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Monitor'!$S$35:$S$44</definedName>
    <definedName name="FirstIMMFUTNull">'3M Monitor'!$AG$35:$AG$44</definedName>
    <definedName name="FirstIMMFUTQuotes">'3M Monitor'!$V$35:$V$44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Monitor'!$S$45:$S$58</definedName>
    <definedName name="LastIMMFUTNull">'3M Monitor'!$AG$45:$AG$58</definedName>
    <definedName name="LastIMMFUTQuotes">'3M Monitor'!$V$45:$V$58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C23" i="28" a="1"/>
  <c r="AH23" i="26" a="1"/>
  <c r="AI23" i="13" a="1"/>
  <c r="AG23" i="27" a="1"/>
  <c r="AF23" i="29" a="1"/>
  <c r="AC30" i="28" l="1"/>
  <c r="AC38" i="28"/>
  <c r="AC46" i="28"/>
  <c r="AC54" i="28"/>
  <c r="AC62" i="28"/>
  <c r="AC70" i="28"/>
  <c r="AC78" i="28"/>
  <c r="AC23" i="28"/>
  <c r="AC31" i="28"/>
  <c r="AC39" i="28"/>
  <c r="AC47" i="28"/>
  <c r="AC55" i="28"/>
  <c r="AC63" i="28"/>
  <c r="AC71" i="28"/>
  <c r="AC79" i="28"/>
  <c r="AC24" i="28"/>
  <c r="AC32" i="28"/>
  <c r="AC40" i="28"/>
  <c r="AC48" i="28"/>
  <c r="AC56" i="28"/>
  <c r="AC64" i="28"/>
  <c r="AC72" i="28"/>
  <c r="AC80" i="28"/>
  <c r="AC25" i="28"/>
  <c r="AC33" i="28"/>
  <c r="AC41" i="28"/>
  <c r="AC49" i="28"/>
  <c r="AC57" i="28"/>
  <c r="AC65" i="28"/>
  <c r="AC73" i="28"/>
  <c r="AC81" i="28"/>
  <c r="AC26" i="28"/>
  <c r="AC34" i="28"/>
  <c r="AC42" i="28"/>
  <c r="AC50" i="28"/>
  <c r="AC58" i="28"/>
  <c r="AC66" i="28"/>
  <c r="AC74" i="28"/>
  <c r="AC82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76" i="28"/>
  <c r="AC29" i="28"/>
  <c r="AC37" i="28"/>
  <c r="AC45" i="28"/>
  <c r="AC53" i="28"/>
  <c r="AC61" i="28"/>
  <c r="AC69" i="28"/>
  <c r="AC77" i="28"/>
  <c r="AH30" i="26"/>
  <c r="AH38" i="26"/>
  <c r="AH46" i="26"/>
  <c r="AH54" i="26"/>
  <c r="AH62" i="26"/>
  <c r="AH70" i="26"/>
  <c r="AH78" i="26"/>
  <c r="AH86" i="26"/>
  <c r="AH94" i="26"/>
  <c r="AH102" i="26"/>
  <c r="AH110" i="26"/>
  <c r="AH118" i="26"/>
  <c r="AH126" i="26"/>
  <c r="AH134" i="26"/>
  <c r="AH142" i="26"/>
  <c r="AH150" i="26"/>
  <c r="AH158" i="26"/>
  <c r="AH166" i="26"/>
  <c r="AH174" i="26"/>
  <c r="AH182" i="26"/>
  <c r="AH190" i="26"/>
  <c r="AH198" i="26"/>
  <c r="AH206" i="26"/>
  <c r="AH214" i="26"/>
  <c r="AH222" i="26"/>
  <c r="AH230" i="26"/>
  <c r="AH238" i="26"/>
  <c r="AH246" i="26"/>
  <c r="AH254" i="26"/>
  <c r="AH262" i="26"/>
  <c r="AH270" i="26"/>
  <c r="AH278" i="26"/>
  <c r="AH286" i="26"/>
  <c r="AH294" i="26"/>
  <c r="AH302" i="26"/>
  <c r="AH310" i="26"/>
  <c r="AH318" i="26"/>
  <c r="AH326" i="26"/>
  <c r="AH334" i="26"/>
  <c r="AH342" i="26"/>
  <c r="AH350" i="26"/>
  <c r="AH358" i="26"/>
  <c r="AH366" i="26"/>
  <c r="AH374" i="26"/>
  <c r="AH382" i="26"/>
  <c r="AH390" i="26"/>
  <c r="AH398" i="26"/>
  <c r="AH23" i="26"/>
  <c r="AH31" i="26"/>
  <c r="AH39" i="26"/>
  <c r="AH47" i="26"/>
  <c r="AH55" i="26"/>
  <c r="AH63" i="26"/>
  <c r="AH71" i="26"/>
  <c r="AH79" i="26"/>
  <c r="AH87" i="26"/>
  <c r="AH95" i="26"/>
  <c r="AH103" i="26"/>
  <c r="AH111" i="26"/>
  <c r="AH119" i="26"/>
  <c r="AH127" i="26"/>
  <c r="AH135" i="26"/>
  <c r="AH143" i="26"/>
  <c r="AH151" i="26"/>
  <c r="AH159" i="26"/>
  <c r="AH167" i="26"/>
  <c r="AH175" i="26"/>
  <c r="AH183" i="26"/>
  <c r="AH191" i="26"/>
  <c r="AH199" i="26"/>
  <c r="AH207" i="26"/>
  <c r="AH215" i="26"/>
  <c r="AH223" i="26"/>
  <c r="AH231" i="26"/>
  <c r="AH239" i="26"/>
  <c r="AH247" i="26"/>
  <c r="AH255" i="26"/>
  <c r="AH263" i="26"/>
  <c r="AH271" i="26"/>
  <c r="AH279" i="26"/>
  <c r="AH287" i="26"/>
  <c r="AH295" i="26"/>
  <c r="AH303" i="26"/>
  <c r="AH311" i="26"/>
  <c r="AH24" i="26"/>
  <c r="AH34" i="26"/>
  <c r="AH44" i="26"/>
  <c r="AH56" i="26"/>
  <c r="AH66" i="26"/>
  <c r="AH76" i="26"/>
  <c r="AH88" i="26"/>
  <c r="AH98" i="26"/>
  <c r="AH108" i="26"/>
  <c r="AH120" i="26"/>
  <c r="AH130" i="26"/>
  <c r="AH140" i="26"/>
  <c r="AH152" i="26"/>
  <c r="AH162" i="26"/>
  <c r="AH172" i="26"/>
  <c r="AH184" i="26"/>
  <c r="AH194" i="26"/>
  <c r="AH204" i="26"/>
  <c r="AH216" i="26"/>
  <c r="AH226" i="26"/>
  <c r="AH236" i="26"/>
  <c r="AH248" i="26"/>
  <c r="AH258" i="26"/>
  <c r="AH268" i="26"/>
  <c r="AH280" i="26"/>
  <c r="AH290" i="26"/>
  <c r="AH300" i="26"/>
  <c r="AH312" i="26"/>
  <c r="AH321" i="26"/>
  <c r="AH330" i="26"/>
  <c r="AH339" i="26"/>
  <c r="AH348" i="26"/>
  <c r="AH357" i="26"/>
  <c r="AH367" i="26"/>
  <c r="AH376" i="26"/>
  <c r="AH385" i="26"/>
  <c r="AH394" i="26"/>
  <c r="AH25" i="26"/>
  <c r="AH35" i="26"/>
  <c r="AH45" i="26"/>
  <c r="AH57" i="26"/>
  <c r="AH67" i="26"/>
  <c r="AH77" i="26"/>
  <c r="AH89" i="26"/>
  <c r="AH99" i="26"/>
  <c r="AH109" i="26"/>
  <c r="AH121" i="26"/>
  <c r="AH131" i="26"/>
  <c r="AH141" i="26"/>
  <c r="AH153" i="26"/>
  <c r="AH163" i="26"/>
  <c r="AH173" i="26"/>
  <c r="AH185" i="26"/>
  <c r="AH195" i="26"/>
  <c r="AH205" i="26"/>
  <c r="AH217" i="26"/>
  <c r="AH227" i="26"/>
  <c r="AH237" i="26"/>
  <c r="AH249" i="26"/>
  <c r="AH259" i="26"/>
  <c r="AH269" i="26"/>
  <c r="AH281" i="26"/>
  <c r="AH291" i="26"/>
  <c r="AH301" i="26"/>
  <c r="AH313" i="26"/>
  <c r="AH322" i="26"/>
  <c r="AH331" i="26"/>
  <c r="AH340" i="26"/>
  <c r="AH349" i="26"/>
  <c r="AH359" i="26"/>
  <c r="AH368" i="26"/>
  <c r="AH377" i="26"/>
  <c r="AH386" i="26"/>
  <c r="AH395" i="26"/>
  <c r="AH26" i="26"/>
  <c r="AH36" i="26"/>
  <c r="AH48" i="26"/>
  <c r="AH58" i="26"/>
  <c r="AH68" i="26"/>
  <c r="AH80" i="26"/>
  <c r="AH90" i="26"/>
  <c r="AH100" i="26"/>
  <c r="AH112" i="26"/>
  <c r="AH122" i="26"/>
  <c r="AH132" i="26"/>
  <c r="AH144" i="26"/>
  <c r="AH154" i="26"/>
  <c r="AH164" i="26"/>
  <c r="AH176" i="26"/>
  <c r="AH186" i="26"/>
  <c r="AH196" i="26"/>
  <c r="AH208" i="26"/>
  <c r="AH218" i="26"/>
  <c r="AH228" i="26"/>
  <c r="AH240" i="26"/>
  <c r="AH250" i="26"/>
  <c r="AH260" i="26"/>
  <c r="AH272" i="26"/>
  <c r="AH282" i="26"/>
  <c r="AH292" i="26"/>
  <c r="AH304" i="26"/>
  <c r="AH314" i="26"/>
  <c r="AH323" i="26"/>
  <c r="AH332" i="26"/>
  <c r="AH341" i="26"/>
  <c r="AH351" i="26"/>
  <c r="AH360" i="26"/>
  <c r="AH369" i="26"/>
  <c r="AH378" i="26"/>
  <c r="AH387" i="26"/>
  <c r="AH396" i="26"/>
  <c r="AH27" i="26"/>
  <c r="AH37" i="26"/>
  <c r="AH49" i="26"/>
  <c r="AH59" i="26"/>
  <c r="AH69" i="26"/>
  <c r="AH81" i="26"/>
  <c r="AH91" i="26"/>
  <c r="AH101" i="26"/>
  <c r="AH113" i="26"/>
  <c r="AH123" i="26"/>
  <c r="AH133" i="26"/>
  <c r="AH145" i="26"/>
  <c r="AH155" i="26"/>
  <c r="AH165" i="26"/>
  <c r="AH177" i="26"/>
  <c r="AH187" i="26"/>
  <c r="AH197" i="26"/>
  <c r="AH209" i="26"/>
  <c r="AH219" i="26"/>
  <c r="AH229" i="26"/>
  <c r="AH241" i="26"/>
  <c r="AH251" i="26"/>
  <c r="AH261" i="26"/>
  <c r="AH273" i="26"/>
  <c r="AH283" i="26"/>
  <c r="AH293" i="26"/>
  <c r="AH305" i="26"/>
  <c r="AH315" i="26"/>
  <c r="AH324" i="26"/>
  <c r="AH333" i="26"/>
  <c r="AH343" i="26"/>
  <c r="AH352" i="26"/>
  <c r="AH361" i="26"/>
  <c r="AH370" i="26"/>
  <c r="AH379" i="26"/>
  <c r="AH388" i="26"/>
  <c r="AH397" i="26"/>
  <c r="AH28" i="26"/>
  <c r="AH40" i="26"/>
  <c r="AH50" i="26"/>
  <c r="AH60" i="26"/>
  <c r="AH72" i="26"/>
  <c r="AH82" i="26"/>
  <c r="AH92" i="26"/>
  <c r="AH104" i="26"/>
  <c r="AH114" i="26"/>
  <c r="AH124" i="26"/>
  <c r="AH136" i="26"/>
  <c r="AH146" i="26"/>
  <c r="AH156" i="26"/>
  <c r="AH168" i="26"/>
  <c r="AH178" i="26"/>
  <c r="AH188" i="26"/>
  <c r="AH200" i="26"/>
  <c r="AH210" i="26"/>
  <c r="AH220" i="26"/>
  <c r="AH232" i="26"/>
  <c r="AH242" i="26"/>
  <c r="AH252" i="26"/>
  <c r="AH29" i="26"/>
  <c r="AH53" i="26"/>
  <c r="AH84" i="26"/>
  <c r="AH115" i="26"/>
  <c r="AH139" i="26"/>
  <c r="AH170" i="26"/>
  <c r="AH201" i="26"/>
  <c r="AH225" i="26"/>
  <c r="AH256" i="26"/>
  <c r="AH276" i="26"/>
  <c r="AH298" i="26"/>
  <c r="AH319" i="26"/>
  <c r="AH337" i="26"/>
  <c r="AH355" i="26"/>
  <c r="AH373" i="26"/>
  <c r="AH392" i="26"/>
  <c r="AH32" i="26"/>
  <c r="AH61" i="26"/>
  <c r="AH85" i="26"/>
  <c r="AH116" i="26"/>
  <c r="AH147" i="26"/>
  <c r="AH171" i="26"/>
  <c r="AH202" i="26"/>
  <c r="AH233" i="26"/>
  <c r="AH257" i="26"/>
  <c r="AH277" i="26"/>
  <c r="AH299" i="26"/>
  <c r="AH320" i="26"/>
  <c r="AH338" i="26"/>
  <c r="AH356" i="26"/>
  <c r="AH375" i="26"/>
  <c r="AH393" i="26"/>
  <c r="AH33" i="26"/>
  <c r="AH64" i="26"/>
  <c r="AH93" i="26"/>
  <c r="AH117" i="26"/>
  <c r="AH148" i="26"/>
  <c r="AH179" i="26"/>
  <c r="AH203" i="26"/>
  <c r="AH234" i="26"/>
  <c r="AH264" i="26"/>
  <c r="AH284" i="26"/>
  <c r="AH306" i="26"/>
  <c r="AH325" i="26"/>
  <c r="AH344" i="26"/>
  <c r="AH362" i="26"/>
  <c r="AH380" i="26"/>
  <c r="AH399" i="26"/>
  <c r="AH41" i="26"/>
  <c r="AH65" i="26"/>
  <c r="AH96" i="26"/>
  <c r="AH125" i="26"/>
  <c r="AH149" i="26"/>
  <c r="AH180" i="26"/>
  <c r="AH211" i="26"/>
  <c r="AH235" i="26"/>
  <c r="AH265" i="26"/>
  <c r="AH285" i="26"/>
  <c r="AH307" i="26"/>
  <c r="AH327" i="26"/>
  <c r="AH345" i="26"/>
  <c r="AH363" i="26"/>
  <c r="AH381" i="26"/>
  <c r="AH400" i="26"/>
  <c r="AH42" i="26"/>
  <c r="AH73" i="26"/>
  <c r="AH97" i="26"/>
  <c r="AH128" i="26"/>
  <c r="AH157" i="26"/>
  <c r="AH181" i="26"/>
  <c r="AH212" i="26"/>
  <c r="AH243" i="26"/>
  <c r="AH266" i="26"/>
  <c r="AH288" i="26"/>
  <c r="AH308" i="26"/>
  <c r="AH328" i="26"/>
  <c r="AH346" i="26"/>
  <c r="AH364" i="26"/>
  <c r="AH383" i="26"/>
  <c r="AH401" i="26"/>
  <c r="AH43" i="26"/>
  <c r="AH74" i="26"/>
  <c r="AH105" i="26"/>
  <c r="AH129" i="26"/>
  <c r="AH160" i="26"/>
  <c r="AH189" i="26"/>
  <c r="AH213" i="26"/>
  <c r="AH244" i="26"/>
  <c r="AH267" i="26"/>
  <c r="AH289" i="26"/>
  <c r="AH309" i="26"/>
  <c r="AH329" i="26"/>
  <c r="AH347" i="26"/>
  <c r="AH365" i="26"/>
  <c r="AH384" i="26"/>
  <c r="AH51" i="26"/>
  <c r="AH75" i="26"/>
  <c r="AH106" i="26"/>
  <c r="AH137" i="26"/>
  <c r="AH161" i="26"/>
  <c r="AH192" i="26"/>
  <c r="AH221" i="26"/>
  <c r="AH245" i="26"/>
  <c r="AH274" i="26"/>
  <c r="AH296" i="26"/>
  <c r="AH316" i="26"/>
  <c r="AH335" i="26"/>
  <c r="AH353" i="26"/>
  <c r="AH371" i="26"/>
  <c r="AH389" i="26"/>
  <c r="AH52" i="26"/>
  <c r="AH83" i="26"/>
  <c r="AH107" i="26"/>
  <c r="AH138" i="26"/>
  <c r="AH169" i="26"/>
  <c r="AH193" i="26"/>
  <c r="AH224" i="26"/>
  <c r="AH253" i="26"/>
  <c r="AH275" i="26"/>
  <c r="AH297" i="26"/>
  <c r="AH317" i="26"/>
  <c r="AH336" i="26"/>
  <c r="AH354" i="26"/>
  <c r="AH372" i="26"/>
  <c r="AH391" i="26"/>
  <c r="AI30" i="13"/>
  <c r="AI38" i="13"/>
  <c r="AI46" i="13"/>
  <c r="AI54" i="13"/>
  <c r="AI62" i="13"/>
  <c r="AI70" i="13"/>
  <c r="AI78" i="13"/>
  <c r="AI86" i="13"/>
  <c r="AI94" i="13"/>
  <c r="AI102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26" i="13"/>
  <c r="AI34" i="13"/>
  <c r="AI42" i="13"/>
  <c r="AI50" i="13"/>
  <c r="AI58" i="13"/>
  <c r="AI66" i="13"/>
  <c r="AI74" i="13"/>
  <c r="AI82" i="13"/>
  <c r="AI90" i="13"/>
  <c r="AI98" i="13"/>
  <c r="AI27" i="13"/>
  <c r="AI35" i="13"/>
  <c r="AI43" i="13"/>
  <c r="AI51" i="13"/>
  <c r="AI59" i="13"/>
  <c r="AI67" i="13"/>
  <c r="AI75" i="13"/>
  <c r="AI83" i="13"/>
  <c r="AI91" i="13"/>
  <c r="AI99" i="13"/>
  <c r="AI28" i="13"/>
  <c r="AI36" i="13"/>
  <c r="AI44" i="13"/>
  <c r="AI52" i="13"/>
  <c r="AI60" i="13"/>
  <c r="AI68" i="13"/>
  <c r="AI76" i="13"/>
  <c r="AI84" i="13"/>
  <c r="AI92" i="13"/>
  <c r="AI100" i="13"/>
  <c r="AI29" i="13"/>
  <c r="AI37" i="13"/>
  <c r="AI45" i="13"/>
  <c r="AI53" i="13"/>
  <c r="AI61" i="13"/>
  <c r="AI69" i="13"/>
  <c r="AI77" i="13"/>
  <c r="AI85" i="13"/>
  <c r="AI93" i="13"/>
  <c r="AI101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24" i="27"/>
  <c r="AG32" i="27"/>
  <c r="AG40" i="27"/>
  <c r="AG48" i="27"/>
  <c r="AG56" i="27"/>
  <c r="AG64" i="27"/>
  <c r="AG25" i="27"/>
  <c r="AG33" i="27"/>
  <c r="AG41" i="27"/>
  <c r="AG49" i="27"/>
  <c r="AG57" i="27"/>
  <c r="AG65" i="27"/>
  <c r="AG26" i="27"/>
  <c r="AG34" i="27"/>
  <c r="AG42" i="27"/>
  <c r="AG50" i="27"/>
  <c r="AG58" i="27"/>
  <c r="AG66" i="27"/>
  <c r="AG27" i="27"/>
  <c r="AG35" i="27"/>
  <c r="AG43" i="27"/>
  <c r="AG51" i="27"/>
  <c r="AG59" i="27"/>
  <c r="AG67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F30" i="29"/>
  <c r="AF38" i="29"/>
  <c r="AF46" i="29"/>
  <c r="AF54" i="29"/>
  <c r="AF62" i="29"/>
  <c r="AF23" i="29"/>
  <c r="AF31" i="29"/>
  <c r="AF39" i="29"/>
  <c r="AF47" i="29"/>
  <c r="AF55" i="29"/>
  <c r="AF63" i="29"/>
  <c r="AF24" i="29"/>
  <c r="AF32" i="29"/>
  <c r="AF40" i="29"/>
  <c r="AF48" i="29"/>
  <c r="AF56" i="29"/>
  <c r="AF64" i="29"/>
  <c r="AF25" i="29"/>
  <c r="AF33" i="29"/>
  <c r="AF41" i="29"/>
  <c r="AF49" i="29"/>
  <c r="AF57" i="29"/>
  <c r="AF65" i="29"/>
  <c r="AF26" i="29"/>
  <c r="AF34" i="29"/>
  <c r="AF42" i="29"/>
  <c r="AF50" i="29"/>
  <c r="AF58" i="29"/>
  <c r="AF66" i="29"/>
  <c r="AF27" i="29"/>
  <c r="AF35" i="29"/>
  <c r="AF43" i="29"/>
  <c r="AF51" i="29"/>
  <c r="AF59" i="29"/>
  <c r="AF67" i="29"/>
  <c r="AF28" i="29"/>
  <c r="AF36" i="29"/>
  <c r="AF44" i="29"/>
  <c r="AF52" i="29"/>
  <c r="AF60" i="29"/>
  <c r="AF68" i="29"/>
  <c r="AF29" i="29"/>
  <c r="AF37" i="29"/>
  <c r="AF45" i="29"/>
  <c r="AF53" i="29"/>
  <c r="AF61" i="29"/>
  <c r="AF69" i="29"/>
  <c r="P78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6" i="28"/>
  <c r="C5" i="28"/>
  <c r="C8" i="28"/>
  <c r="C16" i="28"/>
  <c r="C3" i="28"/>
  <c r="C7" i="28"/>
  <c r="C15" i="28"/>
  <c r="C11" i="28"/>
  <c r="C14" i="28"/>
  <c r="C4" i="28"/>
  <c r="C13" i="28"/>
  <c r="C12" i="28"/>
  <c r="C10" i="28"/>
  <c r="C8" i="27"/>
  <c r="C3" i="27"/>
  <c r="C13" i="27"/>
  <c r="C15" i="27"/>
  <c r="C16" i="27"/>
  <c r="C7" i="27"/>
  <c r="C14" i="27"/>
  <c r="C5" i="27"/>
  <c r="C6" i="27"/>
  <c r="C12" i="27"/>
  <c r="C11" i="27"/>
  <c r="C10" i="27"/>
  <c r="C4" i="27"/>
  <c r="C3" i="29"/>
  <c r="C8" i="29"/>
  <c r="C6" i="29"/>
  <c r="C5" i="29"/>
  <c r="C7" i="29"/>
  <c r="C9" i="29"/>
  <c r="C4" i="29"/>
  <c r="D3" i="29"/>
  <c r="D5" i="28"/>
  <c r="D4" i="27"/>
  <c r="D5" i="29"/>
  <c r="D5" i="27"/>
  <c r="D4" i="28"/>
  <c r="D3" i="28"/>
  <c r="D3" i="27"/>
  <c r="D4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8"/>
  <c r="C4" i="26"/>
  <c r="C5" i="26"/>
  <c r="C11" i="26"/>
  <c r="C10" i="26"/>
  <c r="C12" i="26"/>
  <c r="C7" i="26"/>
  <c r="C8" i="26"/>
  <c r="C6" i="26"/>
  <c r="C15" i="26"/>
  <c r="C3" i="26"/>
  <c r="C16" i="26"/>
  <c r="C13" i="26"/>
  <c r="C14" i="26"/>
  <c r="C9" i="27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3" i="13"/>
  <c r="C4" i="13"/>
  <c r="C5" i="13"/>
  <c r="C16" i="13"/>
  <c r="C6" i="13"/>
  <c r="C8" i="13"/>
  <c r="C9" i="13"/>
  <c r="C11" i="13"/>
  <c r="C15" i="13"/>
  <c r="C13" i="13"/>
  <c r="C14" i="13"/>
  <c r="C12" i="13"/>
  <c r="F9" i="13" l="1"/>
  <c r="AA95" i="13"/>
  <c r="AA243" i="26"/>
  <c r="AA237" i="26"/>
  <c r="AA294" i="26"/>
  <c r="AA281" i="26"/>
  <c r="AA339" i="26"/>
  <c r="AA83" i="26"/>
  <c r="AA63" i="26"/>
  <c r="AA206" i="26"/>
  <c r="AA96" i="26"/>
  <c r="AA84" i="26"/>
  <c r="AA234" i="26"/>
  <c r="AA121" i="26"/>
  <c r="AA49" i="29"/>
  <c r="AA161" i="26"/>
  <c r="AA69" i="26"/>
  <c r="AA158" i="26"/>
  <c r="AA143" i="26"/>
  <c r="AA64" i="29"/>
  <c r="AA390" i="26"/>
  <c r="AA331" i="26"/>
  <c r="AA58" i="27"/>
  <c r="AA65" i="29"/>
  <c r="AA289" i="26"/>
  <c r="AA389" i="26"/>
  <c r="AA92" i="26"/>
  <c r="AA47" i="27"/>
  <c r="AA241" i="26"/>
  <c r="AA266" i="26"/>
  <c r="AA78" i="13"/>
  <c r="AA376" i="26"/>
  <c r="AA95" i="26"/>
  <c r="AA173" i="26"/>
  <c r="AA113" i="26"/>
  <c r="AA223" i="26"/>
  <c r="AA233" i="26"/>
  <c r="S65" i="29"/>
  <c r="AA397" i="26"/>
  <c r="AA337" i="26"/>
  <c r="AA263" i="26"/>
  <c r="AA236" i="26"/>
  <c r="J18" i="22"/>
  <c r="AA304" i="26"/>
  <c r="AA63" i="27"/>
  <c r="K16" i="22"/>
  <c r="AA119" i="26"/>
  <c r="AA52" i="27"/>
  <c r="AA43" i="27"/>
  <c r="J19" i="22"/>
  <c r="AA231" i="26"/>
  <c r="AA26" i="27"/>
  <c r="AA131" i="26"/>
  <c r="AA48" i="26"/>
  <c r="AA96" i="13"/>
  <c r="AA116" i="26"/>
  <c r="AA54" i="29"/>
  <c r="AA56" i="27"/>
  <c r="AA117" i="26"/>
  <c r="AA122" i="26"/>
  <c r="AA291" i="26"/>
  <c r="AA238" i="26"/>
  <c r="M16" i="22"/>
  <c r="M18" i="22"/>
  <c r="AA384" i="26"/>
  <c r="AA24" i="27"/>
  <c r="AA89" i="13"/>
  <c r="AA104" i="26"/>
  <c r="I18" i="22"/>
  <c r="AA67" i="13"/>
  <c r="AA94" i="13"/>
  <c r="AA74" i="26"/>
  <c r="AC98" i="13"/>
  <c r="AA72" i="13"/>
  <c r="AA98" i="26"/>
  <c r="AA197" i="26"/>
  <c r="AA71" i="26"/>
  <c r="AA257" i="26"/>
  <c r="AA39" i="27"/>
  <c r="AA240" i="26"/>
  <c r="AA245" i="26"/>
  <c r="AA278" i="26"/>
  <c r="AA48" i="29"/>
  <c r="AA327" i="26"/>
  <c r="AA66" i="29"/>
  <c r="AA68" i="27"/>
  <c r="AA106" i="26"/>
  <c r="AA369" i="26"/>
  <c r="S54" i="29"/>
  <c r="AA60" i="29"/>
  <c r="AA203" i="26"/>
  <c r="AA154" i="26"/>
  <c r="AA153" i="26"/>
  <c r="AA356" i="26"/>
  <c r="AA112" i="26"/>
  <c r="AA69" i="27"/>
  <c r="AA51" i="29"/>
  <c r="AA258" i="26"/>
  <c r="AA214" i="26"/>
  <c r="AA102" i="26"/>
  <c r="AA60" i="27"/>
  <c r="AA185" i="26"/>
  <c r="AA275" i="26"/>
  <c r="AA152" i="26"/>
  <c r="AA305" i="26"/>
  <c r="AA97" i="13"/>
  <c r="AA41" i="27"/>
  <c r="AA114" i="26"/>
  <c r="AA246" i="26"/>
  <c r="AA42" i="27"/>
  <c r="AA189" i="26"/>
  <c r="AA157" i="26"/>
  <c r="AA204" i="26"/>
  <c r="AA74" i="13"/>
  <c r="AA44" i="26"/>
  <c r="K17" i="22"/>
  <c r="AA319" i="26"/>
  <c r="AA41" i="26"/>
  <c r="AA94" i="26"/>
  <c r="AA99" i="26"/>
  <c r="AA248" i="26"/>
  <c r="AA70" i="27"/>
  <c r="AA252" i="26"/>
  <c r="AA216" i="26"/>
  <c r="AA85" i="13"/>
  <c r="AA321" i="26"/>
  <c r="AA218" i="26"/>
  <c r="AA249" i="26"/>
  <c r="K18" i="22"/>
  <c r="AA167" i="26"/>
  <c r="AA290" i="26"/>
  <c r="AA221" i="26"/>
  <c r="AA168" i="26"/>
  <c r="AA80" i="13"/>
  <c r="AA33" i="27"/>
  <c r="AA65" i="26"/>
  <c r="AA45" i="26"/>
  <c r="AA178" i="26"/>
  <c r="AA227" i="26"/>
  <c r="AA45" i="29"/>
  <c r="AA287" i="26"/>
  <c r="AA101" i="26"/>
  <c r="AA380" i="26"/>
  <c r="AA67" i="26"/>
  <c r="AA59" i="27"/>
  <c r="AA382" i="26"/>
  <c r="AA27" i="27"/>
  <c r="AA111" i="26"/>
  <c r="AA145" i="26"/>
  <c r="AA29" i="27"/>
  <c r="AA66" i="26"/>
  <c r="AA62" i="27"/>
  <c r="AA286" i="26"/>
  <c r="AA77" i="26"/>
  <c r="AA79" i="26"/>
  <c r="AA89" i="26"/>
  <c r="AA392" i="26"/>
  <c r="AA306" i="26"/>
  <c r="AA388" i="26"/>
  <c r="AA137" i="26"/>
  <c r="AA277" i="26"/>
  <c r="AA144" i="26"/>
  <c r="AA59" i="29"/>
  <c r="AA140" i="26"/>
  <c r="AA136" i="26"/>
  <c r="AA215" i="26"/>
  <c r="AA349" i="26"/>
  <c r="AA78" i="26"/>
  <c r="AA91" i="13"/>
  <c r="AA344" i="26"/>
  <c r="AA82" i="13"/>
  <c r="AA212" i="26"/>
  <c r="AA61" i="26"/>
  <c r="AA52" i="29"/>
  <c r="AA76" i="26"/>
  <c r="AA129" i="26"/>
  <c r="AA55" i="26"/>
  <c r="AA75" i="13"/>
  <c r="T60" i="29"/>
  <c r="S66" i="29"/>
  <c r="AA259" i="26"/>
  <c r="AA166" i="26"/>
  <c r="AA357" i="26"/>
  <c r="T54" i="29"/>
  <c r="AA40" i="29"/>
  <c r="AA201" i="26"/>
  <c r="AA253" i="26"/>
  <c r="AA177" i="26"/>
  <c r="AA340" i="26"/>
  <c r="AA77" i="13"/>
  <c r="AA196" i="26"/>
  <c r="AA265" i="26"/>
  <c r="AA105" i="26"/>
  <c r="AA41" i="29"/>
  <c r="AA323" i="26"/>
  <c r="AA193" i="26"/>
  <c r="AA135" i="26"/>
  <c r="AA83" i="13"/>
  <c r="AA169" i="26"/>
  <c r="AA198" i="26"/>
  <c r="AA362" i="26"/>
  <c r="AA88" i="26"/>
  <c r="AA64" i="27"/>
  <c r="AA279" i="26"/>
  <c r="T64" i="29"/>
  <c r="AA148" i="26"/>
  <c r="AA391" i="26"/>
  <c r="AA68" i="26"/>
  <c r="AA59" i="26"/>
  <c r="AA38" i="27"/>
  <c r="AA110" i="26"/>
  <c r="AA71" i="13"/>
  <c r="AA53" i="29"/>
  <c r="S53" i="29" s="1"/>
  <c r="AA191" i="26"/>
  <c r="AA50" i="29"/>
  <c r="AA184" i="26"/>
  <c r="AA170" i="26"/>
  <c r="AA255" i="26"/>
  <c r="AA35" i="29"/>
  <c r="AA219" i="26"/>
  <c r="AA314" i="26"/>
  <c r="AA200" i="26"/>
  <c r="AA23" i="27"/>
  <c r="AA224" i="26"/>
  <c r="AA51" i="26"/>
  <c r="AA30" i="27"/>
  <c r="AA156" i="26"/>
  <c r="AA396" i="26"/>
  <c r="T51" i="29"/>
  <c r="AA84" i="13"/>
  <c r="AA175" i="26"/>
  <c r="AA399" i="26"/>
  <c r="AA75" i="26"/>
  <c r="AA247" i="26"/>
  <c r="AA332" i="26"/>
  <c r="AA73" i="26"/>
  <c r="AA313" i="26"/>
  <c r="AA73" i="13"/>
  <c r="AA378" i="26"/>
  <c r="AA48" i="27"/>
  <c r="AA322" i="26"/>
  <c r="AA348" i="26"/>
  <c r="AA400" i="26"/>
  <c r="AA133" i="26"/>
  <c r="AA262" i="26"/>
  <c r="AA66" i="27"/>
  <c r="AA97" i="26"/>
  <c r="AA31" i="27"/>
  <c r="AA93" i="26"/>
  <c r="AA132" i="26"/>
  <c r="AA288" i="26"/>
  <c r="AA109" i="26"/>
  <c r="AA69" i="13"/>
  <c r="AA351" i="26"/>
  <c r="AA346" i="26"/>
  <c r="AA364" i="26"/>
  <c r="AA57" i="26"/>
  <c r="AA70" i="26"/>
  <c r="AA123" i="26"/>
  <c r="AA208" i="26"/>
  <c r="AA361" i="26"/>
  <c r="S60" i="29"/>
  <c r="AA47" i="29"/>
  <c r="AA394" i="26"/>
  <c r="AA267" i="26"/>
  <c r="AA179" i="26"/>
  <c r="J17" i="22"/>
  <c r="S47" i="29"/>
  <c r="AA67" i="29"/>
  <c r="AA268" i="26"/>
  <c r="AA115" i="26"/>
  <c r="AA142" i="26"/>
  <c r="AA273" i="26"/>
  <c r="AA180" i="26"/>
  <c r="AA38" i="29"/>
  <c r="AA317" i="26"/>
  <c r="AA53" i="26"/>
  <c r="AA53" i="27"/>
  <c r="AA315" i="26"/>
  <c r="AA81" i="13"/>
  <c r="AA320" i="26"/>
  <c r="L17" i="22"/>
  <c r="AA35" i="27"/>
  <c r="AA312" i="26"/>
  <c r="AA32" i="27"/>
  <c r="AA46" i="26"/>
  <c r="AA139" i="26"/>
  <c r="AA375" i="26"/>
  <c r="AA284" i="26"/>
  <c r="AA42" i="26"/>
  <c r="AA328" i="26"/>
  <c r="AA271" i="26"/>
  <c r="AA276" i="26"/>
  <c r="AA358" i="26"/>
  <c r="AA387" i="26"/>
  <c r="AA62" i="26"/>
  <c r="AA67" i="27"/>
  <c r="T49" i="29"/>
  <c r="AA56" i="26"/>
  <c r="AA186" i="26"/>
  <c r="AA37" i="29"/>
  <c r="T59" i="29"/>
  <c r="T41" i="29"/>
  <c r="AA160" i="26"/>
  <c r="AA228" i="26"/>
  <c r="AA353" i="26"/>
  <c r="AA36" i="29"/>
  <c r="T36" i="29" s="1"/>
  <c r="AA393" i="26"/>
  <c r="AA213" i="26"/>
  <c r="AA192" i="26"/>
  <c r="AA55" i="27"/>
  <c r="AA303" i="26"/>
  <c r="T50" i="29"/>
  <c r="AA172" i="26"/>
  <c r="AA100" i="26"/>
  <c r="S49" i="29"/>
  <c r="AA155" i="26"/>
  <c r="AA251" i="26"/>
  <c r="AA395" i="26"/>
  <c r="AA367" i="26"/>
  <c r="AA46" i="27"/>
  <c r="AA63" i="13"/>
  <c r="AA230" i="26"/>
  <c r="AA125" i="26"/>
  <c r="AA159" i="26"/>
  <c r="T40" i="29"/>
  <c r="AA343" i="26"/>
  <c r="AA85" i="26"/>
  <c r="AA239" i="26"/>
  <c r="AA171" i="26"/>
  <c r="AA39" i="29"/>
  <c r="AA58" i="26"/>
  <c r="AA270" i="26"/>
  <c r="AA70" i="13"/>
  <c r="AA371" i="26"/>
  <c r="AA66" i="13"/>
  <c r="AA242" i="26"/>
  <c r="AA93" i="13"/>
  <c r="AA377" i="26"/>
  <c r="AA42" i="29"/>
  <c r="AA92" i="13"/>
  <c r="AA79" i="13"/>
  <c r="AA37" i="27"/>
  <c r="AA194" i="26"/>
  <c r="I16" i="22"/>
  <c r="AA68" i="29"/>
  <c r="AA87" i="13"/>
  <c r="AA292" i="26"/>
  <c r="AA209" i="26"/>
  <c r="AA347" i="26"/>
  <c r="AA124" i="26"/>
  <c r="AA293" i="26"/>
  <c r="AA301" i="26"/>
  <c r="AA68" i="13"/>
  <c r="AA379" i="26"/>
  <c r="J16" i="22"/>
  <c r="AA372" i="26"/>
  <c r="AA350" i="26"/>
  <c r="AA401" i="26"/>
  <c r="AA151" i="26"/>
  <c r="AA52" i="26"/>
  <c r="AA280" i="26"/>
  <c r="AA296" i="26"/>
  <c r="AA254" i="26"/>
  <c r="AA118" i="26"/>
  <c r="AA183" i="26"/>
  <c r="AA60" i="26"/>
  <c r="AA80" i="26"/>
  <c r="AA176" i="26"/>
  <c r="AA316" i="26"/>
  <c r="AA368" i="26"/>
  <c r="AA164" i="26"/>
  <c r="AA51" i="27"/>
  <c r="S45" i="29"/>
  <c r="AA374" i="26"/>
  <c r="L19" i="22"/>
  <c r="AA120" i="26"/>
  <c r="AA40" i="27"/>
  <c r="AA285" i="26"/>
  <c r="AA62" i="13"/>
  <c r="AA76" i="13"/>
  <c r="AA366" i="26"/>
  <c r="AA87" i="26"/>
  <c r="AA63" i="29"/>
  <c r="AA309" i="26"/>
  <c r="AA202" i="26"/>
  <c r="AA310" i="26"/>
  <c r="AA342" i="26"/>
  <c r="AA57" i="27"/>
  <c r="AA141" i="26"/>
  <c r="AA90" i="26"/>
  <c r="AA235" i="26"/>
  <c r="AA210" i="26"/>
  <c r="S40" i="29"/>
  <c r="AA217" i="26"/>
  <c r="AA128" i="26"/>
  <c r="AA86" i="26"/>
  <c r="AA81" i="26"/>
  <c r="AA134" i="26"/>
  <c r="AA127" i="26"/>
  <c r="D6" i="22"/>
  <c r="AA225" i="26"/>
  <c r="T37" i="29"/>
  <c r="AA174" i="26"/>
  <c r="AA150" i="26"/>
  <c r="AA334" i="26"/>
  <c r="AA28" i="27"/>
  <c r="AA50" i="27"/>
  <c r="AA138" i="26"/>
  <c r="AA311" i="26"/>
  <c r="AA187" i="26"/>
  <c r="AA324" i="26"/>
  <c r="AA355" i="26"/>
  <c r="T42" i="29"/>
  <c r="AA182" i="26"/>
  <c r="AA163" i="26"/>
  <c r="AA149" i="26"/>
  <c r="AA352" i="26"/>
  <c r="AA65" i="13"/>
  <c r="AA370" i="26"/>
  <c r="AA50" i="26"/>
  <c r="AA341" i="26"/>
  <c r="AA65" i="27"/>
  <c r="AA55" i="29"/>
  <c r="AA222" i="26"/>
  <c r="AA326" i="26"/>
  <c r="AA302" i="26"/>
  <c r="AA199" i="26"/>
  <c r="AA126" i="26"/>
  <c r="AA295" i="26"/>
  <c r="AA269" i="26"/>
  <c r="AA336" i="26"/>
  <c r="AA232" i="26"/>
  <c r="AA25" i="27"/>
  <c r="AA146" i="26"/>
  <c r="K19" i="22"/>
  <c r="K21" i="22" s="1"/>
  <c r="K24" i="22" s="1"/>
  <c r="AA264" i="26"/>
  <c r="AA345" i="26"/>
  <c r="AA272" i="26"/>
  <c r="AA359" i="26"/>
  <c r="AA274" i="26"/>
  <c r="AA108" i="26"/>
  <c r="AA188" i="26"/>
  <c r="AA61" i="13"/>
  <c r="L16" i="22"/>
  <c r="AA226" i="26"/>
  <c r="AA398" i="26"/>
  <c r="AA91" i="26"/>
  <c r="AA283" i="26"/>
  <c r="AA299" i="26"/>
  <c r="AA43" i="29"/>
  <c r="S43" i="29" s="1"/>
  <c r="L18" i="22"/>
  <c r="L21" i="22" s="1"/>
  <c r="L22" i="22" s="1"/>
  <c r="AA147" i="26"/>
  <c r="AA49" i="27"/>
  <c r="AA190" i="26"/>
  <c r="AA36" i="27"/>
  <c r="AA325" i="26"/>
  <c r="AA82" i="26"/>
  <c r="AA318" i="26"/>
  <c r="AA64" i="26"/>
  <c r="I19" i="22"/>
  <c r="AA54" i="26"/>
  <c r="AA165" i="26"/>
  <c r="AA103" i="26"/>
  <c r="AA250" i="26"/>
  <c r="AA56" i="29"/>
  <c r="T56" i="29" s="1"/>
  <c r="AA330" i="26"/>
  <c r="AA86" i="13"/>
  <c r="AA181" i="26"/>
  <c r="AA43" i="26"/>
  <c r="AA57" i="29"/>
  <c r="AA298" i="26"/>
  <c r="S52" i="29"/>
  <c r="AA44" i="29"/>
  <c r="S44" i="29" s="1"/>
  <c r="AA69" i="29"/>
  <c r="AA205" i="26"/>
  <c r="L24" i="22"/>
  <c r="S37" i="29"/>
  <c r="AA64" i="13"/>
  <c r="AA130" i="26"/>
  <c r="AA300" i="26"/>
  <c r="AA297" i="26"/>
  <c r="T43" i="29"/>
  <c r="AA385" i="26"/>
  <c r="AA329" i="26"/>
  <c r="AA195" i="26"/>
  <c r="AA260" i="26"/>
  <c r="AA72" i="26"/>
  <c r="AA62" i="29"/>
  <c r="AA107" i="26"/>
  <c r="AA383" i="26"/>
  <c r="AA365" i="26"/>
  <c r="AA220" i="26"/>
  <c r="AA282" i="26"/>
  <c r="AA211" i="26"/>
  <c r="AA381" i="26"/>
  <c r="AA307" i="26"/>
  <c r="AA335" i="26"/>
  <c r="AA61" i="27"/>
  <c r="AA162" i="26"/>
  <c r="AA47" i="26"/>
  <c r="T52" i="29"/>
  <c r="AA88" i="13"/>
  <c r="AA261" i="26"/>
  <c r="AA34" i="27"/>
  <c r="M19" i="22"/>
  <c r="AA61" i="29"/>
  <c r="S61" i="29" s="1"/>
  <c r="AA308" i="26"/>
  <c r="AA207" i="26"/>
  <c r="AA58" i="29"/>
  <c r="AA49" i="26"/>
  <c r="AA354" i="26"/>
  <c r="AA338" i="26"/>
  <c r="AA90" i="13"/>
  <c r="AA386" i="26"/>
  <c r="AA333" i="26"/>
  <c r="AA363" i="26"/>
  <c r="AA373" i="26"/>
  <c r="AA256" i="26"/>
  <c r="T38" i="29"/>
  <c r="AA45" i="27"/>
  <c r="S67" i="29"/>
  <c r="J21" i="22"/>
  <c r="AA360" i="26"/>
  <c r="S48" i="29"/>
  <c r="S35" i="29"/>
  <c r="T45" i="29"/>
  <c r="K22" i="22"/>
  <c r="AA44" i="27"/>
  <c r="AA229" i="26"/>
  <c r="T61" i="29"/>
  <c r="AA46" i="29"/>
  <c r="T46" i="29" s="1"/>
  <c r="M17" i="22"/>
  <c r="M21" i="22" s="1"/>
  <c r="I17" i="22"/>
  <c r="AA244" i="26"/>
  <c r="AA54" i="27"/>
  <c r="T53" i="29"/>
  <c r="S50" i="29"/>
  <c r="S64" i="29"/>
  <c r="S56" i="29"/>
  <c r="T44" i="29"/>
  <c r="S36" i="29"/>
  <c r="T65" i="29"/>
  <c r="S42" i="29"/>
  <c r="S46" i="29"/>
  <c r="T66" i="29"/>
  <c r="S38" i="29"/>
  <c r="K23" i="22"/>
  <c r="K25" i="22"/>
  <c r="S63" i="29"/>
  <c r="T63" i="29"/>
  <c r="L23" i="22"/>
  <c r="L25" i="22"/>
  <c r="M25" i="22"/>
  <c r="M23" i="22"/>
  <c r="T69" i="29"/>
  <c r="S69" i="29"/>
  <c r="J24" i="22"/>
  <c r="J22" i="22"/>
  <c r="S39" i="29"/>
  <c r="T39" i="29"/>
  <c r="T58" i="29"/>
  <c r="S68" i="29"/>
  <c r="S55" i="29"/>
  <c r="T55" i="29"/>
  <c r="T57" i="29"/>
  <c r="S57" i="29"/>
  <c r="S62" i="29"/>
  <c r="T62" i="29"/>
  <c r="J25" i="22"/>
  <c r="J23" i="22"/>
  <c r="M24" i="22"/>
  <c r="M22" i="22"/>
  <c r="R66" i="27" l="1"/>
  <c r="R62" i="27"/>
  <c r="R24" i="27"/>
  <c r="R73" i="26"/>
  <c r="R51" i="27"/>
  <c r="R67" i="29"/>
  <c r="R72" i="13"/>
  <c r="R48" i="26"/>
  <c r="R53" i="27"/>
  <c r="R46" i="29"/>
  <c r="R69" i="29"/>
  <c r="R47" i="27"/>
  <c r="R35" i="29"/>
  <c r="R68" i="29"/>
  <c r="R37" i="29"/>
  <c r="R69" i="27"/>
  <c r="R47" i="26"/>
  <c r="R43" i="27"/>
  <c r="R62" i="26"/>
  <c r="R43" i="26"/>
  <c r="R48" i="27"/>
  <c r="R30" i="27"/>
  <c r="R74" i="26"/>
  <c r="R52" i="29"/>
  <c r="R43" i="29"/>
  <c r="R64" i="27"/>
  <c r="R70" i="13"/>
  <c r="R55" i="26"/>
  <c r="R27" i="27"/>
  <c r="R23" i="27"/>
  <c r="R32" i="27"/>
  <c r="R87" i="13"/>
  <c r="R66" i="26"/>
  <c r="R70" i="27"/>
  <c r="R75" i="13"/>
  <c r="R38" i="27"/>
  <c r="R40" i="29"/>
  <c r="R80" i="13"/>
  <c r="R59" i="27"/>
  <c r="R58" i="27"/>
  <c r="R36" i="27"/>
  <c r="R42" i="29"/>
  <c r="R42" i="27"/>
  <c r="R39" i="29"/>
  <c r="R41" i="29"/>
  <c r="R41" i="27"/>
  <c r="R97" i="13"/>
  <c r="R69" i="26"/>
  <c r="R66" i="29"/>
  <c r="R88" i="13"/>
  <c r="R68" i="27"/>
  <c r="R65" i="13"/>
  <c r="R65" i="26"/>
  <c r="R44" i="27"/>
  <c r="R63" i="27"/>
  <c r="R61" i="13"/>
  <c r="R46" i="27"/>
  <c r="R65" i="27"/>
  <c r="R64" i="26"/>
  <c r="R67" i="27"/>
  <c r="R61" i="27"/>
  <c r="R63" i="29"/>
  <c r="R60" i="26"/>
  <c r="R61" i="26"/>
  <c r="R39" i="27"/>
  <c r="R82" i="13"/>
  <c r="R50" i="29"/>
  <c r="R53" i="29"/>
  <c r="R81" i="13"/>
  <c r="R67" i="13"/>
  <c r="R66" i="13"/>
  <c r="R49" i="26"/>
  <c r="R84" i="13"/>
  <c r="R26" i="27"/>
  <c r="R60" i="29"/>
  <c r="R38" i="29"/>
  <c r="R77" i="26"/>
  <c r="R52" i="27"/>
  <c r="R83" i="13"/>
  <c r="R71" i="13"/>
  <c r="R56" i="29"/>
  <c r="R71" i="26"/>
  <c r="R53" i="26"/>
  <c r="H4" i="21"/>
  <c r="R54" i="27"/>
  <c r="R56" i="27"/>
  <c r="R55" i="27"/>
  <c r="R92" i="13"/>
  <c r="R62" i="13"/>
  <c r="R58" i="26"/>
  <c r="R64" i="13"/>
  <c r="R79" i="13"/>
  <c r="R63" i="26"/>
  <c r="R41" i="26"/>
  <c r="R48" i="29"/>
  <c r="R31" i="27"/>
  <c r="R42" i="26"/>
  <c r="R76" i="26"/>
  <c r="R91" i="13"/>
  <c r="R72" i="26"/>
  <c r="R90" i="13"/>
  <c r="R95" i="13"/>
  <c r="R57" i="27"/>
  <c r="R34" i="29"/>
  <c r="R51" i="29"/>
  <c r="R45" i="29"/>
  <c r="R54" i="26"/>
  <c r="R51" i="26"/>
  <c r="R57" i="29"/>
  <c r="R74" i="13"/>
  <c r="R29" i="27"/>
  <c r="R77" i="13"/>
  <c r="R57" i="26"/>
  <c r="D4" i="21"/>
  <c r="R89" i="13"/>
  <c r="R69" i="13"/>
  <c r="R59" i="29"/>
  <c r="R68" i="26"/>
  <c r="R50" i="26"/>
  <c r="R75" i="26"/>
  <c r="R49" i="27"/>
  <c r="R52" i="26"/>
  <c r="R85" i="13"/>
  <c r="R54" i="29"/>
  <c r="R47" i="29"/>
  <c r="R61" i="29"/>
  <c r="R58" i="29"/>
  <c r="R63" i="13"/>
  <c r="R78" i="13"/>
  <c r="R34" i="27"/>
  <c r="R45" i="26"/>
  <c r="R37" i="27"/>
  <c r="R64" i="29"/>
  <c r="R44" i="29"/>
  <c r="R94" i="13"/>
  <c r="R86" i="13"/>
  <c r="R25" i="27"/>
  <c r="R76" i="13"/>
  <c r="R56" i="26"/>
  <c r="R33" i="27"/>
  <c r="R49" i="29"/>
  <c r="R28" i="27"/>
  <c r="R36" i="29"/>
  <c r="R59" i="26"/>
  <c r="R68" i="13"/>
  <c r="R55" i="29"/>
  <c r="R50" i="27"/>
  <c r="R40" i="27"/>
  <c r="R45" i="27"/>
  <c r="R46" i="26"/>
  <c r="R62" i="29"/>
  <c r="R96" i="13"/>
  <c r="R70" i="26"/>
  <c r="R93" i="13"/>
  <c r="R67" i="26"/>
  <c r="R44" i="26"/>
  <c r="R60" i="27"/>
  <c r="R73" i="13"/>
  <c r="R35" i="27"/>
  <c r="R65" i="29"/>
  <c r="T68" i="29"/>
  <c r="T48" i="29"/>
  <c r="S72" i="13"/>
  <c r="D3" i="26"/>
  <c r="S55" i="26"/>
  <c r="T55" i="26" s="1"/>
  <c r="S38" i="27"/>
  <c r="S42" i="27"/>
  <c r="S68" i="27"/>
  <c r="S64" i="26"/>
  <c r="S39" i="27"/>
  <c r="S84" i="13"/>
  <c r="S62" i="13"/>
  <c r="S42" i="26"/>
  <c r="T42" i="26" s="1"/>
  <c r="S57" i="27"/>
  <c r="S29" i="27"/>
  <c r="S68" i="26"/>
  <c r="T68" i="26" s="1"/>
  <c r="S28" i="27"/>
  <c r="S45" i="27"/>
  <c r="S60" i="27"/>
  <c r="S48" i="27"/>
  <c r="S65" i="13"/>
  <c r="S67" i="27"/>
  <c r="S82" i="13"/>
  <c r="S26" i="27"/>
  <c r="S71" i="26"/>
  <c r="S76" i="26"/>
  <c r="S77" i="13"/>
  <c r="S50" i="26"/>
  <c r="T50" i="26" s="1"/>
  <c r="S94" i="13"/>
  <c r="S46" i="26"/>
  <c r="T46" i="26" s="1"/>
  <c r="S73" i="13"/>
  <c r="T47" i="29"/>
  <c r="S66" i="27"/>
  <c r="S53" i="27"/>
  <c r="S47" i="26"/>
  <c r="S30" i="27"/>
  <c r="T30" i="27" s="1"/>
  <c r="S23" i="27"/>
  <c r="S80" i="13"/>
  <c r="S65" i="26"/>
  <c r="T65" i="26" s="1"/>
  <c r="T67" i="29"/>
  <c r="S48" i="26"/>
  <c r="S69" i="27"/>
  <c r="S27" i="27"/>
  <c r="S58" i="26"/>
  <c r="T35" i="29"/>
  <c r="S62" i="27"/>
  <c r="S43" i="27"/>
  <c r="S74" i="26"/>
  <c r="S32" i="27"/>
  <c r="S59" i="27"/>
  <c r="S41" i="27"/>
  <c r="S44" i="27"/>
  <c r="D5" i="13"/>
  <c r="H5" i="21"/>
  <c r="K4" i="21"/>
  <c r="J4" i="21"/>
  <c r="M4" i="21"/>
  <c r="L4" i="21"/>
  <c r="I4" i="21"/>
  <c r="S79" i="13"/>
  <c r="T79" i="13" s="1"/>
  <c r="S72" i="26"/>
  <c r="D5" i="21"/>
  <c r="F4" i="21"/>
  <c r="E4" i="21"/>
  <c r="S49" i="27"/>
  <c r="S78" i="13"/>
  <c r="T78" i="13" s="1"/>
  <c r="S25" i="27"/>
  <c r="S68" i="13"/>
  <c r="S96" i="13"/>
  <c r="S58" i="29"/>
  <c r="S24" i="27"/>
  <c r="S62" i="26"/>
  <c r="T62" i="26" s="1"/>
  <c r="S87" i="13"/>
  <c r="S58" i="27"/>
  <c r="S97" i="13"/>
  <c r="S63" i="27"/>
  <c r="S61" i="27"/>
  <c r="S81" i="13"/>
  <c r="S77" i="26"/>
  <c r="T77" i="26" s="1"/>
  <c r="S54" i="27"/>
  <c r="S63" i="26"/>
  <c r="D4" i="26"/>
  <c r="S54" i="26"/>
  <c r="T54" i="26" s="1"/>
  <c r="S89" i="13"/>
  <c r="T89" i="13" s="1"/>
  <c r="S52" i="26"/>
  <c r="T52" i="26" s="1"/>
  <c r="S41" i="29"/>
  <c r="S73" i="26"/>
  <c r="S47" i="27"/>
  <c r="S43" i="26"/>
  <c r="S64" i="27"/>
  <c r="S70" i="27"/>
  <c r="S36" i="27"/>
  <c r="S46" i="27"/>
  <c r="S61" i="26"/>
  <c r="T61" i="26" s="1"/>
  <c r="S49" i="26"/>
  <c r="T49" i="26" s="1"/>
  <c r="S71" i="13"/>
  <c r="S92" i="13"/>
  <c r="T92" i="13" s="1"/>
  <c r="S31" i="27"/>
  <c r="T31" i="27" s="1"/>
  <c r="S51" i="29"/>
  <c r="AE104" i="13"/>
  <c r="S75" i="26"/>
  <c r="S86" i="13"/>
  <c r="T86" i="13" s="1"/>
  <c r="S53" i="26"/>
  <c r="S91" i="13"/>
  <c r="D4" i="13"/>
  <c r="S51" i="26"/>
  <c r="T51" i="26" s="1"/>
  <c r="S69" i="13"/>
  <c r="S85" i="13"/>
  <c r="S56" i="26"/>
  <c r="S93" i="13"/>
  <c r="S67" i="13"/>
  <c r="S56" i="27"/>
  <c r="S90" i="13"/>
  <c r="T90" i="13" s="1"/>
  <c r="AE102" i="13"/>
  <c r="S50" i="27"/>
  <c r="S66" i="26"/>
  <c r="T66" i="26" s="1"/>
  <c r="S69" i="26"/>
  <c r="T69" i="26" s="1"/>
  <c r="S61" i="13"/>
  <c r="S60" i="26"/>
  <c r="T60" i="26" s="1"/>
  <c r="S66" i="13"/>
  <c r="T66" i="13" s="1"/>
  <c r="S83" i="13"/>
  <c r="S55" i="27"/>
  <c r="S74" i="13"/>
  <c r="S40" i="27"/>
  <c r="S59" i="29"/>
  <c r="S51" i="27"/>
  <c r="O35" i="13"/>
  <c r="S70" i="13"/>
  <c r="S75" i="13"/>
  <c r="T75" i="13" s="1"/>
  <c r="S88" i="13"/>
  <c r="S65" i="27"/>
  <c r="S57" i="26"/>
  <c r="S63" i="13"/>
  <c r="T63" i="13" s="1"/>
  <c r="S59" i="26"/>
  <c r="T59" i="26" s="1"/>
  <c r="S35" i="27"/>
  <c r="S64" i="13"/>
  <c r="S34" i="27"/>
  <c r="S76" i="13"/>
  <c r="S70" i="26"/>
  <c r="T70" i="26" s="1"/>
  <c r="D5" i="26"/>
  <c r="S45" i="26"/>
  <c r="AE98" i="13"/>
  <c r="S52" i="27"/>
  <c r="S41" i="26"/>
  <c r="S37" i="27"/>
  <c r="S33" i="27"/>
  <c r="S67" i="26"/>
  <c r="D3" i="13"/>
  <c r="S95" i="13"/>
  <c r="S44" i="26"/>
  <c r="T44" i="26" s="1"/>
  <c r="I5" i="21"/>
  <c r="M5" i="21"/>
  <c r="H6" i="21"/>
  <c r="K5" i="21"/>
  <c r="L5" i="21"/>
  <c r="J5" i="21"/>
  <c r="S162" i="26"/>
  <c r="S380" i="26"/>
  <c r="S23" i="13"/>
  <c r="S349" i="26"/>
  <c r="T31" i="28"/>
  <c r="S83" i="26"/>
  <c r="S352" i="26"/>
  <c r="S366" i="26"/>
  <c r="S331" i="26"/>
  <c r="S264" i="26"/>
  <c r="S27" i="13"/>
  <c r="S309" i="26"/>
  <c r="S295" i="26"/>
  <c r="S211" i="26"/>
  <c r="S379" i="26"/>
  <c r="S170" i="26"/>
  <c r="S35" i="28"/>
  <c r="S27" i="26"/>
  <c r="S319" i="26"/>
  <c r="S316" i="26"/>
  <c r="S280" i="26"/>
  <c r="S192" i="26"/>
  <c r="S375" i="26"/>
  <c r="S115" i="26"/>
  <c r="S174" i="26"/>
  <c r="S37" i="26"/>
  <c r="S178" i="26"/>
  <c r="S116" i="26"/>
  <c r="S147" i="26"/>
  <c r="S151" i="26"/>
  <c r="S194" i="26"/>
  <c r="T31" i="26"/>
  <c r="S119" i="26"/>
  <c r="S103" i="26"/>
  <c r="S144" i="26"/>
  <c r="S24" i="28"/>
  <c r="S391" i="26"/>
  <c r="S347" i="26"/>
  <c r="S31" i="28"/>
  <c r="S304" i="26"/>
  <c r="S372" i="26"/>
  <c r="S228" i="26"/>
  <c r="S226" i="26"/>
  <c r="T26" i="13"/>
  <c r="S314" i="26"/>
  <c r="S118" i="26"/>
  <c r="S218" i="26"/>
  <c r="S97" i="26"/>
  <c r="T29" i="28"/>
  <c r="S381" i="26"/>
  <c r="T35" i="28"/>
  <c r="S272" i="26"/>
  <c r="S301" i="26"/>
  <c r="S129" i="26"/>
  <c r="S290" i="26"/>
  <c r="S85" i="26"/>
  <c r="T29" i="26"/>
  <c r="S326" i="26"/>
  <c r="S167" i="26"/>
  <c r="S298" i="26"/>
  <c r="T28" i="26"/>
  <c r="S199" i="26"/>
  <c r="T33" i="13"/>
  <c r="S81" i="26"/>
  <c r="S310" i="26"/>
  <c r="S209" i="26"/>
  <c r="S25" i="26"/>
  <c r="S205" i="26"/>
  <c r="S238" i="26"/>
  <c r="S35" i="26"/>
  <c r="S322" i="26"/>
  <c r="S336" i="26"/>
  <c r="T33" i="28"/>
  <c r="S285" i="26"/>
  <c r="S36" i="26"/>
  <c r="S236" i="26"/>
  <c r="S274" i="26"/>
  <c r="S387" i="26"/>
  <c r="S154" i="26"/>
  <c r="S332" i="26"/>
  <c r="S200" i="26"/>
  <c r="S299" i="26"/>
  <c r="S23" i="28"/>
  <c r="S354" i="26"/>
  <c r="S160" i="26"/>
  <c r="S30" i="28"/>
  <c r="S40" i="26"/>
  <c r="S82" i="26"/>
  <c r="S177" i="26"/>
  <c r="T27" i="13"/>
  <c r="S365" i="26"/>
  <c r="O23" i="29"/>
  <c r="S286" i="26"/>
  <c r="S268" i="26"/>
  <c r="S33" i="26"/>
  <c r="S223" i="26"/>
  <c r="T30" i="26"/>
  <c r="S306" i="26"/>
  <c r="S261" i="26"/>
  <c r="S213" i="26"/>
  <c r="T24" i="28"/>
  <c r="S128" i="26"/>
  <c r="S184" i="26"/>
  <c r="S109" i="26"/>
  <c r="S163" i="26"/>
  <c r="S31" i="13"/>
  <c r="S171" i="26"/>
  <c r="S27" i="28"/>
  <c r="S196" i="26"/>
  <c r="S127" i="26"/>
  <c r="S276" i="26"/>
  <c r="S124" i="26"/>
  <c r="S123" i="26"/>
  <c r="S32" i="28"/>
  <c r="S112" i="26"/>
  <c r="S102" i="26"/>
  <c r="T27" i="28"/>
  <c r="S247" i="26"/>
  <c r="S134" i="26"/>
  <c r="S132" i="26"/>
  <c r="S169" i="26"/>
  <c r="S95" i="26"/>
  <c r="S92" i="26"/>
  <c r="S98" i="26"/>
  <c r="S321" i="26"/>
  <c r="S29" i="13"/>
  <c r="S230" i="26"/>
  <c r="S133" i="26"/>
  <c r="S117" i="26"/>
  <c r="S189" i="26"/>
  <c r="S396" i="26"/>
  <c r="S340" i="26"/>
  <c r="S395" i="26"/>
  <c r="S166" i="26"/>
  <c r="S190" i="26"/>
  <c r="T23" i="13"/>
  <c r="S393" i="26"/>
  <c r="S220" i="26"/>
  <c r="S358" i="26"/>
  <c r="S148" i="26"/>
  <c r="T40" i="26"/>
  <c r="S287" i="26"/>
  <c r="S28" i="28"/>
  <c r="S355" i="26"/>
  <c r="S25" i="13"/>
  <c r="S257" i="26"/>
  <c r="S122" i="26"/>
  <c r="S296" i="26"/>
  <c r="S237" i="26"/>
  <c r="S364" i="26"/>
  <c r="S258" i="26"/>
  <c r="S89" i="26"/>
  <c r="S150" i="26"/>
  <c r="T38" i="26"/>
  <c r="S243" i="26"/>
  <c r="S172" i="26"/>
  <c r="S378" i="26"/>
  <c r="S303" i="26"/>
  <c r="S225" i="26"/>
  <c r="S343" i="26"/>
  <c r="S198" i="26"/>
  <c r="S269" i="26"/>
  <c r="T28" i="13"/>
  <c r="S302" i="26"/>
  <c r="S399" i="26"/>
  <c r="S231" i="26"/>
  <c r="S125" i="26"/>
  <c r="T30" i="28"/>
  <c r="S315" i="26"/>
  <c r="S159" i="26"/>
  <c r="T25" i="26"/>
  <c r="S24" i="13"/>
  <c r="S99" i="26"/>
  <c r="S317" i="26"/>
  <c r="S227" i="26"/>
  <c r="S251" i="26"/>
  <c r="S30" i="26"/>
  <c r="S382" i="26"/>
  <c r="S335" i="26"/>
  <c r="S371" i="26"/>
  <c r="S204" i="26"/>
  <c r="T23" i="26"/>
  <c r="S130" i="26"/>
  <c r="S214" i="26"/>
  <c r="S90" i="26"/>
  <c r="S360" i="26"/>
  <c r="S377" i="26"/>
  <c r="S114" i="26"/>
  <c r="S244" i="26"/>
  <c r="S26" i="28"/>
  <c r="R26" i="28" s="1"/>
  <c r="S293" i="26"/>
  <c r="T37" i="26"/>
  <c r="S164" i="26"/>
  <c r="S100" i="26"/>
  <c r="S344" i="26"/>
  <c r="S168" i="26"/>
  <c r="S348" i="26"/>
  <c r="S91" i="26"/>
  <c r="S253" i="26"/>
  <c r="S26" i="26"/>
  <c r="S186" i="26"/>
  <c r="S397" i="26"/>
  <c r="S143" i="26"/>
  <c r="S28" i="26"/>
  <c r="S34" i="13"/>
  <c r="S374" i="26"/>
  <c r="S38" i="26"/>
  <c r="S263" i="26"/>
  <c r="S308" i="26"/>
  <c r="S224" i="26"/>
  <c r="S312" i="26"/>
  <c r="S249" i="26"/>
  <c r="S187" i="26"/>
  <c r="S207" i="26"/>
  <c r="S291" i="26"/>
  <c r="S233" i="26"/>
  <c r="T35" i="26"/>
  <c r="T29" i="13"/>
  <c r="S363" i="26"/>
  <c r="S222" i="26"/>
  <c r="S33" i="28"/>
  <c r="T32" i="13"/>
  <c r="S141" i="26"/>
  <c r="P4" i="21"/>
  <c r="S305" i="26"/>
  <c r="S356" i="26"/>
  <c r="S323" i="26"/>
  <c r="S137" i="26"/>
  <c r="S284" i="26"/>
  <c r="S120" i="26"/>
  <c r="S300" i="26"/>
  <c r="S376" i="26"/>
  <c r="S390" i="26"/>
  <c r="S217" i="26"/>
  <c r="S362" i="26"/>
  <c r="S283" i="26"/>
  <c r="S234" i="26"/>
  <c r="S373" i="26"/>
  <c r="S79" i="26"/>
  <c r="S270" i="26"/>
  <c r="S210" i="26"/>
  <c r="N4" i="21"/>
  <c r="S24" i="26"/>
  <c r="T25" i="28"/>
  <c r="S193" i="26"/>
  <c r="S367" i="26"/>
  <c r="S135" i="26"/>
  <c r="S126" i="26"/>
  <c r="S145" i="26"/>
  <c r="S216" i="26"/>
  <c r="S104" i="26"/>
  <c r="S146" i="26"/>
  <c r="S106" i="26"/>
  <c r="S142" i="26"/>
  <c r="S328" i="26"/>
  <c r="S330" i="26"/>
  <c r="S105" i="26"/>
  <c r="S346" i="26"/>
  <c r="S398" i="26"/>
  <c r="T26" i="26"/>
  <c r="S34" i="26"/>
  <c r="S294" i="26"/>
  <c r="S277" i="26"/>
  <c r="S101" i="26"/>
  <c r="S266" i="26"/>
  <c r="S259" i="26"/>
  <c r="S203" i="26"/>
  <c r="S289" i="26"/>
  <c r="S401" i="26"/>
  <c r="S96" i="26"/>
  <c r="S215" i="26"/>
  <c r="S31" i="26"/>
  <c r="S202" i="26"/>
  <c r="T24" i="13"/>
  <c r="S208" i="26"/>
  <c r="S201" i="26"/>
  <c r="S158" i="26"/>
  <c r="S240" i="26"/>
  <c r="S108" i="26"/>
  <c r="S153" i="26"/>
  <c r="T34" i="28"/>
  <c r="T27" i="26"/>
  <c r="T39" i="26"/>
  <c r="S152" i="26"/>
  <c r="S121" i="26"/>
  <c r="S345" i="26"/>
  <c r="S386" i="26"/>
  <c r="S136" i="26"/>
  <c r="S195" i="26"/>
  <c r="S229" i="26"/>
  <c r="T34" i="26"/>
  <c r="S278" i="26"/>
  <c r="T25" i="13"/>
  <c r="S250" i="26"/>
  <c r="S388" i="26"/>
  <c r="S180" i="26"/>
  <c r="S341" i="26"/>
  <c r="S232" i="26"/>
  <c r="S288" i="26"/>
  <c r="S185" i="26"/>
  <c r="S260" i="26"/>
  <c r="S23" i="26"/>
  <c r="S334" i="26"/>
  <c r="T32" i="28"/>
  <c r="S383" i="26"/>
  <c r="S342" i="26"/>
  <c r="S320" i="26"/>
  <c r="S212" i="26"/>
  <c r="S183" i="26"/>
  <c r="S385" i="26"/>
  <c r="T26" i="28"/>
  <c r="S32" i="13"/>
  <c r="S86" i="26"/>
  <c r="S329" i="26"/>
  <c r="S30" i="13"/>
  <c r="T34" i="13"/>
  <c r="S94" i="26"/>
  <c r="S313" i="26"/>
  <c r="S175" i="26"/>
  <c r="S389" i="26"/>
  <c r="S252" i="26"/>
  <c r="S138" i="26"/>
  <c r="S273" i="26"/>
  <c r="S384" i="26"/>
  <c r="S311" i="26"/>
  <c r="S392" i="26"/>
  <c r="S275" i="26"/>
  <c r="S370" i="26"/>
  <c r="S307" i="26"/>
  <c r="S80" i="26"/>
  <c r="S242" i="26"/>
  <c r="S350" i="26"/>
  <c r="S131" i="26"/>
  <c r="S369" i="26"/>
  <c r="S110" i="26"/>
  <c r="S400" i="26"/>
  <c r="S267" i="26"/>
  <c r="S197" i="26"/>
  <c r="S84" i="26"/>
  <c r="S333" i="26"/>
  <c r="S39" i="26"/>
  <c r="S93" i="26"/>
  <c r="S324" i="26"/>
  <c r="S139" i="26"/>
  <c r="S245" i="26"/>
  <c r="S206" i="26"/>
  <c r="S361" i="26"/>
  <c r="T28" i="28"/>
  <c r="O59" i="13"/>
  <c r="S297" i="26"/>
  <c r="S338" i="26"/>
  <c r="S235" i="26"/>
  <c r="S246" i="26"/>
  <c r="S265" i="26"/>
  <c r="S256" i="26"/>
  <c r="S107" i="26"/>
  <c r="T31" i="13"/>
  <c r="S191" i="26"/>
  <c r="S282" i="26"/>
  <c r="S254" i="26"/>
  <c r="S271" i="26"/>
  <c r="S359" i="26"/>
  <c r="T23" i="28"/>
  <c r="S351" i="26"/>
  <c r="S155" i="26"/>
  <c r="S262" i="26"/>
  <c r="S394" i="26"/>
  <c r="T24" i="26"/>
  <c r="S325" i="26"/>
  <c r="T36" i="26"/>
  <c r="S339" i="26"/>
  <c r="S173" i="26"/>
  <c r="S281" i="26"/>
  <c r="S239" i="26"/>
  <c r="S176" i="26"/>
  <c r="T33" i="26"/>
  <c r="S87" i="26"/>
  <c r="S29" i="26"/>
  <c r="S25" i="28"/>
  <c r="S165" i="26"/>
  <c r="S357" i="26"/>
  <c r="S337" i="26"/>
  <c r="S255" i="26"/>
  <c r="S353" i="26"/>
  <c r="S248" i="26"/>
  <c r="S368" i="26"/>
  <c r="S113" i="26"/>
  <c r="S29" i="28"/>
  <c r="S32" i="26"/>
  <c r="S26" i="13"/>
  <c r="S279" i="26"/>
  <c r="S327" i="26"/>
  <c r="S179" i="26"/>
  <c r="S88" i="26"/>
  <c r="S28" i="13"/>
  <c r="O4" i="21"/>
  <c r="S78" i="26"/>
  <c r="S149" i="26"/>
  <c r="S34" i="28"/>
  <c r="S318" i="26"/>
  <c r="S161" i="26"/>
  <c r="S221" i="26"/>
  <c r="S181" i="26"/>
  <c r="T32" i="26"/>
  <c r="S241" i="26"/>
  <c r="S182" i="26"/>
  <c r="S219" i="26"/>
  <c r="S33" i="13"/>
  <c r="S156" i="26"/>
  <c r="T30" i="13"/>
  <c r="S292" i="26"/>
  <c r="S157" i="26"/>
  <c r="S140" i="26"/>
  <c r="Q4" i="21"/>
  <c r="S111" i="26"/>
  <c r="S188" i="26"/>
  <c r="D6" i="21"/>
  <c r="E5" i="21"/>
  <c r="F5" i="21"/>
  <c r="S102" i="13"/>
  <c r="AE103" i="13"/>
  <c r="O36" i="13"/>
  <c r="S35" i="13"/>
  <c r="AE99" i="13"/>
  <c r="S98" i="13"/>
  <c r="N5" i="21"/>
  <c r="O5" i="21"/>
  <c r="Q5" i="21"/>
  <c r="P5" i="21"/>
  <c r="I6" i="21"/>
  <c r="K6" i="21"/>
  <c r="H7" i="21"/>
  <c r="L6" i="21"/>
  <c r="M6" i="21"/>
  <c r="J6" i="21"/>
  <c r="T162" i="26"/>
  <c r="R162" i="26"/>
  <c r="R380" i="26"/>
  <c r="T380" i="26"/>
  <c r="T349" i="26"/>
  <c r="R349" i="26"/>
  <c r="T83" i="26"/>
  <c r="R83" i="26"/>
  <c r="T352" i="26"/>
  <c r="R352" i="26"/>
  <c r="T366" i="26"/>
  <c r="R366" i="26"/>
  <c r="R331" i="26"/>
  <c r="T331" i="26"/>
  <c r="T264" i="26"/>
  <c r="R264" i="26"/>
  <c r="R309" i="26"/>
  <c r="T309" i="26"/>
  <c r="R295" i="26"/>
  <c r="AB295" i="26" s="1"/>
  <c r="T295" i="26"/>
  <c r="T211" i="26"/>
  <c r="R211" i="26"/>
  <c r="T379" i="26"/>
  <c r="R379" i="26"/>
  <c r="T170" i="26"/>
  <c r="R170" i="26"/>
  <c r="R319" i="26"/>
  <c r="T319" i="26"/>
  <c r="R316" i="26"/>
  <c r="T316" i="26"/>
  <c r="T280" i="26"/>
  <c r="R280" i="26"/>
  <c r="R192" i="26"/>
  <c r="T192" i="26"/>
  <c r="T375" i="26"/>
  <c r="R375" i="26"/>
  <c r="T115" i="26"/>
  <c r="R115" i="26"/>
  <c r="T174" i="26"/>
  <c r="R174" i="26"/>
  <c r="T178" i="26"/>
  <c r="R178" i="26"/>
  <c r="T116" i="26"/>
  <c r="R116" i="26"/>
  <c r="T147" i="26"/>
  <c r="R147" i="26"/>
  <c r="T151" i="26"/>
  <c r="R151" i="26"/>
  <c r="R194" i="26"/>
  <c r="T194" i="26"/>
  <c r="T119" i="26"/>
  <c r="R119" i="26"/>
  <c r="R103" i="26"/>
  <c r="T103" i="26"/>
  <c r="T144" i="26"/>
  <c r="R144" i="26"/>
  <c r="T391" i="26"/>
  <c r="R391" i="26"/>
  <c r="T347" i="26"/>
  <c r="R347" i="26"/>
  <c r="T304" i="26"/>
  <c r="R304" i="26"/>
  <c r="T372" i="26"/>
  <c r="R372" i="26"/>
  <c r="T228" i="26"/>
  <c r="R228" i="26"/>
  <c r="R226" i="26"/>
  <c r="T226" i="26"/>
  <c r="T314" i="26"/>
  <c r="R314" i="26"/>
  <c r="R118" i="26"/>
  <c r="T118" i="26"/>
  <c r="T218" i="26"/>
  <c r="R218" i="26"/>
  <c r="T97" i="26"/>
  <c r="R97" i="26"/>
  <c r="T381" i="26"/>
  <c r="R381" i="26"/>
  <c r="T272" i="26"/>
  <c r="R272" i="26"/>
  <c r="T301" i="26"/>
  <c r="R301" i="26"/>
  <c r="R129" i="26"/>
  <c r="T129" i="26"/>
  <c r="R290" i="26"/>
  <c r="T290" i="26"/>
  <c r="T85" i="26"/>
  <c r="R85" i="26"/>
  <c r="T326" i="26"/>
  <c r="R326" i="26"/>
  <c r="T167" i="26"/>
  <c r="R167" i="26"/>
  <c r="R298" i="26"/>
  <c r="T298" i="26"/>
  <c r="T199" i="26"/>
  <c r="R199" i="26"/>
  <c r="R81" i="26"/>
  <c r="T81" i="26"/>
  <c r="T310" i="26"/>
  <c r="R310" i="26"/>
  <c r="R209" i="26"/>
  <c r="T209" i="26"/>
  <c r="R205" i="26"/>
  <c r="T205" i="26"/>
  <c r="T238" i="26"/>
  <c r="R238" i="26"/>
  <c r="R322" i="26"/>
  <c r="T322" i="26"/>
  <c r="R336" i="26"/>
  <c r="T336" i="26"/>
  <c r="T285" i="26"/>
  <c r="R285" i="26"/>
  <c r="T236" i="26"/>
  <c r="R236" i="26"/>
  <c r="R274" i="26"/>
  <c r="T274" i="26"/>
  <c r="T387" i="26"/>
  <c r="R387" i="26"/>
  <c r="R154" i="26"/>
  <c r="T154" i="26"/>
  <c r="R332" i="26"/>
  <c r="T332" i="26"/>
  <c r="R200" i="26"/>
  <c r="T200" i="26"/>
  <c r="R299" i="26"/>
  <c r="T299" i="26"/>
  <c r="T354" i="26"/>
  <c r="R354" i="26"/>
  <c r="AB354" i="26" s="1"/>
  <c r="R160" i="26"/>
  <c r="T160" i="26"/>
  <c r="R82" i="26"/>
  <c r="T82" i="26"/>
  <c r="R177" i="26"/>
  <c r="T177" i="26"/>
  <c r="T365" i="26"/>
  <c r="R365" i="26"/>
  <c r="S23" i="29"/>
  <c r="T286" i="26"/>
  <c r="R286" i="26"/>
  <c r="T268" i="26"/>
  <c r="R268" i="26"/>
  <c r="R223" i="26"/>
  <c r="T223" i="26"/>
  <c r="R306" i="26"/>
  <c r="T306" i="26"/>
  <c r="R261" i="26"/>
  <c r="T261" i="26"/>
  <c r="T213" i="26"/>
  <c r="R213" i="26"/>
  <c r="T128" i="26"/>
  <c r="R128" i="26"/>
  <c r="T184" i="26"/>
  <c r="R184" i="26"/>
  <c r="R109" i="26"/>
  <c r="T109" i="26"/>
  <c r="T163" i="26"/>
  <c r="R163" i="26"/>
  <c r="R171" i="26"/>
  <c r="AB171" i="26" s="1"/>
  <c r="T171" i="26"/>
  <c r="T196" i="26"/>
  <c r="R196" i="26"/>
  <c r="T127" i="26"/>
  <c r="R127" i="26"/>
  <c r="T276" i="26"/>
  <c r="R276" i="26"/>
  <c r="R124" i="26"/>
  <c r="T124" i="26"/>
  <c r="T123" i="26"/>
  <c r="R123" i="26"/>
  <c r="R112" i="26"/>
  <c r="T112" i="26"/>
  <c r="R102" i="26"/>
  <c r="T102" i="26"/>
  <c r="T247" i="26"/>
  <c r="R247" i="26"/>
  <c r="R134" i="26"/>
  <c r="AB134" i="26" s="1"/>
  <c r="T134" i="26"/>
  <c r="R132" i="26"/>
  <c r="T132" i="26"/>
  <c r="T169" i="26"/>
  <c r="R169" i="26"/>
  <c r="T95" i="26"/>
  <c r="R95" i="26"/>
  <c r="T92" i="26"/>
  <c r="R92" i="26"/>
  <c r="T98" i="26"/>
  <c r="R98" i="26"/>
  <c r="T321" i="26"/>
  <c r="R321" i="26"/>
  <c r="R230" i="26"/>
  <c r="T230" i="26"/>
  <c r="R133" i="26"/>
  <c r="T133" i="26"/>
  <c r="R117" i="26"/>
  <c r="T117" i="26"/>
  <c r="R189" i="26"/>
  <c r="AB189" i="26" s="1"/>
  <c r="T189" i="26"/>
  <c r="R396" i="26"/>
  <c r="T396" i="26"/>
  <c r="R340" i="26"/>
  <c r="T340" i="26"/>
  <c r="R395" i="26"/>
  <c r="T395" i="26"/>
  <c r="R166" i="26"/>
  <c r="T166" i="26"/>
  <c r="R190" i="26"/>
  <c r="AB190" i="26" s="1"/>
  <c r="T190" i="26"/>
  <c r="R393" i="26"/>
  <c r="T393" i="26"/>
  <c r="T220" i="26"/>
  <c r="R220" i="26"/>
  <c r="R358" i="26"/>
  <c r="T358" i="26"/>
  <c r="T148" i="26"/>
  <c r="R148" i="26"/>
  <c r="R287" i="26"/>
  <c r="T287" i="26"/>
  <c r="R355" i="26"/>
  <c r="T355" i="26"/>
  <c r="R257" i="26"/>
  <c r="T257" i="26"/>
  <c r="T122" i="26"/>
  <c r="R122" i="26"/>
  <c r="R296" i="26"/>
  <c r="T296" i="26"/>
  <c r="R237" i="26"/>
  <c r="T237" i="26"/>
  <c r="R364" i="26"/>
  <c r="T364" i="26"/>
  <c r="R258" i="26"/>
  <c r="T258" i="26"/>
  <c r="R89" i="26"/>
  <c r="T89" i="26"/>
  <c r="R150" i="26"/>
  <c r="T150" i="26"/>
  <c r="R243" i="26"/>
  <c r="T243" i="26"/>
  <c r="T172" i="26"/>
  <c r="R172" i="26"/>
  <c r="T378" i="26"/>
  <c r="R378" i="26"/>
  <c r="T303" i="26"/>
  <c r="R303" i="26"/>
  <c r="T225" i="26"/>
  <c r="R225" i="26"/>
  <c r="R343" i="26"/>
  <c r="T343" i="26"/>
  <c r="T198" i="26"/>
  <c r="R198" i="26"/>
  <c r="R269" i="26"/>
  <c r="T269" i="26"/>
  <c r="T302" i="26"/>
  <c r="R302" i="26"/>
  <c r="T399" i="26"/>
  <c r="R399" i="26"/>
  <c r="AB399" i="26" s="1"/>
  <c r="R231" i="26"/>
  <c r="T231" i="26"/>
  <c r="R125" i="26"/>
  <c r="T125" i="26"/>
  <c r="R315" i="26"/>
  <c r="T315" i="26"/>
  <c r="R159" i="26"/>
  <c r="T159" i="26"/>
  <c r="T99" i="26"/>
  <c r="R99" i="26"/>
  <c r="R317" i="26"/>
  <c r="T317" i="26"/>
  <c r="T227" i="26"/>
  <c r="R227" i="26"/>
  <c r="T251" i="26"/>
  <c r="R251" i="26"/>
  <c r="R382" i="26"/>
  <c r="T382" i="26"/>
  <c r="T335" i="26"/>
  <c r="R335" i="26"/>
  <c r="T371" i="26"/>
  <c r="R371" i="26"/>
  <c r="T204" i="26"/>
  <c r="R204" i="26"/>
  <c r="T130" i="26"/>
  <c r="R130" i="26"/>
  <c r="R214" i="26"/>
  <c r="T214" i="26"/>
  <c r="T90" i="26"/>
  <c r="R90" i="26"/>
  <c r="T360" i="26"/>
  <c r="R360" i="26"/>
  <c r="R377" i="26"/>
  <c r="T377" i="26"/>
  <c r="R114" i="26"/>
  <c r="T114" i="26"/>
  <c r="R244" i="26"/>
  <c r="T244" i="26"/>
  <c r="T293" i="26"/>
  <c r="R293" i="26"/>
  <c r="T164" i="26"/>
  <c r="R164" i="26"/>
  <c r="R100" i="26"/>
  <c r="T100" i="26"/>
  <c r="R344" i="26"/>
  <c r="T344" i="26"/>
  <c r="T168" i="26"/>
  <c r="R168" i="26"/>
  <c r="T348" i="26"/>
  <c r="R348" i="26"/>
  <c r="R91" i="26"/>
  <c r="T91" i="26"/>
  <c r="R253" i="26"/>
  <c r="T253" i="26"/>
  <c r="T186" i="26"/>
  <c r="R186" i="26"/>
  <c r="R397" i="26"/>
  <c r="T397" i="26"/>
  <c r="R143" i="26"/>
  <c r="T143" i="26"/>
  <c r="R374" i="26"/>
  <c r="T374" i="26"/>
  <c r="R263" i="26"/>
  <c r="T263" i="26"/>
  <c r="T308" i="26"/>
  <c r="R308" i="26"/>
  <c r="T224" i="26"/>
  <c r="R224" i="26"/>
  <c r="T312" i="26"/>
  <c r="R312" i="26"/>
  <c r="R249" i="26"/>
  <c r="T249" i="26"/>
  <c r="T187" i="26"/>
  <c r="R187" i="26"/>
  <c r="T207" i="26"/>
  <c r="R207" i="26"/>
  <c r="T291" i="26"/>
  <c r="R291" i="26"/>
  <c r="AB291" i="26" s="1"/>
  <c r="R233" i="26"/>
  <c r="T233" i="26"/>
  <c r="T363" i="26"/>
  <c r="R363" i="26"/>
  <c r="R222" i="26"/>
  <c r="T222" i="26"/>
  <c r="T141" i="26"/>
  <c r="R141" i="26"/>
  <c r="R305" i="26"/>
  <c r="T305" i="26"/>
  <c r="T356" i="26"/>
  <c r="R356" i="26"/>
  <c r="T323" i="26"/>
  <c r="R323" i="26"/>
  <c r="R137" i="26"/>
  <c r="T137" i="26"/>
  <c r="R284" i="26"/>
  <c r="T284" i="26"/>
  <c r="T120" i="26"/>
  <c r="R120" i="26"/>
  <c r="R300" i="26"/>
  <c r="T300" i="26"/>
  <c r="T376" i="26"/>
  <c r="R376" i="26"/>
  <c r="T390" i="26"/>
  <c r="R390" i="26"/>
  <c r="R217" i="26"/>
  <c r="T217" i="26"/>
  <c r="R362" i="26"/>
  <c r="T362" i="26"/>
  <c r="T283" i="26"/>
  <c r="R283" i="26"/>
  <c r="R234" i="26"/>
  <c r="T234" i="26"/>
  <c r="R373" i="26"/>
  <c r="T373" i="26"/>
  <c r="T79" i="26"/>
  <c r="R79" i="26"/>
  <c r="AB79" i="26" s="1"/>
  <c r="T270" i="26"/>
  <c r="R270" i="26"/>
  <c r="R210" i="26"/>
  <c r="T210" i="26"/>
  <c r="R193" i="26"/>
  <c r="T193" i="26"/>
  <c r="R367" i="26"/>
  <c r="T367" i="26"/>
  <c r="R135" i="26"/>
  <c r="T135" i="26"/>
  <c r="R126" i="26"/>
  <c r="T126" i="26"/>
  <c r="T145" i="26"/>
  <c r="R145" i="26"/>
  <c r="R216" i="26"/>
  <c r="T216" i="26"/>
  <c r="R104" i="26"/>
  <c r="T104" i="26"/>
  <c r="T146" i="26"/>
  <c r="R146" i="26"/>
  <c r="R106" i="26"/>
  <c r="T106" i="26"/>
  <c r="T142" i="26"/>
  <c r="R142" i="26"/>
  <c r="R328" i="26"/>
  <c r="T328" i="26"/>
  <c r="R330" i="26"/>
  <c r="T330" i="26"/>
  <c r="R105" i="26"/>
  <c r="T105" i="26"/>
  <c r="R346" i="26"/>
  <c r="T346" i="26"/>
  <c r="R398" i="26"/>
  <c r="T398" i="26"/>
  <c r="R294" i="26"/>
  <c r="T294" i="26"/>
  <c r="T277" i="26"/>
  <c r="R277" i="26"/>
  <c r="T101" i="26"/>
  <c r="R101" i="26"/>
  <c r="R266" i="26"/>
  <c r="T266" i="26"/>
  <c r="T259" i="26"/>
  <c r="R259" i="26"/>
  <c r="T203" i="26"/>
  <c r="R203" i="26"/>
  <c r="R289" i="26"/>
  <c r="T289" i="26"/>
  <c r="T401" i="26"/>
  <c r="R401" i="26"/>
  <c r="R96" i="26"/>
  <c r="T96" i="26"/>
  <c r="T215" i="26"/>
  <c r="R215" i="26"/>
  <c r="R202" i="26"/>
  <c r="T202" i="26"/>
  <c r="T208" i="26"/>
  <c r="R208" i="26"/>
  <c r="T201" i="26"/>
  <c r="R201" i="26"/>
  <c r="AB201" i="26" s="1"/>
  <c r="T158" i="26"/>
  <c r="R158" i="26"/>
  <c r="R240" i="26"/>
  <c r="T240" i="26"/>
  <c r="R108" i="26"/>
  <c r="T108" i="26"/>
  <c r="T153" i="26"/>
  <c r="R153" i="26"/>
  <c r="T152" i="26"/>
  <c r="R152" i="26"/>
  <c r="R121" i="26"/>
  <c r="T121" i="26"/>
  <c r="R345" i="26"/>
  <c r="T345" i="26"/>
  <c r="R386" i="26"/>
  <c r="T386" i="26"/>
  <c r="T136" i="26"/>
  <c r="R136" i="26"/>
  <c r="T195" i="26"/>
  <c r="R195" i="26"/>
  <c r="T229" i="26"/>
  <c r="R229" i="26"/>
  <c r="T278" i="26"/>
  <c r="R278" i="26"/>
  <c r="T250" i="26"/>
  <c r="R250" i="26"/>
  <c r="R388" i="26"/>
  <c r="T388" i="26"/>
  <c r="T180" i="26"/>
  <c r="R180" i="26"/>
  <c r="T341" i="26"/>
  <c r="R341" i="26"/>
  <c r="R232" i="26"/>
  <c r="T232" i="26"/>
  <c r="R288" i="26"/>
  <c r="T288" i="26"/>
  <c r="R185" i="26"/>
  <c r="T185" i="26"/>
  <c r="T260" i="26"/>
  <c r="R260" i="26"/>
  <c r="T334" i="26"/>
  <c r="R334" i="26"/>
  <c r="R383" i="26"/>
  <c r="T383" i="26"/>
  <c r="T342" i="26"/>
  <c r="R342" i="26"/>
  <c r="T320" i="26"/>
  <c r="R320" i="26"/>
  <c r="T212" i="26"/>
  <c r="R212" i="26"/>
  <c r="R183" i="26"/>
  <c r="T183" i="26"/>
  <c r="T385" i="26"/>
  <c r="R385" i="26"/>
  <c r="T86" i="26"/>
  <c r="R86" i="26"/>
  <c r="T329" i="26"/>
  <c r="R329" i="26"/>
  <c r="T94" i="26"/>
  <c r="R94" i="26"/>
  <c r="R313" i="26"/>
  <c r="T313" i="26"/>
  <c r="T175" i="26"/>
  <c r="R175" i="26"/>
  <c r="T389" i="26"/>
  <c r="R389" i="26"/>
  <c r="T252" i="26"/>
  <c r="R252" i="26"/>
  <c r="T138" i="26"/>
  <c r="R138" i="26"/>
  <c r="R273" i="26"/>
  <c r="T273" i="26"/>
  <c r="T384" i="26"/>
  <c r="R384" i="26"/>
  <c r="R311" i="26"/>
  <c r="T311" i="26"/>
  <c r="R392" i="26"/>
  <c r="T392" i="26"/>
  <c r="R275" i="26"/>
  <c r="T275" i="26"/>
  <c r="R370" i="26"/>
  <c r="T370" i="26"/>
  <c r="R307" i="26"/>
  <c r="T307" i="26"/>
  <c r="R80" i="26"/>
  <c r="T80" i="26"/>
  <c r="R242" i="26"/>
  <c r="T242" i="26"/>
  <c r="T350" i="26"/>
  <c r="R350" i="26"/>
  <c r="T131" i="26"/>
  <c r="R131" i="26"/>
  <c r="T369" i="26"/>
  <c r="R369" i="26"/>
  <c r="R110" i="26"/>
  <c r="T110" i="26"/>
  <c r="T400" i="26"/>
  <c r="R400" i="26"/>
  <c r="R267" i="26"/>
  <c r="T267" i="26"/>
  <c r="R197" i="26"/>
  <c r="T197" i="26"/>
  <c r="T84" i="26"/>
  <c r="R84" i="26"/>
  <c r="T333" i="26"/>
  <c r="R333" i="26"/>
  <c r="R93" i="26"/>
  <c r="T93" i="26"/>
  <c r="R324" i="26"/>
  <c r="T324" i="26"/>
  <c r="R139" i="26"/>
  <c r="T139" i="26"/>
  <c r="T245" i="26"/>
  <c r="R245" i="26"/>
  <c r="T206" i="26"/>
  <c r="R206" i="26"/>
  <c r="R361" i="26"/>
  <c r="T361" i="26"/>
  <c r="S59" i="13"/>
  <c r="O60" i="13"/>
  <c r="R297" i="26"/>
  <c r="T297" i="26"/>
  <c r="T338" i="26"/>
  <c r="R338" i="26"/>
  <c r="R235" i="26"/>
  <c r="T235" i="26"/>
  <c r="T246" i="26"/>
  <c r="R246" i="26"/>
  <c r="R265" i="26"/>
  <c r="T265" i="26"/>
  <c r="T256" i="26"/>
  <c r="R256" i="26"/>
  <c r="R107" i="26"/>
  <c r="T107" i="26"/>
  <c r="R191" i="26"/>
  <c r="T191" i="26"/>
  <c r="R282" i="26"/>
  <c r="T282" i="26"/>
  <c r="R254" i="26"/>
  <c r="T254" i="26"/>
  <c r="T271" i="26"/>
  <c r="R271" i="26"/>
  <c r="T359" i="26"/>
  <c r="R359" i="26"/>
  <c r="T351" i="26"/>
  <c r="R351" i="26"/>
  <c r="T155" i="26"/>
  <c r="R155" i="26"/>
  <c r="T262" i="26"/>
  <c r="R262" i="26"/>
  <c r="T394" i="26"/>
  <c r="R394" i="26"/>
  <c r="R325" i="26"/>
  <c r="T325" i="26"/>
  <c r="T339" i="26"/>
  <c r="R339" i="26"/>
  <c r="R173" i="26"/>
  <c r="T173" i="26"/>
  <c r="R281" i="26"/>
  <c r="T281" i="26"/>
  <c r="T239" i="26"/>
  <c r="R239" i="26"/>
  <c r="T176" i="26"/>
  <c r="R176" i="26"/>
  <c r="R87" i="26"/>
  <c r="T87" i="26"/>
  <c r="T165" i="26"/>
  <c r="R165" i="26"/>
  <c r="T357" i="26"/>
  <c r="R357" i="26"/>
  <c r="R337" i="26"/>
  <c r="T337" i="26"/>
  <c r="R255" i="26"/>
  <c r="T255" i="26"/>
  <c r="R353" i="26"/>
  <c r="T353" i="26"/>
  <c r="R248" i="26"/>
  <c r="T248" i="26"/>
  <c r="T368" i="26"/>
  <c r="R368" i="26"/>
  <c r="T113" i="26"/>
  <c r="R113" i="26"/>
  <c r="R279" i="26"/>
  <c r="T279" i="26"/>
  <c r="T327" i="26"/>
  <c r="R327" i="26"/>
  <c r="R179" i="26"/>
  <c r="T179" i="26"/>
  <c r="R88" i="26"/>
  <c r="T88" i="26"/>
  <c r="T78" i="26"/>
  <c r="R78" i="26"/>
  <c r="AB78" i="26" s="1"/>
  <c r="R149" i="26"/>
  <c r="T149" i="26"/>
  <c r="R318" i="26"/>
  <c r="T318" i="26"/>
  <c r="T161" i="26"/>
  <c r="R161" i="26"/>
  <c r="T221" i="26"/>
  <c r="R221" i="26"/>
  <c r="R181" i="26"/>
  <c r="T181" i="26"/>
  <c r="T241" i="26"/>
  <c r="R241" i="26"/>
  <c r="R182" i="26"/>
  <c r="T182" i="26"/>
  <c r="R219" i="26"/>
  <c r="T219" i="26"/>
  <c r="R156" i="26"/>
  <c r="T156" i="26"/>
  <c r="R292" i="26"/>
  <c r="T292" i="26"/>
  <c r="R157" i="26"/>
  <c r="T157" i="26"/>
  <c r="R140" i="26"/>
  <c r="T140" i="26"/>
  <c r="R111" i="26"/>
  <c r="AB111" i="26" s="1"/>
  <c r="T111" i="26"/>
  <c r="T188" i="26"/>
  <c r="R188" i="26"/>
  <c r="AB188" i="26" s="1"/>
  <c r="D7" i="21"/>
  <c r="F6" i="21"/>
  <c r="E6" i="21"/>
  <c r="R102" i="13"/>
  <c r="AA102" i="13"/>
  <c r="O37" i="13"/>
  <c r="S36" i="13"/>
  <c r="R35" i="13"/>
  <c r="T35" i="13"/>
  <c r="S99" i="13"/>
  <c r="AE100" i="13"/>
  <c r="R98" i="13"/>
  <c r="AA98" i="13"/>
  <c r="Q6" i="21"/>
  <c r="N6" i="21"/>
  <c r="P6" i="21"/>
  <c r="O6" i="21"/>
  <c r="K7" i="21"/>
  <c r="I7" i="21"/>
  <c r="H8" i="21"/>
  <c r="M7" i="21"/>
  <c r="L7" i="21"/>
  <c r="J7" i="21"/>
  <c r="R23" i="29"/>
  <c r="O24" i="29"/>
  <c r="T23" i="29"/>
  <c r="AA23" i="29" s="1"/>
  <c r="R59" i="13"/>
  <c r="T59" i="13"/>
  <c r="S60" i="13"/>
  <c r="D8" i="21"/>
  <c r="F7" i="21"/>
  <c r="E7" i="21"/>
  <c r="S37" i="13"/>
  <c r="O38" i="13"/>
  <c r="R36" i="13"/>
  <c r="T36" i="13"/>
  <c r="R99" i="13"/>
  <c r="AA99" i="13"/>
  <c r="AE101" i="13"/>
  <c r="S100" i="13"/>
  <c r="Q7" i="21"/>
  <c r="N7" i="21"/>
  <c r="P7" i="21"/>
  <c r="O7" i="21"/>
  <c r="K8" i="21"/>
  <c r="H9" i="21"/>
  <c r="J8" i="21"/>
  <c r="M8" i="21"/>
  <c r="I8" i="21"/>
  <c r="L8" i="21"/>
  <c r="S24" i="29"/>
  <c r="T60" i="13"/>
  <c r="R60" i="13"/>
  <c r="E8" i="21"/>
  <c r="F8" i="21"/>
  <c r="D9" i="21"/>
  <c r="R37" i="13"/>
  <c r="T37" i="13"/>
  <c r="O39" i="13"/>
  <c r="S38" i="13"/>
  <c r="AA100" i="13"/>
  <c r="R100" i="13"/>
  <c r="M9" i="21"/>
  <c r="K9" i="21"/>
  <c r="I9" i="21"/>
  <c r="J9" i="21"/>
  <c r="H10" i="21"/>
  <c r="L9" i="21"/>
  <c r="N8" i="21"/>
  <c r="Q8" i="21"/>
  <c r="P8" i="21"/>
  <c r="O8" i="21"/>
  <c r="O25" i="29"/>
  <c r="T24" i="29"/>
  <c r="AA24" i="29" s="1"/>
  <c r="R24" i="29"/>
  <c r="F9" i="21"/>
  <c r="E9" i="21"/>
  <c r="D10" i="21"/>
  <c r="S39" i="13"/>
  <c r="O40" i="13"/>
  <c r="R38" i="13"/>
  <c r="T38" i="13"/>
  <c r="P9" i="21"/>
  <c r="O9" i="21"/>
  <c r="N9" i="21"/>
  <c r="Q9" i="21"/>
  <c r="I10" i="21"/>
  <c r="J10" i="21"/>
  <c r="K10" i="21"/>
  <c r="H11" i="21"/>
  <c r="L10" i="21"/>
  <c r="M10" i="21"/>
  <c r="S25" i="29"/>
  <c r="E10" i="21"/>
  <c r="D11" i="21"/>
  <c r="F10" i="21"/>
  <c r="T39" i="13"/>
  <c r="R39" i="13"/>
  <c r="O41" i="13"/>
  <c r="S40" i="13"/>
  <c r="O10" i="21"/>
  <c r="N10" i="21"/>
  <c r="Q10" i="21"/>
  <c r="P10" i="21"/>
  <c r="M11" i="21"/>
  <c r="L11" i="21"/>
  <c r="H12" i="21"/>
  <c r="J11" i="21"/>
  <c r="I11" i="21"/>
  <c r="K11" i="21"/>
  <c r="T25" i="29"/>
  <c r="AA25" i="29" s="1"/>
  <c r="R25" i="29"/>
  <c r="O26" i="29"/>
  <c r="D12" i="21"/>
  <c r="F11" i="21"/>
  <c r="E11" i="21"/>
  <c r="O42" i="13"/>
  <c r="S41" i="13"/>
  <c r="R40" i="13"/>
  <c r="T40" i="13"/>
  <c r="K12" i="21"/>
  <c r="L12" i="21"/>
  <c r="I12" i="21"/>
  <c r="M12" i="21"/>
  <c r="J12" i="21"/>
  <c r="H13" i="21"/>
  <c r="N11" i="21"/>
  <c r="Q11" i="21"/>
  <c r="P11" i="21"/>
  <c r="O11" i="21"/>
  <c r="S26" i="29"/>
  <c r="D13" i="21"/>
  <c r="F12" i="21"/>
  <c r="E12" i="21"/>
  <c r="O43" i="13"/>
  <c r="S42" i="13"/>
  <c r="T41" i="13"/>
  <c r="R41" i="13"/>
  <c r="P12" i="21"/>
  <c r="O12" i="21"/>
  <c r="N12" i="21"/>
  <c r="Q12" i="21"/>
  <c r="K13" i="21"/>
  <c r="L13" i="21"/>
  <c r="H14" i="21"/>
  <c r="J13" i="21"/>
  <c r="M13" i="21"/>
  <c r="I13" i="21"/>
  <c r="T26" i="29"/>
  <c r="AA26" i="29" s="1"/>
  <c r="O27" i="29"/>
  <c r="R26" i="29"/>
  <c r="D14" i="21"/>
  <c r="E13" i="21"/>
  <c r="F13" i="21"/>
  <c r="O44" i="13"/>
  <c r="S43" i="13"/>
  <c r="T42" i="13"/>
  <c r="R42" i="13"/>
  <c r="I14" i="21"/>
  <c r="H15" i="21"/>
  <c r="K14" i="21"/>
  <c r="L14" i="21"/>
  <c r="J14" i="21"/>
  <c r="M14" i="21"/>
  <c r="O13" i="21"/>
  <c r="N13" i="21"/>
  <c r="P13" i="21"/>
  <c r="Q13" i="21"/>
  <c r="S27" i="29"/>
  <c r="D15" i="21"/>
  <c r="E14" i="21"/>
  <c r="F14" i="21"/>
  <c r="S44" i="13"/>
  <c r="O45" i="13"/>
  <c r="R43" i="13"/>
  <c r="T43" i="13"/>
  <c r="Q14" i="21"/>
  <c r="N14" i="21"/>
  <c r="P14" i="21"/>
  <c r="O14" i="21"/>
  <c r="J15" i="21"/>
  <c r="L15" i="21"/>
  <c r="M15" i="21"/>
  <c r="I15" i="21"/>
  <c r="K15" i="21"/>
  <c r="H16" i="21"/>
  <c r="R27" i="29"/>
  <c r="T27" i="29"/>
  <c r="AA27" i="29" s="1"/>
  <c r="O28" i="29"/>
  <c r="D16" i="21"/>
  <c r="E15" i="21"/>
  <c r="F15" i="21"/>
  <c r="T44" i="13"/>
  <c r="R44" i="13"/>
  <c r="O46" i="13"/>
  <c r="S45" i="13"/>
  <c r="P15" i="21"/>
  <c r="O15" i="21"/>
  <c r="N15" i="21"/>
  <c r="Q15" i="21"/>
  <c r="L16" i="21"/>
  <c r="H17" i="21"/>
  <c r="K16" i="21"/>
  <c r="J16" i="21"/>
  <c r="I16" i="21"/>
  <c r="M16" i="21"/>
  <c r="S28" i="29"/>
  <c r="F16" i="21"/>
  <c r="D17" i="21"/>
  <c r="E16" i="21"/>
  <c r="O47" i="13"/>
  <c r="S46" i="13"/>
  <c r="R45" i="13"/>
  <c r="T45" i="13"/>
  <c r="H18" i="21"/>
  <c r="J17" i="21"/>
  <c r="L17" i="21"/>
  <c r="K17" i="21"/>
  <c r="M17" i="21"/>
  <c r="I17" i="21"/>
  <c r="N16" i="21"/>
  <c r="Q16" i="21"/>
  <c r="P16" i="21"/>
  <c r="O16" i="21"/>
  <c r="O29" i="29"/>
  <c r="R28" i="29"/>
  <c r="T28" i="29"/>
  <c r="AA28" i="29" s="1"/>
  <c r="F17" i="21"/>
  <c r="E17" i="21"/>
  <c r="D18" i="21"/>
  <c r="O48" i="13"/>
  <c r="S47" i="13"/>
  <c r="T46" i="13"/>
  <c r="R46" i="13"/>
  <c r="J18" i="21"/>
  <c r="M18" i="21"/>
  <c r="I18" i="21"/>
  <c r="K18" i="21"/>
  <c r="L18" i="21"/>
  <c r="H19" i="21"/>
  <c r="O17" i="21"/>
  <c r="P17" i="21"/>
  <c r="N17" i="21"/>
  <c r="Q17" i="21"/>
  <c r="S29" i="29"/>
  <c r="E18" i="21"/>
  <c r="D19" i="21"/>
  <c r="F18" i="21"/>
  <c r="S48" i="13"/>
  <c r="O49" i="13"/>
  <c r="T47" i="13"/>
  <c r="R47" i="13"/>
  <c r="P18" i="21"/>
  <c r="O18" i="21"/>
  <c r="N18" i="21"/>
  <c r="Q18" i="21"/>
  <c r="H20" i="21"/>
  <c r="L19" i="21"/>
  <c r="I19" i="21"/>
  <c r="J19" i="21"/>
  <c r="M19" i="21"/>
  <c r="K19" i="21"/>
  <c r="R29" i="29"/>
  <c r="O30" i="29"/>
  <c r="T29" i="29"/>
  <c r="AA29" i="29" s="1"/>
  <c r="E19" i="21"/>
  <c r="F19" i="21"/>
  <c r="D20" i="21"/>
  <c r="T48" i="13"/>
  <c r="R48" i="13"/>
  <c r="S49" i="13"/>
  <c r="O50" i="13"/>
  <c r="L20" i="21"/>
  <c r="H21" i="21"/>
  <c r="M20" i="21"/>
  <c r="I20" i="21"/>
  <c r="K20" i="21"/>
  <c r="J20" i="21"/>
  <c r="P19" i="21"/>
  <c r="O19" i="21"/>
  <c r="N19" i="21"/>
  <c r="Q19" i="21"/>
  <c r="S30" i="29"/>
  <c r="E20" i="21"/>
  <c r="D21" i="21"/>
  <c r="F20" i="21"/>
  <c r="R49" i="13"/>
  <c r="T49" i="13"/>
  <c r="S50" i="13"/>
  <c r="O51" i="13"/>
  <c r="I21" i="21"/>
  <c r="L21" i="21"/>
  <c r="M21" i="21"/>
  <c r="J21" i="21"/>
  <c r="H22" i="21"/>
  <c r="K21" i="21"/>
  <c r="Q20" i="21"/>
  <c r="N20" i="21"/>
  <c r="O20" i="21"/>
  <c r="P20" i="21"/>
  <c r="R30" i="29"/>
  <c r="T30" i="29"/>
  <c r="AA30" i="29" s="1"/>
  <c r="O31" i="29"/>
  <c r="F21" i="21"/>
  <c r="D22" i="21"/>
  <c r="E21" i="21"/>
  <c r="T50" i="13"/>
  <c r="R50" i="13"/>
  <c r="O52" i="13"/>
  <c r="S51" i="13"/>
  <c r="Q21" i="21"/>
  <c r="N21" i="21"/>
  <c r="O21" i="21"/>
  <c r="P21" i="21"/>
  <c r="K22" i="21"/>
  <c r="M22" i="21"/>
  <c r="I22" i="21"/>
  <c r="J22" i="21"/>
  <c r="L22" i="21"/>
  <c r="H23" i="21"/>
  <c r="S31" i="29"/>
  <c r="E22" i="21"/>
  <c r="F22" i="21"/>
  <c r="D23" i="21"/>
  <c r="O53" i="13"/>
  <c r="S52" i="13"/>
  <c r="T51" i="13"/>
  <c r="R51" i="13"/>
  <c r="Q22" i="21"/>
  <c r="N22" i="21"/>
  <c r="P22" i="21"/>
  <c r="O22" i="21"/>
  <c r="J23" i="21"/>
  <c r="M23" i="21"/>
  <c r="H24" i="21"/>
  <c r="I23" i="21"/>
  <c r="L23" i="21"/>
  <c r="K23" i="21"/>
  <c r="O32" i="29"/>
  <c r="R31" i="29"/>
  <c r="T31" i="29"/>
  <c r="AA31" i="29" s="1"/>
  <c r="E23" i="21"/>
  <c r="F23" i="21"/>
  <c r="D24" i="21"/>
  <c r="S53" i="13"/>
  <c r="O54" i="13"/>
  <c r="R52" i="13"/>
  <c r="T52" i="13"/>
  <c r="M24" i="21"/>
  <c r="H25" i="21"/>
  <c r="K24" i="21"/>
  <c r="J24" i="21"/>
  <c r="I24" i="21"/>
  <c r="L24" i="21"/>
  <c r="P23" i="21"/>
  <c r="O23" i="21"/>
  <c r="Q23" i="21"/>
  <c r="N23" i="21"/>
  <c r="S32" i="29"/>
  <c r="F24" i="21"/>
  <c r="D25" i="21"/>
  <c r="E24" i="21"/>
  <c r="T53" i="13"/>
  <c r="R53" i="13"/>
  <c r="O55" i="13"/>
  <c r="S54" i="13"/>
  <c r="K25" i="21"/>
  <c r="J25" i="21"/>
  <c r="L25" i="21"/>
  <c r="H26" i="21"/>
  <c r="I25" i="21"/>
  <c r="M25" i="21"/>
  <c r="N24" i="21"/>
  <c r="Q24" i="21"/>
  <c r="P24" i="21"/>
  <c r="O24" i="21"/>
  <c r="O33" i="29"/>
  <c r="R32" i="29"/>
  <c r="T32" i="29"/>
  <c r="AA32" i="29" s="1"/>
  <c r="F25" i="21"/>
  <c r="D26" i="21"/>
  <c r="E25" i="21"/>
  <c r="O56" i="13"/>
  <c r="S55" i="13"/>
  <c r="T54" i="13"/>
  <c r="R54" i="13"/>
  <c r="L26" i="21"/>
  <c r="I26" i="21"/>
  <c r="H27" i="21"/>
  <c r="M26" i="21"/>
  <c r="K26" i="21"/>
  <c r="J26" i="21"/>
  <c r="P25" i="21"/>
  <c r="O25" i="21"/>
  <c r="N25" i="21"/>
  <c r="Q25" i="21"/>
  <c r="S33" i="29"/>
  <c r="D27" i="21"/>
  <c r="E26" i="21"/>
  <c r="F26" i="21"/>
  <c r="S56" i="13"/>
  <c r="O57" i="13"/>
  <c r="R55" i="13"/>
  <c r="T55" i="13"/>
  <c r="O26" i="21"/>
  <c r="Q26" i="21"/>
  <c r="P26" i="21"/>
  <c r="N26" i="21"/>
  <c r="J27" i="21"/>
  <c r="L27" i="21"/>
  <c r="M27" i="21"/>
  <c r="H28" i="21"/>
  <c r="I27" i="21"/>
  <c r="K27" i="21"/>
  <c r="R33" i="29"/>
  <c r="T33" i="29"/>
  <c r="AA33" i="29" s="1"/>
  <c r="D28" i="21"/>
  <c r="E27" i="21"/>
  <c r="F27" i="21"/>
  <c r="T56" i="13"/>
  <c r="R56" i="13"/>
  <c r="S57" i="13"/>
  <c r="O58" i="13"/>
  <c r="J28" i="21"/>
  <c r="H29" i="21"/>
  <c r="M28" i="21"/>
  <c r="K28" i="21"/>
  <c r="I28" i="21"/>
  <c r="L28" i="21"/>
  <c r="N27" i="21"/>
  <c r="O27" i="21"/>
  <c r="Q27" i="21"/>
  <c r="P27" i="21"/>
  <c r="D29" i="21"/>
  <c r="E28" i="21"/>
  <c r="F28" i="21"/>
  <c r="T57" i="13"/>
  <c r="R57" i="13"/>
  <c r="S58" i="13"/>
  <c r="I29" i="21"/>
  <c r="L29" i="21"/>
  <c r="M29" i="21"/>
  <c r="K29" i="21"/>
  <c r="H30" i="21"/>
  <c r="J29" i="21"/>
  <c r="Q28" i="21"/>
  <c r="P28" i="21"/>
  <c r="N28" i="21"/>
  <c r="O28" i="21"/>
  <c r="F29" i="21"/>
  <c r="E29" i="21"/>
  <c r="D30" i="21"/>
  <c r="T58" i="13"/>
  <c r="R58" i="13"/>
  <c r="O29" i="21"/>
  <c r="P29" i="21"/>
  <c r="N29" i="21"/>
  <c r="Q29" i="21"/>
  <c r="K30" i="21"/>
  <c r="J30" i="21"/>
  <c r="L30" i="21"/>
  <c r="H31" i="21"/>
  <c r="M30" i="21"/>
  <c r="I30" i="21"/>
  <c r="D31" i="21"/>
  <c r="E30" i="21"/>
  <c r="F30" i="21"/>
  <c r="I31" i="21"/>
  <c r="M31" i="21"/>
  <c r="J31" i="21"/>
  <c r="L31" i="21"/>
  <c r="K31" i="21"/>
  <c r="H32" i="21"/>
  <c r="O30" i="21"/>
  <c r="N30" i="21"/>
  <c r="P30" i="21"/>
  <c r="Q30" i="21"/>
  <c r="D32" i="21"/>
  <c r="F31" i="21"/>
  <c r="E31" i="21"/>
  <c r="N31" i="21"/>
  <c r="O31" i="21"/>
  <c r="P31" i="21"/>
  <c r="Q31" i="21"/>
  <c r="L32" i="21"/>
  <c r="I32" i="21"/>
  <c r="M32" i="21"/>
  <c r="J32" i="21"/>
  <c r="K32" i="21"/>
  <c r="H33" i="21"/>
  <c r="F32" i="21"/>
  <c r="D33" i="21"/>
  <c r="E32" i="21"/>
  <c r="N32" i="21"/>
  <c r="O32" i="21"/>
  <c r="P32" i="21"/>
  <c r="Q32" i="21"/>
  <c r="L33" i="21"/>
  <c r="K33" i="21"/>
  <c r="M33" i="21"/>
  <c r="I33" i="21"/>
  <c r="J33" i="21"/>
  <c r="H34" i="21"/>
  <c r="D34" i="21"/>
  <c r="E33" i="21"/>
  <c r="F33" i="21"/>
  <c r="P33" i="21"/>
  <c r="O33" i="21"/>
  <c r="Q33" i="21"/>
  <c r="N33" i="21"/>
  <c r="K34" i="21"/>
  <c r="L34" i="21"/>
  <c r="I34" i="21"/>
  <c r="H35" i="21"/>
  <c r="J34" i="21"/>
  <c r="M34" i="21"/>
  <c r="F34" i="21"/>
  <c r="E34" i="21"/>
  <c r="D35" i="21"/>
  <c r="Q34" i="21"/>
  <c r="N34" i="21"/>
  <c r="P34" i="21"/>
  <c r="O34" i="21"/>
  <c r="L35" i="21"/>
  <c r="H36" i="21"/>
  <c r="M35" i="21"/>
  <c r="J35" i="21"/>
  <c r="K35" i="21"/>
  <c r="I35" i="21"/>
  <c r="D36" i="21"/>
  <c r="E35" i="21"/>
  <c r="F35" i="21"/>
  <c r="I36" i="21"/>
  <c r="J36" i="21"/>
  <c r="H37" i="21"/>
  <c r="M36" i="21"/>
  <c r="L36" i="21"/>
  <c r="K36" i="21"/>
  <c r="Q35" i="21"/>
  <c r="N35" i="21"/>
  <c r="P35" i="21"/>
  <c r="O35" i="21"/>
  <c r="E36" i="21"/>
  <c r="D37" i="21"/>
  <c r="F36" i="21"/>
  <c r="P36" i="21"/>
  <c r="O36" i="21"/>
  <c r="N36" i="21"/>
  <c r="Q36" i="21"/>
  <c r="I37" i="21"/>
  <c r="H38" i="21"/>
  <c r="L37" i="21"/>
  <c r="J37" i="21"/>
  <c r="K37" i="21"/>
  <c r="M37" i="21"/>
  <c r="E37" i="21"/>
  <c r="D38" i="21"/>
  <c r="F37" i="21"/>
  <c r="P37" i="21"/>
  <c r="Q37" i="21"/>
  <c r="N37" i="21"/>
  <c r="O37" i="21"/>
  <c r="J38" i="21"/>
  <c r="K38" i="21"/>
  <c r="M38" i="21"/>
  <c r="H39" i="21"/>
  <c r="L38" i="21"/>
  <c r="I38" i="21"/>
  <c r="F38" i="21"/>
  <c r="E38" i="21"/>
  <c r="D39" i="21"/>
  <c r="M39" i="21"/>
  <c r="H40" i="21"/>
  <c r="K39" i="21"/>
  <c r="J39" i="21"/>
  <c r="L39" i="21"/>
  <c r="I39" i="21"/>
  <c r="O38" i="21"/>
  <c r="P38" i="21"/>
  <c r="N38" i="21"/>
  <c r="Q38" i="21"/>
  <c r="E39" i="21"/>
  <c r="D40" i="21"/>
  <c r="F39" i="21"/>
  <c r="J40" i="21"/>
  <c r="I40" i="21"/>
  <c r="K40" i="21"/>
  <c r="H41" i="21"/>
  <c r="L40" i="21"/>
  <c r="M40" i="21"/>
  <c r="O39" i="21"/>
  <c r="Q39" i="21"/>
  <c r="P39" i="21"/>
  <c r="N39" i="21"/>
  <c r="F40" i="21"/>
  <c r="E40" i="21"/>
  <c r="D41" i="21"/>
  <c r="N40" i="21"/>
  <c r="P40" i="21"/>
  <c r="O40" i="21"/>
  <c r="Q40" i="21"/>
  <c r="I41" i="21"/>
  <c r="M41" i="21"/>
  <c r="K41" i="21"/>
  <c r="H42" i="21"/>
  <c r="L41" i="21"/>
  <c r="J41" i="21"/>
  <c r="E41" i="21"/>
  <c r="F41" i="21"/>
  <c r="D42" i="21"/>
  <c r="O41" i="21"/>
  <c r="N41" i="21"/>
  <c r="Q41" i="21"/>
  <c r="P41" i="21"/>
  <c r="H43" i="21"/>
  <c r="K42" i="21"/>
  <c r="L42" i="21"/>
  <c r="M42" i="21"/>
  <c r="J42" i="21"/>
  <c r="I42" i="21"/>
  <c r="D43" i="21"/>
  <c r="E42" i="21"/>
  <c r="F42" i="21"/>
  <c r="M43" i="21"/>
  <c r="L43" i="21"/>
  <c r="I43" i="21"/>
  <c r="J43" i="21"/>
  <c r="K43" i="21"/>
  <c r="H44" i="21"/>
  <c r="P42" i="21"/>
  <c r="O42" i="21"/>
  <c r="N42" i="21"/>
  <c r="Q42" i="21"/>
  <c r="D44" i="21"/>
  <c r="E43" i="21"/>
  <c r="F43" i="21"/>
  <c r="N43" i="21"/>
  <c r="Q43" i="21"/>
  <c r="P43" i="21"/>
  <c r="O43" i="21"/>
  <c r="K44" i="21"/>
  <c r="M44" i="21"/>
  <c r="H45" i="21"/>
  <c r="J44" i="21"/>
  <c r="L44" i="21"/>
  <c r="I44" i="21"/>
  <c r="F44" i="21"/>
  <c r="D45" i="21"/>
  <c r="E44" i="21"/>
  <c r="I45" i="21"/>
  <c r="J45" i="21"/>
  <c r="H46" i="21"/>
  <c r="M45" i="21"/>
  <c r="K45" i="21"/>
  <c r="L45" i="21"/>
  <c r="O44" i="21"/>
  <c r="N44" i="21"/>
  <c r="Q44" i="21"/>
  <c r="P44" i="21"/>
  <c r="F45" i="21"/>
  <c r="E45" i="21"/>
  <c r="D46" i="21"/>
  <c r="N45" i="21"/>
  <c r="P45" i="21"/>
  <c r="Q45" i="21"/>
  <c r="O45" i="21"/>
  <c r="L46" i="21"/>
  <c r="H47" i="21"/>
  <c r="J46" i="21"/>
  <c r="M46" i="21"/>
  <c r="I46" i="21"/>
  <c r="K46" i="21"/>
  <c r="E46" i="21"/>
  <c r="F46" i="21"/>
  <c r="D47" i="21"/>
  <c r="K47" i="21"/>
  <c r="J47" i="21"/>
  <c r="L47" i="21"/>
  <c r="I47" i="21"/>
  <c r="M47" i="21"/>
  <c r="H48" i="21"/>
  <c r="Q46" i="21"/>
  <c r="N46" i="21"/>
  <c r="P46" i="21"/>
  <c r="O46" i="21"/>
  <c r="E47" i="21"/>
  <c r="D48" i="21"/>
  <c r="F47" i="21"/>
  <c r="Q47" i="21"/>
  <c r="P47" i="21"/>
  <c r="N47" i="21"/>
  <c r="O47" i="21"/>
  <c r="H49" i="21"/>
  <c r="K48" i="21"/>
  <c r="M48" i="21"/>
  <c r="L48" i="21"/>
  <c r="J48" i="21"/>
  <c r="I48" i="21"/>
  <c r="F48" i="21"/>
  <c r="D49" i="21"/>
  <c r="E48" i="21"/>
  <c r="I49" i="21"/>
  <c r="K49" i="21"/>
  <c r="J49" i="21"/>
  <c r="M49" i="21"/>
  <c r="L49" i="21"/>
  <c r="H50" i="21"/>
  <c r="N48" i="21"/>
  <c r="O48" i="21"/>
  <c r="Q48" i="21"/>
  <c r="P48" i="21"/>
  <c r="D50" i="21"/>
  <c r="F49" i="21"/>
  <c r="E49" i="21"/>
  <c r="P49" i="21"/>
  <c r="O49" i="21"/>
  <c r="Q49" i="21"/>
  <c r="N49" i="21"/>
  <c r="H51" i="21"/>
  <c r="J50" i="21"/>
  <c r="I50" i="21"/>
  <c r="M50" i="21"/>
  <c r="K50" i="21"/>
  <c r="L50" i="21"/>
  <c r="F50" i="21"/>
  <c r="E50" i="21"/>
  <c r="D51" i="21"/>
  <c r="K51" i="21"/>
  <c r="L51" i="21"/>
  <c r="H52" i="21"/>
  <c r="I51" i="21"/>
  <c r="J51" i="21"/>
  <c r="M51" i="21"/>
  <c r="P50" i="21"/>
  <c r="N50" i="21"/>
  <c r="O50" i="21"/>
  <c r="Q50" i="21"/>
  <c r="F51" i="21"/>
  <c r="E51" i="21"/>
  <c r="D52" i="21"/>
  <c r="L52" i="21"/>
  <c r="M52" i="21"/>
  <c r="I52" i="21"/>
  <c r="H53" i="21"/>
  <c r="K52" i="21"/>
  <c r="J52" i="21"/>
  <c r="Q51" i="21"/>
  <c r="N51" i="21"/>
  <c r="P51" i="21"/>
  <c r="O51" i="21"/>
  <c r="E52" i="21"/>
  <c r="D53" i="21"/>
  <c r="F52" i="21"/>
  <c r="O52" i="21"/>
  <c r="Q52" i="21"/>
  <c r="P52" i="21"/>
  <c r="N52" i="21"/>
  <c r="K53" i="21"/>
  <c r="I53" i="21"/>
  <c r="J53" i="21"/>
  <c r="H54" i="21"/>
  <c r="L53" i="21"/>
  <c r="M53" i="21"/>
  <c r="D54" i="21"/>
  <c r="E53" i="21"/>
  <c r="F53" i="21"/>
  <c r="N53" i="21"/>
  <c r="P53" i="21"/>
  <c r="Q53" i="21"/>
  <c r="O53" i="21"/>
  <c r="J54" i="21"/>
  <c r="K54" i="21"/>
  <c r="M54" i="21"/>
  <c r="I54" i="21"/>
  <c r="L54" i="21"/>
  <c r="H55" i="21"/>
  <c r="E54" i="21"/>
  <c r="D55" i="21"/>
  <c r="F54" i="21"/>
  <c r="P54" i="21"/>
  <c r="O54" i="21"/>
  <c r="N54" i="21"/>
  <c r="Q54" i="21"/>
  <c r="K55" i="21"/>
  <c r="M55" i="21"/>
  <c r="H56" i="21"/>
  <c r="I55" i="21"/>
  <c r="L55" i="21"/>
  <c r="J55" i="21"/>
  <c r="F55" i="21"/>
  <c r="E55" i="21"/>
  <c r="D56" i="21"/>
  <c r="M56" i="21"/>
  <c r="L56" i="21"/>
  <c r="K56" i="21"/>
  <c r="I56" i="21"/>
  <c r="H57" i="21"/>
  <c r="J56" i="21"/>
  <c r="P55" i="21"/>
  <c r="Q55" i="21"/>
  <c r="O55" i="21"/>
  <c r="N55" i="21"/>
  <c r="D57" i="21"/>
  <c r="E56" i="21"/>
  <c r="F56" i="21"/>
  <c r="Q56" i="21"/>
  <c r="N56" i="21"/>
  <c r="P56" i="21"/>
  <c r="O56" i="21"/>
  <c r="H58" i="21"/>
  <c r="M57" i="21"/>
  <c r="J57" i="21"/>
  <c r="I57" i="21"/>
  <c r="K57" i="21"/>
  <c r="L57" i="21"/>
  <c r="D58" i="21"/>
  <c r="F57" i="21"/>
  <c r="E57" i="21"/>
  <c r="H59" i="21"/>
  <c r="K58" i="21"/>
  <c r="J58" i="21"/>
  <c r="M58" i="21"/>
  <c r="I58" i="21"/>
  <c r="L58" i="21"/>
  <c r="P57" i="21"/>
  <c r="O57" i="21"/>
  <c r="N57" i="21"/>
  <c r="Q57" i="21"/>
  <c r="D59" i="21"/>
  <c r="F58" i="21"/>
  <c r="E58" i="21"/>
  <c r="M59" i="21"/>
  <c r="H60" i="21"/>
  <c r="J59" i="21"/>
  <c r="I59" i="21"/>
  <c r="K59" i="21"/>
  <c r="L59" i="21"/>
  <c r="P58" i="21"/>
  <c r="N58" i="21"/>
  <c r="Q58" i="21"/>
  <c r="O58" i="21"/>
  <c r="D60" i="21"/>
  <c r="F59" i="21"/>
  <c r="E59" i="21"/>
  <c r="H61" i="21"/>
  <c r="I60" i="21"/>
  <c r="J60" i="21"/>
  <c r="K60" i="21"/>
  <c r="L60" i="21"/>
  <c r="M60" i="21"/>
  <c r="Q59" i="21"/>
  <c r="P59" i="21"/>
  <c r="N59" i="21"/>
  <c r="O59" i="21"/>
  <c r="E60" i="21"/>
  <c r="F60" i="21"/>
  <c r="D61" i="21"/>
  <c r="I61" i="21"/>
  <c r="L61" i="21"/>
  <c r="K61" i="21"/>
  <c r="M61" i="21"/>
  <c r="H62" i="21"/>
  <c r="J61" i="21"/>
  <c r="P60" i="21"/>
  <c r="O60" i="21"/>
  <c r="N60" i="21"/>
  <c r="Q60" i="21"/>
  <c r="F61" i="21"/>
  <c r="D62" i="21"/>
  <c r="E61" i="21"/>
  <c r="N61" i="21"/>
  <c r="O61" i="21"/>
  <c r="P61" i="21"/>
  <c r="Q61" i="21"/>
  <c r="H63" i="21"/>
  <c r="L62" i="21"/>
  <c r="M62" i="21"/>
  <c r="J62" i="21"/>
  <c r="I62" i="21"/>
  <c r="K62" i="21"/>
  <c r="E62" i="21"/>
  <c r="F62" i="21"/>
  <c r="D63" i="21"/>
  <c r="I63" i="21"/>
  <c r="K63" i="21"/>
  <c r="L63" i="21"/>
  <c r="H64" i="21"/>
  <c r="M63" i="21"/>
  <c r="J63" i="21"/>
  <c r="N62" i="21"/>
  <c r="P62" i="21"/>
  <c r="O62" i="21"/>
  <c r="Q62" i="21"/>
  <c r="E63" i="21"/>
  <c r="F63" i="21"/>
  <c r="D64" i="21"/>
  <c r="Q63" i="21"/>
  <c r="P63" i="21"/>
  <c r="O63" i="21"/>
  <c r="N63" i="21"/>
  <c r="H65" i="21"/>
  <c r="M64" i="21"/>
  <c r="I64" i="21"/>
  <c r="L64" i="21"/>
  <c r="J64" i="21"/>
  <c r="K64" i="21"/>
  <c r="F64" i="21"/>
  <c r="D65" i="21"/>
  <c r="E64" i="21"/>
  <c r="K65" i="21"/>
  <c r="I65" i="21"/>
  <c r="J65" i="21"/>
  <c r="H66" i="21"/>
  <c r="M65" i="21"/>
  <c r="L65" i="21"/>
  <c r="P64" i="21"/>
  <c r="O64" i="21"/>
  <c r="N64" i="21"/>
  <c r="Q64" i="21"/>
  <c r="E65" i="21"/>
  <c r="F65" i="21"/>
  <c r="D66" i="21"/>
  <c r="Q65" i="21"/>
  <c r="O65" i="21"/>
  <c r="N65" i="21"/>
  <c r="P65" i="21"/>
  <c r="H67" i="21"/>
  <c r="M66" i="21"/>
  <c r="L66" i="21"/>
  <c r="J66" i="21"/>
  <c r="I66" i="21"/>
  <c r="K66" i="21"/>
  <c r="D67" i="21"/>
  <c r="F66" i="21"/>
  <c r="E66" i="21"/>
  <c r="L67" i="21"/>
  <c r="M67" i="21"/>
  <c r="J67" i="21"/>
  <c r="I67" i="21"/>
  <c r="H68" i="21"/>
  <c r="K67" i="21"/>
  <c r="N66" i="21"/>
  <c r="Q66" i="21"/>
  <c r="P66" i="21"/>
  <c r="O66" i="21"/>
  <c r="F67" i="21"/>
  <c r="D68" i="21"/>
  <c r="E67" i="21"/>
  <c r="Q67" i="21"/>
  <c r="P67" i="21"/>
  <c r="O67" i="21"/>
  <c r="N67" i="21"/>
  <c r="K68" i="21"/>
  <c r="I68" i="21"/>
  <c r="H69" i="21"/>
  <c r="L68" i="21"/>
  <c r="J68" i="21"/>
  <c r="M68" i="21"/>
  <c r="E68" i="21"/>
  <c r="D69" i="21"/>
  <c r="F68" i="21"/>
  <c r="O68" i="21"/>
  <c r="N68" i="21"/>
  <c r="P68" i="21"/>
  <c r="Q68" i="21"/>
  <c r="L69" i="21"/>
  <c r="I69" i="21"/>
  <c r="H70" i="21"/>
  <c r="M69" i="21"/>
  <c r="J69" i="21"/>
  <c r="K69" i="21"/>
  <c r="E69" i="21"/>
  <c r="F69" i="21"/>
  <c r="D70" i="21"/>
  <c r="N69" i="21"/>
  <c r="O69" i="21"/>
  <c r="Q69" i="21"/>
  <c r="P69" i="21"/>
  <c r="H71" i="21"/>
  <c r="L70" i="21"/>
  <c r="I70" i="21"/>
  <c r="M70" i="21"/>
  <c r="J70" i="21"/>
  <c r="K70" i="21"/>
  <c r="E70" i="21"/>
  <c r="F70" i="21"/>
  <c r="D71" i="21"/>
  <c r="J71" i="21"/>
  <c r="H72" i="21"/>
  <c r="L71" i="21"/>
  <c r="K71" i="21"/>
  <c r="I71" i="21"/>
  <c r="M71" i="21"/>
  <c r="N70" i="21"/>
  <c r="O70" i="21"/>
  <c r="Q70" i="21"/>
  <c r="P70" i="21"/>
  <c r="E71" i="21"/>
  <c r="D72" i="21"/>
  <c r="F71" i="21"/>
  <c r="L72" i="21"/>
  <c r="I72" i="21"/>
  <c r="J72" i="21"/>
  <c r="M72" i="21"/>
  <c r="K72" i="21"/>
  <c r="H73" i="21"/>
  <c r="N71" i="21"/>
  <c r="P71" i="21"/>
  <c r="O71" i="21"/>
  <c r="Q71" i="21"/>
  <c r="D73" i="21"/>
  <c r="E72" i="21"/>
  <c r="F72" i="21"/>
  <c r="P72" i="21"/>
  <c r="Q72" i="21"/>
  <c r="O72" i="21"/>
  <c r="N72" i="21"/>
  <c r="H74" i="21"/>
  <c r="I73" i="21"/>
  <c r="M73" i="21"/>
  <c r="K73" i="21"/>
  <c r="J73" i="21"/>
  <c r="L73" i="21"/>
  <c r="F73" i="21"/>
  <c r="E73" i="21"/>
  <c r="D74" i="21"/>
  <c r="M74" i="21"/>
  <c r="L74" i="21"/>
  <c r="I74" i="21"/>
  <c r="K74" i="21"/>
  <c r="J74" i="21"/>
  <c r="H75" i="21"/>
  <c r="N73" i="21"/>
  <c r="Q73" i="21"/>
  <c r="P73" i="21"/>
  <c r="O73" i="21"/>
  <c r="F74" i="21"/>
  <c r="E74" i="21"/>
  <c r="D75" i="21"/>
  <c r="O74" i="21"/>
  <c r="N74" i="21"/>
  <c r="Q74" i="21"/>
  <c r="P74" i="21"/>
  <c r="I75" i="21"/>
  <c r="L75" i="21"/>
  <c r="H76" i="21"/>
  <c r="J75" i="21"/>
  <c r="M75" i="21"/>
  <c r="K75" i="21"/>
  <c r="D76" i="21"/>
  <c r="E75" i="21"/>
  <c r="F75" i="21"/>
  <c r="Q75" i="21"/>
  <c r="P75" i="21"/>
  <c r="O75" i="21"/>
  <c r="N75" i="21"/>
  <c r="I76" i="21"/>
  <c r="M76" i="21"/>
  <c r="J76" i="21"/>
  <c r="L76" i="21"/>
  <c r="K76" i="21"/>
  <c r="H77" i="21"/>
  <c r="F76" i="21"/>
  <c r="E76" i="21"/>
  <c r="D77" i="21"/>
  <c r="Q76" i="21"/>
  <c r="P76" i="21"/>
  <c r="O76" i="21"/>
  <c r="N76" i="21"/>
  <c r="L77" i="21"/>
  <c r="K77" i="21"/>
  <c r="M77" i="21"/>
  <c r="J77" i="21"/>
  <c r="H78" i="21"/>
  <c r="I77" i="21"/>
  <c r="D78" i="21"/>
  <c r="E77" i="21"/>
  <c r="F77" i="21"/>
  <c r="H79" i="21"/>
  <c r="K78" i="21"/>
  <c r="J78" i="21"/>
  <c r="L78" i="21"/>
  <c r="M78" i="21"/>
  <c r="I78" i="21"/>
  <c r="O77" i="21"/>
  <c r="P77" i="21"/>
  <c r="N77" i="21"/>
  <c r="Q77" i="21"/>
  <c r="E78" i="21"/>
  <c r="D79" i="21"/>
  <c r="F78" i="21"/>
  <c r="H80" i="21"/>
  <c r="M79" i="21"/>
  <c r="I79" i="21"/>
  <c r="K79" i="21"/>
  <c r="J79" i="21"/>
  <c r="L79" i="21"/>
  <c r="O78" i="21"/>
  <c r="N78" i="21"/>
  <c r="Q78" i="21"/>
  <c r="P78" i="21"/>
  <c r="E79" i="21"/>
  <c r="F79" i="21"/>
  <c r="D80" i="21"/>
  <c r="J80" i="21"/>
  <c r="L80" i="21"/>
  <c r="I80" i="21"/>
  <c r="M80" i="21"/>
  <c r="H81" i="21"/>
  <c r="K80" i="21"/>
  <c r="Q79" i="21"/>
  <c r="O79" i="21"/>
  <c r="P79" i="21"/>
  <c r="N79" i="21"/>
  <c r="D81" i="21"/>
  <c r="F80" i="21"/>
  <c r="E80" i="21"/>
  <c r="P80" i="21"/>
  <c r="O80" i="21"/>
  <c r="N80" i="21"/>
  <c r="Q80" i="21"/>
  <c r="H82" i="21"/>
  <c r="I81" i="21"/>
  <c r="L81" i="21"/>
  <c r="K81" i="21"/>
  <c r="J81" i="21"/>
  <c r="M81" i="21"/>
  <c r="D82" i="21"/>
  <c r="E81" i="21"/>
  <c r="F81" i="21"/>
  <c r="M82" i="21"/>
  <c r="K82" i="21"/>
  <c r="H83" i="21"/>
  <c r="J82" i="21"/>
  <c r="I82" i="21"/>
  <c r="L82" i="21"/>
  <c r="Q81" i="21"/>
  <c r="N81" i="21"/>
  <c r="P81" i="21"/>
  <c r="O81" i="21"/>
  <c r="F82" i="21"/>
  <c r="E82" i="21"/>
  <c r="D83" i="21"/>
  <c r="I83" i="21"/>
  <c r="H84" i="21"/>
  <c r="K83" i="21"/>
  <c r="L83" i="21"/>
  <c r="M83" i="21"/>
  <c r="J83" i="21"/>
  <c r="P82" i="21"/>
  <c r="N82" i="21"/>
  <c r="Q82" i="21"/>
  <c r="O82" i="21"/>
  <c r="F83" i="21"/>
  <c r="E83" i="21"/>
  <c r="D84" i="21"/>
  <c r="N83" i="21"/>
  <c r="P83" i="21"/>
  <c r="O83" i="21"/>
  <c r="Q83" i="21"/>
  <c r="L84" i="21"/>
  <c r="M84" i="21"/>
  <c r="K84" i="21"/>
  <c r="H85" i="21"/>
  <c r="I84" i="21"/>
  <c r="J84" i="21"/>
  <c r="F84" i="21"/>
  <c r="E84" i="21"/>
  <c r="D85" i="21"/>
  <c r="I85" i="21"/>
  <c r="M85" i="21"/>
  <c r="J85" i="21"/>
  <c r="K85" i="21"/>
  <c r="L85" i="21"/>
  <c r="H86" i="21"/>
  <c r="P84" i="21"/>
  <c r="Q84" i="21"/>
  <c r="O84" i="21"/>
  <c r="N84" i="21"/>
  <c r="D86" i="21"/>
  <c r="E85" i="21"/>
  <c r="F85" i="21"/>
  <c r="O85" i="21"/>
  <c r="N85" i="21"/>
  <c r="Q85" i="21"/>
  <c r="P85" i="21"/>
  <c r="L86" i="21"/>
  <c r="K86" i="21"/>
  <c r="I86" i="21"/>
  <c r="H87" i="21"/>
  <c r="M86" i="21"/>
  <c r="J86" i="21"/>
  <c r="E86" i="21"/>
  <c r="F86" i="21"/>
  <c r="D87" i="21"/>
  <c r="N86" i="21"/>
  <c r="O86" i="21"/>
  <c r="Q86" i="21"/>
  <c r="P86" i="21"/>
  <c r="K87" i="21"/>
  <c r="I87" i="21"/>
  <c r="J87" i="21"/>
  <c r="H88" i="21"/>
  <c r="M87" i="21"/>
  <c r="L87" i="21"/>
  <c r="D88" i="21"/>
  <c r="F87" i="21"/>
  <c r="E87" i="21"/>
  <c r="O87" i="21"/>
  <c r="N87" i="21"/>
  <c r="Q87" i="21"/>
  <c r="P87" i="21"/>
  <c r="M88" i="21"/>
  <c r="I88" i="21"/>
  <c r="H89" i="21"/>
  <c r="J88" i="21"/>
  <c r="K88" i="21"/>
  <c r="L88" i="21"/>
  <c r="D89" i="21"/>
  <c r="F88" i="21"/>
  <c r="E88" i="21"/>
  <c r="O88" i="21"/>
  <c r="P88" i="21"/>
  <c r="N88" i="21"/>
  <c r="Q88" i="21"/>
  <c r="K89" i="21"/>
  <c r="I89" i="21"/>
  <c r="J89" i="21"/>
  <c r="H90" i="21"/>
  <c r="L89" i="21"/>
  <c r="M89" i="21"/>
  <c r="D90" i="21"/>
  <c r="F89" i="21"/>
  <c r="E89" i="21"/>
  <c r="N89" i="21"/>
  <c r="P89" i="21"/>
  <c r="Q89" i="21"/>
  <c r="O89" i="21"/>
  <c r="K90" i="21"/>
  <c r="L90" i="21"/>
  <c r="J90" i="21"/>
  <c r="M90" i="21"/>
  <c r="H91" i="21"/>
  <c r="I90" i="21"/>
  <c r="D91" i="21"/>
  <c r="E90" i="21"/>
  <c r="F90" i="21"/>
  <c r="M91" i="21"/>
  <c r="I91" i="21"/>
  <c r="L91" i="21"/>
  <c r="H92" i="21"/>
  <c r="J91" i="21"/>
  <c r="K91" i="21"/>
  <c r="O90" i="21"/>
  <c r="N90" i="21"/>
  <c r="Q90" i="21"/>
  <c r="P90" i="21"/>
  <c r="D92" i="21"/>
  <c r="F91" i="21"/>
  <c r="E91" i="21"/>
  <c r="O91" i="21"/>
  <c r="Q91" i="21"/>
  <c r="P91" i="21"/>
  <c r="N91" i="21"/>
  <c r="M92" i="21"/>
  <c r="L92" i="21"/>
  <c r="H93" i="21"/>
  <c r="K92" i="21"/>
  <c r="J92" i="21"/>
  <c r="I92" i="21"/>
  <c r="F92" i="21"/>
  <c r="E92" i="21"/>
  <c r="D93" i="21"/>
  <c r="M93" i="21"/>
  <c r="K93" i="21"/>
  <c r="L93" i="21"/>
  <c r="J93" i="21"/>
  <c r="H94" i="21"/>
  <c r="I93" i="21"/>
  <c r="P92" i="21"/>
  <c r="Q92" i="21"/>
  <c r="O92" i="21"/>
  <c r="N92" i="21"/>
  <c r="E93" i="21"/>
  <c r="D94" i="21"/>
  <c r="F93" i="21"/>
  <c r="I94" i="21"/>
  <c r="K94" i="21"/>
  <c r="L94" i="21"/>
  <c r="J94" i="21"/>
  <c r="M94" i="21"/>
  <c r="H95" i="21"/>
  <c r="N93" i="21"/>
  <c r="P93" i="21"/>
  <c r="O93" i="21"/>
  <c r="Q93" i="21"/>
  <c r="F94" i="21"/>
  <c r="E94" i="21"/>
  <c r="D95" i="21"/>
  <c r="Q94" i="21"/>
  <c r="P94" i="21"/>
  <c r="O94" i="21"/>
  <c r="N94" i="21"/>
  <c r="I95" i="21"/>
  <c r="L95" i="21"/>
  <c r="M95" i="21"/>
  <c r="K95" i="21"/>
  <c r="H96" i="21"/>
  <c r="J95" i="21"/>
  <c r="E95" i="21"/>
  <c r="F95" i="21"/>
  <c r="D96" i="21"/>
  <c r="Q95" i="21"/>
  <c r="N95" i="21"/>
  <c r="P95" i="21"/>
  <c r="O95" i="21"/>
  <c r="M96" i="21"/>
  <c r="L96" i="21"/>
  <c r="K96" i="21"/>
  <c r="J96" i="21"/>
  <c r="I96" i="21"/>
  <c r="H97" i="21"/>
  <c r="E96" i="21"/>
  <c r="D97" i="21"/>
  <c r="F96" i="21"/>
  <c r="Q96" i="21"/>
  <c r="P96" i="21"/>
  <c r="N96" i="21"/>
  <c r="O96" i="21"/>
  <c r="I97" i="21"/>
  <c r="L97" i="21"/>
  <c r="H98" i="21"/>
  <c r="J97" i="21"/>
  <c r="M97" i="21"/>
  <c r="K97" i="21"/>
  <c r="E97" i="21"/>
  <c r="F97" i="21"/>
  <c r="D98" i="21"/>
  <c r="N97" i="21"/>
  <c r="O97" i="21"/>
  <c r="Q97" i="21"/>
  <c r="P97" i="21"/>
  <c r="I98" i="21"/>
  <c r="L98" i="21"/>
  <c r="H99" i="21"/>
  <c r="J98" i="21"/>
  <c r="K98" i="21"/>
  <c r="M98" i="21"/>
  <c r="D99" i="21"/>
  <c r="E98" i="21"/>
  <c r="F98" i="21"/>
  <c r="N98" i="21"/>
  <c r="Q98" i="21"/>
  <c r="P98" i="21"/>
  <c r="O98" i="21"/>
  <c r="J99" i="21"/>
  <c r="L99" i="21"/>
  <c r="M99" i="21"/>
  <c r="K99" i="21"/>
  <c r="H100" i="21"/>
  <c r="I99" i="21"/>
  <c r="E99" i="21"/>
  <c r="D100" i="21"/>
  <c r="F99" i="21"/>
  <c r="J100" i="21"/>
  <c r="I100" i="21"/>
  <c r="M100" i="21"/>
  <c r="L100" i="21"/>
  <c r="K100" i="21"/>
  <c r="H101" i="21"/>
  <c r="P99" i="21"/>
  <c r="O99" i="21"/>
  <c r="N99" i="21"/>
  <c r="Q99" i="21"/>
  <c r="D101" i="21"/>
  <c r="E100" i="21"/>
  <c r="F100" i="21"/>
  <c r="Q100" i="21"/>
  <c r="O100" i="21"/>
  <c r="N100" i="21"/>
  <c r="P100" i="21"/>
  <c r="K101" i="21"/>
  <c r="H102" i="21"/>
  <c r="M101" i="21"/>
  <c r="J101" i="21"/>
  <c r="L101" i="21"/>
  <c r="I101" i="21"/>
  <c r="E101" i="21"/>
  <c r="D102" i="21"/>
  <c r="F101" i="21"/>
  <c r="I102" i="21"/>
  <c r="H103" i="21"/>
  <c r="K102" i="21"/>
  <c r="L102" i="21"/>
  <c r="J102" i="21"/>
  <c r="M102" i="21"/>
  <c r="O101" i="21"/>
  <c r="N101" i="21"/>
  <c r="Q101" i="21"/>
  <c r="P101" i="21"/>
  <c r="F102" i="21"/>
  <c r="D103" i="21"/>
  <c r="E102" i="21"/>
  <c r="P102" i="21"/>
  <c r="N102" i="21"/>
  <c r="O102" i="21"/>
  <c r="Q102" i="21"/>
  <c r="I103" i="21"/>
  <c r="L103" i="21"/>
  <c r="M103" i="21"/>
  <c r="K103" i="21"/>
  <c r="J103" i="21"/>
  <c r="H104" i="21"/>
  <c r="F103" i="21"/>
  <c r="D104" i="21"/>
  <c r="E103" i="21"/>
  <c r="N103" i="21"/>
  <c r="Q103" i="21"/>
  <c r="O103" i="21"/>
  <c r="P103" i="21"/>
  <c r="J104" i="21"/>
  <c r="L104" i="21"/>
  <c r="I104" i="21"/>
  <c r="H105" i="21"/>
  <c r="K104" i="21"/>
  <c r="M104" i="21"/>
  <c r="E104" i="21"/>
  <c r="F104" i="21"/>
  <c r="D105" i="21"/>
  <c r="P104" i="21"/>
  <c r="Q104" i="21"/>
  <c r="O104" i="21"/>
  <c r="N104" i="21"/>
  <c r="M105" i="21"/>
  <c r="L105" i="21"/>
  <c r="H106" i="21"/>
  <c r="K105" i="21"/>
  <c r="J105" i="21"/>
  <c r="I105" i="21"/>
  <c r="D106" i="21"/>
  <c r="F105" i="21"/>
  <c r="E105" i="21"/>
  <c r="L106" i="21"/>
  <c r="J106" i="21"/>
  <c r="I106" i="21"/>
  <c r="M106" i="21"/>
  <c r="K106" i="21"/>
  <c r="H107" i="21"/>
  <c r="N105" i="21"/>
  <c r="P105" i="21"/>
  <c r="O105" i="21"/>
  <c r="Q105" i="21"/>
  <c r="F106" i="21"/>
  <c r="D107" i="21"/>
  <c r="E106" i="21"/>
  <c r="Q106" i="21"/>
  <c r="P106" i="21"/>
  <c r="O106" i="21"/>
  <c r="N106" i="21"/>
  <c r="M107" i="21"/>
  <c r="K107" i="21"/>
  <c r="J107" i="21"/>
  <c r="L107" i="21"/>
  <c r="I107" i="21"/>
  <c r="H108" i="21"/>
  <c r="D108" i="21"/>
  <c r="E107" i="21"/>
  <c r="F107" i="21"/>
  <c r="P107" i="21"/>
  <c r="O107" i="21"/>
  <c r="Q107" i="21"/>
  <c r="N107" i="21"/>
  <c r="M108" i="21"/>
  <c r="K108" i="21"/>
  <c r="L108" i="21"/>
  <c r="I108" i="21"/>
  <c r="H109" i="21"/>
  <c r="J108" i="21"/>
  <c r="D109" i="21"/>
  <c r="F108" i="21"/>
  <c r="E108" i="21"/>
  <c r="O108" i="21"/>
  <c r="Q108" i="21"/>
  <c r="N108" i="21"/>
  <c r="P108" i="21"/>
  <c r="I109" i="21"/>
  <c r="L109" i="21"/>
  <c r="M109" i="21"/>
  <c r="J109" i="21"/>
  <c r="K109" i="21"/>
  <c r="H110" i="21"/>
  <c r="F109" i="21"/>
  <c r="D110" i="21"/>
  <c r="E109" i="21"/>
  <c r="N109" i="21"/>
  <c r="P109" i="21"/>
  <c r="Q109" i="21"/>
  <c r="O109" i="21"/>
  <c r="H111" i="21"/>
  <c r="K110" i="21"/>
  <c r="J110" i="21"/>
  <c r="L110" i="21"/>
  <c r="I110" i="21"/>
  <c r="M110" i="21"/>
  <c r="E110" i="21"/>
  <c r="D111" i="21"/>
  <c r="F110" i="21"/>
  <c r="L111" i="21"/>
  <c r="M111" i="21"/>
  <c r="J111" i="21"/>
  <c r="K111" i="21"/>
  <c r="H112" i="21"/>
  <c r="I111" i="21"/>
  <c r="P110" i="21"/>
  <c r="Q110" i="21"/>
  <c r="O110" i="21"/>
  <c r="N110" i="21"/>
  <c r="D112" i="21"/>
  <c r="E111" i="21"/>
  <c r="F111" i="21"/>
  <c r="L112" i="21"/>
  <c r="I112" i="21"/>
  <c r="M112" i="21"/>
  <c r="J112" i="21"/>
  <c r="K112" i="21"/>
  <c r="H113" i="21"/>
  <c r="Q111" i="21"/>
  <c r="N111" i="21"/>
  <c r="P111" i="21"/>
  <c r="O111" i="21"/>
  <c r="D113" i="21"/>
  <c r="F112" i="21"/>
  <c r="E112" i="21"/>
  <c r="N112" i="21"/>
  <c r="Q112" i="21"/>
  <c r="O112" i="21"/>
  <c r="P112" i="21"/>
  <c r="L113" i="21"/>
  <c r="J113" i="21"/>
  <c r="K113" i="21"/>
  <c r="I113" i="21"/>
  <c r="M113" i="21"/>
  <c r="H114" i="21"/>
  <c r="D114" i="21"/>
  <c r="E113" i="21"/>
  <c r="F113" i="21"/>
  <c r="N113" i="21"/>
  <c r="O113" i="21"/>
  <c r="Q113" i="21"/>
  <c r="P113" i="21"/>
  <c r="K114" i="21"/>
  <c r="H115" i="21"/>
  <c r="J114" i="21"/>
  <c r="L114" i="21"/>
  <c r="I114" i="21"/>
  <c r="M114" i="21"/>
  <c r="D115" i="21"/>
  <c r="E114" i="21"/>
  <c r="F114" i="21"/>
  <c r="J115" i="21"/>
  <c r="I115" i="21"/>
  <c r="H116" i="21"/>
  <c r="L115" i="21"/>
  <c r="K115" i="21"/>
  <c r="M115" i="21"/>
  <c r="Q114" i="21"/>
  <c r="O114" i="21"/>
  <c r="N114" i="21"/>
  <c r="P114" i="21"/>
  <c r="D116" i="21"/>
  <c r="F115" i="21"/>
  <c r="E115" i="21"/>
  <c r="O115" i="21"/>
  <c r="Q115" i="21"/>
  <c r="N115" i="21"/>
  <c r="P115" i="21"/>
  <c r="M116" i="21"/>
  <c r="K116" i="21"/>
  <c r="L116" i="21"/>
  <c r="J116" i="21"/>
  <c r="I116" i="21"/>
  <c r="H117" i="21"/>
  <c r="F116" i="21"/>
  <c r="E116" i="21"/>
  <c r="D117" i="21"/>
  <c r="O116" i="21"/>
  <c r="Q116" i="21"/>
  <c r="P116" i="21"/>
  <c r="N116" i="21"/>
  <c r="J117" i="21"/>
  <c r="I117" i="21"/>
  <c r="H118" i="21"/>
  <c r="L117" i="21"/>
  <c r="M117" i="21"/>
  <c r="K117" i="21"/>
  <c r="D118" i="21"/>
  <c r="F117" i="21"/>
  <c r="E117" i="21"/>
  <c r="P117" i="21"/>
  <c r="O117" i="21"/>
  <c r="Q117" i="21"/>
  <c r="N117" i="21"/>
  <c r="M118" i="21"/>
  <c r="L118" i="21"/>
  <c r="J118" i="21"/>
  <c r="K118" i="21"/>
  <c r="H119" i="21"/>
  <c r="I118" i="21"/>
  <c r="D119" i="21"/>
  <c r="F118" i="21"/>
  <c r="E118" i="21"/>
  <c r="M119" i="21"/>
  <c r="I119" i="21"/>
  <c r="J119" i="21"/>
  <c r="L119" i="21"/>
  <c r="K119" i="21"/>
  <c r="H120" i="21"/>
  <c r="O118" i="21"/>
  <c r="N118" i="21"/>
  <c r="P118" i="21"/>
  <c r="Q118" i="21"/>
  <c r="F119" i="21"/>
  <c r="E119" i="21"/>
  <c r="D120" i="21"/>
  <c r="N119" i="21"/>
  <c r="O119" i="21"/>
  <c r="P119" i="21"/>
  <c r="Q119" i="21"/>
  <c r="K120" i="21"/>
  <c r="L120" i="21"/>
  <c r="H121" i="21"/>
  <c r="J120" i="21"/>
  <c r="M120" i="21"/>
  <c r="I120" i="21"/>
  <c r="E120" i="21"/>
  <c r="D121" i="21"/>
  <c r="F120" i="21"/>
  <c r="M121" i="21"/>
  <c r="L121" i="21"/>
  <c r="I121" i="21"/>
  <c r="H122" i="21"/>
  <c r="K121" i="21"/>
  <c r="J121" i="21"/>
  <c r="O120" i="21"/>
  <c r="P120" i="21"/>
  <c r="N120" i="21"/>
  <c r="Q120" i="21"/>
  <c r="E121" i="21"/>
  <c r="D122" i="21"/>
  <c r="F121" i="21"/>
  <c r="N121" i="21"/>
  <c r="O121" i="21"/>
  <c r="Q121" i="21"/>
  <c r="P121" i="21"/>
  <c r="I122" i="21"/>
  <c r="H123" i="21"/>
  <c r="K122" i="21"/>
  <c r="L122" i="21"/>
  <c r="J122" i="21"/>
  <c r="M122" i="21"/>
  <c r="E122" i="21"/>
  <c r="F122" i="21"/>
  <c r="D123" i="21"/>
  <c r="Q122" i="21"/>
  <c r="P122" i="21"/>
  <c r="O122" i="21"/>
  <c r="N122" i="21"/>
  <c r="L123" i="21"/>
  <c r="M123" i="21"/>
  <c r="H124" i="21"/>
  <c r="J123" i="21"/>
  <c r="I123" i="21"/>
  <c r="K123" i="21"/>
  <c r="D124" i="21"/>
  <c r="F123" i="21"/>
  <c r="E123" i="21"/>
  <c r="I124" i="21"/>
  <c r="L124" i="21"/>
  <c r="H125" i="21"/>
  <c r="M124" i="21"/>
  <c r="K124" i="21"/>
  <c r="J124" i="21"/>
  <c r="O123" i="21"/>
  <c r="N123" i="21"/>
  <c r="Q123" i="21"/>
  <c r="P123" i="21"/>
  <c r="D125" i="21"/>
  <c r="F124" i="21"/>
  <c r="E124" i="21"/>
  <c r="Q124" i="21"/>
  <c r="O124" i="21"/>
  <c r="N124" i="21"/>
  <c r="P124" i="21"/>
  <c r="I125" i="21"/>
  <c r="J125" i="21"/>
  <c r="M125" i="21"/>
  <c r="K125" i="21"/>
  <c r="L125" i="21"/>
  <c r="H126" i="21"/>
  <c r="E125" i="21"/>
  <c r="F125" i="21"/>
  <c r="D126" i="21"/>
  <c r="P125" i="21"/>
  <c r="O125" i="21"/>
  <c r="N125" i="21"/>
  <c r="Q125" i="21"/>
  <c r="K126" i="21"/>
  <c r="L126" i="21"/>
  <c r="M126" i="21"/>
  <c r="H127" i="21"/>
  <c r="I126" i="21"/>
  <c r="J126" i="21"/>
  <c r="E126" i="21"/>
  <c r="F126" i="21"/>
  <c r="D127" i="21"/>
  <c r="M127" i="21"/>
  <c r="L127" i="21"/>
  <c r="K127" i="21"/>
  <c r="I127" i="21"/>
  <c r="H128" i="21"/>
  <c r="J127" i="21"/>
  <c r="P126" i="21"/>
  <c r="O126" i="21"/>
  <c r="N126" i="21"/>
  <c r="Q126" i="21"/>
  <c r="F127" i="21"/>
  <c r="E127" i="21"/>
  <c r="D128" i="21"/>
  <c r="P127" i="21"/>
  <c r="O127" i="21"/>
  <c r="N127" i="21"/>
  <c r="Q127" i="21"/>
  <c r="L128" i="21"/>
  <c r="I128" i="21"/>
  <c r="M128" i="21"/>
  <c r="H129" i="21"/>
  <c r="K128" i="21"/>
  <c r="J128" i="21"/>
  <c r="E128" i="21"/>
  <c r="F128" i="21"/>
  <c r="D129" i="21"/>
  <c r="P128" i="21"/>
  <c r="O128" i="21"/>
  <c r="Q128" i="21"/>
  <c r="N128" i="21"/>
  <c r="L129" i="21"/>
  <c r="H130" i="21"/>
  <c r="M129" i="21"/>
  <c r="J129" i="21"/>
  <c r="I129" i="21"/>
  <c r="K129" i="21"/>
  <c r="F129" i="21"/>
  <c r="E129" i="21"/>
  <c r="D130" i="21"/>
  <c r="K130" i="21"/>
  <c r="J130" i="21"/>
  <c r="L130" i="21"/>
  <c r="H131" i="21"/>
  <c r="I130" i="21"/>
  <c r="M130" i="21"/>
  <c r="O129" i="21"/>
  <c r="N129" i="21"/>
  <c r="P129" i="21"/>
  <c r="Q129" i="21"/>
  <c r="D131" i="21"/>
  <c r="E130" i="21"/>
  <c r="F130" i="21"/>
  <c r="J131" i="21"/>
  <c r="H132" i="21"/>
  <c r="M131" i="21"/>
  <c r="L131" i="21"/>
  <c r="K131" i="21"/>
  <c r="I131" i="21"/>
  <c r="O130" i="21"/>
  <c r="N130" i="21"/>
  <c r="Q130" i="21"/>
  <c r="P130" i="21"/>
  <c r="F131" i="21"/>
  <c r="D132" i="21"/>
  <c r="E131" i="21"/>
  <c r="I132" i="21"/>
  <c r="L132" i="21"/>
  <c r="J132" i="21"/>
  <c r="M132" i="21"/>
  <c r="K132" i="21"/>
  <c r="H133" i="21"/>
  <c r="N131" i="21"/>
  <c r="P131" i="21"/>
  <c r="O131" i="21"/>
  <c r="Q131" i="21"/>
  <c r="E132" i="21"/>
  <c r="D133" i="21"/>
  <c r="F132" i="21"/>
  <c r="N132" i="21"/>
  <c r="Q132" i="21"/>
  <c r="O132" i="21"/>
  <c r="P132" i="21"/>
  <c r="K133" i="21"/>
  <c r="I133" i="21"/>
  <c r="L133" i="21"/>
  <c r="J133" i="21"/>
  <c r="M133" i="21"/>
  <c r="H134" i="21"/>
  <c r="F133" i="21"/>
  <c r="D134" i="21"/>
  <c r="E133" i="21"/>
  <c r="P133" i="21"/>
  <c r="O133" i="21"/>
  <c r="N133" i="21"/>
  <c r="Q133" i="21"/>
  <c r="K134" i="21"/>
  <c r="H135" i="21"/>
  <c r="M134" i="21"/>
  <c r="L134" i="21"/>
  <c r="J134" i="21"/>
  <c r="I134" i="21"/>
  <c r="F134" i="21"/>
  <c r="E134" i="21"/>
  <c r="D135" i="21"/>
  <c r="M135" i="21"/>
  <c r="L135" i="21"/>
  <c r="K135" i="21"/>
  <c r="I135" i="21"/>
  <c r="J135" i="21"/>
  <c r="H136" i="21"/>
  <c r="O134" i="21"/>
  <c r="N134" i="21"/>
  <c r="Q134" i="21"/>
  <c r="P134" i="21"/>
  <c r="F135" i="21"/>
  <c r="E135" i="21"/>
  <c r="D136" i="21"/>
  <c r="Q135" i="21"/>
  <c r="P135" i="21"/>
  <c r="O135" i="21"/>
  <c r="N135" i="21"/>
  <c r="J136" i="21"/>
  <c r="L136" i="21"/>
  <c r="I136" i="21"/>
  <c r="K136" i="21"/>
  <c r="H137" i="21"/>
  <c r="M136" i="21"/>
  <c r="E136" i="21"/>
  <c r="F136" i="21"/>
  <c r="D137" i="21"/>
  <c r="Q136" i="21"/>
  <c r="N136" i="21"/>
  <c r="P136" i="21"/>
  <c r="O136" i="21"/>
  <c r="H138" i="21"/>
  <c r="L137" i="21"/>
  <c r="J137" i="21"/>
  <c r="I137" i="21"/>
  <c r="K137" i="21"/>
  <c r="M137" i="21"/>
  <c r="F137" i="21"/>
  <c r="D138" i="21"/>
  <c r="E137" i="21"/>
  <c r="K138" i="21"/>
  <c r="M138" i="21"/>
  <c r="L138" i="21"/>
  <c r="J138" i="21"/>
  <c r="I138" i="21"/>
  <c r="H139" i="21"/>
  <c r="N137" i="21"/>
  <c r="O137" i="21"/>
  <c r="Q137" i="21"/>
  <c r="P137" i="21"/>
  <c r="D139" i="21"/>
  <c r="F138" i="21"/>
  <c r="E138" i="21"/>
  <c r="N138" i="21"/>
  <c r="Q138" i="21"/>
  <c r="O138" i="21"/>
  <c r="P138" i="21"/>
  <c r="I139" i="21"/>
  <c r="L139" i="21"/>
  <c r="K139" i="21"/>
  <c r="H140" i="21"/>
  <c r="M139" i="21"/>
  <c r="J139" i="21"/>
  <c r="E139" i="21"/>
  <c r="F139" i="21"/>
  <c r="D140" i="21"/>
  <c r="O139" i="21"/>
  <c r="N139" i="21"/>
  <c r="P139" i="21"/>
  <c r="Q139" i="21"/>
  <c r="L140" i="21"/>
  <c r="I140" i="21"/>
  <c r="J140" i="21"/>
  <c r="H141" i="21"/>
  <c r="M140" i="21"/>
  <c r="K140" i="21"/>
  <c r="E140" i="21"/>
  <c r="D141" i="21"/>
  <c r="F140" i="21"/>
  <c r="Q140" i="21"/>
  <c r="P140" i="21"/>
  <c r="O140" i="21"/>
  <c r="N140" i="21"/>
  <c r="L141" i="21"/>
  <c r="I141" i="21"/>
  <c r="M141" i="21"/>
  <c r="J141" i="21"/>
  <c r="K141" i="21"/>
  <c r="H142" i="21"/>
  <c r="E141" i="21"/>
  <c r="D142" i="21"/>
  <c r="F141" i="21"/>
  <c r="Q141" i="21"/>
  <c r="N141" i="21"/>
  <c r="P141" i="21"/>
  <c r="O141" i="21"/>
  <c r="K142" i="21"/>
  <c r="H143" i="21"/>
  <c r="J142" i="21"/>
  <c r="M142" i="21"/>
  <c r="L142" i="21"/>
  <c r="I142" i="21"/>
  <c r="E142" i="21"/>
  <c r="F142" i="21"/>
  <c r="D143" i="21"/>
  <c r="J143" i="21"/>
  <c r="K143" i="21"/>
  <c r="H144" i="21"/>
  <c r="I143" i="21"/>
  <c r="M143" i="21"/>
  <c r="L143" i="21"/>
  <c r="P142" i="21"/>
  <c r="O142" i="21"/>
  <c r="Q142" i="21"/>
  <c r="N142" i="21"/>
  <c r="F143" i="21"/>
  <c r="E143" i="21"/>
  <c r="D144" i="21"/>
  <c r="J144" i="21"/>
  <c r="M144" i="21"/>
  <c r="L144" i="21"/>
  <c r="I144" i="21"/>
  <c r="K144" i="21"/>
  <c r="H145" i="21"/>
  <c r="O143" i="21"/>
  <c r="N143" i="21"/>
  <c r="Q143" i="21"/>
  <c r="P143" i="21"/>
  <c r="F144" i="21"/>
  <c r="E144" i="21"/>
  <c r="D145" i="21"/>
  <c r="Q144" i="21"/>
  <c r="N144" i="21"/>
  <c r="P144" i="21"/>
  <c r="O144" i="21"/>
  <c r="I145" i="21"/>
  <c r="H146" i="21"/>
  <c r="L145" i="21"/>
  <c r="M145" i="21"/>
  <c r="J145" i="21"/>
  <c r="K145" i="21"/>
  <c r="D146" i="21"/>
  <c r="E145" i="21"/>
  <c r="F145" i="21"/>
  <c r="O145" i="21"/>
  <c r="Q145" i="21"/>
  <c r="P145" i="21"/>
  <c r="N145" i="21"/>
  <c r="I146" i="21"/>
  <c r="K146" i="21"/>
  <c r="H147" i="21"/>
  <c r="M146" i="21"/>
  <c r="L146" i="21"/>
  <c r="J146" i="21"/>
  <c r="E146" i="21"/>
  <c r="F146" i="21"/>
  <c r="D147" i="21"/>
  <c r="Q146" i="21"/>
  <c r="N146" i="21"/>
  <c r="P146" i="21"/>
  <c r="O146" i="21"/>
  <c r="M147" i="21"/>
  <c r="I147" i="21"/>
  <c r="L147" i="21"/>
  <c r="H148" i="21"/>
  <c r="J147" i="21"/>
  <c r="K147" i="21"/>
  <c r="F147" i="21"/>
  <c r="D148" i="21"/>
  <c r="E147" i="21"/>
  <c r="O147" i="21"/>
  <c r="N147" i="21"/>
  <c r="P147" i="21"/>
  <c r="Q147" i="21"/>
  <c r="I148" i="21"/>
  <c r="K148" i="21"/>
  <c r="H149" i="21"/>
  <c r="J148" i="21"/>
  <c r="L148" i="21"/>
  <c r="M148" i="21"/>
  <c r="E148" i="21"/>
  <c r="D149" i="21"/>
  <c r="F148" i="21"/>
  <c r="Q148" i="21"/>
  <c r="O148" i="21"/>
  <c r="P148" i="21"/>
  <c r="N148" i="21"/>
  <c r="L149" i="21"/>
  <c r="I149" i="21"/>
  <c r="J149" i="21"/>
  <c r="H150" i="21"/>
  <c r="K149" i="21"/>
  <c r="M149" i="21"/>
  <c r="F149" i="21"/>
  <c r="E149" i="21"/>
  <c r="D150" i="21"/>
  <c r="P149" i="21"/>
  <c r="O149" i="21"/>
  <c r="N149" i="21"/>
  <c r="Q149" i="21"/>
  <c r="K150" i="21"/>
  <c r="L150" i="21"/>
  <c r="J150" i="21"/>
  <c r="M150" i="21"/>
  <c r="I150" i="21"/>
  <c r="H151" i="21"/>
  <c r="D151" i="21"/>
  <c r="E150" i="21"/>
  <c r="F150" i="21"/>
  <c r="O150" i="21"/>
  <c r="Q150" i="21"/>
  <c r="P150" i="21"/>
  <c r="N150" i="21"/>
  <c r="H152" i="21"/>
  <c r="M151" i="21"/>
  <c r="J151" i="21"/>
  <c r="K151" i="21"/>
  <c r="L151" i="21"/>
  <c r="I151" i="21"/>
  <c r="E151" i="21"/>
  <c r="D152" i="21"/>
  <c r="F151" i="21"/>
  <c r="M152" i="21"/>
  <c r="K152" i="21"/>
  <c r="L152" i="21"/>
  <c r="I152" i="21"/>
  <c r="H153" i="21"/>
  <c r="J152" i="21"/>
  <c r="N151" i="21"/>
  <c r="Q151" i="21"/>
  <c r="P151" i="21"/>
  <c r="O151" i="21"/>
  <c r="D153" i="21"/>
  <c r="E152" i="21"/>
  <c r="F152" i="21"/>
  <c r="N152" i="21"/>
  <c r="P152" i="21"/>
  <c r="O152" i="21"/>
  <c r="Q152" i="21"/>
  <c r="J153" i="21"/>
  <c r="L153" i="21"/>
  <c r="H154" i="21"/>
  <c r="I153" i="21"/>
  <c r="M153" i="21"/>
  <c r="K153" i="21"/>
  <c r="E153" i="21"/>
  <c r="F153" i="21"/>
  <c r="D154" i="21"/>
  <c r="M154" i="21"/>
  <c r="J154" i="21"/>
  <c r="I154" i="21"/>
  <c r="H155" i="21"/>
  <c r="L154" i="21"/>
  <c r="K154" i="21"/>
  <c r="Q153" i="21"/>
  <c r="P153" i="21"/>
  <c r="O153" i="21"/>
  <c r="N153" i="21"/>
  <c r="E154" i="21"/>
  <c r="D155" i="21"/>
  <c r="F154" i="21"/>
  <c r="P154" i="21"/>
  <c r="O154" i="21"/>
  <c r="Q154" i="21"/>
  <c r="N154" i="21"/>
  <c r="L155" i="21"/>
  <c r="I155" i="21"/>
  <c r="K155" i="21"/>
  <c r="J155" i="21"/>
  <c r="M155" i="21"/>
  <c r="H156" i="21"/>
  <c r="D156" i="21"/>
  <c r="F155" i="21"/>
  <c r="E155" i="21"/>
  <c r="P155" i="21"/>
  <c r="O155" i="21"/>
  <c r="Q155" i="21"/>
  <c r="N155" i="21"/>
  <c r="K156" i="21"/>
  <c r="J156" i="21"/>
  <c r="M156" i="21"/>
  <c r="L156" i="21"/>
  <c r="H157" i="21"/>
  <c r="I156" i="21"/>
  <c r="D157" i="21"/>
  <c r="E156" i="21"/>
  <c r="F156" i="21"/>
  <c r="J157" i="21"/>
  <c r="K157" i="21"/>
  <c r="M157" i="21"/>
  <c r="I157" i="21"/>
  <c r="L157" i="21"/>
  <c r="H158" i="21"/>
  <c r="P156" i="21"/>
  <c r="O156" i="21"/>
  <c r="Q156" i="21"/>
  <c r="N156" i="21"/>
  <c r="E157" i="21"/>
  <c r="D158" i="21"/>
  <c r="F157" i="21"/>
  <c r="O157" i="21"/>
  <c r="N157" i="21"/>
  <c r="Q157" i="21"/>
  <c r="P157" i="21"/>
  <c r="H159" i="21"/>
  <c r="J158" i="21"/>
  <c r="I158" i="21"/>
  <c r="M158" i="21"/>
  <c r="K158" i="21"/>
  <c r="L158" i="21"/>
  <c r="F158" i="21"/>
  <c r="D159" i="21"/>
  <c r="E158" i="21"/>
  <c r="M159" i="21"/>
  <c r="J159" i="21"/>
  <c r="L159" i="21"/>
  <c r="I159" i="21"/>
  <c r="H160" i="21"/>
  <c r="K159" i="21"/>
  <c r="P158" i="21"/>
  <c r="O158" i="21"/>
  <c r="N158" i="21"/>
  <c r="Q158" i="21"/>
  <c r="E159" i="21"/>
  <c r="F159" i="21"/>
  <c r="D160" i="21"/>
  <c r="P159" i="21"/>
  <c r="N159" i="21"/>
  <c r="Q159" i="21"/>
  <c r="O159" i="21"/>
  <c r="L160" i="21"/>
  <c r="H161" i="21"/>
  <c r="M160" i="21"/>
  <c r="K160" i="21"/>
  <c r="J160" i="21"/>
  <c r="I160" i="21"/>
  <c r="D161" i="21"/>
  <c r="F160" i="21"/>
  <c r="E160" i="21"/>
  <c r="I161" i="21"/>
  <c r="L161" i="21"/>
  <c r="J161" i="21"/>
  <c r="K161" i="21"/>
  <c r="H162" i="21"/>
  <c r="M161" i="21"/>
  <c r="N160" i="21"/>
  <c r="P160" i="21"/>
  <c r="O160" i="21"/>
  <c r="Q160" i="21"/>
  <c r="E161" i="21"/>
  <c r="F161" i="21"/>
  <c r="D162" i="21"/>
  <c r="O161" i="21"/>
  <c r="N161" i="21"/>
  <c r="Q161" i="21"/>
  <c r="P161" i="21"/>
  <c r="H163" i="21"/>
  <c r="M162" i="21"/>
  <c r="L162" i="21"/>
  <c r="I162" i="21"/>
  <c r="K162" i="21"/>
  <c r="J162" i="21"/>
  <c r="E162" i="21"/>
  <c r="F162" i="21"/>
  <c r="D163" i="21"/>
  <c r="H164" i="21"/>
  <c r="L163" i="21"/>
  <c r="J163" i="21"/>
  <c r="K163" i="21"/>
  <c r="M163" i="21"/>
  <c r="I163" i="21"/>
  <c r="O162" i="21"/>
  <c r="N162" i="21"/>
  <c r="P162" i="21"/>
  <c r="Q162" i="21"/>
  <c r="F163" i="21"/>
  <c r="E163" i="21"/>
  <c r="D164" i="21"/>
  <c r="K164" i="21"/>
  <c r="J164" i="21"/>
  <c r="I164" i="21"/>
  <c r="H165" i="21"/>
  <c r="M164" i="21"/>
  <c r="L164" i="21"/>
  <c r="O163" i="21"/>
  <c r="N163" i="21"/>
  <c r="P163" i="21"/>
  <c r="Q163" i="21"/>
  <c r="E164" i="21"/>
  <c r="D165" i="21"/>
  <c r="F164" i="21"/>
  <c r="N164" i="21"/>
  <c r="Q164" i="21"/>
  <c r="P164" i="21"/>
  <c r="O164" i="21"/>
  <c r="K165" i="21"/>
  <c r="I165" i="21"/>
  <c r="J165" i="21"/>
  <c r="L165" i="21"/>
  <c r="M165" i="21"/>
  <c r="H166" i="21"/>
  <c r="D166" i="21"/>
  <c r="F165" i="21"/>
  <c r="E165" i="21"/>
  <c r="P165" i="21"/>
  <c r="O165" i="21"/>
  <c r="N165" i="21"/>
  <c r="Q165" i="21"/>
  <c r="K166" i="21"/>
  <c r="L166" i="21"/>
  <c r="I166" i="21"/>
  <c r="H167" i="21"/>
  <c r="J166" i="21"/>
  <c r="M166" i="21"/>
  <c r="E166" i="21"/>
  <c r="F166" i="21"/>
  <c r="D167" i="21"/>
  <c r="Q166" i="21"/>
  <c r="N166" i="21"/>
  <c r="P166" i="21"/>
  <c r="O166" i="21"/>
  <c r="H168" i="21"/>
  <c r="L167" i="21"/>
  <c r="M167" i="21"/>
  <c r="I167" i="21"/>
  <c r="J167" i="21"/>
  <c r="K167" i="21"/>
  <c r="F167" i="21"/>
  <c r="E167" i="21"/>
  <c r="D168" i="21"/>
  <c r="J168" i="21"/>
  <c r="H169" i="21"/>
  <c r="I168" i="21"/>
  <c r="K168" i="21"/>
  <c r="M168" i="21"/>
  <c r="L168" i="21"/>
  <c r="N167" i="21"/>
  <c r="Q167" i="21"/>
  <c r="P167" i="21"/>
  <c r="O167" i="21"/>
  <c r="D169" i="21"/>
  <c r="E168" i="21"/>
  <c r="F168" i="21"/>
  <c r="J169" i="21"/>
  <c r="M169" i="21"/>
  <c r="L169" i="21"/>
  <c r="K169" i="21"/>
  <c r="I169" i="21"/>
  <c r="H170" i="21"/>
  <c r="N168" i="21"/>
  <c r="P168" i="21"/>
  <c r="Q168" i="21"/>
  <c r="O168" i="21"/>
  <c r="F169" i="21"/>
  <c r="D170" i="21"/>
  <c r="E169" i="21"/>
  <c r="P169" i="21"/>
  <c r="N169" i="21"/>
  <c r="Q169" i="21"/>
  <c r="O169" i="21"/>
  <c r="H171" i="21"/>
  <c r="K170" i="21"/>
  <c r="I170" i="21"/>
  <c r="L170" i="21"/>
  <c r="J170" i="21"/>
  <c r="M170" i="21"/>
  <c r="D171" i="21"/>
  <c r="E170" i="21"/>
  <c r="F170" i="21"/>
  <c r="M171" i="21"/>
  <c r="J171" i="21"/>
  <c r="K171" i="21"/>
  <c r="H172" i="21"/>
  <c r="L171" i="21"/>
  <c r="I171" i="21"/>
  <c r="O170" i="21"/>
  <c r="N170" i="21"/>
  <c r="Q170" i="21"/>
  <c r="P170" i="21"/>
  <c r="D172" i="21"/>
  <c r="E171" i="21"/>
  <c r="F171" i="21"/>
  <c r="L172" i="21"/>
  <c r="M172" i="21"/>
  <c r="H173" i="21"/>
  <c r="I172" i="21"/>
  <c r="J172" i="21"/>
  <c r="K172" i="21"/>
  <c r="N171" i="21"/>
  <c r="O171" i="21"/>
  <c r="P171" i="21"/>
  <c r="Q171" i="21"/>
  <c r="F172" i="21"/>
  <c r="E172" i="21"/>
  <c r="D173" i="21"/>
  <c r="J173" i="21"/>
  <c r="H174" i="21"/>
  <c r="M173" i="21"/>
  <c r="L173" i="21"/>
  <c r="I173" i="21"/>
  <c r="K173" i="21"/>
  <c r="N172" i="21"/>
  <c r="Q172" i="21"/>
  <c r="P172" i="21"/>
  <c r="O172" i="21"/>
  <c r="E173" i="21"/>
  <c r="D174" i="21"/>
  <c r="F173" i="21"/>
  <c r="M174" i="21"/>
  <c r="K174" i="21"/>
  <c r="H175" i="21"/>
  <c r="I174" i="21"/>
  <c r="L174" i="21"/>
  <c r="J174" i="21"/>
  <c r="Q173" i="21"/>
  <c r="P173" i="21"/>
  <c r="N173" i="21"/>
  <c r="O173" i="21"/>
  <c r="E174" i="21"/>
  <c r="D175" i="21"/>
  <c r="F174" i="21"/>
  <c r="L175" i="21"/>
  <c r="J175" i="21"/>
  <c r="K175" i="21"/>
  <c r="I175" i="21"/>
  <c r="H176" i="21"/>
  <c r="M175" i="21"/>
  <c r="P174" i="21"/>
  <c r="O174" i="21"/>
  <c r="N174" i="21"/>
  <c r="Q174" i="21"/>
  <c r="E175" i="21"/>
  <c r="D176" i="21"/>
  <c r="F175" i="21"/>
  <c r="N175" i="21"/>
  <c r="Q175" i="21"/>
  <c r="O175" i="21"/>
  <c r="P175" i="21"/>
  <c r="I176" i="21"/>
  <c r="J176" i="21"/>
  <c r="M176" i="21"/>
  <c r="L176" i="21"/>
  <c r="K176" i="21"/>
  <c r="H177" i="21"/>
  <c r="D177" i="21"/>
  <c r="E176" i="21"/>
  <c r="F176" i="21"/>
  <c r="Q176" i="21"/>
  <c r="P176" i="21"/>
  <c r="O176" i="21"/>
  <c r="N176" i="21"/>
  <c r="L177" i="21"/>
  <c r="J177" i="21"/>
  <c r="M177" i="21"/>
  <c r="H178" i="21"/>
  <c r="K177" i="21"/>
  <c r="I177" i="21"/>
  <c r="D178" i="21"/>
  <c r="E177" i="21"/>
  <c r="F177" i="21"/>
  <c r="K178" i="21"/>
  <c r="I178" i="21"/>
  <c r="M178" i="21"/>
  <c r="J178" i="21"/>
  <c r="L178" i="21"/>
  <c r="H179" i="21"/>
  <c r="P177" i="21"/>
  <c r="Q177" i="21"/>
  <c r="O177" i="21"/>
  <c r="N177" i="21"/>
  <c r="D179" i="21"/>
  <c r="F178" i="21"/>
  <c r="E178" i="21"/>
  <c r="P178" i="21"/>
  <c r="Q178" i="21"/>
  <c r="O178" i="21"/>
  <c r="N178" i="21"/>
  <c r="I179" i="21"/>
  <c r="H180" i="21"/>
  <c r="M179" i="21"/>
  <c r="L179" i="21"/>
  <c r="J179" i="21"/>
  <c r="K179" i="21"/>
  <c r="D180" i="21"/>
  <c r="F179" i="21"/>
  <c r="E179" i="21"/>
  <c r="Q179" i="21"/>
  <c r="N179" i="21"/>
  <c r="O179" i="21"/>
  <c r="P179" i="21"/>
  <c r="I180" i="21"/>
  <c r="M180" i="21"/>
  <c r="H181" i="21"/>
  <c r="K180" i="21"/>
  <c r="J180" i="21"/>
  <c r="L180" i="21"/>
  <c r="D181" i="21"/>
  <c r="F180" i="21"/>
  <c r="E180" i="21"/>
  <c r="P180" i="21"/>
  <c r="O180" i="21"/>
  <c r="Q180" i="21"/>
  <c r="N180" i="21"/>
  <c r="J181" i="21"/>
  <c r="L181" i="21"/>
  <c r="M181" i="21"/>
  <c r="K181" i="21"/>
  <c r="I181" i="21"/>
  <c r="H182" i="21"/>
  <c r="D182" i="21"/>
  <c r="E181" i="21"/>
  <c r="F181" i="21"/>
  <c r="N181" i="21"/>
  <c r="Q181" i="21"/>
  <c r="P181" i="21"/>
  <c r="O181" i="21"/>
  <c r="I182" i="21"/>
  <c r="L182" i="21"/>
  <c r="M182" i="21"/>
  <c r="K182" i="21"/>
  <c r="H183" i="21"/>
  <c r="J182" i="21"/>
  <c r="D183" i="21"/>
  <c r="F182" i="21"/>
  <c r="E182" i="21"/>
  <c r="P182" i="21"/>
  <c r="N182" i="21"/>
  <c r="Q182" i="21"/>
  <c r="O182" i="21"/>
  <c r="M183" i="21"/>
  <c r="I183" i="21"/>
  <c r="H184" i="21"/>
  <c r="K183" i="21"/>
  <c r="L183" i="21"/>
  <c r="J183" i="21"/>
  <c r="D184" i="21"/>
  <c r="F183" i="21"/>
  <c r="E183" i="21"/>
  <c r="O183" i="21"/>
  <c r="N183" i="21"/>
  <c r="Q183" i="21"/>
  <c r="P183" i="21"/>
  <c r="M184" i="21"/>
  <c r="J184" i="21"/>
  <c r="L184" i="21"/>
  <c r="K184" i="21"/>
  <c r="I184" i="21"/>
  <c r="H185" i="21"/>
  <c r="F184" i="21"/>
  <c r="D185" i="21"/>
  <c r="E184" i="21"/>
  <c r="Q184" i="21"/>
  <c r="P184" i="21"/>
  <c r="O184" i="21"/>
  <c r="N184" i="21"/>
  <c r="I185" i="21"/>
  <c r="M185" i="21"/>
  <c r="L185" i="21"/>
  <c r="K185" i="21"/>
  <c r="H186" i="21"/>
  <c r="J185" i="21"/>
  <c r="F185" i="21"/>
  <c r="D186" i="21"/>
  <c r="E185" i="21"/>
  <c r="O185" i="21"/>
  <c r="P185" i="21"/>
  <c r="N185" i="21"/>
  <c r="Q185" i="21"/>
  <c r="K186" i="21"/>
  <c r="H187" i="21"/>
  <c r="J186" i="21"/>
  <c r="I186" i="21"/>
  <c r="L186" i="21"/>
  <c r="M186" i="21"/>
  <c r="D187" i="21"/>
  <c r="E186" i="21"/>
  <c r="F186" i="21"/>
  <c r="K187" i="21"/>
  <c r="I187" i="21"/>
  <c r="H188" i="21"/>
  <c r="J187" i="21"/>
  <c r="L187" i="21"/>
  <c r="M187" i="21"/>
  <c r="O186" i="21"/>
  <c r="Q186" i="21"/>
  <c r="N186" i="21"/>
  <c r="P186" i="21"/>
  <c r="F187" i="21"/>
  <c r="E187" i="21"/>
  <c r="D188" i="21"/>
  <c r="N187" i="21"/>
  <c r="O187" i="21"/>
  <c r="Q187" i="21"/>
  <c r="P187" i="21"/>
  <c r="H189" i="21"/>
  <c r="K188" i="21"/>
  <c r="L188" i="21"/>
  <c r="M188" i="21"/>
  <c r="I188" i="21"/>
  <c r="J188" i="21"/>
  <c r="E188" i="21"/>
  <c r="F188" i="21"/>
  <c r="D189" i="21"/>
  <c r="H190" i="21"/>
  <c r="I189" i="21"/>
  <c r="M189" i="21"/>
  <c r="L189" i="21"/>
  <c r="K189" i="21"/>
  <c r="J189" i="21"/>
  <c r="Q188" i="21"/>
  <c r="N188" i="21"/>
  <c r="P188" i="21"/>
  <c r="O188" i="21"/>
  <c r="D190" i="21"/>
  <c r="E189" i="21"/>
  <c r="F189" i="21"/>
  <c r="M190" i="21"/>
  <c r="L190" i="21"/>
  <c r="I190" i="21"/>
  <c r="J190" i="21"/>
  <c r="K190" i="21"/>
  <c r="H191" i="21"/>
  <c r="N189" i="21"/>
  <c r="Q189" i="21"/>
  <c r="P189" i="21"/>
  <c r="O189" i="21"/>
  <c r="E190" i="21"/>
  <c r="F190" i="21"/>
  <c r="D191" i="21"/>
  <c r="O190" i="21"/>
  <c r="N190" i="21"/>
  <c r="Q190" i="21"/>
  <c r="P190" i="21"/>
  <c r="L191" i="21"/>
  <c r="H192" i="21"/>
  <c r="M191" i="21"/>
  <c r="K191" i="21"/>
  <c r="J191" i="21"/>
  <c r="I191" i="21"/>
  <c r="D192" i="21"/>
  <c r="F191" i="21"/>
  <c r="E191" i="21"/>
  <c r="I192" i="21"/>
  <c r="H193" i="21"/>
  <c r="J192" i="21"/>
  <c r="M192" i="21"/>
  <c r="K192" i="21"/>
  <c r="L192" i="21"/>
  <c r="O191" i="21"/>
  <c r="N191" i="21"/>
  <c r="Q191" i="21"/>
  <c r="P191" i="21"/>
  <c r="F192" i="21"/>
  <c r="D193" i="21"/>
  <c r="E192" i="21"/>
  <c r="O192" i="21"/>
  <c r="Q192" i="21"/>
  <c r="N192" i="21"/>
  <c r="P192" i="21"/>
  <c r="I193" i="21"/>
  <c r="J193" i="21"/>
  <c r="H194" i="21"/>
  <c r="K193" i="21"/>
  <c r="M193" i="21"/>
  <c r="L193" i="21"/>
  <c r="D194" i="21"/>
  <c r="F193" i="21"/>
  <c r="E193" i="21"/>
  <c r="O193" i="21"/>
  <c r="N193" i="21"/>
  <c r="Q193" i="21"/>
  <c r="P193" i="21"/>
  <c r="I194" i="21"/>
  <c r="J194" i="21"/>
  <c r="M194" i="21"/>
  <c r="L194" i="21"/>
  <c r="H195" i="21"/>
  <c r="K194" i="21"/>
  <c r="D195" i="21"/>
  <c r="E194" i="21"/>
  <c r="F194" i="21"/>
  <c r="P194" i="21"/>
  <c r="O194" i="21"/>
  <c r="Q194" i="21"/>
  <c r="N194" i="21"/>
  <c r="I195" i="21"/>
  <c r="M195" i="21"/>
  <c r="H196" i="21"/>
  <c r="L195" i="21"/>
  <c r="K195" i="21"/>
  <c r="J195" i="21"/>
  <c r="D196" i="21"/>
  <c r="F195" i="21"/>
  <c r="E195" i="21"/>
  <c r="P195" i="21"/>
  <c r="O195" i="21"/>
  <c r="N195" i="21"/>
  <c r="Q195" i="21"/>
  <c r="J196" i="21"/>
  <c r="H197" i="21"/>
  <c r="K196" i="21"/>
  <c r="M196" i="21"/>
  <c r="I196" i="21"/>
  <c r="L196" i="21"/>
  <c r="E196" i="21"/>
  <c r="F196" i="21"/>
  <c r="D197" i="21"/>
  <c r="L197" i="21"/>
  <c r="I197" i="21"/>
  <c r="J197" i="21"/>
  <c r="H198" i="21"/>
  <c r="M197" i="21"/>
  <c r="K197" i="21"/>
  <c r="N196" i="21"/>
  <c r="P196" i="21"/>
  <c r="O196" i="21"/>
  <c r="Q196" i="21"/>
  <c r="D198" i="21"/>
  <c r="F197" i="21"/>
  <c r="E197" i="21"/>
  <c r="P197" i="21"/>
  <c r="O197" i="21"/>
  <c r="N197" i="21"/>
  <c r="Q197" i="21"/>
  <c r="M198" i="21"/>
  <c r="H199" i="21"/>
  <c r="J198" i="21"/>
  <c r="K198" i="21"/>
  <c r="I198" i="21"/>
  <c r="L198" i="21"/>
  <c r="D199" i="21"/>
  <c r="F198" i="21"/>
  <c r="E198" i="21"/>
  <c r="K199" i="21"/>
  <c r="J199" i="21"/>
  <c r="L199" i="21"/>
  <c r="I199" i="21"/>
  <c r="M199" i="21"/>
  <c r="H200" i="21"/>
  <c r="Q198" i="21"/>
  <c r="N198" i="21"/>
  <c r="P198" i="21"/>
  <c r="O198" i="21"/>
  <c r="F199" i="21"/>
  <c r="D200" i="21"/>
  <c r="E199" i="21"/>
  <c r="Q199" i="21"/>
  <c r="P199" i="21"/>
  <c r="O199" i="21"/>
  <c r="N199" i="21"/>
  <c r="J200" i="21"/>
  <c r="H201" i="21"/>
  <c r="K200" i="21"/>
  <c r="I200" i="21"/>
  <c r="L200" i="21"/>
  <c r="M200" i="21"/>
  <c r="D201" i="21"/>
  <c r="E200" i="21"/>
  <c r="F200" i="21"/>
  <c r="M201" i="21"/>
  <c r="L201" i="21"/>
  <c r="I201" i="21"/>
  <c r="H202" i="21"/>
  <c r="J201" i="21"/>
  <c r="K201" i="21"/>
  <c r="N200" i="21"/>
  <c r="P200" i="21"/>
  <c r="Q200" i="21"/>
  <c r="O200" i="21"/>
  <c r="D202" i="21"/>
  <c r="E201" i="21"/>
  <c r="F201" i="21"/>
  <c r="P201" i="21"/>
  <c r="N201" i="21"/>
  <c r="O201" i="21"/>
  <c r="Q201" i="21"/>
  <c r="M202" i="21"/>
  <c r="J202" i="21"/>
  <c r="L202" i="21"/>
  <c r="K202" i="21"/>
  <c r="H203" i="21"/>
  <c r="I202" i="21"/>
  <c r="F202" i="21"/>
  <c r="D203" i="21"/>
  <c r="E202" i="21"/>
  <c r="M203" i="21"/>
  <c r="H204" i="21"/>
  <c r="L203" i="21"/>
  <c r="I203" i="21"/>
  <c r="J203" i="21"/>
  <c r="K203" i="21"/>
  <c r="O202" i="21"/>
  <c r="Q202" i="21"/>
  <c r="N202" i="21"/>
  <c r="P202" i="21"/>
  <c r="F203" i="21"/>
  <c r="E203" i="21"/>
  <c r="D204" i="21"/>
  <c r="I204" i="21"/>
  <c r="K204" i="21"/>
  <c r="L204" i="21"/>
  <c r="M204" i="21"/>
  <c r="H205" i="21"/>
  <c r="J204" i="21"/>
  <c r="O203" i="21"/>
  <c r="N203" i="21"/>
  <c r="Q203" i="21"/>
  <c r="P203" i="21"/>
  <c r="F204" i="21"/>
  <c r="D205" i="21"/>
  <c r="E204" i="21"/>
  <c r="P204" i="21"/>
  <c r="O204" i="21"/>
  <c r="N204" i="21"/>
  <c r="Q204" i="21"/>
  <c r="I205" i="21"/>
  <c r="J205" i="21"/>
  <c r="H206" i="21"/>
  <c r="L205" i="21"/>
  <c r="M205" i="21"/>
  <c r="K205" i="21"/>
  <c r="E205" i="21"/>
  <c r="F205" i="21"/>
  <c r="D206" i="21"/>
  <c r="N205" i="21"/>
  <c r="Q205" i="21"/>
  <c r="P205" i="21"/>
  <c r="O205" i="21"/>
  <c r="J206" i="21"/>
  <c r="H207" i="21"/>
  <c r="K206" i="21"/>
  <c r="M206" i="21"/>
  <c r="I206" i="21"/>
  <c r="L206" i="21"/>
  <c r="D207" i="21"/>
  <c r="E206" i="21"/>
  <c r="F206" i="21"/>
  <c r="I207" i="21"/>
  <c r="K207" i="21"/>
  <c r="L207" i="21"/>
  <c r="J207" i="21"/>
  <c r="H208" i="21"/>
  <c r="M207" i="21"/>
  <c r="Q206" i="21"/>
  <c r="O206" i="21"/>
  <c r="N206" i="21"/>
  <c r="P206" i="21"/>
  <c r="D208" i="21"/>
  <c r="F207" i="21"/>
  <c r="E207" i="21"/>
  <c r="N207" i="21"/>
  <c r="O207" i="21"/>
  <c r="Q207" i="21"/>
  <c r="P207" i="21"/>
  <c r="I208" i="21"/>
  <c r="H209" i="21"/>
  <c r="L208" i="21"/>
  <c r="J208" i="21"/>
  <c r="K208" i="21"/>
  <c r="M208" i="21"/>
  <c r="F208" i="21"/>
  <c r="D209" i="21"/>
  <c r="E208" i="21"/>
  <c r="O208" i="21"/>
  <c r="N208" i="21"/>
  <c r="Q208" i="21"/>
  <c r="P208" i="21"/>
  <c r="K209" i="21"/>
  <c r="I209" i="21"/>
  <c r="J209" i="21"/>
  <c r="M209" i="21"/>
  <c r="L209" i="21"/>
  <c r="H210" i="21"/>
  <c r="E209" i="21"/>
  <c r="D210" i="21"/>
  <c r="F209" i="21"/>
  <c r="N209" i="21"/>
  <c r="O209" i="21"/>
  <c r="Q209" i="21"/>
  <c r="P209" i="21"/>
  <c r="K210" i="21"/>
  <c r="H211" i="21"/>
  <c r="M210" i="21"/>
  <c r="I210" i="21"/>
  <c r="J210" i="21"/>
  <c r="L210" i="21"/>
  <c r="F210" i="21"/>
  <c r="E210" i="21"/>
  <c r="D211" i="21"/>
  <c r="H212" i="21"/>
  <c r="I211" i="21"/>
  <c r="J211" i="21"/>
  <c r="L211" i="21"/>
  <c r="K211" i="21"/>
  <c r="M211" i="21"/>
  <c r="Q210" i="21"/>
  <c r="P210" i="21"/>
  <c r="O210" i="21"/>
  <c r="N210" i="21"/>
  <c r="D212" i="21"/>
  <c r="F211" i="21"/>
  <c r="E211" i="21"/>
  <c r="H213" i="21"/>
  <c r="M212" i="21"/>
  <c r="J212" i="21"/>
  <c r="K212" i="21"/>
  <c r="I212" i="21"/>
  <c r="L212" i="21"/>
  <c r="P211" i="21"/>
  <c r="N211" i="21"/>
  <c r="Q211" i="21"/>
  <c r="O211" i="21"/>
  <c r="F212" i="21"/>
  <c r="D213" i="21"/>
  <c r="E212" i="21"/>
  <c r="J213" i="21"/>
  <c r="L213" i="21"/>
  <c r="M213" i="21"/>
  <c r="H214" i="21"/>
  <c r="I213" i="21"/>
  <c r="K213" i="21"/>
  <c r="P212" i="21"/>
  <c r="Q212" i="21"/>
  <c r="N212" i="21"/>
  <c r="O212" i="21"/>
  <c r="F213" i="21"/>
  <c r="D214" i="21"/>
  <c r="E213" i="21"/>
  <c r="K214" i="21"/>
  <c r="I214" i="21"/>
  <c r="L214" i="21"/>
  <c r="M214" i="21"/>
  <c r="J214" i="21"/>
  <c r="H215" i="21"/>
  <c r="Q213" i="21"/>
  <c r="O213" i="21"/>
  <c r="P213" i="21"/>
  <c r="N213" i="21"/>
  <c r="F214" i="21"/>
  <c r="D215" i="21"/>
  <c r="E214" i="21"/>
  <c r="P214" i="21"/>
  <c r="N214" i="21"/>
  <c r="Q214" i="21"/>
  <c r="O214" i="21"/>
  <c r="I215" i="21"/>
  <c r="K215" i="21"/>
  <c r="L215" i="21"/>
  <c r="H216" i="21"/>
  <c r="J215" i="21"/>
  <c r="M215" i="21"/>
  <c r="F215" i="21"/>
  <c r="E215" i="21"/>
  <c r="D216" i="21"/>
  <c r="O215" i="21"/>
  <c r="Q215" i="21"/>
  <c r="N215" i="21"/>
  <c r="P215" i="21"/>
  <c r="K216" i="21"/>
  <c r="H217" i="21"/>
  <c r="J216" i="21"/>
  <c r="L216" i="21"/>
  <c r="I216" i="21"/>
  <c r="M216" i="21"/>
  <c r="E216" i="21"/>
  <c r="D217" i="21"/>
  <c r="F216" i="21"/>
  <c r="H218" i="21"/>
  <c r="M217" i="21"/>
  <c r="K217" i="21"/>
  <c r="L217" i="21"/>
  <c r="J217" i="21"/>
  <c r="I217" i="21"/>
  <c r="N216" i="21"/>
  <c r="Q216" i="21"/>
  <c r="O216" i="21"/>
  <c r="P216" i="21"/>
  <c r="F217" i="21"/>
  <c r="D218" i="21"/>
  <c r="E217" i="21"/>
  <c r="M218" i="21"/>
  <c r="H219" i="21"/>
  <c r="K218" i="21"/>
  <c r="I218" i="21"/>
  <c r="L218" i="21"/>
  <c r="J218" i="21"/>
  <c r="Q217" i="21"/>
  <c r="O217" i="21"/>
  <c r="N217" i="21"/>
  <c r="P217" i="21"/>
  <c r="E218" i="21"/>
  <c r="D219" i="21"/>
  <c r="F218" i="21"/>
  <c r="I219" i="21"/>
  <c r="K219" i="21"/>
  <c r="L219" i="21"/>
  <c r="M219" i="21"/>
  <c r="H220" i="21"/>
  <c r="J219" i="21"/>
  <c r="P218" i="21"/>
  <c r="O218" i="21"/>
  <c r="N218" i="21"/>
  <c r="Q218" i="21"/>
  <c r="E219" i="21"/>
  <c r="D220" i="21"/>
  <c r="F219" i="21"/>
  <c r="O219" i="21"/>
  <c r="N219" i="21"/>
  <c r="P219" i="21"/>
  <c r="Q219" i="21"/>
  <c r="J220" i="21"/>
  <c r="M220" i="21"/>
  <c r="K220" i="21"/>
  <c r="L220" i="21"/>
  <c r="H221" i="21"/>
  <c r="I220" i="21"/>
  <c r="E220" i="21"/>
  <c r="D221" i="21"/>
  <c r="F220" i="21"/>
  <c r="L221" i="21"/>
  <c r="J221" i="21"/>
  <c r="H222" i="21"/>
  <c r="M221" i="21"/>
  <c r="K221" i="21"/>
  <c r="I221" i="21"/>
  <c r="Q220" i="21"/>
  <c r="P220" i="21"/>
  <c r="N220" i="21"/>
  <c r="O220" i="21"/>
  <c r="E221" i="21"/>
  <c r="D222" i="21"/>
  <c r="F221" i="21"/>
  <c r="J222" i="21"/>
  <c r="M222" i="21"/>
  <c r="L222" i="21"/>
  <c r="H223" i="21"/>
  <c r="I222" i="21"/>
  <c r="K222" i="21"/>
  <c r="Q221" i="21"/>
  <c r="N221" i="21"/>
  <c r="P221" i="21"/>
  <c r="O221" i="21"/>
  <c r="D223" i="21"/>
  <c r="F222" i="21"/>
  <c r="E222" i="21"/>
  <c r="K223" i="21"/>
  <c r="I223" i="21"/>
  <c r="L223" i="21"/>
  <c r="H224" i="21"/>
  <c r="J223" i="21"/>
  <c r="M223" i="21"/>
  <c r="O222" i="21"/>
  <c r="N222" i="21"/>
  <c r="Q222" i="21"/>
  <c r="P222" i="21"/>
  <c r="E223" i="21"/>
  <c r="F223" i="21"/>
  <c r="D224" i="21"/>
  <c r="O223" i="21"/>
  <c r="Q223" i="21"/>
  <c r="N223" i="21"/>
  <c r="P223" i="21"/>
  <c r="I224" i="21"/>
  <c r="K224" i="21"/>
  <c r="M224" i="21"/>
  <c r="J224" i="21"/>
  <c r="L224" i="21"/>
  <c r="H225" i="21"/>
  <c r="F224" i="21"/>
  <c r="E224" i="21"/>
  <c r="D225" i="21"/>
  <c r="P224" i="21"/>
  <c r="O224" i="21"/>
  <c r="N224" i="21"/>
  <c r="Q224" i="21"/>
  <c r="J225" i="21"/>
  <c r="H226" i="21"/>
  <c r="K225" i="21"/>
  <c r="M225" i="21"/>
  <c r="L225" i="21"/>
  <c r="I225" i="21"/>
  <c r="F225" i="21"/>
  <c r="E225" i="21"/>
  <c r="D226" i="21"/>
  <c r="I226" i="21"/>
  <c r="J226" i="21"/>
  <c r="H227" i="21"/>
  <c r="M226" i="21"/>
  <c r="L226" i="21"/>
  <c r="K226" i="21"/>
  <c r="P225" i="21"/>
  <c r="O225" i="21"/>
  <c r="Q225" i="21"/>
  <c r="N225" i="21"/>
  <c r="F226" i="21"/>
  <c r="D227" i="21"/>
  <c r="E226" i="21"/>
  <c r="N226" i="21"/>
  <c r="Q226" i="21"/>
  <c r="P226" i="21"/>
  <c r="O226" i="21"/>
  <c r="M227" i="21"/>
  <c r="J227" i="21"/>
  <c r="I227" i="21"/>
  <c r="L227" i="21"/>
  <c r="K227" i="21"/>
  <c r="H228" i="21"/>
  <c r="E227" i="21"/>
  <c r="F227" i="21"/>
  <c r="D228" i="21"/>
  <c r="P227" i="21"/>
  <c r="O227" i="21"/>
  <c r="N227" i="21"/>
  <c r="Q227" i="21"/>
  <c r="H229" i="21"/>
  <c r="M228" i="21"/>
  <c r="L228" i="21"/>
  <c r="I228" i="21"/>
  <c r="K228" i="21"/>
  <c r="J228" i="21"/>
  <c r="D229" i="21"/>
  <c r="F228" i="21"/>
  <c r="E228" i="21"/>
  <c r="L229" i="21"/>
  <c r="I229" i="21"/>
  <c r="H230" i="21"/>
  <c r="J229" i="21"/>
  <c r="M229" i="21"/>
  <c r="K229" i="21"/>
  <c r="O228" i="21"/>
  <c r="P228" i="21"/>
  <c r="N228" i="21"/>
  <c r="Q228" i="21"/>
  <c r="F229" i="21"/>
  <c r="E229" i="21"/>
  <c r="D230" i="21"/>
  <c r="P229" i="21"/>
  <c r="N229" i="21"/>
  <c r="O229" i="21"/>
  <c r="Q229" i="21"/>
  <c r="H231" i="21"/>
  <c r="K230" i="21"/>
  <c r="M230" i="21"/>
  <c r="L230" i="21"/>
  <c r="J230" i="21"/>
  <c r="I230" i="21"/>
  <c r="E230" i="21"/>
  <c r="F230" i="21"/>
  <c r="D231" i="21"/>
  <c r="L231" i="21"/>
  <c r="K231" i="21"/>
  <c r="M231" i="21"/>
  <c r="I231" i="21"/>
  <c r="J231" i="21"/>
  <c r="H232" i="21"/>
  <c r="O230" i="21"/>
  <c r="Q230" i="21"/>
  <c r="P230" i="21"/>
  <c r="N230" i="21"/>
  <c r="E231" i="21"/>
  <c r="F231" i="21"/>
  <c r="D232" i="21"/>
  <c r="O231" i="21"/>
  <c r="N231" i="21"/>
  <c r="Q231" i="21"/>
  <c r="P231" i="21"/>
  <c r="K232" i="21"/>
  <c r="L232" i="21"/>
  <c r="H233" i="21"/>
  <c r="M232" i="21"/>
  <c r="I232" i="21"/>
  <c r="J232" i="21"/>
  <c r="D233" i="21"/>
  <c r="F232" i="21"/>
  <c r="E232" i="21"/>
  <c r="H234" i="21"/>
  <c r="L233" i="21"/>
  <c r="J233" i="21"/>
  <c r="K233" i="21"/>
  <c r="M233" i="21"/>
  <c r="I233" i="21"/>
  <c r="O232" i="21"/>
  <c r="Q232" i="21"/>
  <c r="P232" i="21"/>
  <c r="N232" i="21"/>
  <c r="E233" i="21"/>
  <c r="D234" i="21"/>
  <c r="F233" i="21"/>
  <c r="L234" i="21"/>
  <c r="J234" i="21"/>
  <c r="K234" i="21"/>
  <c r="I234" i="21"/>
  <c r="M234" i="21"/>
  <c r="H235" i="21"/>
  <c r="O233" i="21"/>
  <c r="N233" i="21"/>
  <c r="Q233" i="21"/>
  <c r="P233" i="21"/>
  <c r="E234" i="21"/>
  <c r="F234" i="21"/>
  <c r="D235" i="21"/>
  <c r="O234" i="21"/>
  <c r="Q234" i="21"/>
  <c r="P234" i="21"/>
  <c r="N234" i="21"/>
  <c r="L235" i="21"/>
  <c r="H236" i="21"/>
  <c r="I235" i="21"/>
  <c r="K235" i="21"/>
  <c r="M235" i="21"/>
  <c r="J235" i="21"/>
  <c r="D236" i="21"/>
  <c r="E235" i="21"/>
  <c r="F235" i="21"/>
  <c r="I236" i="21"/>
  <c r="M236" i="21"/>
  <c r="L236" i="21"/>
  <c r="H237" i="21"/>
  <c r="K236" i="21"/>
  <c r="J236" i="21"/>
  <c r="N235" i="21"/>
  <c r="P235" i="21"/>
  <c r="Q235" i="21"/>
  <c r="O235" i="21"/>
  <c r="E236" i="21"/>
  <c r="D237" i="21"/>
  <c r="F236" i="21"/>
  <c r="O236" i="21"/>
  <c r="N236" i="21"/>
  <c r="Q236" i="21"/>
  <c r="P236" i="21"/>
  <c r="J237" i="21"/>
  <c r="K237" i="21"/>
  <c r="M237" i="21"/>
  <c r="H238" i="21"/>
  <c r="I237" i="21"/>
  <c r="L237" i="21"/>
  <c r="F237" i="21"/>
  <c r="E237" i="21"/>
  <c r="D238" i="21"/>
  <c r="I238" i="21"/>
  <c r="M238" i="21"/>
  <c r="K238" i="21"/>
  <c r="J238" i="21"/>
  <c r="H239" i="21"/>
  <c r="L238" i="21"/>
  <c r="N237" i="21"/>
  <c r="P237" i="21"/>
  <c r="Q237" i="21"/>
  <c r="O237" i="21"/>
  <c r="F238" i="21"/>
  <c r="D239" i="21"/>
  <c r="E238" i="21"/>
  <c r="P238" i="21"/>
  <c r="O238" i="21"/>
  <c r="N238" i="21"/>
  <c r="Q238" i="21"/>
  <c r="I239" i="21"/>
  <c r="M239" i="21"/>
  <c r="K239" i="21"/>
  <c r="J239" i="21"/>
  <c r="H240" i="21"/>
  <c r="L239" i="21"/>
  <c r="D240" i="21"/>
  <c r="E239" i="21"/>
  <c r="F239" i="21"/>
  <c r="P239" i="21"/>
  <c r="O239" i="21"/>
  <c r="Q239" i="21"/>
  <c r="N239" i="21"/>
  <c r="M240" i="21"/>
  <c r="K240" i="21"/>
  <c r="J240" i="21"/>
  <c r="H241" i="21"/>
  <c r="L240" i="21"/>
  <c r="I240" i="21"/>
  <c r="F240" i="21"/>
  <c r="E240" i="21"/>
  <c r="D241" i="21"/>
  <c r="L241" i="21"/>
  <c r="I241" i="21"/>
  <c r="J241" i="21"/>
  <c r="M241" i="21"/>
  <c r="H242" i="21"/>
  <c r="K241" i="21"/>
  <c r="O240" i="21"/>
  <c r="N240" i="21"/>
  <c r="Q240" i="21"/>
  <c r="P240" i="21"/>
  <c r="D242" i="21"/>
  <c r="F241" i="21"/>
  <c r="E241" i="21"/>
  <c r="N241" i="21"/>
  <c r="O241" i="21"/>
  <c r="Q241" i="21"/>
  <c r="P241" i="21"/>
  <c r="J242" i="21"/>
  <c r="K242" i="21"/>
  <c r="M242" i="21"/>
  <c r="H243" i="21"/>
  <c r="L242" i="21"/>
  <c r="I242" i="21"/>
  <c r="D243" i="21"/>
  <c r="F242" i="21"/>
  <c r="E242" i="21"/>
  <c r="M243" i="21"/>
  <c r="K243" i="21"/>
  <c r="I243" i="21"/>
  <c r="L243" i="21"/>
  <c r="J243" i="21"/>
  <c r="H244" i="21"/>
  <c r="N242" i="21"/>
  <c r="Q242" i="21"/>
  <c r="P242" i="21"/>
  <c r="O242" i="21"/>
  <c r="E243" i="21"/>
  <c r="D244" i="21"/>
  <c r="F243" i="21"/>
  <c r="O243" i="21"/>
  <c r="Q243" i="21"/>
  <c r="N243" i="21"/>
  <c r="P243" i="21"/>
  <c r="I244" i="21"/>
  <c r="L244" i="21"/>
  <c r="J244" i="21"/>
  <c r="K244" i="21"/>
  <c r="M244" i="21"/>
  <c r="H245" i="21"/>
  <c r="D245" i="21"/>
  <c r="E244" i="21"/>
  <c r="F244" i="21"/>
  <c r="P244" i="21"/>
  <c r="O244" i="21"/>
  <c r="N244" i="21"/>
  <c r="Q244" i="21"/>
  <c r="L245" i="21"/>
  <c r="M245" i="21"/>
  <c r="H246" i="21"/>
  <c r="K245" i="21"/>
  <c r="I245" i="21"/>
  <c r="J245" i="21"/>
  <c r="E245" i="21"/>
  <c r="F245" i="21"/>
  <c r="D246" i="21"/>
  <c r="J246" i="21"/>
  <c r="I246" i="21"/>
  <c r="L246" i="21"/>
  <c r="M246" i="21"/>
  <c r="H247" i="21"/>
  <c r="K246" i="21"/>
  <c r="P245" i="21"/>
  <c r="O245" i="21"/>
  <c r="N245" i="21"/>
  <c r="Q245" i="21"/>
  <c r="F246" i="21"/>
  <c r="E246" i="21"/>
  <c r="D247" i="21"/>
  <c r="Q246" i="21"/>
  <c r="P246" i="21"/>
  <c r="O246" i="21"/>
  <c r="N246" i="21"/>
  <c r="L247" i="21"/>
  <c r="J247" i="21"/>
  <c r="I247" i="21"/>
  <c r="M247" i="21"/>
  <c r="K247" i="21"/>
  <c r="H248" i="21"/>
  <c r="E247" i="21"/>
  <c r="D248" i="21"/>
  <c r="F247" i="21"/>
  <c r="P247" i="21"/>
  <c r="O247" i="21"/>
  <c r="Q247" i="21"/>
  <c r="N247" i="21"/>
  <c r="M248" i="21"/>
  <c r="J248" i="21"/>
  <c r="I248" i="21"/>
  <c r="H249" i="21"/>
  <c r="L248" i="21"/>
  <c r="K248" i="21"/>
  <c r="D249" i="21"/>
  <c r="E248" i="21"/>
  <c r="F248" i="21"/>
  <c r="O248" i="21"/>
  <c r="N248" i="21"/>
  <c r="Q248" i="21"/>
  <c r="P248" i="21"/>
  <c r="K249" i="21"/>
  <c r="L249" i="21"/>
  <c r="I249" i="21"/>
  <c r="J249" i="21"/>
  <c r="H250" i="21"/>
  <c r="M249" i="21"/>
  <c r="E249" i="21"/>
  <c r="D250" i="21"/>
  <c r="F249" i="21"/>
  <c r="P249" i="21"/>
  <c r="O249" i="21"/>
  <c r="Q249" i="21"/>
  <c r="N249" i="21"/>
  <c r="J250" i="21"/>
  <c r="I250" i="21"/>
  <c r="H251" i="21"/>
  <c r="M250" i="21"/>
  <c r="L250" i="21"/>
  <c r="K250" i="21"/>
  <c r="F250" i="21"/>
  <c r="D251" i="21"/>
  <c r="E250" i="21"/>
  <c r="O250" i="21"/>
  <c r="N250" i="21"/>
  <c r="Q250" i="21"/>
  <c r="P250" i="21"/>
  <c r="I251" i="21"/>
  <c r="L251" i="21"/>
  <c r="H252" i="21"/>
  <c r="J251" i="21"/>
  <c r="M251" i="21"/>
  <c r="K251" i="21"/>
  <c r="D252" i="21"/>
  <c r="E251" i="21"/>
  <c r="F251" i="21"/>
  <c r="P251" i="21"/>
  <c r="O251" i="21"/>
  <c r="N251" i="21"/>
  <c r="Q251" i="21"/>
  <c r="K252" i="21"/>
  <c r="H253" i="21"/>
  <c r="M252" i="21"/>
  <c r="L252" i="21"/>
  <c r="J252" i="21"/>
  <c r="I252" i="21"/>
  <c r="F252" i="21"/>
  <c r="E252" i="21"/>
  <c r="D253" i="21"/>
  <c r="K253" i="21"/>
  <c r="J253" i="21"/>
  <c r="M253" i="21"/>
  <c r="H254" i="21"/>
  <c r="I253" i="21"/>
  <c r="L253" i="21"/>
  <c r="P252" i="21"/>
  <c r="N252" i="21"/>
  <c r="O252" i="21"/>
  <c r="Q252" i="21"/>
  <c r="E253" i="21"/>
  <c r="D254" i="21"/>
  <c r="F253" i="21"/>
  <c r="L254" i="21"/>
  <c r="H255" i="21"/>
  <c r="I254" i="21"/>
  <c r="J254" i="21"/>
  <c r="M254" i="21"/>
  <c r="K254" i="21"/>
  <c r="N253" i="21"/>
  <c r="Q253" i="21"/>
  <c r="O253" i="21"/>
  <c r="P253" i="21"/>
  <c r="E254" i="21"/>
  <c r="D255" i="21"/>
  <c r="F254" i="21"/>
  <c r="I255" i="21"/>
  <c r="K255" i="21"/>
  <c r="J255" i="21"/>
  <c r="L255" i="21"/>
  <c r="M255" i="21"/>
  <c r="H256" i="21"/>
  <c r="Q254" i="21"/>
  <c r="P254" i="21"/>
  <c r="O254" i="21"/>
  <c r="N254" i="21"/>
  <c r="D256" i="21"/>
  <c r="F255" i="21"/>
  <c r="E255" i="21"/>
  <c r="P255" i="21"/>
  <c r="O255" i="21"/>
  <c r="Q255" i="21"/>
  <c r="N255" i="21"/>
  <c r="K256" i="21"/>
  <c r="L256" i="21"/>
  <c r="I256" i="21"/>
  <c r="H257" i="21"/>
  <c r="J256" i="21"/>
  <c r="M256" i="21"/>
  <c r="D257" i="21"/>
  <c r="F256" i="21"/>
  <c r="E256" i="21"/>
  <c r="P256" i="21"/>
  <c r="O256" i="21"/>
  <c r="N256" i="21"/>
  <c r="Q256" i="21"/>
  <c r="K257" i="21"/>
  <c r="M257" i="21"/>
  <c r="J257" i="21"/>
  <c r="H258" i="21"/>
  <c r="I257" i="21"/>
  <c r="L257" i="21"/>
  <c r="E257" i="21"/>
  <c r="F257" i="21"/>
  <c r="D258" i="21"/>
  <c r="M258" i="21"/>
  <c r="L258" i="21"/>
  <c r="H259" i="21"/>
  <c r="I258" i="21"/>
  <c r="J258" i="21"/>
  <c r="K258" i="21"/>
  <c r="P257" i="21"/>
  <c r="N257" i="21"/>
  <c r="Q257" i="21"/>
  <c r="O257" i="21"/>
  <c r="D259" i="21"/>
  <c r="E258" i="21"/>
  <c r="F258" i="21"/>
  <c r="I259" i="21"/>
  <c r="K259" i="21"/>
  <c r="H260" i="21"/>
  <c r="L259" i="21"/>
  <c r="J259" i="21"/>
  <c r="M259" i="21"/>
  <c r="P258" i="21"/>
  <c r="O258" i="21"/>
  <c r="Q258" i="21"/>
  <c r="N258" i="21"/>
  <c r="D260" i="21"/>
  <c r="F259" i="21"/>
  <c r="E259" i="21"/>
  <c r="N259" i="21"/>
  <c r="Q259" i="21"/>
  <c r="P259" i="21"/>
  <c r="O259" i="21"/>
  <c r="L260" i="21"/>
  <c r="K260" i="21"/>
  <c r="M260" i="21"/>
  <c r="I260" i="21"/>
  <c r="J260" i="21"/>
  <c r="H261" i="21"/>
  <c r="E260" i="21"/>
  <c r="F260" i="21"/>
  <c r="D261" i="21"/>
  <c r="P260" i="21"/>
  <c r="O260" i="21"/>
  <c r="N260" i="21"/>
  <c r="Q260" i="21"/>
  <c r="K261" i="21"/>
  <c r="J261" i="21"/>
  <c r="L261" i="21"/>
  <c r="I261" i="21"/>
  <c r="M261" i="21"/>
  <c r="H262" i="21"/>
  <c r="F261" i="21"/>
  <c r="E261" i="21"/>
  <c r="D262" i="21"/>
  <c r="P261" i="21"/>
  <c r="O261" i="21"/>
  <c r="Q261" i="21"/>
  <c r="N261" i="21"/>
  <c r="M262" i="21"/>
  <c r="I262" i="21"/>
  <c r="J262" i="21"/>
  <c r="H263" i="21"/>
  <c r="L262" i="21"/>
  <c r="K262" i="21"/>
  <c r="E262" i="21"/>
  <c r="F262" i="21"/>
  <c r="D263" i="21"/>
  <c r="O262" i="21"/>
  <c r="N262" i="21"/>
  <c r="Q262" i="21"/>
  <c r="P262" i="21"/>
  <c r="M263" i="21"/>
  <c r="H264" i="21"/>
  <c r="J263" i="21"/>
  <c r="K263" i="21"/>
  <c r="I263" i="21"/>
  <c r="L263" i="21"/>
  <c r="F263" i="21"/>
  <c r="D264" i="21"/>
  <c r="E263" i="21"/>
  <c r="J264" i="21"/>
  <c r="K264" i="21"/>
  <c r="M264" i="21"/>
  <c r="I264" i="21"/>
  <c r="L264" i="21"/>
  <c r="H265" i="21"/>
  <c r="Q263" i="21"/>
  <c r="N263" i="21"/>
  <c r="P263" i="21"/>
  <c r="O263" i="21"/>
  <c r="E264" i="21"/>
  <c r="D265" i="21"/>
  <c r="F264" i="21"/>
  <c r="N264" i="21"/>
  <c r="Q264" i="21"/>
  <c r="P264" i="21"/>
  <c r="O264" i="21"/>
  <c r="M265" i="21"/>
  <c r="H266" i="21"/>
  <c r="K265" i="21"/>
  <c r="J265" i="21"/>
  <c r="L265" i="21"/>
  <c r="I265" i="21"/>
  <c r="D266" i="21"/>
  <c r="E265" i="21"/>
  <c r="F265" i="21"/>
  <c r="I266" i="21"/>
  <c r="K266" i="21"/>
  <c r="H267" i="21"/>
  <c r="L266" i="21"/>
  <c r="J266" i="21"/>
  <c r="M266" i="21"/>
  <c r="P265" i="21"/>
  <c r="O265" i="21"/>
  <c r="N265" i="21"/>
  <c r="Q265" i="21"/>
  <c r="D267" i="21"/>
  <c r="F266" i="21"/>
  <c r="E266" i="21"/>
  <c r="O266" i="21"/>
  <c r="N266" i="21"/>
  <c r="Q266" i="21"/>
  <c r="P266" i="21"/>
  <c r="K267" i="21"/>
  <c r="M267" i="21"/>
  <c r="L267" i="21"/>
  <c r="J267" i="21"/>
  <c r="H268" i="21"/>
  <c r="I267" i="21"/>
  <c r="E267" i="21"/>
  <c r="D268" i="21"/>
  <c r="F267" i="21"/>
  <c r="J268" i="21"/>
  <c r="H269" i="21"/>
  <c r="L268" i="21"/>
  <c r="M268" i="21"/>
  <c r="K268" i="21"/>
  <c r="I268" i="21"/>
  <c r="Q267" i="21"/>
  <c r="N267" i="21"/>
  <c r="P267" i="21"/>
  <c r="O267" i="21"/>
  <c r="D269" i="21"/>
  <c r="F268" i="21"/>
  <c r="E268" i="21"/>
  <c r="L269" i="21"/>
  <c r="J269" i="21"/>
  <c r="K269" i="21"/>
  <c r="I269" i="21"/>
  <c r="H270" i="21"/>
  <c r="M269" i="21"/>
  <c r="P268" i="21"/>
  <c r="O268" i="21"/>
  <c r="N268" i="21"/>
  <c r="Q268" i="21"/>
  <c r="F269" i="21"/>
  <c r="D270" i="21"/>
  <c r="E269" i="21"/>
  <c r="N269" i="21"/>
  <c r="Q269" i="21"/>
  <c r="P269" i="21"/>
  <c r="O269" i="21"/>
  <c r="I270" i="21"/>
  <c r="J270" i="21"/>
  <c r="M270" i="21"/>
  <c r="K270" i="21"/>
  <c r="H271" i="21"/>
  <c r="L270" i="21"/>
  <c r="E270" i="21"/>
  <c r="F270" i="21"/>
  <c r="D271" i="21"/>
  <c r="Q270" i="21"/>
  <c r="P270" i="21"/>
  <c r="O270" i="21"/>
  <c r="N270" i="21"/>
  <c r="H272" i="21"/>
  <c r="I271" i="21"/>
  <c r="L271" i="21"/>
  <c r="J271" i="21"/>
  <c r="K271" i="21"/>
  <c r="M271" i="21"/>
  <c r="F271" i="21"/>
  <c r="D272" i="21"/>
  <c r="E271" i="21"/>
  <c r="J272" i="21"/>
  <c r="L272" i="21"/>
  <c r="K272" i="21"/>
  <c r="I272" i="21"/>
  <c r="H273" i="21"/>
  <c r="M272" i="21"/>
  <c r="N271" i="21"/>
  <c r="Q271" i="21"/>
  <c r="P271" i="21"/>
  <c r="O271" i="21"/>
  <c r="D273" i="21"/>
  <c r="E272" i="21"/>
  <c r="F272" i="21"/>
  <c r="Q272" i="21"/>
  <c r="P272" i="21"/>
  <c r="O272" i="21"/>
  <c r="N272" i="21"/>
  <c r="L273" i="21"/>
  <c r="M273" i="21"/>
  <c r="J273" i="21"/>
  <c r="K273" i="21"/>
  <c r="H274" i="21"/>
  <c r="I273" i="21"/>
  <c r="E273" i="21"/>
  <c r="F273" i="21"/>
  <c r="D274" i="21"/>
  <c r="J274" i="21"/>
  <c r="I274" i="21"/>
  <c r="L274" i="21"/>
  <c r="K274" i="21"/>
  <c r="M274" i="21"/>
  <c r="H275" i="21"/>
  <c r="P273" i="21"/>
  <c r="O273" i="21"/>
  <c r="Q273" i="21"/>
  <c r="N273" i="21"/>
  <c r="D275" i="21"/>
  <c r="E274" i="21"/>
  <c r="F274" i="21"/>
  <c r="P274" i="21"/>
  <c r="N274" i="21"/>
  <c r="Q274" i="21"/>
  <c r="O274" i="21"/>
  <c r="K275" i="21"/>
  <c r="J275" i="21"/>
  <c r="L275" i="21"/>
  <c r="I275" i="21"/>
  <c r="H276" i="21"/>
  <c r="M275" i="21"/>
  <c r="E275" i="21"/>
  <c r="D276" i="21"/>
  <c r="F275" i="21"/>
  <c r="N275" i="21"/>
  <c r="Q275" i="21"/>
  <c r="P275" i="21"/>
  <c r="O275" i="21"/>
  <c r="K276" i="21"/>
  <c r="H277" i="21"/>
  <c r="I276" i="21"/>
  <c r="J276" i="21"/>
  <c r="M276" i="21"/>
  <c r="L276" i="21"/>
  <c r="E276" i="21"/>
  <c r="D277" i="21"/>
  <c r="F276" i="21"/>
  <c r="K277" i="21"/>
  <c r="H278" i="21"/>
  <c r="M277" i="21"/>
  <c r="J277" i="21"/>
  <c r="L277" i="21"/>
  <c r="I277" i="21"/>
  <c r="O276" i="21"/>
  <c r="N276" i="21"/>
  <c r="P276" i="21"/>
  <c r="Q276" i="21"/>
  <c r="E277" i="21"/>
  <c r="F277" i="21"/>
  <c r="D278" i="21"/>
  <c r="K278" i="21"/>
  <c r="I278" i="21"/>
  <c r="L278" i="21"/>
  <c r="H279" i="21"/>
  <c r="J278" i="21"/>
  <c r="M278" i="21"/>
  <c r="N277" i="21"/>
  <c r="P277" i="21"/>
  <c r="Q277" i="21"/>
  <c r="O277" i="21"/>
  <c r="D279" i="21"/>
  <c r="E278" i="21"/>
  <c r="F278" i="21"/>
  <c r="N278" i="21"/>
  <c r="P278" i="21"/>
  <c r="Q278" i="21"/>
  <c r="O278" i="21"/>
  <c r="H280" i="21"/>
  <c r="L279" i="21"/>
  <c r="M279" i="21"/>
  <c r="K279" i="21"/>
  <c r="J279" i="21"/>
  <c r="I279" i="21"/>
  <c r="D280" i="21"/>
  <c r="E279" i="21"/>
  <c r="F279" i="21"/>
  <c r="K280" i="21"/>
  <c r="L280" i="21"/>
  <c r="H281" i="21"/>
  <c r="M280" i="21"/>
  <c r="I280" i="21"/>
  <c r="J280" i="21"/>
  <c r="O279" i="21"/>
  <c r="N279" i="21"/>
  <c r="P279" i="21"/>
  <c r="Q279" i="21"/>
  <c r="E280" i="21"/>
  <c r="F280" i="21"/>
  <c r="D281" i="21"/>
  <c r="L281" i="21"/>
  <c r="H282" i="21"/>
  <c r="M281" i="21"/>
  <c r="J281" i="21"/>
  <c r="I281" i="21"/>
  <c r="K281" i="21"/>
  <c r="N280" i="21"/>
  <c r="P280" i="21"/>
  <c r="Q280" i="21"/>
  <c r="O280" i="21"/>
  <c r="D282" i="21"/>
  <c r="F281" i="21"/>
  <c r="E281" i="21"/>
  <c r="L282" i="21"/>
  <c r="I282" i="21"/>
  <c r="M282" i="21"/>
  <c r="J282" i="21"/>
  <c r="K282" i="21"/>
  <c r="H283" i="21"/>
  <c r="P281" i="21"/>
  <c r="O281" i="21"/>
  <c r="N281" i="21"/>
  <c r="Q281" i="21"/>
  <c r="D283" i="21"/>
  <c r="F282" i="21"/>
  <c r="E282" i="21"/>
  <c r="O282" i="21"/>
  <c r="P282" i="21"/>
  <c r="Q282" i="21"/>
  <c r="N282" i="21"/>
  <c r="K283" i="21"/>
  <c r="M283" i="21"/>
  <c r="J283" i="21"/>
  <c r="L283" i="21"/>
  <c r="I283" i="21"/>
  <c r="H284" i="21"/>
  <c r="D284" i="21"/>
  <c r="F283" i="21"/>
  <c r="E283" i="21"/>
  <c r="P283" i="21"/>
  <c r="N283" i="21"/>
  <c r="O283" i="21"/>
  <c r="Q283" i="21"/>
  <c r="M284" i="21"/>
  <c r="I284" i="21"/>
  <c r="H285" i="21"/>
  <c r="K284" i="21"/>
  <c r="L284" i="21"/>
  <c r="J284" i="21"/>
  <c r="E284" i="21"/>
  <c r="D285" i="21"/>
  <c r="F284" i="21"/>
  <c r="Q284" i="21"/>
  <c r="N284" i="21"/>
  <c r="P284" i="21"/>
  <c r="O284" i="21"/>
  <c r="M285" i="21"/>
  <c r="H286" i="21"/>
  <c r="I285" i="21"/>
  <c r="J285" i="21"/>
  <c r="K285" i="21"/>
  <c r="L285" i="21"/>
  <c r="E285" i="21"/>
  <c r="D286" i="21"/>
  <c r="F285" i="21"/>
  <c r="I286" i="21"/>
  <c r="M286" i="21"/>
  <c r="H287" i="21"/>
  <c r="K286" i="21"/>
  <c r="J286" i="21"/>
  <c r="L286" i="21"/>
  <c r="N285" i="21"/>
  <c r="Q285" i="21"/>
  <c r="P285" i="21"/>
  <c r="O285" i="21"/>
  <c r="D287" i="21"/>
  <c r="F286" i="21"/>
  <c r="E286" i="21"/>
  <c r="Q286" i="21"/>
  <c r="O286" i="21"/>
  <c r="N286" i="21"/>
  <c r="P286" i="21"/>
  <c r="K287" i="21"/>
  <c r="I287" i="21"/>
  <c r="M287" i="21"/>
  <c r="J287" i="21"/>
  <c r="H288" i="21"/>
  <c r="L287" i="21"/>
  <c r="D288" i="21"/>
  <c r="F287" i="21"/>
  <c r="E287" i="21"/>
  <c r="P287" i="21"/>
  <c r="O287" i="21"/>
  <c r="Q287" i="21"/>
  <c r="N287" i="21"/>
  <c r="K288" i="21"/>
  <c r="M288" i="21"/>
  <c r="L288" i="21"/>
  <c r="I288" i="21"/>
  <c r="H289" i="21"/>
  <c r="J288" i="21"/>
  <c r="D289" i="21"/>
  <c r="F288" i="21"/>
  <c r="E288" i="21"/>
  <c r="P288" i="21"/>
  <c r="N288" i="21"/>
  <c r="O288" i="21"/>
  <c r="Q288" i="21"/>
  <c r="M289" i="21"/>
  <c r="L289" i="21"/>
  <c r="H290" i="21"/>
  <c r="I289" i="21"/>
  <c r="J289" i="21"/>
  <c r="K289" i="21"/>
  <c r="E289" i="21"/>
  <c r="D290" i="21"/>
  <c r="F289" i="21"/>
  <c r="J290" i="21"/>
  <c r="I290" i="21"/>
  <c r="K290" i="21"/>
  <c r="L290" i="21"/>
  <c r="M290" i="21"/>
  <c r="H291" i="21"/>
  <c r="O289" i="21"/>
  <c r="N289" i="21"/>
  <c r="P289" i="21"/>
  <c r="Q289" i="21"/>
  <c r="F290" i="21"/>
  <c r="E290" i="21"/>
  <c r="D291" i="21"/>
  <c r="N290" i="21"/>
  <c r="Q290" i="21"/>
  <c r="P290" i="21"/>
  <c r="O290" i="21"/>
  <c r="L291" i="21"/>
  <c r="J291" i="21"/>
  <c r="K291" i="21"/>
  <c r="I291" i="21"/>
  <c r="M291" i="21"/>
  <c r="H292" i="21"/>
  <c r="F291" i="21"/>
  <c r="D292" i="21"/>
  <c r="E291" i="21"/>
  <c r="Q291" i="21"/>
  <c r="N291" i="21"/>
  <c r="P291" i="21"/>
  <c r="O291" i="21"/>
  <c r="H293" i="21"/>
  <c r="L292" i="21"/>
  <c r="K292" i="21"/>
  <c r="M292" i="21"/>
  <c r="J292" i="21"/>
  <c r="I292" i="21"/>
  <c r="E292" i="21"/>
  <c r="D293" i="21"/>
  <c r="F292" i="21"/>
  <c r="I293" i="21"/>
  <c r="L293" i="21"/>
  <c r="J293" i="21"/>
  <c r="K293" i="21"/>
  <c r="M293" i="21"/>
  <c r="H294" i="21"/>
  <c r="P292" i="21"/>
  <c r="O292" i="21"/>
  <c r="N292" i="21"/>
  <c r="Q292" i="21"/>
  <c r="E293" i="21"/>
  <c r="D294" i="21"/>
  <c r="F293" i="21"/>
  <c r="P293" i="21"/>
  <c r="O293" i="21"/>
  <c r="N293" i="21"/>
  <c r="Q293" i="21"/>
  <c r="J294" i="21"/>
  <c r="K294" i="21"/>
  <c r="I294" i="21"/>
  <c r="M294" i="21"/>
  <c r="H295" i="21"/>
  <c r="L294" i="21"/>
  <c r="D295" i="21"/>
  <c r="F294" i="21"/>
  <c r="E294" i="21"/>
  <c r="O294" i="21"/>
  <c r="N294" i="21"/>
  <c r="Q294" i="21"/>
  <c r="P294" i="21"/>
  <c r="I295" i="21"/>
  <c r="M295" i="21"/>
  <c r="H296" i="21"/>
  <c r="K295" i="21"/>
  <c r="J295" i="21"/>
  <c r="L295" i="21"/>
  <c r="F295" i="21"/>
  <c r="D296" i="21"/>
  <c r="E295" i="21"/>
  <c r="N295" i="21"/>
  <c r="Q295" i="21"/>
  <c r="P295" i="21"/>
  <c r="O295" i="21"/>
  <c r="J296" i="21"/>
  <c r="I296" i="21"/>
  <c r="K296" i="21"/>
  <c r="M296" i="21"/>
  <c r="H297" i="21"/>
  <c r="L296" i="21"/>
  <c r="E296" i="21"/>
  <c r="D297" i="21"/>
  <c r="F296" i="21"/>
  <c r="P296" i="21"/>
  <c r="O296" i="21"/>
  <c r="N296" i="21"/>
  <c r="Q296" i="21"/>
  <c r="M297" i="21"/>
  <c r="H298" i="21"/>
  <c r="L297" i="21"/>
  <c r="I297" i="21"/>
  <c r="J297" i="21"/>
  <c r="K297" i="21"/>
  <c r="E297" i="21"/>
  <c r="F297" i="21"/>
  <c r="D298" i="21"/>
  <c r="J298" i="21"/>
  <c r="I298" i="21"/>
  <c r="H299" i="21"/>
  <c r="K298" i="21"/>
  <c r="M298" i="21"/>
  <c r="L298" i="21"/>
  <c r="P297" i="21"/>
  <c r="O297" i="21"/>
  <c r="N297" i="21"/>
  <c r="Q297" i="21"/>
  <c r="D299" i="21"/>
  <c r="F298" i="21"/>
  <c r="E298" i="21"/>
  <c r="P298" i="21"/>
  <c r="Q298" i="21"/>
  <c r="O298" i="21"/>
  <c r="N298" i="21"/>
  <c r="I299" i="21"/>
  <c r="L299" i="21"/>
  <c r="J299" i="21"/>
  <c r="H300" i="21"/>
  <c r="M299" i="21"/>
  <c r="K299" i="21"/>
  <c r="F299" i="21"/>
  <c r="D300" i="21"/>
  <c r="E299" i="21"/>
  <c r="P299" i="21"/>
  <c r="O299" i="21"/>
  <c r="N299" i="21"/>
  <c r="Q299" i="21"/>
  <c r="L300" i="21"/>
  <c r="M300" i="21"/>
  <c r="J300" i="21"/>
  <c r="H301" i="21"/>
  <c r="I300" i="21"/>
  <c r="K300" i="21"/>
  <c r="F300" i="21"/>
  <c r="E300" i="21"/>
  <c r="D301" i="21"/>
  <c r="L301" i="21"/>
  <c r="I301" i="21"/>
  <c r="H302" i="21"/>
  <c r="K301" i="21"/>
  <c r="M301" i="21"/>
  <c r="J301" i="21"/>
  <c r="P300" i="21"/>
  <c r="Q300" i="21"/>
  <c r="O300" i="21"/>
  <c r="N300" i="21"/>
  <c r="E301" i="21"/>
  <c r="F301" i="21"/>
  <c r="D302" i="21"/>
  <c r="N301" i="21"/>
  <c r="Q301" i="21"/>
  <c r="P301" i="21"/>
  <c r="O301" i="21"/>
  <c r="M302" i="21"/>
  <c r="I302" i="21"/>
  <c r="K302" i="21"/>
  <c r="J302" i="21"/>
  <c r="L302" i="21"/>
  <c r="H303" i="21"/>
  <c r="F302" i="21"/>
  <c r="E302" i="21"/>
  <c r="D303" i="21"/>
  <c r="P302" i="21"/>
  <c r="O302" i="21"/>
  <c r="N302" i="21"/>
  <c r="Q302" i="21"/>
  <c r="L303" i="21"/>
  <c r="J303" i="21"/>
  <c r="H304" i="21"/>
  <c r="I303" i="21"/>
  <c r="M303" i="21"/>
  <c r="K303" i="21"/>
  <c r="D304" i="21"/>
  <c r="E303" i="21"/>
  <c r="F303" i="21"/>
  <c r="I304" i="21"/>
  <c r="K304" i="21"/>
  <c r="J304" i="21"/>
  <c r="L304" i="21"/>
  <c r="H305" i="21"/>
  <c r="M304" i="21"/>
  <c r="P303" i="21"/>
  <c r="O303" i="21"/>
  <c r="Q303" i="21"/>
  <c r="N303" i="21"/>
  <c r="F304" i="21"/>
  <c r="D305" i="21"/>
  <c r="E304" i="21"/>
  <c r="N304" i="21"/>
  <c r="P304" i="21"/>
  <c r="O304" i="21"/>
  <c r="Q304" i="21"/>
  <c r="L305" i="21"/>
  <c r="K305" i="21"/>
  <c r="H306" i="21"/>
  <c r="M305" i="21"/>
  <c r="I305" i="21"/>
  <c r="J305" i="21"/>
  <c r="E305" i="21"/>
  <c r="D306" i="21"/>
  <c r="F305" i="21"/>
  <c r="H307" i="21"/>
  <c r="L306" i="21"/>
  <c r="K306" i="21"/>
  <c r="M306" i="21"/>
  <c r="I306" i="21"/>
  <c r="J306" i="21"/>
  <c r="P305" i="21"/>
  <c r="O305" i="21"/>
  <c r="Q305" i="21"/>
  <c r="N305" i="21"/>
  <c r="E306" i="21"/>
  <c r="F306" i="21"/>
  <c r="D307" i="21"/>
  <c r="I307" i="21"/>
  <c r="J307" i="21"/>
  <c r="L307" i="21"/>
  <c r="M307" i="21"/>
  <c r="K307" i="21"/>
  <c r="H308" i="21"/>
  <c r="P306" i="21"/>
  <c r="Q306" i="21"/>
  <c r="O306" i="21"/>
  <c r="N306" i="21"/>
  <c r="E307" i="21"/>
  <c r="D308" i="21"/>
  <c r="F307" i="21"/>
  <c r="Q307" i="21"/>
  <c r="N307" i="21"/>
  <c r="P307" i="21"/>
  <c r="O307" i="21"/>
  <c r="M308" i="21"/>
  <c r="H309" i="21"/>
  <c r="J308" i="21"/>
  <c r="I308" i="21"/>
  <c r="L308" i="21"/>
  <c r="K308" i="21"/>
  <c r="E308" i="21"/>
  <c r="D309" i="21"/>
  <c r="F308" i="21"/>
  <c r="I309" i="21"/>
  <c r="M309" i="21"/>
  <c r="K309" i="21"/>
  <c r="H310" i="21"/>
  <c r="L309" i="21"/>
  <c r="J309" i="21"/>
  <c r="O308" i="21"/>
  <c r="N308" i="21"/>
  <c r="P308" i="21"/>
  <c r="Q308" i="21"/>
  <c r="D310" i="21"/>
  <c r="F309" i="21"/>
  <c r="E309" i="21"/>
  <c r="P309" i="21"/>
  <c r="O309" i="21"/>
  <c r="N309" i="21"/>
  <c r="Q309" i="21"/>
  <c r="L310" i="21"/>
  <c r="H311" i="21"/>
  <c r="I310" i="21"/>
  <c r="J310" i="21"/>
  <c r="M310" i="21"/>
  <c r="K310" i="21"/>
  <c r="D311" i="21"/>
  <c r="E310" i="21"/>
  <c r="F310" i="21"/>
  <c r="L311" i="21"/>
  <c r="I311" i="21"/>
  <c r="H312" i="21"/>
  <c r="J311" i="21"/>
  <c r="M311" i="21"/>
  <c r="K311" i="21"/>
  <c r="Q310" i="21"/>
  <c r="P310" i="21"/>
  <c r="O310" i="21"/>
  <c r="N310" i="21"/>
  <c r="E311" i="21"/>
  <c r="F311" i="21"/>
  <c r="D312" i="21"/>
  <c r="N311" i="21"/>
  <c r="Q311" i="21"/>
  <c r="P311" i="21"/>
  <c r="O311" i="21"/>
  <c r="M312" i="21"/>
  <c r="J312" i="21"/>
  <c r="K312" i="21"/>
  <c r="H313" i="21"/>
  <c r="I312" i="21"/>
  <c r="L312" i="21"/>
  <c r="D313" i="21"/>
  <c r="E312" i="21"/>
  <c r="F312" i="21"/>
  <c r="I313" i="21"/>
  <c r="H314" i="21"/>
  <c r="J313" i="21"/>
  <c r="M313" i="21"/>
  <c r="K313" i="21"/>
  <c r="L313" i="21"/>
  <c r="N312" i="21"/>
  <c r="P312" i="21"/>
  <c r="O312" i="21"/>
  <c r="Q312" i="21"/>
  <c r="D314" i="21"/>
  <c r="E313" i="21"/>
  <c r="F313" i="21"/>
  <c r="P313" i="21"/>
  <c r="O313" i="21"/>
  <c r="Q313" i="21"/>
  <c r="N313" i="21"/>
  <c r="M314" i="21"/>
  <c r="J314" i="21"/>
  <c r="K314" i="21"/>
  <c r="I314" i="21"/>
  <c r="L314" i="21"/>
  <c r="H315" i="21"/>
  <c r="D315" i="21"/>
  <c r="E314" i="21"/>
  <c r="F314" i="21"/>
  <c r="O314" i="21"/>
  <c r="N314" i="21"/>
  <c r="Q314" i="21"/>
  <c r="P314" i="21"/>
  <c r="L315" i="21"/>
  <c r="J315" i="21"/>
  <c r="M315" i="21"/>
  <c r="I315" i="21"/>
  <c r="H316" i="21"/>
  <c r="K315" i="21"/>
  <c r="D316" i="21"/>
  <c r="E315" i="21"/>
  <c r="F315" i="21"/>
  <c r="N315" i="21"/>
  <c r="Q315" i="21"/>
  <c r="P315" i="21"/>
  <c r="O315" i="21"/>
  <c r="H317" i="21"/>
  <c r="K316" i="21"/>
  <c r="J316" i="21"/>
  <c r="M316" i="21"/>
  <c r="I316" i="21"/>
  <c r="L316" i="21"/>
  <c r="D317" i="21"/>
  <c r="E316" i="21"/>
  <c r="F316" i="21"/>
  <c r="K317" i="21"/>
  <c r="I317" i="21"/>
  <c r="M317" i="21"/>
  <c r="L317" i="21"/>
  <c r="J317" i="21"/>
  <c r="H318" i="21"/>
  <c r="P316" i="21"/>
  <c r="O316" i="21"/>
  <c r="N316" i="21"/>
  <c r="Q316" i="21"/>
  <c r="D318" i="21"/>
  <c r="F317" i="21"/>
  <c r="E317" i="21"/>
  <c r="P317" i="21"/>
  <c r="O317" i="21"/>
  <c r="N317" i="21"/>
  <c r="Q317" i="21"/>
  <c r="J318" i="21"/>
  <c r="H319" i="21"/>
  <c r="M318" i="21"/>
  <c r="I318" i="21"/>
  <c r="K318" i="21"/>
  <c r="L318" i="21"/>
  <c r="F318" i="21"/>
  <c r="E318" i="21"/>
  <c r="D319" i="21"/>
  <c r="J319" i="21"/>
  <c r="M319" i="21"/>
  <c r="I319" i="21"/>
  <c r="H320" i="21"/>
  <c r="K319" i="21"/>
  <c r="L319" i="21"/>
  <c r="N318" i="21"/>
  <c r="Q318" i="21"/>
  <c r="P318" i="21"/>
  <c r="O318" i="21"/>
  <c r="E319" i="21"/>
  <c r="F319" i="21"/>
  <c r="D320" i="21"/>
  <c r="Q319" i="21"/>
  <c r="N319" i="21"/>
  <c r="P319" i="21"/>
  <c r="O319" i="21"/>
  <c r="L320" i="21"/>
  <c r="H321" i="21"/>
  <c r="K320" i="21"/>
  <c r="M320" i="21"/>
  <c r="J320" i="21"/>
  <c r="I320" i="21"/>
  <c r="E320" i="21"/>
  <c r="F320" i="21"/>
  <c r="D321" i="21"/>
  <c r="J321" i="21"/>
  <c r="M321" i="21"/>
  <c r="I321" i="21"/>
  <c r="K321" i="21"/>
  <c r="H322" i="21"/>
  <c r="L321" i="21"/>
  <c r="O320" i="21"/>
  <c r="N320" i="21"/>
  <c r="P320" i="21"/>
  <c r="Q320" i="21"/>
  <c r="E321" i="21"/>
  <c r="D322" i="21"/>
  <c r="F321" i="21"/>
  <c r="P321" i="21"/>
  <c r="N321" i="21"/>
  <c r="Q321" i="21"/>
  <c r="O321" i="21"/>
  <c r="I322" i="21"/>
  <c r="H323" i="21"/>
  <c r="J322" i="21"/>
  <c r="K322" i="21"/>
  <c r="L322" i="21"/>
  <c r="M322" i="21"/>
  <c r="E322" i="21"/>
  <c r="D323" i="21"/>
  <c r="F322" i="21"/>
  <c r="P322" i="21"/>
  <c r="O322" i="21"/>
  <c r="N322" i="21"/>
  <c r="Q322" i="21"/>
  <c r="L323" i="21"/>
  <c r="M323" i="21"/>
  <c r="H324" i="21"/>
  <c r="J323" i="21"/>
  <c r="I323" i="21"/>
  <c r="K323" i="21"/>
  <c r="D324" i="21"/>
  <c r="F323" i="21"/>
  <c r="E323" i="21"/>
  <c r="M324" i="21"/>
  <c r="H325" i="21"/>
  <c r="L324" i="21"/>
  <c r="K324" i="21"/>
  <c r="I324" i="21"/>
  <c r="J324" i="21"/>
  <c r="O323" i="21"/>
  <c r="N323" i="21"/>
  <c r="Q323" i="21"/>
  <c r="P323" i="21"/>
  <c r="D325" i="21"/>
  <c r="E324" i="21"/>
  <c r="F324" i="21"/>
  <c r="H326" i="21"/>
  <c r="K325" i="21"/>
  <c r="I325" i="21"/>
  <c r="L325" i="21"/>
  <c r="J325" i="21"/>
  <c r="M325" i="21"/>
  <c r="P324" i="21"/>
  <c r="O324" i="21"/>
  <c r="N324" i="21"/>
  <c r="Q324" i="21"/>
  <c r="D326" i="21"/>
  <c r="E325" i="21"/>
  <c r="F325" i="21"/>
  <c r="K326" i="21"/>
  <c r="I326" i="21"/>
  <c r="J326" i="21"/>
  <c r="M326" i="21"/>
  <c r="L326" i="21"/>
  <c r="H327" i="21"/>
  <c r="P325" i="21"/>
  <c r="O325" i="21"/>
  <c r="Q325" i="21"/>
  <c r="N325" i="21"/>
  <c r="F326" i="21"/>
  <c r="D327" i="21"/>
  <c r="E326" i="21"/>
  <c r="Q326" i="21"/>
  <c r="P326" i="21"/>
  <c r="N326" i="21"/>
  <c r="O326" i="21"/>
  <c r="M327" i="21"/>
  <c r="I327" i="21"/>
  <c r="L327" i="21"/>
  <c r="H328" i="21"/>
  <c r="K327" i="21"/>
  <c r="J327" i="21"/>
  <c r="E327" i="21"/>
  <c r="F327" i="21"/>
  <c r="D328" i="21"/>
  <c r="Q327" i="21"/>
  <c r="N327" i="21"/>
  <c r="P327" i="21"/>
  <c r="O327" i="21"/>
  <c r="M328" i="21"/>
  <c r="L328" i="21"/>
  <c r="I328" i="21"/>
  <c r="K328" i="21"/>
  <c r="H329" i="21"/>
  <c r="J328" i="21"/>
  <c r="E328" i="21"/>
  <c r="F328" i="21"/>
  <c r="D329" i="21"/>
  <c r="P328" i="21"/>
  <c r="O328" i="21"/>
  <c r="Q328" i="21"/>
  <c r="N328" i="21"/>
  <c r="K329" i="21"/>
  <c r="H330" i="21"/>
  <c r="L329" i="21"/>
  <c r="M329" i="21"/>
  <c r="I329" i="21"/>
  <c r="J329" i="21"/>
  <c r="D330" i="21"/>
  <c r="F329" i="21"/>
  <c r="E329" i="21"/>
  <c r="I330" i="21"/>
  <c r="H331" i="21"/>
  <c r="M330" i="21"/>
  <c r="J330" i="21"/>
  <c r="L330" i="21"/>
  <c r="K330" i="21"/>
  <c r="P329" i="21"/>
  <c r="O329" i="21"/>
  <c r="N329" i="21"/>
  <c r="Q329" i="21"/>
  <c r="E330" i="21"/>
  <c r="F330" i="21"/>
  <c r="D331" i="21"/>
  <c r="O330" i="21"/>
  <c r="N330" i="21"/>
  <c r="Q330" i="21"/>
  <c r="P330" i="21"/>
  <c r="I331" i="21"/>
  <c r="J331" i="21"/>
  <c r="L331" i="21"/>
  <c r="K331" i="21"/>
  <c r="H332" i="21"/>
  <c r="M331" i="21"/>
  <c r="E331" i="21"/>
  <c r="F331" i="21"/>
  <c r="D332" i="21"/>
  <c r="P331" i="21"/>
  <c r="O331" i="21"/>
  <c r="N331" i="21"/>
  <c r="Q331" i="21"/>
  <c r="H333" i="21"/>
  <c r="K332" i="21"/>
  <c r="L332" i="21"/>
  <c r="M332" i="21"/>
  <c r="I332" i="21"/>
  <c r="J332" i="21"/>
  <c r="D333" i="21"/>
  <c r="F332" i="21"/>
  <c r="E332" i="21"/>
  <c r="M333" i="21"/>
  <c r="J333" i="21"/>
  <c r="I333" i="21"/>
  <c r="K333" i="21"/>
  <c r="L333" i="21"/>
  <c r="H334" i="21"/>
  <c r="P332" i="21"/>
  <c r="O332" i="21"/>
  <c r="Q332" i="21"/>
  <c r="N332" i="21"/>
  <c r="F333" i="21"/>
  <c r="E333" i="21"/>
  <c r="D334" i="21"/>
  <c r="P333" i="21"/>
  <c r="O333" i="21"/>
  <c r="N333" i="21"/>
  <c r="Q333" i="21"/>
  <c r="J334" i="21"/>
  <c r="H335" i="21"/>
  <c r="L334" i="21"/>
  <c r="I334" i="21"/>
  <c r="M334" i="21"/>
  <c r="K334" i="21"/>
  <c r="F334" i="21"/>
  <c r="E334" i="21"/>
  <c r="D335" i="21"/>
  <c r="J335" i="21"/>
  <c r="K335" i="21"/>
  <c r="L335" i="21"/>
  <c r="H336" i="21"/>
  <c r="I335" i="21"/>
  <c r="M335" i="21"/>
  <c r="O334" i="21"/>
  <c r="N334" i="21"/>
  <c r="Q334" i="21"/>
  <c r="P334" i="21"/>
  <c r="D336" i="21"/>
  <c r="E335" i="21"/>
  <c r="F335" i="21"/>
  <c r="H337" i="21"/>
  <c r="L336" i="21"/>
  <c r="I336" i="21"/>
  <c r="M336" i="21"/>
  <c r="J336" i="21"/>
  <c r="K336" i="21"/>
  <c r="P335" i="21"/>
  <c r="O335" i="21"/>
  <c r="N335" i="21"/>
  <c r="Q335" i="21"/>
  <c r="F336" i="21"/>
  <c r="E336" i="21"/>
  <c r="D337" i="21"/>
  <c r="L337" i="21"/>
  <c r="J337" i="21"/>
  <c r="K337" i="21"/>
  <c r="H338" i="21"/>
  <c r="M337" i="21"/>
  <c r="I337" i="21"/>
  <c r="P336" i="21"/>
  <c r="N336" i="21"/>
  <c r="Q336" i="21"/>
  <c r="O336" i="21"/>
  <c r="E337" i="21"/>
  <c r="D338" i="21"/>
  <c r="F337" i="21"/>
  <c r="M338" i="21"/>
  <c r="K338" i="21"/>
  <c r="I338" i="21"/>
  <c r="J338" i="21"/>
  <c r="H339" i="21"/>
  <c r="L338" i="21"/>
  <c r="Q337" i="21"/>
  <c r="P337" i="21"/>
  <c r="O337" i="21"/>
  <c r="N337" i="21"/>
  <c r="D339" i="21"/>
  <c r="F338" i="21"/>
  <c r="E338" i="21"/>
  <c r="P338" i="21"/>
  <c r="O338" i="21"/>
  <c r="Q338" i="21"/>
  <c r="N338" i="21"/>
  <c r="K339" i="21"/>
  <c r="I339" i="21"/>
  <c r="J339" i="21"/>
  <c r="L339" i="21"/>
  <c r="H340" i="21"/>
  <c r="M339" i="21"/>
  <c r="F339" i="21"/>
  <c r="D340" i="21"/>
  <c r="E339" i="21"/>
  <c r="Q339" i="21"/>
  <c r="P339" i="21"/>
  <c r="O339" i="21"/>
  <c r="N339" i="21"/>
  <c r="M340" i="21"/>
  <c r="I340" i="21"/>
  <c r="K340" i="21"/>
  <c r="J340" i="21"/>
  <c r="H341" i="21"/>
  <c r="L340" i="21"/>
  <c r="F340" i="21"/>
  <c r="D341" i="21"/>
  <c r="E340" i="21"/>
  <c r="Q340" i="21"/>
  <c r="N340" i="21"/>
  <c r="P340" i="21"/>
  <c r="O340" i="21"/>
  <c r="L341" i="21"/>
  <c r="K341" i="21"/>
  <c r="J341" i="21"/>
  <c r="M341" i="21"/>
  <c r="H342" i="21"/>
  <c r="I341" i="21"/>
  <c r="D342" i="21"/>
  <c r="F341" i="21"/>
  <c r="E341" i="21"/>
  <c r="I342" i="21"/>
  <c r="L342" i="21"/>
  <c r="J342" i="21"/>
  <c r="H343" i="21"/>
  <c r="M342" i="21"/>
  <c r="K342" i="21"/>
  <c r="P341" i="21"/>
  <c r="O341" i="21"/>
  <c r="N341" i="21"/>
  <c r="Q341" i="21"/>
  <c r="F342" i="21"/>
  <c r="D343" i="21"/>
  <c r="E342" i="21"/>
  <c r="N342" i="21"/>
  <c r="P342" i="21"/>
  <c r="Q342" i="21"/>
  <c r="O342" i="21"/>
  <c r="L343" i="21"/>
  <c r="J343" i="21"/>
  <c r="M343" i="21"/>
  <c r="K343" i="21"/>
  <c r="H344" i="21"/>
  <c r="I343" i="21"/>
  <c r="F343" i="21"/>
  <c r="D344" i="21"/>
  <c r="E343" i="21"/>
  <c r="M344" i="21"/>
  <c r="H345" i="21"/>
  <c r="L344" i="21"/>
  <c r="I344" i="21"/>
  <c r="J344" i="21"/>
  <c r="K344" i="21"/>
  <c r="O343" i="21"/>
  <c r="N343" i="21"/>
  <c r="P343" i="21"/>
  <c r="Q343" i="21"/>
  <c r="E344" i="21"/>
  <c r="D345" i="21"/>
  <c r="F344" i="21"/>
  <c r="I345" i="21"/>
  <c r="L345" i="21"/>
  <c r="J345" i="21"/>
  <c r="H346" i="21"/>
  <c r="M345" i="21"/>
  <c r="K345" i="21"/>
  <c r="P344" i="21"/>
  <c r="Q344" i="21"/>
  <c r="O344" i="21"/>
  <c r="N344" i="21"/>
  <c r="F345" i="21"/>
  <c r="D346" i="21"/>
  <c r="E345" i="21"/>
  <c r="N345" i="21"/>
  <c r="Q345" i="21"/>
  <c r="P345" i="21"/>
  <c r="O345" i="21"/>
  <c r="I346" i="21"/>
  <c r="M346" i="21"/>
  <c r="K346" i="21"/>
  <c r="L346" i="21"/>
  <c r="H347" i="21"/>
  <c r="J346" i="21"/>
  <c r="E346" i="21"/>
  <c r="D347" i="21"/>
  <c r="F346" i="21"/>
  <c r="N346" i="21"/>
  <c r="Q346" i="21"/>
  <c r="P346" i="21"/>
  <c r="O346" i="21"/>
  <c r="M347" i="21"/>
  <c r="H348" i="21"/>
  <c r="I347" i="21"/>
  <c r="L347" i="21"/>
  <c r="J347" i="21"/>
  <c r="K347" i="21"/>
  <c r="E347" i="21"/>
  <c r="F347" i="21"/>
  <c r="D348" i="21"/>
  <c r="L348" i="21"/>
  <c r="J348" i="21"/>
  <c r="M348" i="21"/>
  <c r="H349" i="21"/>
  <c r="I348" i="21"/>
  <c r="K348" i="21"/>
  <c r="O347" i="21"/>
  <c r="N347" i="21"/>
  <c r="P347" i="21"/>
  <c r="Q347" i="21"/>
  <c r="E348" i="21"/>
  <c r="F348" i="21"/>
  <c r="D349" i="21"/>
  <c r="K349" i="21"/>
  <c r="H350" i="21"/>
  <c r="L349" i="21"/>
  <c r="I349" i="21"/>
  <c r="M349" i="21"/>
  <c r="J349" i="21"/>
  <c r="P348" i="21"/>
  <c r="O348" i="21"/>
  <c r="N348" i="21"/>
  <c r="Q348" i="21"/>
  <c r="D350" i="21"/>
  <c r="E349" i="21"/>
  <c r="F349" i="21"/>
  <c r="M350" i="21"/>
  <c r="H351" i="21"/>
  <c r="I350" i="21"/>
  <c r="K350" i="21"/>
  <c r="J350" i="21"/>
  <c r="L350" i="21"/>
  <c r="N349" i="21"/>
  <c r="Q349" i="21"/>
  <c r="P349" i="21"/>
  <c r="O349" i="21"/>
  <c r="F350" i="21"/>
  <c r="D351" i="21"/>
  <c r="E350" i="21"/>
  <c r="K351" i="21"/>
  <c r="L351" i="21"/>
  <c r="H352" i="21"/>
  <c r="J351" i="21"/>
  <c r="M351" i="21"/>
  <c r="I351" i="21"/>
  <c r="P350" i="21"/>
  <c r="Q350" i="21"/>
  <c r="O350" i="21"/>
  <c r="N350" i="21"/>
  <c r="E351" i="21"/>
  <c r="F351" i="21"/>
  <c r="D352" i="21"/>
  <c r="M352" i="21"/>
  <c r="I352" i="21"/>
  <c r="H353" i="21"/>
  <c r="L352" i="21"/>
  <c r="K352" i="21"/>
  <c r="J352" i="21"/>
  <c r="P351" i="21"/>
  <c r="O351" i="21"/>
  <c r="N351" i="21"/>
  <c r="Q351" i="21"/>
  <c r="D353" i="21"/>
  <c r="F352" i="21"/>
  <c r="E352" i="21"/>
  <c r="P352" i="21"/>
  <c r="O352" i="21"/>
  <c r="N352" i="21"/>
  <c r="Q352" i="21"/>
  <c r="L353" i="21"/>
  <c r="K353" i="21"/>
  <c r="I353" i="21"/>
  <c r="H354" i="21"/>
  <c r="M353" i="21"/>
  <c r="J353" i="21"/>
  <c r="E353" i="21"/>
  <c r="F353" i="21"/>
  <c r="D354" i="21"/>
  <c r="P353" i="21"/>
  <c r="O353" i="21"/>
  <c r="N353" i="21"/>
  <c r="Q353" i="21"/>
  <c r="I354" i="21"/>
  <c r="J354" i="21"/>
  <c r="M354" i="21"/>
  <c r="L354" i="21"/>
  <c r="H355" i="21"/>
  <c r="K354" i="21"/>
  <c r="F354" i="21"/>
  <c r="D355" i="21"/>
  <c r="E354" i="21"/>
  <c r="N354" i="21"/>
  <c r="P354" i="21"/>
  <c r="O354" i="21"/>
  <c r="Q354" i="21"/>
  <c r="J355" i="21"/>
  <c r="I355" i="21"/>
  <c r="L355" i="21"/>
  <c r="M355" i="21"/>
  <c r="H356" i="21"/>
  <c r="K355" i="21"/>
  <c r="D356" i="21"/>
  <c r="E355" i="21"/>
  <c r="F355" i="21"/>
  <c r="P355" i="21"/>
  <c r="O355" i="21"/>
  <c r="N355" i="21"/>
  <c r="Q355" i="21"/>
  <c r="H357" i="21"/>
  <c r="K356" i="21"/>
  <c r="I356" i="21"/>
  <c r="J356" i="21"/>
  <c r="M356" i="21"/>
  <c r="L356" i="21"/>
  <c r="E356" i="21"/>
  <c r="D357" i="21"/>
  <c r="F356" i="21"/>
  <c r="H358" i="21"/>
  <c r="J357" i="21"/>
  <c r="L357" i="21"/>
  <c r="K357" i="21"/>
  <c r="I357" i="21"/>
  <c r="M357" i="21"/>
  <c r="O356" i="21"/>
  <c r="Q356" i="21"/>
  <c r="N356" i="21"/>
  <c r="P356" i="21"/>
  <c r="F357" i="21"/>
  <c r="D358" i="21"/>
  <c r="E357" i="21"/>
  <c r="I358" i="21"/>
  <c r="K358" i="21"/>
  <c r="J358" i="21"/>
  <c r="L358" i="21"/>
  <c r="M358" i="21"/>
  <c r="H359" i="21"/>
  <c r="N357" i="21"/>
  <c r="Q357" i="21"/>
  <c r="P357" i="21"/>
  <c r="O357" i="21"/>
  <c r="F358" i="21"/>
  <c r="D359" i="21"/>
  <c r="E358" i="21"/>
  <c r="O358" i="21"/>
  <c r="P358" i="21"/>
  <c r="N358" i="21"/>
  <c r="Q358" i="21"/>
  <c r="K359" i="21"/>
  <c r="L359" i="21"/>
  <c r="J359" i="21"/>
  <c r="H360" i="21"/>
  <c r="I359" i="21"/>
  <c r="M359" i="21"/>
  <c r="E359" i="21"/>
  <c r="F359" i="21"/>
  <c r="D360" i="21"/>
  <c r="H361" i="21"/>
  <c r="J360" i="21"/>
  <c r="I360" i="21"/>
  <c r="L360" i="21"/>
  <c r="K360" i="21"/>
  <c r="M360" i="21"/>
  <c r="P359" i="21"/>
  <c r="O359" i="21"/>
  <c r="N359" i="21"/>
  <c r="Q359" i="21"/>
  <c r="F360" i="21"/>
  <c r="E360" i="21"/>
  <c r="D361" i="21"/>
  <c r="L361" i="21"/>
  <c r="K361" i="21"/>
  <c r="M361" i="21"/>
  <c r="I361" i="21"/>
  <c r="H362" i="21"/>
  <c r="J361" i="21"/>
  <c r="Q360" i="21"/>
  <c r="P360" i="21"/>
  <c r="O360" i="21"/>
  <c r="N360" i="21"/>
  <c r="F361" i="21"/>
  <c r="D362" i="21"/>
  <c r="E361" i="21"/>
  <c r="P361" i="21"/>
  <c r="O361" i="21"/>
  <c r="N361" i="21"/>
  <c r="Q361" i="21"/>
  <c r="I362" i="21"/>
  <c r="M362" i="21"/>
  <c r="K362" i="21"/>
  <c r="L362" i="21"/>
  <c r="H363" i="21"/>
  <c r="J362" i="21"/>
  <c r="D363" i="21"/>
  <c r="E362" i="21"/>
  <c r="F362" i="21"/>
  <c r="P362" i="21"/>
  <c r="O362" i="21"/>
  <c r="Q362" i="21"/>
  <c r="N362" i="21"/>
  <c r="J363" i="21"/>
  <c r="L363" i="21"/>
  <c r="K363" i="21"/>
  <c r="I363" i="21"/>
  <c r="M363" i="21"/>
  <c r="H364" i="21"/>
  <c r="D364" i="21"/>
  <c r="E363" i="21"/>
  <c r="F363" i="21"/>
  <c r="Q363" i="21"/>
  <c r="O363" i="21"/>
  <c r="N363" i="21"/>
  <c r="P363" i="21"/>
  <c r="H365" i="21"/>
  <c r="K364" i="21"/>
  <c r="L364" i="21"/>
  <c r="M364" i="21"/>
  <c r="J364" i="21"/>
  <c r="I364" i="21"/>
  <c r="E364" i="21"/>
  <c r="D365" i="21"/>
  <c r="F364" i="21"/>
  <c r="L365" i="21"/>
  <c r="H366" i="21"/>
  <c r="K365" i="21"/>
  <c r="M365" i="21"/>
  <c r="J365" i="21"/>
  <c r="I365" i="21"/>
  <c r="O364" i="21"/>
  <c r="P364" i="21"/>
  <c r="Q364" i="21"/>
  <c r="N364" i="21"/>
  <c r="E365" i="21"/>
  <c r="F365" i="21"/>
  <c r="D366" i="21"/>
  <c r="K366" i="21"/>
  <c r="L366" i="21"/>
  <c r="I366" i="21"/>
  <c r="H367" i="21"/>
  <c r="M366" i="21"/>
  <c r="J366" i="21"/>
  <c r="P365" i="21"/>
  <c r="O365" i="21"/>
  <c r="N365" i="21"/>
  <c r="Q365" i="21"/>
  <c r="F366" i="21"/>
  <c r="E366" i="21"/>
  <c r="D367" i="21"/>
  <c r="N366" i="21"/>
  <c r="P366" i="21"/>
  <c r="O366" i="21"/>
  <c r="Q366" i="21"/>
  <c r="I367" i="21"/>
  <c r="L367" i="21"/>
  <c r="M367" i="21"/>
  <c r="K367" i="21"/>
  <c r="J367" i="21"/>
  <c r="H368" i="21"/>
  <c r="F367" i="21"/>
  <c r="D368" i="21"/>
  <c r="E367" i="21"/>
  <c r="P367" i="21"/>
  <c r="O367" i="21"/>
  <c r="N367" i="21"/>
  <c r="Q367" i="21"/>
  <c r="L368" i="21"/>
  <c r="H369" i="21"/>
  <c r="M368" i="21"/>
  <c r="I368" i="21"/>
  <c r="K368" i="21"/>
  <c r="J368" i="21"/>
  <c r="E368" i="21"/>
  <c r="D369" i="21"/>
  <c r="F368" i="21"/>
  <c r="L369" i="21"/>
  <c r="H370" i="21"/>
  <c r="M369" i="21"/>
  <c r="J369" i="21"/>
  <c r="K369" i="21"/>
  <c r="I369" i="21"/>
  <c r="P368" i="21"/>
  <c r="N368" i="21"/>
  <c r="Q368" i="21"/>
  <c r="O368" i="21"/>
  <c r="D370" i="21"/>
  <c r="E369" i="21"/>
  <c r="F369" i="21"/>
  <c r="J370" i="21"/>
  <c r="K370" i="21"/>
  <c r="L370" i="21"/>
  <c r="H371" i="21"/>
  <c r="M370" i="21"/>
  <c r="I370" i="21"/>
  <c r="N369" i="21"/>
  <c r="O369" i="21"/>
  <c r="P369" i="21"/>
  <c r="Q369" i="21"/>
  <c r="E370" i="21"/>
  <c r="D371" i="21"/>
  <c r="F370" i="21"/>
  <c r="H372" i="21"/>
  <c r="M371" i="21"/>
  <c r="K371" i="21"/>
  <c r="L371" i="21"/>
  <c r="I371" i="21"/>
  <c r="J371" i="21"/>
  <c r="Q370" i="21"/>
  <c r="P370" i="21"/>
  <c r="O370" i="21"/>
  <c r="N370" i="21"/>
  <c r="F371" i="21"/>
  <c r="E371" i="21"/>
  <c r="D372" i="21"/>
  <c r="J372" i="21"/>
  <c r="I372" i="21"/>
  <c r="H373" i="21"/>
  <c r="M372" i="21"/>
  <c r="K372" i="21"/>
  <c r="L372" i="21"/>
  <c r="O371" i="21"/>
  <c r="P371" i="21"/>
  <c r="N371" i="21"/>
  <c r="Q371" i="21"/>
  <c r="E372" i="21"/>
  <c r="F372" i="21"/>
  <c r="D373" i="21"/>
  <c r="N372" i="21"/>
  <c r="P372" i="21"/>
  <c r="O372" i="21"/>
  <c r="Q372" i="21"/>
  <c r="I373" i="21"/>
  <c r="J373" i="21"/>
  <c r="H374" i="21"/>
  <c r="K373" i="21"/>
  <c r="M373" i="21"/>
  <c r="L373" i="21"/>
  <c r="F373" i="21"/>
  <c r="D374" i="21"/>
  <c r="E373" i="21"/>
  <c r="P373" i="21"/>
  <c r="O373" i="21"/>
  <c r="N373" i="21"/>
  <c r="Q373" i="21"/>
  <c r="H375" i="21"/>
  <c r="I374" i="21"/>
  <c r="L374" i="21"/>
  <c r="M374" i="21"/>
  <c r="J374" i="21"/>
  <c r="K374" i="21"/>
  <c r="D375" i="21"/>
  <c r="E374" i="21"/>
  <c r="F374" i="21"/>
  <c r="M375" i="21"/>
  <c r="I375" i="21"/>
  <c r="K375" i="21"/>
  <c r="H376" i="21"/>
  <c r="L375" i="21"/>
  <c r="J375" i="21"/>
  <c r="N374" i="21"/>
  <c r="O374" i="21"/>
  <c r="Q374" i="21"/>
  <c r="P374" i="21"/>
  <c r="D376" i="21"/>
  <c r="E375" i="21"/>
  <c r="F375" i="21"/>
  <c r="N375" i="21"/>
  <c r="Q375" i="21"/>
  <c r="P375" i="21"/>
  <c r="O375" i="21"/>
  <c r="M376" i="21"/>
  <c r="L376" i="21"/>
  <c r="K376" i="21"/>
  <c r="I376" i="21"/>
  <c r="H377" i="21"/>
  <c r="J376" i="21"/>
  <c r="F376" i="21"/>
  <c r="E376" i="21"/>
  <c r="D377" i="21"/>
  <c r="O376" i="21"/>
  <c r="N376" i="21"/>
  <c r="Q376" i="21"/>
  <c r="P376" i="21"/>
  <c r="M377" i="21"/>
  <c r="K377" i="21"/>
  <c r="L377" i="21"/>
  <c r="I377" i="21"/>
  <c r="H378" i="21"/>
  <c r="J377" i="21"/>
  <c r="E377" i="21"/>
  <c r="F377" i="21"/>
  <c r="D378" i="21"/>
  <c r="P377" i="21"/>
  <c r="Q377" i="21"/>
  <c r="O377" i="21"/>
  <c r="N377" i="21"/>
  <c r="K378" i="21"/>
  <c r="H379" i="21"/>
  <c r="I378" i="21"/>
  <c r="M378" i="21"/>
  <c r="L378" i="21"/>
  <c r="J378" i="21"/>
  <c r="E378" i="21"/>
  <c r="F378" i="21"/>
  <c r="D379" i="21"/>
  <c r="L379" i="21"/>
  <c r="M379" i="21"/>
  <c r="H380" i="21"/>
  <c r="J379" i="21"/>
  <c r="K379" i="21"/>
  <c r="I379" i="21"/>
  <c r="P378" i="21"/>
  <c r="O378" i="21"/>
  <c r="Q378" i="21"/>
  <c r="N378" i="21"/>
  <c r="E379" i="21"/>
  <c r="D380" i="21"/>
  <c r="F379" i="21"/>
  <c r="M380" i="21"/>
  <c r="I380" i="21"/>
  <c r="H381" i="21"/>
  <c r="J380" i="21"/>
  <c r="L380" i="21"/>
  <c r="K380" i="21"/>
  <c r="Q379" i="21"/>
  <c r="N379" i="21"/>
  <c r="P379" i="21"/>
  <c r="O379" i="21"/>
  <c r="D381" i="21"/>
  <c r="E380" i="21"/>
  <c r="F380" i="21"/>
  <c r="N380" i="21"/>
  <c r="P380" i="21"/>
  <c r="O380" i="21"/>
  <c r="Q380" i="21"/>
  <c r="M381" i="21"/>
  <c r="I381" i="21"/>
  <c r="K381" i="21"/>
  <c r="J381" i="21"/>
  <c r="L381" i="21"/>
  <c r="H382" i="21"/>
  <c r="E381" i="21"/>
  <c r="D382" i="21"/>
  <c r="F381" i="21"/>
  <c r="O381" i="21"/>
  <c r="P381" i="21"/>
  <c r="Q381" i="21"/>
  <c r="N381" i="21"/>
  <c r="L382" i="21"/>
  <c r="M382" i="21"/>
  <c r="H383" i="21"/>
  <c r="I382" i="21"/>
  <c r="J382" i="21"/>
  <c r="K382" i="21"/>
  <c r="E382" i="21"/>
  <c r="D383" i="21"/>
  <c r="F382" i="21"/>
  <c r="K383" i="21"/>
  <c r="J383" i="21"/>
  <c r="H384" i="21"/>
  <c r="I383" i="21"/>
  <c r="L383" i="21"/>
  <c r="M383" i="21"/>
  <c r="N382" i="21"/>
  <c r="Q382" i="21"/>
  <c r="P382" i="21"/>
  <c r="O382" i="21"/>
  <c r="E383" i="21"/>
  <c r="D384" i="21"/>
  <c r="F383" i="21"/>
  <c r="K384" i="21"/>
  <c r="J384" i="21"/>
  <c r="M384" i="21"/>
  <c r="I384" i="21"/>
  <c r="L384" i="21"/>
  <c r="H385" i="21"/>
  <c r="N383" i="21"/>
  <c r="Q383" i="21"/>
  <c r="P383" i="21"/>
  <c r="O383" i="21"/>
  <c r="E384" i="21"/>
  <c r="D385" i="21"/>
  <c r="F384" i="21"/>
  <c r="Q384" i="21"/>
  <c r="O384" i="21"/>
  <c r="N384" i="21"/>
  <c r="P384" i="21"/>
  <c r="J385" i="21"/>
  <c r="L385" i="21"/>
  <c r="M385" i="21"/>
  <c r="K385" i="21"/>
  <c r="I385" i="21"/>
  <c r="H386" i="21"/>
  <c r="D386" i="21"/>
  <c r="F385" i="21"/>
  <c r="E385" i="21"/>
  <c r="P385" i="21"/>
  <c r="O385" i="21"/>
  <c r="N385" i="21"/>
  <c r="Q385" i="21"/>
  <c r="I386" i="21"/>
  <c r="H387" i="21"/>
  <c r="K386" i="21"/>
  <c r="L386" i="21"/>
  <c r="M386" i="21"/>
  <c r="J386" i="21"/>
  <c r="E386" i="21"/>
  <c r="D387" i="21"/>
  <c r="F386" i="21"/>
  <c r="P386" i="21"/>
  <c r="Q386" i="21"/>
  <c r="O386" i="21"/>
  <c r="N386" i="21"/>
  <c r="K387" i="21"/>
  <c r="M387" i="21"/>
  <c r="H388" i="21"/>
  <c r="L387" i="21"/>
  <c r="J387" i="21"/>
  <c r="I387" i="21"/>
  <c r="E387" i="21"/>
  <c r="F387" i="21"/>
  <c r="D388" i="21"/>
  <c r="I388" i="21"/>
  <c r="M388" i="21"/>
  <c r="L388" i="21"/>
  <c r="H389" i="21"/>
  <c r="J388" i="21"/>
  <c r="K388" i="21"/>
  <c r="Q387" i="21"/>
  <c r="N387" i="21"/>
  <c r="P387" i="21"/>
  <c r="O387" i="21"/>
  <c r="E388" i="21"/>
  <c r="F388" i="21"/>
  <c r="D389" i="21"/>
  <c r="Q388" i="21"/>
  <c r="N388" i="21"/>
  <c r="P388" i="21"/>
  <c r="O388" i="21"/>
  <c r="K389" i="21"/>
  <c r="J389" i="21"/>
  <c r="I389" i="21"/>
  <c r="M389" i="21"/>
  <c r="L389" i="21"/>
  <c r="H390" i="21"/>
  <c r="F389" i="21"/>
  <c r="D390" i="21"/>
  <c r="E389" i="21"/>
  <c r="P389" i="21"/>
  <c r="N389" i="21"/>
  <c r="O389" i="21"/>
  <c r="Q389" i="21"/>
  <c r="K390" i="21"/>
  <c r="M390" i="21"/>
  <c r="H391" i="21"/>
  <c r="I390" i="21"/>
  <c r="J390" i="21"/>
  <c r="L390" i="21"/>
  <c r="D391" i="21"/>
  <c r="E390" i="21"/>
  <c r="F390" i="21"/>
  <c r="M391" i="21"/>
  <c r="K391" i="21"/>
  <c r="H392" i="21"/>
  <c r="L391" i="21"/>
  <c r="J391" i="21"/>
  <c r="I391" i="21"/>
  <c r="Q390" i="21"/>
  <c r="N390" i="21"/>
  <c r="P390" i="21"/>
  <c r="O390" i="21"/>
  <c r="E391" i="21"/>
  <c r="F391" i="21"/>
  <c r="D392" i="21"/>
  <c r="L392" i="21"/>
  <c r="I392" i="21"/>
  <c r="J392" i="21"/>
  <c r="K392" i="21"/>
  <c r="M392" i="21"/>
  <c r="H393" i="21"/>
  <c r="P391" i="21"/>
  <c r="O391" i="21"/>
  <c r="N391" i="21"/>
  <c r="Q391" i="21"/>
  <c r="E392" i="21"/>
  <c r="D393" i="21"/>
  <c r="F392" i="21"/>
  <c r="N392" i="21"/>
  <c r="Q392" i="21"/>
  <c r="P392" i="21"/>
  <c r="O392" i="21"/>
  <c r="L393" i="21"/>
  <c r="J393" i="21"/>
  <c r="I393" i="21"/>
  <c r="H394" i="21"/>
  <c r="K393" i="21"/>
  <c r="M393" i="21"/>
  <c r="D394" i="21"/>
  <c r="F393" i="21"/>
  <c r="E393" i="21"/>
  <c r="P393" i="21"/>
  <c r="O393" i="21"/>
  <c r="N393" i="21"/>
  <c r="Q393" i="21"/>
  <c r="J394" i="21"/>
  <c r="M394" i="21"/>
  <c r="H395" i="21"/>
  <c r="K394" i="21"/>
  <c r="L394" i="21"/>
  <c r="I394" i="21"/>
  <c r="F394" i="21"/>
  <c r="D395" i="21"/>
  <c r="E394" i="21"/>
  <c r="H396" i="21"/>
  <c r="L395" i="21"/>
  <c r="I395" i="21"/>
  <c r="J395" i="21"/>
  <c r="M395" i="21"/>
  <c r="K395" i="21"/>
  <c r="Q394" i="21"/>
  <c r="N394" i="21"/>
  <c r="P394" i="21"/>
  <c r="O394" i="21"/>
  <c r="F395" i="21"/>
  <c r="E395" i="21"/>
  <c r="D396" i="21"/>
  <c r="M396" i="21"/>
  <c r="H397" i="21"/>
  <c r="L396" i="21"/>
  <c r="K396" i="21"/>
  <c r="I396" i="21"/>
  <c r="J396" i="21"/>
  <c r="P395" i="21"/>
  <c r="N395" i="21"/>
  <c r="O395" i="21"/>
  <c r="Q395" i="21"/>
  <c r="D397" i="21"/>
  <c r="E396" i="21"/>
  <c r="F396" i="21"/>
  <c r="J397" i="21"/>
  <c r="M397" i="21"/>
  <c r="H398" i="21"/>
  <c r="K397" i="21"/>
  <c r="L397" i="21"/>
  <c r="I397" i="21"/>
  <c r="Q396" i="21"/>
  <c r="P396" i="21"/>
  <c r="O396" i="21"/>
  <c r="N396" i="21"/>
  <c r="D398" i="21"/>
  <c r="F397" i="21"/>
  <c r="E397" i="21"/>
  <c r="M398" i="21"/>
  <c r="L398" i="21"/>
  <c r="I398" i="21"/>
  <c r="J398" i="21"/>
  <c r="H399" i="21"/>
  <c r="K398" i="21"/>
  <c r="O397" i="21"/>
  <c r="Q397" i="21"/>
  <c r="P397" i="21"/>
  <c r="N397" i="21"/>
  <c r="D399" i="21"/>
  <c r="F398" i="21"/>
  <c r="E398" i="21"/>
  <c r="N398" i="21"/>
  <c r="O398" i="21"/>
  <c r="Q398" i="21"/>
  <c r="P398" i="21"/>
  <c r="M399" i="21"/>
  <c r="K399" i="21"/>
  <c r="J399" i="21"/>
  <c r="L399" i="21"/>
  <c r="I399" i="21"/>
  <c r="H400" i="21"/>
  <c r="D400" i="21"/>
  <c r="F399" i="21"/>
  <c r="E399" i="21"/>
  <c r="N399" i="21"/>
  <c r="Q399" i="21"/>
  <c r="P399" i="21"/>
  <c r="O399" i="21"/>
  <c r="J400" i="21"/>
  <c r="H401" i="21"/>
  <c r="K400" i="21"/>
  <c r="I400" i="21"/>
  <c r="M400" i="21"/>
  <c r="L400" i="21"/>
  <c r="D401" i="21"/>
  <c r="F400" i="21"/>
  <c r="E400" i="21"/>
  <c r="K401" i="21"/>
  <c r="I401" i="21"/>
  <c r="M401" i="21"/>
  <c r="L401" i="21"/>
  <c r="H402" i="21"/>
  <c r="J401" i="21"/>
  <c r="N400" i="21"/>
  <c r="Q400" i="21"/>
  <c r="P400" i="21"/>
  <c r="O400" i="21"/>
  <c r="D402" i="21"/>
  <c r="F401" i="21"/>
  <c r="E401" i="21"/>
  <c r="N401" i="21"/>
  <c r="P401" i="21"/>
  <c r="O401" i="21"/>
  <c r="Q401" i="21"/>
  <c r="I402" i="21"/>
  <c r="K402" i="21"/>
  <c r="M402" i="21"/>
  <c r="L402" i="21"/>
  <c r="H403" i="21"/>
  <c r="J402" i="21"/>
  <c r="F402" i="21"/>
  <c r="E402" i="21"/>
  <c r="D403" i="21"/>
  <c r="P402" i="21"/>
  <c r="Q402" i="21"/>
  <c r="O402" i="21"/>
  <c r="N402" i="21"/>
  <c r="L403" i="21"/>
  <c r="I403" i="21"/>
  <c r="M403" i="21"/>
  <c r="H404" i="21"/>
  <c r="K403" i="21"/>
  <c r="J403" i="21"/>
  <c r="D404" i="21"/>
  <c r="F403" i="21"/>
  <c r="E403" i="21"/>
  <c r="Q403" i="21"/>
  <c r="O403" i="21"/>
  <c r="N403" i="21"/>
  <c r="P403" i="21"/>
  <c r="I404" i="21"/>
  <c r="M404" i="21"/>
  <c r="L404" i="21"/>
  <c r="H405" i="21"/>
  <c r="J404" i="21"/>
  <c r="K404" i="21"/>
  <c r="F404" i="21"/>
  <c r="D405" i="21"/>
  <c r="E404" i="21"/>
  <c r="P404" i="21"/>
  <c r="Q404" i="21"/>
  <c r="O404" i="21"/>
  <c r="N404" i="21"/>
  <c r="K405" i="21"/>
  <c r="L405" i="21"/>
  <c r="H406" i="21"/>
  <c r="I405" i="21"/>
  <c r="J405" i="21"/>
  <c r="M405" i="21"/>
  <c r="F405" i="21"/>
  <c r="D406" i="21"/>
  <c r="E405" i="21"/>
  <c r="K406" i="21"/>
  <c r="I406" i="21"/>
  <c r="L406" i="21"/>
  <c r="H407" i="21"/>
  <c r="J406" i="21"/>
  <c r="M406" i="21"/>
  <c r="Q405" i="21"/>
  <c r="P405" i="21"/>
  <c r="O405" i="21"/>
  <c r="N405" i="21"/>
  <c r="E406" i="21"/>
  <c r="D407" i="21"/>
  <c r="F406" i="21"/>
  <c r="N406" i="21"/>
  <c r="Q406" i="21"/>
  <c r="P406" i="21"/>
  <c r="O406" i="21"/>
  <c r="H408" i="21"/>
  <c r="M407" i="21"/>
  <c r="L407" i="21"/>
  <c r="K407" i="21"/>
  <c r="J407" i="21"/>
  <c r="I407" i="21"/>
  <c r="F407" i="21"/>
  <c r="D408" i="21"/>
  <c r="E407" i="21"/>
  <c r="L408" i="21"/>
  <c r="H409" i="21"/>
  <c r="I408" i="21"/>
  <c r="J408" i="21"/>
  <c r="M408" i="21"/>
  <c r="K408" i="21"/>
  <c r="N407" i="21"/>
  <c r="Q407" i="21"/>
  <c r="P407" i="21"/>
  <c r="O407" i="21"/>
  <c r="D409" i="21"/>
  <c r="E408" i="21"/>
  <c r="F408" i="21"/>
  <c r="H410" i="21"/>
  <c r="I409" i="21"/>
  <c r="L409" i="21"/>
  <c r="J409" i="21"/>
  <c r="M409" i="21"/>
  <c r="K409" i="21"/>
  <c r="P408" i="21"/>
  <c r="Q408" i="21"/>
  <c r="O408" i="21"/>
  <c r="N408" i="21"/>
  <c r="E409" i="21"/>
  <c r="F409" i="21"/>
  <c r="D410" i="21"/>
  <c r="K410" i="21"/>
  <c r="M410" i="21"/>
  <c r="I410" i="21"/>
  <c r="H411" i="21"/>
  <c r="J410" i="21"/>
  <c r="L410" i="21"/>
  <c r="Q409" i="21"/>
  <c r="P409" i="21"/>
  <c r="O409" i="21"/>
  <c r="N409" i="21"/>
  <c r="F410" i="21"/>
  <c r="D411" i="21"/>
  <c r="E410" i="21"/>
  <c r="N410" i="21"/>
  <c r="O410" i="21"/>
  <c r="Q410" i="21"/>
  <c r="P410" i="21"/>
  <c r="J411" i="21"/>
  <c r="L411" i="21"/>
  <c r="K411" i="21"/>
  <c r="M411" i="21"/>
  <c r="H412" i="21"/>
  <c r="I411" i="21"/>
  <c r="D412" i="21"/>
  <c r="E411" i="21"/>
  <c r="F411" i="21"/>
  <c r="H413" i="21"/>
  <c r="M412" i="21"/>
  <c r="K412" i="21"/>
  <c r="L412" i="21"/>
  <c r="I412" i="21"/>
  <c r="J412" i="21"/>
  <c r="Q411" i="21"/>
  <c r="N411" i="21"/>
  <c r="P411" i="21"/>
  <c r="O411" i="21"/>
  <c r="D413" i="21"/>
  <c r="F412" i="21"/>
  <c r="E412" i="21"/>
  <c r="J413" i="21"/>
  <c r="I413" i="21"/>
  <c r="L413" i="21"/>
  <c r="M413" i="21"/>
  <c r="K413" i="21"/>
  <c r="H414" i="21"/>
  <c r="Q412" i="21"/>
  <c r="O412" i="21"/>
  <c r="P412" i="21"/>
  <c r="N412" i="21"/>
  <c r="E413" i="21"/>
  <c r="D414" i="21"/>
  <c r="F413" i="21"/>
  <c r="N413" i="21"/>
  <c r="O413" i="21"/>
  <c r="Q413" i="21"/>
  <c r="P413" i="21"/>
  <c r="L414" i="21"/>
  <c r="K414" i="21"/>
  <c r="H415" i="21"/>
  <c r="I414" i="21"/>
  <c r="M414" i="21"/>
  <c r="J414" i="21"/>
  <c r="E414" i="21"/>
  <c r="D415" i="21"/>
  <c r="F414" i="21"/>
  <c r="I415" i="21"/>
  <c r="H416" i="21"/>
  <c r="J415" i="21"/>
  <c r="K415" i="21"/>
  <c r="M415" i="21"/>
  <c r="L415" i="21"/>
  <c r="Q414" i="21"/>
  <c r="N414" i="21"/>
  <c r="P414" i="21"/>
  <c r="O414" i="21"/>
  <c r="F415" i="21"/>
  <c r="E415" i="21"/>
  <c r="D416" i="21"/>
  <c r="N415" i="21"/>
  <c r="Q415" i="21"/>
  <c r="P415" i="21"/>
  <c r="O415" i="21"/>
  <c r="H417" i="21"/>
  <c r="K416" i="21"/>
  <c r="M416" i="21"/>
  <c r="L416" i="21"/>
  <c r="J416" i="21"/>
  <c r="I416" i="21"/>
  <c r="F416" i="21"/>
  <c r="E416" i="21"/>
  <c r="D417" i="21"/>
  <c r="I417" i="21"/>
  <c r="H418" i="21"/>
  <c r="L417" i="21"/>
  <c r="M417" i="21"/>
  <c r="K417" i="21"/>
  <c r="J417" i="21"/>
  <c r="Q416" i="21"/>
  <c r="O416" i="21"/>
  <c r="P416" i="21"/>
  <c r="N416" i="21"/>
  <c r="D418" i="21"/>
  <c r="F417" i="21"/>
  <c r="E417" i="21"/>
  <c r="Q417" i="21"/>
  <c r="P417" i="21"/>
  <c r="O417" i="21"/>
  <c r="N417" i="21"/>
  <c r="I418" i="21"/>
  <c r="H419" i="21"/>
  <c r="M418" i="21"/>
  <c r="J418" i="21"/>
  <c r="L418" i="21"/>
  <c r="K418" i="21"/>
  <c r="E418" i="21"/>
  <c r="F418" i="21"/>
  <c r="D419" i="21"/>
  <c r="O418" i="21"/>
  <c r="N418" i="21"/>
  <c r="Q418" i="21"/>
  <c r="P418" i="21"/>
  <c r="M419" i="21"/>
  <c r="I419" i="21"/>
  <c r="K419" i="21"/>
  <c r="J419" i="21"/>
  <c r="L419" i="21"/>
  <c r="H420" i="21"/>
  <c r="D420" i="21"/>
  <c r="F419" i="21"/>
  <c r="E419" i="21"/>
  <c r="P419" i="21"/>
  <c r="N419" i="21"/>
  <c r="Q419" i="21"/>
  <c r="O419" i="21"/>
  <c r="H421" i="21"/>
  <c r="J420" i="21"/>
  <c r="M420" i="21"/>
  <c r="I420" i="21"/>
  <c r="K420" i="21"/>
  <c r="L420" i="21"/>
  <c r="E420" i="21"/>
  <c r="D421" i="21"/>
  <c r="F420" i="21"/>
  <c r="I421" i="21"/>
  <c r="H422" i="21"/>
  <c r="K421" i="21"/>
  <c r="M421" i="21"/>
  <c r="L421" i="21"/>
  <c r="J421" i="21"/>
  <c r="P420" i="21"/>
  <c r="N420" i="21"/>
  <c r="Q420" i="21"/>
  <c r="O420" i="21"/>
  <c r="D422" i="21"/>
  <c r="E421" i="21"/>
  <c r="F421" i="21"/>
  <c r="N421" i="21"/>
  <c r="Q421" i="21"/>
  <c r="P421" i="21"/>
  <c r="O421" i="21"/>
  <c r="H423" i="21"/>
  <c r="K422" i="21"/>
  <c r="I422" i="21"/>
  <c r="M422" i="21"/>
  <c r="L422" i="21"/>
  <c r="J422" i="21"/>
  <c r="D423" i="21"/>
  <c r="F422" i="21"/>
  <c r="E422" i="21"/>
  <c r="K423" i="21"/>
  <c r="H424" i="21"/>
  <c r="I423" i="21"/>
  <c r="M423" i="21"/>
  <c r="J423" i="21"/>
  <c r="L423" i="21"/>
  <c r="P422" i="21"/>
  <c r="O422" i="21"/>
  <c r="N422" i="21"/>
  <c r="Q422" i="21"/>
  <c r="F423" i="21"/>
  <c r="E423" i="21"/>
  <c r="D424" i="21"/>
  <c r="H425" i="21"/>
  <c r="K424" i="21"/>
  <c r="I424" i="21"/>
  <c r="J424" i="21"/>
  <c r="M424" i="21"/>
  <c r="L424" i="21"/>
  <c r="P423" i="21"/>
  <c r="O423" i="21"/>
  <c r="N423" i="21"/>
  <c r="Q423" i="21"/>
  <c r="E424" i="21"/>
  <c r="D425" i="21"/>
  <c r="F424" i="21"/>
  <c r="I425" i="21"/>
  <c r="J425" i="21"/>
  <c r="L425" i="21"/>
  <c r="M425" i="21"/>
  <c r="K425" i="21"/>
  <c r="H426" i="21"/>
  <c r="Q424" i="21"/>
  <c r="P424" i="21"/>
  <c r="O424" i="21"/>
  <c r="N424" i="21"/>
  <c r="D426" i="21"/>
  <c r="F425" i="21"/>
  <c r="E425" i="21"/>
  <c r="O425" i="21"/>
  <c r="N425" i="21"/>
  <c r="Q425" i="21"/>
  <c r="P425" i="21"/>
  <c r="M426" i="21"/>
  <c r="K426" i="21"/>
  <c r="L426" i="21"/>
  <c r="H427" i="21"/>
  <c r="I426" i="21"/>
  <c r="J426" i="21"/>
  <c r="E426" i="21"/>
  <c r="D427" i="21"/>
  <c r="F426" i="21"/>
  <c r="I427" i="21"/>
  <c r="J427" i="21"/>
  <c r="L427" i="21"/>
  <c r="M427" i="21"/>
  <c r="H428" i="21"/>
  <c r="K427" i="21"/>
  <c r="O426" i="21"/>
  <c r="Q426" i="21"/>
  <c r="N426" i="21"/>
  <c r="P426" i="21"/>
  <c r="D428" i="21"/>
  <c r="E427" i="21"/>
  <c r="F427" i="21"/>
  <c r="Q427" i="21"/>
  <c r="P427" i="21"/>
  <c r="O427" i="21"/>
  <c r="N427" i="21"/>
  <c r="I428" i="21"/>
  <c r="M428" i="21"/>
  <c r="J428" i="21"/>
  <c r="K428" i="21"/>
  <c r="L428" i="21"/>
  <c r="H429" i="21"/>
  <c r="F428" i="21"/>
  <c r="D429" i="21"/>
  <c r="E428" i="21"/>
  <c r="Q428" i="21"/>
  <c r="P428" i="21"/>
  <c r="O428" i="21"/>
  <c r="N428" i="21"/>
  <c r="I429" i="21"/>
  <c r="L429" i="21"/>
  <c r="K429" i="21"/>
  <c r="M429" i="21"/>
  <c r="H430" i="21"/>
  <c r="J429" i="21"/>
  <c r="D430" i="21"/>
  <c r="E429" i="21"/>
  <c r="F429" i="21"/>
  <c r="P429" i="21"/>
  <c r="O429" i="21"/>
  <c r="N429" i="21"/>
  <c r="Q429" i="21"/>
  <c r="I430" i="21"/>
  <c r="J430" i="21"/>
  <c r="L430" i="21"/>
  <c r="H431" i="21"/>
  <c r="M430" i="21"/>
  <c r="K430" i="21"/>
  <c r="E430" i="21"/>
  <c r="D431" i="21"/>
  <c r="F430" i="21"/>
  <c r="P430" i="21"/>
  <c r="O430" i="21"/>
  <c r="N430" i="21"/>
  <c r="Q430" i="21"/>
  <c r="J431" i="21"/>
  <c r="M431" i="21"/>
  <c r="L431" i="21"/>
  <c r="I431" i="21"/>
  <c r="H432" i="21"/>
  <c r="K431" i="21"/>
  <c r="D432" i="21"/>
  <c r="E431" i="21"/>
  <c r="F431" i="21"/>
  <c r="Q431" i="21"/>
  <c r="N431" i="21"/>
  <c r="P431" i="21"/>
  <c r="O431" i="21"/>
  <c r="H433" i="21"/>
  <c r="I432" i="21"/>
  <c r="J432" i="21"/>
  <c r="K432" i="21"/>
  <c r="M432" i="21"/>
  <c r="L432" i="21"/>
  <c r="E432" i="21"/>
  <c r="D433" i="21"/>
  <c r="F432" i="21"/>
  <c r="M433" i="21"/>
  <c r="K433" i="21"/>
  <c r="H434" i="21"/>
  <c r="I433" i="21"/>
  <c r="L433" i="21"/>
  <c r="J433" i="21"/>
  <c r="Q432" i="21"/>
  <c r="P432" i="21"/>
  <c r="O432" i="21"/>
  <c r="N432" i="21"/>
  <c r="F433" i="21"/>
  <c r="D434" i="21"/>
  <c r="E433" i="21"/>
  <c r="M434" i="21"/>
  <c r="I434" i="21"/>
  <c r="J434" i="21"/>
  <c r="H435" i="21"/>
  <c r="K434" i="21"/>
  <c r="L434" i="21"/>
  <c r="Q433" i="21"/>
  <c r="P433" i="21"/>
  <c r="O433" i="21"/>
  <c r="N433" i="21"/>
  <c r="E434" i="21"/>
  <c r="D435" i="21"/>
  <c r="F434" i="21"/>
  <c r="O434" i="21"/>
  <c r="Q434" i="21"/>
  <c r="N434" i="21"/>
  <c r="P434" i="21"/>
  <c r="I435" i="21"/>
  <c r="L435" i="21"/>
  <c r="M435" i="21"/>
  <c r="K435" i="21"/>
  <c r="J435" i="21"/>
  <c r="H436" i="21"/>
  <c r="F435" i="21"/>
  <c r="D436" i="21"/>
  <c r="E435" i="21"/>
  <c r="Q435" i="21"/>
  <c r="P435" i="21"/>
  <c r="O435" i="21"/>
  <c r="N435" i="21"/>
  <c r="J436" i="21"/>
  <c r="K436" i="21"/>
  <c r="I436" i="21"/>
  <c r="M436" i="21"/>
  <c r="H437" i="21"/>
  <c r="L436" i="21"/>
  <c r="F436" i="21"/>
  <c r="D437" i="21"/>
  <c r="E436" i="21"/>
  <c r="P436" i="21"/>
  <c r="O436" i="21"/>
  <c r="N436" i="21"/>
  <c r="Q436" i="21"/>
  <c r="H438" i="21"/>
  <c r="J437" i="21"/>
  <c r="K437" i="21"/>
  <c r="M437" i="21"/>
  <c r="I437" i="21"/>
  <c r="L437" i="21"/>
  <c r="F437" i="21"/>
  <c r="D438" i="21"/>
  <c r="E437" i="21"/>
  <c r="L438" i="21"/>
  <c r="I438" i="21"/>
  <c r="H439" i="21"/>
  <c r="M438" i="21"/>
  <c r="J438" i="21"/>
  <c r="K438" i="21"/>
  <c r="N437" i="21"/>
  <c r="P437" i="21"/>
  <c r="O437" i="21"/>
  <c r="Q437" i="21"/>
  <c r="F438" i="21"/>
  <c r="D439" i="21"/>
  <c r="E438" i="21"/>
  <c r="N438" i="21"/>
  <c r="Q438" i="21"/>
  <c r="P438" i="21"/>
  <c r="O438" i="21"/>
  <c r="J439" i="21"/>
  <c r="L439" i="21"/>
  <c r="H440" i="21"/>
  <c r="I439" i="21"/>
  <c r="K439" i="21"/>
  <c r="M439" i="21"/>
  <c r="E439" i="21"/>
  <c r="F439" i="21"/>
  <c r="D440" i="21"/>
  <c r="M440" i="21"/>
  <c r="L440" i="21"/>
  <c r="J440" i="21"/>
  <c r="K440" i="21"/>
  <c r="H441" i="21"/>
  <c r="I440" i="21"/>
  <c r="O439" i="21"/>
  <c r="P439" i="21"/>
  <c r="N439" i="21"/>
  <c r="Q439" i="21"/>
  <c r="D441" i="21"/>
  <c r="F440" i="21"/>
  <c r="E440" i="21"/>
  <c r="L441" i="21"/>
  <c r="J441" i="21"/>
  <c r="M441" i="21"/>
  <c r="I441" i="21"/>
  <c r="H442" i="21"/>
  <c r="K441" i="21"/>
  <c r="Q440" i="21"/>
  <c r="O440" i="21"/>
  <c r="N440" i="21"/>
  <c r="P440" i="21"/>
  <c r="F441" i="21"/>
  <c r="D442" i="21"/>
  <c r="E441" i="21"/>
  <c r="P441" i="21"/>
  <c r="O441" i="21"/>
  <c r="N441" i="21"/>
  <c r="Q441" i="21"/>
  <c r="M442" i="21"/>
  <c r="I442" i="21"/>
  <c r="J442" i="21"/>
  <c r="K442" i="21"/>
  <c r="H443" i="21"/>
  <c r="L442" i="21"/>
  <c r="F442" i="21"/>
  <c r="E442" i="21"/>
  <c r="D443" i="21"/>
  <c r="Q442" i="21"/>
  <c r="O442" i="21"/>
  <c r="N442" i="21"/>
  <c r="P442" i="21"/>
  <c r="I443" i="21"/>
  <c r="H444" i="21"/>
  <c r="M443" i="21"/>
  <c r="J443" i="21"/>
  <c r="L443" i="21"/>
  <c r="K443" i="21"/>
  <c r="E443" i="21"/>
  <c r="D444" i="21"/>
  <c r="F443" i="21"/>
  <c r="O443" i="21"/>
  <c r="N443" i="21"/>
  <c r="Q443" i="21"/>
  <c r="P443" i="21"/>
  <c r="K444" i="21"/>
  <c r="I444" i="21"/>
  <c r="J444" i="21"/>
  <c r="H445" i="21"/>
  <c r="L444" i="21"/>
  <c r="M444" i="21"/>
  <c r="E444" i="21"/>
  <c r="D445" i="21"/>
  <c r="F444" i="21"/>
  <c r="O444" i="21"/>
  <c r="Q444" i="21"/>
  <c r="P444" i="21"/>
  <c r="N444" i="21"/>
  <c r="J445" i="21"/>
  <c r="K445" i="21"/>
  <c r="I445" i="21"/>
  <c r="M445" i="21"/>
  <c r="L445" i="21"/>
  <c r="H446" i="21"/>
  <c r="F445" i="21"/>
  <c r="E445" i="21"/>
  <c r="D446" i="21"/>
  <c r="Q445" i="21"/>
  <c r="N445" i="21"/>
  <c r="P445" i="21"/>
  <c r="O445" i="21"/>
  <c r="L446" i="21"/>
  <c r="J446" i="21"/>
  <c r="K446" i="21"/>
  <c r="I446" i="21"/>
  <c r="M446" i="21"/>
  <c r="H447" i="21"/>
  <c r="E446" i="21"/>
  <c r="F446" i="21"/>
  <c r="D447" i="21"/>
  <c r="Q446" i="21"/>
  <c r="O446" i="21"/>
  <c r="N446" i="21"/>
  <c r="P446" i="21"/>
  <c r="K447" i="21"/>
  <c r="H448" i="21"/>
  <c r="J447" i="21"/>
  <c r="M447" i="21"/>
  <c r="L447" i="21"/>
  <c r="I447" i="21"/>
  <c r="F447" i="21"/>
  <c r="D448" i="21"/>
  <c r="E447" i="21"/>
  <c r="I448" i="21"/>
  <c r="K448" i="21"/>
  <c r="L448" i="21"/>
  <c r="H449" i="21"/>
  <c r="J448" i="21"/>
  <c r="M448" i="21"/>
  <c r="P447" i="21"/>
  <c r="O447" i="21"/>
  <c r="N447" i="21"/>
  <c r="Q447" i="21"/>
  <c r="D449" i="21"/>
  <c r="E448" i="21"/>
  <c r="F448" i="21"/>
  <c r="O448" i="21"/>
  <c r="N448" i="21"/>
  <c r="Q448" i="21"/>
  <c r="P448" i="21"/>
  <c r="I449" i="21"/>
  <c r="L449" i="21"/>
  <c r="K449" i="21"/>
  <c r="J449" i="21"/>
  <c r="H450" i="21"/>
  <c r="M449" i="21"/>
  <c r="F449" i="21"/>
  <c r="E449" i="21"/>
  <c r="D450" i="21"/>
  <c r="P449" i="21"/>
  <c r="O449" i="21"/>
  <c r="N449" i="21"/>
  <c r="Q449" i="21"/>
  <c r="K450" i="21"/>
  <c r="I450" i="21"/>
  <c r="M450" i="21"/>
  <c r="H451" i="21"/>
  <c r="L450" i="21"/>
  <c r="J450" i="21"/>
  <c r="E450" i="21"/>
  <c r="D451" i="21"/>
  <c r="F450" i="21"/>
  <c r="P450" i="21"/>
  <c r="O450" i="21"/>
  <c r="Q450" i="21"/>
  <c r="N450" i="21"/>
  <c r="I451" i="21"/>
  <c r="M451" i="21"/>
  <c r="J451" i="21"/>
  <c r="L451" i="21"/>
  <c r="K451" i="21"/>
  <c r="H452" i="21"/>
  <c r="F451" i="21"/>
  <c r="D452" i="21"/>
  <c r="E451" i="21"/>
  <c r="O451" i="21"/>
  <c r="Q451" i="21"/>
  <c r="P451" i="21"/>
  <c r="N451" i="21"/>
  <c r="J452" i="21"/>
  <c r="K452" i="21"/>
  <c r="M452" i="21"/>
  <c r="H453" i="21"/>
  <c r="I452" i="21"/>
  <c r="L452" i="21"/>
  <c r="D453" i="21"/>
  <c r="F452" i="21"/>
  <c r="E452" i="21"/>
  <c r="H454" i="21"/>
  <c r="K453" i="21"/>
  <c r="J453" i="21"/>
  <c r="M453" i="21"/>
  <c r="L453" i="21"/>
  <c r="I453" i="21"/>
  <c r="P452" i="21"/>
  <c r="O452" i="21"/>
  <c r="N452" i="21"/>
  <c r="Q452" i="21"/>
  <c r="F453" i="21"/>
  <c r="E453" i="21"/>
  <c r="D454" i="21"/>
  <c r="I454" i="21"/>
  <c r="J454" i="21"/>
  <c r="H455" i="21"/>
  <c r="M454" i="21"/>
  <c r="K454" i="21"/>
  <c r="L454" i="21"/>
  <c r="N453" i="21"/>
  <c r="Q453" i="21"/>
  <c r="O453" i="21"/>
  <c r="P453" i="21"/>
  <c r="D455" i="21"/>
  <c r="E454" i="21"/>
  <c r="F454" i="21"/>
  <c r="N454" i="21"/>
  <c r="P454" i="21"/>
  <c r="O454" i="21"/>
  <c r="Q454" i="21"/>
  <c r="K455" i="21"/>
  <c r="I455" i="21"/>
  <c r="J455" i="21"/>
  <c r="M455" i="21"/>
  <c r="L455" i="21"/>
  <c r="H456" i="21"/>
  <c r="E455" i="21"/>
  <c r="D456" i="21"/>
  <c r="F455" i="21"/>
  <c r="N455" i="21"/>
  <c r="Q455" i="21"/>
  <c r="P455" i="21"/>
  <c r="O455" i="21"/>
  <c r="L456" i="21"/>
  <c r="M456" i="21"/>
  <c r="H457" i="21"/>
  <c r="J456" i="21"/>
  <c r="K456" i="21"/>
  <c r="I456" i="21"/>
  <c r="D457" i="21"/>
  <c r="F456" i="21"/>
  <c r="E456" i="21"/>
  <c r="H458" i="21"/>
  <c r="K457" i="21"/>
  <c r="J457" i="21"/>
  <c r="M457" i="21"/>
  <c r="I457" i="21"/>
  <c r="L457" i="21"/>
  <c r="O456" i="21"/>
  <c r="N456" i="21"/>
  <c r="Q456" i="21"/>
  <c r="P456" i="21"/>
  <c r="E457" i="21"/>
  <c r="F457" i="21"/>
  <c r="D458" i="21"/>
  <c r="J458" i="21"/>
  <c r="K458" i="21"/>
  <c r="L458" i="21"/>
  <c r="M458" i="21"/>
  <c r="I458" i="21"/>
  <c r="H459" i="21"/>
  <c r="Q457" i="21"/>
  <c r="P457" i="21"/>
  <c r="O457" i="21"/>
  <c r="N457" i="21"/>
  <c r="E458" i="21"/>
  <c r="D459" i="21"/>
  <c r="F458" i="21"/>
  <c r="O458" i="21"/>
  <c r="N458" i="21"/>
  <c r="Q458" i="21"/>
  <c r="P458" i="21"/>
  <c r="L459" i="21"/>
  <c r="I459" i="21"/>
  <c r="M459" i="21"/>
  <c r="K459" i="21"/>
  <c r="J459" i="21"/>
  <c r="H460" i="21"/>
  <c r="F459" i="21"/>
  <c r="D460" i="21"/>
  <c r="E459" i="21"/>
  <c r="Q459" i="21"/>
  <c r="P459" i="21"/>
  <c r="N459" i="21"/>
  <c r="O459" i="21"/>
  <c r="L460" i="21"/>
  <c r="K460" i="21"/>
  <c r="J460" i="21"/>
  <c r="I460" i="21"/>
  <c r="M460" i="21"/>
  <c r="H461" i="21"/>
  <c r="D461" i="21"/>
  <c r="F460" i="21"/>
  <c r="E460" i="21"/>
  <c r="P460" i="21"/>
  <c r="O460" i="21"/>
  <c r="Q460" i="21"/>
  <c r="N460" i="21"/>
  <c r="K461" i="21"/>
  <c r="M461" i="21"/>
  <c r="H462" i="21"/>
  <c r="I461" i="21"/>
  <c r="J461" i="21"/>
  <c r="L461" i="21"/>
  <c r="D462" i="21"/>
  <c r="E461" i="21"/>
  <c r="F461" i="21"/>
  <c r="L462" i="21"/>
  <c r="J462" i="21"/>
  <c r="K462" i="21"/>
  <c r="M462" i="21"/>
  <c r="H463" i="21"/>
  <c r="I462" i="21"/>
  <c r="O461" i="21"/>
  <c r="Q461" i="21"/>
  <c r="N461" i="21"/>
  <c r="P461" i="21"/>
  <c r="F462" i="21"/>
  <c r="D463" i="21"/>
  <c r="E462" i="21"/>
  <c r="K463" i="21"/>
  <c r="I463" i="21"/>
  <c r="M463" i="21"/>
  <c r="L463" i="21"/>
  <c r="J463" i="21"/>
  <c r="H464" i="21"/>
  <c r="O462" i="21"/>
  <c r="N462" i="21"/>
  <c r="Q462" i="21"/>
  <c r="P462" i="21"/>
  <c r="F463" i="21"/>
  <c r="D464" i="21"/>
  <c r="E463" i="21"/>
  <c r="N463" i="21"/>
  <c r="Q463" i="21"/>
  <c r="P463" i="21"/>
  <c r="O463" i="21"/>
  <c r="I464" i="21"/>
  <c r="L464" i="21"/>
  <c r="M464" i="21"/>
  <c r="H465" i="21"/>
  <c r="K464" i="21"/>
  <c r="J464" i="21"/>
  <c r="D465" i="21"/>
  <c r="F464" i="21"/>
  <c r="E464" i="21"/>
  <c r="Q464" i="21"/>
  <c r="O464" i="21"/>
  <c r="P464" i="21"/>
  <c r="N464" i="21"/>
  <c r="M465" i="21"/>
  <c r="H466" i="21"/>
  <c r="I465" i="21"/>
  <c r="K465" i="21"/>
  <c r="L465" i="21"/>
  <c r="J465" i="21"/>
  <c r="E465" i="21"/>
  <c r="F465" i="21"/>
  <c r="D466" i="21"/>
  <c r="M466" i="21"/>
  <c r="K466" i="21"/>
  <c r="J466" i="21"/>
  <c r="L466" i="21"/>
  <c r="I466" i="21"/>
  <c r="H467" i="21"/>
  <c r="P465" i="21"/>
  <c r="O465" i="21"/>
  <c r="N465" i="21"/>
  <c r="Q465" i="21"/>
  <c r="E466" i="21"/>
  <c r="D467" i="21"/>
  <c r="F466" i="21"/>
  <c r="O466" i="21"/>
  <c r="Q466" i="21"/>
  <c r="N466" i="21"/>
  <c r="P466" i="21"/>
  <c r="H468" i="21"/>
  <c r="L467" i="21"/>
  <c r="I467" i="21"/>
  <c r="J467" i="21"/>
  <c r="K467" i="21"/>
  <c r="M467" i="21"/>
  <c r="E467" i="21"/>
  <c r="F467" i="21"/>
  <c r="D468" i="21"/>
  <c r="M468" i="21"/>
  <c r="L468" i="21"/>
  <c r="J468" i="21"/>
  <c r="K468" i="21"/>
  <c r="I468" i="21"/>
  <c r="H469" i="21"/>
  <c r="O467" i="21"/>
  <c r="N467" i="21"/>
  <c r="Q467" i="21"/>
  <c r="P467" i="21"/>
  <c r="D469" i="21"/>
  <c r="E468" i="21"/>
  <c r="F468" i="21"/>
  <c r="P468" i="21"/>
  <c r="N468" i="21"/>
  <c r="O468" i="21"/>
  <c r="Q468" i="21"/>
  <c r="L469" i="21"/>
  <c r="J469" i="21"/>
  <c r="M469" i="21"/>
  <c r="K469" i="21"/>
  <c r="H470" i="21"/>
  <c r="I469" i="21"/>
  <c r="D470" i="21"/>
  <c r="F469" i="21"/>
  <c r="E469" i="21"/>
  <c r="K470" i="21"/>
  <c r="M470" i="21"/>
  <c r="H471" i="21"/>
  <c r="I470" i="21"/>
  <c r="L470" i="21"/>
  <c r="J470" i="21"/>
  <c r="Q469" i="21"/>
  <c r="P469" i="21"/>
  <c r="O469" i="21"/>
  <c r="N469" i="21"/>
  <c r="D471" i="21"/>
  <c r="F470" i="21"/>
  <c r="E470" i="21"/>
  <c r="J471" i="21"/>
  <c r="L471" i="21"/>
  <c r="H472" i="21"/>
  <c r="I471" i="21"/>
  <c r="M471" i="21"/>
  <c r="K471" i="21"/>
  <c r="Q470" i="21"/>
  <c r="P470" i="21"/>
  <c r="O470" i="21"/>
  <c r="N470" i="21"/>
  <c r="E471" i="21"/>
  <c r="F471" i="21"/>
  <c r="D472" i="21"/>
  <c r="M472" i="21"/>
  <c r="I472" i="21"/>
  <c r="J472" i="21"/>
  <c r="K472" i="21"/>
  <c r="H473" i="21"/>
  <c r="L472" i="21"/>
  <c r="P471" i="21"/>
  <c r="O471" i="21"/>
  <c r="N471" i="21"/>
  <c r="Q471" i="21"/>
  <c r="F472" i="21"/>
  <c r="D473" i="21"/>
  <c r="E472" i="21"/>
  <c r="Q472" i="21"/>
  <c r="O472" i="21"/>
  <c r="N472" i="21"/>
  <c r="P472" i="21"/>
  <c r="L473" i="21"/>
  <c r="I473" i="21"/>
  <c r="J473" i="21"/>
  <c r="H474" i="21"/>
  <c r="K473" i="21"/>
  <c r="M473" i="21"/>
  <c r="F473" i="21"/>
  <c r="E473" i="21"/>
  <c r="D474" i="21"/>
  <c r="Q473" i="21"/>
  <c r="P473" i="21"/>
  <c r="O473" i="21"/>
  <c r="N473" i="21"/>
  <c r="I474" i="21"/>
  <c r="H475" i="21"/>
  <c r="J474" i="21"/>
  <c r="K474" i="21"/>
  <c r="M474" i="21"/>
  <c r="L474" i="21"/>
  <c r="F474" i="21"/>
  <c r="D475" i="21"/>
  <c r="E474" i="21"/>
  <c r="Q474" i="21"/>
  <c r="O474" i="21"/>
  <c r="N474" i="21"/>
  <c r="P474" i="21"/>
  <c r="M475" i="21"/>
  <c r="J475" i="21"/>
  <c r="I475" i="21"/>
  <c r="H476" i="21"/>
  <c r="L475" i="21"/>
  <c r="K475" i="21"/>
  <c r="D476" i="21"/>
  <c r="F475" i="21"/>
  <c r="E475" i="21"/>
  <c r="O475" i="21"/>
  <c r="N475" i="21"/>
  <c r="Q475" i="21"/>
  <c r="P475" i="21"/>
  <c r="I476" i="21"/>
  <c r="H477" i="21"/>
  <c r="M476" i="21"/>
  <c r="L476" i="21"/>
  <c r="K476" i="21"/>
  <c r="J476" i="21"/>
  <c r="D477" i="21"/>
  <c r="F476" i="21"/>
  <c r="E476" i="21"/>
  <c r="P476" i="21"/>
  <c r="Q476" i="21"/>
  <c r="O476" i="21"/>
  <c r="N476" i="21"/>
  <c r="L477" i="21"/>
  <c r="H478" i="21"/>
  <c r="K477" i="21"/>
  <c r="J477" i="21"/>
  <c r="M477" i="21"/>
  <c r="I477" i="21"/>
  <c r="F477" i="21"/>
  <c r="D478" i="21"/>
  <c r="E477" i="21"/>
  <c r="K478" i="21"/>
  <c r="L478" i="21"/>
  <c r="J478" i="21"/>
  <c r="M478" i="21"/>
  <c r="H479" i="21"/>
  <c r="I478" i="21"/>
  <c r="N477" i="21"/>
  <c r="P477" i="21"/>
  <c r="O477" i="21"/>
  <c r="Q477" i="21"/>
  <c r="D479" i="21"/>
  <c r="E478" i="21"/>
  <c r="F478" i="21"/>
  <c r="K479" i="21"/>
  <c r="M479" i="21"/>
  <c r="J479" i="21"/>
  <c r="L479" i="21"/>
  <c r="I479" i="21"/>
  <c r="H480" i="21"/>
  <c r="N478" i="21"/>
  <c r="Q478" i="21"/>
  <c r="P478" i="21"/>
  <c r="O478" i="21"/>
  <c r="F479" i="21"/>
  <c r="D480" i="21"/>
  <c r="E479" i="21"/>
  <c r="Q479" i="21"/>
  <c r="N479" i="21"/>
  <c r="P479" i="21"/>
  <c r="O479" i="21"/>
  <c r="L480" i="21"/>
  <c r="I480" i="21"/>
  <c r="H481" i="21"/>
  <c r="M480" i="21"/>
  <c r="K480" i="21"/>
  <c r="J480" i="21"/>
  <c r="F480" i="21"/>
  <c r="E480" i="21"/>
  <c r="D481" i="21"/>
  <c r="P480" i="21"/>
  <c r="O480" i="21"/>
  <c r="N480" i="21"/>
  <c r="Q480" i="21"/>
  <c r="L481" i="21"/>
  <c r="J481" i="21"/>
  <c r="H482" i="21"/>
  <c r="I481" i="21"/>
  <c r="M481" i="21"/>
  <c r="K481" i="21"/>
  <c r="E481" i="21"/>
  <c r="F481" i="21"/>
  <c r="D482" i="21"/>
  <c r="I482" i="21"/>
  <c r="M482" i="21"/>
  <c r="L482" i="21"/>
  <c r="K482" i="21"/>
  <c r="J482" i="21"/>
  <c r="H483" i="21"/>
  <c r="Q481" i="21"/>
  <c r="P481" i="21"/>
  <c r="N481" i="21"/>
  <c r="O481" i="21"/>
  <c r="E482" i="21"/>
  <c r="F482" i="21"/>
  <c r="D483" i="21"/>
  <c r="O482" i="21"/>
  <c r="N482" i="21"/>
  <c r="Q482" i="21"/>
  <c r="P482" i="21"/>
  <c r="J483" i="21"/>
  <c r="K483" i="21"/>
  <c r="I483" i="21"/>
  <c r="L483" i="21"/>
  <c r="M483" i="21"/>
  <c r="H484" i="21"/>
  <c r="F483" i="21"/>
  <c r="D484" i="21"/>
  <c r="E483" i="21"/>
  <c r="O483" i="21"/>
  <c r="N483" i="21"/>
  <c r="Q483" i="21"/>
  <c r="P483" i="21"/>
  <c r="L484" i="21"/>
  <c r="M484" i="21"/>
  <c r="K484" i="21"/>
  <c r="H485" i="21"/>
  <c r="J484" i="21"/>
  <c r="I484" i="21"/>
  <c r="E484" i="21"/>
  <c r="F484" i="21"/>
  <c r="D485" i="21"/>
  <c r="K485" i="21"/>
  <c r="H486" i="21"/>
  <c r="M485" i="21"/>
  <c r="L485" i="21"/>
  <c r="J485" i="21"/>
  <c r="I485" i="21"/>
  <c r="P484" i="21"/>
  <c r="N484" i="21"/>
  <c r="O484" i="21"/>
  <c r="Q484" i="21"/>
  <c r="D486" i="21"/>
  <c r="F485" i="21"/>
  <c r="E485" i="21"/>
  <c r="L486" i="21"/>
  <c r="I486" i="21"/>
  <c r="J486" i="21"/>
  <c r="H487" i="21"/>
  <c r="K486" i="21"/>
  <c r="M486" i="21"/>
  <c r="N485" i="21"/>
  <c r="P485" i="21"/>
  <c r="O485" i="21"/>
  <c r="Q485" i="21"/>
  <c r="F486" i="21"/>
  <c r="E486" i="21"/>
  <c r="D487" i="21"/>
  <c r="O486" i="21"/>
  <c r="N486" i="21"/>
  <c r="Q486" i="21"/>
  <c r="P486" i="21"/>
  <c r="J487" i="21"/>
  <c r="M487" i="21"/>
  <c r="K487" i="21"/>
  <c r="L487" i="21"/>
  <c r="I487" i="21"/>
  <c r="H488" i="21"/>
  <c r="D488" i="21"/>
  <c r="F487" i="21"/>
  <c r="E487" i="21"/>
  <c r="P487" i="21"/>
  <c r="Q487" i="21"/>
  <c r="N487" i="21"/>
  <c r="O487" i="21"/>
  <c r="J488" i="21"/>
  <c r="I488" i="21"/>
  <c r="M488" i="21"/>
  <c r="K488" i="21"/>
  <c r="L488" i="21"/>
  <c r="H489" i="21"/>
  <c r="D489" i="21"/>
  <c r="E488" i="21"/>
  <c r="F488" i="21"/>
  <c r="O488" i="21"/>
  <c r="N488" i="21"/>
  <c r="Q488" i="21"/>
  <c r="P488" i="21"/>
  <c r="K489" i="21"/>
  <c r="I489" i="21"/>
  <c r="M489" i="21"/>
  <c r="J489" i="21"/>
  <c r="L489" i="21"/>
  <c r="H490" i="21"/>
  <c r="D490" i="21"/>
  <c r="E489" i="21"/>
  <c r="F489" i="21"/>
  <c r="O489" i="21"/>
  <c r="N489" i="21"/>
  <c r="Q489" i="21"/>
  <c r="P489" i="21"/>
  <c r="M490" i="21"/>
  <c r="K490" i="21"/>
  <c r="H491" i="21"/>
  <c r="L490" i="21"/>
  <c r="J490" i="21"/>
  <c r="I490" i="21"/>
  <c r="D491" i="21"/>
  <c r="F490" i="21"/>
  <c r="E490" i="21"/>
  <c r="I491" i="21"/>
  <c r="M491" i="21"/>
  <c r="J491" i="21"/>
  <c r="K491" i="21"/>
  <c r="H492" i="21"/>
  <c r="L491" i="21"/>
  <c r="Q490" i="21"/>
  <c r="O490" i="21"/>
  <c r="N490" i="21"/>
  <c r="P490" i="21"/>
  <c r="D492" i="21"/>
  <c r="E491" i="21"/>
  <c r="F491" i="21"/>
  <c r="N491" i="21"/>
  <c r="Q491" i="21"/>
  <c r="P491" i="21"/>
  <c r="O491" i="21"/>
  <c r="K492" i="21"/>
  <c r="L492" i="21"/>
  <c r="H493" i="21"/>
  <c r="M492" i="21"/>
  <c r="I492" i="21"/>
  <c r="J492" i="21"/>
  <c r="E492" i="21"/>
  <c r="D493" i="21"/>
  <c r="F492" i="21"/>
  <c r="K493" i="21"/>
  <c r="I493" i="21"/>
  <c r="H494" i="21"/>
  <c r="J493" i="21"/>
  <c r="L493" i="21"/>
  <c r="M493" i="21"/>
  <c r="O492" i="21"/>
  <c r="N492" i="21"/>
  <c r="Q492" i="21"/>
  <c r="P492" i="21"/>
  <c r="F493" i="21"/>
  <c r="E493" i="21"/>
  <c r="D494" i="21"/>
  <c r="N493" i="21"/>
  <c r="P493" i="21"/>
  <c r="O493" i="21"/>
  <c r="Q493" i="21"/>
  <c r="K494" i="21"/>
  <c r="H495" i="21"/>
  <c r="M494" i="21"/>
  <c r="I494" i="21"/>
  <c r="J494" i="21"/>
  <c r="L494" i="21"/>
  <c r="E494" i="21"/>
  <c r="D495" i="21"/>
  <c r="F494" i="21"/>
  <c r="L495" i="21"/>
  <c r="M495" i="21"/>
  <c r="J495" i="21"/>
  <c r="I495" i="21"/>
  <c r="H496" i="21"/>
  <c r="K495" i="21"/>
  <c r="P494" i="21"/>
  <c r="O494" i="21"/>
  <c r="N494" i="21"/>
  <c r="Q494" i="21"/>
  <c r="E495" i="21"/>
  <c r="F495" i="21"/>
  <c r="D496" i="21"/>
  <c r="Q495" i="21"/>
  <c r="N495" i="21"/>
  <c r="P495" i="21"/>
  <c r="O495" i="21"/>
  <c r="K496" i="21"/>
  <c r="J496" i="21"/>
  <c r="M496" i="21"/>
  <c r="I496" i="21"/>
  <c r="L496" i="21"/>
  <c r="H497" i="21"/>
  <c r="F496" i="21"/>
  <c r="D497" i="21"/>
  <c r="E496" i="21"/>
  <c r="P496" i="21"/>
  <c r="O496" i="21"/>
  <c r="N496" i="21"/>
  <c r="Q496" i="21"/>
  <c r="L497" i="21"/>
  <c r="J497" i="21"/>
  <c r="I497" i="21"/>
  <c r="H498" i="21"/>
  <c r="K497" i="21"/>
  <c r="M497" i="21"/>
  <c r="E497" i="21"/>
  <c r="D498" i="21"/>
  <c r="F497" i="21"/>
  <c r="Q497" i="21"/>
  <c r="P497" i="21"/>
  <c r="O497" i="21"/>
  <c r="N497" i="21"/>
  <c r="H499" i="21"/>
  <c r="L498" i="21"/>
  <c r="K498" i="21"/>
  <c r="J498" i="21"/>
  <c r="I498" i="21"/>
  <c r="M498" i="21"/>
  <c r="F498" i="21"/>
  <c r="D499" i="21"/>
  <c r="E498" i="21"/>
  <c r="I499" i="21"/>
  <c r="K499" i="21"/>
  <c r="L499" i="21"/>
  <c r="J499" i="21"/>
  <c r="H500" i="21"/>
  <c r="M499" i="21"/>
  <c r="P498" i="21"/>
  <c r="O498" i="21"/>
  <c r="Q498" i="21"/>
  <c r="N498" i="21"/>
  <c r="D500" i="21"/>
  <c r="F499" i="21"/>
  <c r="E499" i="21"/>
  <c r="P499" i="21"/>
  <c r="N499" i="21"/>
  <c r="Q499" i="21"/>
  <c r="O499" i="21"/>
  <c r="K500" i="21"/>
  <c r="I500" i="21"/>
  <c r="M500" i="21"/>
  <c r="J500" i="21"/>
  <c r="H501" i="21"/>
  <c r="L500" i="21"/>
  <c r="E500" i="21"/>
  <c r="D501" i="21"/>
  <c r="F500" i="21"/>
  <c r="Q500" i="21"/>
  <c r="O500" i="21"/>
  <c r="N500" i="21"/>
  <c r="P500" i="21"/>
  <c r="K501" i="21"/>
  <c r="H502" i="21"/>
  <c r="J501" i="21"/>
  <c r="M501" i="21"/>
  <c r="I501" i="21"/>
  <c r="L501" i="21"/>
  <c r="D502" i="21"/>
  <c r="E501" i="21"/>
  <c r="F501" i="21"/>
  <c r="I502" i="21"/>
  <c r="L502" i="21"/>
  <c r="H503" i="21"/>
  <c r="K502" i="21"/>
  <c r="J502" i="21"/>
  <c r="M502" i="21"/>
  <c r="P501" i="21"/>
  <c r="O501" i="21"/>
  <c r="N501" i="21"/>
  <c r="Q501" i="21"/>
  <c r="D503" i="21"/>
  <c r="F502" i="21"/>
  <c r="E502" i="21"/>
  <c r="N502" i="21"/>
  <c r="Q502" i="21"/>
  <c r="P502" i="21"/>
  <c r="O502" i="21"/>
  <c r="I503" i="21"/>
  <c r="H504" i="21"/>
  <c r="K503" i="21"/>
  <c r="M503" i="21"/>
  <c r="J503" i="21"/>
  <c r="L503" i="21"/>
  <c r="D504" i="21"/>
  <c r="E503" i="21"/>
  <c r="F503" i="21"/>
  <c r="N503" i="21"/>
  <c r="Q503" i="21"/>
  <c r="P503" i="21"/>
  <c r="O503" i="21"/>
  <c r="J504" i="21"/>
  <c r="H505" i="21"/>
  <c r="K504" i="21"/>
  <c r="I504" i="21"/>
  <c r="M504" i="21"/>
  <c r="L504" i="21"/>
  <c r="F504" i="21"/>
  <c r="D505" i="21"/>
  <c r="E504" i="21"/>
  <c r="J505" i="21"/>
  <c r="M505" i="21"/>
  <c r="K505" i="21"/>
  <c r="I505" i="21"/>
  <c r="L505" i="21"/>
  <c r="H506" i="21"/>
  <c r="N504" i="21"/>
  <c r="Q504" i="21"/>
  <c r="P504" i="21"/>
  <c r="O504" i="21"/>
  <c r="F505" i="21"/>
  <c r="D506" i="21"/>
  <c r="E505" i="21"/>
  <c r="P505" i="21"/>
  <c r="N505" i="21"/>
  <c r="O505" i="21"/>
  <c r="Q505" i="21"/>
  <c r="H507" i="21"/>
  <c r="J506" i="21"/>
  <c r="M506" i="21"/>
  <c r="I506" i="21"/>
  <c r="K506" i="21"/>
  <c r="L506" i="21"/>
  <c r="F506" i="21"/>
  <c r="E506" i="21"/>
  <c r="D507" i="21"/>
  <c r="H508" i="21"/>
  <c r="K507" i="21"/>
  <c r="J507" i="21"/>
  <c r="M507" i="21"/>
  <c r="I507" i="21"/>
  <c r="L507" i="21"/>
  <c r="N506" i="21"/>
  <c r="Q506" i="21"/>
  <c r="P506" i="21"/>
  <c r="O506" i="21"/>
  <c r="D508" i="21"/>
  <c r="F507" i="21"/>
  <c r="E507" i="21"/>
  <c r="L508" i="21"/>
  <c r="M508" i="21"/>
  <c r="K508" i="21"/>
  <c r="H509" i="21"/>
  <c r="J508" i="21"/>
  <c r="I508" i="21"/>
  <c r="O507" i="21"/>
  <c r="P507" i="21"/>
  <c r="N507" i="21"/>
  <c r="Q507" i="21"/>
  <c r="D509" i="21"/>
  <c r="E508" i="21"/>
  <c r="F508" i="21"/>
  <c r="K509" i="21"/>
  <c r="J509" i="21"/>
  <c r="M509" i="21"/>
  <c r="I509" i="21"/>
  <c r="L509" i="21"/>
  <c r="H510" i="21"/>
  <c r="N508" i="21"/>
  <c r="Q508" i="21"/>
  <c r="O508" i="21"/>
  <c r="P508" i="21"/>
  <c r="F509" i="21"/>
  <c r="D510" i="21"/>
  <c r="E509" i="21"/>
  <c r="O509" i="21"/>
  <c r="Q509" i="21"/>
  <c r="N509" i="21"/>
  <c r="P509" i="21"/>
  <c r="J510" i="21"/>
  <c r="H511" i="21"/>
  <c r="L510" i="21"/>
  <c r="K510" i="21"/>
  <c r="I510" i="21"/>
  <c r="M510" i="21"/>
  <c r="D511" i="21"/>
  <c r="F510" i="21"/>
  <c r="E510" i="21"/>
  <c r="K511" i="21"/>
  <c r="I511" i="21"/>
  <c r="L511" i="21"/>
  <c r="H512" i="21"/>
  <c r="M511" i="21"/>
  <c r="J511" i="21"/>
  <c r="P510" i="21"/>
  <c r="O510" i="21"/>
  <c r="N510" i="21"/>
  <c r="Q510" i="21"/>
  <c r="D512" i="21"/>
  <c r="F511" i="21"/>
  <c r="E511" i="21"/>
  <c r="N511" i="21"/>
  <c r="O511" i="21"/>
  <c r="Q511" i="21"/>
  <c r="P511" i="21"/>
  <c r="H513" i="21"/>
  <c r="M512" i="21"/>
  <c r="J512" i="21"/>
  <c r="K512" i="21"/>
  <c r="I512" i="21"/>
  <c r="L512" i="21"/>
  <c r="E512" i="21"/>
  <c r="F512" i="21"/>
  <c r="D513" i="21"/>
  <c r="I513" i="21"/>
  <c r="K513" i="21"/>
  <c r="L513" i="21"/>
  <c r="M513" i="21"/>
  <c r="J513" i="21"/>
  <c r="H514" i="21"/>
  <c r="O512" i="21"/>
  <c r="P512" i="21"/>
  <c r="N512" i="21"/>
  <c r="Q512" i="21"/>
  <c r="F513" i="21"/>
  <c r="E513" i="21"/>
  <c r="D514" i="21"/>
  <c r="P513" i="21"/>
  <c r="O513" i="21"/>
  <c r="N513" i="21"/>
  <c r="Q513" i="21"/>
  <c r="J514" i="21"/>
  <c r="I514" i="21"/>
  <c r="H515" i="21"/>
  <c r="L514" i="21"/>
  <c r="M514" i="21"/>
  <c r="K514" i="21"/>
  <c r="D515" i="21"/>
  <c r="E514" i="21"/>
  <c r="F514" i="21"/>
  <c r="Q514" i="21"/>
  <c r="O514" i="21"/>
  <c r="P514" i="21"/>
  <c r="N514" i="21"/>
  <c r="L515" i="21"/>
  <c r="K515" i="21"/>
  <c r="M515" i="21"/>
  <c r="H516" i="21"/>
  <c r="J515" i="21"/>
  <c r="I515" i="21"/>
  <c r="F515" i="21"/>
  <c r="E515" i="21"/>
  <c r="D516" i="21"/>
  <c r="J516" i="21"/>
  <c r="M516" i="21"/>
  <c r="K516" i="21"/>
  <c r="I516" i="21"/>
  <c r="L516" i="21"/>
  <c r="H517" i="21"/>
  <c r="N515" i="21"/>
  <c r="P515" i="21"/>
  <c r="O515" i="21"/>
  <c r="Q515" i="21"/>
  <c r="F516" i="21"/>
  <c r="E516" i="21"/>
  <c r="D517" i="21"/>
  <c r="N516" i="21"/>
  <c r="Q516" i="21"/>
  <c r="P516" i="21"/>
  <c r="O516" i="21"/>
  <c r="M517" i="21"/>
  <c r="H518" i="21"/>
  <c r="J517" i="21"/>
  <c r="L517" i="21"/>
  <c r="K517" i="21"/>
  <c r="I517" i="21"/>
  <c r="E517" i="21"/>
  <c r="D518" i="21"/>
  <c r="F517" i="21"/>
  <c r="K518" i="21"/>
  <c r="M518" i="21"/>
  <c r="I518" i="21"/>
  <c r="H519" i="21"/>
  <c r="J518" i="21"/>
  <c r="L518" i="21"/>
  <c r="O517" i="21"/>
  <c r="N517" i="21"/>
  <c r="Q517" i="21"/>
  <c r="P517" i="21"/>
  <c r="F518" i="21"/>
  <c r="D519" i="21"/>
  <c r="E518" i="21"/>
  <c r="N518" i="21"/>
  <c r="Q518" i="21"/>
  <c r="P518" i="21"/>
  <c r="O518" i="21"/>
  <c r="I519" i="21"/>
  <c r="K519" i="21"/>
  <c r="M519" i="21"/>
  <c r="H520" i="21"/>
  <c r="J519" i="21"/>
  <c r="L519" i="21"/>
  <c r="D520" i="21"/>
  <c r="E519" i="21"/>
  <c r="F519" i="21"/>
  <c r="O519" i="21"/>
  <c r="Q519" i="21"/>
  <c r="N519" i="21"/>
  <c r="P519" i="21"/>
  <c r="L520" i="21"/>
  <c r="J520" i="21"/>
  <c r="K520" i="21"/>
  <c r="M520" i="21"/>
  <c r="I520" i="21"/>
  <c r="H521" i="21"/>
  <c r="F520" i="21"/>
  <c r="D521" i="21"/>
  <c r="E520" i="21"/>
  <c r="Q520" i="21"/>
  <c r="N520" i="21"/>
  <c r="P520" i="21"/>
  <c r="O520" i="21"/>
  <c r="L521" i="21"/>
  <c r="I521" i="21"/>
  <c r="J521" i="21"/>
  <c r="M521" i="21"/>
  <c r="H522" i="21"/>
  <c r="K521" i="21"/>
  <c r="E521" i="21"/>
  <c r="F521" i="21"/>
  <c r="D522" i="21"/>
  <c r="N521" i="21"/>
  <c r="Q521" i="21"/>
  <c r="O521" i="21"/>
  <c r="P521" i="21"/>
  <c r="H523" i="21"/>
  <c r="I522" i="21"/>
  <c r="M522" i="21"/>
  <c r="L522" i="21"/>
  <c r="K522" i="21"/>
  <c r="J522" i="21"/>
  <c r="F522" i="21"/>
  <c r="D523" i="21"/>
  <c r="E522" i="21"/>
  <c r="J523" i="21"/>
  <c r="M523" i="21"/>
  <c r="I523" i="21"/>
  <c r="K523" i="21"/>
  <c r="H524" i="21"/>
  <c r="L523" i="21"/>
  <c r="P522" i="21"/>
  <c r="O522" i="21"/>
  <c r="N522" i="21"/>
  <c r="Q522" i="21"/>
  <c r="D524" i="21"/>
  <c r="F523" i="21"/>
  <c r="E523" i="21"/>
  <c r="N523" i="21"/>
  <c r="Q523" i="21"/>
  <c r="P523" i="21"/>
  <c r="O523" i="21"/>
  <c r="M524" i="21"/>
  <c r="K524" i="21"/>
  <c r="J524" i="21"/>
  <c r="H525" i="21"/>
  <c r="I524" i="21"/>
  <c r="L524" i="21"/>
  <c r="E524" i="21"/>
  <c r="F524" i="21"/>
  <c r="D525" i="21"/>
  <c r="I525" i="21"/>
  <c r="H526" i="21"/>
  <c r="J525" i="21"/>
  <c r="L525" i="21"/>
  <c r="M525" i="21"/>
  <c r="K525" i="21"/>
  <c r="N524" i="21"/>
  <c r="Q524" i="21"/>
  <c r="P524" i="21"/>
  <c r="O524" i="21"/>
  <c r="F525" i="21"/>
  <c r="E525" i="21"/>
  <c r="D526" i="21"/>
  <c r="N525" i="21"/>
  <c r="Q525" i="21"/>
  <c r="P525" i="21"/>
  <c r="O525" i="21"/>
  <c r="L526" i="21"/>
  <c r="I526" i="21"/>
  <c r="M526" i="21"/>
  <c r="J526" i="21"/>
  <c r="H527" i="21"/>
  <c r="K526" i="21"/>
  <c r="F526" i="21"/>
  <c r="D527" i="21"/>
  <c r="E526" i="21"/>
  <c r="N526" i="21"/>
  <c r="O526" i="21"/>
  <c r="Q526" i="21"/>
  <c r="P526" i="21"/>
  <c r="L527" i="21"/>
  <c r="M527" i="21"/>
  <c r="I527" i="21"/>
  <c r="J527" i="21"/>
  <c r="H528" i="21"/>
  <c r="K527" i="21"/>
  <c r="F527" i="21"/>
  <c r="D528" i="21"/>
  <c r="E527" i="21"/>
  <c r="O527" i="21"/>
  <c r="P527" i="21"/>
  <c r="N527" i="21"/>
  <c r="Q527" i="21"/>
  <c r="L528" i="21"/>
  <c r="J528" i="21"/>
  <c r="K528" i="21"/>
  <c r="I528" i="21"/>
  <c r="H529" i="21"/>
  <c r="M528" i="21"/>
  <c r="D529" i="21"/>
  <c r="E528" i="21"/>
  <c r="F528" i="21"/>
  <c r="Q528" i="21"/>
  <c r="O528" i="21"/>
  <c r="P528" i="21"/>
  <c r="N528" i="21"/>
  <c r="L529" i="21"/>
  <c r="I529" i="21"/>
  <c r="M529" i="21"/>
  <c r="K529" i="21"/>
  <c r="H530" i="21"/>
  <c r="J529" i="21"/>
  <c r="D530" i="21"/>
  <c r="E529" i="21"/>
  <c r="F529" i="21"/>
  <c r="Q529" i="21"/>
  <c r="P529" i="21"/>
  <c r="O529" i="21"/>
  <c r="N529" i="21"/>
  <c r="M530" i="21"/>
  <c r="L530" i="21"/>
  <c r="J530" i="21"/>
  <c r="I530" i="21"/>
  <c r="K530" i="21"/>
  <c r="H531" i="21"/>
  <c r="D531" i="21"/>
  <c r="E530" i="21"/>
  <c r="F530" i="21"/>
  <c r="P530" i="21"/>
  <c r="O530" i="21"/>
  <c r="N530" i="21"/>
  <c r="Q530" i="21"/>
  <c r="H532" i="21"/>
  <c r="M531" i="21"/>
  <c r="J531" i="21"/>
  <c r="K531" i="21"/>
  <c r="I531" i="21"/>
  <c r="L531" i="21"/>
  <c r="D532" i="21"/>
  <c r="F531" i="21"/>
  <c r="E531" i="21"/>
  <c r="I532" i="21"/>
  <c r="H533" i="21"/>
  <c r="J532" i="21"/>
  <c r="M532" i="21"/>
  <c r="K532" i="21"/>
  <c r="L532" i="21"/>
  <c r="Q531" i="21"/>
  <c r="O531" i="21"/>
  <c r="N531" i="21"/>
  <c r="P531" i="21"/>
  <c r="F532" i="21"/>
  <c r="E532" i="21"/>
  <c r="D533" i="21"/>
  <c r="Q532" i="21"/>
  <c r="N532" i="21"/>
  <c r="P532" i="21"/>
  <c r="O532" i="21"/>
  <c r="H534" i="21"/>
  <c r="K533" i="21"/>
  <c r="J533" i="21"/>
  <c r="I533" i="21"/>
  <c r="L533" i="21"/>
  <c r="M533" i="21"/>
  <c r="F533" i="21"/>
  <c r="E533" i="21"/>
  <c r="D534" i="21"/>
  <c r="K534" i="21"/>
  <c r="L534" i="21"/>
  <c r="I534" i="21"/>
  <c r="M534" i="21"/>
  <c r="J534" i="21"/>
  <c r="H535" i="21"/>
  <c r="Q533" i="21"/>
  <c r="P533" i="21"/>
  <c r="O533" i="21"/>
  <c r="N533" i="21"/>
  <c r="E534" i="21"/>
  <c r="F534" i="21"/>
  <c r="D535" i="21"/>
  <c r="P534" i="21"/>
  <c r="O534" i="21"/>
  <c r="N534" i="21"/>
  <c r="Q534" i="21"/>
  <c r="M535" i="21"/>
  <c r="K535" i="21"/>
  <c r="L535" i="21"/>
  <c r="I535" i="21"/>
  <c r="H536" i="21"/>
  <c r="J535" i="21"/>
  <c r="E535" i="21"/>
  <c r="D536" i="21"/>
  <c r="F535" i="21"/>
  <c r="P535" i="21"/>
  <c r="Q535" i="21"/>
  <c r="O535" i="21"/>
  <c r="N535" i="21"/>
  <c r="L536" i="21"/>
  <c r="M536" i="21"/>
  <c r="H537" i="21"/>
  <c r="J536" i="21"/>
  <c r="K536" i="21"/>
  <c r="I536" i="21"/>
  <c r="F536" i="21"/>
  <c r="D537" i="21"/>
  <c r="E536" i="21"/>
  <c r="I537" i="21"/>
  <c r="L537" i="21"/>
  <c r="M537" i="21"/>
  <c r="K537" i="21"/>
  <c r="H538" i="21"/>
  <c r="J537" i="21"/>
  <c r="Q536" i="21"/>
  <c r="O536" i="21"/>
  <c r="P536" i="21"/>
  <c r="N536" i="21"/>
  <c r="D538" i="21"/>
  <c r="E537" i="21"/>
  <c r="F537" i="21"/>
  <c r="O537" i="21"/>
  <c r="P537" i="21"/>
  <c r="N537" i="21"/>
  <c r="Q537" i="21"/>
  <c r="J538" i="21"/>
  <c r="M538" i="21"/>
  <c r="I538" i="21"/>
  <c r="K538" i="21"/>
  <c r="H539" i="21"/>
  <c r="L538" i="21"/>
  <c r="F538" i="21"/>
  <c r="D539" i="21"/>
  <c r="E538" i="21"/>
  <c r="O538" i="21"/>
  <c r="N538" i="21"/>
  <c r="Q538" i="21"/>
  <c r="P538" i="21"/>
  <c r="J539" i="21"/>
  <c r="M539" i="21"/>
  <c r="H540" i="21"/>
  <c r="I539" i="21"/>
  <c r="K539" i="21"/>
  <c r="L539" i="21"/>
  <c r="F539" i="21"/>
  <c r="E539" i="21"/>
  <c r="D540" i="21"/>
  <c r="M540" i="21"/>
  <c r="K540" i="21"/>
  <c r="H541" i="21"/>
  <c r="L540" i="21"/>
  <c r="I540" i="21"/>
  <c r="J540" i="21"/>
  <c r="P539" i="21"/>
  <c r="N539" i="21"/>
  <c r="Q539" i="21"/>
  <c r="O539" i="21"/>
  <c r="F540" i="21"/>
  <c r="E540" i="21"/>
  <c r="D541" i="21"/>
  <c r="I541" i="21"/>
  <c r="H542" i="21"/>
  <c r="K541" i="21"/>
  <c r="L541" i="21"/>
  <c r="M541" i="21"/>
  <c r="J541" i="21"/>
  <c r="P540" i="21"/>
  <c r="O540" i="21"/>
  <c r="N540" i="21"/>
  <c r="Q540" i="21"/>
  <c r="D542" i="21"/>
  <c r="E541" i="21"/>
  <c r="F541" i="21"/>
  <c r="O541" i="21"/>
  <c r="N541" i="21"/>
  <c r="Q541" i="21"/>
  <c r="P541" i="21"/>
  <c r="H543" i="21"/>
  <c r="L542" i="21"/>
  <c r="I542" i="21"/>
  <c r="M542" i="21"/>
  <c r="J542" i="21"/>
  <c r="K542" i="21"/>
  <c r="F542" i="21"/>
  <c r="D543" i="21"/>
  <c r="E542" i="21"/>
  <c r="H544" i="21"/>
  <c r="M543" i="21"/>
  <c r="L543" i="21"/>
  <c r="K543" i="21"/>
  <c r="J543" i="21"/>
  <c r="I543" i="21"/>
  <c r="Q542" i="21"/>
  <c r="O542" i="21"/>
  <c r="P542" i="21"/>
  <c r="N542" i="21"/>
  <c r="E543" i="21"/>
  <c r="F543" i="21"/>
  <c r="D544" i="21"/>
  <c r="I544" i="21"/>
  <c r="J544" i="21"/>
  <c r="L544" i="21"/>
  <c r="H545" i="21"/>
  <c r="K544" i="21"/>
  <c r="M544" i="21"/>
  <c r="N543" i="21"/>
  <c r="Q543" i="21"/>
  <c r="P543" i="21"/>
  <c r="O543" i="21"/>
  <c r="E544" i="21"/>
  <c r="F544" i="21"/>
  <c r="D545" i="21"/>
  <c r="N544" i="21"/>
  <c r="Q544" i="21"/>
  <c r="P544" i="21"/>
  <c r="O544" i="21"/>
  <c r="L545" i="21"/>
  <c r="I545" i="21"/>
  <c r="J545" i="21"/>
  <c r="K545" i="21"/>
  <c r="H546" i="21"/>
  <c r="M545" i="21"/>
  <c r="D546" i="21"/>
  <c r="F545" i="21"/>
  <c r="E545" i="21"/>
  <c r="Q545" i="21"/>
  <c r="P545" i="21"/>
  <c r="O545" i="21"/>
  <c r="N545" i="21"/>
  <c r="I546" i="21"/>
  <c r="M546" i="21"/>
  <c r="L546" i="21"/>
  <c r="K546" i="21"/>
  <c r="J546" i="21"/>
  <c r="H547" i="21"/>
  <c r="D547" i="21"/>
  <c r="E546" i="21"/>
  <c r="F546" i="21"/>
  <c r="P546" i="21"/>
  <c r="O546" i="21"/>
  <c r="N546" i="21"/>
  <c r="Q546" i="21"/>
  <c r="L547" i="21"/>
  <c r="H548" i="21"/>
  <c r="K547" i="21"/>
  <c r="M547" i="21"/>
  <c r="J547" i="21"/>
  <c r="I547" i="21"/>
  <c r="F547" i="21"/>
  <c r="E547" i="21"/>
  <c r="D548" i="21"/>
  <c r="H549" i="21"/>
  <c r="I548" i="21"/>
  <c r="M548" i="21"/>
  <c r="J548" i="21"/>
  <c r="L548" i="21"/>
  <c r="K548" i="21"/>
  <c r="N547" i="21"/>
  <c r="O547" i="21"/>
  <c r="Q547" i="21"/>
  <c r="P547" i="21"/>
  <c r="E548" i="21"/>
  <c r="F548" i="21"/>
  <c r="D549" i="21"/>
  <c r="L549" i="21"/>
  <c r="H550" i="21"/>
  <c r="M549" i="21"/>
  <c r="K549" i="21"/>
  <c r="J549" i="21"/>
  <c r="I549" i="21"/>
  <c r="N548" i="21"/>
  <c r="P548" i="21"/>
  <c r="O548" i="21"/>
  <c r="Q548" i="21"/>
  <c r="E549" i="21"/>
  <c r="F549" i="21"/>
  <c r="D550" i="21"/>
  <c r="K550" i="21"/>
  <c r="I550" i="21"/>
  <c r="M550" i="21"/>
  <c r="L550" i="21"/>
  <c r="H551" i="21"/>
  <c r="J550" i="21"/>
  <c r="P549" i="21"/>
  <c r="Q549" i="21"/>
  <c r="O549" i="21"/>
  <c r="N549" i="21"/>
  <c r="E550" i="21"/>
  <c r="D551" i="21"/>
  <c r="F550" i="21"/>
  <c r="N550" i="21"/>
  <c r="Q550" i="21"/>
  <c r="P550" i="21"/>
  <c r="O550" i="21"/>
  <c r="M551" i="21"/>
  <c r="J551" i="21"/>
  <c r="I551" i="21"/>
  <c r="H552" i="21"/>
  <c r="L551" i="21"/>
  <c r="K551" i="21"/>
  <c r="E551" i="21"/>
  <c r="D552" i="21"/>
  <c r="F551" i="21"/>
  <c r="O551" i="21"/>
  <c r="N551" i="21"/>
  <c r="P551" i="21"/>
  <c r="Q551" i="21"/>
  <c r="L552" i="21"/>
  <c r="H553" i="21"/>
  <c r="J552" i="21"/>
  <c r="M552" i="21"/>
  <c r="I552" i="21"/>
  <c r="K552" i="21"/>
  <c r="E552" i="21"/>
  <c r="F552" i="21"/>
  <c r="D553" i="21"/>
  <c r="H554" i="21"/>
  <c r="L553" i="21"/>
  <c r="J553" i="21"/>
  <c r="M553" i="21"/>
  <c r="K553" i="21"/>
  <c r="I553" i="21"/>
  <c r="O552" i="21"/>
  <c r="N552" i="21"/>
  <c r="Q552" i="21"/>
  <c r="P552" i="21"/>
  <c r="F553" i="21"/>
  <c r="E553" i="21"/>
  <c r="D554" i="21"/>
  <c r="I554" i="21"/>
  <c r="K554" i="21"/>
  <c r="J554" i="21"/>
  <c r="M554" i="21"/>
  <c r="L554" i="21"/>
  <c r="H555" i="21"/>
  <c r="P553" i="21"/>
  <c r="Q553" i="21"/>
  <c r="O553" i="21"/>
  <c r="N553" i="21"/>
  <c r="F554" i="21"/>
  <c r="D555" i="21"/>
  <c r="E554" i="21"/>
  <c r="P554" i="21"/>
  <c r="O554" i="21"/>
  <c r="Q554" i="21"/>
  <c r="N554" i="21"/>
  <c r="L555" i="21"/>
  <c r="I555" i="21"/>
  <c r="H556" i="21"/>
  <c r="M555" i="21"/>
  <c r="J555" i="21"/>
  <c r="K555" i="21"/>
  <c r="F555" i="21"/>
  <c r="D556" i="21"/>
  <c r="E555" i="21"/>
  <c r="O555" i="21"/>
  <c r="P555" i="21"/>
  <c r="N555" i="21"/>
  <c r="Q555" i="21"/>
  <c r="J556" i="21"/>
  <c r="I556" i="21"/>
  <c r="L556" i="21"/>
  <c r="K556" i="21"/>
  <c r="M556" i="21"/>
  <c r="H557" i="21"/>
  <c r="F556" i="21"/>
  <c r="E556" i="21"/>
  <c r="D557" i="21"/>
  <c r="Q556" i="21"/>
  <c r="P556" i="21"/>
  <c r="N556" i="21"/>
  <c r="O556" i="21"/>
  <c r="H558" i="21"/>
  <c r="K557" i="21"/>
  <c r="J557" i="21"/>
  <c r="I557" i="21"/>
  <c r="L557" i="21"/>
  <c r="M557" i="21"/>
  <c r="F557" i="21"/>
  <c r="E557" i="21"/>
  <c r="D558" i="21"/>
  <c r="J558" i="21"/>
  <c r="I558" i="21"/>
  <c r="L558" i="21"/>
  <c r="H559" i="21"/>
  <c r="M558" i="21"/>
  <c r="K558" i="21"/>
  <c r="N557" i="21"/>
  <c r="P557" i="21"/>
  <c r="O557" i="21"/>
  <c r="Q557" i="21"/>
  <c r="D559" i="21"/>
  <c r="F558" i="21"/>
  <c r="E558" i="21"/>
  <c r="O558" i="21"/>
  <c r="Q558" i="21"/>
  <c r="P558" i="21"/>
  <c r="N558" i="21"/>
  <c r="L559" i="21"/>
  <c r="M559" i="21"/>
  <c r="I559" i="21"/>
  <c r="J559" i="21"/>
  <c r="H560" i="21"/>
  <c r="K559" i="21"/>
  <c r="E559" i="21"/>
  <c r="F559" i="21"/>
  <c r="D560" i="21"/>
  <c r="N559" i="21"/>
  <c r="O559" i="21"/>
  <c r="Q559" i="21"/>
  <c r="P559" i="21"/>
  <c r="M560" i="21"/>
  <c r="L560" i="21"/>
  <c r="K560" i="21"/>
  <c r="J560" i="21"/>
  <c r="H561" i="21"/>
  <c r="I560" i="21"/>
  <c r="E560" i="21"/>
  <c r="D561" i="21"/>
  <c r="F560" i="21"/>
  <c r="H562" i="21"/>
  <c r="M561" i="21"/>
  <c r="I561" i="21"/>
  <c r="L561" i="21"/>
  <c r="K561" i="21"/>
  <c r="J561" i="21"/>
  <c r="Q560" i="21"/>
  <c r="N560" i="21"/>
  <c r="P560" i="21"/>
  <c r="O560" i="21"/>
  <c r="D562" i="21"/>
  <c r="F561" i="21"/>
  <c r="E561" i="21"/>
  <c r="K562" i="21"/>
  <c r="I562" i="21"/>
  <c r="J562" i="21"/>
  <c r="M562" i="21"/>
  <c r="H563" i="21"/>
  <c r="L562" i="21"/>
  <c r="N561" i="21"/>
  <c r="Q561" i="21"/>
  <c r="P561" i="21"/>
  <c r="O561" i="21"/>
  <c r="F562" i="21"/>
  <c r="D563" i="21"/>
  <c r="E562" i="21"/>
  <c r="N562" i="21"/>
  <c r="Q562" i="21"/>
  <c r="P562" i="21"/>
  <c r="O562" i="21"/>
  <c r="K563" i="21"/>
  <c r="I563" i="21"/>
  <c r="L563" i="21"/>
  <c r="M563" i="21"/>
  <c r="J563" i="21"/>
  <c r="H564" i="21"/>
  <c r="D564" i="21"/>
  <c r="E563" i="21"/>
  <c r="F563" i="21"/>
  <c r="Q563" i="21"/>
  <c r="O563" i="21"/>
  <c r="P563" i="21"/>
  <c r="N563" i="21"/>
  <c r="J564" i="21"/>
  <c r="H565" i="21"/>
  <c r="M564" i="21"/>
  <c r="I564" i="21"/>
  <c r="K564" i="21"/>
  <c r="L564" i="21"/>
  <c r="D565" i="21"/>
  <c r="F564" i="21"/>
  <c r="E564" i="21"/>
  <c r="H566" i="21"/>
  <c r="L565" i="21"/>
  <c r="K565" i="21"/>
  <c r="I565" i="21"/>
  <c r="J565" i="21"/>
  <c r="M565" i="21"/>
  <c r="Q564" i="21"/>
  <c r="P564" i="21"/>
  <c r="O564" i="21"/>
  <c r="N564" i="21"/>
  <c r="E565" i="21"/>
  <c r="D566" i="21"/>
  <c r="F565" i="21"/>
  <c r="L566" i="21"/>
  <c r="J566" i="21"/>
  <c r="H567" i="21"/>
  <c r="M566" i="21"/>
  <c r="K566" i="21"/>
  <c r="I566" i="21"/>
  <c r="N565" i="21"/>
  <c r="P565" i="21"/>
  <c r="Q565" i="21"/>
  <c r="O565" i="21"/>
  <c r="E566" i="21"/>
  <c r="D567" i="21"/>
  <c r="F566" i="21"/>
  <c r="I567" i="21"/>
  <c r="J567" i="21"/>
  <c r="L567" i="21"/>
  <c r="K567" i="21"/>
  <c r="M567" i="21"/>
  <c r="H568" i="21"/>
  <c r="P566" i="21"/>
  <c r="Q566" i="21"/>
  <c r="N566" i="21"/>
  <c r="O566" i="21"/>
  <c r="D568" i="21"/>
  <c r="E567" i="21"/>
  <c r="F567" i="21"/>
  <c r="O567" i="21"/>
  <c r="N567" i="21"/>
  <c r="Q567" i="21"/>
  <c r="P567" i="21"/>
  <c r="K568" i="21"/>
  <c r="M568" i="21"/>
  <c r="J568" i="21"/>
  <c r="L568" i="21"/>
  <c r="I568" i="21"/>
  <c r="H569" i="21"/>
  <c r="F568" i="21"/>
  <c r="E568" i="21"/>
  <c r="D569" i="21"/>
  <c r="N568" i="21"/>
  <c r="O568" i="21"/>
  <c r="Q568" i="21"/>
  <c r="P568" i="21"/>
  <c r="L569" i="21"/>
  <c r="K569" i="21"/>
  <c r="M569" i="21"/>
  <c r="H570" i="21"/>
  <c r="J569" i="21"/>
  <c r="I569" i="21"/>
  <c r="E569" i="21"/>
  <c r="D570" i="21"/>
  <c r="F569" i="21"/>
  <c r="K570" i="21"/>
  <c r="I570" i="21"/>
  <c r="L570" i="21"/>
  <c r="H571" i="21"/>
  <c r="M570" i="21"/>
  <c r="J570" i="21"/>
  <c r="O569" i="21"/>
  <c r="P569" i="21"/>
  <c r="N569" i="21"/>
  <c r="Q569" i="21"/>
  <c r="D571" i="21"/>
  <c r="E570" i="21"/>
  <c r="F570" i="21"/>
  <c r="N570" i="21"/>
  <c r="Q570" i="21"/>
  <c r="P570" i="21"/>
  <c r="O570" i="21"/>
  <c r="H572" i="21"/>
  <c r="M571" i="21"/>
  <c r="K571" i="21"/>
  <c r="L571" i="21"/>
  <c r="J571" i="21"/>
  <c r="I571" i="21"/>
  <c r="F571" i="21"/>
  <c r="D572" i="21"/>
  <c r="E571" i="21"/>
  <c r="M572" i="21"/>
  <c r="I572" i="21"/>
  <c r="J572" i="21"/>
  <c r="L572" i="21"/>
  <c r="K572" i="21"/>
  <c r="H573" i="21"/>
  <c r="N571" i="21"/>
  <c r="Q571" i="21"/>
  <c r="P571" i="21"/>
  <c r="O571" i="21"/>
  <c r="E572" i="21"/>
  <c r="F572" i="21"/>
  <c r="D573" i="21"/>
  <c r="N572" i="21"/>
  <c r="P572" i="21"/>
  <c r="O572" i="21"/>
  <c r="Q572" i="21"/>
  <c r="H574" i="21"/>
  <c r="L573" i="21"/>
  <c r="J573" i="21"/>
  <c r="K573" i="21"/>
  <c r="M573" i="21"/>
  <c r="I573" i="21"/>
  <c r="E573" i="21"/>
  <c r="F573" i="21"/>
  <c r="D574" i="21"/>
  <c r="L574" i="21"/>
  <c r="H575" i="21"/>
  <c r="I574" i="21"/>
  <c r="K574" i="21"/>
  <c r="M574" i="21"/>
  <c r="J574" i="21"/>
  <c r="N573" i="21"/>
  <c r="O573" i="21"/>
  <c r="Q573" i="21"/>
  <c r="P573" i="21"/>
  <c r="F574" i="21"/>
  <c r="D575" i="21"/>
  <c r="E574" i="21"/>
  <c r="H576" i="21"/>
  <c r="M575" i="21"/>
  <c r="J575" i="21"/>
  <c r="L575" i="21"/>
  <c r="K575" i="21"/>
  <c r="I575" i="21"/>
  <c r="P574" i="21"/>
  <c r="O574" i="21"/>
  <c r="N574" i="21"/>
  <c r="Q574" i="21"/>
  <c r="D576" i="21"/>
  <c r="F575" i="21"/>
  <c r="E575" i="21"/>
  <c r="I576" i="21"/>
  <c r="L576" i="21"/>
  <c r="M576" i="21"/>
  <c r="K576" i="21"/>
  <c r="H577" i="21"/>
  <c r="J576" i="21"/>
  <c r="P575" i="21"/>
  <c r="N575" i="21"/>
  <c r="O575" i="21"/>
  <c r="Q575" i="21"/>
  <c r="E576" i="21"/>
  <c r="D577" i="21"/>
  <c r="F576" i="21"/>
  <c r="O576" i="21"/>
  <c r="N576" i="21"/>
  <c r="P576" i="21"/>
  <c r="Q576" i="21"/>
  <c r="J577" i="21"/>
  <c r="L577" i="21"/>
  <c r="H578" i="21"/>
  <c r="M577" i="21"/>
  <c r="K577" i="21"/>
  <c r="I577" i="21"/>
  <c r="E577" i="21"/>
  <c r="F577" i="21"/>
  <c r="D578" i="21"/>
  <c r="H579" i="21"/>
  <c r="I578" i="21"/>
  <c r="M578" i="21"/>
  <c r="K578" i="21"/>
  <c r="J578" i="21"/>
  <c r="L578" i="21"/>
  <c r="O577" i="21"/>
  <c r="N577" i="21"/>
  <c r="P577" i="21"/>
  <c r="Q577" i="21"/>
  <c r="F578" i="21"/>
  <c r="E578" i="21"/>
  <c r="D579" i="21"/>
  <c r="I579" i="21"/>
  <c r="L579" i="21"/>
  <c r="K579" i="21"/>
  <c r="J579" i="21"/>
  <c r="M579" i="21"/>
  <c r="H580" i="21"/>
  <c r="N578" i="21"/>
  <c r="Q578" i="21"/>
  <c r="P578" i="21"/>
  <c r="O578" i="21"/>
  <c r="D580" i="21"/>
  <c r="E579" i="21"/>
  <c r="F579" i="21"/>
  <c r="N579" i="21"/>
  <c r="Q579" i="21"/>
  <c r="O579" i="21"/>
  <c r="P579" i="21"/>
  <c r="I580" i="21"/>
  <c r="L580" i="21"/>
  <c r="M580" i="21"/>
  <c r="H581" i="21"/>
  <c r="J580" i="21"/>
  <c r="K580" i="21"/>
  <c r="F580" i="21"/>
  <c r="D581" i="21"/>
  <c r="E580" i="21"/>
  <c r="P580" i="21"/>
  <c r="O580" i="21"/>
  <c r="N580" i="21"/>
  <c r="Q580" i="21"/>
  <c r="J581" i="21"/>
  <c r="I581" i="21"/>
  <c r="L581" i="21"/>
  <c r="M581" i="21"/>
  <c r="K581" i="21"/>
  <c r="H582" i="21"/>
  <c r="D582" i="21"/>
  <c r="E581" i="21"/>
  <c r="F581" i="21"/>
  <c r="P581" i="21"/>
  <c r="O581" i="21"/>
  <c r="N581" i="21"/>
  <c r="Q581" i="21"/>
  <c r="J582" i="21"/>
  <c r="K582" i="21"/>
  <c r="H583" i="21"/>
  <c r="L582" i="21"/>
  <c r="I582" i="21"/>
  <c r="M582" i="21"/>
  <c r="D583" i="21"/>
  <c r="E582" i="21"/>
  <c r="F582" i="21"/>
  <c r="L583" i="21"/>
  <c r="M583" i="21"/>
  <c r="J583" i="21"/>
  <c r="K583" i="21"/>
  <c r="H584" i="21"/>
  <c r="I583" i="21"/>
  <c r="P582" i="21"/>
  <c r="O582" i="21"/>
  <c r="Q582" i="21"/>
  <c r="N582" i="21"/>
  <c r="D584" i="21"/>
  <c r="F583" i="21"/>
  <c r="E583" i="21"/>
  <c r="L584" i="21"/>
  <c r="J584" i="21"/>
  <c r="H585" i="21"/>
  <c r="K584" i="21"/>
  <c r="M584" i="21"/>
  <c r="I584" i="21"/>
  <c r="N583" i="21"/>
  <c r="Q583" i="21"/>
  <c r="O583" i="21"/>
  <c r="P583" i="21"/>
  <c r="E584" i="21"/>
  <c r="D585" i="21"/>
  <c r="F584" i="21"/>
  <c r="I585" i="21"/>
  <c r="J585" i="21"/>
  <c r="M585" i="21"/>
  <c r="H586" i="21"/>
  <c r="L585" i="21"/>
  <c r="K585" i="21"/>
  <c r="Q584" i="21"/>
  <c r="N584" i="21"/>
  <c r="P584" i="21"/>
  <c r="O584" i="21"/>
  <c r="F585" i="21"/>
  <c r="D586" i="21"/>
  <c r="E585" i="21"/>
  <c r="O585" i="21"/>
  <c r="N585" i="21"/>
  <c r="P585" i="21"/>
  <c r="Q585" i="21"/>
  <c r="M586" i="21"/>
  <c r="J586" i="21"/>
  <c r="I586" i="21"/>
  <c r="H587" i="21"/>
  <c r="L586" i="21"/>
  <c r="K586" i="21"/>
  <c r="E586" i="21"/>
  <c r="F586" i="21"/>
  <c r="D587" i="21"/>
  <c r="P586" i="21"/>
  <c r="O586" i="21"/>
  <c r="N586" i="21"/>
  <c r="Q586" i="21"/>
  <c r="M587" i="21"/>
  <c r="K587" i="21"/>
  <c r="J587" i="21"/>
  <c r="L587" i="21"/>
  <c r="H588" i="21"/>
  <c r="I587" i="21"/>
  <c r="D588" i="21"/>
  <c r="F587" i="21"/>
  <c r="E587" i="21"/>
  <c r="I588" i="21"/>
  <c r="J588" i="21"/>
  <c r="M588" i="21"/>
  <c r="H589" i="21"/>
  <c r="K588" i="21"/>
  <c r="L588" i="21"/>
  <c r="O587" i="21"/>
  <c r="N587" i="21"/>
  <c r="Q587" i="21"/>
  <c r="P587" i="21"/>
  <c r="D589" i="21"/>
  <c r="E588" i="21"/>
  <c r="F588" i="21"/>
  <c r="P588" i="21"/>
  <c r="O588" i="21"/>
  <c r="N588" i="21"/>
  <c r="Q588" i="21"/>
  <c r="K589" i="21"/>
  <c r="I589" i="21"/>
  <c r="H590" i="21"/>
  <c r="L589" i="21"/>
  <c r="J589" i="21"/>
  <c r="M589" i="21"/>
  <c r="E589" i="21"/>
  <c r="F589" i="21"/>
  <c r="D590" i="21"/>
  <c r="Q589" i="21"/>
  <c r="N589" i="21"/>
  <c r="P589" i="21"/>
  <c r="O589" i="21"/>
  <c r="I590" i="21"/>
  <c r="K590" i="21"/>
  <c r="M590" i="21"/>
  <c r="J590" i="21"/>
  <c r="H591" i="21"/>
  <c r="L590" i="21"/>
  <c r="F590" i="21"/>
  <c r="E590" i="21"/>
  <c r="D591" i="21"/>
  <c r="P590" i="21"/>
  <c r="O590" i="21"/>
  <c r="N590" i="21"/>
  <c r="Q590" i="21"/>
  <c r="M591" i="21"/>
  <c r="L591" i="21"/>
  <c r="J591" i="21"/>
  <c r="H592" i="21"/>
  <c r="K591" i="21"/>
  <c r="I591" i="21"/>
  <c r="E591" i="21"/>
  <c r="D592" i="21"/>
  <c r="F591" i="21"/>
  <c r="H593" i="21"/>
  <c r="I592" i="21"/>
  <c r="M592" i="21"/>
  <c r="L592" i="21"/>
  <c r="J592" i="21"/>
  <c r="K592" i="21"/>
  <c r="P591" i="21"/>
  <c r="O591" i="21"/>
  <c r="Q591" i="21"/>
  <c r="N591" i="21"/>
  <c r="F592" i="21"/>
  <c r="E592" i="21"/>
  <c r="D593" i="21"/>
  <c r="I593" i="21"/>
  <c r="M593" i="21"/>
  <c r="H594" i="21"/>
  <c r="L593" i="21"/>
  <c r="K593" i="21"/>
  <c r="J593" i="21"/>
  <c r="P592" i="21"/>
  <c r="O592" i="21"/>
  <c r="Q592" i="21"/>
  <c r="N592" i="21"/>
  <c r="D594" i="21"/>
  <c r="F593" i="21"/>
  <c r="E593" i="21"/>
  <c r="P593" i="21"/>
  <c r="Q593" i="21"/>
  <c r="N593" i="21"/>
  <c r="O593" i="21"/>
  <c r="K594" i="21"/>
  <c r="M594" i="21"/>
  <c r="I594" i="21"/>
  <c r="H595" i="21"/>
  <c r="L594" i="21"/>
  <c r="J594" i="21"/>
  <c r="D595" i="21"/>
  <c r="F594" i="21"/>
  <c r="E594" i="21"/>
  <c r="N594" i="21"/>
  <c r="Q594" i="21"/>
  <c r="P594" i="21"/>
  <c r="O594" i="21"/>
  <c r="H596" i="21"/>
  <c r="J595" i="21"/>
  <c r="K595" i="21"/>
  <c r="L595" i="21"/>
  <c r="M595" i="21"/>
  <c r="I595" i="21"/>
  <c r="E595" i="21"/>
  <c r="D596" i="21"/>
  <c r="F595" i="21"/>
  <c r="L596" i="21"/>
  <c r="I596" i="21"/>
  <c r="H597" i="21"/>
  <c r="J596" i="21"/>
  <c r="M596" i="21"/>
  <c r="K596" i="21"/>
  <c r="Q595" i="21"/>
  <c r="N595" i="21"/>
  <c r="P595" i="21"/>
  <c r="O595" i="21"/>
  <c r="F596" i="21"/>
  <c r="E596" i="21"/>
  <c r="D597" i="21"/>
  <c r="P596" i="21"/>
  <c r="O596" i="21"/>
  <c r="N596" i="21"/>
  <c r="Q596" i="21"/>
  <c r="I597" i="21"/>
  <c r="M597" i="21"/>
  <c r="H598" i="21"/>
  <c r="J597" i="21"/>
  <c r="L597" i="21"/>
  <c r="K597" i="21"/>
  <c r="F597" i="21"/>
  <c r="E597" i="21"/>
  <c r="D598" i="21"/>
  <c r="P597" i="21"/>
  <c r="O597" i="21"/>
  <c r="N597" i="21"/>
  <c r="Q597" i="21"/>
  <c r="L598" i="21"/>
  <c r="I598" i="21"/>
  <c r="K598" i="21"/>
  <c r="H599" i="21"/>
  <c r="J598" i="21"/>
  <c r="M598" i="21"/>
  <c r="E598" i="21"/>
  <c r="D599" i="21"/>
  <c r="F598" i="21"/>
  <c r="O598" i="21"/>
  <c r="N598" i="21"/>
  <c r="Q598" i="21"/>
  <c r="P598" i="21"/>
  <c r="M599" i="21"/>
  <c r="H600" i="21"/>
  <c r="K599" i="21"/>
  <c r="L599" i="21"/>
  <c r="I599" i="21"/>
  <c r="J599" i="21"/>
  <c r="D600" i="21"/>
  <c r="F599" i="21"/>
  <c r="E599" i="21"/>
  <c r="M600" i="21"/>
  <c r="H601" i="21"/>
  <c r="I600" i="21"/>
  <c r="J600" i="21"/>
  <c r="K600" i="21"/>
  <c r="L600" i="21"/>
  <c r="Q599" i="21"/>
  <c r="P599" i="21"/>
  <c r="O599" i="21"/>
  <c r="N599" i="21"/>
  <c r="D601" i="21"/>
  <c r="E600" i="21"/>
  <c r="F600" i="21"/>
  <c r="I601" i="21"/>
  <c r="L601" i="21"/>
  <c r="J601" i="21"/>
  <c r="M601" i="21"/>
  <c r="H602" i="21"/>
  <c r="K601" i="21"/>
  <c r="P600" i="21"/>
  <c r="O600" i="21"/>
  <c r="N600" i="21"/>
  <c r="Q600" i="21"/>
  <c r="D602" i="21"/>
  <c r="F601" i="21"/>
  <c r="E601" i="21"/>
  <c r="N601" i="21"/>
  <c r="Q601" i="21"/>
  <c r="O601" i="21"/>
  <c r="P601" i="21"/>
  <c r="I602" i="21"/>
  <c r="M602" i="21"/>
  <c r="K602" i="21"/>
  <c r="J602" i="21"/>
  <c r="L602" i="21"/>
  <c r="H603" i="21"/>
  <c r="E602" i="21"/>
  <c r="D603" i="21"/>
  <c r="F602" i="21"/>
  <c r="Q602" i="21"/>
  <c r="N602" i="21"/>
  <c r="P602" i="21"/>
  <c r="O602" i="21"/>
  <c r="K603" i="21"/>
  <c r="J603" i="21"/>
  <c r="I603" i="21"/>
  <c r="H604" i="21"/>
  <c r="M603" i="21"/>
  <c r="L603" i="21"/>
  <c r="E603" i="21"/>
  <c r="D604" i="21"/>
  <c r="F603" i="21"/>
  <c r="N603" i="21"/>
  <c r="Q603" i="21"/>
  <c r="O603" i="21"/>
  <c r="P603" i="21"/>
  <c r="L604" i="21"/>
  <c r="M604" i="21"/>
  <c r="H605" i="21"/>
  <c r="I604" i="21"/>
  <c r="J604" i="21"/>
  <c r="K604" i="21"/>
  <c r="D605" i="21"/>
  <c r="E604" i="21"/>
  <c r="F604" i="21"/>
  <c r="I605" i="21"/>
  <c r="K605" i="21"/>
  <c r="M605" i="21"/>
  <c r="L605" i="21"/>
  <c r="H606" i="21"/>
  <c r="J605" i="21"/>
  <c r="P604" i="21"/>
  <c r="O604" i="21"/>
  <c r="Q604" i="21"/>
  <c r="N604" i="21"/>
  <c r="D606" i="21"/>
  <c r="F605" i="21"/>
  <c r="E605" i="21"/>
  <c r="Q605" i="21"/>
  <c r="P605" i="21"/>
  <c r="O605" i="21"/>
  <c r="N605" i="21"/>
  <c r="H607" i="21"/>
  <c r="I606" i="21"/>
  <c r="L606" i="21"/>
  <c r="J606" i="21"/>
  <c r="M606" i="21"/>
  <c r="K606" i="21"/>
  <c r="E606" i="21"/>
  <c r="F606" i="21"/>
  <c r="D607" i="21"/>
  <c r="I607" i="21"/>
  <c r="M607" i="21"/>
  <c r="K607" i="21"/>
  <c r="L607" i="21"/>
  <c r="H608" i="21"/>
  <c r="J607" i="21"/>
  <c r="N606" i="21"/>
  <c r="P606" i="21"/>
  <c r="O606" i="21"/>
  <c r="Q606" i="21"/>
  <c r="D608" i="21"/>
  <c r="E607" i="21"/>
  <c r="F607" i="21"/>
  <c r="O607" i="21"/>
  <c r="Q607" i="21"/>
  <c r="N607" i="21"/>
  <c r="P607" i="21"/>
  <c r="K608" i="21"/>
  <c r="L608" i="21"/>
  <c r="J608" i="21"/>
  <c r="H609" i="21"/>
  <c r="I608" i="21"/>
  <c r="M608" i="21"/>
  <c r="E608" i="21"/>
  <c r="F608" i="21"/>
  <c r="D609" i="21"/>
  <c r="J609" i="21"/>
  <c r="I609" i="21"/>
  <c r="H610" i="21"/>
  <c r="M609" i="21"/>
  <c r="K609" i="21"/>
  <c r="L609" i="21"/>
  <c r="N608" i="21"/>
  <c r="P608" i="21"/>
  <c r="O608" i="21"/>
  <c r="Q608" i="21"/>
  <c r="D610" i="21"/>
  <c r="E609" i="21"/>
  <c r="F609" i="21"/>
  <c r="P609" i="21"/>
  <c r="O609" i="21"/>
  <c r="Q609" i="21"/>
  <c r="N609" i="21"/>
  <c r="M610" i="21"/>
  <c r="L610" i="21"/>
  <c r="K610" i="21"/>
  <c r="H611" i="21"/>
  <c r="I610" i="21"/>
  <c r="J610" i="21"/>
  <c r="D611" i="21"/>
  <c r="E610" i="21"/>
  <c r="F610" i="21"/>
  <c r="L611" i="21"/>
  <c r="K611" i="21"/>
  <c r="H612" i="21"/>
  <c r="J611" i="21"/>
  <c r="M611" i="21"/>
  <c r="I611" i="21"/>
  <c r="N610" i="21"/>
  <c r="Q610" i="21"/>
  <c r="P610" i="21"/>
  <c r="O610" i="21"/>
  <c r="F611" i="21"/>
  <c r="E611" i="21"/>
  <c r="D612" i="21"/>
  <c r="L612" i="21"/>
  <c r="J612" i="21"/>
  <c r="M612" i="21"/>
  <c r="I612" i="21"/>
  <c r="H613" i="21"/>
  <c r="K612" i="21"/>
  <c r="N611" i="21"/>
  <c r="Q611" i="21"/>
  <c r="P611" i="21"/>
  <c r="O611" i="21"/>
  <c r="D613" i="21"/>
  <c r="E612" i="21"/>
  <c r="F612" i="21"/>
  <c r="P612" i="21"/>
  <c r="O612" i="21"/>
  <c r="N612" i="21"/>
  <c r="Q612" i="21"/>
  <c r="M613" i="21"/>
  <c r="H614" i="21"/>
  <c r="I613" i="21"/>
  <c r="J613" i="21"/>
  <c r="K613" i="21"/>
  <c r="L613" i="21"/>
  <c r="F613" i="21"/>
  <c r="E613" i="21"/>
  <c r="D614" i="21"/>
  <c r="M614" i="21"/>
  <c r="J614" i="21"/>
  <c r="K614" i="21"/>
  <c r="H615" i="21"/>
  <c r="L614" i="21"/>
  <c r="I614" i="21"/>
  <c r="N613" i="21"/>
  <c r="P613" i="21"/>
  <c r="O613" i="21"/>
  <c r="Q613" i="21"/>
  <c r="D615" i="21"/>
  <c r="F614" i="21"/>
  <c r="E614" i="21"/>
  <c r="L615" i="21"/>
  <c r="M615" i="21"/>
  <c r="H616" i="21"/>
  <c r="J615" i="21"/>
  <c r="I615" i="21"/>
  <c r="K615" i="21"/>
  <c r="P614" i="21"/>
  <c r="O614" i="21"/>
  <c r="N614" i="21"/>
  <c r="Q614" i="21"/>
  <c r="D616" i="21"/>
  <c r="F615" i="21"/>
  <c r="E615" i="21"/>
  <c r="I616" i="21"/>
  <c r="M616" i="21"/>
  <c r="J616" i="21"/>
  <c r="L616" i="21"/>
  <c r="K616" i="21"/>
  <c r="H617" i="21"/>
  <c r="P615" i="21"/>
  <c r="Q615" i="21"/>
  <c r="O615" i="21"/>
  <c r="N615" i="21"/>
  <c r="F616" i="21"/>
  <c r="E616" i="21"/>
  <c r="D617" i="21"/>
  <c r="P616" i="21"/>
  <c r="O616" i="21"/>
  <c r="N616" i="21"/>
  <c r="Q616" i="21"/>
  <c r="M617" i="21"/>
  <c r="I617" i="21"/>
  <c r="K617" i="21"/>
  <c r="H618" i="21"/>
  <c r="J617" i="21"/>
  <c r="L617" i="21"/>
  <c r="D618" i="21"/>
  <c r="E617" i="21"/>
  <c r="F617" i="21"/>
  <c r="N617" i="21"/>
  <c r="Q617" i="21"/>
  <c r="O617" i="21"/>
  <c r="P617" i="21"/>
  <c r="L618" i="21"/>
  <c r="I618" i="21"/>
  <c r="M618" i="21"/>
  <c r="H619" i="21"/>
  <c r="K618" i="21"/>
  <c r="J618" i="21"/>
  <c r="E618" i="21"/>
  <c r="D619" i="21"/>
  <c r="F618" i="21"/>
  <c r="O618" i="21"/>
  <c r="N618" i="21"/>
  <c r="P618" i="21"/>
  <c r="Q618" i="21"/>
  <c r="M619" i="21"/>
  <c r="J619" i="21"/>
  <c r="I619" i="21"/>
  <c r="H620" i="21"/>
  <c r="K619" i="21"/>
  <c r="L619" i="21"/>
  <c r="E619" i="21"/>
  <c r="F619" i="21"/>
  <c r="D620" i="21"/>
  <c r="Q619" i="21"/>
  <c r="P619" i="21"/>
  <c r="O619" i="21"/>
  <c r="N619" i="21"/>
  <c r="H621" i="21"/>
  <c r="J620" i="21"/>
  <c r="K620" i="21"/>
  <c r="L620" i="21"/>
  <c r="I620" i="21"/>
  <c r="M620" i="21"/>
  <c r="E620" i="21"/>
  <c r="F620" i="21"/>
  <c r="D621" i="21"/>
  <c r="M621" i="21"/>
  <c r="L621" i="21"/>
  <c r="I621" i="21"/>
  <c r="K621" i="21"/>
  <c r="J621" i="21"/>
  <c r="H622" i="21"/>
  <c r="P620" i="21"/>
  <c r="O620" i="21"/>
  <c r="N620" i="21"/>
  <c r="Q620" i="21"/>
  <c r="D622" i="21"/>
  <c r="F621" i="21"/>
  <c r="E621" i="21"/>
  <c r="P621" i="21"/>
  <c r="O621" i="21"/>
  <c r="N621" i="21"/>
  <c r="Q621" i="21"/>
  <c r="J622" i="21"/>
  <c r="K622" i="21"/>
  <c r="M622" i="21"/>
  <c r="I622" i="21"/>
  <c r="L622" i="21"/>
  <c r="H623" i="21"/>
  <c r="F622" i="21"/>
  <c r="D623" i="21"/>
  <c r="E622" i="21"/>
  <c r="P622" i="21"/>
  <c r="O622" i="21"/>
  <c r="Q622" i="21"/>
  <c r="N622" i="21"/>
  <c r="H624" i="21"/>
  <c r="I623" i="21"/>
  <c r="J623" i="21"/>
  <c r="L623" i="21"/>
  <c r="K623" i="21"/>
  <c r="M623" i="21"/>
  <c r="F623" i="21"/>
  <c r="D624" i="21"/>
  <c r="E623" i="21"/>
  <c r="J624" i="21"/>
  <c r="H625" i="21"/>
  <c r="L624" i="21"/>
  <c r="M624" i="21"/>
  <c r="I624" i="21"/>
  <c r="K624" i="21"/>
  <c r="O623" i="21"/>
  <c r="P623" i="21"/>
  <c r="N623" i="21"/>
  <c r="Q623" i="21"/>
  <c r="D625" i="21"/>
  <c r="E624" i="21"/>
  <c r="F624" i="21"/>
  <c r="H626" i="21"/>
  <c r="L625" i="21"/>
  <c r="J625" i="21"/>
  <c r="M625" i="21"/>
  <c r="I625" i="21"/>
  <c r="K625" i="21"/>
  <c r="Q624" i="21"/>
  <c r="P624" i="21"/>
  <c r="O624" i="21"/>
  <c r="N624" i="21"/>
  <c r="E625" i="21"/>
  <c r="F625" i="21"/>
  <c r="D626" i="21"/>
  <c r="I626" i="21"/>
  <c r="M626" i="21"/>
  <c r="L626" i="21"/>
  <c r="H627" i="21"/>
  <c r="J626" i="21"/>
  <c r="K626" i="21"/>
  <c r="P625" i="21"/>
  <c r="Q625" i="21"/>
  <c r="O625" i="21"/>
  <c r="N625" i="21"/>
  <c r="E626" i="21"/>
  <c r="F626" i="21"/>
  <c r="D627" i="21"/>
  <c r="P626" i="21"/>
  <c r="O626" i="21"/>
  <c r="N626" i="21"/>
  <c r="Q626" i="21"/>
  <c r="I627" i="21"/>
  <c r="L627" i="21"/>
  <c r="J627" i="21"/>
  <c r="H628" i="21"/>
  <c r="K627" i="21"/>
  <c r="M627" i="21"/>
  <c r="D628" i="21"/>
  <c r="F627" i="21"/>
  <c r="E627" i="21"/>
  <c r="Q627" i="21"/>
  <c r="N627" i="21"/>
  <c r="P627" i="21"/>
  <c r="O627" i="21"/>
  <c r="M628" i="21"/>
  <c r="J628" i="21"/>
  <c r="I628" i="21"/>
  <c r="L628" i="21"/>
  <c r="K628" i="21"/>
  <c r="H629" i="21"/>
  <c r="D629" i="21"/>
  <c r="F628" i="21"/>
  <c r="E628" i="21"/>
  <c r="P628" i="21"/>
  <c r="O628" i="21"/>
  <c r="N628" i="21"/>
  <c r="Q628" i="21"/>
  <c r="K629" i="21"/>
  <c r="L629" i="21"/>
  <c r="M629" i="21"/>
  <c r="I629" i="21"/>
  <c r="J629" i="21"/>
  <c r="H630" i="21"/>
  <c r="D630" i="21"/>
  <c r="F629" i="21"/>
  <c r="E629" i="21"/>
  <c r="Q629" i="21"/>
  <c r="O629" i="21"/>
  <c r="P629" i="21"/>
  <c r="N629" i="21"/>
  <c r="I630" i="21"/>
  <c r="K630" i="21"/>
  <c r="J630" i="21"/>
  <c r="L630" i="21"/>
  <c r="H631" i="21"/>
  <c r="M630" i="21"/>
  <c r="D631" i="21"/>
  <c r="E630" i="21"/>
  <c r="F630" i="21"/>
  <c r="P630" i="21"/>
  <c r="O630" i="21"/>
  <c r="Q630" i="21"/>
  <c r="N630" i="21"/>
  <c r="M631" i="21"/>
  <c r="L631" i="21"/>
  <c r="I631" i="21"/>
  <c r="J631" i="21"/>
  <c r="K631" i="21"/>
  <c r="H632" i="21"/>
  <c r="F631" i="21"/>
  <c r="D632" i="21"/>
  <c r="E631" i="21"/>
  <c r="O631" i="21"/>
  <c r="N631" i="21"/>
  <c r="P631" i="21"/>
  <c r="Q631" i="21"/>
  <c r="H633" i="21"/>
  <c r="L632" i="21"/>
  <c r="J632" i="21"/>
  <c r="I632" i="21"/>
  <c r="K632" i="21"/>
  <c r="M632" i="21"/>
  <c r="E632" i="21"/>
  <c r="D633" i="21"/>
  <c r="F632" i="21"/>
  <c r="H634" i="21"/>
  <c r="I633" i="21"/>
  <c r="K633" i="21"/>
  <c r="M633" i="21"/>
  <c r="L633" i="21"/>
  <c r="J633" i="21"/>
  <c r="P632" i="21"/>
  <c r="O632" i="21"/>
  <c r="Q632" i="21"/>
  <c r="N632" i="21"/>
  <c r="E633" i="21"/>
  <c r="D634" i="21"/>
  <c r="F633" i="21"/>
  <c r="I634" i="21"/>
  <c r="J634" i="21"/>
  <c r="H635" i="21"/>
  <c r="K634" i="21"/>
  <c r="L634" i="21"/>
  <c r="M634" i="21"/>
  <c r="P633" i="21"/>
  <c r="O633" i="21"/>
  <c r="Q633" i="21"/>
  <c r="N633" i="21"/>
  <c r="F634" i="21"/>
  <c r="D635" i="21"/>
  <c r="E634" i="21"/>
  <c r="O634" i="21"/>
  <c r="Q634" i="21"/>
  <c r="N634" i="21"/>
  <c r="P634" i="21"/>
  <c r="H636" i="21"/>
  <c r="K635" i="21"/>
  <c r="L635" i="21"/>
  <c r="M635" i="21"/>
  <c r="I635" i="21"/>
  <c r="J635" i="21"/>
  <c r="E635" i="21"/>
  <c r="D636" i="21"/>
  <c r="F635" i="21"/>
  <c r="I636" i="21"/>
  <c r="L636" i="21"/>
  <c r="M636" i="21"/>
  <c r="J636" i="21"/>
  <c r="H637" i="21"/>
  <c r="K636" i="21"/>
  <c r="O635" i="21"/>
  <c r="N635" i="21"/>
  <c r="Q635" i="21"/>
  <c r="P635" i="21"/>
  <c r="E636" i="21"/>
  <c r="D637" i="21"/>
  <c r="F636" i="21"/>
  <c r="P636" i="21"/>
  <c r="O636" i="21"/>
  <c r="N636" i="21"/>
  <c r="Q636" i="21"/>
  <c r="K637" i="21"/>
  <c r="J637" i="21"/>
  <c r="I637" i="21"/>
  <c r="H638" i="21"/>
  <c r="M637" i="21"/>
  <c r="L637" i="21"/>
  <c r="D638" i="21"/>
  <c r="E637" i="21"/>
  <c r="F637" i="21"/>
  <c r="Q637" i="21"/>
  <c r="P637" i="21"/>
  <c r="N637" i="21"/>
  <c r="O637" i="21"/>
  <c r="H639" i="21"/>
  <c r="M638" i="21"/>
  <c r="L638" i="21"/>
  <c r="K638" i="21"/>
  <c r="J638" i="21"/>
  <c r="I638" i="21"/>
  <c r="E638" i="21"/>
  <c r="D639" i="21"/>
  <c r="F638" i="21"/>
  <c r="M639" i="21"/>
  <c r="H640" i="21"/>
  <c r="K639" i="21"/>
  <c r="L639" i="21"/>
  <c r="J639" i="21"/>
  <c r="I639" i="21"/>
  <c r="P638" i="21"/>
  <c r="O638" i="21"/>
  <c r="Q638" i="21"/>
  <c r="N638" i="21"/>
  <c r="E639" i="21"/>
  <c r="D640" i="21"/>
  <c r="F639" i="21"/>
  <c r="J640" i="21"/>
  <c r="L640" i="21"/>
  <c r="I640" i="21"/>
  <c r="H641" i="21"/>
  <c r="M640" i="21"/>
  <c r="K640" i="21"/>
  <c r="O639" i="21"/>
  <c r="P639" i="21"/>
  <c r="N639" i="21"/>
  <c r="Q639" i="21"/>
  <c r="D641" i="21"/>
  <c r="E640" i="21"/>
  <c r="F640" i="21"/>
  <c r="O640" i="21"/>
  <c r="N640" i="21"/>
  <c r="Q640" i="21"/>
  <c r="P640" i="21"/>
  <c r="I641" i="21"/>
  <c r="M641" i="21"/>
  <c r="K641" i="21"/>
  <c r="J641" i="21"/>
  <c r="L641" i="21"/>
  <c r="H642" i="21"/>
  <c r="E641" i="21"/>
  <c r="F641" i="21"/>
  <c r="D642" i="21"/>
  <c r="P641" i="21"/>
  <c r="O641" i="21"/>
  <c r="N641" i="21"/>
  <c r="Q641" i="21"/>
  <c r="K642" i="21"/>
  <c r="M642" i="21"/>
  <c r="J642" i="21"/>
  <c r="I642" i="21"/>
  <c r="H643" i="21"/>
  <c r="L642" i="21"/>
  <c r="E642" i="21"/>
  <c r="D643" i="21"/>
  <c r="F642" i="21"/>
  <c r="N642" i="21"/>
  <c r="Q642" i="21"/>
  <c r="O642" i="21"/>
  <c r="P642" i="21"/>
  <c r="J643" i="21"/>
  <c r="M643" i="21"/>
  <c r="H644" i="21"/>
  <c r="I643" i="21"/>
  <c r="K643" i="21"/>
  <c r="L643" i="21"/>
  <c r="E643" i="21"/>
  <c r="D644" i="21"/>
  <c r="F643" i="21"/>
  <c r="K644" i="21"/>
  <c r="M644" i="21"/>
  <c r="I644" i="21"/>
  <c r="J644" i="21"/>
  <c r="H645" i="21"/>
  <c r="L644" i="21"/>
  <c r="O643" i="21"/>
  <c r="N643" i="21"/>
  <c r="Q643" i="21"/>
  <c r="P643" i="21"/>
  <c r="E644" i="21"/>
  <c r="D645" i="21"/>
  <c r="F644" i="21"/>
  <c r="Q644" i="21"/>
  <c r="N644" i="21"/>
  <c r="P644" i="21"/>
  <c r="O644" i="21"/>
  <c r="H646" i="21"/>
  <c r="L645" i="21"/>
  <c r="I645" i="21"/>
  <c r="K645" i="21"/>
  <c r="J645" i="21"/>
  <c r="M645" i="21"/>
  <c r="E645" i="21"/>
  <c r="F645" i="21"/>
  <c r="D646" i="21"/>
  <c r="M646" i="21"/>
  <c r="I646" i="21"/>
  <c r="H647" i="21"/>
  <c r="K646" i="21"/>
  <c r="J646" i="21"/>
  <c r="L646" i="21"/>
  <c r="P645" i="21"/>
  <c r="O645" i="21"/>
  <c r="Q645" i="21"/>
  <c r="N645" i="21"/>
  <c r="D647" i="21"/>
  <c r="E646" i="21"/>
  <c r="F646" i="21"/>
  <c r="P646" i="21"/>
  <c r="O646" i="21"/>
  <c r="N646" i="21"/>
  <c r="Q646" i="21"/>
  <c r="J647" i="21"/>
  <c r="I647" i="21"/>
  <c r="H648" i="21"/>
  <c r="K647" i="21"/>
  <c r="M647" i="21"/>
  <c r="L647" i="21"/>
  <c r="D648" i="21"/>
  <c r="E647" i="21"/>
  <c r="F647" i="21"/>
  <c r="P647" i="21"/>
  <c r="Q647" i="21"/>
  <c r="O647" i="21"/>
  <c r="N647" i="21"/>
  <c r="H649" i="21"/>
  <c r="L648" i="21"/>
  <c r="J648" i="21"/>
  <c r="K648" i="21"/>
  <c r="M648" i="21"/>
  <c r="I648" i="21"/>
  <c r="E648" i="21"/>
  <c r="F648" i="21"/>
  <c r="D649" i="21"/>
  <c r="H650" i="21"/>
  <c r="J649" i="21"/>
  <c r="M649" i="21"/>
  <c r="K649" i="21"/>
  <c r="L649" i="21"/>
  <c r="I649" i="21"/>
  <c r="O648" i="21"/>
  <c r="Q648" i="21"/>
  <c r="N648" i="21"/>
  <c r="P648" i="21"/>
  <c r="D650" i="21"/>
  <c r="E649" i="21"/>
  <c r="F649" i="21"/>
  <c r="K650" i="21"/>
  <c r="J650" i="21"/>
  <c r="L650" i="21"/>
  <c r="M650" i="21"/>
  <c r="I650" i="21"/>
  <c r="H651" i="21"/>
  <c r="O649" i="21"/>
  <c r="P649" i="21"/>
  <c r="N649" i="21"/>
  <c r="Q649" i="21"/>
  <c r="F650" i="21"/>
  <c r="D651" i="21"/>
  <c r="E650" i="21"/>
  <c r="O650" i="21"/>
  <c r="N650" i="21"/>
  <c r="Q650" i="21"/>
  <c r="P650" i="21"/>
  <c r="J651" i="21"/>
  <c r="K651" i="21"/>
  <c r="H652" i="21"/>
  <c r="M651" i="21"/>
  <c r="I651" i="21"/>
  <c r="L651" i="21"/>
  <c r="F651" i="21"/>
  <c r="D652" i="21"/>
  <c r="E651" i="21"/>
  <c r="K652" i="21"/>
  <c r="H653" i="21"/>
  <c r="L652" i="21"/>
  <c r="I652" i="21"/>
  <c r="J652" i="21"/>
  <c r="M652" i="21"/>
  <c r="Q651" i="21"/>
  <c r="P651" i="21"/>
  <c r="O651" i="21"/>
  <c r="N651" i="21"/>
  <c r="D653" i="21"/>
  <c r="E652" i="21"/>
  <c r="F652" i="21"/>
  <c r="H654" i="21"/>
  <c r="J653" i="21"/>
  <c r="L653" i="21"/>
  <c r="K653" i="21"/>
  <c r="I653" i="21"/>
  <c r="M653" i="21"/>
  <c r="P652" i="21"/>
  <c r="Q652" i="21"/>
  <c r="O652" i="21"/>
  <c r="N652" i="21"/>
  <c r="D654" i="21"/>
  <c r="F653" i="21"/>
  <c r="E653" i="21"/>
  <c r="J654" i="21"/>
  <c r="M654" i="21"/>
  <c r="L654" i="21"/>
  <c r="I654" i="21"/>
  <c r="K654" i="21"/>
  <c r="H655" i="21"/>
  <c r="O653" i="21"/>
  <c r="P653" i="21"/>
  <c r="N653" i="21"/>
  <c r="Q653" i="21"/>
  <c r="E654" i="21"/>
  <c r="D655" i="21"/>
  <c r="F654" i="21"/>
  <c r="Q654" i="21"/>
  <c r="N654" i="21"/>
  <c r="P654" i="21"/>
  <c r="O654" i="21"/>
  <c r="L655" i="21"/>
  <c r="K655" i="21"/>
  <c r="I655" i="21"/>
  <c r="J655" i="21"/>
  <c r="M655" i="21"/>
  <c r="H656" i="21"/>
  <c r="E655" i="21"/>
  <c r="F655" i="21"/>
  <c r="D656" i="21"/>
  <c r="N655" i="21"/>
  <c r="Q655" i="21"/>
  <c r="P655" i="21"/>
  <c r="O655" i="21"/>
  <c r="M656" i="21"/>
  <c r="H657" i="21"/>
  <c r="L656" i="21"/>
  <c r="I656" i="21"/>
  <c r="J656" i="21"/>
  <c r="K656" i="21"/>
  <c r="D657" i="21"/>
  <c r="E656" i="21"/>
  <c r="F656" i="21"/>
  <c r="J657" i="21"/>
  <c r="I657" i="21"/>
  <c r="L657" i="21"/>
  <c r="H658" i="21"/>
  <c r="M657" i="21"/>
  <c r="K657" i="21"/>
  <c r="P656" i="21"/>
  <c r="O656" i="21"/>
  <c r="N656" i="21"/>
  <c r="Q656" i="21"/>
  <c r="F657" i="21"/>
  <c r="E657" i="21"/>
  <c r="D658" i="21"/>
  <c r="P657" i="21"/>
  <c r="O657" i="21"/>
  <c r="N657" i="21"/>
  <c r="Q657" i="21"/>
  <c r="J658" i="21"/>
  <c r="M658" i="21"/>
  <c r="H659" i="21"/>
  <c r="L658" i="21"/>
  <c r="I658" i="21"/>
  <c r="K658" i="21"/>
  <c r="F658" i="21"/>
  <c r="E658" i="21"/>
  <c r="D659" i="21"/>
  <c r="J659" i="21"/>
  <c r="K659" i="21"/>
  <c r="H660" i="21"/>
  <c r="L659" i="21"/>
  <c r="M659" i="21"/>
  <c r="I659" i="21"/>
  <c r="O658" i="21"/>
  <c r="P658" i="21"/>
  <c r="N658" i="21"/>
  <c r="Q658" i="21"/>
  <c r="F659" i="21"/>
  <c r="E659" i="21"/>
  <c r="D660" i="21"/>
  <c r="K660" i="21"/>
  <c r="L660" i="21"/>
  <c r="I660" i="21"/>
  <c r="H661" i="21"/>
  <c r="M660" i="21"/>
  <c r="J660" i="21"/>
  <c r="N659" i="21"/>
  <c r="Q659" i="21"/>
  <c r="P659" i="21"/>
  <c r="O659" i="21"/>
  <c r="D661" i="21"/>
  <c r="E660" i="21"/>
  <c r="F660" i="21"/>
  <c r="P660" i="21"/>
  <c r="Q660" i="21"/>
  <c r="O660" i="21"/>
  <c r="N660" i="21"/>
  <c r="L661" i="21"/>
  <c r="J661" i="21"/>
  <c r="K661" i="21"/>
  <c r="H662" i="21"/>
  <c r="I661" i="21"/>
  <c r="M661" i="21"/>
  <c r="E661" i="21"/>
  <c r="F661" i="21"/>
  <c r="D662" i="21"/>
  <c r="L662" i="21"/>
  <c r="J662" i="21"/>
  <c r="K662" i="21"/>
  <c r="M662" i="21"/>
  <c r="H663" i="21"/>
  <c r="I662" i="21"/>
  <c r="P661" i="21"/>
  <c r="O661" i="21"/>
  <c r="N661" i="21"/>
  <c r="Q661" i="21"/>
  <c r="E662" i="21"/>
  <c r="D663" i="21"/>
  <c r="F662" i="21"/>
  <c r="J663" i="21"/>
  <c r="H664" i="21"/>
  <c r="L663" i="21"/>
  <c r="K663" i="21"/>
  <c r="I663" i="21"/>
  <c r="M663" i="21"/>
  <c r="P662" i="21"/>
  <c r="O662" i="21"/>
  <c r="Q662" i="21"/>
  <c r="N662" i="21"/>
  <c r="E663" i="21"/>
  <c r="F663" i="21"/>
  <c r="D664" i="21"/>
  <c r="K664" i="21"/>
  <c r="J664" i="21"/>
  <c r="M664" i="21"/>
  <c r="L664" i="21"/>
  <c r="I664" i="21"/>
  <c r="H665" i="21"/>
  <c r="O663" i="21"/>
  <c r="P663" i="21"/>
  <c r="N663" i="21"/>
  <c r="Q663" i="21"/>
  <c r="E664" i="21"/>
  <c r="D665" i="21"/>
  <c r="F664" i="21"/>
  <c r="O664" i="21"/>
  <c r="Q664" i="21"/>
  <c r="N664" i="21"/>
  <c r="P664" i="21"/>
  <c r="L665" i="21"/>
  <c r="J665" i="21"/>
  <c r="M665" i="21"/>
  <c r="K665" i="21"/>
  <c r="H666" i="21"/>
  <c r="I665" i="21"/>
  <c r="D666" i="21"/>
  <c r="E665" i="21"/>
  <c r="F665" i="21"/>
  <c r="M666" i="21"/>
  <c r="I666" i="21"/>
  <c r="J666" i="21"/>
  <c r="K666" i="21"/>
  <c r="L666" i="21"/>
  <c r="H667" i="21"/>
  <c r="P665" i="21"/>
  <c r="O665" i="21"/>
  <c r="N665" i="21"/>
  <c r="Q665" i="21"/>
  <c r="F666" i="21"/>
  <c r="D667" i="21"/>
  <c r="E666" i="21"/>
  <c r="P666" i="21"/>
  <c r="N666" i="21"/>
  <c r="Q666" i="21"/>
  <c r="O666" i="21"/>
  <c r="K667" i="21"/>
  <c r="I667" i="21"/>
  <c r="L667" i="21"/>
  <c r="J667" i="21"/>
  <c r="M667" i="21"/>
  <c r="H668" i="21"/>
  <c r="E667" i="21"/>
  <c r="F667" i="21"/>
  <c r="D668" i="21"/>
  <c r="Q667" i="21"/>
  <c r="N667" i="21"/>
  <c r="P667" i="21"/>
  <c r="O667" i="21"/>
  <c r="L668" i="21"/>
  <c r="I668" i="21"/>
  <c r="H669" i="21"/>
  <c r="K668" i="21"/>
  <c r="J668" i="21"/>
  <c r="M668" i="21"/>
  <c r="D669" i="21"/>
  <c r="F668" i="21"/>
  <c r="E668" i="21"/>
  <c r="Q668" i="21"/>
  <c r="P668" i="21"/>
  <c r="O668" i="21"/>
  <c r="N668" i="21"/>
  <c r="J669" i="21"/>
  <c r="I669" i="21"/>
  <c r="H670" i="21"/>
  <c r="L669" i="21"/>
  <c r="K669" i="21"/>
  <c r="M669" i="21"/>
  <c r="D670" i="21"/>
  <c r="E669" i="21"/>
  <c r="F669" i="21"/>
  <c r="P669" i="21"/>
  <c r="O669" i="21"/>
  <c r="N669" i="21"/>
  <c r="Q669" i="21"/>
  <c r="H671" i="21"/>
  <c r="K670" i="21"/>
  <c r="L670" i="21"/>
  <c r="J670" i="21"/>
  <c r="M670" i="21"/>
  <c r="I670" i="21"/>
  <c r="F670" i="21"/>
  <c r="D671" i="21"/>
  <c r="E670" i="21"/>
  <c r="I671" i="21"/>
  <c r="H672" i="21"/>
  <c r="J671" i="21"/>
  <c r="M671" i="21"/>
  <c r="L671" i="21"/>
  <c r="K671" i="21"/>
  <c r="O670" i="21"/>
  <c r="P670" i="21"/>
  <c r="Q670" i="21"/>
  <c r="N670" i="21"/>
  <c r="D672" i="21"/>
  <c r="F671" i="21"/>
  <c r="E671" i="21"/>
  <c r="P671" i="21"/>
  <c r="O671" i="21"/>
  <c r="N671" i="21"/>
  <c r="Q671" i="21"/>
  <c r="H673" i="21"/>
  <c r="M672" i="21"/>
  <c r="J672" i="21"/>
  <c r="L672" i="21"/>
  <c r="K672" i="21"/>
  <c r="I672" i="21"/>
  <c r="D673" i="21"/>
  <c r="F672" i="21"/>
  <c r="E672" i="21"/>
  <c r="M673" i="21"/>
  <c r="H674" i="21"/>
  <c r="K673" i="21"/>
  <c r="L673" i="21"/>
  <c r="J673" i="21"/>
  <c r="I673" i="21"/>
  <c r="N672" i="21"/>
  <c r="O672" i="21"/>
  <c r="Q672" i="21"/>
  <c r="P672" i="21"/>
  <c r="D674" i="21"/>
  <c r="F673" i="21"/>
  <c r="E673" i="21"/>
  <c r="J674" i="21"/>
  <c r="H675" i="21"/>
  <c r="I674" i="21"/>
  <c r="M674" i="21"/>
  <c r="K674" i="21"/>
  <c r="L674" i="21"/>
  <c r="P673" i="21"/>
  <c r="O673" i="21"/>
  <c r="N673" i="21"/>
  <c r="Q673" i="21"/>
  <c r="E674" i="21"/>
  <c r="F674" i="21"/>
  <c r="D675" i="21"/>
  <c r="M675" i="21"/>
  <c r="L675" i="21"/>
  <c r="K675" i="21"/>
  <c r="J675" i="21"/>
  <c r="I675" i="21"/>
  <c r="H676" i="21"/>
  <c r="N674" i="21"/>
  <c r="O674" i="21"/>
  <c r="Q674" i="21"/>
  <c r="P674" i="21"/>
  <c r="F675" i="21"/>
  <c r="D676" i="21"/>
  <c r="E675" i="21"/>
  <c r="O675" i="21"/>
  <c r="P675" i="21"/>
  <c r="N675" i="21"/>
  <c r="Q675" i="21"/>
  <c r="J676" i="21"/>
  <c r="M676" i="21"/>
  <c r="H677" i="21"/>
  <c r="K676" i="21"/>
  <c r="I676" i="21"/>
  <c r="L676" i="21"/>
  <c r="E676" i="21"/>
  <c r="D677" i="21"/>
  <c r="F676" i="21"/>
  <c r="L677" i="21"/>
  <c r="J677" i="21"/>
  <c r="M677" i="21"/>
  <c r="I677" i="21"/>
  <c r="K677" i="21"/>
  <c r="H678" i="21"/>
  <c r="P676" i="21"/>
  <c r="N676" i="21"/>
  <c r="O676" i="21"/>
  <c r="Q676" i="21"/>
  <c r="D678" i="21"/>
  <c r="F677" i="21"/>
  <c r="E677" i="21"/>
  <c r="P677" i="21"/>
  <c r="N677" i="21"/>
  <c r="Q677" i="21"/>
  <c r="O677" i="21"/>
  <c r="I678" i="21"/>
  <c r="H679" i="21"/>
  <c r="K678" i="21"/>
  <c r="L678" i="21"/>
  <c r="M678" i="21"/>
  <c r="J678" i="21"/>
  <c r="D679" i="21"/>
  <c r="F678" i="21"/>
  <c r="E678" i="21"/>
  <c r="N678" i="21"/>
  <c r="P678" i="21"/>
  <c r="O678" i="21"/>
  <c r="Q678" i="21"/>
  <c r="I679" i="21"/>
  <c r="M679" i="21"/>
  <c r="K679" i="21"/>
  <c r="H680" i="21"/>
  <c r="J679" i="21"/>
  <c r="L679" i="21"/>
  <c r="E679" i="21"/>
  <c r="D680" i="21"/>
  <c r="F679" i="21"/>
  <c r="Q679" i="21"/>
  <c r="N679" i="21"/>
  <c r="P679" i="21"/>
  <c r="O679" i="21"/>
  <c r="J680" i="21"/>
  <c r="H681" i="21"/>
  <c r="M680" i="21"/>
  <c r="I680" i="21"/>
  <c r="L680" i="21"/>
  <c r="K680" i="21"/>
  <c r="D681" i="21"/>
  <c r="E680" i="21"/>
  <c r="F680" i="21"/>
  <c r="I681" i="21"/>
  <c r="K681" i="21"/>
  <c r="M681" i="21"/>
  <c r="J681" i="21"/>
  <c r="L681" i="21"/>
  <c r="H682" i="21"/>
  <c r="N680" i="21"/>
  <c r="P680" i="21"/>
  <c r="O680" i="21"/>
  <c r="Q680" i="21"/>
  <c r="E681" i="21"/>
  <c r="F681" i="21"/>
  <c r="D682" i="21"/>
  <c r="P681" i="21"/>
  <c r="O681" i="21"/>
  <c r="N681" i="21"/>
  <c r="Q681" i="21"/>
  <c r="M682" i="21"/>
  <c r="K682" i="21"/>
  <c r="I682" i="21"/>
  <c r="H683" i="21"/>
  <c r="L682" i="21"/>
  <c r="J682" i="21"/>
  <c r="E682" i="21"/>
  <c r="F682" i="21"/>
  <c r="D683" i="21"/>
  <c r="Q682" i="21"/>
  <c r="O682" i="21"/>
  <c r="N682" i="21"/>
  <c r="P682" i="21"/>
  <c r="H684" i="21"/>
  <c r="L683" i="21"/>
  <c r="J683" i="21"/>
  <c r="I683" i="21"/>
  <c r="M683" i="21"/>
  <c r="K683" i="21"/>
  <c r="F683" i="21"/>
  <c r="D684" i="21"/>
  <c r="E683" i="21"/>
  <c r="L684" i="21"/>
  <c r="M684" i="21"/>
  <c r="H685" i="21"/>
  <c r="J684" i="21"/>
  <c r="K684" i="21"/>
  <c r="I684" i="21"/>
  <c r="N683" i="21"/>
  <c r="P683" i="21"/>
  <c r="O683" i="21"/>
  <c r="Q683" i="21"/>
  <c r="E684" i="21"/>
  <c r="F684" i="21"/>
  <c r="D685" i="21"/>
  <c r="H686" i="21"/>
  <c r="J685" i="21"/>
  <c r="I685" i="21"/>
  <c r="L685" i="21"/>
  <c r="M685" i="21"/>
  <c r="K685" i="21"/>
  <c r="Q684" i="21"/>
  <c r="P684" i="21"/>
  <c r="O684" i="21"/>
  <c r="N684" i="21"/>
  <c r="D686" i="21"/>
  <c r="F685" i="21"/>
  <c r="E685" i="21"/>
  <c r="K686" i="21"/>
  <c r="J686" i="21"/>
  <c r="H687" i="21"/>
  <c r="L686" i="21"/>
  <c r="I686" i="21"/>
  <c r="M686" i="21"/>
  <c r="N685" i="21"/>
  <c r="Q685" i="21"/>
  <c r="P685" i="21"/>
  <c r="O685" i="21"/>
  <c r="F686" i="21"/>
  <c r="E686" i="21"/>
  <c r="D687" i="21"/>
  <c r="I687" i="21"/>
  <c r="K687" i="21"/>
  <c r="H688" i="21"/>
  <c r="M687" i="21"/>
  <c r="L687" i="21"/>
  <c r="J687" i="21"/>
  <c r="O686" i="21"/>
  <c r="Q686" i="21"/>
  <c r="P686" i="21"/>
  <c r="N686" i="21"/>
  <c r="D688" i="21"/>
  <c r="E687" i="21"/>
  <c r="F687" i="21"/>
  <c r="N687" i="21"/>
  <c r="Q687" i="21"/>
  <c r="P687" i="21"/>
  <c r="O687" i="21"/>
  <c r="H689" i="21"/>
  <c r="I688" i="21"/>
  <c r="M688" i="21"/>
  <c r="L688" i="21"/>
  <c r="J688" i="21"/>
  <c r="K688" i="21"/>
  <c r="F688" i="21"/>
  <c r="D689" i="21"/>
  <c r="E688" i="21"/>
  <c r="J689" i="21"/>
  <c r="I689" i="21"/>
  <c r="M689" i="21"/>
  <c r="L689" i="21"/>
  <c r="H690" i="21"/>
  <c r="K689" i="21"/>
  <c r="O688" i="21"/>
  <c r="P688" i="21"/>
  <c r="N688" i="21"/>
  <c r="Q688" i="21"/>
  <c r="F689" i="21"/>
  <c r="E689" i="21"/>
  <c r="D690" i="21"/>
  <c r="N689" i="21"/>
  <c r="P689" i="21"/>
  <c r="O689" i="21"/>
  <c r="Q689" i="21"/>
  <c r="I690" i="21"/>
  <c r="M690" i="21"/>
  <c r="J690" i="21"/>
  <c r="H691" i="21"/>
  <c r="L690" i="21"/>
  <c r="K690" i="21"/>
  <c r="F690" i="21"/>
  <c r="E690" i="21"/>
  <c r="D691" i="21"/>
  <c r="P690" i="21"/>
  <c r="Q690" i="21"/>
  <c r="O690" i="21"/>
  <c r="N690" i="21"/>
  <c r="H692" i="21"/>
  <c r="J691" i="21"/>
  <c r="I691" i="21"/>
  <c r="M691" i="21"/>
  <c r="L691" i="21"/>
  <c r="K691" i="21"/>
  <c r="E691" i="21"/>
  <c r="F691" i="21"/>
  <c r="D692" i="21"/>
  <c r="I692" i="21"/>
  <c r="K692" i="21"/>
  <c r="L692" i="21"/>
  <c r="J692" i="21"/>
  <c r="H693" i="21"/>
  <c r="M692" i="21"/>
  <c r="Q691" i="21"/>
  <c r="O691" i="21"/>
  <c r="P691" i="21"/>
  <c r="N691" i="21"/>
  <c r="D693" i="21"/>
  <c r="E692" i="21"/>
  <c r="F692" i="21"/>
  <c r="P692" i="21"/>
  <c r="Q692" i="21"/>
  <c r="O692" i="21"/>
  <c r="N692" i="21"/>
  <c r="I693" i="21"/>
  <c r="H694" i="21"/>
  <c r="M693" i="21"/>
  <c r="K693" i="21"/>
  <c r="J693" i="21"/>
  <c r="L693" i="21"/>
  <c r="D694" i="21"/>
  <c r="E693" i="21"/>
  <c r="F693" i="21"/>
  <c r="N693" i="21"/>
  <c r="Q693" i="21"/>
  <c r="P693" i="21"/>
  <c r="O693" i="21"/>
  <c r="I694" i="21"/>
  <c r="L694" i="21"/>
  <c r="H695" i="21"/>
  <c r="M694" i="21"/>
  <c r="J694" i="21"/>
  <c r="K694" i="21"/>
  <c r="E694" i="21"/>
  <c r="D695" i="21"/>
  <c r="F694" i="21"/>
  <c r="P694" i="21"/>
  <c r="O694" i="21"/>
  <c r="Q694" i="21"/>
  <c r="N694" i="21"/>
  <c r="I695" i="21"/>
  <c r="K695" i="21"/>
  <c r="J695" i="21"/>
  <c r="M695" i="21"/>
  <c r="L695" i="21"/>
  <c r="H696" i="21"/>
  <c r="D696" i="21"/>
  <c r="E695" i="21"/>
  <c r="F695" i="21"/>
  <c r="O695" i="21"/>
  <c r="P695" i="21"/>
  <c r="N695" i="21"/>
  <c r="Q695" i="21"/>
  <c r="K696" i="21"/>
  <c r="I696" i="21"/>
  <c r="M696" i="21"/>
  <c r="L696" i="21"/>
  <c r="J696" i="21"/>
  <c r="H697" i="21"/>
  <c r="E696" i="21"/>
  <c r="D697" i="21"/>
  <c r="F696" i="21"/>
  <c r="N696" i="21"/>
  <c r="P696" i="21"/>
  <c r="O696" i="21"/>
  <c r="Q696" i="21"/>
  <c r="M697" i="21"/>
  <c r="J697" i="21"/>
  <c r="H698" i="21"/>
  <c r="I697" i="21"/>
  <c r="L697" i="21"/>
  <c r="K697" i="21"/>
  <c r="F697" i="21"/>
  <c r="E697" i="21"/>
  <c r="D698" i="21"/>
  <c r="I698" i="21"/>
  <c r="J698" i="21"/>
  <c r="M698" i="21"/>
  <c r="K698" i="21"/>
  <c r="L698" i="21"/>
  <c r="H699" i="21"/>
  <c r="P697" i="21"/>
  <c r="O697" i="21"/>
  <c r="N697" i="21"/>
  <c r="Q697" i="21"/>
  <c r="F698" i="21"/>
  <c r="E698" i="21"/>
  <c r="D699" i="21"/>
  <c r="P698" i="21"/>
  <c r="N698" i="21"/>
  <c r="Q698" i="21"/>
  <c r="O698" i="21"/>
  <c r="J699" i="21"/>
  <c r="I699" i="21"/>
  <c r="M699" i="21"/>
  <c r="L699" i="21"/>
  <c r="H700" i="21"/>
  <c r="K699" i="21"/>
  <c r="D700" i="21"/>
  <c r="E699" i="21"/>
  <c r="F699" i="21"/>
  <c r="N699" i="21"/>
  <c r="P699" i="21"/>
  <c r="Q699" i="21"/>
  <c r="O699" i="21"/>
  <c r="H701" i="21"/>
  <c r="I700" i="21"/>
  <c r="L700" i="21"/>
  <c r="J700" i="21"/>
  <c r="M700" i="21"/>
  <c r="K700" i="21"/>
  <c r="F700" i="21"/>
  <c r="E700" i="21"/>
  <c r="D701" i="21"/>
  <c r="K701" i="21"/>
  <c r="H702" i="21"/>
  <c r="I701" i="21"/>
  <c r="J701" i="21"/>
  <c r="L701" i="21"/>
  <c r="M701" i="21"/>
  <c r="O700" i="21"/>
  <c r="Q700" i="21"/>
  <c r="P700" i="21"/>
  <c r="N700" i="21"/>
  <c r="F701" i="21"/>
  <c r="D702" i="21"/>
  <c r="E701" i="21"/>
  <c r="K702" i="21"/>
  <c r="L702" i="21"/>
  <c r="H703" i="21"/>
  <c r="J702" i="21"/>
  <c r="I702" i="21"/>
  <c r="M702" i="21"/>
  <c r="N701" i="21"/>
  <c r="Q701" i="21"/>
  <c r="P701" i="21"/>
  <c r="O701" i="21"/>
  <c r="D703" i="21"/>
  <c r="F702" i="21"/>
  <c r="E702" i="21"/>
  <c r="M703" i="21"/>
  <c r="I703" i="21"/>
  <c r="K703" i="21"/>
  <c r="L703" i="21"/>
  <c r="H704" i="21"/>
  <c r="J703" i="21"/>
  <c r="P702" i="21"/>
  <c r="Q702" i="21"/>
  <c r="O702" i="21"/>
  <c r="N702" i="21"/>
  <c r="E703" i="21"/>
  <c r="D704" i="21"/>
  <c r="F703" i="21"/>
  <c r="N703" i="21"/>
  <c r="Q703" i="21"/>
  <c r="P703" i="21"/>
  <c r="O703" i="21"/>
  <c r="K704" i="21"/>
  <c r="I704" i="21"/>
  <c r="J704" i="21"/>
  <c r="H705" i="21"/>
  <c r="L704" i="21"/>
  <c r="M704" i="21"/>
  <c r="E704" i="21"/>
  <c r="D705" i="21"/>
  <c r="F704" i="21"/>
  <c r="Q704" i="21"/>
  <c r="O704" i="21"/>
  <c r="N704" i="21"/>
  <c r="P704" i="21"/>
  <c r="I705" i="21"/>
  <c r="J705" i="21"/>
  <c r="H706" i="21"/>
  <c r="M705" i="21"/>
  <c r="L705" i="21"/>
  <c r="K705" i="21"/>
  <c r="F705" i="21"/>
  <c r="E705" i="21"/>
  <c r="D706" i="21"/>
  <c r="P705" i="21"/>
  <c r="O705" i="21"/>
  <c r="N705" i="21"/>
  <c r="Q705" i="21"/>
  <c r="H707" i="21"/>
  <c r="M706" i="21"/>
  <c r="J706" i="21"/>
  <c r="I706" i="21"/>
  <c r="L706" i="21"/>
  <c r="K706" i="21"/>
  <c r="F706" i="21"/>
  <c r="E706" i="21"/>
  <c r="D707" i="21"/>
  <c r="J707" i="21"/>
  <c r="H708" i="21"/>
  <c r="L707" i="21"/>
  <c r="K707" i="21"/>
  <c r="I707" i="21"/>
  <c r="M707" i="21"/>
  <c r="O706" i="21"/>
  <c r="P706" i="21"/>
  <c r="N706" i="21"/>
  <c r="Q706" i="21"/>
  <c r="D708" i="21"/>
  <c r="E707" i="21"/>
  <c r="F707" i="21"/>
  <c r="K708" i="21"/>
  <c r="J708" i="21"/>
  <c r="H709" i="21"/>
  <c r="M708" i="21"/>
  <c r="I708" i="21"/>
  <c r="L708" i="21"/>
  <c r="Q707" i="21"/>
  <c r="O707" i="21"/>
  <c r="P707" i="21"/>
  <c r="N707" i="21"/>
  <c r="F708" i="21"/>
  <c r="D709" i="21"/>
  <c r="E708" i="21"/>
  <c r="J709" i="21"/>
  <c r="L709" i="21"/>
  <c r="H710" i="21"/>
  <c r="I709" i="21"/>
  <c r="M709" i="21"/>
  <c r="K709" i="21"/>
  <c r="P708" i="21"/>
  <c r="N708" i="21"/>
  <c r="O708" i="21"/>
  <c r="Q708" i="21"/>
  <c r="E709" i="21"/>
  <c r="F709" i="21"/>
  <c r="D710" i="21"/>
  <c r="I710" i="21"/>
  <c r="L710" i="21"/>
  <c r="H711" i="21"/>
  <c r="K710" i="21"/>
  <c r="M710" i="21"/>
  <c r="J710" i="21"/>
  <c r="O709" i="21"/>
  <c r="P709" i="21"/>
  <c r="N709" i="21"/>
  <c r="Q709" i="21"/>
  <c r="E710" i="21"/>
  <c r="D711" i="21"/>
  <c r="F710" i="21"/>
  <c r="O710" i="21"/>
  <c r="P710" i="21"/>
  <c r="N710" i="21"/>
  <c r="Q710" i="21"/>
  <c r="L711" i="21"/>
  <c r="M711" i="21"/>
  <c r="J711" i="21"/>
  <c r="K711" i="21"/>
  <c r="I711" i="21"/>
  <c r="H712" i="21"/>
  <c r="F711" i="21"/>
  <c r="E711" i="21"/>
  <c r="D712" i="21"/>
  <c r="P711" i="21"/>
  <c r="O711" i="21"/>
  <c r="Q711" i="21"/>
  <c r="N711" i="21"/>
  <c r="M712" i="21"/>
  <c r="I712" i="21"/>
  <c r="L712" i="21"/>
  <c r="J712" i="21"/>
  <c r="K712" i="21"/>
  <c r="H713" i="21"/>
  <c r="E712" i="21"/>
  <c r="D713" i="21"/>
  <c r="F712" i="21"/>
  <c r="N712" i="21"/>
  <c r="Q712" i="21"/>
  <c r="P712" i="21"/>
  <c r="O712" i="21"/>
  <c r="K713" i="21"/>
  <c r="J713" i="21"/>
  <c r="L713" i="21"/>
  <c r="H714" i="21"/>
  <c r="M713" i="21"/>
  <c r="I713" i="21"/>
  <c r="E713" i="21"/>
  <c r="D714" i="21"/>
  <c r="F713" i="21"/>
  <c r="M714" i="21"/>
  <c r="L714" i="21"/>
  <c r="J714" i="21"/>
  <c r="K714" i="21"/>
  <c r="I714" i="21"/>
  <c r="H715" i="21"/>
  <c r="Q713" i="21"/>
  <c r="P713" i="21"/>
  <c r="N713" i="21"/>
  <c r="O713" i="21"/>
  <c r="D715" i="21"/>
  <c r="F714" i="21"/>
  <c r="E714" i="21"/>
  <c r="N714" i="21"/>
  <c r="O714" i="21"/>
  <c r="Q714" i="21"/>
  <c r="P714" i="21"/>
  <c r="I715" i="21"/>
  <c r="M715" i="21"/>
  <c r="K715" i="21"/>
  <c r="L715" i="21"/>
  <c r="H716" i="21"/>
  <c r="J715" i="21"/>
  <c r="D716" i="21"/>
  <c r="F715" i="21"/>
  <c r="E715" i="21"/>
  <c r="N715" i="21"/>
  <c r="Q715" i="21"/>
  <c r="P715" i="21"/>
  <c r="O715" i="21"/>
  <c r="L716" i="21"/>
  <c r="K716" i="21"/>
  <c r="M716" i="21"/>
  <c r="I716" i="21"/>
  <c r="H717" i="21"/>
  <c r="J716" i="21"/>
  <c r="F716" i="21"/>
  <c r="D717" i="21"/>
  <c r="E716" i="21"/>
  <c r="Q716" i="21"/>
  <c r="P716" i="21"/>
  <c r="O716" i="21"/>
  <c r="N716" i="21"/>
  <c r="M717" i="21"/>
  <c r="L717" i="21"/>
  <c r="H718" i="21"/>
  <c r="J717" i="21"/>
  <c r="I717" i="21"/>
  <c r="K717" i="21"/>
  <c r="E717" i="21"/>
  <c r="D718" i="21"/>
  <c r="F717" i="21"/>
  <c r="H719" i="21"/>
  <c r="J718" i="21"/>
  <c r="I718" i="21"/>
  <c r="L718" i="21"/>
  <c r="K718" i="21"/>
  <c r="M718" i="21"/>
  <c r="N717" i="21"/>
  <c r="Q717" i="21"/>
  <c r="P717" i="21"/>
  <c r="O717" i="21"/>
  <c r="F718" i="21"/>
  <c r="E718" i="21"/>
  <c r="D719" i="21"/>
  <c r="J719" i="21"/>
  <c r="K719" i="21"/>
  <c r="I719" i="21"/>
  <c r="H720" i="21"/>
  <c r="M719" i="21"/>
  <c r="L719" i="21"/>
  <c r="P718" i="21"/>
  <c r="O718" i="21"/>
  <c r="N718" i="21"/>
  <c r="Q718" i="21"/>
  <c r="E719" i="21"/>
  <c r="F719" i="21"/>
  <c r="D720" i="21"/>
  <c r="N719" i="21"/>
  <c r="Q719" i="21"/>
  <c r="O719" i="21"/>
  <c r="P719" i="21"/>
  <c r="M720" i="21"/>
  <c r="K720" i="21"/>
  <c r="J720" i="21"/>
  <c r="L720" i="21"/>
  <c r="H721" i="21"/>
  <c r="I720" i="21"/>
  <c r="E720" i="21"/>
  <c r="D721" i="21"/>
  <c r="F720" i="21"/>
  <c r="I721" i="21"/>
  <c r="L721" i="21"/>
  <c r="J721" i="21"/>
  <c r="M721" i="21"/>
  <c r="H722" i="21"/>
  <c r="K721" i="21"/>
  <c r="P720" i="21"/>
  <c r="O720" i="21"/>
  <c r="N720" i="21"/>
  <c r="Q720" i="21"/>
  <c r="D722" i="21"/>
  <c r="F721" i="21"/>
  <c r="E721" i="21"/>
  <c r="N721" i="21"/>
  <c r="P721" i="21"/>
  <c r="O721" i="21"/>
  <c r="Q721" i="21"/>
  <c r="K722" i="21"/>
  <c r="L722" i="21"/>
  <c r="J722" i="21"/>
  <c r="H723" i="21"/>
  <c r="M722" i="21"/>
  <c r="I722" i="21"/>
  <c r="F722" i="21"/>
  <c r="E722" i="21"/>
  <c r="D723" i="21"/>
  <c r="J723" i="21"/>
  <c r="I723" i="21"/>
  <c r="M723" i="21"/>
  <c r="L723" i="21"/>
  <c r="K723" i="21"/>
  <c r="H724" i="21"/>
  <c r="O722" i="21"/>
  <c r="P722" i="21"/>
  <c r="Q722" i="21"/>
  <c r="N722" i="21"/>
  <c r="E723" i="21"/>
  <c r="F723" i="21"/>
  <c r="D724" i="21"/>
  <c r="O723" i="21"/>
  <c r="N723" i="21"/>
  <c r="Q723" i="21"/>
  <c r="P723" i="21"/>
  <c r="L724" i="21"/>
  <c r="I724" i="21"/>
  <c r="J724" i="21"/>
  <c r="K724" i="21"/>
  <c r="H725" i="21"/>
  <c r="M724" i="21"/>
  <c r="E724" i="21"/>
  <c r="F724" i="21"/>
  <c r="D725" i="21"/>
  <c r="P724" i="21"/>
  <c r="Q724" i="21"/>
  <c r="N724" i="21"/>
  <c r="O724" i="21"/>
  <c r="H726" i="21"/>
  <c r="M725" i="21"/>
  <c r="K725" i="21"/>
  <c r="I725" i="21"/>
  <c r="J725" i="21"/>
  <c r="L725" i="21"/>
  <c r="E725" i="21"/>
  <c r="D726" i="21"/>
  <c r="F725" i="21"/>
  <c r="H727" i="21"/>
  <c r="K726" i="21"/>
  <c r="I726" i="21"/>
  <c r="M726" i="21"/>
  <c r="J726" i="21"/>
  <c r="L726" i="21"/>
  <c r="O725" i="21"/>
  <c r="Q725" i="21"/>
  <c r="N725" i="21"/>
  <c r="P725" i="21"/>
  <c r="D727" i="21"/>
  <c r="F726" i="21"/>
  <c r="E726" i="21"/>
  <c r="H728" i="21"/>
  <c r="L727" i="21"/>
  <c r="J727" i="21"/>
  <c r="K727" i="21"/>
  <c r="I727" i="21"/>
  <c r="M727" i="21"/>
  <c r="Q726" i="21"/>
  <c r="P726" i="21"/>
  <c r="O726" i="21"/>
  <c r="N726" i="21"/>
  <c r="F727" i="21"/>
  <c r="D728" i="21"/>
  <c r="E727" i="21"/>
  <c r="J728" i="21"/>
  <c r="H729" i="21"/>
  <c r="M728" i="21"/>
  <c r="L728" i="21"/>
  <c r="I728" i="21"/>
  <c r="K728" i="21"/>
  <c r="N727" i="21"/>
  <c r="Q727" i="21"/>
  <c r="O727" i="21"/>
  <c r="P727" i="21"/>
  <c r="F728" i="21"/>
  <c r="D729" i="21"/>
  <c r="E728" i="21"/>
  <c r="M729" i="21"/>
  <c r="H730" i="21"/>
  <c r="K729" i="21"/>
  <c r="J729" i="21"/>
  <c r="I729" i="21"/>
  <c r="L729" i="21"/>
  <c r="Q728" i="21"/>
  <c r="P728" i="21"/>
  <c r="N728" i="21"/>
  <c r="O728" i="21"/>
  <c r="F729" i="21"/>
  <c r="D730" i="21"/>
  <c r="E729" i="21"/>
  <c r="J730" i="21"/>
  <c r="K730" i="21"/>
  <c r="I730" i="21"/>
  <c r="H731" i="21"/>
  <c r="L730" i="21"/>
  <c r="M730" i="21"/>
  <c r="O729" i="21"/>
  <c r="P729" i="21"/>
  <c r="Q729" i="21"/>
  <c r="N729" i="21"/>
  <c r="D731" i="21"/>
  <c r="E730" i="21"/>
  <c r="F730" i="21"/>
  <c r="Q730" i="21"/>
  <c r="P730" i="21"/>
  <c r="O730" i="21"/>
  <c r="N730" i="21"/>
  <c r="J731" i="21"/>
  <c r="K731" i="21"/>
  <c r="I731" i="21"/>
  <c r="L731" i="21"/>
  <c r="M731" i="21"/>
  <c r="H732" i="21"/>
  <c r="D732" i="21"/>
  <c r="E731" i="21"/>
  <c r="F731" i="21"/>
  <c r="N731" i="21"/>
  <c r="Q731" i="21"/>
  <c r="P731" i="21"/>
  <c r="O731" i="21"/>
  <c r="J732" i="21"/>
  <c r="I732" i="21"/>
  <c r="H733" i="21"/>
  <c r="M732" i="21"/>
  <c r="L732" i="21"/>
  <c r="K732" i="21"/>
  <c r="E732" i="21"/>
  <c r="F732" i="21"/>
  <c r="D733" i="21"/>
  <c r="Q732" i="21"/>
  <c r="N732" i="21"/>
  <c r="P732" i="21"/>
  <c r="O732" i="21"/>
  <c r="M733" i="21"/>
  <c r="J733" i="21"/>
  <c r="L733" i="21"/>
  <c r="K733" i="21"/>
  <c r="I733" i="21"/>
  <c r="H734" i="21"/>
  <c r="F733" i="21"/>
  <c r="D734" i="21"/>
  <c r="E733" i="21"/>
  <c r="P733" i="21"/>
  <c r="Q733" i="21"/>
  <c r="O733" i="21"/>
  <c r="N733" i="21"/>
  <c r="K734" i="21"/>
  <c r="I734" i="21"/>
  <c r="M734" i="21"/>
  <c r="J734" i="21"/>
  <c r="L734" i="21"/>
  <c r="H735" i="21"/>
  <c r="E734" i="21"/>
  <c r="D735" i="21"/>
  <c r="F734" i="21"/>
  <c r="O734" i="21"/>
  <c r="N734" i="21"/>
  <c r="Q734" i="21"/>
  <c r="P734" i="21"/>
  <c r="I735" i="21"/>
  <c r="M735" i="21"/>
  <c r="J735" i="21"/>
  <c r="H736" i="21"/>
  <c r="L735" i="21"/>
  <c r="K735" i="21"/>
  <c r="D736" i="21"/>
  <c r="F735" i="21"/>
  <c r="E735" i="21"/>
  <c r="N735" i="21"/>
  <c r="Q735" i="21"/>
  <c r="O735" i="21"/>
  <c r="P735" i="21"/>
  <c r="I736" i="21"/>
  <c r="J736" i="21"/>
  <c r="K736" i="21"/>
  <c r="L736" i="21"/>
  <c r="M736" i="21"/>
  <c r="H737" i="21"/>
  <c r="E736" i="21"/>
  <c r="F736" i="21"/>
  <c r="D737" i="21"/>
  <c r="Q736" i="21"/>
  <c r="P736" i="21"/>
  <c r="O736" i="21"/>
  <c r="N736" i="21"/>
  <c r="J737" i="21"/>
  <c r="I737" i="21"/>
  <c r="H738" i="21"/>
  <c r="K737" i="21"/>
  <c r="M737" i="21"/>
  <c r="L737" i="21"/>
  <c r="E737" i="21"/>
  <c r="F737" i="21"/>
  <c r="D738" i="21"/>
  <c r="O737" i="21"/>
  <c r="N737" i="21"/>
  <c r="Q737" i="21"/>
  <c r="P737" i="21"/>
  <c r="L738" i="21"/>
  <c r="K738" i="21"/>
  <c r="M738" i="21"/>
  <c r="I738" i="21"/>
  <c r="H739" i="21"/>
  <c r="J738" i="21"/>
  <c r="E738" i="21"/>
  <c r="D739" i="21"/>
  <c r="F738" i="21"/>
  <c r="O738" i="21"/>
  <c r="N738" i="21"/>
  <c r="Q738" i="21"/>
  <c r="P738" i="21"/>
  <c r="K739" i="21"/>
  <c r="H740" i="21"/>
  <c r="I739" i="21"/>
  <c r="M739" i="21"/>
  <c r="L739" i="21"/>
  <c r="J739" i="21"/>
  <c r="D740" i="21"/>
  <c r="F739" i="21"/>
  <c r="E739" i="21"/>
  <c r="J740" i="21"/>
  <c r="L740" i="21"/>
  <c r="H741" i="21"/>
  <c r="K740" i="21"/>
  <c r="I740" i="21"/>
  <c r="M740" i="21"/>
  <c r="P739" i="21"/>
  <c r="O739" i="21"/>
  <c r="Q739" i="21"/>
  <c r="N739" i="21"/>
  <c r="F740" i="21"/>
  <c r="E740" i="21"/>
  <c r="D741" i="21"/>
  <c r="I741" i="21"/>
  <c r="L741" i="21"/>
  <c r="M741" i="21"/>
  <c r="H742" i="21"/>
  <c r="J741" i="21"/>
  <c r="K741" i="21"/>
  <c r="P740" i="21"/>
  <c r="O740" i="21"/>
  <c r="N740" i="21"/>
  <c r="Q740" i="21"/>
  <c r="D742" i="21"/>
  <c r="F741" i="21"/>
  <c r="E741" i="21"/>
  <c r="O741" i="21"/>
  <c r="Q741" i="21"/>
  <c r="N741" i="21"/>
  <c r="P741" i="21"/>
  <c r="M742" i="21"/>
  <c r="L742" i="21"/>
  <c r="I742" i="21"/>
  <c r="J742" i="21"/>
  <c r="K742" i="21"/>
  <c r="H743" i="21"/>
  <c r="E742" i="21"/>
  <c r="F742" i="21"/>
  <c r="D743" i="21"/>
  <c r="Q742" i="21"/>
  <c r="P742" i="21"/>
  <c r="O742" i="21"/>
  <c r="N742" i="21"/>
  <c r="J743" i="21"/>
  <c r="H744" i="21"/>
  <c r="M743" i="21"/>
  <c r="K743" i="21"/>
  <c r="L743" i="21"/>
  <c r="I743" i="21"/>
  <c r="F743" i="21"/>
  <c r="D744" i="21"/>
  <c r="E743" i="21"/>
  <c r="L744" i="21"/>
  <c r="M744" i="21"/>
  <c r="H745" i="21"/>
  <c r="K744" i="21"/>
  <c r="I744" i="21"/>
  <c r="J744" i="21"/>
  <c r="N743" i="21"/>
  <c r="Q743" i="21"/>
  <c r="P743" i="21"/>
  <c r="O743" i="21"/>
  <c r="E744" i="21"/>
  <c r="D745" i="21"/>
  <c r="F744" i="21"/>
  <c r="H746" i="21"/>
  <c r="L745" i="21"/>
  <c r="M745" i="21"/>
  <c r="J745" i="21"/>
  <c r="I745" i="21"/>
  <c r="K745" i="21"/>
  <c r="P744" i="21"/>
  <c r="O744" i="21"/>
  <c r="N744" i="21"/>
  <c r="Q744" i="21"/>
  <c r="E745" i="21"/>
  <c r="D746" i="21"/>
  <c r="F745" i="21"/>
  <c r="I746" i="21"/>
  <c r="K746" i="21"/>
  <c r="L746" i="21"/>
  <c r="J746" i="21"/>
  <c r="M746" i="21"/>
  <c r="H747" i="21"/>
  <c r="P745" i="21"/>
  <c r="O745" i="21"/>
  <c r="N745" i="21"/>
  <c r="Q745" i="21"/>
  <c r="F746" i="21"/>
  <c r="D747" i="21"/>
  <c r="E746" i="21"/>
  <c r="Q746" i="21"/>
  <c r="O746" i="21"/>
  <c r="P746" i="21"/>
  <c r="N746" i="21"/>
  <c r="H748" i="21"/>
  <c r="K747" i="21"/>
  <c r="M747" i="21"/>
  <c r="L747" i="21"/>
  <c r="I747" i="21"/>
  <c r="J747" i="21"/>
  <c r="D748" i="21"/>
  <c r="F747" i="21"/>
  <c r="E747" i="21"/>
  <c r="M748" i="21"/>
  <c r="I748" i="21"/>
  <c r="L748" i="21"/>
  <c r="H749" i="21"/>
  <c r="K748" i="21"/>
  <c r="J748" i="21"/>
  <c r="Q747" i="21"/>
  <c r="P747" i="21"/>
  <c r="O747" i="21"/>
  <c r="N747" i="21"/>
  <c r="E748" i="21"/>
  <c r="D749" i="21"/>
  <c r="F748" i="21"/>
  <c r="Q748" i="21"/>
  <c r="P748" i="21"/>
  <c r="O748" i="21"/>
  <c r="N748" i="21"/>
  <c r="I749" i="21"/>
  <c r="K749" i="21"/>
  <c r="M749" i="21"/>
  <c r="J749" i="21"/>
  <c r="L749" i="21"/>
  <c r="H750" i="21"/>
  <c r="E749" i="21"/>
  <c r="D750" i="21"/>
  <c r="F749" i="21"/>
  <c r="N749" i="21"/>
  <c r="P749" i="21"/>
  <c r="O749" i="21"/>
  <c r="Q749" i="21"/>
  <c r="H751" i="21"/>
  <c r="M750" i="21"/>
  <c r="J750" i="21"/>
  <c r="K750" i="21"/>
  <c r="L750" i="21"/>
  <c r="I750" i="21"/>
  <c r="F750" i="21"/>
  <c r="D751" i="21"/>
  <c r="E750" i="21"/>
  <c r="H752" i="21"/>
  <c r="J751" i="21"/>
  <c r="M751" i="21"/>
  <c r="L751" i="21"/>
  <c r="I751" i="21"/>
  <c r="K751" i="21"/>
  <c r="Q750" i="21"/>
  <c r="O750" i="21"/>
  <c r="N750" i="21"/>
  <c r="P750" i="21"/>
  <c r="F751" i="21"/>
  <c r="D752" i="21"/>
  <c r="E751" i="21"/>
  <c r="J752" i="21"/>
  <c r="L752" i="21"/>
  <c r="K752" i="21"/>
  <c r="M752" i="21"/>
  <c r="I752" i="21"/>
  <c r="H753" i="21"/>
  <c r="N751" i="21"/>
  <c r="Q751" i="21"/>
  <c r="P751" i="21"/>
  <c r="O751" i="21"/>
  <c r="D753" i="21"/>
  <c r="E752" i="21"/>
  <c r="F752" i="21"/>
  <c r="P752" i="21"/>
  <c r="N752" i="21"/>
  <c r="O752" i="21"/>
  <c r="Q752" i="21"/>
  <c r="H754" i="21"/>
  <c r="L753" i="21"/>
  <c r="M753" i="21"/>
  <c r="I753" i="21"/>
  <c r="J753" i="21"/>
  <c r="K753" i="21"/>
  <c r="E753" i="21"/>
  <c r="D754" i="21"/>
  <c r="F753" i="21"/>
  <c r="M754" i="21"/>
  <c r="L754" i="21"/>
  <c r="K754" i="21"/>
  <c r="H755" i="21"/>
  <c r="J754" i="21"/>
  <c r="I754" i="21"/>
  <c r="P753" i="21"/>
  <c r="O753" i="21"/>
  <c r="Q753" i="21"/>
  <c r="N753" i="21"/>
  <c r="D755" i="21"/>
  <c r="F754" i="21"/>
  <c r="E754" i="21"/>
  <c r="J755" i="21"/>
  <c r="M755" i="21"/>
  <c r="L755" i="21"/>
  <c r="H756" i="21"/>
  <c r="K755" i="21"/>
  <c r="I755" i="21"/>
  <c r="P754" i="21"/>
  <c r="Q754" i="21"/>
  <c r="O754" i="21"/>
  <c r="N754" i="21"/>
  <c r="F755" i="21"/>
  <c r="D756" i="21"/>
  <c r="E755" i="21"/>
  <c r="H757" i="21"/>
  <c r="L756" i="21"/>
  <c r="K756" i="21"/>
  <c r="J756" i="21"/>
  <c r="I756" i="21"/>
  <c r="M756" i="21"/>
  <c r="P755" i="21"/>
  <c r="O755" i="21"/>
  <c r="Q755" i="21"/>
  <c r="N755" i="21"/>
  <c r="D757" i="21"/>
  <c r="F756" i="21"/>
  <c r="E756" i="21"/>
  <c r="I757" i="21"/>
  <c r="L757" i="21"/>
  <c r="K757" i="21"/>
  <c r="J757" i="21"/>
  <c r="H758" i="21"/>
  <c r="M757" i="21"/>
  <c r="P756" i="21"/>
  <c r="O756" i="21"/>
  <c r="N756" i="21"/>
  <c r="Q756" i="21"/>
  <c r="E757" i="21"/>
  <c r="F757" i="21"/>
  <c r="D758" i="21"/>
  <c r="N757" i="21"/>
  <c r="Q757" i="21"/>
  <c r="P757" i="21"/>
  <c r="O757" i="21"/>
  <c r="M758" i="21"/>
  <c r="J758" i="21"/>
  <c r="I758" i="21"/>
  <c r="L758" i="21"/>
  <c r="K758" i="21"/>
  <c r="H759" i="21"/>
  <c r="E758" i="21"/>
  <c r="F758" i="21"/>
  <c r="D759" i="21"/>
  <c r="O758" i="21"/>
  <c r="Q758" i="21"/>
  <c r="N758" i="21"/>
  <c r="P758" i="21"/>
  <c r="M759" i="21"/>
  <c r="H760" i="21"/>
  <c r="K759" i="21"/>
  <c r="J759" i="21"/>
  <c r="L759" i="21"/>
  <c r="I759" i="21"/>
  <c r="D760" i="21"/>
  <c r="E759" i="21"/>
  <c r="F759" i="21"/>
  <c r="L760" i="21"/>
  <c r="K760" i="21"/>
  <c r="M760" i="21"/>
  <c r="J760" i="21"/>
  <c r="H761" i="21"/>
  <c r="I760" i="21"/>
  <c r="N759" i="21"/>
  <c r="P759" i="21"/>
  <c r="Q759" i="21"/>
  <c r="O759" i="21"/>
  <c r="F760" i="21"/>
  <c r="E760" i="21"/>
  <c r="D761" i="21"/>
  <c r="L761" i="21"/>
  <c r="M761" i="21"/>
  <c r="J761" i="21"/>
  <c r="H762" i="21"/>
  <c r="I761" i="21"/>
  <c r="K761" i="21"/>
  <c r="N760" i="21"/>
  <c r="P760" i="21"/>
  <c r="O760" i="21"/>
  <c r="Q760" i="21"/>
  <c r="E761" i="21"/>
  <c r="D762" i="21"/>
  <c r="F761" i="21"/>
  <c r="L762" i="21"/>
  <c r="M762" i="21"/>
  <c r="K762" i="21"/>
  <c r="J762" i="21"/>
  <c r="H763" i="21"/>
  <c r="I762" i="21"/>
  <c r="P761" i="21"/>
  <c r="O761" i="21"/>
  <c r="N761" i="21"/>
  <c r="Q761" i="21"/>
  <c r="F762" i="21"/>
  <c r="D763" i="21"/>
  <c r="E762" i="21"/>
  <c r="J763" i="21"/>
  <c r="L763" i="21"/>
  <c r="I763" i="21"/>
  <c r="K763" i="21"/>
  <c r="H764" i="21"/>
  <c r="M763" i="21"/>
  <c r="O762" i="21"/>
  <c r="N762" i="21"/>
  <c r="P762" i="21"/>
  <c r="Q762" i="21"/>
  <c r="D764" i="21"/>
  <c r="F763" i="21"/>
  <c r="E763" i="21"/>
  <c r="Q763" i="21"/>
  <c r="N763" i="21"/>
  <c r="P763" i="21"/>
  <c r="O763" i="21"/>
  <c r="I764" i="21"/>
  <c r="K764" i="21"/>
  <c r="J764" i="21"/>
  <c r="H765" i="21"/>
  <c r="L764" i="21"/>
  <c r="M764" i="21"/>
  <c r="F764" i="21"/>
  <c r="D765" i="21"/>
  <c r="E764" i="21"/>
  <c r="Q764" i="21"/>
  <c r="P764" i="21"/>
  <c r="O764" i="21"/>
  <c r="N764" i="21"/>
  <c r="L765" i="21"/>
  <c r="H766" i="21"/>
  <c r="I765" i="21"/>
  <c r="J765" i="21"/>
  <c r="K765" i="21"/>
  <c r="M765" i="21"/>
  <c r="D766" i="21"/>
  <c r="F765" i="21"/>
  <c r="E765" i="21"/>
  <c r="I766" i="21"/>
  <c r="M766" i="21"/>
  <c r="H767" i="21"/>
  <c r="K766" i="21"/>
  <c r="J766" i="21"/>
  <c r="L766" i="21"/>
  <c r="O765" i="21"/>
  <c r="P765" i="21"/>
  <c r="N765" i="21"/>
  <c r="Q765" i="21"/>
  <c r="D767" i="21"/>
  <c r="E766" i="21"/>
  <c r="F766" i="21"/>
  <c r="P766" i="21"/>
  <c r="O766" i="21"/>
  <c r="Q766" i="21"/>
  <c r="N766" i="21"/>
  <c r="H768" i="21"/>
  <c r="K767" i="21"/>
  <c r="M767" i="21"/>
  <c r="L767" i="21"/>
  <c r="I767" i="21"/>
  <c r="J767" i="21"/>
  <c r="E767" i="21"/>
  <c r="F767" i="21"/>
  <c r="D768" i="21"/>
  <c r="L768" i="21"/>
  <c r="M768" i="21"/>
  <c r="K768" i="21"/>
  <c r="J768" i="21"/>
  <c r="I768" i="21"/>
  <c r="H769" i="21"/>
  <c r="O767" i="21"/>
  <c r="P767" i="21"/>
  <c r="N767" i="21"/>
  <c r="Q767" i="21"/>
  <c r="D769" i="21"/>
  <c r="F768" i="21"/>
  <c r="E768" i="21"/>
  <c r="Q768" i="21"/>
  <c r="P768" i="21"/>
  <c r="O768" i="21"/>
  <c r="N768" i="21"/>
  <c r="H770" i="21"/>
  <c r="K769" i="21"/>
  <c r="I769" i="21"/>
  <c r="J769" i="21"/>
  <c r="M769" i="21"/>
  <c r="L769" i="21"/>
  <c r="E769" i="21"/>
  <c r="D770" i="21"/>
  <c r="F769" i="21"/>
  <c r="I770" i="21"/>
  <c r="K770" i="21"/>
  <c r="M770" i="21"/>
  <c r="H771" i="21"/>
  <c r="L770" i="21"/>
  <c r="J770" i="21"/>
  <c r="Q769" i="21"/>
  <c r="N769" i="21"/>
  <c r="P769" i="21"/>
  <c r="O769" i="21"/>
  <c r="E770" i="21"/>
  <c r="F770" i="21"/>
  <c r="D771" i="21"/>
  <c r="Q770" i="21"/>
  <c r="P770" i="21"/>
  <c r="O770" i="21"/>
  <c r="N770" i="21"/>
  <c r="J771" i="21"/>
  <c r="L771" i="21"/>
  <c r="H772" i="21"/>
  <c r="M771" i="21"/>
  <c r="I771" i="21"/>
  <c r="K771" i="21"/>
  <c r="E771" i="21"/>
  <c r="D772" i="21"/>
  <c r="F771" i="21"/>
  <c r="H773" i="21"/>
  <c r="M772" i="21"/>
  <c r="K772" i="21"/>
  <c r="J772" i="21"/>
  <c r="I772" i="21"/>
  <c r="L772" i="21"/>
  <c r="N771" i="21"/>
  <c r="P771" i="21"/>
  <c r="O771" i="21"/>
  <c r="Q771" i="21"/>
  <c r="D773" i="21"/>
  <c r="F772" i="21"/>
  <c r="E772" i="21"/>
  <c r="I773" i="21"/>
  <c r="K773" i="21"/>
  <c r="L773" i="21"/>
  <c r="H774" i="21"/>
  <c r="J773" i="21"/>
  <c r="M773" i="21"/>
  <c r="Q772" i="21"/>
  <c r="N772" i="21"/>
  <c r="P772" i="21"/>
  <c r="O772" i="21"/>
  <c r="F773" i="21"/>
  <c r="E773" i="21"/>
  <c r="D774" i="21"/>
  <c r="N773" i="21"/>
  <c r="Q773" i="21"/>
  <c r="P773" i="21"/>
  <c r="O773" i="21"/>
  <c r="J774" i="21"/>
  <c r="I774" i="21"/>
  <c r="H775" i="21"/>
  <c r="K774" i="21"/>
  <c r="L774" i="21"/>
  <c r="M774" i="21"/>
  <c r="D775" i="21"/>
  <c r="F774" i="21"/>
  <c r="E774" i="21"/>
  <c r="Q774" i="21"/>
  <c r="P774" i="21"/>
  <c r="O774" i="21"/>
  <c r="N774" i="21"/>
  <c r="K775" i="21"/>
  <c r="I775" i="21"/>
  <c r="J775" i="21"/>
  <c r="M775" i="21"/>
  <c r="L775" i="21"/>
  <c r="H776" i="21"/>
  <c r="D776" i="21"/>
  <c r="E775" i="21"/>
  <c r="F775" i="21"/>
  <c r="Q775" i="21"/>
  <c r="P775" i="21"/>
  <c r="O775" i="21"/>
  <c r="N775" i="21"/>
  <c r="L776" i="21"/>
  <c r="I776" i="21"/>
  <c r="H777" i="21"/>
  <c r="M776" i="21"/>
  <c r="K776" i="21"/>
  <c r="J776" i="21"/>
  <c r="D777" i="21"/>
  <c r="E776" i="21"/>
  <c r="F776" i="21"/>
  <c r="Q776" i="21"/>
  <c r="P776" i="21"/>
  <c r="O776" i="21"/>
  <c r="N776" i="21"/>
  <c r="K777" i="21"/>
  <c r="I777" i="21"/>
  <c r="L777" i="21"/>
  <c r="H778" i="21"/>
  <c r="M777" i="21"/>
  <c r="J777" i="21"/>
  <c r="F777" i="21"/>
  <c r="E777" i="21"/>
  <c r="D778" i="21"/>
  <c r="O777" i="21"/>
  <c r="Q777" i="21"/>
  <c r="N777" i="21"/>
  <c r="P777" i="21"/>
  <c r="I778" i="21"/>
  <c r="L778" i="21"/>
  <c r="H779" i="21"/>
  <c r="K778" i="21"/>
  <c r="J778" i="21"/>
  <c r="M778" i="21"/>
  <c r="E778" i="21"/>
  <c r="D779" i="21"/>
  <c r="F778" i="21"/>
  <c r="Q778" i="21"/>
  <c r="P778" i="21"/>
  <c r="O778" i="21"/>
  <c r="N778" i="21"/>
  <c r="L779" i="21"/>
  <c r="K779" i="21"/>
  <c r="H780" i="21"/>
  <c r="M779" i="21"/>
  <c r="I779" i="21"/>
  <c r="J779" i="21"/>
  <c r="E779" i="21"/>
  <c r="F779" i="21"/>
  <c r="D780" i="21"/>
  <c r="J780" i="21"/>
  <c r="I780" i="21"/>
  <c r="H781" i="21"/>
  <c r="L780" i="21"/>
  <c r="M780" i="21"/>
  <c r="K780" i="21"/>
  <c r="P779" i="21"/>
  <c r="O779" i="21"/>
  <c r="N779" i="21"/>
  <c r="Q779" i="21"/>
  <c r="F780" i="21"/>
  <c r="E780" i="21"/>
  <c r="D781" i="21"/>
  <c r="Q780" i="21"/>
  <c r="P780" i="21"/>
  <c r="O780" i="21"/>
  <c r="N780" i="21"/>
  <c r="K781" i="21"/>
  <c r="I781" i="21"/>
  <c r="H782" i="21"/>
  <c r="J781" i="21"/>
  <c r="M781" i="21"/>
  <c r="L781" i="21"/>
  <c r="D782" i="21"/>
  <c r="E781" i="21"/>
  <c r="F781" i="21"/>
  <c r="O781" i="21"/>
  <c r="N781" i="21"/>
  <c r="Q781" i="21"/>
  <c r="P781" i="21"/>
  <c r="M782" i="21"/>
  <c r="H783" i="21"/>
  <c r="L782" i="21"/>
  <c r="K782" i="21"/>
  <c r="J782" i="21"/>
  <c r="I782" i="21"/>
  <c r="E782" i="21"/>
  <c r="F782" i="21"/>
  <c r="D783" i="21"/>
  <c r="K783" i="21"/>
  <c r="I783" i="21"/>
  <c r="J783" i="21"/>
  <c r="H784" i="21"/>
  <c r="M783" i="21"/>
  <c r="L783" i="21"/>
  <c r="O782" i="21"/>
  <c r="N782" i="21"/>
  <c r="Q782" i="21"/>
  <c r="P782" i="21"/>
  <c r="D784" i="21"/>
  <c r="E783" i="21"/>
  <c r="F783" i="21"/>
  <c r="P783" i="21"/>
  <c r="Q783" i="21"/>
  <c r="O783" i="21"/>
  <c r="N783" i="21"/>
  <c r="J784" i="21"/>
  <c r="L784" i="21"/>
  <c r="M784" i="21"/>
  <c r="K784" i="21"/>
  <c r="H785" i="21"/>
  <c r="I784" i="21"/>
  <c r="D785" i="21"/>
  <c r="E784" i="21"/>
  <c r="F784" i="21"/>
  <c r="I785" i="21"/>
  <c r="M785" i="21"/>
  <c r="J785" i="21"/>
  <c r="K785" i="21"/>
  <c r="H786" i="21"/>
  <c r="L785" i="21"/>
  <c r="O784" i="21"/>
  <c r="N784" i="21"/>
  <c r="Q784" i="21"/>
  <c r="P784" i="21"/>
  <c r="E785" i="21"/>
  <c r="F785" i="21"/>
  <c r="D786" i="21"/>
  <c r="P785" i="21"/>
  <c r="O785" i="21"/>
  <c r="Q785" i="21"/>
  <c r="N785" i="21"/>
  <c r="H787" i="21"/>
  <c r="L786" i="21"/>
  <c r="M786" i="21"/>
  <c r="K786" i="21"/>
  <c r="J786" i="21"/>
  <c r="I786" i="21"/>
  <c r="F786" i="21"/>
  <c r="E786" i="21"/>
  <c r="D787" i="21"/>
  <c r="K787" i="21"/>
  <c r="L787" i="21"/>
  <c r="I787" i="21"/>
  <c r="H788" i="21"/>
  <c r="J787" i="21"/>
  <c r="M787" i="21"/>
  <c r="O786" i="21"/>
  <c r="P786" i="21"/>
  <c r="N786" i="21"/>
  <c r="Q786" i="21"/>
  <c r="F787" i="21"/>
  <c r="D788" i="21"/>
  <c r="E787" i="21"/>
  <c r="P787" i="21"/>
  <c r="O787" i="21"/>
  <c r="Q787" i="21"/>
  <c r="N787" i="21"/>
  <c r="M788" i="21"/>
  <c r="I788" i="21"/>
  <c r="K788" i="21"/>
  <c r="L788" i="21"/>
  <c r="J788" i="21"/>
  <c r="H789" i="21"/>
  <c r="F788" i="21"/>
  <c r="E788" i="21"/>
  <c r="D789" i="21"/>
  <c r="O788" i="21"/>
  <c r="N788" i="21"/>
  <c r="Q788" i="21"/>
  <c r="P788" i="21"/>
  <c r="K789" i="21"/>
  <c r="J789" i="21"/>
  <c r="H790" i="21"/>
  <c r="L789" i="21"/>
  <c r="M789" i="21"/>
  <c r="I789" i="21"/>
  <c r="E789" i="21"/>
  <c r="F789" i="21"/>
  <c r="D790" i="21"/>
  <c r="M790" i="21"/>
  <c r="K790" i="21"/>
  <c r="L790" i="21"/>
  <c r="I790" i="21"/>
  <c r="J790" i="21"/>
  <c r="H791" i="21"/>
  <c r="Q789" i="21"/>
  <c r="P789" i="21"/>
  <c r="O789" i="21"/>
  <c r="N789" i="21"/>
  <c r="E790" i="21"/>
  <c r="D791" i="21"/>
  <c r="F790" i="21"/>
  <c r="P790" i="21"/>
  <c r="O790" i="21"/>
  <c r="Q790" i="21"/>
  <c r="N790" i="21"/>
  <c r="M791" i="21"/>
  <c r="I791" i="21"/>
  <c r="J791" i="21"/>
  <c r="K791" i="21"/>
  <c r="L791" i="21"/>
  <c r="H792" i="21"/>
  <c r="D792" i="21"/>
  <c r="F791" i="21"/>
  <c r="E791" i="21"/>
  <c r="P791" i="21"/>
  <c r="O791" i="21"/>
  <c r="N791" i="21"/>
  <c r="Q791" i="21"/>
  <c r="H793" i="21"/>
  <c r="L792" i="21"/>
  <c r="J792" i="21"/>
  <c r="I792" i="21"/>
  <c r="M792" i="21"/>
  <c r="K792" i="21"/>
  <c r="D793" i="21"/>
  <c r="E792" i="21"/>
  <c r="F792" i="21"/>
  <c r="K793" i="21"/>
  <c r="I793" i="21"/>
  <c r="L793" i="21"/>
  <c r="H794" i="21"/>
  <c r="J793" i="21"/>
  <c r="M793" i="21"/>
  <c r="N792" i="21"/>
  <c r="O792" i="21"/>
  <c r="Q792" i="21"/>
  <c r="P792" i="21"/>
  <c r="E793" i="21"/>
  <c r="D794" i="21"/>
  <c r="F793" i="21"/>
  <c r="Q793" i="21"/>
  <c r="N793" i="21"/>
  <c r="P793" i="21"/>
  <c r="O793" i="21"/>
  <c r="H795" i="21"/>
  <c r="M794" i="21"/>
  <c r="J794" i="21"/>
  <c r="L794" i="21"/>
  <c r="K794" i="21"/>
  <c r="I794" i="21"/>
  <c r="F794" i="21"/>
  <c r="E794" i="21"/>
  <c r="D795" i="21"/>
  <c r="J795" i="21"/>
  <c r="M795" i="21"/>
  <c r="H796" i="21"/>
  <c r="K795" i="21"/>
  <c r="L795" i="21"/>
  <c r="I795" i="21"/>
  <c r="N794" i="21"/>
  <c r="Q794" i="21"/>
  <c r="P794" i="21"/>
  <c r="O794" i="21"/>
  <c r="E795" i="21"/>
  <c r="D796" i="21"/>
  <c r="F795" i="21"/>
  <c r="K796" i="21"/>
  <c r="M796" i="21"/>
  <c r="I796" i="21"/>
  <c r="J796" i="21"/>
  <c r="L796" i="21"/>
  <c r="H797" i="21"/>
  <c r="P795" i="21"/>
  <c r="Q795" i="21"/>
  <c r="N795" i="21"/>
  <c r="O795" i="21"/>
  <c r="F796" i="21"/>
  <c r="D797" i="21"/>
  <c r="E796" i="21"/>
  <c r="N796" i="21"/>
  <c r="O796" i="21"/>
  <c r="Q796" i="21"/>
  <c r="P796" i="21"/>
  <c r="I797" i="21"/>
  <c r="M797" i="21"/>
  <c r="J797" i="21"/>
  <c r="H798" i="21"/>
  <c r="K797" i="21"/>
  <c r="L797" i="21"/>
  <c r="F797" i="21"/>
  <c r="D798" i="21"/>
  <c r="E797" i="21"/>
  <c r="Q797" i="21"/>
  <c r="N797" i="21"/>
  <c r="O797" i="21"/>
  <c r="P797" i="21"/>
  <c r="L798" i="21"/>
  <c r="M798" i="21"/>
  <c r="K798" i="21"/>
  <c r="I798" i="21"/>
  <c r="H799" i="21"/>
  <c r="J798" i="21"/>
  <c r="D799" i="21"/>
  <c r="E798" i="21"/>
  <c r="F798" i="21"/>
  <c r="P798" i="21"/>
  <c r="N798" i="21"/>
  <c r="O798" i="21"/>
  <c r="Q798" i="21"/>
  <c r="I799" i="21"/>
  <c r="H800" i="21"/>
  <c r="M799" i="21"/>
  <c r="K799" i="21"/>
  <c r="J799" i="21"/>
  <c r="L799" i="21"/>
  <c r="D800" i="21"/>
  <c r="E799" i="21"/>
  <c r="F799" i="21"/>
  <c r="Q799" i="21"/>
  <c r="P799" i="21"/>
  <c r="O799" i="21"/>
  <c r="N799" i="21"/>
  <c r="M800" i="21"/>
  <c r="K800" i="21"/>
  <c r="J800" i="21"/>
  <c r="I800" i="21"/>
  <c r="H801" i="21"/>
  <c r="L800" i="21"/>
  <c r="D801" i="21"/>
  <c r="F800" i="21"/>
  <c r="E800" i="21"/>
  <c r="Q800" i="21"/>
  <c r="P800" i="21"/>
  <c r="O800" i="21"/>
  <c r="N800" i="21"/>
  <c r="L801" i="21"/>
  <c r="J801" i="21"/>
  <c r="M801" i="21"/>
  <c r="H802" i="21"/>
  <c r="K801" i="21"/>
  <c r="I801" i="21"/>
  <c r="D802" i="21"/>
  <c r="F801" i="21"/>
  <c r="E801" i="21"/>
  <c r="L802" i="21"/>
  <c r="J802" i="21"/>
  <c r="M802" i="21"/>
  <c r="H803" i="21"/>
  <c r="I802" i="21"/>
  <c r="K802" i="21"/>
  <c r="N801" i="21"/>
  <c r="P801" i="21"/>
  <c r="O801" i="21"/>
  <c r="Q801" i="21"/>
  <c r="F802" i="21"/>
  <c r="D803" i="21"/>
  <c r="E802" i="21"/>
  <c r="L803" i="21"/>
  <c r="K803" i="21"/>
  <c r="J803" i="21"/>
  <c r="I803" i="21"/>
  <c r="H804" i="21"/>
  <c r="M803" i="21"/>
  <c r="P802" i="21"/>
  <c r="Q802" i="21"/>
  <c r="N802" i="21"/>
  <c r="O802" i="21"/>
  <c r="D804" i="21"/>
  <c r="F803" i="21"/>
  <c r="E803" i="21"/>
  <c r="P803" i="21"/>
  <c r="O803" i="21"/>
  <c r="Q803" i="21"/>
  <c r="N803" i="21"/>
  <c r="H805" i="21"/>
  <c r="L804" i="21"/>
  <c r="I804" i="21"/>
  <c r="K804" i="21"/>
  <c r="M804" i="21"/>
  <c r="J804" i="21"/>
  <c r="F804" i="21"/>
  <c r="D805" i="21"/>
  <c r="E804" i="21"/>
  <c r="M805" i="21"/>
  <c r="J805" i="21"/>
  <c r="L805" i="21"/>
  <c r="K805" i="21"/>
  <c r="H806" i="21"/>
  <c r="I805" i="21"/>
  <c r="Q804" i="21"/>
  <c r="N804" i="21"/>
  <c r="O804" i="21"/>
  <c r="P804" i="21"/>
  <c r="D806" i="21"/>
  <c r="F805" i="21"/>
  <c r="E805" i="21"/>
  <c r="L806" i="21"/>
  <c r="M806" i="21"/>
  <c r="H807" i="21"/>
  <c r="J806" i="21"/>
  <c r="K806" i="21"/>
  <c r="I806" i="21"/>
  <c r="P805" i="21"/>
  <c r="Q805" i="21"/>
  <c r="O805" i="21"/>
  <c r="N805" i="21"/>
  <c r="D807" i="21"/>
  <c r="F806" i="21"/>
  <c r="E806" i="21"/>
  <c r="J807" i="21"/>
  <c r="L807" i="21"/>
  <c r="H808" i="21"/>
  <c r="K807" i="21"/>
  <c r="I807" i="21"/>
  <c r="M807" i="21"/>
  <c r="O806" i="21"/>
  <c r="P806" i="21"/>
  <c r="N806" i="21"/>
  <c r="Q806" i="21"/>
  <c r="F807" i="21"/>
  <c r="D808" i="21"/>
  <c r="E807" i="21"/>
  <c r="J808" i="21"/>
  <c r="M808" i="21"/>
  <c r="I808" i="21"/>
  <c r="L808" i="21"/>
  <c r="H809" i="21"/>
  <c r="K808" i="21"/>
  <c r="Q807" i="21"/>
  <c r="O807" i="21"/>
  <c r="N807" i="21"/>
  <c r="P807" i="21"/>
  <c r="F808" i="21"/>
  <c r="D809" i="21"/>
  <c r="E808" i="21"/>
  <c r="Q808" i="21"/>
  <c r="N808" i="21"/>
  <c r="P808" i="21"/>
  <c r="O808" i="21"/>
  <c r="J809" i="21"/>
  <c r="I809" i="21"/>
  <c r="L809" i="21"/>
  <c r="H810" i="21"/>
  <c r="M809" i="21"/>
  <c r="K809" i="21"/>
  <c r="F809" i="21"/>
  <c r="D810" i="21"/>
  <c r="E809" i="21"/>
  <c r="N809" i="21"/>
  <c r="Q809" i="21"/>
  <c r="P809" i="21"/>
  <c r="O809" i="21"/>
  <c r="J810" i="21"/>
  <c r="L810" i="21"/>
  <c r="K810" i="21"/>
  <c r="H811" i="21"/>
  <c r="M810" i="21"/>
  <c r="I810" i="21"/>
  <c r="E810" i="21"/>
  <c r="F810" i="21"/>
  <c r="D811" i="21"/>
  <c r="H812" i="21"/>
  <c r="K811" i="21"/>
  <c r="L811" i="21"/>
  <c r="M811" i="21"/>
  <c r="J811" i="21"/>
  <c r="I811" i="21"/>
  <c r="Q810" i="21"/>
  <c r="P810" i="21"/>
  <c r="O810" i="21"/>
  <c r="N810" i="21"/>
  <c r="E811" i="21"/>
  <c r="D812" i="21"/>
  <c r="F811" i="21"/>
  <c r="K812" i="21"/>
  <c r="L812" i="21"/>
  <c r="J812" i="21"/>
  <c r="M812" i="21"/>
  <c r="H813" i="21"/>
  <c r="I812" i="21"/>
  <c r="N811" i="21"/>
  <c r="O811" i="21"/>
  <c r="Q811" i="21"/>
  <c r="P811" i="21"/>
  <c r="F812" i="21"/>
  <c r="D813" i="21"/>
  <c r="E812" i="21"/>
  <c r="L813" i="21"/>
  <c r="M813" i="21"/>
  <c r="J813" i="21"/>
  <c r="I813" i="21"/>
  <c r="K813" i="21"/>
  <c r="H814" i="21"/>
  <c r="N812" i="21"/>
  <c r="O812" i="21"/>
  <c r="Q812" i="21"/>
  <c r="P812" i="21"/>
  <c r="D814" i="21"/>
  <c r="F813" i="21"/>
  <c r="E813" i="21"/>
  <c r="P813" i="21"/>
  <c r="Q813" i="21"/>
  <c r="O813" i="21"/>
  <c r="N813" i="21"/>
  <c r="K814" i="21"/>
  <c r="L814" i="21"/>
  <c r="M814" i="21"/>
  <c r="J814" i="21"/>
  <c r="I814" i="21"/>
  <c r="H815" i="21"/>
  <c r="F814" i="21"/>
  <c r="D815" i="21"/>
  <c r="E814" i="21"/>
  <c r="P814" i="21"/>
  <c r="Q814" i="21"/>
  <c r="O814" i="21"/>
  <c r="N814" i="21"/>
  <c r="L815" i="21"/>
  <c r="H816" i="21"/>
  <c r="I815" i="21"/>
  <c r="K815" i="21"/>
  <c r="M815" i="21"/>
  <c r="J815" i="21"/>
  <c r="F815" i="21"/>
  <c r="D816" i="21"/>
  <c r="E815" i="21"/>
  <c r="L816" i="21"/>
  <c r="K816" i="21"/>
  <c r="H817" i="21"/>
  <c r="I816" i="21"/>
  <c r="M816" i="21"/>
  <c r="J816" i="21"/>
  <c r="P815" i="21"/>
  <c r="N815" i="21"/>
  <c r="Q815" i="21"/>
  <c r="O815" i="21"/>
  <c r="D817" i="21"/>
  <c r="F816" i="21"/>
  <c r="E816" i="21"/>
  <c r="L817" i="21"/>
  <c r="I817" i="21"/>
  <c r="M817" i="21"/>
  <c r="H818" i="21"/>
  <c r="J817" i="21"/>
  <c r="K817" i="21"/>
  <c r="Q816" i="21"/>
  <c r="N816" i="21"/>
  <c r="P816" i="21"/>
  <c r="O816" i="21"/>
  <c r="F817" i="21"/>
  <c r="D818" i="21"/>
  <c r="E817" i="21"/>
  <c r="N817" i="21"/>
  <c r="P817" i="21"/>
  <c r="O817" i="21"/>
  <c r="Q817" i="21"/>
  <c r="I818" i="21"/>
  <c r="L818" i="21"/>
  <c r="K818" i="21"/>
  <c r="H819" i="21"/>
  <c r="M818" i="21"/>
  <c r="J818" i="21"/>
  <c r="E818" i="21"/>
  <c r="D819" i="21"/>
  <c r="F818" i="21"/>
  <c r="O818" i="21"/>
  <c r="P818" i="21"/>
  <c r="N818" i="21"/>
  <c r="Q818" i="21"/>
  <c r="H820" i="21"/>
  <c r="K819" i="21"/>
  <c r="M819" i="21"/>
  <c r="I819" i="21"/>
  <c r="J819" i="21"/>
  <c r="L819" i="21"/>
  <c r="E819" i="21"/>
  <c r="F819" i="21"/>
  <c r="D820" i="21"/>
  <c r="M820" i="21"/>
  <c r="I820" i="21"/>
  <c r="L820" i="21"/>
  <c r="H821" i="21"/>
  <c r="J820" i="21"/>
  <c r="K820" i="21"/>
  <c r="P819" i="21"/>
  <c r="O819" i="21"/>
  <c r="N819" i="21"/>
  <c r="Q819" i="21"/>
  <c r="F820" i="21"/>
  <c r="D821" i="21"/>
  <c r="E820" i="21"/>
  <c r="Q820" i="21"/>
  <c r="P820" i="21"/>
  <c r="O820" i="21"/>
  <c r="N820" i="21"/>
  <c r="J821" i="21"/>
  <c r="H822" i="21"/>
  <c r="K821" i="21"/>
  <c r="I821" i="21"/>
  <c r="M821" i="21"/>
  <c r="L821" i="21"/>
  <c r="E821" i="21"/>
  <c r="D822" i="21"/>
  <c r="F821" i="21"/>
  <c r="K822" i="21"/>
  <c r="J822" i="21"/>
  <c r="H823" i="21"/>
  <c r="I822" i="21"/>
  <c r="M822" i="21"/>
  <c r="L822" i="21"/>
  <c r="Q821" i="21"/>
  <c r="O821" i="21"/>
  <c r="P821" i="21"/>
  <c r="N821" i="21"/>
  <c r="E822" i="21"/>
  <c r="D823" i="21"/>
  <c r="F822" i="21"/>
  <c r="M823" i="21"/>
  <c r="J823" i="21"/>
  <c r="L823" i="21"/>
  <c r="K823" i="21"/>
  <c r="I823" i="21"/>
  <c r="H824" i="21"/>
  <c r="P822" i="21"/>
  <c r="O822" i="21"/>
  <c r="N822" i="21"/>
  <c r="Q822" i="21"/>
  <c r="D824" i="21"/>
  <c r="F823" i="21"/>
  <c r="E823" i="21"/>
  <c r="P823" i="21"/>
  <c r="O823" i="21"/>
  <c r="Q823" i="21"/>
  <c r="N823" i="21"/>
  <c r="K824" i="21"/>
  <c r="H825" i="21"/>
  <c r="M824" i="21"/>
  <c r="J824" i="21"/>
  <c r="L824" i="21"/>
  <c r="I824" i="21"/>
  <c r="F824" i="21"/>
  <c r="E824" i="21"/>
  <c r="D825" i="21"/>
  <c r="K825" i="21"/>
  <c r="H826" i="21"/>
  <c r="M825" i="21"/>
  <c r="L825" i="21"/>
  <c r="I825" i="21"/>
  <c r="J825" i="21"/>
  <c r="O824" i="21"/>
  <c r="P824" i="21"/>
  <c r="N824" i="21"/>
  <c r="Q824" i="21"/>
  <c r="F825" i="21"/>
  <c r="E825" i="21"/>
  <c r="D826" i="21"/>
  <c r="L826" i="21"/>
  <c r="J826" i="21"/>
  <c r="I826" i="21"/>
  <c r="H827" i="21"/>
  <c r="K826" i="21"/>
  <c r="M826" i="21"/>
  <c r="O825" i="21"/>
  <c r="P825" i="21"/>
  <c r="Q825" i="21"/>
  <c r="N825" i="21"/>
  <c r="E826" i="21"/>
  <c r="F826" i="21"/>
  <c r="D827" i="21"/>
  <c r="Q826" i="21"/>
  <c r="N826" i="21"/>
  <c r="P826" i="21"/>
  <c r="O826" i="21"/>
  <c r="K827" i="21"/>
  <c r="H828" i="21"/>
  <c r="I827" i="21"/>
  <c r="M827" i="21"/>
  <c r="L827" i="21"/>
  <c r="J827" i="21"/>
  <c r="E827" i="21"/>
  <c r="F827" i="21"/>
  <c r="D828" i="21"/>
  <c r="M828" i="21"/>
  <c r="L828" i="21"/>
  <c r="H829" i="21"/>
  <c r="I828" i="21"/>
  <c r="K828" i="21"/>
  <c r="J828" i="21"/>
  <c r="Q827" i="21"/>
  <c r="P827" i="21"/>
  <c r="O827" i="21"/>
  <c r="N827" i="21"/>
  <c r="F828" i="21"/>
  <c r="E828" i="21"/>
  <c r="D829" i="21"/>
  <c r="M829" i="21"/>
  <c r="J829" i="21"/>
  <c r="H830" i="21"/>
  <c r="I829" i="21"/>
  <c r="L829" i="21"/>
  <c r="K829" i="21"/>
  <c r="O828" i="21"/>
  <c r="N828" i="21"/>
  <c r="Q828" i="21"/>
  <c r="P828" i="21"/>
  <c r="F829" i="21"/>
  <c r="D830" i="21"/>
  <c r="E829" i="21"/>
  <c r="M830" i="21"/>
  <c r="L830" i="21"/>
  <c r="I830" i="21"/>
  <c r="H831" i="21"/>
  <c r="J830" i="21"/>
  <c r="K830" i="21"/>
  <c r="O829" i="21"/>
  <c r="P829" i="21"/>
  <c r="Q829" i="21"/>
  <c r="N829" i="21"/>
  <c r="F830" i="21"/>
  <c r="D831" i="21"/>
  <c r="E830" i="21"/>
  <c r="P830" i="21"/>
  <c r="Q830" i="21"/>
  <c r="O830" i="21"/>
  <c r="N830" i="21"/>
  <c r="M831" i="21"/>
  <c r="K831" i="21"/>
  <c r="J831" i="21"/>
  <c r="I831" i="21"/>
  <c r="L831" i="21"/>
  <c r="H832" i="21"/>
  <c r="D832" i="21"/>
  <c r="E831" i="21"/>
  <c r="F831" i="21"/>
  <c r="O831" i="21"/>
  <c r="P831" i="21"/>
  <c r="N831" i="21"/>
  <c r="Q831" i="21"/>
  <c r="I832" i="21"/>
  <c r="M832" i="21"/>
  <c r="J832" i="21"/>
  <c r="K832" i="21"/>
  <c r="H833" i="21"/>
  <c r="L832" i="21"/>
  <c r="F832" i="21"/>
  <c r="D833" i="21"/>
  <c r="E832" i="21"/>
  <c r="O832" i="21"/>
  <c r="Q832" i="21"/>
  <c r="P832" i="21"/>
  <c r="N832" i="21"/>
  <c r="L833" i="21"/>
  <c r="J833" i="21"/>
  <c r="I833" i="21"/>
  <c r="M833" i="21"/>
  <c r="K833" i="21"/>
  <c r="H834" i="21"/>
  <c r="D834" i="21"/>
  <c r="E833" i="21"/>
  <c r="F833" i="21"/>
  <c r="O833" i="21"/>
  <c r="Q833" i="21"/>
  <c r="N833" i="21"/>
  <c r="P833" i="21"/>
  <c r="I834" i="21"/>
  <c r="K834" i="21"/>
  <c r="J834" i="21"/>
  <c r="H835" i="21"/>
  <c r="L834" i="21"/>
  <c r="M834" i="21"/>
  <c r="E834" i="21"/>
  <c r="D835" i="21"/>
  <c r="F834" i="21"/>
  <c r="Q834" i="21"/>
  <c r="N834" i="21"/>
  <c r="O834" i="21"/>
  <c r="P834" i="21"/>
  <c r="J835" i="21"/>
  <c r="L835" i="21"/>
  <c r="I835" i="21"/>
  <c r="K835" i="21"/>
  <c r="H836" i="21"/>
  <c r="M835" i="21"/>
  <c r="E835" i="21"/>
  <c r="F835" i="21"/>
  <c r="D836" i="21"/>
  <c r="P835" i="21"/>
  <c r="O835" i="21"/>
  <c r="N835" i="21"/>
  <c r="Q835" i="21"/>
  <c r="L836" i="21"/>
  <c r="I836" i="21"/>
  <c r="M836" i="21"/>
  <c r="J836" i="21"/>
  <c r="K836" i="21"/>
  <c r="H837" i="21"/>
  <c r="F836" i="21"/>
  <c r="D837" i="21"/>
  <c r="E836" i="21"/>
  <c r="O836" i="21"/>
  <c r="P836" i="21"/>
  <c r="Q836" i="21"/>
  <c r="N836" i="21"/>
  <c r="H838" i="21"/>
  <c r="L837" i="21"/>
  <c r="K837" i="21"/>
  <c r="J837" i="21"/>
  <c r="I837" i="21"/>
  <c r="M837" i="21"/>
  <c r="E837" i="21"/>
  <c r="F837" i="21"/>
  <c r="D838" i="21"/>
  <c r="J838" i="21"/>
  <c r="L838" i="21"/>
  <c r="K838" i="21"/>
  <c r="H839" i="21"/>
  <c r="I838" i="21"/>
  <c r="M838" i="21"/>
  <c r="P837" i="21"/>
  <c r="O837" i="21"/>
  <c r="N837" i="21"/>
  <c r="Q837" i="21"/>
  <c r="D839" i="21"/>
  <c r="F838" i="21"/>
  <c r="E838" i="21"/>
  <c r="K839" i="21"/>
  <c r="M839" i="21"/>
  <c r="J839" i="21"/>
  <c r="H840" i="21"/>
  <c r="I839" i="21"/>
  <c r="L839" i="21"/>
  <c r="Q838" i="21"/>
  <c r="P838" i="21"/>
  <c r="O838" i="21"/>
  <c r="N838" i="21"/>
  <c r="F839" i="21"/>
  <c r="E839" i="21"/>
  <c r="D840" i="21"/>
  <c r="I840" i="21"/>
  <c r="L840" i="21"/>
  <c r="H841" i="21"/>
  <c r="J840" i="21"/>
  <c r="K840" i="21"/>
  <c r="M840" i="21"/>
  <c r="P839" i="21"/>
  <c r="O839" i="21"/>
  <c r="N839" i="21"/>
  <c r="Q839" i="21"/>
  <c r="D841" i="21"/>
  <c r="F840" i="21"/>
  <c r="E840" i="21"/>
  <c r="P840" i="21"/>
  <c r="O840" i="21"/>
  <c r="N840" i="21"/>
  <c r="Q840" i="21"/>
  <c r="H842" i="21"/>
  <c r="K841" i="21"/>
  <c r="J841" i="21"/>
  <c r="L841" i="21"/>
  <c r="M841" i="21"/>
  <c r="I841" i="21"/>
  <c r="D842" i="21"/>
  <c r="E841" i="21"/>
  <c r="F841" i="21"/>
  <c r="J842" i="21"/>
  <c r="M842" i="21"/>
  <c r="H843" i="21"/>
  <c r="I842" i="21"/>
  <c r="L842" i="21"/>
  <c r="K842" i="21"/>
  <c r="O841" i="21"/>
  <c r="P841" i="21"/>
  <c r="Q841" i="21"/>
  <c r="N841" i="21"/>
  <c r="E842" i="21"/>
  <c r="F842" i="21"/>
  <c r="D843" i="21"/>
  <c r="L843" i="21"/>
  <c r="I843" i="21"/>
  <c r="M843" i="21"/>
  <c r="J843" i="21"/>
  <c r="K843" i="21"/>
  <c r="H844" i="21"/>
  <c r="P842" i="21"/>
  <c r="O842" i="21"/>
  <c r="N842" i="21"/>
  <c r="Q842" i="21"/>
  <c r="F843" i="21"/>
  <c r="E843" i="21"/>
  <c r="D844" i="21"/>
  <c r="Q843" i="21"/>
  <c r="N843" i="21"/>
  <c r="P843" i="21"/>
  <c r="O843" i="21"/>
  <c r="H845" i="21"/>
  <c r="M844" i="21"/>
  <c r="J844" i="21"/>
  <c r="L844" i="21"/>
  <c r="I844" i="21"/>
  <c r="K844" i="21"/>
  <c r="F844" i="21"/>
  <c r="E844" i="21"/>
  <c r="D845" i="21"/>
  <c r="I845" i="21"/>
  <c r="M845" i="21"/>
  <c r="J845" i="21"/>
  <c r="H846" i="21"/>
  <c r="K845" i="21"/>
  <c r="L845" i="21"/>
  <c r="O844" i="21"/>
  <c r="N844" i="21"/>
  <c r="Q844" i="21"/>
  <c r="P844" i="21"/>
  <c r="F845" i="21"/>
  <c r="E845" i="21"/>
  <c r="D846" i="21"/>
  <c r="N845" i="21"/>
  <c r="O845" i="21"/>
  <c r="Q845" i="21"/>
  <c r="P845" i="21"/>
  <c r="J846" i="21"/>
  <c r="K846" i="21"/>
  <c r="L846" i="21"/>
  <c r="M846" i="21"/>
  <c r="I846" i="21"/>
  <c r="H847" i="21"/>
  <c r="D847" i="21"/>
  <c r="E846" i="21"/>
  <c r="F846" i="21"/>
  <c r="P846" i="21"/>
  <c r="O846" i="21"/>
  <c r="N846" i="21"/>
  <c r="Q846" i="21"/>
  <c r="L847" i="21"/>
  <c r="J847" i="21"/>
  <c r="M847" i="21"/>
  <c r="I847" i="21"/>
  <c r="H848" i="21"/>
  <c r="K847" i="21"/>
  <c r="D848" i="21"/>
  <c r="E847" i="21"/>
  <c r="F847" i="21"/>
  <c r="P847" i="21"/>
  <c r="Q847" i="21"/>
  <c r="O847" i="21"/>
  <c r="N847" i="21"/>
  <c r="H849" i="21"/>
  <c r="I848" i="21"/>
  <c r="M848" i="21"/>
  <c r="K848" i="21"/>
  <c r="L848" i="21"/>
  <c r="J848" i="21"/>
  <c r="E848" i="21"/>
  <c r="F848" i="21"/>
  <c r="D849" i="21"/>
  <c r="K849" i="21"/>
  <c r="I849" i="21"/>
  <c r="M849" i="21"/>
  <c r="H850" i="21"/>
  <c r="J849" i="21"/>
  <c r="L849" i="21"/>
  <c r="Q848" i="21"/>
  <c r="O848" i="21"/>
  <c r="N848" i="21"/>
  <c r="P848" i="21"/>
  <c r="E849" i="21"/>
  <c r="F849" i="21"/>
  <c r="D850" i="21"/>
  <c r="O849" i="21"/>
  <c r="Q849" i="21"/>
  <c r="N849" i="21"/>
  <c r="P849" i="21"/>
  <c r="L850" i="21"/>
  <c r="K850" i="21"/>
  <c r="M850" i="21"/>
  <c r="I850" i="21"/>
  <c r="J850" i="21"/>
  <c r="H851" i="21"/>
  <c r="D851" i="21"/>
  <c r="F850" i="21"/>
  <c r="E850" i="21"/>
  <c r="N850" i="21"/>
  <c r="O850" i="21"/>
  <c r="Q850" i="21"/>
  <c r="P850" i="21"/>
  <c r="K851" i="21"/>
  <c r="J851" i="21"/>
  <c r="M851" i="21"/>
  <c r="L851" i="21"/>
  <c r="I851" i="21"/>
  <c r="H852" i="21"/>
  <c r="D852" i="21"/>
  <c r="E851" i="21"/>
  <c r="F851" i="21"/>
  <c r="O851" i="21"/>
  <c r="N851" i="21"/>
  <c r="Q851" i="21"/>
  <c r="P851" i="21"/>
  <c r="K852" i="21"/>
  <c r="I852" i="21"/>
  <c r="J852" i="21"/>
  <c r="L852" i="21"/>
  <c r="H853" i="21"/>
  <c r="M852" i="21"/>
  <c r="F852" i="21"/>
  <c r="E852" i="21"/>
  <c r="D853" i="21"/>
  <c r="O852" i="21"/>
  <c r="N852" i="21"/>
  <c r="Q852" i="21"/>
  <c r="P852" i="21"/>
  <c r="M853" i="21"/>
  <c r="I853" i="21"/>
  <c r="K853" i="21"/>
  <c r="J853" i="21"/>
  <c r="L853" i="21"/>
  <c r="H854" i="21"/>
  <c r="D854" i="21"/>
  <c r="F853" i="21"/>
  <c r="E853" i="21"/>
  <c r="Q853" i="21"/>
  <c r="P853" i="21"/>
  <c r="O853" i="21"/>
  <c r="N853" i="21"/>
  <c r="M854" i="21"/>
  <c r="L854" i="21"/>
  <c r="I854" i="21"/>
  <c r="K854" i="21"/>
  <c r="H855" i="21"/>
  <c r="J854" i="21"/>
  <c r="F854" i="21"/>
  <c r="E854" i="21"/>
  <c r="D855" i="21"/>
  <c r="N854" i="21"/>
  <c r="P854" i="21"/>
  <c r="O854" i="21"/>
  <c r="Q854" i="21"/>
  <c r="K855" i="21"/>
  <c r="M855" i="21"/>
  <c r="J855" i="21"/>
  <c r="H856" i="21"/>
  <c r="L855" i="21"/>
  <c r="I855" i="21"/>
  <c r="E855" i="21"/>
  <c r="F855" i="21"/>
  <c r="D856" i="21"/>
  <c r="L856" i="21"/>
  <c r="H857" i="21"/>
  <c r="K856" i="21"/>
  <c r="M856" i="21"/>
  <c r="J856" i="21"/>
  <c r="I856" i="21"/>
  <c r="N855" i="21"/>
  <c r="O855" i="21"/>
  <c r="Q855" i="21"/>
  <c r="P855" i="21"/>
  <c r="E856" i="21"/>
  <c r="D857" i="21"/>
  <c r="F856" i="21"/>
  <c r="I857" i="21"/>
  <c r="J857" i="21"/>
  <c r="M857" i="21"/>
  <c r="K857" i="21"/>
  <c r="H858" i="21"/>
  <c r="L857" i="21"/>
  <c r="P856" i="21"/>
  <c r="O856" i="21"/>
  <c r="N856" i="21"/>
  <c r="Q856" i="21"/>
  <c r="F857" i="21"/>
  <c r="D858" i="21"/>
  <c r="E857" i="21"/>
  <c r="O857" i="21"/>
  <c r="P857" i="21"/>
  <c r="Q857" i="21"/>
  <c r="N857" i="21"/>
  <c r="L858" i="21"/>
  <c r="H859" i="21"/>
  <c r="J858" i="21"/>
  <c r="I858" i="21"/>
  <c r="K858" i="21"/>
  <c r="M858" i="21"/>
  <c r="D859" i="21"/>
  <c r="E858" i="21"/>
  <c r="F858" i="21"/>
  <c r="I859" i="21"/>
  <c r="J859" i="21"/>
  <c r="L859" i="21"/>
  <c r="M859" i="21"/>
  <c r="K859" i="21"/>
  <c r="H860" i="21"/>
  <c r="Q858" i="21"/>
  <c r="P858" i="21"/>
  <c r="O858" i="21"/>
  <c r="N858" i="21"/>
  <c r="F859" i="21"/>
  <c r="D860" i="21"/>
  <c r="E859" i="21"/>
  <c r="O859" i="21"/>
  <c r="P859" i="21"/>
  <c r="Q859" i="21"/>
  <c r="N859" i="21"/>
  <c r="I860" i="21"/>
  <c r="L860" i="21"/>
  <c r="H861" i="21"/>
  <c r="J860" i="21"/>
  <c r="K860" i="21"/>
  <c r="M860" i="21"/>
  <c r="E860" i="21"/>
  <c r="D861" i="21"/>
  <c r="F860" i="21"/>
  <c r="P860" i="21"/>
  <c r="N860" i="21"/>
  <c r="O860" i="21"/>
  <c r="Q860" i="21"/>
  <c r="I861" i="21"/>
  <c r="K861" i="21"/>
  <c r="H862" i="21"/>
  <c r="M861" i="21"/>
  <c r="J861" i="21"/>
  <c r="L861" i="21"/>
  <c r="D862" i="21"/>
  <c r="E861" i="21"/>
  <c r="F861" i="21"/>
  <c r="O861" i="21"/>
  <c r="N861" i="21"/>
  <c r="P861" i="21"/>
  <c r="Q861" i="21"/>
  <c r="M862" i="21"/>
  <c r="L862" i="21"/>
  <c r="K862" i="21"/>
  <c r="I862" i="21"/>
  <c r="J862" i="21"/>
  <c r="H863" i="21"/>
  <c r="D863" i="21"/>
  <c r="E862" i="21"/>
  <c r="F862" i="21"/>
  <c r="Q862" i="21"/>
  <c r="P862" i="21"/>
  <c r="O862" i="21"/>
  <c r="N862" i="21"/>
  <c r="L863" i="21"/>
  <c r="H864" i="21"/>
  <c r="J863" i="21"/>
  <c r="M863" i="21"/>
  <c r="K863" i="21"/>
  <c r="I863" i="21"/>
  <c r="D864" i="21"/>
  <c r="F863" i="21"/>
  <c r="E863" i="21"/>
  <c r="H865" i="21"/>
  <c r="M864" i="21"/>
  <c r="J864" i="21"/>
  <c r="I864" i="21"/>
  <c r="L864" i="21"/>
  <c r="K864" i="21"/>
  <c r="O863" i="21"/>
  <c r="Q863" i="21"/>
  <c r="N863" i="21"/>
  <c r="P863" i="21"/>
  <c r="F864" i="21"/>
  <c r="E864" i="21"/>
  <c r="D865" i="21"/>
  <c r="I865" i="21"/>
  <c r="M865" i="21"/>
  <c r="J865" i="21"/>
  <c r="H866" i="21"/>
  <c r="L865" i="21"/>
  <c r="K865" i="21"/>
  <c r="O864" i="21"/>
  <c r="N864" i="21"/>
  <c r="P864" i="21"/>
  <c r="Q864" i="21"/>
  <c r="D866" i="21"/>
  <c r="E865" i="21"/>
  <c r="F865" i="21"/>
  <c r="P865" i="21"/>
  <c r="O865" i="21"/>
  <c r="N865" i="21"/>
  <c r="Q865" i="21"/>
  <c r="I866" i="21"/>
  <c r="K866" i="21"/>
  <c r="L866" i="21"/>
  <c r="H867" i="21"/>
  <c r="M866" i="21"/>
  <c r="J866" i="21"/>
  <c r="E866" i="21"/>
  <c r="D867" i="21"/>
  <c r="F866" i="21"/>
  <c r="N866" i="21"/>
  <c r="O866" i="21"/>
  <c r="P866" i="21"/>
  <c r="Q866" i="21"/>
  <c r="H868" i="21"/>
  <c r="L867" i="21"/>
  <c r="I867" i="21"/>
  <c r="M867" i="21"/>
  <c r="J867" i="21"/>
  <c r="K867" i="21"/>
  <c r="E867" i="21"/>
  <c r="F867" i="21"/>
  <c r="D868" i="21"/>
  <c r="K868" i="21"/>
  <c r="M868" i="21"/>
  <c r="L868" i="21"/>
  <c r="J868" i="21"/>
  <c r="H869" i="21"/>
  <c r="I868" i="21"/>
  <c r="Q867" i="21"/>
  <c r="P867" i="21"/>
  <c r="O867" i="21"/>
  <c r="N867" i="21"/>
  <c r="D869" i="21"/>
  <c r="F868" i="21"/>
  <c r="E868" i="21"/>
  <c r="K869" i="21"/>
  <c r="M869" i="21"/>
  <c r="I869" i="21"/>
  <c r="L869" i="21"/>
  <c r="H870" i="21"/>
  <c r="J869" i="21"/>
  <c r="N868" i="21"/>
  <c r="O868" i="21"/>
  <c r="Q868" i="21"/>
  <c r="P868" i="21"/>
  <c r="E869" i="21"/>
  <c r="D870" i="21"/>
  <c r="F869" i="21"/>
  <c r="O869" i="21"/>
  <c r="N869" i="21"/>
  <c r="Q869" i="21"/>
  <c r="P869" i="21"/>
  <c r="L870" i="21"/>
  <c r="M870" i="21"/>
  <c r="I870" i="21"/>
  <c r="H871" i="21"/>
  <c r="J870" i="21"/>
  <c r="K870" i="21"/>
  <c r="D871" i="21"/>
  <c r="F870" i="21"/>
  <c r="E870" i="21"/>
  <c r="P870" i="21"/>
  <c r="Q870" i="21"/>
  <c r="O870" i="21"/>
  <c r="N870" i="21"/>
  <c r="I871" i="21"/>
  <c r="J871" i="21"/>
  <c r="H872" i="21"/>
  <c r="M871" i="21"/>
  <c r="L871" i="21"/>
  <c r="K871" i="21"/>
  <c r="D872" i="21"/>
  <c r="E871" i="21"/>
  <c r="F871" i="21"/>
  <c r="P871" i="21"/>
  <c r="Q871" i="21"/>
  <c r="O871" i="21"/>
  <c r="N871" i="21"/>
  <c r="J872" i="21"/>
  <c r="K872" i="21"/>
  <c r="I872" i="21"/>
  <c r="H873" i="21"/>
  <c r="L872" i="21"/>
  <c r="M872" i="21"/>
  <c r="F872" i="21"/>
  <c r="D873" i="21"/>
  <c r="E872" i="21"/>
  <c r="O872" i="21"/>
  <c r="N872" i="21"/>
  <c r="P872" i="21"/>
  <c r="Q872" i="21"/>
  <c r="M873" i="21"/>
  <c r="H874" i="21"/>
  <c r="K873" i="21"/>
  <c r="L873" i="21"/>
  <c r="J873" i="21"/>
  <c r="I873" i="21"/>
  <c r="E873" i="21"/>
  <c r="F873" i="21"/>
  <c r="D874" i="21"/>
  <c r="H875" i="21"/>
  <c r="J874" i="21"/>
  <c r="K874" i="21"/>
  <c r="I874" i="21"/>
  <c r="M874" i="21"/>
  <c r="L874" i="21"/>
  <c r="Q873" i="21"/>
  <c r="N873" i="21"/>
  <c r="P873" i="21"/>
  <c r="O873" i="21"/>
  <c r="E874" i="21"/>
  <c r="D875" i="21"/>
  <c r="F874" i="21"/>
  <c r="M875" i="21"/>
  <c r="L875" i="21"/>
  <c r="I875" i="21"/>
  <c r="K875" i="21"/>
  <c r="H876" i="21"/>
  <c r="J875" i="21"/>
  <c r="Q874" i="21"/>
  <c r="P874" i="21"/>
  <c r="O874" i="21"/>
  <c r="N874" i="21"/>
  <c r="D876" i="21"/>
  <c r="E875" i="21"/>
  <c r="F875" i="21"/>
  <c r="Q875" i="21"/>
  <c r="N875" i="21"/>
  <c r="O875" i="21"/>
  <c r="P875" i="21"/>
  <c r="K876" i="21"/>
  <c r="I876" i="21"/>
  <c r="H877" i="21"/>
  <c r="J876" i="21"/>
  <c r="L876" i="21"/>
  <c r="M876" i="21"/>
  <c r="F876" i="21"/>
  <c r="E876" i="21"/>
  <c r="D877" i="21"/>
  <c r="O876" i="21"/>
  <c r="N876" i="21"/>
  <c r="Q876" i="21"/>
  <c r="P876" i="21"/>
  <c r="J877" i="21"/>
  <c r="H878" i="21"/>
  <c r="I877" i="21"/>
  <c r="K877" i="21"/>
  <c r="M877" i="21"/>
  <c r="L877" i="21"/>
  <c r="F877" i="21"/>
  <c r="E877" i="21"/>
  <c r="D878" i="21"/>
  <c r="M878" i="21"/>
  <c r="L878" i="21"/>
  <c r="H879" i="21"/>
  <c r="K878" i="21"/>
  <c r="J878" i="21"/>
  <c r="I878" i="21"/>
  <c r="Q877" i="21"/>
  <c r="P877" i="21"/>
  <c r="O877" i="21"/>
  <c r="N877" i="21"/>
  <c r="F878" i="21"/>
  <c r="D879" i="21"/>
  <c r="E878" i="21"/>
  <c r="K879" i="21"/>
  <c r="I879" i="21"/>
  <c r="L879" i="21"/>
  <c r="H880" i="21"/>
  <c r="M879" i="21"/>
  <c r="J879" i="21"/>
  <c r="P878" i="21"/>
  <c r="O878" i="21"/>
  <c r="N878" i="21"/>
  <c r="Q878" i="21"/>
  <c r="E879" i="21"/>
  <c r="D880" i="21"/>
  <c r="F879" i="21"/>
  <c r="N879" i="21"/>
  <c r="P879" i="21"/>
  <c r="Q879" i="21"/>
  <c r="O879" i="21"/>
  <c r="I880" i="21"/>
  <c r="L880" i="21"/>
  <c r="J880" i="21"/>
  <c r="K880" i="21"/>
  <c r="H881" i="21"/>
  <c r="M880" i="21"/>
  <c r="D881" i="21"/>
  <c r="E880" i="21"/>
  <c r="F880" i="21"/>
  <c r="P880" i="21"/>
  <c r="N880" i="21"/>
  <c r="Q880" i="21"/>
  <c r="O880" i="21"/>
  <c r="J881" i="21"/>
  <c r="H882" i="21"/>
  <c r="M881" i="21"/>
  <c r="L881" i="21"/>
  <c r="I881" i="21"/>
  <c r="K881" i="21"/>
  <c r="D882" i="21"/>
  <c r="E881" i="21"/>
  <c r="F881" i="21"/>
  <c r="I882" i="21"/>
  <c r="J882" i="21"/>
  <c r="H883" i="21"/>
  <c r="L882" i="21"/>
  <c r="M882" i="21"/>
  <c r="K882" i="21"/>
  <c r="P881" i="21"/>
  <c r="O881" i="21"/>
  <c r="Q881" i="21"/>
  <c r="N881" i="21"/>
  <c r="F882" i="21"/>
  <c r="D883" i="21"/>
  <c r="E882" i="21"/>
  <c r="Q882" i="21"/>
  <c r="P882" i="21"/>
  <c r="O882" i="21"/>
  <c r="N882" i="21"/>
  <c r="L883" i="21"/>
  <c r="H884" i="21"/>
  <c r="K883" i="21"/>
  <c r="I883" i="21"/>
  <c r="J883" i="21"/>
  <c r="M883" i="21"/>
  <c r="D884" i="21"/>
  <c r="E883" i="21"/>
  <c r="F883" i="21"/>
  <c r="K884" i="21"/>
  <c r="L884" i="21"/>
  <c r="H885" i="21"/>
  <c r="J884" i="21"/>
  <c r="M884" i="21"/>
  <c r="I884" i="21"/>
  <c r="P883" i="21"/>
  <c r="O883" i="21"/>
  <c r="Q883" i="21"/>
  <c r="N883" i="21"/>
  <c r="F884" i="21"/>
  <c r="E884" i="21"/>
  <c r="D885" i="21"/>
  <c r="J885" i="21"/>
  <c r="I885" i="21"/>
  <c r="H886" i="21"/>
  <c r="K885" i="21"/>
  <c r="M885" i="21"/>
  <c r="L885" i="21"/>
  <c r="O884" i="21"/>
  <c r="N884" i="21"/>
  <c r="P884" i="21"/>
  <c r="Q884" i="21"/>
  <c r="F885" i="21"/>
  <c r="E885" i="21"/>
  <c r="D886" i="21"/>
  <c r="O885" i="21"/>
  <c r="P885" i="21"/>
  <c r="N885" i="21"/>
  <c r="Q885" i="21"/>
  <c r="L886" i="21"/>
  <c r="J886" i="21"/>
  <c r="H887" i="21"/>
  <c r="I886" i="21"/>
  <c r="K886" i="21"/>
  <c r="M886" i="21"/>
  <c r="D887" i="21"/>
  <c r="E886" i="21"/>
  <c r="F886" i="21"/>
  <c r="J887" i="21"/>
  <c r="M887" i="21"/>
  <c r="L887" i="21"/>
  <c r="H888" i="21"/>
  <c r="I887" i="21"/>
  <c r="K887" i="21"/>
  <c r="P886" i="21"/>
  <c r="O886" i="21"/>
  <c r="N886" i="21"/>
  <c r="Q886" i="21"/>
  <c r="F887" i="21"/>
  <c r="D888" i="21"/>
  <c r="E887" i="21"/>
  <c r="K888" i="21"/>
  <c r="M888" i="21"/>
  <c r="H889" i="21"/>
  <c r="J888" i="21"/>
  <c r="I888" i="21"/>
  <c r="L888" i="21"/>
  <c r="O887" i="21"/>
  <c r="N887" i="21"/>
  <c r="Q887" i="21"/>
  <c r="P887" i="21"/>
  <c r="F888" i="21"/>
  <c r="E888" i="21"/>
  <c r="D889" i="21"/>
  <c r="I889" i="21"/>
  <c r="H890" i="21"/>
  <c r="L889" i="21"/>
  <c r="J889" i="21"/>
  <c r="K889" i="21"/>
  <c r="M889" i="21"/>
  <c r="P888" i="21"/>
  <c r="O888" i="21"/>
  <c r="N888" i="21"/>
  <c r="Q888" i="21"/>
  <c r="F889" i="21"/>
  <c r="E889" i="21"/>
  <c r="D890" i="21"/>
  <c r="Q889" i="21"/>
  <c r="N889" i="21"/>
  <c r="P889" i="21"/>
  <c r="O889" i="21"/>
  <c r="M890" i="21"/>
  <c r="L890" i="21"/>
  <c r="H891" i="21"/>
  <c r="J890" i="21"/>
  <c r="K890" i="21"/>
  <c r="I890" i="21"/>
  <c r="D891" i="21"/>
  <c r="E890" i="21"/>
  <c r="F890" i="21"/>
  <c r="K891" i="21"/>
  <c r="M891" i="21"/>
  <c r="H892" i="21"/>
  <c r="J891" i="21"/>
  <c r="I891" i="21"/>
  <c r="L891" i="21"/>
  <c r="Q890" i="21"/>
  <c r="P890" i="21"/>
  <c r="O890" i="21"/>
  <c r="N890" i="21"/>
  <c r="E891" i="21"/>
  <c r="F891" i="21"/>
  <c r="D892" i="21"/>
  <c r="H893" i="21"/>
  <c r="J892" i="21"/>
  <c r="K892" i="21"/>
  <c r="I892" i="21"/>
  <c r="M892" i="21"/>
  <c r="L892" i="21"/>
  <c r="Q891" i="21"/>
  <c r="P891" i="21"/>
  <c r="O891" i="21"/>
  <c r="N891" i="21"/>
  <c r="D893" i="21"/>
  <c r="E892" i="21"/>
  <c r="F892" i="21"/>
  <c r="L893" i="21"/>
  <c r="K893" i="21"/>
  <c r="J893" i="21"/>
  <c r="H894" i="21"/>
  <c r="M893" i="21"/>
  <c r="I893" i="21"/>
  <c r="Q892" i="21"/>
  <c r="P892" i="21"/>
  <c r="O892" i="21"/>
  <c r="N892" i="21"/>
  <c r="F893" i="21"/>
  <c r="D894" i="21"/>
  <c r="E893" i="21"/>
  <c r="H895" i="21"/>
  <c r="J894" i="21"/>
  <c r="K894" i="21"/>
  <c r="L894" i="21"/>
  <c r="I894" i="21"/>
  <c r="M894" i="21"/>
  <c r="N893" i="21"/>
  <c r="Q893" i="21"/>
  <c r="O893" i="21"/>
  <c r="P893" i="21"/>
  <c r="F894" i="21"/>
  <c r="E894" i="21"/>
  <c r="D895" i="21"/>
  <c r="M895" i="21"/>
  <c r="J895" i="21"/>
  <c r="H896" i="21"/>
  <c r="I895" i="21"/>
  <c r="L895" i="21"/>
  <c r="K895" i="21"/>
  <c r="Q894" i="21"/>
  <c r="P894" i="21"/>
  <c r="O894" i="21"/>
  <c r="N894" i="21"/>
  <c r="E895" i="21"/>
  <c r="F895" i="21"/>
  <c r="D896" i="21"/>
  <c r="J896" i="21"/>
  <c r="H897" i="21"/>
  <c r="K896" i="21"/>
  <c r="I896" i="21"/>
  <c r="L896" i="21"/>
  <c r="M896" i="21"/>
  <c r="O895" i="21"/>
  <c r="N895" i="21"/>
  <c r="Q895" i="21"/>
  <c r="P895" i="21"/>
  <c r="D897" i="21"/>
  <c r="E896" i="21"/>
  <c r="F896" i="21"/>
  <c r="H898" i="21"/>
  <c r="M897" i="21"/>
  <c r="J897" i="21"/>
  <c r="K897" i="21"/>
  <c r="I897" i="21"/>
  <c r="L897" i="21"/>
  <c r="O896" i="21"/>
  <c r="Q896" i="21"/>
  <c r="P896" i="21"/>
  <c r="N896" i="21"/>
  <c r="D898" i="21"/>
  <c r="F897" i="21"/>
  <c r="E897" i="21"/>
  <c r="M898" i="21"/>
  <c r="L898" i="21"/>
  <c r="J898" i="21"/>
  <c r="I898" i="21"/>
  <c r="H899" i="21"/>
  <c r="K898" i="21"/>
  <c r="O897" i="21"/>
  <c r="Q897" i="21"/>
  <c r="N897" i="21"/>
  <c r="P897" i="21"/>
  <c r="E898" i="21"/>
  <c r="F898" i="21"/>
  <c r="D899" i="21"/>
  <c r="N898" i="21"/>
  <c r="Q898" i="21"/>
  <c r="O898" i="21"/>
  <c r="P898" i="21"/>
  <c r="I899" i="21"/>
  <c r="L899" i="21"/>
  <c r="H900" i="21"/>
  <c r="J899" i="21"/>
  <c r="M899" i="21"/>
  <c r="K899" i="21"/>
  <c r="E899" i="21"/>
  <c r="F899" i="21"/>
  <c r="D900" i="21"/>
  <c r="N899" i="21"/>
  <c r="P899" i="21"/>
  <c r="O899" i="21"/>
  <c r="Q899" i="21"/>
  <c r="L900" i="21"/>
  <c r="I900" i="21"/>
  <c r="M900" i="21"/>
  <c r="J900" i="21"/>
  <c r="H901" i="21"/>
  <c r="K900" i="21"/>
  <c r="E900" i="21"/>
  <c r="F900" i="21"/>
  <c r="D901" i="21"/>
  <c r="P900" i="21"/>
  <c r="O900" i="21"/>
  <c r="Q900" i="21"/>
  <c r="N900" i="21"/>
  <c r="H902" i="21"/>
  <c r="I901" i="21"/>
  <c r="K901" i="21"/>
  <c r="M901" i="21"/>
  <c r="L901" i="21"/>
  <c r="J901" i="21"/>
  <c r="F901" i="21"/>
  <c r="E901" i="21"/>
  <c r="D902" i="21"/>
  <c r="M902" i="21"/>
  <c r="L902" i="21"/>
  <c r="H903" i="21"/>
  <c r="K902" i="21"/>
  <c r="J902" i="21"/>
  <c r="I902" i="21"/>
  <c r="P901" i="21"/>
  <c r="O901" i="21"/>
  <c r="N901" i="21"/>
  <c r="Q901" i="21"/>
  <c r="F902" i="21"/>
  <c r="E902" i="21"/>
  <c r="D903" i="21"/>
  <c r="L903" i="21"/>
  <c r="K903" i="21"/>
  <c r="H904" i="21"/>
  <c r="J903" i="21"/>
  <c r="I903" i="21"/>
  <c r="M903" i="21"/>
  <c r="P902" i="21"/>
  <c r="Q902" i="21"/>
  <c r="O902" i="21"/>
  <c r="N902" i="21"/>
  <c r="F903" i="21"/>
  <c r="E903" i="21"/>
  <c r="D904" i="21"/>
  <c r="H905" i="21"/>
  <c r="M904" i="21"/>
  <c r="K904" i="21"/>
  <c r="I904" i="21"/>
  <c r="L904" i="21"/>
  <c r="J904" i="21"/>
  <c r="Q903" i="21"/>
  <c r="P903" i="21"/>
  <c r="O903" i="21"/>
  <c r="N903" i="21"/>
  <c r="F904" i="21"/>
  <c r="D905" i="21"/>
  <c r="E904" i="21"/>
  <c r="L905" i="21"/>
  <c r="I905" i="21"/>
  <c r="K905" i="21"/>
  <c r="M905" i="21"/>
  <c r="H906" i="21"/>
  <c r="J905" i="21"/>
  <c r="O904" i="21"/>
  <c r="P904" i="21"/>
  <c r="N904" i="21"/>
  <c r="Q904" i="21"/>
  <c r="D906" i="21"/>
  <c r="E905" i="21"/>
  <c r="F905" i="21"/>
  <c r="P905" i="21"/>
  <c r="N905" i="21"/>
  <c r="O905" i="21"/>
  <c r="Q905" i="21"/>
  <c r="K906" i="21"/>
  <c r="M906" i="21"/>
  <c r="H907" i="21"/>
  <c r="I906" i="21"/>
  <c r="L906" i="21"/>
  <c r="J906" i="21"/>
  <c r="F906" i="21"/>
  <c r="E906" i="21"/>
  <c r="D907" i="21"/>
  <c r="J907" i="21"/>
  <c r="H908" i="21"/>
  <c r="L907" i="21"/>
  <c r="M907" i="21"/>
  <c r="K907" i="21"/>
  <c r="I907" i="21"/>
  <c r="O906" i="21"/>
  <c r="Q906" i="21"/>
  <c r="N906" i="21"/>
  <c r="P906" i="21"/>
  <c r="F907" i="21"/>
  <c r="D908" i="21"/>
  <c r="E907" i="21"/>
  <c r="H909" i="21"/>
  <c r="J908" i="21"/>
  <c r="L908" i="21"/>
  <c r="M908" i="21"/>
  <c r="K908" i="21"/>
  <c r="I908" i="21"/>
  <c r="N907" i="21"/>
  <c r="P907" i="21"/>
  <c r="O907" i="21"/>
  <c r="Q907" i="21"/>
  <c r="E908" i="21"/>
  <c r="F908" i="21"/>
  <c r="D909" i="21"/>
  <c r="K909" i="21"/>
  <c r="M909" i="21"/>
  <c r="J909" i="21"/>
  <c r="L909" i="21"/>
  <c r="H910" i="21"/>
  <c r="I909" i="21"/>
  <c r="Q908" i="21"/>
  <c r="O908" i="21"/>
  <c r="N908" i="21"/>
  <c r="P908" i="21"/>
  <c r="E909" i="21"/>
  <c r="F909" i="21"/>
  <c r="D910" i="21"/>
  <c r="M910" i="21"/>
  <c r="L910" i="21"/>
  <c r="K910" i="21"/>
  <c r="J910" i="21"/>
  <c r="I910" i="21"/>
  <c r="H911" i="21"/>
  <c r="P909" i="21"/>
  <c r="O909" i="21"/>
  <c r="N909" i="21"/>
  <c r="Q909" i="21"/>
  <c r="E910" i="21"/>
  <c r="D911" i="21"/>
  <c r="F910" i="21"/>
  <c r="P910" i="21"/>
  <c r="Q910" i="21"/>
  <c r="O910" i="21"/>
  <c r="N910" i="21"/>
  <c r="K911" i="21"/>
  <c r="I911" i="21"/>
  <c r="J911" i="21"/>
  <c r="M911" i="21"/>
  <c r="H912" i="21"/>
  <c r="L911" i="21"/>
  <c r="F911" i="21"/>
  <c r="E911" i="21"/>
  <c r="D912" i="21"/>
  <c r="O911" i="21"/>
  <c r="N911" i="21"/>
  <c r="Q911" i="21"/>
  <c r="P911" i="21"/>
  <c r="K912" i="21"/>
  <c r="H913" i="21"/>
  <c r="J912" i="21"/>
  <c r="M912" i="21"/>
  <c r="I912" i="21"/>
  <c r="L912" i="21"/>
  <c r="F912" i="21"/>
  <c r="D913" i="21"/>
  <c r="E912" i="21"/>
  <c r="L913" i="21"/>
  <c r="I913" i="21"/>
  <c r="K913" i="21"/>
  <c r="J913" i="21"/>
  <c r="M913" i="21"/>
  <c r="H914" i="21"/>
  <c r="O912" i="21"/>
  <c r="N912" i="21"/>
  <c r="Q912" i="21"/>
  <c r="P912" i="21"/>
  <c r="D914" i="21"/>
  <c r="F913" i="21"/>
  <c r="E913" i="21"/>
  <c r="O913" i="21"/>
  <c r="Q913" i="21"/>
  <c r="N913" i="21"/>
  <c r="P913" i="21"/>
  <c r="M914" i="21"/>
  <c r="H915" i="21"/>
  <c r="I914" i="21"/>
  <c r="J914" i="21"/>
  <c r="K914" i="21"/>
  <c r="L914" i="21"/>
  <c r="D915" i="21"/>
  <c r="F914" i="21"/>
  <c r="E914" i="21"/>
  <c r="I915" i="21"/>
  <c r="K915" i="21"/>
  <c r="M915" i="21"/>
  <c r="L915" i="21"/>
  <c r="J915" i="21"/>
  <c r="H916" i="21"/>
  <c r="Q914" i="21"/>
  <c r="O914" i="21"/>
  <c r="N914" i="21"/>
  <c r="P914" i="21"/>
  <c r="F915" i="21"/>
  <c r="E915" i="21"/>
  <c r="D916" i="21"/>
  <c r="O915" i="21"/>
  <c r="Q915" i="21"/>
  <c r="N915" i="21"/>
  <c r="P915" i="21"/>
  <c r="M916" i="21"/>
  <c r="K916" i="21"/>
  <c r="H917" i="21"/>
  <c r="J916" i="21"/>
  <c r="L916" i="21"/>
  <c r="I916" i="21"/>
  <c r="F916" i="21"/>
  <c r="E916" i="21"/>
  <c r="D917" i="21"/>
  <c r="L917" i="21"/>
  <c r="K917" i="21"/>
  <c r="H918" i="21"/>
  <c r="M917" i="21"/>
  <c r="I917" i="21"/>
  <c r="J917" i="21"/>
  <c r="O916" i="21"/>
  <c r="N916" i="21"/>
  <c r="Q916" i="21"/>
  <c r="P916" i="21"/>
  <c r="E917" i="21"/>
  <c r="F917" i="21"/>
  <c r="D918" i="21"/>
  <c r="J918" i="21"/>
  <c r="M918" i="21"/>
  <c r="L918" i="21"/>
  <c r="I918" i="21"/>
  <c r="K918" i="21"/>
  <c r="H919" i="21"/>
  <c r="Q917" i="21"/>
  <c r="N917" i="21"/>
  <c r="P917" i="21"/>
  <c r="O917" i="21"/>
  <c r="F918" i="21"/>
  <c r="D919" i="21"/>
  <c r="E918" i="21"/>
  <c r="P918" i="21"/>
  <c r="Q918" i="21"/>
  <c r="O918" i="21"/>
  <c r="N918" i="21"/>
  <c r="K919" i="21"/>
  <c r="H920" i="21"/>
  <c r="L919" i="21"/>
  <c r="M919" i="21"/>
  <c r="J919" i="21"/>
  <c r="I919" i="21"/>
  <c r="D920" i="21"/>
  <c r="F919" i="21"/>
  <c r="E919" i="21"/>
  <c r="L920" i="21"/>
  <c r="I920" i="21"/>
  <c r="H921" i="21"/>
  <c r="J920" i="21"/>
  <c r="K920" i="21"/>
  <c r="M920" i="21"/>
  <c r="O919" i="21"/>
  <c r="N919" i="21"/>
  <c r="Q919" i="21"/>
  <c r="P919" i="21"/>
  <c r="E920" i="21"/>
  <c r="F920" i="21"/>
  <c r="D921" i="21"/>
  <c r="P920" i="21"/>
  <c r="O920" i="21"/>
  <c r="N920" i="21"/>
  <c r="Q920" i="21"/>
  <c r="K921" i="21"/>
  <c r="M921" i="21"/>
  <c r="H922" i="21"/>
  <c r="I921" i="21"/>
  <c r="J921" i="21"/>
  <c r="L921" i="21"/>
  <c r="D922" i="21"/>
  <c r="E921" i="21"/>
  <c r="F921" i="21"/>
  <c r="H923" i="21"/>
  <c r="I922" i="21"/>
  <c r="L922" i="21"/>
  <c r="M922" i="21"/>
  <c r="K922" i="21"/>
  <c r="J922" i="21"/>
  <c r="Q921" i="21"/>
  <c r="O921" i="21"/>
  <c r="N921" i="21"/>
  <c r="P921" i="21"/>
  <c r="F922" i="21"/>
  <c r="D923" i="21"/>
  <c r="E922" i="21"/>
  <c r="M923" i="21"/>
  <c r="K923" i="21"/>
  <c r="L923" i="21"/>
  <c r="I923" i="21"/>
  <c r="H924" i="21"/>
  <c r="J923" i="21"/>
  <c r="O922" i="21"/>
  <c r="N922" i="21"/>
  <c r="Q922" i="21"/>
  <c r="P922" i="21"/>
  <c r="D924" i="21"/>
  <c r="F923" i="21"/>
  <c r="E923" i="21"/>
  <c r="P923" i="21"/>
  <c r="O923" i="21"/>
  <c r="Q923" i="21"/>
  <c r="N923" i="21"/>
  <c r="J924" i="21"/>
  <c r="L924" i="21"/>
  <c r="H925" i="21"/>
  <c r="I924" i="21"/>
  <c r="M924" i="21"/>
  <c r="K924" i="21"/>
  <c r="E924" i="21"/>
  <c r="D925" i="21"/>
  <c r="F924" i="21"/>
  <c r="I925" i="21"/>
  <c r="H926" i="21"/>
  <c r="L925" i="21"/>
  <c r="M925" i="21"/>
  <c r="J925" i="21"/>
  <c r="K925" i="21"/>
  <c r="O924" i="21"/>
  <c r="N924" i="21"/>
  <c r="Q924" i="21"/>
  <c r="P924" i="21"/>
  <c r="D926" i="21"/>
  <c r="E925" i="21"/>
  <c r="F925" i="21"/>
  <c r="Q925" i="21"/>
  <c r="P925" i="21"/>
  <c r="O925" i="21"/>
  <c r="N925" i="21"/>
  <c r="J926" i="21"/>
  <c r="I926" i="21"/>
  <c r="M926" i="21"/>
  <c r="H927" i="21"/>
  <c r="L926" i="21"/>
  <c r="K926" i="21"/>
  <c r="D927" i="21"/>
  <c r="F926" i="21"/>
  <c r="E926" i="21"/>
  <c r="N926" i="21"/>
  <c r="P926" i="21"/>
  <c r="O926" i="21"/>
  <c r="Q926" i="21"/>
  <c r="M927" i="21"/>
  <c r="J927" i="21"/>
  <c r="K927" i="21"/>
  <c r="I927" i="21"/>
  <c r="H928" i="21"/>
  <c r="L927" i="21"/>
  <c r="E927" i="21"/>
  <c r="D928" i="21"/>
  <c r="F927" i="21"/>
  <c r="O927" i="21"/>
  <c r="N927" i="21"/>
  <c r="Q927" i="21"/>
  <c r="P927" i="21"/>
  <c r="H929" i="21"/>
  <c r="M928" i="21"/>
  <c r="I928" i="21"/>
  <c r="J928" i="21"/>
  <c r="K928" i="21"/>
  <c r="L928" i="21"/>
  <c r="D929" i="21"/>
  <c r="E928" i="21"/>
  <c r="F928" i="21"/>
  <c r="K929" i="21"/>
  <c r="J929" i="21"/>
  <c r="H930" i="21"/>
  <c r="I929" i="21"/>
  <c r="L929" i="21"/>
  <c r="M929" i="21"/>
  <c r="O928" i="21"/>
  <c r="N928" i="21"/>
  <c r="Q928" i="21"/>
  <c r="P928" i="21"/>
  <c r="E929" i="21"/>
  <c r="D930" i="21"/>
  <c r="F929" i="21"/>
  <c r="L930" i="21"/>
  <c r="J930" i="21"/>
  <c r="M930" i="21"/>
  <c r="H931" i="21"/>
  <c r="I930" i="21"/>
  <c r="K930" i="21"/>
  <c r="O929" i="21"/>
  <c r="N929" i="21"/>
  <c r="Q929" i="21"/>
  <c r="P929" i="21"/>
  <c r="D931" i="21"/>
  <c r="E930" i="21"/>
  <c r="F930" i="21"/>
  <c r="L931" i="21"/>
  <c r="J931" i="21"/>
  <c r="K931" i="21"/>
  <c r="M931" i="21"/>
  <c r="H932" i="21"/>
  <c r="I931" i="21"/>
  <c r="O930" i="21"/>
  <c r="N930" i="21"/>
  <c r="Q930" i="21"/>
  <c r="P930" i="21"/>
  <c r="E931" i="21"/>
  <c r="F931" i="21"/>
  <c r="D932" i="21"/>
  <c r="J932" i="21"/>
  <c r="L932" i="21"/>
  <c r="H933" i="21"/>
  <c r="M932" i="21"/>
  <c r="K932" i="21"/>
  <c r="I932" i="21"/>
  <c r="P931" i="21"/>
  <c r="Q931" i="21"/>
  <c r="O931" i="21"/>
  <c r="N931" i="21"/>
  <c r="D933" i="21"/>
  <c r="E932" i="21"/>
  <c r="F932" i="21"/>
  <c r="L933" i="21"/>
  <c r="I933" i="21"/>
  <c r="H934" i="21"/>
  <c r="M933" i="21"/>
  <c r="J933" i="21"/>
  <c r="K933" i="21"/>
  <c r="P932" i="21"/>
  <c r="Q932" i="21"/>
  <c r="O932" i="21"/>
  <c r="N932" i="21"/>
  <c r="E933" i="21"/>
  <c r="D934" i="21"/>
  <c r="F933" i="21"/>
  <c r="Q933" i="21"/>
  <c r="N933" i="21"/>
  <c r="P933" i="21"/>
  <c r="O933" i="21"/>
  <c r="K934" i="21"/>
  <c r="L934" i="21"/>
  <c r="J934" i="21"/>
  <c r="H935" i="21"/>
  <c r="M934" i="21"/>
  <c r="I934" i="21"/>
  <c r="F934" i="21"/>
  <c r="E934" i="21"/>
  <c r="D935" i="21"/>
  <c r="H936" i="21"/>
  <c r="K935" i="21"/>
  <c r="L935" i="21"/>
  <c r="M935" i="21"/>
  <c r="J935" i="21"/>
  <c r="I935" i="21"/>
  <c r="P934" i="21"/>
  <c r="N934" i="21"/>
  <c r="Q934" i="21"/>
  <c r="O934" i="21"/>
  <c r="E935" i="21"/>
  <c r="D936" i="21"/>
  <c r="F935" i="21"/>
  <c r="H937" i="21"/>
  <c r="M936" i="21"/>
  <c r="K936" i="21"/>
  <c r="I936" i="21"/>
  <c r="L936" i="21"/>
  <c r="J936" i="21"/>
  <c r="Q935" i="21"/>
  <c r="N935" i="21"/>
  <c r="P935" i="21"/>
  <c r="O935" i="21"/>
  <c r="E936" i="21"/>
  <c r="F936" i="21"/>
  <c r="D937" i="21"/>
  <c r="K937" i="21"/>
  <c r="M937" i="21"/>
  <c r="I937" i="21"/>
  <c r="L937" i="21"/>
  <c r="H938" i="21"/>
  <c r="J937" i="21"/>
  <c r="P936" i="21"/>
  <c r="N936" i="21"/>
  <c r="O936" i="21"/>
  <c r="Q936" i="21"/>
  <c r="F937" i="21"/>
  <c r="D938" i="21"/>
  <c r="E937" i="21"/>
  <c r="O937" i="21"/>
  <c r="N937" i="21"/>
  <c r="Q937" i="21"/>
  <c r="P937" i="21"/>
  <c r="H939" i="21"/>
  <c r="K938" i="21"/>
  <c r="J938" i="21"/>
  <c r="M938" i="21"/>
  <c r="L938" i="21"/>
  <c r="I938" i="21"/>
  <c r="D939" i="21"/>
  <c r="E938" i="21"/>
  <c r="F938" i="21"/>
  <c r="K939" i="21"/>
  <c r="I939" i="21"/>
  <c r="J939" i="21"/>
  <c r="H940" i="21"/>
  <c r="M939" i="21"/>
  <c r="L939" i="21"/>
  <c r="Q938" i="21"/>
  <c r="O938" i="21"/>
  <c r="N938" i="21"/>
  <c r="P938" i="21"/>
  <c r="D940" i="21"/>
  <c r="E939" i="21"/>
  <c r="F939" i="21"/>
  <c r="O939" i="21"/>
  <c r="Q939" i="21"/>
  <c r="N939" i="21"/>
  <c r="P939" i="21"/>
  <c r="L940" i="21"/>
  <c r="K940" i="21"/>
  <c r="M940" i="21"/>
  <c r="J940" i="21"/>
  <c r="H941" i="21"/>
  <c r="I940" i="21"/>
  <c r="D941" i="21"/>
  <c r="E940" i="21"/>
  <c r="F940" i="21"/>
  <c r="K941" i="21"/>
  <c r="M941" i="21"/>
  <c r="H942" i="21"/>
  <c r="I941" i="21"/>
  <c r="L941" i="21"/>
  <c r="J941" i="21"/>
  <c r="P940" i="21"/>
  <c r="O940" i="21"/>
  <c r="N940" i="21"/>
  <c r="Q940" i="21"/>
  <c r="E941" i="21"/>
  <c r="D942" i="21"/>
  <c r="F941" i="21"/>
  <c r="L942" i="21"/>
  <c r="K942" i="21"/>
  <c r="I942" i="21"/>
  <c r="H943" i="21"/>
  <c r="J942" i="21"/>
  <c r="M942" i="21"/>
  <c r="O941" i="21"/>
  <c r="N941" i="21"/>
  <c r="Q941" i="21"/>
  <c r="P941" i="21"/>
  <c r="D943" i="21"/>
  <c r="F942" i="21"/>
  <c r="E942" i="21"/>
  <c r="P942" i="21"/>
  <c r="O942" i="21"/>
  <c r="N942" i="21"/>
  <c r="Q942" i="21"/>
  <c r="I943" i="21"/>
  <c r="H944" i="21"/>
  <c r="J943" i="21"/>
  <c r="L943" i="21"/>
  <c r="K943" i="21"/>
  <c r="M943" i="21"/>
  <c r="E943" i="21"/>
  <c r="F943" i="21"/>
  <c r="D944" i="21"/>
  <c r="Q943" i="21"/>
  <c r="P943" i="21"/>
  <c r="O943" i="21"/>
  <c r="N943" i="21"/>
  <c r="K944" i="21"/>
  <c r="H945" i="21"/>
  <c r="M944" i="21"/>
  <c r="L944" i="21"/>
  <c r="J944" i="21"/>
  <c r="I944" i="21"/>
  <c r="D945" i="21"/>
  <c r="E944" i="21"/>
  <c r="F944" i="21"/>
  <c r="K945" i="21"/>
  <c r="I945" i="21"/>
  <c r="L945" i="21"/>
  <c r="H946" i="21"/>
  <c r="M945" i="21"/>
  <c r="J945" i="21"/>
  <c r="N944" i="21"/>
  <c r="Q944" i="21"/>
  <c r="O944" i="21"/>
  <c r="P944" i="21"/>
  <c r="D946" i="21"/>
  <c r="F945" i="21"/>
  <c r="E945" i="21"/>
  <c r="O945" i="21"/>
  <c r="N945" i="21"/>
  <c r="Q945" i="21"/>
  <c r="P945" i="21"/>
  <c r="J946" i="21"/>
  <c r="I946" i="21"/>
  <c r="H947" i="21"/>
  <c r="L946" i="21"/>
  <c r="K946" i="21"/>
  <c r="M946" i="21"/>
  <c r="D947" i="21"/>
  <c r="F946" i="21"/>
  <c r="E946" i="21"/>
  <c r="N946" i="21"/>
  <c r="O946" i="21"/>
  <c r="P946" i="21"/>
  <c r="Q946" i="21"/>
  <c r="J947" i="21"/>
  <c r="K947" i="21"/>
  <c r="M947" i="21"/>
  <c r="I947" i="21"/>
  <c r="L947" i="21"/>
  <c r="H948" i="21"/>
  <c r="E947" i="21"/>
  <c r="D948" i="21"/>
  <c r="F947" i="21"/>
  <c r="P947" i="21"/>
  <c r="O947" i="21"/>
  <c r="N947" i="21"/>
  <c r="Q947" i="21"/>
  <c r="H949" i="21"/>
  <c r="J948" i="21"/>
  <c r="I948" i="21"/>
  <c r="M948" i="21"/>
  <c r="K948" i="21"/>
  <c r="L948" i="21"/>
  <c r="E948" i="21"/>
  <c r="F948" i="21"/>
  <c r="D949" i="21"/>
  <c r="L949" i="21"/>
  <c r="K949" i="21"/>
  <c r="I949" i="21"/>
  <c r="M949" i="21"/>
  <c r="J949" i="21"/>
  <c r="H950" i="21"/>
  <c r="O948" i="21"/>
  <c r="N948" i="21"/>
  <c r="Q948" i="21"/>
  <c r="P948" i="21"/>
  <c r="F949" i="21"/>
  <c r="E949" i="21"/>
  <c r="D950" i="21"/>
  <c r="P949" i="21"/>
  <c r="Q949" i="21"/>
  <c r="O949" i="21"/>
  <c r="N949" i="21"/>
  <c r="M950" i="21"/>
  <c r="K950" i="21"/>
  <c r="L950" i="21"/>
  <c r="J950" i="21"/>
  <c r="I950" i="21"/>
  <c r="H951" i="21"/>
  <c r="F950" i="21"/>
  <c r="D951" i="21"/>
  <c r="E950" i="21"/>
  <c r="P950" i="21"/>
  <c r="Q950" i="21"/>
  <c r="N950" i="21"/>
  <c r="O950" i="21"/>
  <c r="J951" i="21"/>
  <c r="K951" i="21"/>
  <c r="M951" i="21"/>
  <c r="H952" i="21"/>
  <c r="L951" i="21"/>
  <c r="I951" i="21"/>
  <c r="D952" i="21"/>
  <c r="E951" i="21"/>
  <c r="F951" i="21"/>
  <c r="M952" i="21"/>
  <c r="J952" i="21"/>
  <c r="I952" i="21"/>
  <c r="L952" i="21"/>
  <c r="H953" i="21"/>
  <c r="K952" i="21"/>
  <c r="O951" i="21"/>
  <c r="N951" i="21"/>
  <c r="Q951" i="21"/>
  <c r="P951" i="21"/>
  <c r="E952" i="21"/>
  <c r="F952" i="21"/>
  <c r="D953" i="21"/>
  <c r="Q952" i="21"/>
  <c r="O952" i="21"/>
  <c r="N952" i="21"/>
  <c r="P952" i="21"/>
  <c r="M953" i="21"/>
  <c r="H954" i="21"/>
  <c r="K953" i="21"/>
  <c r="I953" i="21"/>
  <c r="J953" i="21"/>
  <c r="L953" i="21"/>
  <c r="F953" i="21"/>
  <c r="D954" i="21"/>
  <c r="E953" i="21"/>
  <c r="I954" i="21"/>
  <c r="H955" i="21"/>
  <c r="K954" i="21"/>
  <c r="M954" i="21"/>
  <c r="J954" i="21"/>
  <c r="L954" i="21"/>
  <c r="O953" i="21"/>
  <c r="N953" i="21"/>
  <c r="Q953" i="21"/>
  <c r="P953" i="21"/>
  <c r="D955" i="21"/>
  <c r="E954" i="21"/>
  <c r="F954" i="21"/>
  <c r="P954" i="21"/>
  <c r="N954" i="21"/>
  <c r="O954" i="21"/>
  <c r="Q954" i="21"/>
  <c r="J955" i="21"/>
  <c r="H956" i="21"/>
  <c r="L955" i="21"/>
  <c r="K955" i="21"/>
  <c r="I955" i="21"/>
  <c r="M955" i="21"/>
  <c r="D956" i="21"/>
  <c r="F955" i="21"/>
  <c r="E955" i="21"/>
  <c r="M956" i="21"/>
  <c r="I956" i="21"/>
  <c r="H957" i="21"/>
  <c r="K956" i="21"/>
  <c r="J956" i="21"/>
  <c r="L956" i="21"/>
  <c r="O955" i="21"/>
  <c r="N955" i="21"/>
  <c r="Q955" i="21"/>
  <c r="P955" i="21"/>
  <c r="E956" i="21"/>
  <c r="D957" i="21"/>
  <c r="F956" i="21"/>
  <c r="P956" i="21"/>
  <c r="N956" i="21"/>
  <c r="O956" i="21"/>
  <c r="Q956" i="21"/>
  <c r="I957" i="21"/>
  <c r="M957" i="21"/>
  <c r="L957" i="21"/>
  <c r="K957" i="21"/>
  <c r="H958" i="21"/>
  <c r="J957" i="21"/>
  <c r="E957" i="21"/>
  <c r="F957" i="21"/>
  <c r="D958" i="21"/>
  <c r="N957" i="21"/>
  <c r="Q957" i="21"/>
  <c r="P957" i="21"/>
  <c r="O957" i="21"/>
  <c r="K958" i="21"/>
  <c r="H959" i="21"/>
  <c r="I958" i="21"/>
  <c r="L958" i="21"/>
  <c r="M958" i="21"/>
  <c r="J958" i="21"/>
  <c r="E958" i="21"/>
  <c r="D959" i="21"/>
  <c r="F958" i="21"/>
  <c r="K959" i="21"/>
  <c r="M959" i="21"/>
  <c r="H960" i="21"/>
  <c r="I959" i="21"/>
  <c r="J959" i="21"/>
  <c r="L959" i="21"/>
  <c r="P958" i="21"/>
  <c r="O958" i="21"/>
  <c r="N958" i="21"/>
  <c r="Q958" i="21"/>
  <c r="E959" i="21"/>
  <c r="F959" i="21"/>
  <c r="D960" i="21"/>
  <c r="I960" i="21"/>
  <c r="L960" i="21"/>
  <c r="K960" i="21"/>
  <c r="M960" i="21"/>
  <c r="H961" i="21"/>
  <c r="J960" i="21"/>
  <c r="Q959" i="21"/>
  <c r="P959" i="21"/>
  <c r="O959" i="21"/>
  <c r="N959" i="21"/>
  <c r="F960" i="21"/>
  <c r="D961" i="21"/>
  <c r="E960" i="21"/>
  <c r="Q960" i="21"/>
  <c r="N960" i="21"/>
  <c r="O960" i="21"/>
  <c r="P960" i="21"/>
  <c r="L961" i="21"/>
  <c r="K961" i="21"/>
  <c r="J961" i="21"/>
  <c r="H962" i="21"/>
  <c r="I961" i="21"/>
  <c r="M961" i="21"/>
  <c r="D962" i="21"/>
  <c r="F961" i="21"/>
  <c r="E961" i="21"/>
  <c r="I962" i="21"/>
  <c r="L962" i="21"/>
  <c r="M962" i="21"/>
  <c r="J962" i="21"/>
  <c r="H963" i="21"/>
  <c r="K962" i="21"/>
  <c r="P961" i="21"/>
  <c r="O961" i="21"/>
  <c r="N961" i="21"/>
  <c r="Q961" i="21"/>
  <c r="F962" i="21"/>
  <c r="D963" i="21"/>
  <c r="E962" i="21"/>
  <c r="O962" i="21"/>
  <c r="P962" i="21"/>
  <c r="Q962" i="21"/>
  <c r="N962" i="21"/>
  <c r="L963" i="21"/>
  <c r="H964" i="21"/>
  <c r="J963" i="21"/>
  <c r="M963" i="21"/>
  <c r="K963" i="21"/>
  <c r="I963" i="21"/>
  <c r="E963" i="21"/>
  <c r="F963" i="21"/>
  <c r="D964" i="21"/>
  <c r="K964" i="21"/>
  <c r="I964" i="21"/>
  <c r="H965" i="21"/>
  <c r="J964" i="21"/>
  <c r="L964" i="21"/>
  <c r="M964" i="21"/>
  <c r="P963" i="21"/>
  <c r="O963" i="21"/>
  <c r="N963" i="21"/>
  <c r="Q963" i="21"/>
  <c r="D965" i="21"/>
  <c r="F964" i="21"/>
  <c r="E964" i="21"/>
  <c r="N964" i="21"/>
  <c r="O964" i="21"/>
  <c r="Q964" i="21"/>
  <c r="P964" i="21"/>
  <c r="J965" i="21"/>
  <c r="I965" i="21"/>
  <c r="M965" i="21"/>
  <c r="K965" i="21"/>
  <c r="H966" i="21"/>
  <c r="L965" i="21"/>
  <c r="F965" i="21"/>
  <c r="E965" i="21"/>
  <c r="D966" i="21"/>
  <c r="Q965" i="21"/>
  <c r="N965" i="21"/>
  <c r="P965" i="21"/>
  <c r="O965" i="21"/>
  <c r="K966" i="21"/>
  <c r="H967" i="21"/>
  <c r="L966" i="21"/>
  <c r="M966" i="21"/>
  <c r="I966" i="21"/>
  <c r="J966" i="21"/>
  <c r="E966" i="21"/>
  <c r="F966" i="21"/>
  <c r="D967" i="21"/>
  <c r="J967" i="21"/>
  <c r="K967" i="21"/>
  <c r="L967" i="21"/>
  <c r="M967" i="21"/>
  <c r="I967" i="21"/>
  <c r="H968" i="21"/>
  <c r="P966" i="21"/>
  <c r="N966" i="21"/>
  <c r="O966" i="21"/>
  <c r="Q966" i="21"/>
  <c r="F967" i="21"/>
  <c r="D968" i="21"/>
  <c r="E967" i="21"/>
  <c r="P967" i="21"/>
  <c r="Q967" i="21"/>
  <c r="O967" i="21"/>
  <c r="N967" i="21"/>
  <c r="K968" i="21"/>
  <c r="I968" i="21"/>
  <c r="H969" i="21"/>
  <c r="J968" i="21"/>
  <c r="M968" i="21"/>
  <c r="L968" i="21"/>
  <c r="D969" i="21"/>
  <c r="F968" i="21"/>
  <c r="E968" i="21"/>
  <c r="Q968" i="21"/>
  <c r="N968" i="21"/>
  <c r="P968" i="21"/>
  <c r="O968" i="21"/>
  <c r="K969" i="21"/>
  <c r="M969" i="21"/>
  <c r="J969" i="21"/>
  <c r="I969" i="21"/>
  <c r="L969" i="21"/>
  <c r="H970" i="21"/>
  <c r="F969" i="21"/>
  <c r="E969" i="21"/>
  <c r="D970" i="21"/>
  <c r="Q969" i="21"/>
  <c r="N969" i="21"/>
  <c r="P969" i="21"/>
  <c r="O969" i="21"/>
  <c r="H971" i="21"/>
  <c r="J970" i="21"/>
  <c r="L970" i="21"/>
  <c r="M970" i="21"/>
  <c r="I970" i="21"/>
  <c r="K970" i="21"/>
  <c r="F970" i="21"/>
  <c r="E970" i="21"/>
  <c r="D971" i="21"/>
  <c r="I971" i="21"/>
  <c r="H972" i="21"/>
  <c r="J971" i="21"/>
  <c r="L971" i="21"/>
  <c r="M971" i="21"/>
  <c r="K971" i="21"/>
  <c r="P970" i="21"/>
  <c r="Q970" i="21"/>
  <c r="O970" i="21"/>
  <c r="N970" i="21"/>
  <c r="F971" i="21"/>
  <c r="E971" i="21"/>
  <c r="D972" i="21"/>
  <c r="P971" i="21"/>
  <c r="Q971" i="21"/>
  <c r="O971" i="21"/>
  <c r="N971" i="21"/>
  <c r="K972" i="21"/>
  <c r="M972" i="21"/>
  <c r="L972" i="21"/>
  <c r="J972" i="21"/>
  <c r="I972" i="21"/>
  <c r="H973" i="21"/>
  <c r="F972" i="21"/>
  <c r="D973" i="21"/>
  <c r="E972" i="21"/>
  <c r="P972" i="21"/>
  <c r="Q972" i="21"/>
  <c r="O972" i="21"/>
  <c r="N972" i="21"/>
  <c r="K973" i="21"/>
  <c r="J973" i="21"/>
  <c r="I973" i="21"/>
  <c r="L973" i="21"/>
  <c r="M973" i="21"/>
  <c r="H974" i="21"/>
  <c r="E973" i="21"/>
  <c r="F973" i="21"/>
  <c r="D974" i="21"/>
  <c r="Q973" i="21"/>
  <c r="O973" i="21"/>
  <c r="N973" i="21"/>
  <c r="P973" i="21"/>
  <c r="J974" i="21"/>
  <c r="H975" i="21"/>
  <c r="M974" i="21"/>
  <c r="K974" i="21"/>
  <c r="L974" i="21"/>
  <c r="I974" i="21"/>
  <c r="F974" i="21"/>
  <c r="E974" i="21"/>
  <c r="D975" i="21"/>
  <c r="K975" i="21"/>
  <c r="L975" i="21"/>
  <c r="M975" i="21"/>
  <c r="I975" i="21"/>
  <c r="H976" i="21"/>
  <c r="J975" i="21"/>
  <c r="Q974" i="21"/>
  <c r="N974" i="21"/>
  <c r="P974" i="21"/>
  <c r="O974" i="21"/>
  <c r="F975" i="21"/>
  <c r="E975" i="21"/>
  <c r="D976" i="21"/>
  <c r="O975" i="21"/>
  <c r="N975" i="21"/>
  <c r="Q975" i="21"/>
  <c r="P975" i="21"/>
  <c r="M976" i="21"/>
  <c r="L976" i="21"/>
  <c r="J976" i="21"/>
  <c r="I976" i="21"/>
  <c r="K976" i="21"/>
  <c r="H977" i="21"/>
  <c r="D977" i="21"/>
  <c r="F976" i="21"/>
  <c r="E976" i="21"/>
  <c r="O976" i="21"/>
  <c r="N976" i="21"/>
  <c r="Q976" i="21"/>
  <c r="P976" i="21"/>
  <c r="I977" i="21"/>
  <c r="J977" i="21"/>
  <c r="L977" i="21"/>
  <c r="K977" i="21"/>
  <c r="M977" i="21"/>
  <c r="H978" i="21"/>
  <c r="E977" i="21"/>
  <c r="D978" i="21"/>
  <c r="F977" i="21"/>
  <c r="O977" i="21"/>
  <c r="N977" i="21"/>
  <c r="Q977" i="21"/>
  <c r="P977" i="21"/>
  <c r="I978" i="21"/>
  <c r="L978" i="21"/>
  <c r="M978" i="21"/>
  <c r="K978" i="21"/>
  <c r="H979" i="21"/>
  <c r="J978" i="21"/>
  <c r="E978" i="21"/>
  <c r="D979" i="21"/>
  <c r="F978" i="21"/>
  <c r="P978" i="21"/>
  <c r="Q978" i="21"/>
  <c r="O978" i="21"/>
  <c r="N978" i="21"/>
  <c r="H980" i="21"/>
  <c r="L979" i="21"/>
  <c r="I979" i="21"/>
  <c r="J979" i="21"/>
  <c r="K979" i="21"/>
  <c r="M979" i="21"/>
  <c r="E979" i="21"/>
  <c r="D980" i="21"/>
  <c r="F979" i="21"/>
  <c r="L980" i="21"/>
  <c r="M980" i="21"/>
  <c r="H981" i="21"/>
  <c r="I980" i="21"/>
  <c r="J980" i="21"/>
  <c r="K980" i="21"/>
  <c r="O979" i="21"/>
  <c r="P979" i="21"/>
  <c r="N979" i="21"/>
  <c r="Q979" i="21"/>
  <c r="D981" i="21"/>
  <c r="E980" i="21"/>
  <c r="F980" i="21"/>
  <c r="I981" i="21"/>
  <c r="H982" i="21"/>
  <c r="K981" i="21"/>
  <c r="J981" i="21"/>
  <c r="M981" i="21"/>
  <c r="L981" i="21"/>
  <c r="N980" i="21"/>
  <c r="Q980" i="21"/>
  <c r="O980" i="21"/>
  <c r="P980" i="21"/>
  <c r="E981" i="21"/>
  <c r="D982" i="21"/>
  <c r="F981" i="21"/>
  <c r="Q981" i="21"/>
  <c r="O981" i="21"/>
  <c r="P981" i="21"/>
  <c r="N981" i="21"/>
  <c r="H983" i="21"/>
  <c r="L982" i="21"/>
  <c r="I982" i="21"/>
  <c r="K982" i="21"/>
  <c r="J982" i="21"/>
  <c r="M982" i="21"/>
  <c r="F982" i="21"/>
  <c r="D983" i="21"/>
  <c r="E982" i="21"/>
  <c r="L983" i="21"/>
  <c r="I983" i="21"/>
  <c r="M983" i="21"/>
  <c r="K983" i="21"/>
  <c r="J983" i="21"/>
  <c r="H984" i="21"/>
  <c r="O982" i="21"/>
  <c r="P982" i="21"/>
  <c r="N982" i="21"/>
  <c r="Q982" i="21"/>
  <c r="E983" i="21"/>
  <c r="F983" i="21"/>
  <c r="D984" i="21"/>
  <c r="P983" i="21"/>
  <c r="Q983" i="21"/>
  <c r="O983" i="21"/>
  <c r="N983" i="21"/>
  <c r="K984" i="21"/>
  <c r="M984" i="21"/>
  <c r="L984" i="21"/>
  <c r="H985" i="21"/>
  <c r="I984" i="21"/>
  <c r="J984" i="21"/>
  <c r="E984" i="21"/>
  <c r="F984" i="21"/>
  <c r="D985" i="21"/>
  <c r="K985" i="21"/>
  <c r="L985" i="21"/>
  <c r="I985" i="21"/>
  <c r="M985" i="21"/>
  <c r="J985" i="21"/>
  <c r="H986" i="21"/>
  <c r="O984" i="21"/>
  <c r="Q984" i="21"/>
  <c r="N984" i="21"/>
  <c r="P984" i="21"/>
  <c r="E985" i="21"/>
  <c r="D986" i="21"/>
  <c r="F985" i="21"/>
  <c r="N985" i="21"/>
  <c r="O985" i="21"/>
  <c r="Q985" i="21"/>
  <c r="P985" i="21"/>
  <c r="L986" i="21"/>
  <c r="J986" i="21"/>
  <c r="M986" i="21"/>
  <c r="H987" i="21"/>
  <c r="K986" i="21"/>
  <c r="I986" i="21"/>
  <c r="F986" i="21"/>
  <c r="E986" i="21"/>
  <c r="D987" i="21"/>
  <c r="L987" i="21"/>
  <c r="K987" i="21"/>
  <c r="M987" i="21"/>
  <c r="H988" i="21"/>
  <c r="J987" i="21"/>
  <c r="I987" i="21"/>
  <c r="P986" i="21"/>
  <c r="Q986" i="21"/>
  <c r="O986" i="21"/>
  <c r="N986" i="21"/>
  <c r="D988" i="21"/>
  <c r="E987" i="21"/>
  <c r="F987" i="21"/>
  <c r="L988" i="21"/>
  <c r="H989" i="21"/>
  <c r="K988" i="21"/>
  <c r="J988" i="21"/>
  <c r="M988" i="21"/>
  <c r="I988" i="21"/>
  <c r="O987" i="21"/>
  <c r="P987" i="21"/>
  <c r="N987" i="21"/>
  <c r="Q987" i="21"/>
  <c r="E988" i="21"/>
  <c r="D989" i="21"/>
  <c r="F988" i="21"/>
  <c r="J989" i="21"/>
  <c r="K989" i="21"/>
  <c r="L989" i="21"/>
  <c r="M989" i="21"/>
  <c r="H990" i="21"/>
  <c r="I989" i="21"/>
  <c r="P988" i="21"/>
  <c r="Q988" i="21"/>
  <c r="O988" i="21"/>
  <c r="N988" i="21"/>
  <c r="E989" i="21"/>
  <c r="D990" i="21"/>
  <c r="F989" i="21"/>
  <c r="L990" i="21"/>
  <c r="K990" i="21"/>
  <c r="H991" i="21"/>
  <c r="J990" i="21"/>
  <c r="I990" i="21"/>
  <c r="M990" i="21"/>
  <c r="Q989" i="21"/>
  <c r="P989" i="21"/>
  <c r="O989" i="21"/>
  <c r="N989" i="21"/>
  <c r="D991" i="21"/>
  <c r="E990" i="21"/>
  <c r="F990" i="21"/>
  <c r="J991" i="21"/>
  <c r="M991" i="21"/>
  <c r="K991" i="21"/>
  <c r="L991" i="21"/>
  <c r="I991" i="21"/>
  <c r="H992" i="21"/>
  <c r="N990" i="21"/>
  <c r="P990" i="21"/>
  <c r="O990" i="21"/>
  <c r="Q990" i="21"/>
  <c r="D992" i="21"/>
  <c r="F991" i="21"/>
  <c r="E991" i="21"/>
  <c r="Q991" i="21"/>
  <c r="P991" i="21"/>
  <c r="O991" i="21"/>
  <c r="N991" i="21"/>
  <c r="H993" i="21"/>
  <c r="K992" i="21"/>
  <c r="L992" i="21"/>
  <c r="J992" i="21"/>
  <c r="M992" i="21"/>
  <c r="I992" i="21"/>
  <c r="E992" i="21"/>
  <c r="D993" i="21"/>
  <c r="F992" i="21"/>
  <c r="K993" i="21"/>
  <c r="M993" i="21"/>
  <c r="H994" i="21"/>
  <c r="J993" i="21"/>
  <c r="L993" i="21"/>
  <c r="I993" i="21"/>
  <c r="Q992" i="21"/>
  <c r="N992" i="21"/>
  <c r="O992" i="21"/>
  <c r="P992" i="21"/>
  <c r="D994" i="21"/>
  <c r="E993" i="21"/>
  <c r="F993" i="21"/>
  <c r="H995" i="21"/>
  <c r="K994" i="21"/>
  <c r="L994" i="21"/>
  <c r="M994" i="21"/>
  <c r="J994" i="21"/>
  <c r="I994" i="21"/>
  <c r="P993" i="21"/>
  <c r="O993" i="21"/>
  <c r="N993" i="21"/>
  <c r="Q993" i="21"/>
  <c r="E994" i="21"/>
  <c r="D995" i="21"/>
  <c r="F994" i="21"/>
  <c r="J995" i="21"/>
  <c r="I995" i="21"/>
  <c r="L995" i="21"/>
  <c r="H996" i="21"/>
  <c r="K995" i="21"/>
  <c r="M995" i="21"/>
  <c r="Q994" i="21"/>
  <c r="N994" i="21"/>
  <c r="P994" i="21"/>
  <c r="O994" i="21"/>
  <c r="F995" i="21"/>
  <c r="E995" i="21"/>
  <c r="D996" i="21"/>
  <c r="Q995" i="21"/>
  <c r="P995" i="21"/>
  <c r="O995" i="21"/>
  <c r="N995" i="21"/>
  <c r="H997" i="21"/>
  <c r="I996" i="21"/>
  <c r="K996" i="21"/>
  <c r="M996" i="21"/>
  <c r="J996" i="21"/>
  <c r="L996" i="21"/>
  <c r="F996" i="21"/>
  <c r="D997" i="21"/>
  <c r="E996" i="21"/>
  <c r="H998" i="21"/>
  <c r="I997" i="21"/>
  <c r="L997" i="21"/>
  <c r="K997" i="21"/>
  <c r="M997" i="21"/>
  <c r="J997" i="21"/>
  <c r="Q996" i="21"/>
  <c r="N996" i="21"/>
  <c r="P996" i="21"/>
  <c r="O996" i="21"/>
  <c r="D998" i="21"/>
  <c r="F997" i="21"/>
  <c r="E997" i="21"/>
  <c r="L998" i="21"/>
  <c r="K998" i="21"/>
  <c r="H999" i="21"/>
  <c r="J998" i="21"/>
  <c r="I998" i="21"/>
  <c r="M998" i="21"/>
  <c r="N997" i="21"/>
  <c r="O997" i="21"/>
  <c r="Q997" i="21"/>
  <c r="P997" i="21"/>
  <c r="D999" i="21"/>
  <c r="F998" i="21"/>
  <c r="E998" i="21"/>
  <c r="M999" i="21"/>
  <c r="I999" i="21"/>
  <c r="L999" i="21"/>
  <c r="K999" i="21"/>
  <c r="J999" i="21"/>
  <c r="H1000" i="21"/>
  <c r="P998" i="21"/>
  <c r="O998" i="21"/>
  <c r="N998" i="21"/>
  <c r="Q998" i="21"/>
  <c r="D1000" i="21"/>
  <c r="E999" i="21"/>
  <c r="F999" i="21"/>
  <c r="O999" i="21"/>
  <c r="P999" i="21"/>
  <c r="Q999" i="21"/>
  <c r="N999" i="21"/>
  <c r="J1000" i="21"/>
  <c r="L1000" i="21"/>
  <c r="M1000" i="21"/>
  <c r="H1001" i="21"/>
  <c r="K1000" i="21"/>
  <c r="I1000" i="21"/>
  <c r="E1000" i="21"/>
  <c r="F1000" i="21"/>
  <c r="D1001" i="21"/>
  <c r="H1002" i="21"/>
  <c r="L1001" i="21"/>
  <c r="I1001" i="21"/>
  <c r="K1001" i="21"/>
  <c r="M1001" i="21"/>
  <c r="J1001" i="21"/>
  <c r="N1000" i="21"/>
  <c r="O1000" i="21"/>
  <c r="Q1000" i="21"/>
  <c r="P1000" i="21"/>
  <c r="D1002" i="21"/>
  <c r="F1001" i="21"/>
  <c r="E1001" i="21"/>
  <c r="I1002" i="21"/>
  <c r="J1002" i="21"/>
  <c r="K1002" i="21"/>
  <c r="H1003" i="21"/>
  <c r="L1002" i="21"/>
  <c r="M1002" i="21"/>
  <c r="N1001" i="21"/>
  <c r="Q1001" i="21"/>
  <c r="P1001" i="21"/>
  <c r="O1001" i="21"/>
  <c r="E1002" i="21"/>
  <c r="D1003" i="21"/>
  <c r="F1002" i="21"/>
  <c r="Q1002" i="21"/>
  <c r="O1002" i="21"/>
  <c r="P1002" i="21"/>
  <c r="N1002" i="21"/>
  <c r="J1003" i="21"/>
  <c r="L1003" i="21"/>
  <c r="H1004" i="21"/>
  <c r="I1003" i="21"/>
  <c r="K1003" i="21"/>
  <c r="M1003" i="21"/>
  <c r="D1004" i="21"/>
  <c r="F1003" i="21"/>
  <c r="E1003" i="21"/>
  <c r="I1004" i="21"/>
  <c r="J1004" i="21"/>
  <c r="K1004" i="21"/>
  <c r="H1005" i="21"/>
  <c r="M1004" i="21"/>
  <c r="L1004" i="21"/>
  <c r="O1003" i="21"/>
  <c r="P1003" i="21"/>
  <c r="Q1003" i="21"/>
  <c r="N1003" i="21"/>
  <c r="E1004" i="21"/>
  <c r="F1004" i="21"/>
  <c r="D1005" i="21"/>
  <c r="O1004" i="21"/>
  <c r="N1004" i="21"/>
  <c r="Q1004" i="21"/>
  <c r="P1004" i="21"/>
  <c r="L1005" i="21"/>
  <c r="I1005" i="21"/>
  <c r="H1006" i="21"/>
  <c r="J1005" i="21"/>
  <c r="K1005" i="21"/>
  <c r="M1005" i="21"/>
  <c r="D1006" i="21"/>
  <c r="F1005" i="21"/>
  <c r="E1005" i="21"/>
  <c r="P1005" i="21"/>
  <c r="O1005" i="21"/>
  <c r="N1005" i="21"/>
  <c r="Q1005" i="21"/>
  <c r="M1006" i="21"/>
  <c r="J1006" i="21"/>
  <c r="L1006" i="21"/>
  <c r="H1007" i="21"/>
  <c r="K1006" i="21"/>
  <c r="I1006" i="21"/>
  <c r="F1006" i="21"/>
  <c r="E1006" i="21"/>
  <c r="D1007" i="21"/>
  <c r="M1007" i="21"/>
  <c r="L1007" i="21"/>
  <c r="H1008" i="21"/>
  <c r="J1007" i="21"/>
  <c r="I1007" i="21"/>
  <c r="K1007" i="21"/>
  <c r="N1006" i="21"/>
  <c r="Q1006" i="21"/>
  <c r="P1006" i="21"/>
  <c r="O1006" i="21"/>
  <c r="D1008" i="21"/>
  <c r="F1007" i="21"/>
  <c r="E1007" i="21"/>
  <c r="M1008" i="21"/>
  <c r="H1009" i="21"/>
  <c r="K1008" i="21"/>
  <c r="L1008" i="21"/>
  <c r="J1008" i="21"/>
  <c r="I1008" i="21"/>
  <c r="O1007" i="21"/>
  <c r="Q1007" i="21"/>
  <c r="P1007" i="21"/>
  <c r="N1007" i="21"/>
  <c r="D1009" i="21"/>
  <c r="F1008" i="21"/>
  <c r="E1008" i="21"/>
  <c r="K1009" i="21"/>
  <c r="J1009" i="21"/>
  <c r="L1009" i="21"/>
  <c r="H1010" i="21"/>
  <c r="M1009" i="21"/>
  <c r="I1009" i="21"/>
  <c r="N1008" i="21"/>
  <c r="P1008" i="21"/>
  <c r="O1008" i="21"/>
  <c r="Q1008" i="21"/>
  <c r="E1009" i="21"/>
  <c r="F1009" i="21"/>
  <c r="D1010" i="21"/>
  <c r="J1010" i="21"/>
  <c r="M1010" i="21"/>
  <c r="L1010" i="21"/>
  <c r="I1010" i="21"/>
  <c r="H1011" i="21"/>
  <c r="K1010" i="21"/>
  <c r="O1009" i="21"/>
  <c r="P1009" i="21"/>
  <c r="N1009" i="21"/>
  <c r="Q1009" i="21"/>
  <c r="D1011" i="21"/>
  <c r="E1010" i="21"/>
  <c r="F1010" i="21"/>
  <c r="O1010" i="21"/>
  <c r="P1010" i="21"/>
  <c r="N1010" i="21"/>
  <c r="Q1010" i="21"/>
  <c r="H1012" i="21"/>
  <c r="J1011" i="21"/>
  <c r="K1011" i="21"/>
  <c r="M1011" i="21"/>
  <c r="I1011" i="21"/>
  <c r="L1011" i="21"/>
  <c r="E1011" i="21"/>
  <c r="D1012" i="21"/>
  <c r="F1011" i="21"/>
  <c r="M1012" i="21"/>
  <c r="L1012" i="21"/>
  <c r="H1013" i="21"/>
  <c r="K1012" i="21"/>
  <c r="J1012" i="21"/>
  <c r="I1012" i="21"/>
  <c r="N1011" i="21"/>
  <c r="O1011" i="21"/>
  <c r="P1011" i="21"/>
  <c r="Q1011" i="21"/>
  <c r="D1013" i="21"/>
  <c r="F1012" i="21"/>
  <c r="E1012" i="21"/>
  <c r="J1013" i="21"/>
  <c r="L1013" i="21"/>
  <c r="H1014" i="21"/>
  <c r="I1013" i="21"/>
  <c r="M1013" i="21"/>
  <c r="K1013" i="21"/>
  <c r="N1012" i="21"/>
  <c r="P1012" i="21"/>
  <c r="O1012" i="21"/>
  <c r="Q1012" i="21"/>
  <c r="D1014" i="21"/>
  <c r="F1013" i="21"/>
  <c r="E1013" i="21"/>
  <c r="M1014" i="21"/>
  <c r="K1014" i="21"/>
  <c r="I1014" i="21"/>
  <c r="L1014" i="21"/>
  <c r="J1014" i="21"/>
  <c r="H1015" i="21"/>
  <c r="P1013" i="21"/>
  <c r="Q1013" i="21"/>
  <c r="O1013" i="21"/>
  <c r="N1013" i="21"/>
  <c r="D1015" i="21"/>
  <c r="E1014" i="21"/>
  <c r="F1014" i="21"/>
  <c r="O1014" i="21"/>
  <c r="P1014" i="21"/>
  <c r="Q1014" i="21"/>
  <c r="N1014" i="21"/>
  <c r="M1015" i="21"/>
  <c r="J1015" i="21"/>
  <c r="H1016" i="21"/>
  <c r="K1015" i="21"/>
  <c r="L1015" i="21"/>
  <c r="I1015" i="21"/>
  <c r="D1016" i="21"/>
  <c r="E1015" i="21"/>
  <c r="F1015" i="21"/>
  <c r="M1016" i="21"/>
  <c r="K1016" i="21"/>
  <c r="H1017" i="21"/>
  <c r="J1016" i="21"/>
  <c r="I1016" i="21"/>
  <c r="L1016" i="21"/>
  <c r="Q1015" i="21"/>
  <c r="O1015" i="21"/>
  <c r="P1015" i="21"/>
  <c r="N1015" i="21"/>
  <c r="F1016" i="21"/>
  <c r="E1016" i="21"/>
  <c r="D1017" i="21"/>
  <c r="I1017" i="21"/>
  <c r="K1017" i="21"/>
  <c r="L1017" i="21"/>
  <c r="M1017" i="21"/>
  <c r="J1017" i="21"/>
  <c r="H1018" i="21"/>
  <c r="O1016" i="21"/>
  <c r="N1016" i="21"/>
  <c r="P1016" i="21"/>
  <c r="Q1016" i="21"/>
  <c r="F1017" i="21"/>
  <c r="D1018" i="21"/>
  <c r="E1017" i="21"/>
  <c r="Q1017" i="21"/>
  <c r="O1017" i="21"/>
  <c r="N1017" i="21"/>
  <c r="P1017" i="21"/>
  <c r="K1018" i="21"/>
  <c r="M1018" i="21"/>
  <c r="L1018" i="21"/>
  <c r="H1019" i="21"/>
  <c r="J1018" i="21"/>
  <c r="I1018" i="21"/>
  <c r="F1018" i="21"/>
  <c r="D1019" i="21"/>
  <c r="E1018" i="21"/>
  <c r="M1019" i="21"/>
  <c r="I1019" i="21"/>
  <c r="K1019" i="21"/>
  <c r="H1020" i="21"/>
  <c r="J1019" i="21"/>
  <c r="L1019" i="21"/>
  <c r="N1018" i="21"/>
  <c r="Q1018" i="21"/>
  <c r="P1018" i="21"/>
  <c r="O1018" i="21"/>
  <c r="F1019" i="21"/>
  <c r="D1020" i="21"/>
  <c r="E1019" i="21"/>
  <c r="N1019" i="21"/>
  <c r="Q1019" i="21"/>
  <c r="P1019" i="21"/>
  <c r="O1019" i="21"/>
  <c r="H1021" i="21"/>
  <c r="K1020" i="21"/>
  <c r="M1020" i="21"/>
  <c r="J1020" i="21"/>
  <c r="L1020" i="21"/>
  <c r="I1020" i="21"/>
  <c r="D1021" i="21"/>
  <c r="E1020" i="21"/>
  <c r="F1020" i="21"/>
  <c r="J1021" i="21"/>
  <c r="I1021" i="21"/>
  <c r="K1021" i="21"/>
  <c r="M1021" i="21"/>
  <c r="H1022" i="21"/>
  <c r="L1021" i="21"/>
  <c r="O1020" i="21"/>
  <c r="P1020" i="21"/>
  <c r="N1020" i="21"/>
  <c r="Q1020" i="21"/>
  <c r="D1022" i="21"/>
  <c r="F1021" i="21"/>
  <c r="E1021" i="21"/>
  <c r="P1021" i="21"/>
  <c r="O1021" i="21"/>
  <c r="Q1021" i="21"/>
  <c r="N1021" i="21"/>
  <c r="M1022" i="21"/>
  <c r="I1022" i="21"/>
  <c r="J1022" i="21"/>
  <c r="L1022" i="21"/>
  <c r="K1022" i="21"/>
  <c r="H1023" i="21"/>
  <c r="E1022" i="21"/>
  <c r="F1022" i="21"/>
  <c r="D1023" i="21"/>
  <c r="Q1022" i="21"/>
  <c r="N1022" i="21"/>
  <c r="O1022" i="21"/>
  <c r="P1022" i="21"/>
  <c r="I1023" i="21"/>
  <c r="L1023" i="21"/>
  <c r="K1023" i="21"/>
  <c r="M1023" i="21"/>
  <c r="H1024" i="21"/>
  <c r="J1023" i="21"/>
  <c r="E1023" i="21"/>
  <c r="F1023" i="21"/>
  <c r="D1024" i="21"/>
  <c r="P1023" i="21"/>
  <c r="N1023" i="21"/>
  <c r="O1023" i="21"/>
  <c r="Q1023" i="21"/>
  <c r="I1024" i="21"/>
  <c r="K1024" i="21"/>
  <c r="J1024" i="21"/>
  <c r="H1025" i="21"/>
  <c r="M1024" i="21"/>
  <c r="L1024" i="21"/>
  <c r="E1024" i="21"/>
  <c r="F1024" i="21"/>
  <c r="D1025" i="21"/>
  <c r="N1024" i="21"/>
  <c r="Q1024" i="21"/>
  <c r="O1024" i="21"/>
  <c r="P1024" i="21"/>
  <c r="I1025" i="21"/>
  <c r="H1026" i="21"/>
  <c r="K1025" i="21"/>
  <c r="L1025" i="21"/>
  <c r="J1025" i="21"/>
  <c r="M1025" i="21"/>
  <c r="F1025" i="21"/>
  <c r="E1025" i="21"/>
  <c r="D1026" i="21"/>
  <c r="O1025" i="21"/>
  <c r="P1025" i="21"/>
  <c r="N1025" i="21"/>
  <c r="Q1025" i="21"/>
  <c r="J1026" i="21"/>
  <c r="H1027" i="21"/>
  <c r="K1026" i="21"/>
  <c r="L1026" i="21"/>
  <c r="I1026" i="21"/>
  <c r="M1026" i="21"/>
  <c r="E1026" i="21"/>
  <c r="F1026" i="21"/>
  <c r="D1027" i="21"/>
  <c r="L1027" i="21"/>
  <c r="M1027" i="21"/>
  <c r="I1027" i="21"/>
  <c r="H1028" i="21"/>
  <c r="K1027" i="21"/>
  <c r="J1027" i="21"/>
  <c r="Q1026" i="21"/>
  <c r="N1026" i="21"/>
  <c r="P1026" i="21"/>
  <c r="O1026" i="21"/>
  <c r="F1027" i="21"/>
  <c r="D1028" i="21"/>
  <c r="E1027" i="21"/>
  <c r="O1027" i="21"/>
  <c r="N1027" i="21"/>
  <c r="Q1027" i="21"/>
  <c r="P1027" i="21"/>
  <c r="H1029" i="21"/>
  <c r="K1028" i="21"/>
  <c r="M1028" i="21"/>
  <c r="L1028" i="21"/>
  <c r="J1028" i="21"/>
  <c r="I1028" i="21"/>
  <c r="F1028" i="21"/>
  <c r="D1029" i="21"/>
  <c r="E1028" i="21"/>
  <c r="L1029" i="21"/>
  <c r="K1029" i="21"/>
  <c r="I1029" i="21"/>
  <c r="J1029" i="21"/>
  <c r="H1030" i="21"/>
  <c r="M1029" i="21"/>
  <c r="P1028" i="21"/>
  <c r="N1028" i="21"/>
  <c r="O1028" i="21"/>
  <c r="Q1028" i="21"/>
  <c r="D1030" i="21"/>
  <c r="F1029" i="21"/>
  <c r="E1029" i="21"/>
  <c r="P1029" i="21"/>
  <c r="O1029" i="21"/>
  <c r="N1029" i="21"/>
  <c r="Q1029" i="21"/>
  <c r="H1031" i="21"/>
  <c r="K1030" i="21"/>
  <c r="M1030" i="21"/>
  <c r="I1030" i="21"/>
  <c r="L1030" i="21"/>
  <c r="J1030" i="21"/>
  <c r="E1030" i="21"/>
  <c r="D1031" i="21"/>
  <c r="F1030" i="21"/>
  <c r="L1031" i="21"/>
  <c r="M1031" i="21"/>
  <c r="H1032" i="21"/>
  <c r="K1031" i="21"/>
  <c r="J1031" i="21"/>
  <c r="I1031" i="21"/>
  <c r="P1030" i="21"/>
  <c r="O1030" i="21"/>
  <c r="N1030" i="21"/>
  <c r="Q1030" i="21"/>
  <c r="E1031" i="21"/>
  <c r="D1032" i="21"/>
  <c r="F1031" i="21"/>
  <c r="K1032" i="21"/>
  <c r="I1032" i="21"/>
  <c r="L1032" i="21"/>
  <c r="M1032" i="21"/>
  <c r="H1033" i="21"/>
  <c r="J1032" i="21"/>
  <c r="P1031" i="21"/>
  <c r="O1031" i="21"/>
  <c r="N1031" i="21"/>
  <c r="Q1031" i="21"/>
  <c r="D1033" i="21"/>
  <c r="F1032" i="21"/>
  <c r="E1032" i="21"/>
  <c r="O1032" i="21"/>
  <c r="Q1032" i="21"/>
  <c r="P1032" i="21"/>
  <c r="N1032" i="21"/>
  <c r="L1033" i="21"/>
  <c r="J1033" i="21"/>
  <c r="M1033" i="21"/>
  <c r="I1033" i="21"/>
  <c r="K1033" i="21"/>
  <c r="H1034" i="21"/>
  <c r="E1033" i="21"/>
  <c r="F1033" i="21"/>
  <c r="D1034" i="21"/>
  <c r="P1033" i="21"/>
  <c r="Q1033" i="21"/>
  <c r="N1033" i="21"/>
  <c r="O1033" i="21"/>
  <c r="K1034" i="21"/>
  <c r="M1034" i="21"/>
  <c r="J1034" i="21"/>
  <c r="I1034" i="21"/>
  <c r="L1034" i="21"/>
  <c r="H1035" i="21"/>
  <c r="E1034" i="21"/>
  <c r="F1034" i="21"/>
  <c r="D1035" i="21"/>
  <c r="O1034" i="21"/>
  <c r="P1034" i="21"/>
  <c r="Q1034" i="21"/>
  <c r="N1034" i="21"/>
  <c r="I1035" i="21"/>
  <c r="J1035" i="21"/>
  <c r="L1035" i="21"/>
  <c r="K1035" i="21"/>
  <c r="H1036" i="21"/>
  <c r="M1035" i="21"/>
  <c r="F1035" i="21"/>
  <c r="E1035" i="21"/>
  <c r="D1036" i="21"/>
  <c r="N1035" i="21"/>
  <c r="Q1035" i="21"/>
  <c r="P1035" i="21"/>
  <c r="O1035" i="21"/>
  <c r="J1036" i="21"/>
  <c r="L1036" i="21"/>
  <c r="H1037" i="21"/>
  <c r="K1036" i="21"/>
  <c r="M1036" i="21"/>
  <c r="I1036" i="21"/>
  <c r="D1037" i="21"/>
  <c r="E1036" i="21"/>
  <c r="F1036" i="21"/>
  <c r="H1038" i="21"/>
  <c r="L1037" i="21"/>
  <c r="J1037" i="21"/>
  <c r="M1037" i="21"/>
  <c r="I1037" i="21"/>
  <c r="K1037" i="21"/>
  <c r="P1036" i="21"/>
  <c r="Q1036" i="21"/>
  <c r="O1036" i="21"/>
  <c r="N1036" i="21"/>
  <c r="D1038" i="21"/>
  <c r="F1037" i="21"/>
  <c r="E1037" i="21"/>
  <c r="J1038" i="21"/>
  <c r="M1038" i="21"/>
  <c r="I1038" i="21"/>
  <c r="L1038" i="21"/>
  <c r="K1038" i="21"/>
  <c r="H1039" i="21"/>
  <c r="N1037" i="21"/>
  <c r="Q1037" i="21"/>
  <c r="P1037" i="21"/>
  <c r="O1037" i="21"/>
  <c r="F1038" i="21"/>
  <c r="D1039" i="21"/>
  <c r="E1038" i="21"/>
  <c r="N1038" i="21"/>
  <c r="Q1038" i="21"/>
  <c r="P1038" i="21"/>
  <c r="O1038" i="21"/>
  <c r="K1039" i="21"/>
  <c r="H1040" i="21"/>
  <c r="J1039" i="21"/>
  <c r="I1039" i="21"/>
  <c r="M1039" i="21"/>
  <c r="L1039" i="21"/>
  <c r="E1039" i="21"/>
  <c r="F1039" i="21"/>
  <c r="D1040" i="21"/>
  <c r="L1040" i="21"/>
  <c r="H1041" i="21"/>
  <c r="I1040" i="21"/>
  <c r="K1040" i="21"/>
  <c r="M1040" i="21"/>
  <c r="J1040" i="21"/>
  <c r="O1039" i="21"/>
  <c r="P1039" i="21"/>
  <c r="N1039" i="21"/>
  <c r="Q1039" i="21"/>
  <c r="F1040" i="21"/>
  <c r="D1041" i="21"/>
  <c r="E1040" i="21"/>
  <c r="L1041" i="21"/>
  <c r="M1041" i="21"/>
  <c r="H1042" i="21"/>
  <c r="J1041" i="21"/>
  <c r="I1041" i="21"/>
  <c r="K1041" i="21"/>
  <c r="O1040" i="21"/>
  <c r="Q1040" i="21"/>
  <c r="N1040" i="21"/>
  <c r="P1040" i="21"/>
  <c r="D1042" i="21"/>
  <c r="F1041" i="21"/>
  <c r="E1041" i="21"/>
  <c r="J1042" i="21"/>
  <c r="I1042" i="21"/>
  <c r="L1042" i="21"/>
  <c r="K1042" i="21"/>
  <c r="H1043" i="21"/>
  <c r="M1042" i="21"/>
  <c r="P1041" i="21"/>
  <c r="O1041" i="21"/>
  <c r="N1041" i="21"/>
  <c r="Q1041" i="21"/>
  <c r="D1043" i="21"/>
  <c r="E1042" i="21"/>
  <c r="F1042" i="21"/>
  <c r="N1042" i="21"/>
  <c r="Q1042" i="21"/>
  <c r="P1042" i="21"/>
  <c r="O1042" i="21"/>
  <c r="L1043" i="21"/>
  <c r="I1043" i="21"/>
  <c r="H1044" i="21"/>
  <c r="J1043" i="21"/>
  <c r="M1043" i="21"/>
  <c r="K1043" i="21"/>
  <c r="E1043" i="21"/>
  <c r="D1044" i="21"/>
  <c r="F1043" i="21"/>
  <c r="P1043" i="21"/>
  <c r="Q1043" i="21"/>
  <c r="O1043" i="21"/>
  <c r="N1043" i="21"/>
  <c r="J1044" i="21"/>
  <c r="H1045" i="21"/>
  <c r="K1044" i="21"/>
  <c r="M1044" i="21"/>
  <c r="I1044" i="21"/>
  <c r="L1044" i="21"/>
  <c r="E1044" i="21"/>
  <c r="D1045" i="21"/>
  <c r="F1044" i="21"/>
  <c r="I1045" i="21"/>
  <c r="L1045" i="21"/>
  <c r="K1045" i="21"/>
  <c r="J1045" i="21"/>
  <c r="M1045" i="21"/>
  <c r="H1046" i="21"/>
  <c r="O1044" i="21"/>
  <c r="N1044" i="21"/>
  <c r="Q1044" i="21"/>
  <c r="P1044" i="21"/>
  <c r="D1046" i="21"/>
  <c r="F1045" i="21"/>
  <c r="E1045" i="21"/>
  <c r="Q1045" i="21"/>
  <c r="O1045" i="21"/>
  <c r="N1045" i="21"/>
  <c r="P1045" i="21"/>
  <c r="K1046" i="21"/>
  <c r="L1046" i="21"/>
  <c r="I1046" i="21"/>
  <c r="H1047" i="21"/>
  <c r="J1046" i="21"/>
  <c r="M1046" i="21"/>
  <c r="F1046" i="21"/>
  <c r="E1046" i="21"/>
  <c r="D1047" i="21"/>
  <c r="P1046" i="21"/>
  <c r="O1046" i="21"/>
  <c r="N1046" i="21"/>
  <c r="Q1046" i="21"/>
  <c r="I1047" i="21"/>
  <c r="K1047" i="21"/>
  <c r="M1047" i="21"/>
  <c r="H1048" i="21"/>
  <c r="J1047" i="21"/>
  <c r="L1047" i="21"/>
  <c r="D1048" i="21"/>
  <c r="F1047" i="21"/>
  <c r="E1047" i="21"/>
  <c r="Q1047" i="21"/>
  <c r="N1047" i="21"/>
  <c r="P1047" i="21"/>
  <c r="O1047" i="21"/>
  <c r="K1048" i="21"/>
  <c r="L1048" i="21"/>
  <c r="M1048" i="21"/>
  <c r="I1048" i="21"/>
  <c r="J1048" i="21"/>
  <c r="H1049" i="21"/>
  <c r="D1049" i="21"/>
  <c r="E1048" i="21"/>
  <c r="F1048" i="21"/>
  <c r="O1048" i="21"/>
  <c r="Q1048" i="21"/>
  <c r="N1048" i="21"/>
  <c r="P1048" i="21"/>
  <c r="L1049" i="21"/>
  <c r="I1049" i="21"/>
  <c r="M1049" i="21"/>
  <c r="H1050" i="21"/>
  <c r="K1049" i="21"/>
  <c r="J1049" i="21"/>
  <c r="F1049" i="21"/>
  <c r="D1050" i="21"/>
  <c r="E1049" i="21"/>
  <c r="O1049" i="21"/>
  <c r="P1049" i="21"/>
  <c r="N1049" i="21"/>
  <c r="Q1049" i="21"/>
  <c r="H1051" i="21"/>
  <c r="J1050" i="21"/>
  <c r="M1050" i="21"/>
  <c r="L1050" i="21"/>
  <c r="K1050" i="21"/>
  <c r="I1050" i="21"/>
  <c r="D1051" i="21"/>
  <c r="F1050" i="21"/>
  <c r="E1050" i="21"/>
  <c r="H1052" i="21"/>
  <c r="J1051" i="21"/>
  <c r="I1051" i="21"/>
  <c r="M1051" i="21"/>
  <c r="K1051" i="21"/>
  <c r="L1051" i="21"/>
  <c r="Q1050" i="21"/>
  <c r="N1050" i="21"/>
  <c r="P1050" i="21"/>
  <c r="O1050" i="21"/>
  <c r="E1051" i="21"/>
  <c r="F1051" i="21"/>
  <c r="D1052" i="21"/>
  <c r="K1052" i="21"/>
  <c r="J1052" i="21"/>
  <c r="L1052" i="21"/>
  <c r="H1053" i="21"/>
  <c r="M1052" i="21"/>
  <c r="I1052" i="21"/>
  <c r="O1051" i="21"/>
  <c r="N1051" i="21"/>
  <c r="P1051" i="21"/>
  <c r="Q1051" i="21"/>
  <c r="D1053" i="21"/>
  <c r="E1052" i="21"/>
  <c r="F1052" i="21"/>
  <c r="J1053" i="21"/>
  <c r="I1053" i="21"/>
  <c r="H1054" i="21"/>
  <c r="K1053" i="21"/>
  <c r="L1053" i="21"/>
  <c r="M1053" i="21"/>
  <c r="P1052" i="21"/>
  <c r="Q1052" i="21"/>
  <c r="O1052" i="21"/>
  <c r="N1052" i="21"/>
  <c r="D1054" i="21"/>
  <c r="F1053" i="21"/>
  <c r="E1053" i="21"/>
  <c r="P1053" i="21"/>
  <c r="O1053" i="21"/>
  <c r="N1053" i="21"/>
  <c r="Q1053" i="21"/>
  <c r="H1055" i="21"/>
  <c r="I1054" i="21"/>
  <c r="L1054" i="21"/>
  <c r="J1054" i="21"/>
  <c r="M1054" i="21"/>
  <c r="K1054" i="21"/>
  <c r="D1055" i="21"/>
  <c r="F1054" i="21"/>
  <c r="E1054" i="21"/>
  <c r="I1055" i="21"/>
  <c r="M1055" i="21"/>
  <c r="H1056" i="21"/>
  <c r="J1055" i="21"/>
  <c r="K1055" i="21"/>
  <c r="L1055" i="21"/>
  <c r="P1054" i="21"/>
  <c r="O1054" i="21"/>
  <c r="N1054" i="21"/>
  <c r="Q1054" i="21"/>
  <c r="E1055" i="21"/>
  <c r="D1056" i="21"/>
  <c r="F1055" i="21"/>
  <c r="P1055" i="21"/>
  <c r="O1055" i="21"/>
  <c r="N1055" i="21"/>
  <c r="Q1055" i="21"/>
  <c r="L1056" i="21"/>
  <c r="K1056" i="21"/>
  <c r="J1056" i="21"/>
  <c r="M1056" i="21"/>
  <c r="I1056" i="21"/>
  <c r="H1057" i="21"/>
  <c r="E1056" i="21"/>
  <c r="D1057" i="21"/>
  <c r="F1056" i="21"/>
  <c r="Q1056" i="21"/>
  <c r="P1056" i="21"/>
  <c r="O1056" i="21"/>
  <c r="N1056" i="21"/>
  <c r="H1058" i="21"/>
  <c r="K1057" i="21"/>
  <c r="J1057" i="21"/>
  <c r="M1057" i="21"/>
  <c r="I1057" i="21"/>
  <c r="L1057" i="21"/>
  <c r="F1057" i="21"/>
  <c r="D1058" i="21"/>
  <c r="E1057" i="21"/>
  <c r="I1058" i="21"/>
  <c r="K1058" i="21"/>
  <c r="M1058" i="21"/>
  <c r="J1058" i="21"/>
  <c r="H1059" i="21"/>
  <c r="L1058" i="21"/>
  <c r="P1057" i="21"/>
  <c r="O1057" i="21"/>
  <c r="N1057" i="21"/>
  <c r="Q1057" i="21"/>
  <c r="D1059" i="21"/>
  <c r="F1058" i="21"/>
  <c r="E1058" i="21"/>
  <c r="N1058" i="21"/>
  <c r="O1058" i="21"/>
  <c r="Q1058" i="21"/>
  <c r="P1058" i="21"/>
  <c r="M1059" i="21"/>
  <c r="K1059" i="21"/>
  <c r="H1060" i="21"/>
  <c r="I1059" i="21"/>
  <c r="J1059" i="21"/>
  <c r="L1059" i="21"/>
  <c r="F1059" i="21"/>
  <c r="E1059" i="21"/>
  <c r="D1060" i="21"/>
  <c r="M1060" i="21"/>
  <c r="L1060" i="21"/>
  <c r="I1060" i="21"/>
  <c r="H1061" i="21"/>
  <c r="J1060" i="21"/>
  <c r="K1060" i="21"/>
  <c r="Q1059" i="21"/>
  <c r="O1059" i="21"/>
  <c r="N1059" i="21"/>
  <c r="P1059" i="21"/>
  <c r="F1060" i="21"/>
  <c r="E1060" i="21"/>
  <c r="D1061" i="21"/>
  <c r="O1060" i="21"/>
  <c r="P1060" i="21"/>
  <c r="N1060" i="21"/>
  <c r="Q1060" i="21"/>
  <c r="H1062" i="21"/>
  <c r="J1061" i="21"/>
  <c r="L1061" i="21"/>
  <c r="I1061" i="21"/>
  <c r="K1061" i="21"/>
  <c r="M1061" i="21"/>
  <c r="E1061" i="21"/>
  <c r="F1061" i="21"/>
  <c r="D1062" i="21"/>
  <c r="L1062" i="21"/>
  <c r="H1063" i="21"/>
  <c r="M1062" i="21"/>
  <c r="K1062" i="21"/>
  <c r="J1062" i="21"/>
  <c r="I1062" i="21"/>
  <c r="O1061" i="21"/>
  <c r="N1061" i="21"/>
  <c r="Q1061" i="21"/>
  <c r="P1061" i="21"/>
  <c r="F1062" i="21"/>
  <c r="D1063" i="21"/>
  <c r="E1062" i="21"/>
  <c r="J1063" i="21"/>
  <c r="H1064" i="21"/>
  <c r="K1063" i="21"/>
  <c r="M1063" i="21"/>
  <c r="L1063" i="21"/>
  <c r="I1063" i="21"/>
  <c r="N1062" i="21"/>
  <c r="P1062" i="21"/>
  <c r="O1062" i="21"/>
  <c r="Q1062" i="21"/>
  <c r="F1063" i="21"/>
  <c r="E1063" i="21"/>
  <c r="D1064" i="21"/>
  <c r="K1064" i="21"/>
  <c r="H1065" i="21"/>
  <c r="L1064" i="21"/>
  <c r="J1064" i="21"/>
  <c r="M1064" i="21"/>
  <c r="I1064" i="21"/>
  <c r="Q1063" i="21"/>
  <c r="N1063" i="21"/>
  <c r="P1063" i="21"/>
  <c r="O1063" i="21"/>
  <c r="F1064" i="21"/>
  <c r="E1064" i="21"/>
  <c r="D1065" i="21"/>
  <c r="M1065" i="21"/>
  <c r="H1066" i="21"/>
  <c r="L1065" i="21"/>
  <c r="J1065" i="21"/>
  <c r="I1065" i="21"/>
  <c r="K1065" i="21"/>
  <c r="P1064" i="21"/>
  <c r="O1064" i="21"/>
  <c r="Q1064" i="21"/>
  <c r="N1064" i="21"/>
  <c r="F1065" i="21"/>
  <c r="D1066" i="21"/>
  <c r="E1065" i="21"/>
  <c r="M1066" i="21"/>
  <c r="I1066" i="21"/>
  <c r="L1066" i="21"/>
  <c r="K1066" i="21"/>
  <c r="J1066" i="21"/>
  <c r="H1067" i="21"/>
  <c r="O1065" i="21"/>
  <c r="N1065" i="21"/>
  <c r="Q1065" i="21"/>
  <c r="P1065" i="21"/>
  <c r="E1066" i="21"/>
  <c r="F1066" i="21"/>
  <c r="D1067" i="21"/>
  <c r="N1066" i="21"/>
  <c r="Q1066" i="21"/>
  <c r="P1066" i="21"/>
  <c r="O1066" i="21"/>
  <c r="J1067" i="21"/>
  <c r="K1067" i="21"/>
  <c r="M1067" i="21"/>
  <c r="H1068" i="21"/>
  <c r="I1067" i="21"/>
  <c r="L1067" i="21"/>
  <c r="E1067" i="21"/>
  <c r="F1067" i="21"/>
  <c r="D1068" i="21"/>
  <c r="H1069" i="21"/>
  <c r="K1068" i="21"/>
  <c r="M1068" i="21"/>
  <c r="J1068" i="21"/>
  <c r="I1068" i="21"/>
  <c r="L1068" i="21"/>
  <c r="O1067" i="21"/>
  <c r="N1067" i="21"/>
  <c r="Q1067" i="21"/>
  <c r="P1067" i="21"/>
  <c r="F1068" i="21"/>
  <c r="D1069" i="21"/>
  <c r="E1068" i="21"/>
  <c r="M1069" i="21"/>
  <c r="L1069" i="21"/>
  <c r="K1069" i="21"/>
  <c r="I1069" i="21"/>
  <c r="H1070" i="21"/>
  <c r="J1069" i="21"/>
  <c r="P1068" i="21"/>
  <c r="Q1068" i="21"/>
  <c r="O1068" i="21"/>
  <c r="N1068" i="21"/>
  <c r="F1069" i="21"/>
  <c r="D1070" i="21"/>
  <c r="E1069" i="21"/>
  <c r="O1069" i="21"/>
  <c r="N1069" i="21"/>
  <c r="Q1069" i="21"/>
  <c r="P1069" i="21"/>
  <c r="L1070" i="21"/>
  <c r="I1070" i="21"/>
  <c r="M1070" i="21"/>
  <c r="K1070" i="21"/>
  <c r="H1071" i="21"/>
  <c r="J1070" i="21"/>
  <c r="D1071" i="21"/>
  <c r="E1070" i="21"/>
  <c r="F1070" i="21"/>
  <c r="P1070" i="21"/>
  <c r="O1070" i="21"/>
  <c r="Q1070" i="21"/>
  <c r="N1070" i="21"/>
  <c r="J1071" i="21"/>
  <c r="I1071" i="21"/>
  <c r="H1072" i="21"/>
  <c r="K1071" i="21"/>
  <c r="L1071" i="21"/>
  <c r="M1071" i="21"/>
  <c r="D1072" i="21"/>
  <c r="E1071" i="21"/>
  <c r="F1071" i="21"/>
  <c r="P1071" i="21"/>
  <c r="O1071" i="21"/>
  <c r="Q1071" i="21"/>
  <c r="N1071" i="21"/>
  <c r="M1072" i="21"/>
  <c r="K1072" i="21"/>
  <c r="H1073" i="21"/>
  <c r="I1072" i="21"/>
  <c r="L1072" i="21"/>
  <c r="J1072" i="21"/>
  <c r="D1073" i="21"/>
  <c r="E1072" i="21"/>
  <c r="F1072" i="21"/>
  <c r="K1073" i="21"/>
  <c r="L1073" i="21"/>
  <c r="H1074" i="21"/>
  <c r="J1073" i="21"/>
  <c r="M1073" i="21"/>
  <c r="I1073" i="21"/>
  <c r="Q1072" i="21"/>
  <c r="P1072" i="21"/>
  <c r="O1072" i="21"/>
  <c r="N1072" i="21"/>
  <c r="E1073" i="21"/>
  <c r="D1074" i="21"/>
  <c r="F1073" i="21"/>
  <c r="M1074" i="21"/>
  <c r="H1075" i="21"/>
  <c r="K1074" i="21"/>
  <c r="J1074" i="21"/>
  <c r="L1074" i="21"/>
  <c r="I1074" i="21"/>
  <c r="Q1073" i="21"/>
  <c r="P1073" i="21"/>
  <c r="O1073" i="21"/>
  <c r="N1073" i="21"/>
  <c r="E1074" i="21"/>
  <c r="D1075" i="21"/>
  <c r="F1074" i="21"/>
  <c r="L1075" i="21"/>
  <c r="I1075" i="21"/>
  <c r="H1076" i="21"/>
  <c r="K1075" i="21"/>
  <c r="M1075" i="21"/>
  <c r="J1075" i="21"/>
  <c r="Q1074" i="21"/>
  <c r="N1074" i="21"/>
  <c r="O1074" i="21"/>
  <c r="P1074" i="21"/>
  <c r="F1075" i="21"/>
  <c r="D1076" i="21"/>
  <c r="E1075" i="21"/>
  <c r="P1075" i="21"/>
  <c r="O1075" i="21"/>
  <c r="N1075" i="21"/>
  <c r="Q1075" i="21"/>
  <c r="I1076" i="21"/>
  <c r="J1076" i="21"/>
  <c r="L1076" i="21"/>
  <c r="M1076" i="21"/>
  <c r="K1076" i="21"/>
  <c r="H1077" i="21"/>
  <c r="F1076" i="21"/>
  <c r="E1076" i="21"/>
  <c r="D1077" i="21"/>
  <c r="O1076" i="21"/>
  <c r="N1076" i="21"/>
  <c r="Q1076" i="21"/>
  <c r="P1076" i="21"/>
  <c r="M1077" i="21"/>
  <c r="J1077" i="21"/>
  <c r="H1078" i="21"/>
  <c r="K1077" i="21"/>
  <c r="L1077" i="21"/>
  <c r="I1077" i="21"/>
  <c r="E1077" i="21"/>
  <c r="F1077" i="21"/>
  <c r="D1078" i="21"/>
  <c r="M1078" i="21"/>
  <c r="L1078" i="21"/>
  <c r="H1079" i="21"/>
  <c r="J1078" i="21"/>
  <c r="I1078" i="21"/>
  <c r="K1078" i="21"/>
  <c r="N1077" i="21"/>
  <c r="Q1077" i="21"/>
  <c r="P1077" i="21"/>
  <c r="O1077" i="21"/>
  <c r="D1079" i="21"/>
  <c r="E1078" i="21"/>
  <c r="F1078" i="21"/>
  <c r="J1079" i="21"/>
  <c r="M1079" i="21"/>
  <c r="K1079" i="21"/>
  <c r="I1079" i="21"/>
  <c r="H1080" i="21"/>
  <c r="L1079" i="21"/>
  <c r="O1078" i="21"/>
  <c r="N1078" i="21"/>
  <c r="P1078" i="21"/>
  <c r="Q1078" i="21"/>
  <c r="D1080" i="21"/>
  <c r="E1079" i="21"/>
  <c r="F1079" i="21"/>
  <c r="O1079" i="21"/>
  <c r="N1079" i="21"/>
  <c r="Q1079" i="21"/>
  <c r="P1079" i="21"/>
  <c r="J1080" i="21"/>
  <c r="H1081" i="21"/>
  <c r="I1080" i="21"/>
  <c r="K1080" i="21"/>
  <c r="L1080" i="21"/>
  <c r="M1080" i="21"/>
  <c r="E1080" i="21"/>
  <c r="F1080" i="21"/>
  <c r="D1081" i="21"/>
  <c r="I1081" i="21"/>
  <c r="H1082" i="21"/>
  <c r="K1081" i="21"/>
  <c r="L1081" i="21"/>
  <c r="M1081" i="21"/>
  <c r="J1081" i="21"/>
  <c r="P1080" i="21"/>
  <c r="N1080" i="21"/>
  <c r="O1080" i="21"/>
  <c r="Q1080" i="21"/>
  <c r="E1081" i="21"/>
  <c r="D1082" i="21"/>
  <c r="F1081" i="21"/>
  <c r="P1081" i="21"/>
  <c r="O1081" i="21"/>
  <c r="Q1081" i="21"/>
  <c r="N1081" i="21"/>
  <c r="K1082" i="21"/>
  <c r="J1082" i="21"/>
  <c r="M1082" i="21"/>
  <c r="H1083" i="21"/>
  <c r="I1082" i="21"/>
  <c r="L1082" i="21"/>
  <c r="F1082" i="21"/>
  <c r="D1083" i="21"/>
  <c r="E1082" i="21"/>
  <c r="M1083" i="21"/>
  <c r="K1083" i="21"/>
  <c r="L1083" i="21"/>
  <c r="H1084" i="21"/>
  <c r="J1083" i="21"/>
  <c r="I1083" i="21"/>
  <c r="O1082" i="21"/>
  <c r="N1082" i="21"/>
  <c r="Q1082" i="21"/>
  <c r="P1082" i="21"/>
  <c r="E1083" i="21"/>
  <c r="D1084" i="21"/>
  <c r="F1083" i="21"/>
  <c r="K1084" i="21"/>
  <c r="M1084" i="21"/>
  <c r="J1084" i="21"/>
  <c r="H1085" i="21"/>
  <c r="I1084" i="21"/>
  <c r="L1084" i="21"/>
  <c r="P1083" i="21"/>
  <c r="O1083" i="21"/>
  <c r="N1083" i="21"/>
  <c r="Q1083" i="21"/>
  <c r="F1084" i="21"/>
  <c r="D1085" i="21"/>
  <c r="E1084" i="21"/>
  <c r="K1085" i="21"/>
  <c r="H1086" i="21"/>
  <c r="I1085" i="21"/>
  <c r="L1085" i="21"/>
  <c r="J1085" i="21"/>
  <c r="M1085" i="21"/>
  <c r="O1084" i="21"/>
  <c r="Q1084" i="21"/>
  <c r="N1084" i="21"/>
  <c r="P1084" i="21"/>
  <c r="D1086" i="21"/>
  <c r="F1085" i="21"/>
  <c r="E1085" i="21"/>
  <c r="H1087" i="21"/>
  <c r="L1086" i="21"/>
  <c r="M1086" i="21"/>
  <c r="J1086" i="21"/>
  <c r="K1086" i="21"/>
  <c r="I1086" i="21"/>
  <c r="O1085" i="21"/>
  <c r="N1085" i="21"/>
  <c r="Q1085" i="21"/>
  <c r="P1085" i="21"/>
  <c r="F1086" i="21"/>
  <c r="E1086" i="21"/>
  <c r="D1087" i="21"/>
  <c r="M1087" i="21"/>
  <c r="J1087" i="21"/>
  <c r="I1087" i="21"/>
  <c r="L1087" i="21"/>
  <c r="K1087" i="21"/>
  <c r="H1088" i="21"/>
  <c r="P1086" i="21"/>
  <c r="O1086" i="21"/>
  <c r="N1086" i="21"/>
  <c r="Q1086" i="21"/>
  <c r="F1087" i="21"/>
  <c r="E1087" i="21"/>
  <c r="D1088" i="21"/>
  <c r="Q1087" i="21"/>
  <c r="P1087" i="21"/>
  <c r="O1087" i="21"/>
  <c r="N1087" i="21"/>
  <c r="J1088" i="21"/>
  <c r="K1088" i="21"/>
  <c r="M1088" i="21"/>
  <c r="L1088" i="21"/>
  <c r="H1089" i="21"/>
  <c r="I1088" i="21"/>
  <c r="D1089" i="21"/>
  <c r="F1088" i="21"/>
  <c r="E1088" i="21"/>
  <c r="J1089" i="21"/>
  <c r="L1089" i="21"/>
  <c r="I1089" i="21"/>
  <c r="M1089" i="21"/>
  <c r="K1089" i="21"/>
  <c r="H1090" i="21"/>
  <c r="P1088" i="21"/>
  <c r="Q1088" i="21"/>
  <c r="O1088" i="21"/>
  <c r="N1088" i="21"/>
  <c r="F1089" i="21"/>
  <c r="E1089" i="21"/>
  <c r="D1090" i="21"/>
  <c r="P1089" i="21"/>
  <c r="Q1089" i="21"/>
  <c r="N1089" i="21"/>
  <c r="O1089" i="21"/>
  <c r="K1090" i="21"/>
  <c r="J1090" i="21"/>
  <c r="L1090" i="21"/>
  <c r="H1091" i="21"/>
  <c r="I1090" i="21"/>
  <c r="M1090" i="21"/>
  <c r="E1090" i="21"/>
  <c r="D1091" i="21"/>
  <c r="F1090" i="21"/>
  <c r="M1091" i="21"/>
  <c r="L1091" i="21"/>
  <c r="I1091" i="21"/>
  <c r="K1091" i="21"/>
  <c r="H1092" i="21"/>
  <c r="J1091" i="21"/>
  <c r="N1090" i="21"/>
  <c r="Q1090" i="21"/>
  <c r="P1090" i="21"/>
  <c r="O1090" i="21"/>
  <c r="F1091" i="21"/>
  <c r="D1092" i="21"/>
  <c r="E1091" i="21"/>
  <c r="P1091" i="21"/>
  <c r="O1091" i="21"/>
  <c r="N1091" i="21"/>
  <c r="Q1091" i="21"/>
  <c r="J1092" i="21"/>
  <c r="I1092" i="21"/>
  <c r="K1092" i="21"/>
  <c r="H1093" i="21"/>
  <c r="L1092" i="21"/>
  <c r="M1092" i="21"/>
  <c r="D1093" i="21"/>
  <c r="F1092" i="21"/>
  <c r="E1092" i="21"/>
  <c r="P1092" i="21"/>
  <c r="O1092" i="21"/>
  <c r="N1092" i="21"/>
  <c r="Q1092" i="21"/>
  <c r="L1093" i="21"/>
  <c r="H1094" i="21"/>
  <c r="M1093" i="21"/>
  <c r="K1093" i="21"/>
  <c r="J1093" i="21"/>
  <c r="I1093" i="21"/>
  <c r="E1093" i="21"/>
  <c r="D1094" i="21"/>
  <c r="F1093" i="21"/>
  <c r="I1094" i="21"/>
  <c r="H1095" i="21"/>
  <c r="M1094" i="21"/>
  <c r="K1094" i="21"/>
  <c r="J1094" i="21"/>
  <c r="L1094" i="21"/>
  <c r="O1093" i="21"/>
  <c r="P1093" i="21"/>
  <c r="N1093" i="21"/>
  <c r="Q1093" i="21"/>
  <c r="E1094" i="21"/>
  <c r="D1095" i="21"/>
  <c r="F1094" i="21"/>
  <c r="N1094" i="21"/>
  <c r="Q1094" i="21"/>
  <c r="P1094" i="21"/>
  <c r="O1094" i="21"/>
  <c r="H1096" i="21"/>
  <c r="K1095" i="21"/>
  <c r="M1095" i="21"/>
  <c r="J1095" i="21"/>
  <c r="L1095" i="21"/>
  <c r="I1095" i="21"/>
  <c r="D1096" i="21"/>
  <c r="F1095" i="21"/>
  <c r="E1095" i="21"/>
  <c r="K1096" i="21"/>
  <c r="M1096" i="21"/>
  <c r="L1096" i="21"/>
  <c r="J1096" i="21"/>
  <c r="I1096" i="21"/>
  <c r="H1097" i="21"/>
  <c r="P1095" i="21"/>
  <c r="O1095" i="21"/>
  <c r="N1095" i="21"/>
  <c r="Q1095" i="21"/>
  <c r="F1096" i="21"/>
  <c r="E1096" i="21"/>
  <c r="D1097" i="21"/>
  <c r="P1096" i="21"/>
  <c r="O1096" i="21"/>
  <c r="N1096" i="21"/>
  <c r="Q1096" i="21"/>
  <c r="H1098" i="21"/>
  <c r="L1097" i="21"/>
  <c r="I1097" i="21"/>
  <c r="K1097" i="21"/>
  <c r="J1097" i="21"/>
  <c r="M1097" i="21"/>
  <c r="F1097" i="21"/>
  <c r="E1097" i="21"/>
  <c r="D1098" i="21"/>
  <c r="J1098" i="21"/>
  <c r="M1098" i="21"/>
  <c r="H1099" i="21"/>
  <c r="K1098" i="21"/>
  <c r="L1098" i="21"/>
  <c r="I1098" i="21"/>
  <c r="P1097" i="21"/>
  <c r="O1097" i="21"/>
  <c r="N1097" i="21"/>
  <c r="Q1097" i="21"/>
  <c r="F1098" i="21"/>
  <c r="D1099" i="21"/>
  <c r="E1098" i="21"/>
  <c r="K1099" i="21"/>
  <c r="M1099" i="21"/>
  <c r="I1099" i="21"/>
  <c r="H1100" i="21"/>
  <c r="J1099" i="21"/>
  <c r="L1099" i="21"/>
  <c r="Q1098" i="21"/>
  <c r="N1098" i="21"/>
  <c r="O1098" i="21"/>
  <c r="P1098" i="21"/>
  <c r="E1099" i="21"/>
  <c r="F1099" i="21"/>
  <c r="D1100" i="21"/>
  <c r="O1099" i="21"/>
  <c r="Q1099" i="21"/>
  <c r="N1099" i="21"/>
  <c r="P1099" i="21"/>
  <c r="I1100" i="21"/>
  <c r="H1101" i="21"/>
  <c r="J1100" i="21"/>
  <c r="K1100" i="21"/>
  <c r="M1100" i="21"/>
  <c r="L1100" i="21"/>
  <c r="E1100" i="21"/>
  <c r="D1101" i="21"/>
  <c r="F1100" i="21"/>
  <c r="O1100" i="21"/>
  <c r="Q1100" i="21"/>
  <c r="P1100" i="21"/>
  <c r="N1100" i="21"/>
  <c r="J1101" i="21"/>
  <c r="L1101" i="21"/>
  <c r="I1101" i="21"/>
  <c r="M1101" i="21"/>
  <c r="H1102" i="21"/>
  <c r="K1101" i="21"/>
  <c r="F1101" i="21"/>
  <c r="E1101" i="21"/>
  <c r="D1102" i="21"/>
  <c r="P1101" i="21"/>
  <c r="O1101" i="21"/>
  <c r="N1101" i="21"/>
  <c r="Q1101" i="21"/>
  <c r="H1103" i="21"/>
  <c r="K1102" i="21"/>
  <c r="M1102" i="21"/>
  <c r="J1102" i="21"/>
  <c r="I1102" i="21"/>
  <c r="L1102" i="21"/>
  <c r="E1102" i="21"/>
  <c r="F1102" i="21"/>
  <c r="D1103" i="21"/>
  <c r="J1103" i="21"/>
  <c r="K1103" i="21"/>
  <c r="I1103" i="21"/>
  <c r="L1103" i="21"/>
  <c r="H1104" i="21"/>
  <c r="M1103" i="21"/>
  <c r="O1102" i="21"/>
  <c r="N1102" i="21"/>
  <c r="Q1102" i="21"/>
  <c r="P1102" i="21"/>
  <c r="D1104" i="21"/>
  <c r="E1103" i="21"/>
  <c r="F1103" i="21"/>
  <c r="P1103" i="21"/>
  <c r="O1103" i="21"/>
  <c r="N1103" i="21"/>
  <c r="Q1103" i="21"/>
  <c r="L1104" i="21"/>
  <c r="H1105" i="21"/>
  <c r="K1104" i="21"/>
  <c r="I1104" i="21"/>
  <c r="J1104" i="21"/>
  <c r="M1104" i="21"/>
  <c r="D1105" i="21"/>
  <c r="F1104" i="21"/>
  <c r="E1104" i="21"/>
  <c r="J1105" i="21"/>
  <c r="K1105" i="21"/>
  <c r="I1105" i="21"/>
  <c r="H1106" i="21"/>
  <c r="L1105" i="21"/>
  <c r="M1105" i="21"/>
  <c r="O1104" i="21"/>
  <c r="Q1104" i="21"/>
  <c r="N1104" i="21"/>
  <c r="P1104" i="21"/>
  <c r="D1106" i="21"/>
  <c r="F1105" i="21"/>
  <c r="E1105" i="21"/>
  <c r="N1105" i="21"/>
  <c r="Q1105" i="21"/>
  <c r="P1105" i="21"/>
  <c r="O1105" i="21"/>
  <c r="M1106" i="21"/>
  <c r="L1106" i="21"/>
  <c r="H1107" i="21"/>
  <c r="I1106" i="21"/>
  <c r="J1106" i="21"/>
  <c r="K1106" i="21"/>
  <c r="F1106" i="21"/>
  <c r="E1106" i="21"/>
  <c r="D1107" i="21"/>
  <c r="J1107" i="21"/>
  <c r="M1107" i="21"/>
  <c r="H1108" i="21"/>
  <c r="K1107" i="21"/>
  <c r="L1107" i="21"/>
  <c r="I1107" i="21"/>
  <c r="Q1106" i="21"/>
  <c r="P1106" i="21"/>
  <c r="O1106" i="21"/>
  <c r="N1106" i="21"/>
  <c r="E1107" i="21"/>
  <c r="D1108" i="21"/>
  <c r="F1107" i="21"/>
  <c r="L1108" i="21"/>
  <c r="H1109" i="21"/>
  <c r="I1108" i="21"/>
  <c r="J1108" i="21"/>
  <c r="K1108" i="21"/>
  <c r="M1108" i="21"/>
  <c r="P1107" i="21"/>
  <c r="O1107" i="21"/>
  <c r="N1107" i="21"/>
  <c r="Q1107" i="21"/>
  <c r="E1108" i="21"/>
  <c r="D1109" i="21"/>
  <c r="F1108" i="21"/>
  <c r="L1109" i="21"/>
  <c r="J1109" i="21"/>
  <c r="I1109" i="21"/>
  <c r="H1110" i="21"/>
  <c r="K1109" i="21"/>
  <c r="M1109" i="21"/>
  <c r="O1108" i="21"/>
  <c r="N1108" i="21"/>
  <c r="Q1108" i="21"/>
  <c r="P1108" i="21"/>
  <c r="E1109" i="21"/>
  <c r="F1109" i="21"/>
  <c r="D1110" i="21"/>
  <c r="P1109" i="21"/>
  <c r="O1109" i="21"/>
  <c r="Q1109" i="21"/>
  <c r="N1109" i="21"/>
  <c r="M1110" i="21"/>
  <c r="K1110" i="21"/>
  <c r="J1110" i="21"/>
  <c r="I1110" i="21"/>
  <c r="H1111" i="21"/>
  <c r="L1110" i="21"/>
  <c r="E1110" i="21"/>
  <c r="D1111" i="21"/>
  <c r="F1110" i="21"/>
  <c r="Q1110" i="21"/>
  <c r="P1110" i="21"/>
  <c r="O1110" i="21"/>
  <c r="N1110" i="21"/>
  <c r="M1111" i="21"/>
  <c r="H1112" i="21"/>
  <c r="L1111" i="21"/>
  <c r="K1111" i="21"/>
  <c r="J1111" i="21"/>
  <c r="I1111" i="21"/>
  <c r="F1111" i="21"/>
  <c r="E1111" i="21"/>
  <c r="D1112" i="21"/>
  <c r="M1112" i="21"/>
  <c r="K1112" i="21"/>
  <c r="L1112" i="21"/>
  <c r="J1112" i="21"/>
  <c r="H1113" i="21"/>
  <c r="I1112" i="21"/>
  <c r="Q1111" i="21"/>
  <c r="N1111" i="21"/>
  <c r="P1111" i="21"/>
  <c r="O1111" i="21"/>
  <c r="E1112" i="21"/>
  <c r="D1113" i="21"/>
  <c r="F1112" i="21"/>
  <c r="L1113" i="21"/>
  <c r="K1113" i="21"/>
  <c r="J1113" i="21"/>
  <c r="M1113" i="21"/>
  <c r="I1113" i="21"/>
  <c r="H1114" i="21"/>
  <c r="Q1112" i="21"/>
  <c r="P1112" i="21"/>
  <c r="O1112" i="21"/>
  <c r="N1112" i="21"/>
  <c r="D1114" i="21"/>
  <c r="E1113" i="21"/>
  <c r="F1113" i="21"/>
  <c r="P1113" i="21"/>
  <c r="O1113" i="21"/>
  <c r="Q1113" i="21"/>
  <c r="N1113" i="21"/>
  <c r="M1114" i="21"/>
  <c r="L1114" i="21"/>
  <c r="J1114" i="21"/>
  <c r="K1114" i="21"/>
  <c r="I1114" i="21"/>
  <c r="H1115" i="21"/>
  <c r="F1114" i="21"/>
  <c r="E1114" i="21"/>
  <c r="D1115" i="21"/>
  <c r="P1114" i="21"/>
  <c r="O1114" i="21"/>
  <c r="N1114" i="21"/>
  <c r="Q1114" i="21"/>
  <c r="K1115" i="21"/>
  <c r="M1115" i="21"/>
  <c r="I1115" i="21"/>
  <c r="J1115" i="21"/>
  <c r="L1115" i="21"/>
  <c r="H1116" i="21"/>
  <c r="D1116" i="21"/>
  <c r="F1115" i="21"/>
  <c r="E1115" i="21"/>
  <c r="P1115" i="21"/>
  <c r="O1115" i="21"/>
  <c r="N1115" i="21"/>
  <c r="Q1115" i="21"/>
  <c r="L1116" i="21"/>
  <c r="K1116" i="21"/>
  <c r="H1117" i="21"/>
  <c r="I1116" i="21"/>
  <c r="M1116" i="21"/>
  <c r="J1116" i="21"/>
  <c r="F1116" i="21"/>
  <c r="E1116" i="21"/>
  <c r="D1117" i="21"/>
  <c r="I1117" i="21"/>
  <c r="M1117" i="21"/>
  <c r="H1118" i="21"/>
  <c r="K1117" i="21"/>
  <c r="J1117" i="21"/>
  <c r="L1117" i="21"/>
  <c r="N1116" i="21"/>
  <c r="Q1116" i="21"/>
  <c r="P1116" i="21"/>
  <c r="O1116" i="21"/>
  <c r="F1117" i="21"/>
  <c r="D1118" i="21"/>
  <c r="E1117" i="21"/>
  <c r="P1117" i="21"/>
  <c r="O1117" i="21"/>
  <c r="Q1117" i="21"/>
  <c r="N1117" i="21"/>
  <c r="I1118" i="21"/>
  <c r="M1118" i="21"/>
  <c r="K1118" i="21"/>
  <c r="J1118" i="21"/>
  <c r="L1118" i="21"/>
  <c r="H1119" i="21"/>
  <c r="F1118" i="21"/>
  <c r="E1118" i="21"/>
  <c r="D1119" i="21"/>
  <c r="O1118" i="21"/>
  <c r="N1118" i="21"/>
  <c r="Q1118" i="21"/>
  <c r="P1118" i="21"/>
  <c r="K1119" i="21"/>
  <c r="H1120" i="21"/>
  <c r="J1119" i="21"/>
  <c r="M1119" i="21"/>
  <c r="L1119" i="21"/>
  <c r="I1119" i="21"/>
  <c r="E1119" i="21"/>
  <c r="F1119" i="21"/>
  <c r="D1120" i="21"/>
  <c r="L1120" i="21"/>
  <c r="M1120" i="21"/>
  <c r="H1121" i="21"/>
  <c r="J1120" i="21"/>
  <c r="I1120" i="21"/>
  <c r="K1120" i="21"/>
  <c r="N1119" i="21"/>
  <c r="Q1119" i="21"/>
  <c r="P1119" i="21"/>
  <c r="O1119" i="21"/>
  <c r="F1120" i="21"/>
  <c r="D1121" i="21"/>
  <c r="E1120" i="21"/>
  <c r="L1121" i="21"/>
  <c r="H1122" i="21"/>
  <c r="J1121" i="21"/>
  <c r="M1121" i="21"/>
  <c r="K1121" i="21"/>
  <c r="I1121" i="21"/>
  <c r="Q1120" i="21"/>
  <c r="N1120" i="21"/>
  <c r="P1120" i="21"/>
  <c r="O1120" i="21"/>
  <c r="E1121" i="21"/>
  <c r="F1121" i="21"/>
  <c r="D1122" i="21"/>
  <c r="I1122" i="21"/>
  <c r="L1122" i="21"/>
  <c r="J1122" i="21"/>
  <c r="H1123" i="21"/>
  <c r="K1122" i="21"/>
  <c r="M1122" i="21"/>
  <c r="P1121" i="21"/>
  <c r="O1121" i="21"/>
  <c r="Q1121" i="21"/>
  <c r="N1121" i="21"/>
  <c r="D1123" i="21"/>
  <c r="E1122" i="21"/>
  <c r="F1122" i="21"/>
  <c r="Q1122" i="21"/>
  <c r="N1122" i="21"/>
  <c r="P1122" i="21"/>
  <c r="O1122" i="21"/>
  <c r="I1123" i="21"/>
  <c r="K1123" i="21"/>
  <c r="M1123" i="21"/>
  <c r="J1123" i="21"/>
  <c r="L1123" i="21"/>
  <c r="H1124" i="21"/>
  <c r="F1123" i="21"/>
  <c r="E1123" i="21"/>
  <c r="D1124" i="21"/>
  <c r="Q1123" i="21"/>
  <c r="N1123" i="21"/>
  <c r="P1123" i="21"/>
  <c r="O1123" i="21"/>
  <c r="I1124" i="21"/>
  <c r="M1124" i="21"/>
  <c r="K1124" i="21"/>
  <c r="H1125" i="21"/>
  <c r="J1124" i="21"/>
  <c r="L1124" i="21"/>
  <c r="E1124" i="21"/>
  <c r="D1125" i="21"/>
  <c r="F1124" i="21"/>
  <c r="P1124" i="21"/>
  <c r="O1124" i="21"/>
  <c r="N1124" i="21"/>
  <c r="Q1124" i="21"/>
  <c r="I1125" i="21"/>
  <c r="M1125" i="21"/>
  <c r="H1126" i="21"/>
  <c r="L1125" i="21"/>
  <c r="J1125" i="21"/>
  <c r="K1125" i="21"/>
  <c r="F1125" i="21"/>
  <c r="D1126" i="21"/>
  <c r="E1125" i="21"/>
  <c r="P1125" i="21"/>
  <c r="O1125" i="21"/>
  <c r="Q1125" i="21"/>
  <c r="N1125" i="21"/>
  <c r="J1126" i="21"/>
  <c r="L1126" i="21"/>
  <c r="K1126" i="21"/>
  <c r="H1127" i="21"/>
  <c r="M1126" i="21"/>
  <c r="I1126" i="21"/>
  <c r="F1126" i="21"/>
  <c r="D1127" i="21"/>
  <c r="E1126" i="21"/>
  <c r="H1128" i="21"/>
  <c r="I1127" i="21"/>
  <c r="K1127" i="21"/>
  <c r="M1127" i="21"/>
  <c r="J1127" i="21"/>
  <c r="L1127" i="21"/>
  <c r="N1126" i="21"/>
  <c r="O1126" i="21"/>
  <c r="Q1126" i="21"/>
  <c r="P1126" i="21"/>
  <c r="F1127" i="21"/>
  <c r="E1127" i="21"/>
  <c r="D1128" i="21"/>
  <c r="J1128" i="21"/>
  <c r="H1129" i="21"/>
  <c r="M1128" i="21"/>
  <c r="K1128" i="21"/>
  <c r="I1128" i="21"/>
  <c r="L1128" i="21"/>
  <c r="P1127" i="21"/>
  <c r="O1127" i="21"/>
  <c r="N1127" i="21"/>
  <c r="Q1127" i="21"/>
  <c r="E1128" i="21"/>
  <c r="D1129" i="21"/>
  <c r="F1128" i="21"/>
  <c r="K1129" i="21"/>
  <c r="M1129" i="21"/>
  <c r="J1129" i="21"/>
  <c r="H1130" i="21"/>
  <c r="I1129" i="21"/>
  <c r="L1129" i="21"/>
  <c r="N1128" i="21"/>
  <c r="Q1128" i="21"/>
  <c r="P1128" i="21"/>
  <c r="O1128" i="21"/>
  <c r="D1130" i="21"/>
  <c r="F1129" i="21"/>
  <c r="E1129" i="21"/>
  <c r="H1131" i="21"/>
  <c r="K1130" i="21"/>
  <c r="L1130" i="21"/>
  <c r="M1130" i="21"/>
  <c r="J1130" i="21"/>
  <c r="I1130" i="21"/>
  <c r="O1129" i="21"/>
  <c r="P1129" i="21"/>
  <c r="N1129" i="21"/>
  <c r="Q1129" i="21"/>
  <c r="E1130" i="21"/>
  <c r="F1130" i="21"/>
  <c r="D1131" i="21"/>
  <c r="L1131" i="21"/>
  <c r="J1131" i="21"/>
  <c r="I1131" i="21"/>
  <c r="H1132" i="21"/>
  <c r="K1131" i="21"/>
  <c r="M1131" i="21"/>
  <c r="N1130" i="21"/>
  <c r="O1130" i="21"/>
  <c r="Q1130" i="21"/>
  <c r="P1130" i="21"/>
  <c r="D1132" i="21"/>
  <c r="F1131" i="21"/>
  <c r="E1131" i="21"/>
  <c r="O1131" i="21"/>
  <c r="P1131" i="21"/>
  <c r="N1131" i="21"/>
  <c r="Q1131" i="21"/>
  <c r="K1132" i="21"/>
  <c r="H1133" i="21"/>
  <c r="L1132" i="21"/>
  <c r="I1132" i="21"/>
  <c r="J1132" i="21"/>
  <c r="M1132" i="21"/>
  <c r="F1132" i="21"/>
  <c r="E1132" i="21"/>
  <c r="D1133" i="21"/>
  <c r="M1133" i="21"/>
  <c r="J1133" i="21"/>
  <c r="K1133" i="21"/>
  <c r="H1134" i="21"/>
  <c r="L1133" i="21"/>
  <c r="I1133" i="21"/>
  <c r="O1132" i="21"/>
  <c r="Q1132" i="21"/>
  <c r="N1132" i="21"/>
  <c r="P1132" i="21"/>
  <c r="E1133" i="21"/>
  <c r="D1134" i="21"/>
  <c r="F1133" i="21"/>
  <c r="J1134" i="21"/>
  <c r="M1134" i="21"/>
  <c r="K1134" i="21"/>
  <c r="L1134" i="21"/>
  <c r="H1135" i="21"/>
  <c r="I1134" i="21"/>
  <c r="O1133" i="21"/>
  <c r="N1133" i="21"/>
  <c r="Q1133" i="21"/>
  <c r="P1133" i="21"/>
  <c r="E1134" i="21"/>
  <c r="F1134" i="21"/>
  <c r="D1135" i="21"/>
  <c r="H1136" i="21"/>
  <c r="J1135" i="21"/>
  <c r="I1135" i="21"/>
  <c r="M1135" i="21"/>
  <c r="K1135" i="21"/>
  <c r="L1135" i="21"/>
  <c r="N1134" i="21"/>
  <c r="O1134" i="21"/>
  <c r="Q1134" i="21"/>
  <c r="P1134" i="21"/>
  <c r="E1135" i="21"/>
  <c r="F1135" i="21"/>
  <c r="D1136" i="21"/>
  <c r="H1137" i="21"/>
  <c r="I1136" i="21"/>
  <c r="M1136" i="21"/>
  <c r="J1136" i="21"/>
  <c r="L1136" i="21"/>
  <c r="K1136" i="21"/>
  <c r="Q1135" i="21"/>
  <c r="N1135" i="21"/>
  <c r="P1135" i="21"/>
  <c r="O1135" i="21"/>
  <c r="D1137" i="21"/>
  <c r="E1136" i="21"/>
  <c r="F1136" i="21"/>
  <c r="J1137" i="21"/>
  <c r="K1137" i="21"/>
  <c r="M1137" i="21"/>
  <c r="I1137" i="21"/>
  <c r="L1137" i="21"/>
  <c r="H1138" i="21"/>
  <c r="O1136" i="21"/>
  <c r="P1136" i="21"/>
  <c r="N1136" i="21"/>
  <c r="Q1136" i="21"/>
  <c r="E1137" i="21"/>
  <c r="F1137" i="21"/>
  <c r="D1138" i="21"/>
  <c r="P1137" i="21"/>
  <c r="N1137" i="21"/>
  <c r="Q1137" i="21"/>
  <c r="O1137" i="21"/>
  <c r="M1138" i="21"/>
  <c r="I1138" i="21"/>
  <c r="H1139" i="21"/>
  <c r="L1138" i="21"/>
  <c r="K1138" i="21"/>
  <c r="J1138" i="21"/>
  <c r="F1138" i="21"/>
  <c r="E1138" i="21"/>
  <c r="D1139" i="21"/>
  <c r="Q1138" i="21"/>
  <c r="P1138" i="21"/>
  <c r="O1138" i="21"/>
  <c r="N1138" i="21"/>
  <c r="K1139" i="21"/>
  <c r="M1139" i="21"/>
  <c r="I1139" i="21"/>
  <c r="H1140" i="21"/>
  <c r="L1139" i="21"/>
  <c r="J1139" i="21"/>
  <c r="D1140" i="21"/>
  <c r="F1139" i="21"/>
  <c r="E1139" i="21"/>
  <c r="O1139" i="21"/>
  <c r="Q1139" i="21"/>
  <c r="N1139" i="21"/>
  <c r="P1139" i="21"/>
  <c r="L1140" i="21"/>
  <c r="M1140" i="21"/>
  <c r="J1140" i="21"/>
  <c r="I1140" i="21"/>
  <c r="K1140" i="21"/>
  <c r="H1141" i="21"/>
  <c r="F1140" i="21"/>
  <c r="E1140" i="21"/>
  <c r="D1141" i="21"/>
  <c r="P1140" i="21"/>
  <c r="O1140" i="21"/>
  <c r="Q1140" i="21"/>
  <c r="N1140" i="21"/>
  <c r="K1141" i="21"/>
  <c r="L1141" i="21"/>
  <c r="H1142" i="21"/>
  <c r="M1141" i="21"/>
  <c r="I1141" i="21"/>
  <c r="J1141" i="21"/>
  <c r="E1141" i="21"/>
  <c r="F1141" i="21"/>
  <c r="D1142" i="21"/>
  <c r="L1142" i="21"/>
  <c r="H1143" i="21"/>
  <c r="M1142" i="21"/>
  <c r="I1142" i="21"/>
  <c r="J1142" i="21"/>
  <c r="K1142" i="21"/>
  <c r="N1141" i="21"/>
  <c r="Q1141" i="21"/>
  <c r="P1141" i="21"/>
  <c r="O1141" i="21"/>
  <c r="F1142" i="21"/>
  <c r="D1143" i="21"/>
  <c r="E1142" i="21"/>
  <c r="H1144" i="21"/>
  <c r="K1143" i="21"/>
  <c r="J1143" i="21"/>
  <c r="M1143" i="21"/>
  <c r="L1143" i="21"/>
  <c r="I1143" i="21"/>
  <c r="N1142" i="21"/>
  <c r="Q1142" i="21"/>
  <c r="P1142" i="21"/>
  <c r="O1142" i="21"/>
  <c r="F1143" i="21"/>
  <c r="D1144" i="21"/>
  <c r="E1143" i="21"/>
  <c r="M1144" i="21"/>
  <c r="K1144" i="21"/>
  <c r="L1144" i="21"/>
  <c r="J1144" i="21"/>
  <c r="I1144" i="21"/>
  <c r="H1145" i="21"/>
  <c r="Q1143" i="21"/>
  <c r="N1143" i="21"/>
  <c r="P1143" i="21"/>
  <c r="O1143" i="21"/>
  <c r="E1144" i="21"/>
  <c r="F1144" i="21"/>
  <c r="D1145" i="21"/>
  <c r="P1144" i="21"/>
  <c r="O1144" i="21"/>
  <c r="N1144" i="21"/>
  <c r="Q1144" i="21"/>
  <c r="L1145" i="21"/>
  <c r="I1145" i="21"/>
  <c r="H1146" i="21"/>
  <c r="J1145" i="21"/>
  <c r="M1145" i="21"/>
  <c r="K1145" i="21"/>
  <c r="F1145" i="21"/>
  <c r="E1145" i="21"/>
  <c r="D1146" i="21"/>
  <c r="O1145" i="21"/>
  <c r="P1145" i="21"/>
  <c r="N1145" i="21"/>
  <c r="Q1145" i="21"/>
  <c r="M1146" i="21"/>
  <c r="J1146" i="21"/>
  <c r="H1147" i="21"/>
  <c r="K1146" i="21"/>
  <c r="I1146" i="21"/>
  <c r="L1146" i="21"/>
  <c r="D1147" i="21"/>
  <c r="F1146" i="21"/>
  <c r="E1146" i="21"/>
  <c r="I1147" i="21"/>
  <c r="M1147" i="21"/>
  <c r="L1147" i="21"/>
  <c r="K1147" i="21"/>
  <c r="H1148" i="21"/>
  <c r="J1147" i="21"/>
  <c r="N1146" i="21"/>
  <c r="Q1146" i="21"/>
  <c r="P1146" i="21"/>
  <c r="O1146" i="21"/>
  <c r="D1148" i="21"/>
  <c r="E1147" i="21"/>
  <c r="F1147" i="21"/>
  <c r="P1147" i="21"/>
  <c r="O1147" i="21"/>
  <c r="N1147" i="21"/>
  <c r="Q1147" i="21"/>
  <c r="I1148" i="21"/>
  <c r="K1148" i="21"/>
  <c r="H1149" i="21"/>
  <c r="J1148" i="21"/>
  <c r="M1148" i="21"/>
  <c r="L1148" i="21"/>
  <c r="F1148" i="21"/>
  <c r="E1148" i="21"/>
  <c r="D1149" i="21"/>
  <c r="N1148" i="21"/>
  <c r="O1148" i="21"/>
  <c r="Q1148" i="21"/>
  <c r="P1148" i="21"/>
  <c r="K1149" i="21"/>
  <c r="H1150" i="21"/>
  <c r="M1149" i="21"/>
  <c r="I1149" i="21"/>
  <c r="J1149" i="21"/>
  <c r="L1149" i="21"/>
  <c r="E1149" i="21"/>
  <c r="D1150" i="21"/>
  <c r="F1149" i="21"/>
  <c r="K1150" i="21"/>
  <c r="L1150" i="21"/>
  <c r="H1151" i="21"/>
  <c r="I1150" i="21"/>
  <c r="M1150" i="21"/>
  <c r="J1150" i="21"/>
  <c r="P1149" i="21"/>
  <c r="O1149" i="21"/>
  <c r="N1149" i="21"/>
  <c r="Q1149" i="21"/>
  <c r="E1150" i="21"/>
  <c r="D1151" i="21"/>
  <c r="F1150" i="21"/>
  <c r="L1151" i="21"/>
  <c r="J1151" i="21"/>
  <c r="I1151" i="21"/>
  <c r="H1152" i="21"/>
  <c r="K1151" i="21"/>
  <c r="M1151" i="21"/>
  <c r="O1150" i="21"/>
  <c r="N1150" i="21"/>
  <c r="Q1150" i="21"/>
  <c r="P1150" i="21"/>
  <c r="E1151" i="21"/>
  <c r="D1152" i="21"/>
  <c r="F1151" i="21"/>
  <c r="P1151" i="21"/>
  <c r="O1151" i="21"/>
  <c r="N1151" i="21"/>
  <c r="Q1151" i="21"/>
  <c r="J1152" i="21"/>
  <c r="K1152" i="21"/>
  <c r="H1153" i="21"/>
  <c r="L1152" i="21"/>
  <c r="I1152" i="21"/>
  <c r="M1152" i="21"/>
  <c r="F1152" i="21"/>
  <c r="D1153" i="21"/>
  <c r="E1152" i="21"/>
  <c r="L1153" i="21"/>
  <c r="J1153" i="21"/>
  <c r="H1154" i="21"/>
  <c r="K1153" i="21"/>
  <c r="M1153" i="21"/>
  <c r="I1153" i="21"/>
  <c r="Q1152" i="21"/>
  <c r="O1152" i="21"/>
  <c r="N1152" i="21"/>
  <c r="P1152" i="21"/>
  <c r="E1153" i="21"/>
  <c r="F1153" i="21"/>
  <c r="D1154" i="21"/>
  <c r="I1154" i="21"/>
  <c r="H1155" i="21"/>
  <c r="M1154" i="21"/>
  <c r="L1154" i="21"/>
  <c r="J1154" i="21"/>
  <c r="K1154" i="21"/>
  <c r="O1153" i="21"/>
  <c r="P1153" i="21"/>
  <c r="Q1153" i="21"/>
  <c r="N1153" i="21"/>
  <c r="F1154" i="21"/>
  <c r="E1154" i="21"/>
  <c r="D1155" i="21"/>
  <c r="Q1154" i="21"/>
  <c r="P1154" i="21"/>
  <c r="O1154" i="21"/>
  <c r="N1154" i="21"/>
  <c r="M1155" i="21"/>
  <c r="I1155" i="21"/>
  <c r="H1156" i="21"/>
  <c r="L1155" i="21"/>
  <c r="K1155" i="21"/>
  <c r="J1155" i="21"/>
  <c r="E1155" i="21"/>
  <c r="D1156" i="21"/>
  <c r="F1155" i="21"/>
  <c r="P1155" i="21"/>
  <c r="O1155" i="21"/>
  <c r="N1155" i="21"/>
  <c r="Q1155" i="21"/>
  <c r="H1157" i="21"/>
  <c r="K1156" i="21"/>
  <c r="J1156" i="21"/>
  <c r="M1156" i="21"/>
  <c r="L1156" i="21"/>
  <c r="I1156" i="21"/>
  <c r="D1157" i="21"/>
  <c r="E1156" i="21"/>
  <c r="F1156" i="21"/>
  <c r="L1157" i="21"/>
  <c r="M1157" i="21"/>
  <c r="H1158" i="21"/>
  <c r="K1157" i="21"/>
  <c r="J1157" i="21"/>
  <c r="I1157" i="21"/>
  <c r="P1156" i="21"/>
  <c r="O1156" i="21"/>
  <c r="Q1156" i="21"/>
  <c r="N1156" i="21"/>
  <c r="E1157" i="21"/>
  <c r="F1157" i="21"/>
  <c r="D1158" i="21"/>
  <c r="L1158" i="21"/>
  <c r="K1158" i="21"/>
  <c r="H1159" i="21"/>
  <c r="I1158" i="21"/>
  <c r="M1158" i="21"/>
  <c r="J1158" i="21"/>
  <c r="O1157" i="21"/>
  <c r="P1157" i="21"/>
  <c r="N1157" i="21"/>
  <c r="Q1157" i="21"/>
  <c r="E1158" i="21"/>
  <c r="F1158" i="21"/>
  <c r="D1159" i="21"/>
  <c r="L1159" i="21"/>
  <c r="M1159" i="21"/>
  <c r="H1160" i="21"/>
  <c r="K1159" i="21"/>
  <c r="J1159" i="21"/>
  <c r="I1159" i="21"/>
  <c r="Q1158" i="21"/>
  <c r="O1158" i="21"/>
  <c r="N1158" i="21"/>
  <c r="P1158" i="21"/>
  <c r="E1159" i="21"/>
  <c r="D1160" i="21"/>
  <c r="F1159" i="21"/>
  <c r="M1160" i="21"/>
  <c r="H1161" i="21"/>
  <c r="L1160" i="21"/>
  <c r="I1160" i="21"/>
  <c r="J1160" i="21"/>
  <c r="K1160" i="21"/>
  <c r="P1159" i="21"/>
  <c r="O1159" i="21"/>
  <c r="N1159" i="21"/>
  <c r="Q1159" i="21"/>
  <c r="E1160" i="21"/>
  <c r="F1160" i="21"/>
  <c r="D1161" i="21"/>
  <c r="J1161" i="21"/>
  <c r="K1161" i="21"/>
  <c r="H1162" i="21"/>
  <c r="L1161" i="21"/>
  <c r="M1161" i="21"/>
  <c r="I1161" i="21"/>
  <c r="P1160" i="21"/>
  <c r="Q1160" i="21"/>
  <c r="O1160" i="21"/>
  <c r="N1160" i="21"/>
  <c r="D1162" i="21"/>
  <c r="F1161" i="21"/>
  <c r="E1161" i="21"/>
  <c r="L1162" i="21"/>
  <c r="M1162" i="21"/>
  <c r="I1162" i="21"/>
  <c r="H1163" i="21"/>
  <c r="J1162" i="21"/>
  <c r="K1162" i="21"/>
  <c r="P1161" i="21"/>
  <c r="N1161" i="21"/>
  <c r="Q1161" i="21"/>
  <c r="O1161" i="21"/>
  <c r="E1162" i="21"/>
  <c r="F1162" i="21"/>
  <c r="D1163" i="21"/>
  <c r="P1162" i="21"/>
  <c r="O1162" i="21"/>
  <c r="Q1162" i="21"/>
  <c r="N1162" i="21"/>
  <c r="K1163" i="21"/>
  <c r="J1163" i="21"/>
  <c r="L1163" i="21"/>
  <c r="M1163" i="21"/>
  <c r="H1164" i="21"/>
  <c r="I1163" i="21"/>
  <c r="D1164" i="21"/>
  <c r="E1163" i="21"/>
  <c r="F1163" i="21"/>
  <c r="M1164" i="21"/>
  <c r="H1165" i="21"/>
  <c r="L1164" i="21"/>
  <c r="I1164" i="21"/>
  <c r="K1164" i="21"/>
  <c r="J1164" i="21"/>
  <c r="Q1163" i="21"/>
  <c r="N1163" i="21"/>
  <c r="P1163" i="21"/>
  <c r="O1163" i="21"/>
  <c r="D1165" i="21"/>
  <c r="F1164" i="21"/>
  <c r="E1164" i="21"/>
  <c r="I1165" i="21"/>
  <c r="M1165" i="21"/>
  <c r="H1166" i="21"/>
  <c r="L1165" i="21"/>
  <c r="J1165" i="21"/>
  <c r="K1165" i="21"/>
  <c r="N1164" i="21"/>
  <c r="O1164" i="21"/>
  <c r="P1164" i="21"/>
  <c r="Q1164" i="21"/>
  <c r="F1165" i="21"/>
  <c r="D1166" i="21"/>
  <c r="E1165" i="21"/>
  <c r="N1165" i="21"/>
  <c r="Q1165" i="21"/>
  <c r="P1165" i="21"/>
  <c r="O1165" i="21"/>
  <c r="J1166" i="21"/>
  <c r="H1167" i="21"/>
  <c r="K1166" i="21"/>
  <c r="M1166" i="21"/>
  <c r="L1166" i="21"/>
  <c r="I1166" i="21"/>
  <c r="E1166" i="21"/>
  <c r="D1167" i="21"/>
  <c r="F1166" i="21"/>
  <c r="M1167" i="21"/>
  <c r="L1167" i="21"/>
  <c r="J1167" i="21"/>
  <c r="I1167" i="21"/>
  <c r="K1167" i="21"/>
  <c r="H1168" i="21"/>
  <c r="N1166" i="21"/>
  <c r="O1166" i="21"/>
  <c r="Q1166" i="21"/>
  <c r="P1166" i="21"/>
  <c r="E1167" i="21"/>
  <c r="F1167" i="21"/>
  <c r="D1168" i="21"/>
  <c r="P1167" i="21"/>
  <c r="O1167" i="21"/>
  <c r="N1167" i="21"/>
  <c r="Q1167" i="21"/>
  <c r="M1168" i="21"/>
  <c r="L1168" i="21"/>
  <c r="I1168" i="21"/>
  <c r="K1168" i="21"/>
  <c r="H1169" i="21"/>
  <c r="J1168" i="21"/>
  <c r="D1169" i="21"/>
  <c r="E1168" i="21"/>
  <c r="F1168" i="21"/>
  <c r="P1168" i="21"/>
  <c r="O1168" i="21"/>
  <c r="Q1168" i="21"/>
  <c r="N1168" i="21"/>
  <c r="J1169" i="21"/>
  <c r="H1170" i="21"/>
  <c r="M1169" i="21"/>
  <c r="L1169" i="21"/>
  <c r="K1169" i="21"/>
  <c r="I1169" i="21"/>
  <c r="E1169" i="21"/>
  <c r="F1169" i="21"/>
  <c r="D1170" i="21"/>
  <c r="M1170" i="21"/>
  <c r="J1170" i="21"/>
  <c r="L1170" i="21"/>
  <c r="I1170" i="21"/>
  <c r="K1170" i="21"/>
  <c r="H1171" i="21"/>
  <c r="Q1169" i="21"/>
  <c r="N1169" i="21"/>
  <c r="P1169" i="21"/>
  <c r="O1169" i="21"/>
  <c r="D1171" i="21"/>
  <c r="F1170" i="21"/>
  <c r="E1170" i="21"/>
  <c r="Q1170" i="21"/>
  <c r="O1170" i="21"/>
  <c r="N1170" i="21"/>
  <c r="P1170" i="21"/>
  <c r="L1171" i="21"/>
  <c r="I1171" i="21"/>
  <c r="H1172" i="21"/>
  <c r="M1171" i="21"/>
  <c r="K1171" i="21"/>
  <c r="J1171" i="21"/>
  <c r="F1171" i="21"/>
  <c r="E1171" i="21"/>
  <c r="D1172" i="21"/>
  <c r="Q1171" i="21"/>
  <c r="P1171" i="21"/>
  <c r="N1171" i="21"/>
  <c r="O1171" i="21"/>
  <c r="K1172" i="21"/>
  <c r="M1172" i="21"/>
  <c r="L1172" i="21"/>
  <c r="H1173" i="21"/>
  <c r="J1172" i="21"/>
  <c r="I1172" i="21"/>
  <c r="E1172" i="21"/>
  <c r="F1172" i="21"/>
  <c r="D1173" i="21"/>
  <c r="M1173" i="21"/>
  <c r="I1173" i="21"/>
  <c r="K1173" i="21"/>
  <c r="J1173" i="21"/>
  <c r="H1174" i="21"/>
  <c r="L1173" i="21"/>
  <c r="Q1172" i="21"/>
  <c r="P1172" i="21"/>
  <c r="O1172" i="21"/>
  <c r="N1172" i="21"/>
  <c r="D1174" i="21"/>
  <c r="F1173" i="21"/>
  <c r="E1173" i="21"/>
  <c r="O1173" i="21"/>
  <c r="N1173" i="21"/>
  <c r="Q1173" i="21"/>
  <c r="P1173" i="21"/>
  <c r="M1174" i="21"/>
  <c r="J1174" i="21"/>
  <c r="L1174" i="21"/>
  <c r="K1174" i="21"/>
  <c r="H1175" i="21"/>
  <c r="I1174" i="21"/>
  <c r="D1175" i="21"/>
  <c r="F1174" i="21"/>
  <c r="E1174" i="21"/>
  <c r="L1175" i="21"/>
  <c r="M1175" i="21"/>
  <c r="H1176" i="21"/>
  <c r="J1175" i="21"/>
  <c r="K1175" i="21"/>
  <c r="I1175" i="21"/>
  <c r="Q1174" i="21"/>
  <c r="O1174" i="21"/>
  <c r="N1174" i="21"/>
  <c r="P1174" i="21"/>
  <c r="E1175" i="21"/>
  <c r="D1176" i="21"/>
  <c r="F1175" i="21"/>
  <c r="J1176" i="21"/>
  <c r="H1177" i="21"/>
  <c r="M1176" i="21"/>
  <c r="I1176" i="21"/>
  <c r="L1176" i="21"/>
  <c r="K1176" i="21"/>
  <c r="O1175" i="21"/>
  <c r="P1175" i="21"/>
  <c r="N1175" i="21"/>
  <c r="Q1175" i="21"/>
  <c r="E1176" i="21"/>
  <c r="F1176" i="21"/>
  <c r="D1177" i="21"/>
  <c r="H1178" i="21"/>
  <c r="L1177" i="21"/>
  <c r="M1177" i="21"/>
  <c r="I1177" i="21"/>
  <c r="K1177" i="21"/>
  <c r="J1177" i="21"/>
  <c r="N1176" i="21"/>
  <c r="Q1176" i="21"/>
  <c r="P1176" i="21"/>
  <c r="O1176" i="21"/>
  <c r="D1178" i="21"/>
  <c r="F1177" i="21"/>
  <c r="E1177" i="21"/>
  <c r="K1178" i="21"/>
  <c r="H1179" i="21"/>
  <c r="I1178" i="21"/>
  <c r="L1178" i="21"/>
  <c r="M1178" i="21"/>
  <c r="J1178" i="21"/>
  <c r="P1177" i="21"/>
  <c r="O1177" i="21"/>
  <c r="N1177" i="21"/>
  <c r="Q1177" i="21"/>
  <c r="D1179" i="21"/>
  <c r="F1178" i="21"/>
  <c r="E1178" i="21"/>
  <c r="I1179" i="21"/>
  <c r="K1179" i="21"/>
  <c r="M1179" i="21"/>
  <c r="H1180" i="21"/>
  <c r="J1179" i="21"/>
  <c r="L1179" i="21"/>
  <c r="P1178" i="21"/>
  <c r="Q1178" i="21"/>
  <c r="O1178" i="21"/>
  <c r="N1178" i="21"/>
  <c r="F1179" i="21"/>
  <c r="E1179" i="21"/>
  <c r="D1180" i="21"/>
  <c r="N1179" i="21"/>
  <c r="Q1179" i="21"/>
  <c r="P1179" i="21"/>
  <c r="O1179" i="21"/>
  <c r="K1180" i="21"/>
  <c r="J1180" i="21"/>
  <c r="H1181" i="21"/>
  <c r="L1180" i="21"/>
  <c r="M1180" i="21"/>
  <c r="I1180" i="21"/>
  <c r="D1181" i="21"/>
  <c r="E1180" i="21"/>
  <c r="F1180" i="21"/>
  <c r="L1181" i="21"/>
  <c r="M1181" i="21"/>
  <c r="J1181" i="21"/>
  <c r="K1181" i="21"/>
  <c r="H1182" i="21"/>
  <c r="I1181" i="21"/>
  <c r="O1180" i="21"/>
  <c r="P1180" i="21"/>
  <c r="N1180" i="21"/>
  <c r="Q1180" i="21"/>
  <c r="D1182" i="21"/>
  <c r="F1181" i="21"/>
  <c r="E1181" i="21"/>
  <c r="M1182" i="21"/>
  <c r="H1183" i="21"/>
  <c r="L1182" i="21"/>
  <c r="K1182" i="21"/>
  <c r="I1182" i="21"/>
  <c r="J1182" i="21"/>
  <c r="O1181" i="21"/>
  <c r="Q1181" i="21"/>
  <c r="N1181" i="21"/>
  <c r="P1181" i="21"/>
  <c r="D1183" i="21"/>
  <c r="E1182" i="21"/>
  <c r="F1182" i="21"/>
  <c r="I1183" i="21"/>
  <c r="H1184" i="21"/>
  <c r="J1183" i="21"/>
  <c r="K1183" i="21"/>
  <c r="L1183" i="21"/>
  <c r="M1183" i="21"/>
  <c r="N1182" i="21"/>
  <c r="Q1182" i="21"/>
  <c r="O1182" i="21"/>
  <c r="P1182" i="21"/>
  <c r="E1183" i="21"/>
  <c r="F1183" i="21"/>
  <c r="D1184" i="21"/>
  <c r="O1183" i="21"/>
  <c r="P1183" i="21"/>
  <c r="N1183" i="21"/>
  <c r="Q1183" i="21"/>
  <c r="K1184" i="21"/>
  <c r="L1184" i="21"/>
  <c r="M1184" i="21"/>
  <c r="H1185" i="21"/>
  <c r="I1184" i="21"/>
  <c r="J1184" i="21"/>
  <c r="D1185" i="21"/>
  <c r="E1184" i="21"/>
  <c r="F1184" i="21"/>
  <c r="L1185" i="21"/>
  <c r="M1185" i="21"/>
  <c r="K1185" i="21"/>
  <c r="H1186" i="21"/>
  <c r="I1185" i="21"/>
  <c r="J1185" i="21"/>
  <c r="P1184" i="21"/>
  <c r="O1184" i="21"/>
  <c r="N1184" i="21"/>
  <c r="Q1184" i="21"/>
  <c r="F1185" i="21"/>
  <c r="D1186" i="21"/>
  <c r="E1185" i="21"/>
  <c r="I1186" i="21"/>
  <c r="K1186" i="21"/>
  <c r="J1186" i="21"/>
  <c r="L1186" i="21"/>
  <c r="M1186" i="21"/>
  <c r="H1187" i="21"/>
  <c r="Q1185" i="21"/>
  <c r="O1185" i="21"/>
  <c r="P1185" i="21"/>
  <c r="N1185" i="21"/>
  <c r="D1187" i="21"/>
  <c r="E1186" i="21"/>
  <c r="F1186" i="21"/>
  <c r="O1186" i="21"/>
  <c r="Q1186" i="21"/>
  <c r="N1186" i="21"/>
  <c r="P1186" i="21"/>
  <c r="J1187" i="21"/>
  <c r="K1187" i="21"/>
  <c r="H1188" i="21"/>
  <c r="I1187" i="21"/>
  <c r="M1187" i="21"/>
  <c r="L1187" i="21"/>
  <c r="F1187" i="21"/>
  <c r="D1188" i="21"/>
  <c r="E1187" i="21"/>
  <c r="H1189" i="21"/>
  <c r="M1188" i="21"/>
  <c r="K1188" i="21"/>
  <c r="J1188" i="21"/>
  <c r="L1188" i="21"/>
  <c r="I1188" i="21"/>
  <c r="N1187" i="21"/>
  <c r="Q1187" i="21"/>
  <c r="P1187" i="21"/>
  <c r="O1187" i="21"/>
  <c r="E1188" i="21"/>
  <c r="D1189" i="21"/>
  <c r="F1188" i="21"/>
  <c r="L1189" i="21"/>
  <c r="H1190" i="21"/>
  <c r="K1189" i="21"/>
  <c r="M1189" i="21"/>
  <c r="J1189" i="21"/>
  <c r="I1189" i="21"/>
  <c r="O1188" i="21"/>
  <c r="Q1188" i="21"/>
  <c r="P1188" i="21"/>
  <c r="N1188" i="21"/>
  <c r="F1189" i="21"/>
  <c r="D1190" i="21"/>
  <c r="E1189" i="21"/>
  <c r="I1190" i="21"/>
  <c r="M1190" i="21"/>
  <c r="K1190" i="21"/>
  <c r="J1190" i="21"/>
  <c r="H1191" i="21"/>
  <c r="L1190" i="21"/>
  <c r="O1189" i="21"/>
  <c r="Q1189" i="21"/>
  <c r="N1189" i="21"/>
  <c r="P1189" i="21"/>
  <c r="D1191" i="21"/>
  <c r="E1190" i="21"/>
  <c r="F1190" i="21"/>
  <c r="P1190" i="21"/>
  <c r="Q1190" i="21"/>
  <c r="O1190" i="21"/>
  <c r="N1190" i="21"/>
  <c r="H1192" i="21"/>
  <c r="L1191" i="21"/>
  <c r="I1191" i="21"/>
  <c r="K1191" i="21"/>
  <c r="M1191" i="21"/>
  <c r="J1191" i="21"/>
  <c r="D1192" i="21"/>
  <c r="F1191" i="21"/>
  <c r="E1191" i="21"/>
  <c r="M1192" i="21"/>
  <c r="I1192" i="21"/>
  <c r="H1193" i="21"/>
  <c r="J1192" i="21"/>
  <c r="L1192" i="21"/>
  <c r="K1192" i="21"/>
  <c r="N1191" i="21"/>
  <c r="P1191" i="21"/>
  <c r="O1191" i="21"/>
  <c r="Q1191" i="21"/>
  <c r="D1193" i="21"/>
  <c r="E1192" i="21"/>
  <c r="F1192" i="21"/>
  <c r="N1192" i="21"/>
  <c r="O1192" i="21"/>
  <c r="Q1192" i="21"/>
  <c r="P1192" i="21"/>
  <c r="L1193" i="21"/>
  <c r="J1193" i="21"/>
  <c r="H1194" i="21"/>
  <c r="I1193" i="21"/>
  <c r="K1193" i="21"/>
  <c r="M1193" i="21"/>
  <c r="F1193" i="21"/>
  <c r="D1194" i="21"/>
  <c r="E1193" i="21"/>
  <c r="K1194" i="21"/>
  <c r="H1195" i="21"/>
  <c r="J1194" i="21"/>
  <c r="L1194" i="21"/>
  <c r="I1194" i="21"/>
  <c r="M1194" i="21"/>
  <c r="N1193" i="21"/>
  <c r="P1193" i="21"/>
  <c r="Q1193" i="21"/>
  <c r="O1193" i="21"/>
  <c r="E1194" i="21"/>
  <c r="D1195" i="21"/>
  <c r="F1194" i="21"/>
  <c r="K1195" i="21"/>
  <c r="L1195" i="21"/>
  <c r="J1195" i="21"/>
  <c r="H1196" i="21"/>
  <c r="M1195" i="21"/>
  <c r="I1195" i="21"/>
  <c r="P1194" i="21"/>
  <c r="N1194" i="21"/>
  <c r="O1194" i="21"/>
  <c r="Q1194" i="21"/>
  <c r="D1196" i="21"/>
  <c r="E1195" i="21"/>
  <c r="F1195" i="21"/>
  <c r="I1196" i="21"/>
  <c r="J1196" i="21"/>
  <c r="L1196" i="21"/>
  <c r="K1196" i="21"/>
  <c r="M1196" i="21"/>
  <c r="H1197" i="21"/>
  <c r="N1195" i="21"/>
  <c r="P1195" i="21"/>
  <c r="Q1195" i="21"/>
  <c r="O1195" i="21"/>
  <c r="F1196" i="21"/>
  <c r="E1196" i="21"/>
  <c r="D1197" i="21"/>
  <c r="P1196" i="21"/>
  <c r="Q1196" i="21"/>
  <c r="O1196" i="21"/>
  <c r="N1196" i="21"/>
  <c r="K1197" i="21"/>
  <c r="H1198" i="21"/>
  <c r="J1197" i="21"/>
  <c r="M1197" i="21"/>
  <c r="L1197" i="21"/>
  <c r="I1197" i="21"/>
  <c r="E1197" i="21"/>
  <c r="D1198" i="21"/>
  <c r="F1197" i="21"/>
  <c r="I1198" i="21"/>
  <c r="L1198" i="21"/>
  <c r="K1198" i="21"/>
  <c r="H1199" i="21"/>
  <c r="J1198" i="21"/>
  <c r="M1198" i="21"/>
  <c r="P1197" i="21"/>
  <c r="O1197" i="21"/>
  <c r="N1197" i="21"/>
  <c r="Q1197" i="21"/>
  <c r="F1198" i="21"/>
  <c r="D1199" i="21"/>
  <c r="E1198" i="21"/>
  <c r="N1198" i="21"/>
  <c r="O1198" i="21"/>
  <c r="Q1198" i="21"/>
  <c r="P1198" i="21"/>
  <c r="I1199" i="21"/>
  <c r="H1200" i="21"/>
  <c r="J1199" i="21"/>
  <c r="L1199" i="21"/>
  <c r="M1199" i="21"/>
  <c r="K1199" i="21"/>
  <c r="E1199" i="21"/>
  <c r="D1200" i="21"/>
  <c r="F1199" i="21"/>
  <c r="O1199" i="21"/>
  <c r="P1199" i="21"/>
  <c r="N1199" i="21"/>
  <c r="Q1199" i="21"/>
  <c r="H1201" i="21"/>
  <c r="K1200" i="21"/>
  <c r="M1200" i="21"/>
  <c r="I1200" i="21"/>
  <c r="J1200" i="21"/>
  <c r="L1200" i="21"/>
  <c r="F1200" i="21"/>
  <c r="E1200" i="21"/>
  <c r="D1201" i="21"/>
  <c r="J1201" i="21"/>
  <c r="L1201" i="21"/>
  <c r="K1201" i="21"/>
  <c r="H1202" i="21"/>
  <c r="M1201" i="21"/>
  <c r="I1201" i="21"/>
  <c r="O1200" i="21"/>
  <c r="P1200" i="21"/>
  <c r="Q1200" i="21"/>
  <c r="N1200" i="21"/>
  <c r="E1201" i="21"/>
  <c r="D1202" i="21"/>
  <c r="F1201" i="21"/>
  <c r="K1202" i="21"/>
  <c r="H1203" i="21"/>
  <c r="I1202" i="21"/>
  <c r="J1202" i="21"/>
  <c r="L1202" i="21"/>
  <c r="M1202" i="21"/>
  <c r="O1201" i="21"/>
  <c r="Q1201" i="21"/>
  <c r="P1201" i="21"/>
  <c r="N1201" i="21"/>
  <c r="D1203" i="21"/>
  <c r="E1202" i="21"/>
  <c r="F1202" i="21"/>
  <c r="K1203" i="21"/>
  <c r="L1203" i="21"/>
  <c r="H1204" i="21"/>
  <c r="M1203" i="21"/>
  <c r="J1203" i="21"/>
  <c r="I1203" i="21"/>
  <c r="O1202" i="21"/>
  <c r="Q1202" i="21"/>
  <c r="N1202" i="21"/>
  <c r="P1202" i="21"/>
  <c r="D1204" i="21"/>
  <c r="E1203" i="21"/>
  <c r="F1203" i="21"/>
  <c r="H1205" i="21"/>
  <c r="J1204" i="21"/>
  <c r="M1204" i="21"/>
  <c r="K1204" i="21"/>
  <c r="L1204" i="21"/>
  <c r="I1204" i="21"/>
  <c r="N1203" i="21"/>
  <c r="O1203" i="21"/>
  <c r="P1203" i="21"/>
  <c r="Q1203" i="21"/>
  <c r="E1204" i="21"/>
  <c r="D1205" i="21"/>
  <c r="F1204" i="21"/>
  <c r="I1205" i="21"/>
  <c r="H1206" i="21"/>
  <c r="L1205" i="21"/>
  <c r="M1205" i="21"/>
  <c r="J1205" i="21"/>
  <c r="K1205" i="21"/>
  <c r="O1204" i="21"/>
  <c r="Q1204" i="21"/>
  <c r="P1204" i="21"/>
  <c r="N1204" i="21"/>
  <c r="D1206" i="21"/>
  <c r="F1205" i="21"/>
  <c r="E1205" i="21"/>
  <c r="O1205" i="21"/>
  <c r="N1205" i="21"/>
  <c r="Q1205" i="21"/>
  <c r="P1205" i="21"/>
  <c r="J1206" i="21"/>
  <c r="L1206" i="21"/>
  <c r="K1206" i="21"/>
  <c r="H1207" i="21"/>
  <c r="I1206" i="21"/>
  <c r="M1206" i="21"/>
  <c r="F1206" i="21"/>
  <c r="E1206" i="21"/>
  <c r="D1207" i="21"/>
  <c r="M1207" i="21"/>
  <c r="I1207" i="21"/>
  <c r="K1207" i="21"/>
  <c r="J1207" i="21"/>
  <c r="L1207" i="21"/>
  <c r="H1208" i="21"/>
  <c r="Q1206" i="21"/>
  <c r="N1206" i="21"/>
  <c r="O1206" i="21"/>
  <c r="P1206" i="21"/>
  <c r="F1207" i="21"/>
  <c r="E1207" i="21"/>
  <c r="D1208" i="21"/>
  <c r="O1207" i="21"/>
  <c r="N1207" i="21"/>
  <c r="Q1207" i="21"/>
  <c r="P1207" i="21"/>
  <c r="K1208" i="21"/>
  <c r="M1208" i="21"/>
  <c r="J1208" i="21"/>
  <c r="I1208" i="21"/>
  <c r="L1208" i="21"/>
  <c r="H1209" i="21"/>
  <c r="F1208" i="21"/>
  <c r="E1208" i="21"/>
  <c r="D1209" i="21"/>
  <c r="N1208" i="21"/>
  <c r="P1208" i="21"/>
  <c r="O1208" i="21"/>
  <c r="Q1208" i="21"/>
  <c r="K1209" i="21"/>
  <c r="H1210" i="21"/>
  <c r="J1209" i="21"/>
  <c r="M1209" i="21"/>
  <c r="I1209" i="21"/>
  <c r="L1209" i="21"/>
  <c r="D1210" i="21"/>
  <c r="E1209" i="21"/>
  <c r="F1209" i="21"/>
  <c r="I1210" i="21"/>
  <c r="L1210" i="21"/>
  <c r="H1211" i="21"/>
  <c r="K1210" i="21"/>
  <c r="M1210" i="21"/>
  <c r="J1210" i="21"/>
  <c r="O1209" i="21"/>
  <c r="N1209" i="21"/>
  <c r="Q1209" i="21"/>
  <c r="P1209" i="21"/>
  <c r="D1211" i="21"/>
  <c r="F1210" i="21"/>
  <c r="E1210" i="21"/>
  <c r="O1210" i="21"/>
  <c r="Q1210" i="21"/>
  <c r="N1210" i="21"/>
  <c r="P1210" i="21"/>
  <c r="I1211" i="21"/>
  <c r="J1211" i="21"/>
  <c r="L1211" i="21"/>
  <c r="H1212" i="21"/>
  <c r="K1211" i="21"/>
  <c r="M1211" i="21"/>
  <c r="D1212" i="21"/>
  <c r="F1211" i="21"/>
  <c r="E1211" i="21"/>
  <c r="P1211" i="21"/>
  <c r="O1211" i="21"/>
  <c r="N1211" i="21"/>
  <c r="Q1211" i="21"/>
  <c r="K1212" i="21"/>
  <c r="M1212" i="21"/>
  <c r="L1212" i="21"/>
  <c r="H1213" i="21"/>
  <c r="J1212" i="21"/>
  <c r="I1212" i="21"/>
  <c r="F1212" i="21"/>
  <c r="D1213" i="21"/>
  <c r="E1212" i="21"/>
  <c r="L1213" i="21"/>
  <c r="J1213" i="21"/>
  <c r="M1213" i="21"/>
  <c r="H1214" i="21"/>
  <c r="I1213" i="21"/>
  <c r="K1213" i="21"/>
  <c r="N1212" i="21"/>
  <c r="Q1212" i="21"/>
  <c r="O1212" i="21"/>
  <c r="P1212" i="21"/>
  <c r="D1214" i="21"/>
  <c r="E1213" i="21"/>
  <c r="F1213" i="21"/>
  <c r="H1215" i="21"/>
  <c r="K1214" i="21"/>
  <c r="I1214" i="21"/>
  <c r="M1214" i="21"/>
  <c r="L1214" i="21"/>
  <c r="J1214" i="21"/>
  <c r="N1213" i="21"/>
  <c r="Q1213" i="21"/>
  <c r="P1213" i="21"/>
  <c r="O1213" i="21"/>
  <c r="F1214" i="21"/>
  <c r="D1215" i="21"/>
  <c r="E1214" i="21"/>
  <c r="I1215" i="21"/>
  <c r="H1216" i="21"/>
  <c r="M1215" i="21"/>
  <c r="L1215" i="21"/>
  <c r="K1215" i="21"/>
  <c r="J1215" i="21"/>
  <c r="O1214" i="21"/>
  <c r="Q1214" i="21"/>
  <c r="N1214" i="21"/>
  <c r="P1214" i="21"/>
  <c r="F1215" i="21"/>
  <c r="E1215" i="21"/>
  <c r="D1216" i="21"/>
  <c r="O1215" i="21"/>
  <c r="N1215" i="21"/>
  <c r="Q1215" i="21"/>
  <c r="P1215" i="21"/>
  <c r="K1216" i="21"/>
  <c r="J1216" i="21"/>
  <c r="L1216" i="21"/>
  <c r="I1216" i="21"/>
  <c r="M1216" i="21"/>
  <c r="H1217" i="21"/>
  <c r="D1217" i="21"/>
  <c r="E1216" i="21"/>
  <c r="F1216" i="21"/>
  <c r="Q1216" i="21"/>
  <c r="N1216" i="21"/>
  <c r="O1216" i="21"/>
  <c r="P1216" i="21"/>
  <c r="K1217" i="21"/>
  <c r="H1218" i="21"/>
  <c r="L1217" i="21"/>
  <c r="M1217" i="21"/>
  <c r="J1217" i="21"/>
  <c r="I1217" i="21"/>
  <c r="F1217" i="21"/>
  <c r="E1217" i="21"/>
  <c r="D1218" i="21"/>
  <c r="J1218" i="21"/>
  <c r="H1219" i="21"/>
  <c r="I1218" i="21"/>
  <c r="M1218" i="21"/>
  <c r="K1218" i="21"/>
  <c r="L1218" i="21"/>
  <c r="O1217" i="21"/>
  <c r="N1217" i="21"/>
  <c r="P1217" i="21"/>
  <c r="Q1217" i="21"/>
  <c r="D1219" i="21"/>
  <c r="E1218" i="21"/>
  <c r="F1218" i="21"/>
  <c r="M1219" i="21"/>
  <c r="I1219" i="21"/>
  <c r="J1219" i="21"/>
  <c r="L1219" i="21"/>
  <c r="K1219" i="21"/>
  <c r="H1220" i="21"/>
  <c r="O1218" i="21"/>
  <c r="P1218" i="21"/>
  <c r="Q1218" i="21"/>
  <c r="N1218" i="21"/>
  <c r="F1219" i="21"/>
  <c r="D1220" i="21"/>
  <c r="E1219" i="21"/>
  <c r="N1219" i="21"/>
  <c r="Q1219" i="21"/>
  <c r="P1219" i="21"/>
  <c r="O1219" i="21"/>
  <c r="H1221" i="21"/>
  <c r="K1220" i="21"/>
  <c r="I1220" i="21"/>
  <c r="J1220" i="21"/>
  <c r="L1220" i="21"/>
  <c r="M1220" i="21"/>
  <c r="F1220" i="21"/>
  <c r="E1220" i="21"/>
  <c r="D1221" i="21"/>
  <c r="L1221" i="21"/>
  <c r="M1221" i="21"/>
  <c r="H1222" i="21"/>
  <c r="K1221" i="21"/>
  <c r="I1221" i="21"/>
  <c r="J1221" i="21"/>
  <c r="N1220" i="21"/>
  <c r="P1220" i="21"/>
  <c r="O1220" i="21"/>
  <c r="Q1220" i="21"/>
  <c r="D1222" i="21"/>
  <c r="F1221" i="21"/>
  <c r="E1221" i="21"/>
  <c r="J1222" i="21"/>
  <c r="I1222" i="21"/>
  <c r="L1222" i="21"/>
  <c r="H1223" i="21"/>
  <c r="K1222" i="21"/>
  <c r="M1222" i="21"/>
  <c r="O1221" i="21"/>
  <c r="N1221" i="21"/>
  <c r="Q1221" i="21"/>
  <c r="P1221" i="21"/>
  <c r="F1222" i="21"/>
  <c r="E1222" i="21"/>
  <c r="D1223" i="21"/>
  <c r="P1222" i="21"/>
  <c r="O1222" i="21"/>
  <c r="Q1222" i="21"/>
  <c r="N1222" i="21"/>
  <c r="L1223" i="21"/>
  <c r="K1223" i="21"/>
  <c r="M1223" i="21"/>
  <c r="J1223" i="21"/>
  <c r="I1223" i="21"/>
  <c r="H1224" i="21"/>
  <c r="E1223" i="21"/>
  <c r="D1224" i="21"/>
  <c r="F1223" i="21"/>
  <c r="O1223" i="21"/>
  <c r="N1223" i="21"/>
  <c r="Q1223" i="21"/>
  <c r="P1223" i="21"/>
  <c r="K1224" i="21"/>
  <c r="L1224" i="21"/>
  <c r="M1224" i="21"/>
  <c r="I1224" i="21"/>
  <c r="H1225" i="21"/>
  <c r="J1224" i="21"/>
  <c r="F1224" i="21"/>
  <c r="D1225" i="21"/>
  <c r="E1224" i="21"/>
  <c r="N1224" i="21"/>
  <c r="O1224" i="21"/>
  <c r="Q1224" i="21"/>
  <c r="P1224" i="21"/>
  <c r="L1225" i="21"/>
  <c r="K1225" i="21"/>
  <c r="J1225" i="21"/>
  <c r="M1225" i="21"/>
  <c r="I1225" i="21"/>
  <c r="H1226" i="21"/>
  <c r="F1225" i="21"/>
  <c r="D1226" i="21"/>
  <c r="E1225" i="21"/>
  <c r="P1225" i="21"/>
  <c r="O1225" i="21"/>
  <c r="N1225" i="21"/>
  <c r="Q1225" i="21"/>
  <c r="I1226" i="21"/>
  <c r="H1227" i="21"/>
  <c r="M1226" i="21"/>
  <c r="L1226" i="21"/>
  <c r="J1226" i="21"/>
  <c r="K1226" i="21"/>
  <c r="F1226" i="21"/>
  <c r="D1227" i="21"/>
  <c r="E1226" i="21"/>
  <c r="P1226" i="21"/>
  <c r="N1226" i="21"/>
  <c r="O1226" i="21"/>
  <c r="Q1226" i="21"/>
  <c r="K1227" i="21"/>
  <c r="L1227" i="21"/>
  <c r="H1228" i="21"/>
  <c r="I1227" i="21"/>
  <c r="J1227" i="21"/>
  <c r="M1227" i="21"/>
  <c r="E1227" i="21"/>
  <c r="D1228" i="21"/>
  <c r="F1227" i="21"/>
  <c r="H1229" i="21"/>
  <c r="K1228" i="21"/>
  <c r="M1228" i="21"/>
  <c r="I1228" i="21"/>
  <c r="L1228" i="21"/>
  <c r="J1228" i="21"/>
  <c r="N1227" i="21"/>
  <c r="Q1227" i="21"/>
  <c r="P1227" i="21"/>
  <c r="O1227" i="21"/>
  <c r="D1229" i="21"/>
  <c r="F1228" i="21"/>
  <c r="E1228" i="21"/>
  <c r="J1229" i="21"/>
  <c r="H1230" i="21"/>
  <c r="I1229" i="21"/>
  <c r="L1229" i="21"/>
  <c r="M1229" i="21"/>
  <c r="K1229" i="21"/>
  <c r="O1228" i="21"/>
  <c r="P1228" i="21"/>
  <c r="Q1228" i="21"/>
  <c r="N1228" i="21"/>
  <c r="F1229" i="21"/>
  <c r="D1230" i="21"/>
  <c r="E1229" i="21"/>
  <c r="H1231" i="21"/>
  <c r="K1230" i="21"/>
  <c r="M1230" i="21"/>
  <c r="J1230" i="21"/>
  <c r="I1230" i="21"/>
  <c r="L1230" i="21"/>
  <c r="Q1229" i="21"/>
  <c r="P1229" i="21"/>
  <c r="O1229" i="21"/>
  <c r="N1229" i="21"/>
  <c r="F1230" i="21"/>
  <c r="D1231" i="21"/>
  <c r="E1230" i="21"/>
  <c r="M1231" i="21"/>
  <c r="I1231" i="21"/>
  <c r="K1231" i="21"/>
  <c r="H1232" i="21"/>
  <c r="L1231" i="21"/>
  <c r="J1231" i="21"/>
  <c r="P1230" i="21"/>
  <c r="O1230" i="21"/>
  <c r="N1230" i="21"/>
  <c r="Q1230" i="21"/>
  <c r="E1231" i="21"/>
  <c r="D1232" i="21"/>
  <c r="F1231" i="21"/>
  <c r="Q1231" i="21"/>
  <c r="P1231" i="21"/>
  <c r="O1231" i="21"/>
  <c r="N1231" i="21"/>
  <c r="K1232" i="21"/>
  <c r="M1232" i="21"/>
  <c r="L1232" i="21"/>
  <c r="H1233" i="21"/>
  <c r="J1232" i="21"/>
  <c r="I1232" i="21"/>
  <c r="F1232" i="21"/>
  <c r="D1233" i="21"/>
  <c r="E1232" i="21"/>
  <c r="L1233" i="21"/>
  <c r="H1234" i="21"/>
  <c r="I1233" i="21"/>
  <c r="K1233" i="21"/>
  <c r="M1233" i="21"/>
  <c r="J1233" i="21"/>
  <c r="Q1232" i="21"/>
  <c r="N1232" i="21"/>
  <c r="P1232" i="21"/>
  <c r="O1232" i="21"/>
  <c r="E1233" i="21"/>
  <c r="D1234" i="21"/>
  <c r="F1233" i="21"/>
  <c r="I1234" i="21"/>
  <c r="L1234" i="21"/>
  <c r="K1234" i="21"/>
  <c r="H1235" i="21"/>
  <c r="J1234" i="21"/>
  <c r="M1234" i="21"/>
  <c r="N1233" i="21"/>
  <c r="P1233" i="21"/>
  <c r="O1233" i="21"/>
  <c r="Q1233" i="21"/>
  <c r="F1234" i="21"/>
  <c r="D1235" i="21"/>
  <c r="E1234" i="21"/>
  <c r="Q1234" i="21"/>
  <c r="N1234" i="21"/>
  <c r="P1234" i="21"/>
  <c r="O1234" i="21"/>
  <c r="H1236" i="21"/>
  <c r="I1235" i="21"/>
  <c r="L1235" i="21"/>
  <c r="M1235" i="21"/>
  <c r="J1235" i="21"/>
  <c r="K1235" i="21"/>
  <c r="D1236" i="21"/>
  <c r="F1235" i="21"/>
  <c r="E1235" i="21"/>
  <c r="K1236" i="21"/>
  <c r="J1236" i="21"/>
  <c r="H1237" i="21"/>
  <c r="M1236" i="21"/>
  <c r="L1236" i="21"/>
  <c r="I1236" i="21"/>
  <c r="O1235" i="21"/>
  <c r="N1235" i="21"/>
  <c r="Q1235" i="21"/>
  <c r="P1235" i="21"/>
  <c r="F1236" i="21"/>
  <c r="E1236" i="21"/>
  <c r="D1237" i="21"/>
  <c r="M1237" i="21"/>
  <c r="I1237" i="21"/>
  <c r="L1237" i="21"/>
  <c r="K1237" i="21"/>
  <c r="J1237" i="21"/>
  <c r="H1238" i="21"/>
  <c r="N1236" i="21"/>
  <c r="P1236" i="21"/>
  <c r="O1236" i="21"/>
  <c r="Q1236" i="21"/>
  <c r="F1237" i="21"/>
  <c r="E1237" i="21"/>
  <c r="D1238" i="21"/>
  <c r="Q1237" i="21"/>
  <c r="N1237" i="21"/>
  <c r="P1237" i="21"/>
  <c r="O1237" i="21"/>
  <c r="J1238" i="21"/>
  <c r="I1238" i="21"/>
  <c r="L1238" i="21"/>
  <c r="H1239" i="21"/>
  <c r="K1238" i="21"/>
  <c r="M1238" i="21"/>
  <c r="D1239" i="21"/>
  <c r="E1238" i="21"/>
  <c r="F1238" i="21"/>
  <c r="Q1238" i="21"/>
  <c r="O1238" i="21"/>
  <c r="N1238" i="21"/>
  <c r="P1238" i="21"/>
  <c r="K1239" i="21"/>
  <c r="M1239" i="21"/>
  <c r="J1239" i="21"/>
  <c r="L1239" i="21"/>
  <c r="H1240" i="21"/>
  <c r="I1239" i="21"/>
  <c r="D1240" i="21"/>
  <c r="F1239" i="21"/>
  <c r="E1239" i="21"/>
  <c r="J1240" i="21"/>
  <c r="I1240" i="21"/>
  <c r="K1240" i="21"/>
  <c r="H1241" i="21"/>
  <c r="M1240" i="21"/>
  <c r="L1240" i="21"/>
  <c r="Q1239" i="21"/>
  <c r="P1239" i="21"/>
  <c r="O1239" i="21"/>
  <c r="N1239" i="21"/>
  <c r="E1240" i="21"/>
  <c r="F1240" i="21"/>
  <c r="D1241" i="21"/>
  <c r="O1240" i="21"/>
  <c r="Q1240" i="21"/>
  <c r="N1240" i="21"/>
  <c r="P1240" i="21"/>
  <c r="J1241" i="21"/>
  <c r="K1241" i="21"/>
  <c r="M1241" i="21"/>
  <c r="H1242" i="21"/>
  <c r="I1241" i="21"/>
  <c r="L1241" i="21"/>
  <c r="D1242" i="21"/>
  <c r="F1241" i="21"/>
  <c r="E1241" i="21"/>
  <c r="M1242" i="21"/>
  <c r="I1242" i="21"/>
  <c r="L1242" i="21"/>
  <c r="H1243" i="21"/>
  <c r="K1242" i="21"/>
  <c r="J1242" i="21"/>
  <c r="Q1241" i="21"/>
  <c r="P1241" i="21"/>
  <c r="O1241" i="21"/>
  <c r="N1241" i="21"/>
  <c r="F1242" i="21"/>
  <c r="E1242" i="21"/>
  <c r="D1243" i="21"/>
  <c r="Q1242" i="21"/>
  <c r="N1242" i="21"/>
  <c r="O1242" i="21"/>
  <c r="P1242" i="21"/>
  <c r="H1244" i="21"/>
  <c r="M1243" i="21"/>
  <c r="K1243" i="21"/>
  <c r="I1243" i="21"/>
  <c r="J1243" i="21"/>
  <c r="L1243" i="21"/>
  <c r="F1243" i="21"/>
  <c r="E1243" i="21"/>
  <c r="D1244" i="21"/>
  <c r="M1244" i="21"/>
  <c r="H1245" i="21"/>
  <c r="J1244" i="21"/>
  <c r="K1244" i="21"/>
  <c r="L1244" i="21"/>
  <c r="I1244" i="21"/>
  <c r="P1243" i="21"/>
  <c r="O1243" i="21"/>
  <c r="N1243" i="21"/>
  <c r="Q1243" i="21"/>
  <c r="D1245" i="21"/>
  <c r="E1244" i="21"/>
  <c r="F1244" i="21"/>
  <c r="J1245" i="21"/>
  <c r="M1245" i="21"/>
  <c r="H1246" i="21"/>
  <c r="I1245" i="21"/>
  <c r="L1245" i="21"/>
  <c r="K1245" i="21"/>
  <c r="P1244" i="21"/>
  <c r="O1244" i="21"/>
  <c r="N1244" i="21"/>
  <c r="Q1244" i="21"/>
  <c r="F1245" i="21"/>
  <c r="D1246" i="21"/>
  <c r="E1245" i="21"/>
  <c r="L1246" i="21"/>
  <c r="K1246" i="21"/>
  <c r="I1246" i="21"/>
  <c r="J1246" i="21"/>
  <c r="M1246" i="21"/>
  <c r="H1247" i="21"/>
  <c r="P1245" i="21"/>
  <c r="O1245" i="21"/>
  <c r="N1245" i="21"/>
  <c r="Q1245" i="21"/>
  <c r="F1246" i="21"/>
  <c r="D1247" i="21"/>
  <c r="E1246" i="21"/>
  <c r="O1246" i="21"/>
  <c r="Q1246" i="21"/>
  <c r="N1246" i="21"/>
  <c r="P1246" i="21"/>
  <c r="K1247" i="21"/>
  <c r="H1248" i="21"/>
  <c r="I1247" i="21"/>
  <c r="M1247" i="21"/>
  <c r="J1247" i="21"/>
  <c r="L1247" i="21"/>
  <c r="F1247" i="21"/>
  <c r="E1247" i="21"/>
  <c r="D1248" i="21"/>
  <c r="I1248" i="21"/>
  <c r="K1248" i="21"/>
  <c r="J1248" i="21"/>
  <c r="L1248" i="21"/>
  <c r="M1248" i="21"/>
  <c r="H1249" i="21"/>
  <c r="O1247" i="21"/>
  <c r="N1247" i="21"/>
  <c r="Q1247" i="21"/>
  <c r="P1247" i="21"/>
  <c r="F1248" i="21"/>
  <c r="E1248" i="21"/>
  <c r="D1249" i="21"/>
  <c r="N1248" i="21"/>
  <c r="P1248" i="21"/>
  <c r="O1248" i="21"/>
  <c r="Q1248" i="21"/>
  <c r="M1249" i="21"/>
  <c r="K1249" i="21"/>
  <c r="I1249" i="21"/>
  <c r="L1249" i="21"/>
  <c r="J1249" i="21"/>
  <c r="H1250" i="21"/>
  <c r="F1249" i="21"/>
  <c r="E1249" i="21"/>
  <c r="D1250" i="21"/>
  <c r="N1249" i="21"/>
  <c r="Q1249" i="21"/>
  <c r="P1249" i="21"/>
  <c r="O1249" i="21"/>
  <c r="M1250" i="21"/>
  <c r="I1250" i="21"/>
  <c r="K1250" i="21"/>
  <c r="J1250" i="21"/>
  <c r="H1251" i="21"/>
  <c r="L1250" i="21"/>
  <c r="E1250" i="21"/>
  <c r="D1251" i="21"/>
  <c r="F1250" i="21"/>
  <c r="P1250" i="21"/>
  <c r="O1250" i="21"/>
  <c r="Q1250" i="21"/>
  <c r="N1250" i="21"/>
  <c r="K1251" i="21"/>
  <c r="J1251" i="21"/>
  <c r="M1251" i="21"/>
  <c r="I1251" i="21"/>
  <c r="L1251" i="21"/>
  <c r="H1252" i="21"/>
  <c r="D1252" i="21"/>
  <c r="E1251" i="21"/>
  <c r="F1251" i="21"/>
  <c r="N1251" i="21"/>
  <c r="Q1251" i="21"/>
  <c r="P1251" i="21"/>
  <c r="O1251" i="21"/>
  <c r="L1252" i="21"/>
  <c r="I1252" i="21"/>
  <c r="H1253" i="21"/>
  <c r="K1252" i="21"/>
  <c r="J1252" i="21"/>
  <c r="M1252" i="21"/>
  <c r="D1253" i="21"/>
  <c r="E1252" i="21"/>
  <c r="F1252" i="21"/>
  <c r="O1252" i="21"/>
  <c r="Q1252" i="21"/>
  <c r="N1252" i="21"/>
  <c r="P1252" i="21"/>
  <c r="M1253" i="21"/>
  <c r="L1253" i="21"/>
  <c r="J1253" i="21"/>
  <c r="K1253" i="21"/>
  <c r="I1253" i="21"/>
  <c r="H1254" i="21"/>
  <c r="E1253" i="21"/>
  <c r="F1253" i="21"/>
  <c r="D1254" i="21"/>
  <c r="P1253" i="21"/>
  <c r="O1253" i="21"/>
  <c r="N1253" i="21"/>
  <c r="Q1253" i="21"/>
  <c r="J1254" i="21"/>
  <c r="I1254" i="21"/>
  <c r="H1255" i="21"/>
  <c r="K1254" i="21"/>
  <c r="M1254" i="21"/>
  <c r="L1254" i="21"/>
  <c r="F1254" i="21"/>
  <c r="D1255" i="21"/>
  <c r="E1254" i="21"/>
  <c r="N1254" i="21"/>
  <c r="Q1254" i="21"/>
  <c r="O1254" i="21"/>
  <c r="P1254" i="21"/>
  <c r="H1256" i="21"/>
  <c r="K1255" i="21"/>
  <c r="M1255" i="21"/>
  <c r="J1255" i="21"/>
  <c r="I1255" i="21"/>
  <c r="L1255" i="21"/>
  <c r="E1255" i="21"/>
  <c r="D1256" i="21"/>
  <c r="F1255" i="21"/>
  <c r="L1256" i="21"/>
  <c r="K1256" i="21"/>
  <c r="J1256" i="21"/>
  <c r="H1257" i="21"/>
  <c r="I1256" i="21"/>
  <c r="M1256" i="21"/>
  <c r="O1255" i="21"/>
  <c r="N1255" i="21"/>
  <c r="Q1255" i="21"/>
  <c r="P1255" i="21"/>
  <c r="F1256" i="21"/>
  <c r="E1256" i="21"/>
  <c r="D1257" i="21"/>
  <c r="L1257" i="21"/>
  <c r="M1257" i="21"/>
  <c r="K1257" i="21"/>
  <c r="J1257" i="21"/>
  <c r="I1257" i="21"/>
  <c r="H1258" i="21"/>
  <c r="P1256" i="21"/>
  <c r="O1256" i="21"/>
  <c r="Q1256" i="21"/>
  <c r="N1256" i="21"/>
  <c r="D1258" i="21"/>
  <c r="E1257" i="21"/>
  <c r="F1257" i="21"/>
  <c r="Q1257" i="21"/>
  <c r="P1257" i="21"/>
  <c r="O1257" i="21"/>
  <c r="N1257" i="21"/>
  <c r="M1258" i="21"/>
  <c r="J1258" i="21"/>
  <c r="I1258" i="21"/>
  <c r="K1258" i="21"/>
  <c r="L1258" i="21"/>
  <c r="H1259" i="21"/>
  <c r="D1259" i="21"/>
  <c r="F1258" i="21"/>
  <c r="E1258" i="21"/>
  <c r="P1258" i="21"/>
  <c r="O1258" i="21"/>
  <c r="Q1258" i="21"/>
  <c r="N1258" i="21"/>
  <c r="H1260" i="21"/>
  <c r="J1259" i="21"/>
  <c r="K1259" i="21"/>
  <c r="L1259" i="21"/>
  <c r="I1259" i="21"/>
  <c r="M1259" i="21"/>
  <c r="F1259" i="21"/>
  <c r="D1260" i="21"/>
  <c r="E1259" i="21"/>
  <c r="K1260" i="21"/>
  <c r="H1261" i="21"/>
  <c r="M1260" i="21"/>
  <c r="L1260" i="21"/>
  <c r="J1260" i="21"/>
  <c r="I1260" i="21"/>
  <c r="P1259" i="21"/>
  <c r="O1259" i="21"/>
  <c r="Q1259" i="21"/>
  <c r="N1259" i="21"/>
  <c r="D1261" i="21"/>
  <c r="E1260" i="21"/>
  <c r="F1260" i="21"/>
  <c r="H1262" i="21"/>
  <c r="L1261" i="21"/>
  <c r="K1261" i="21"/>
  <c r="M1261" i="21"/>
  <c r="J1261" i="21"/>
  <c r="I1261" i="21"/>
  <c r="N1260" i="21"/>
  <c r="Q1260" i="21"/>
  <c r="P1260" i="21"/>
  <c r="O1260" i="21"/>
  <c r="F1261" i="21"/>
  <c r="E1261" i="21"/>
  <c r="D1262" i="21"/>
  <c r="H1263" i="21"/>
  <c r="I1262" i="21"/>
  <c r="K1262" i="21"/>
  <c r="M1262" i="21"/>
  <c r="L1262" i="21"/>
  <c r="J1262" i="21"/>
  <c r="Q1261" i="21"/>
  <c r="P1261" i="21"/>
  <c r="O1261" i="21"/>
  <c r="N1261" i="21"/>
  <c r="F1262" i="21"/>
  <c r="E1262" i="21"/>
  <c r="D1263" i="21"/>
  <c r="H1264" i="21"/>
  <c r="I1263" i="21"/>
  <c r="K1263" i="21"/>
  <c r="J1263" i="21"/>
  <c r="M1263" i="21"/>
  <c r="L1263" i="21"/>
  <c r="N1262" i="21"/>
  <c r="P1262" i="21"/>
  <c r="O1262" i="21"/>
  <c r="Q1262" i="21"/>
  <c r="E1263" i="21"/>
  <c r="D1264" i="21"/>
  <c r="F1263" i="21"/>
  <c r="J1264" i="21"/>
  <c r="I1264" i="21"/>
  <c r="K1264" i="21"/>
  <c r="M1264" i="21"/>
  <c r="H1265" i="21"/>
  <c r="L1264" i="21"/>
  <c r="Q1263" i="21"/>
  <c r="P1263" i="21"/>
  <c r="O1263" i="21"/>
  <c r="N1263" i="21"/>
  <c r="E1264" i="21"/>
  <c r="F1264" i="21"/>
  <c r="D1265" i="21"/>
  <c r="N1264" i="21"/>
  <c r="P1264" i="21"/>
  <c r="O1264" i="21"/>
  <c r="Q1264" i="21"/>
  <c r="L1265" i="21"/>
  <c r="H1266" i="21"/>
  <c r="I1265" i="21"/>
  <c r="K1265" i="21"/>
  <c r="J1265" i="21"/>
  <c r="M1265" i="21"/>
  <c r="D1266" i="21"/>
  <c r="F1265" i="21"/>
  <c r="E1265" i="21"/>
  <c r="H1267" i="21"/>
  <c r="L1266" i="21"/>
  <c r="M1266" i="21"/>
  <c r="I1266" i="21"/>
  <c r="J1266" i="21"/>
  <c r="K1266" i="21"/>
  <c r="Q1265" i="21"/>
  <c r="P1265" i="21"/>
  <c r="O1265" i="21"/>
  <c r="N1265" i="21"/>
  <c r="E1266" i="21"/>
  <c r="F1266" i="21"/>
  <c r="D1267" i="21"/>
  <c r="K1267" i="21"/>
  <c r="H1268" i="21"/>
  <c r="M1267" i="21"/>
  <c r="I1267" i="21"/>
  <c r="L1267" i="21"/>
  <c r="J1267" i="21"/>
  <c r="N1266" i="21"/>
  <c r="Q1266" i="21"/>
  <c r="P1266" i="21"/>
  <c r="O1266" i="21"/>
  <c r="D1268" i="21"/>
  <c r="E1267" i="21"/>
  <c r="F1267" i="21"/>
  <c r="L1268" i="21"/>
  <c r="I1268" i="21"/>
  <c r="H1269" i="21"/>
  <c r="K1268" i="21"/>
  <c r="J1268" i="21"/>
  <c r="M1268" i="21"/>
  <c r="P1267" i="21"/>
  <c r="O1267" i="21"/>
  <c r="Q1267" i="21"/>
  <c r="N1267" i="21"/>
  <c r="D1269" i="21"/>
  <c r="F1268" i="21"/>
  <c r="E1268" i="21"/>
  <c r="Q1268" i="21"/>
  <c r="P1268" i="21"/>
  <c r="O1268" i="21"/>
  <c r="N1268" i="21"/>
  <c r="H1270" i="21"/>
  <c r="I1269" i="21"/>
  <c r="L1269" i="21"/>
  <c r="K1269" i="21"/>
  <c r="J1269" i="21"/>
  <c r="M1269" i="21"/>
  <c r="D1270" i="21"/>
  <c r="F1269" i="21"/>
  <c r="E1269" i="21"/>
  <c r="I1270" i="21"/>
  <c r="J1270" i="21"/>
  <c r="M1270" i="21"/>
  <c r="K1270" i="21"/>
  <c r="L1270" i="21"/>
  <c r="H1271" i="21"/>
  <c r="Q1269" i="21"/>
  <c r="P1269" i="21"/>
  <c r="O1269" i="21"/>
  <c r="N1269" i="21"/>
  <c r="D1271" i="21"/>
  <c r="F1270" i="21"/>
  <c r="E1270" i="21"/>
  <c r="O1270" i="21"/>
  <c r="N1270" i="21"/>
  <c r="Q1270" i="21"/>
  <c r="P1270" i="21"/>
  <c r="I1271" i="21"/>
  <c r="J1271" i="21"/>
  <c r="K1271" i="21"/>
  <c r="L1271" i="21"/>
  <c r="M1271" i="21"/>
  <c r="H1272" i="21"/>
  <c r="D1272" i="21"/>
  <c r="E1271" i="21"/>
  <c r="F1271" i="21"/>
  <c r="N1271" i="21"/>
  <c r="Q1271" i="21"/>
  <c r="P1271" i="21"/>
  <c r="O1271" i="21"/>
  <c r="L1272" i="21"/>
  <c r="J1272" i="21"/>
  <c r="K1272" i="21"/>
  <c r="M1272" i="21"/>
  <c r="I1272" i="21"/>
  <c r="H1273" i="21"/>
  <c r="E1272" i="21"/>
  <c r="F1272" i="21"/>
  <c r="D1273" i="21"/>
  <c r="P1272" i="21"/>
  <c r="N1272" i="21"/>
  <c r="O1272" i="21"/>
  <c r="Q1272" i="21"/>
  <c r="M1273" i="21"/>
  <c r="J1273" i="21"/>
  <c r="I1273" i="21"/>
  <c r="L1273" i="21"/>
  <c r="H1274" i="21"/>
  <c r="K1273" i="21"/>
  <c r="E1273" i="21"/>
  <c r="F1273" i="21"/>
  <c r="D1274" i="21"/>
  <c r="O1273" i="21"/>
  <c r="N1273" i="21"/>
  <c r="Q1273" i="21"/>
  <c r="P1273" i="21"/>
  <c r="L1274" i="21"/>
  <c r="J1274" i="21"/>
  <c r="H1275" i="21"/>
  <c r="M1274" i="21"/>
  <c r="K1274" i="21"/>
  <c r="I1274" i="21"/>
  <c r="F1274" i="21"/>
  <c r="D1275" i="21"/>
  <c r="E1274" i="21"/>
  <c r="H1276" i="21"/>
  <c r="K1275" i="21"/>
  <c r="M1275" i="21"/>
  <c r="L1275" i="21"/>
  <c r="I1275" i="21"/>
  <c r="J1275" i="21"/>
  <c r="P1274" i="21"/>
  <c r="N1274" i="21"/>
  <c r="Q1274" i="21"/>
  <c r="O1274" i="21"/>
  <c r="E1275" i="21"/>
  <c r="F1275" i="21"/>
  <c r="D1276" i="21"/>
  <c r="L1276" i="21"/>
  <c r="M1276" i="21"/>
  <c r="I1276" i="21"/>
  <c r="H1277" i="21"/>
  <c r="K1276" i="21"/>
  <c r="J1276" i="21"/>
  <c r="P1275" i="21"/>
  <c r="O1275" i="21"/>
  <c r="N1275" i="21"/>
  <c r="Q1275" i="21"/>
  <c r="E1276" i="21"/>
  <c r="F1276" i="21"/>
  <c r="D1277" i="21"/>
  <c r="N1276" i="21"/>
  <c r="Q1276" i="21"/>
  <c r="O1276" i="21"/>
  <c r="P1276" i="21"/>
  <c r="J1277" i="21"/>
  <c r="K1277" i="21"/>
  <c r="M1277" i="21"/>
  <c r="L1277" i="21"/>
  <c r="I1277" i="21"/>
  <c r="H1278" i="21"/>
  <c r="E1277" i="21"/>
  <c r="D1278" i="21"/>
  <c r="F1277" i="21"/>
  <c r="Q1277" i="21"/>
  <c r="P1277" i="21"/>
  <c r="O1277" i="21"/>
  <c r="N1277" i="21"/>
  <c r="J1278" i="21"/>
  <c r="K1278" i="21"/>
  <c r="L1278" i="21"/>
  <c r="I1278" i="21"/>
  <c r="H1279" i="21"/>
  <c r="M1278" i="21"/>
  <c r="F1278" i="21"/>
  <c r="D1279" i="21"/>
  <c r="E1278" i="21"/>
  <c r="Q1278" i="21"/>
  <c r="N1278" i="21"/>
  <c r="O1278" i="21"/>
  <c r="P1278" i="21"/>
  <c r="H1280" i="21"/>
  <c r="J1279" i="21"/>
  <c r="K1279" i="21"/>
  <c r="L1279" i="21"/>
  <c r="I1279" i="21"/>
  <c r="M1279" i="21"/>
  <c r="E1279" i="21"/>
  <c r="F1279" i="21"/>
  <c r="D1280" i="21"/>
  <c r="J1280" i="21"/>
  <c r="L1280" i="21"/>
  <c r="H1281" i="21"/>
  <c r="I1280" i="21"/>
  <c r="K1280" i="21"/>
  <c r="M1280" i="21"/>
  <c r="N1279" i="21"/>
  <c r="O1279" i="21"/>
  <c r="Q1279" i="21"/>
  <c r="P1279" i="21"/>
  <c r="F1280" i="21"/>
  <c r="D1281" i="21"/>
  <c r="E1280" i="21"/>
  <c r="H1282" i="21"/>
  <c r="I1281" i="21"/>
  <c r="K1281" i="21"/>
  <c r="M1281" i="21"/>
  <c r="J1281" i="21"/>
  <c r="L1281" i="21"/>
  <c r="P1280" i="21"/>
  <c r="N1280" i="21"/>
  <c r="Q1280" i="21"/>
  <c r="O1280" i="21"/>
  <c r="F1281" i="21"/>
  <c r="E1281" i="21"/>
  <c r="D1282" i="21"/>
  <c r="K1282" i="21"/>
  <c r="H1283" i="21"/>
  <c r="M1282" i="21"/>
  <c r="I1282" i="21"/>
  <c r="L1282" i="21"/>
  <c r="J1282" i="21"/>
  <c r="Q1281" i="21"/>
  <c r="N1281" i="21"/>
  <c r="P1281" i="21"/>
  <c r="O1281" i="21"/>
  <c r="E1282" i="21"/>
  <c r="F1282" i="21"/>
  <c r="D1283" i="21"/>
  <c r="H1284" i="21"/>
  <c r="M1283" i="21"/>
  <c r="J1283" i="21"/>
  <c r="I1283" i="21"/>
  <c r="L1283" i="21"/>
  <c r="K1283" i="21"/>
  <c r="N1282" i="21"/>
  <c r="Q1282" i="21"/>
  <c r="P1282" i="21"/>
  <c r="O1282" i="21"/>
  <c r="F1283" i="21"/>
  <c r="E1283" i="21"/>
  <c r="D1284" i="21"/>
  <c r="H1285" i="21"/>
  <c r="K1284" i="21"/>
  <c r="L1284" i="21"/>
  <c r="J1284" i="21"/>
  <c r="M1284" i="21"/>
  <c r="I1284" i="21"/>
  <c r="P1283" i="21"/>
  <c r="O1283" i="21"/>
  <c r="N1283" i="21"/>
  <c r="Q1283" i="21"/>
  <c r="F1284" i="21"/>
  <c r="E1284" i="21"/>
  <c r="D1285" i="21"/>
  <c r="J1285" i="21"/>
  <c r="I1285" i="21"/>
  <c r="M1285" i="21"/>
  <c r="L1285" i="21"/>
  <c r="H1286" i="21"/>
  <c r="K1285" i="21"/>
  <c r="P1284" i="21"/>
  <c r="O1284" i="21"/>
  <c r="N1284" i="21"/>
  <c r="Q1284" i="21"/>
  <c r="E1285" i="21"/>
  <c r="D1286" i="21"/>
  <c r="F1285" i="21"/>
  <c r="P1285" i="21"/>
  <c r="O1285" i="21"/>
  <c r="N1285" i="21"/>
  <c r="Q1285" i="21"/>
  <c r="H1287" i="21"/>
  <c r="L1286" i="21"/>
  <c r="I1286" i="21"/>
  <c r="M1286" i="21"/>
  <c r="K1286" i="21"/>
  <c r="J1286" i="21"/>
  <c r="E1286" i="21"/>
  <c r="F1286" i="21"/>
  <c r="D1287" i="21"/>
  <c r="J1287" i="21"/>
  <c r="K1287" i="21"/>
  <c r="I1287" i="21"/>
  <c r="H1288" i="21"/>
  <c r="M1287" i="21"/>
  <c r="L1287" i="21"/>
  <c r="P1286" i="21"/>
  <c r="N1286" i="21"/>
  <c r="O1286" i="21"/>
  <c r="Q1286" i="21"/>
  <c r="D1288" i="21"/>
  <c r="E1287" i="21"/>
  <c r="F1287" i="21"/>
  <c r="N1287" i="21"/>
  <c r="Q1287" i="21"/>
  <c r="P1287" i="21"/>
  <c r="O1287" i="21"/>
  <c r="I1288" i="21"/>
  <c r="H1289" i="21"/>
  <c r="M1288" i="21"/>
  <c r="J1288" i="21"/>
  <c r="L1288" i="21"/>
  <c r="K1288" i="21"/>
  <c r="D1289" i="21"/>
  <c r="F1288" i="21"/>
  <c r="E1288" i="21"/>
  <c r="P1288" i="21"/>
  <c r="N1288" i="21"/>
  <c r="O1288" i="21"/>
  <c r="Q1288" i="21"/>
  <c r="H1290" i="21"/>
  <c r="I1289" i="21"/>
  <c r="K1289" i="21"/>
  <c r="M1289" i="21"/>
  <c r="J1289" i="21"/>
  <c r="L1289" i="21"/>
  <c r="D1290" i="21"/>
  <c r="E1289" i="21"/>
  <c r="F1289" i="21"/>
  <c r="I1290" i="21"/>
  <c r="L1290" i="21"/>
  <c r="M1290" i="21"/>
  <c r="H1291" i="21"/>
  <c r="K1290" i="21"/>
  <c r="J1290" i="21"/>
  <c r="Q1289" i="21"/>
  <c r="P1289" i="21"/>
  <c r="O1289" i="21"/>
  <c r="N1289" i="21"/>
  <c r="D1291" i="21"/>
  <c r="E1290" i="21"/>
  <c r="F1290" i="21"/>
  <c r="P1290" i="21"/>
  <c r="O1290" i="21"/>
  <c r="N1290" i="21"/>
  <c r="Q1290" i="21"/>
  <c r="I1291" i="21"/>
  <c r="K1291" i="21"/>
  <c r="L1291" i="21"/>
  <c r="M1291" i="21"/>
  <c r="H1292" i="21"/>
  <c r="J1291" i="21"/>
  <c r="F1291" i="21"/>
  <c r="D1292" i="21"/>
  <c r="E1291" i="21"/>
  <c r="N1291" i="21"/>
  <c r="Q1291" i="21"/>
  <c r="P1291" i="21"/>
  <c r="O1291" i="21"/>
  <c r="L1292" i="21"/>
  <c r="I1292" i="21"/>
  <c r="J1292" i="21"/>
  <c r="K1292" i="21"/>
  <c r="H1293" i="21"/>
  <c r="M1292" i="21"/>
  <c r="F1292" i="21"/>
  <c r="E1292" i="21"/>
  <c r="D1293" i="21"/>
  <c r="N1292" i="21"/>
  <c r="Q1292" i="21"/>
  <c r="P1292" i="21"/>
  <c r="O1292" i="21"/>
  <c r="L1293" i="21"/>
  <c r="I1293" i="21"/>
  <c r="H1294" i="21"/>
  <c r="J1293" i="21"/>
  <c r="M1293" i="21"/>
  <c r="K1293" i="21"/>
  <c r="E1293" i="21"/>
  <c r="F1293" i="21"/>
  <c r="D1294" i="21"/>
  <c r="Q1293" i="21"/>
  <c r="P1293" i="21"/>
  <c r="O1293" i="21"/>
  <c r="N1293" i="21"/>
  <c r="H1295" i="21"/>
  <c r="M1294" i="21"/>
  <c r="L1294" i="21"/>
  <c r="K1294" i="21"/>
  <c r="J1294" i="21"/>
  <c r="I1294" i="21"/>
  <c r="E1294" i="21"/>
  <c r="F1294" i="21"/>
  <c r="D1295" i="21"/>
  <c r="J1295" i="21"/>
  <c r="K1295" i="21"/>
  <c r="I1295" i="21"/>
  <c r="H1296" i="21"/>
  <c r="M1295" i="21"/>
  <c r="L1295" i="21"/>
  <c r="O1294" i="21"/>
  <c r="N1294" i="21"/>
  <c r="Q1294" i="21"/>
  <c r="P1294" i="21"/>
  <c r="E1295" i="21"/>
  <c r="F1295" i="21"/>
  <c r="D1296" i="21"/>
  <c r="O1295" i="21"/>
  <c r="N1295" i="21"/>
  <c r="Q1295" i="21"/>
  <c r="P1295" i="21"/>
  <c r="L1296" i="21"/>
  <c r="H1297" i="21"/>
  <c r="J1296" i="21"/>
  <c r="M1296" i="21"/>
  <c r="K1296" i="21"/>
  <c r="I1296" i="21"/>
  <c r="D1297" i="21"/>
  <c r="F1296" i="21"/>
  <c r="E1296" i="21"/>
  <c r="J1297" i="21"/>
  <c r="K1297" i="21"/>
  <c r="L1297" i="21"/>
  <c r="H1298" i="21"/>
  <c r="M1297" i="21"/>
  <c r="I1297" i="21"/>
  <c r="N1296" i="21"/>
  <c r="Q1296" i="21"/>
  <c r="P1296" i="21"/>
  <c r="O1296" i="21"/>
  <c r="D1298" i="21"/>
  <c r="E1297" i="21"/>
  <c r="F1297" i="21"/>
  <c r="H1299" i="21"/>
  <c r="M1298" i="21"/>
  <c r="J1298" i="21"/>
  <c r="K1298" i="21"/>
  <c r="I1298" i="21"/>
  <c r="L1298" i="21"/>
  <c r="Q1297" i="21"/>
  <c r="P1297" i="21"/>
  <c r="O1297" i="21"/>
  <c r="N1297" i="21"/>
  <c r="E1298" i="21"/>
  <c r="D1299" i="21"/>
  <c r="F1298" i="21"/>
  <c r="I1299" i="21"/>
  <c r="H1300" i="21"/>
  <c r="J1299" i="21"/>
  <c r="L1299" i="21"/>
  <c r="K1299" i="21"/>
  <c r="M1299" i="21"/>
  <c r="Q1298" i="21"/>
  <c r="N1298" i="21"/>
  <c r="P1298" i="21"/>
  <c r="O1298" i="21"/>
  <c r="D1300" i="21"/>
  <c r="E1299" i="21"/>
  <c r="F1299" i="21"/>
  <c r="O1299" i="21"/>
  <c r="N1299" i="21"/>
  <c r="Q1299" i="21"/>
  <c r="P1299" i="21"/>
  <c r="I1300" i="21"/>
  <c r="L1300" i="21"/>
  <c r="J1300" i="21"/>
  <c r="K1300" i="21"/>
  <c r="H1301" i="21"/>
  <c r="M1300" i="21"/>
  <c r="E1300" i="21"/>
  <c r="D1301" i="21"/>
  <c r="F1300" i="21"/>
  <c r="P1300" i="21"/>
  <c r="O1300" i="21"/>
  <c r="N1300" i="21"/>
  <c r="Q1300" i="21"/>
  <c r="I1301" i="21"/>
  <c r="J1301" i="21"/>
  <c r="M1301" i="21"/>
  <c r="L1301" i="21"/>
  <c r="K1301" i="21"/>
  <c r="H1302" i="21"/>
  <c r="E1301" i="21"/>
  <c r="F1301" i="21"/>
  <c r="D1302" i="21"/>
  <c r="O1301" i="21"/>
  <c r="P1301" i="21"/>
  <c r="N1301" i="21"/>
  <c r="Q1301" i="21"/>
  <c r="L1302" i="21"/>
  <c r="I1302" i="21"/>
  <c r="H1303" i="21"/>
  <c r="K1302" i="21"/>
  <c r="J1302" i="21"/>
  <c r="M1302" i="21"/>
  <c r="F1302" i="21"/>
  <c r="E1302" i="21"/>
  <c r="D1303" i="21"/>
  <c r="Q1302" i="21"/>
  <c r="O1302" i="21"/>
  <c r="N1302" i="21"/>
  <c r="P1302" i="21"/>
  <c r="K1303" i="21"/>
  <c r="M1303" i="21"/>
  <c r="L1303" i="21"/>
  <c r="I1303" i="21"/>
  <c r="H1304" i="21"/>
  <c r="J1303" i="21"/>
  <c r="E1303" i="21"/>
  <c r="F1303" i="21"/>
  <c r="D1304" i="21"/>
  <c r="P1303" i="21"/>
  <c r="O1303" i="21"/>
  <c r="N1303" i="21"/>
  <c r="Q1303" i="21"/>
  <c r="K1304" i="21"/>
  <c r="I1304" i="21"/>
  <c r="M1304" i="21"/>
  <c r="L1304" i="21"/>
  <c r="J1304" i="21"/>
  <c r="H1305" i="21"/>
  <c r="E1304" i="21"/>
  <c r="F1304" i="21"/>
  <c r="D1305" i="21"/>
  <c r="P1304" i="21"/>
  <c r="N1304" i="21"/>
  <c r="O1304" i="21"/>
  <c r="Q1304" i="21"/>
  <c r="I1305" i="21"/>
  <c r="J1305" i="21"/>
  <c r="M1305" i="21"/>
  <c r="H1306" i="21"/>
  <c r="L1305" i="21"/>
  <c r="K1305" i="21"/>
  <c r="E1305" i="21"/>
  <c r="D1306" i="21"/>
  <c r="F1305" i="21"/>
  <c r="Q1305" i="21"/>
  <c r="N1305" i="21"/>
  <c r="P1305" i="21"/>
  <c r="O1305" i="21"/>
  <c r="J1306" i="21"/>
  <c r="K1306" i="21"/>
  <c r="H1307" i="21"/>
  <c r="I1306" i="21"/>
  <c r="L1306" i="21"/>
  <c r="M1306" i="21"/>
  <c r="E1306" i="21"/>
  <c r="F1306" i="21"/>
  <c r="D1307" i="21"/>
  <c r="L1307" i="21"/>
  <c r="H1308" i="21"/>
  <c r="M1307" i="21"/>
  <c r="I1307" i="21"/>
  <c r="K1307" i="21"/>
  <c r="J1307" i="21"/>
  <c r="P1306" i="21"/>
  <c r="O1306" i="21"/>
  <c r="N1306" i="21"/>
  <c r="Q1306" i="21"/>
  <c r="E1307" i="21"/>
  <c r="D1308" i="21"/>
  <c r="F1307" i="21"/>
  <c r="M1308" i="21"/>
  <c r="H1309" i="21"/>
  <c r="J1308" i="21"/>
  <c r="I1308" i="21"/>
  <c r="K1308" i="21"/>
  <c r="L1308" i="21"/>
  <c r="N1307" i="21"/>
  <c r="Q1307" i="21"/>
  <c r="P1307" i="21"/>
  <c r="O1307" i="21"/>
  <c r="F1308" i="21"/>
  <c r="D1309" i="21"/>
  <c r="E1308" i="21"/>
  <c r="I1309" i="21"/>
  <c r="M1309" i="21"/>
  <c r="J1309" i="21"/>
  <c r="L1309" i="21"/>
  <c r="H1310" i="21"/>
  <c r="K1309" i="21"/>
  <c r="N1308" i="21"/>
  <c r="Q1308" i="21"/>
  <c r="P1308" i="21"/>
  <c r="O1308" i="21"/>
  <c r="D1310" i="21"/>
  <c r="E1309" i="21"/>
  <c r="F1309" i="21"/>
  <c r="Q1309" i="21"/>
  <c r="P1309" i="21"/>
  <c r="O1309" i="21"/>
  <c r="N1309" i="21"/>
  <c r="I1310" i="21"/>
  <c r="K1310" i="21"/>
  <c r="J1310" i="21"/>
  <c r="M1310" i="21"/>
  <c r="L1310" i="21"/>
  <c r="H1311" i="21"/>
  <c r="E1310" i="21"/>
  <c r="D1311" i="21"/>
  <c r="F1310" i="21"/>
  <c r="Q1310" i="21"/>
  <c r="N1310" i="21"/>
  <c r="O1310" i="21"/>
  <c r="P1310" i="21"/>
  <c r="M1311" i="21"/>
  <c r="K1311" i="21"/>
  <c r="J1311" i="21"/>
  <c r="H1312" i="21"/>
  <c r="L1311" i="21"/>
  <c r="I1311" i="21"/>
  <c r="D1312" i="21"/>
  <c r="E1311" i="21"/>
  <c r="F1311" i="21"/>
  <c r="L1312" i="21"/>
  <c r="I1312" i="21"/>
  <c r="K1312" i="21"/>
  <c r="M1312" i="21"/>
  <c r="H1313" i="21"/>
  <c r="J1312" i="21"/>
  <c r="N1311" i="21"/>
  <c r="Q1311" i="21"/>
  <c r="P1311" i="21"/>
  <c r="O1311" i="21"/>
  <c r="E1312" i="21"/>
  <c r="D1313" i="21"/>
  <c r="F1312" i="21"/>
  <c r="O1312" i="21"/>
  <c r="Q1312" i="21"/>
  <c r="N1312" i="21"/>
  <c r="P1312" i="21"/>
  <c r="I1313" i="21"/>
  <c r="K1313" i="21"/>
  <c r="H1314" i="21"/>
  <c r="L1313" i="21"/>
  <c r="J1313" i="21"/>
  <c r="M1313" i="21"/>
  <c r="E1313" i="21"/>
  <c r="F1313" i="21"/>
  <c r="D1314" i="21"/>
  <c r="P1313" i="21"/>
  <c r="O1313" i="21"/>
  <c r="N1313" i="21"/>
  <c r="Q1313" i="21"/>
  <c r="K1314" i="21"/>
  <c r="I1314" i="21"/>
  <c r="J1314" i="21"/>
  <c r="M1314" i="21"/>
  <c r="H1315" i="21"/>
  <c r="L1314" i="21"/>
  <c r="E1314" i="21"/>
  <c r="D1315" i="21"/>
  <c r="F1314" i="21"/>
  <c r="N1314" i="21"/>
  <c r="Q1314" i="21"/>
  <c r="P1314" i="21"/>
  <c r="O1314" i="21"/>
  <c r="I1315" i="21"/>
  <c r="L1315" i="21"/>
  <c r="K1315" i="21"/>
  <c r="J1315" i="21"/>
  <c r="H1316" i="21"/>
  <c r="M1315" i="21"/>
  <c r="F1315" i="21"/>
  <c r="E1315" i="21"/>
  <c r="D1316" i="21"/>
  <c r="P1315" i="21"/>
  <c r="Q1315" i="21"/>
  <c r="O1315" i="21"/>
  <c r="N1315" i="21"/>
  <c r="J1316" i="21"/>
  <c r="K1316" i="21"/>
  <c r="M1316" i="21"/>
  <c r="H1317" i="21"/>
  <c r="I1316" i="21"/>
  <c r="L1316" i="21"/>
  <c r="D1317" i="21"/>
  <c r="F1316" i="21"/>
  <c r="E1316" i="21"/>
  <c r="K1317" i="21"/>
  <c r="J1317" i="21"/>
  <c r="H1318" i="21"/>
  <c r="I1317" i="21"/>
  <c r="L1317" i="21"/>
  <c r="M1317" i="21"/>
  <c r="Q1316" i="21"/>
  <c r="P1316" i="21"/>
  <c r="O1316" i="21"/>
  <c r="N1316" i="21"/>
  <c r="F1317" i="21"/>
  <c r="E1317" i="21"/>
  <c r="D1318" i="21"/>
  <c r="I1318" i="21"/>
  <c r="M1318" i="21"/>
  <c r="K1318" i="21"/>
  <c r="J1318" i="21"/>
  <c r="H1319" i="21"/>
  <c r="L1318" i="21"/>
  <c r="O1317" i="21"/>
  <c r="N1317" i="21"/>
  <c r="Q1317" i="21"/>
  <c r="P1317" i="21"/>
  <c r="E1318" i="21"/>
  <c r="F1318" i="21"/>
  <c r="D1319" i="21"/>
  <c r="O1318" i="21"/>
  <c r="N1318" i="21"/>
  <c r="Q1318" i="21"/>
  <c r="P1318" i="21"/>
  <c r="K1319" i="21"/>
  <c r="H1320" i="21"/>
  <c r="L1319" i="21"/>
  <c r="I1319" i="21"/>
  <c r="M1319" i="21"/>
  <c r="J1319" i="21"/>
  <c r="D1320" i="21"/>
  <c r="F1319" i="21"/>
  <c r="E1319" i="21"/>
  <c r="I1320" i="21"/>
  <c r="K1320" i="21"/>
  <c r="H1321" i="21"/>
  <c r="M1320" i="21"/>
  <c r="L1320" i="21"/>
  <c r="J1320" i="21"/>
  <c r="Q1319" i="21"/>
  <c r="P1319" i="21"/>
  <c r="O1319" i="21"/>
  <c r="N1319" i="21"/>
  <c r="E1320" i="21"/>
  <c r="D1321" i="21"/>
  <c r="F1320" i="21"/>
  <c r="P1320" i="21"/>
  <c r="Q1320" i="21"/>
  <c r="O1320" i="21"/>
  <c r="N1320" i="21"/>
  <c r="M1321" i="21"/>
  <c r="I1321" i="21"/>
  <c r="K1321" i="21"/>
  <c r="J1321" i="21"/>
  <c r="L1321" i="21"/>
  <c r="H1322" i="21"/>
  <c r="F1321" i="21"/>
  <c r="E1321" i="21"/>
  <c r="D1322" i="21"/>
  <c r="O1321" i="21"/>
  <c r="N1321" i="21"/>
  <c r="Q1321" i="21"/>
  <c r="P1321" i="21"/>
  <c r="H1323" i="21"/>
  <c r="M1322" i="21"/>
  <c r="K1322" i="21"/>
  <c r="L1322" i="21"/>
  <c r="J1322" i="21"/>
  <c r="I1322" i="21"/>
  <c r="F1322" i="21"/>
  <c r="E1322" i="21"/>
  <c r="D1323" i="21"/>
  <c r="M1323" i="21"/>
  <c r="J1323" i="21"/>
  <c r="I1323" i="21"/>
  <c r="K1323" i="21"/>
  <c r="H1324" i="21"/>
  <c r="L1323" i="21"/>
  <c r="N1322" i="21"/>
  <c r="Q1322" i="21"/>
  <c r="P1322" i="21"/>
  <c r="O1322" i="21"/>
  <c r="D1324" i="21"/>
  <c r="E1323" i="21"/>
  <c r="F1323" i="21"/>
  <c r="Q1323" i="21"/>
  <c r="N1323" i="21"/>
  <c r="P1323" i="21"/>
  <c r="O1323" i="21"/>
  <c r="L1324" i="21"/>
  <c r="K1324" i="21"/>
  <c r="J1324" i="21"/>
  <c r="H1325" i="21"/>
  <c r="I1324" i="21"/>
  <c r="M1324" i="21"/>
  <c r="F1324" i="21"/>
  <c r="D1325" i="21"/>
  <c r="E1324" i="21"/>
  <c r="L1325" i="21"/>
  <c r="J1325" i="21"/>
  <c r="I1325" i="21"/>
  <c r="M1325" i="21"/>
  <c r="H1326" i="21"/>
  <c r="K1325" i="21"/>
  <c r="N1324" i="21"/>
  <c r="P1324" i="21"/>
  <c r="O1324" i="21"/>
  <c r="Q1324" i="21"/>
  <c r="E1325" i="21"/>
  <c r="D1326" i="21"/>
  <c r="F1325" i="21"/>
  <c r="P1325" i="21"/>
  <c r="O1325" i="21"/>
  <c r="N1325" i="21"/>
  <c r="Q1325" i="21"/>
  <c r="H1327" i="21"/>
  <c r="L1326" i="21"/>
  <c r="J1326" i="21"/>
  <c r="K1326" i="21"/>
  <c r="M1326" i="21"/>
  <c r="I1326" i="21"/>
  <c r="D1327" i="21"/>
  <c r="F1326" i="21"/>
  <c r="E1326" i="21"/>
  <c r="I1327" i="21"/>
  <c r="H1328" i="21"/>
  <c r="L1327" i="21"/>
  <c r="K1327" i="21"/>
  <c r="M1327" i="21"/>
  <c r="J1327" i="21"/>
  <c r="O1326" i="21"/>
  <c r="N1326" i="21"/>
  <c r="Q1326" i="21"/>
  <c r="P1326" i="21"/>
  <c r="E1327" i="21"/>
  <c r="D1328" i="21"/>
  <c r="F1327" i="21"/>
  <c r="N1327" i="21"/>
  <c r="Q1327" i="21"/>
  <c r="P1327" i="21"/>
  <c r="O1327" i="21"/>
  <c r="H1329" i="21"/>
  <c r="K1328" i="21"/>
  <c r="J1328" i="21"/>
  <c r="L1328" i="21"/>
  <c r="M1328" i="21"/>
  <c r="I1328" i="21"/>
  <c r="D1329" i="21"/>
  <c r="E1328" i="21"/>
  <c r="F1328" i="21"/>
  <c r="J1329" i="21"/>
  <c r="L1329" i="21"/>
  <c r="H1330" i="21"/>
  <c r="I1329" i="21"/>
  <c r="K1329" i="21"/>
  <c r="M1329" i="21"/>
  <c r="P1328" i="21"/>
  <c r="O1328" i="21"/>
  <c r="Q1328" i="21"/>
  <c r="N1328" i="21"/>
  <c r="D1330" i="21"/>
  <c r="F1329" i="21"/>
  <c r="E1329" i="21"/>
  <c r="J1330" i="21"/>
  <c r="L1330" i="21"/>
  <c r="K1330" i="21"/>
  <c r="H1331" i="21"/>
  <c r="I1330" i="21"/>
  <c r="M1330" i="21"/>
  <c r="Q1329" i="21"/>
  <c r="P1329" i="21"/>
  <c r="O1329" i="21"/>
  <c r="N1329" i="21"/>
  <c r="D1331" i="21"/>
  <c r="E1330" i="21"/>
  <c r="F1330" i="21"/>
  <c r="H1332" i="21"/>
  <c r="K1331" i="21"/>
  <c r="J1331" i="21"/>
  <c r="M1331" i="21"/>
  <c r="I1331" i="21"/>
  <c r="L1331" i="21"/>
  <c r="P1330" i="21"/>
  <c r="Q1330" i="21"/>
  <c r="O1330" i="21"/>
  <c r="N1330" i="21"/>
  <c r="E1331" i="21"/>
  <c r="F1331" i="21"/>
  <c r="D1332" i="21"/>
  <c r="M1332" i="21"/>
  <c r="I1332" i="21"/>
  <c r="J1332" i="21"/>
  <c r="H1333" i="21"/>
  <c r="K1332" i="21"/>
  <c r="L1332" i="21"/>
  <c r="O1331" i="21"/>
  <c r="P1331" i="21"/>
  <c r="N1331" i="21"/>
  <c r="Q1331" i="21"/>
  <c r="F1332" i="21"/>
  <c r="D1333" i="21"/>
  <c r="E1332" i="21"/>
  <c r="O1332" i="21"/>
  <c r="P1332" i="21"/>
  <c r="N1332" i="21"/>
  <c r="Q1332" i="21"/>
  <c r="K1333" i="21"/>
  <c r="J1333" i="21"/>
  <c r="L1333" i="21"/>
  <c r="M1333" i="21"/>
  <c r="H1334" i="21"/>
  <c r="I1333" i="21"/>
  <c r="D1334" i="21"/>
  <c r="F1333" i="21"/>
  <c r="E1333" i="21"/>
  <c r="K1334" i="21"/>
  <c r="L1334" i="21"/>
  <c r="M1334" i="21"/>
  <c r="H1335" i="21"/>
  <c r="J1334" i="21"/>
  <c r="I1334" i="21"/>
  <c r="Q1333" i="21"/>
  <c r="P1333" i="21"/>
  <c r="O1333" i="21"/>
  <c r="N1333" i="21"/>
  <c r="D1335" i="21"/>
  <c r="E1334" i="21"/>
  <c r="F1334" i="21"/>
  <c r="J1335" i="21"/>
  <c r="H1336" i="21"/>
  <c r="K1335" i="21"/>
  <c r="L1335" i="21"/>
  <c r="M1335" i="21"/>
  <c r="I1335" i="21"/>
  <c r="P1334" i="21"/>
  <c r="N1334" i="21"/>
  <c r="O1334" i="21"/>
  <c r="Q1334" i="21"/>
  <c r="D1336" i="21"/>
  <c r="F1335" i="21"/>
  <c r="E1335" i="21"/>
  <c r="K1336" i="21"/>
  <c r="M1336" i="21"/>
  <c r="L1336" i="21"/>
  <c r="J1336" i="21"/>
  <c r="I1336" i="21"/>
  <c r="H1337" i="21"/>
  <c r="O1335" i="21"/>
  <c r="Q1335" i="21"/>
  <c r="N1335" i="21"/>
  <c r="P1335" i="21"/>
  <c r="E1336" i="21"/>
  <c r="D1337" i="21"/>
  <c r="F1336" i="21"/>
  <c r="P1336" i="21"/>
  <c r="N1336" i="21"/>
  <c r="Q1336" i="21"/>
  <c r="O1336" i="21"/>
  <c r="M1337" i="21"/>
  <c r="K1337" i="21"/>
  <c r="H1338" i="21"/>
  <c r="L1337" i="21"/>
  <c r="J1337" i="21"/>
  <c r="I1337" i="21"/>
  <c r="F1337" i="21"/>
  <c r="E1337" i="21"/>
  <c r="D1338" i="21"/>
  <c r="K1338" i="21"/>
  <c r="J1338" i="21"/>
  <c r="L1338" i="21"/>
  <c r="H1339" i="21"/>
  <c r="I1338" i="21"/>
  <c r="M1338" i="21"/>
  <c r="N1337" i="21"/>
  <c r="Q1337" i="21"/>
  <c r="P1337" i="21"/>
  <c r="O1337" i="21"/>
  <c r="E1338" i="21"/>
  <c r="D1339" i="21"/>
  <c r="F1338" i="21"/>
  <c r="J1339" i="21"/>
  <c r="I1339" i="21"/>
  <c r="K1339" i="21"/>
  <c r="M1339" i="21"/>
  <c r="L1339" i="21"/>
  <c r="H1340" i="21"/>
  <c r="N1338" i="21"/>
  <c r="Q1338" i="21"/>
  <c r="P1338" i="21"/>
  <c r="O1338" i="21"/>
  <c r="D1340" i="21"/>
  <c r="F1339" i="21"/>
  <c r="E1339" i="21"/>
  <c r="Q1339" i="21"/>
  <c r="N1339" i="21"/>
  <c r="P1339" i="21"/>
  <c r="O1339" i="21"/>
  <c r="I1340" i="21"/>
  <c r="M1340" i="21"/>
  <c r="J1340" i="21"/>
  <c r="H1341" i="21"/>
  <c r="L1340" i="21"/>
  <c r="K1340" i="21"/>
  <c r="E1340" i="21"/>
  <c r="F1340" i="21"/>
  <c r="D1341" i="21"/>
  <c r="N1340" i="21"/>
  <c r="Q1340" i="21"/>
  <c r="O1340" i="21"/>
  <c r="P1340" i="21"/>
  <c r="K1341" i="21"/>
  <c r="J1341" i="21"/>
  <c r="L1341" i="21"/>
  <c r="H1342" i="21"/>
  <c r="I1341" i="21"/>
  <c r="M1341" i="21"/>
  <c r="D1342" i="21"/>
  <c r="E1341" i="21"/>
  <c r="F1341" i="21"/>
  <c r="J1342" i="21"/>
  <c r="K1342" i="21"/>
  <c r="H1343" i="21"/>
  <c r="I1342" i="21"/>
  <c r="L1342" i="21"/>
  <c r="M1342" i="21"/>
  <c r="O1341" i="21"/>
  <c r="N1341" i="21"/>
  <c r="Q1341" i="21"/>
  <c r="P1341" i="21"/>
  <c r="F1342" i="21"/>
  <c r="D1343" i="21"/>
  <c r="E1342" i="21"/>
  <c r="L1343" i="21"/>
  <c r="J1343" i="21"/>
  <c r="I1343" i="21"/>
  <c r="H1344" i="21"/>
  <c r="M1343" i="21"/>
  <c r="K1343" i="21"/>
  <c r="P1342" i="21"/>
  <c r="Q1342" i="21"/>
  <c r="O1342" i="21"/>
  <c r="N1342" i="21"/>
  <c r="D1344" i="21"/>
  <c r="E1343" i="21"/>
  <c r="F1343" i="21"/>
  <c r="P1343" i="21"/>
  <c r="O1343" i="21"/>
  <c r="Q1343" i="21"/>
  <c r="N1343" i="21"/>
  <c r="K1344" i="21"/>
  <c r="H1345" i="21"/>
  <c r="M1344" i="21"/>
  <c r="L1344" i="21"/>
  <c r="I1344" i="21"/>
  <c r="J1344" i="21"/>
  <c r="D1345" i="21"/>
  <c r="F1344" i="21"/>
  <c r="E1344" i="21"/>
  <c r="M1345" i="21"/>
  <c r="J1345" i="21"/>
  <c r="H1346" i="21"/>
  <c r="L1345" i="21"/>
  <c r="I1345" i="21"/>
  <c r="K1345" i="21"/>
  <c r="P1344" i="21"/>
  <c r="O1344" i="21"/>
  <c r="N1344" i="21"/>
  <c r="Q1344" i="21"/>
  <c r="D1346" i="21"/>
  <c r="E1345" i="21"/>
  <c r="F1345" i="21"/>
  <c r="L1346" i="21"/>
  <c r="H1347" i="21"/>
  <c r="I1346" i="21"/>
  <c r="M1346" i="21"/>
  <c r="K1346" i="21"/>
  <c r="J1346" i="21"/>
  <c r="O1345" i="21"/>
  <c r="N1345" i="21"/>
  <c r="Q1345" i="21"/>
  <c r="P1345" i="21"/>
  <c r="F1346" i="21"/>
  <c r="E1346" i="21"/>
  <c r="D1347" i="21"/>
  <c r="K1347" i="21"/>
  <c r="H1348" i="21"/>
  <c r="M1347" i="21"/>
  <c r="L1347" i="21"/>
  <c r="I1347" i="21"/>
  <c r="J1347" i="21"/>
  <c r="O1346" i="21"/>
  <c r="N1346" i="21"/>
  <c r="Q1346" i="21"/>
  <c r="P1346" i="21"/>
  <c r="D1348" i="21"/>
  <c r="E1347" i="21"/>
  <c r="F1347" i="21"/>
  <c r="I1348" i="21"/>
  <c r="L1348" i="21"/>
  <c r="K1348" i="21"/>
  <c r="J1348" i="21"/>
  <c r="H1349" i="21"/>
  <c r="M1348" i="21"/>
  <c r="P1347" i="21"/>
  <c r="O1347" i="21"/>
  <c r="N1347" i="21"/>
  <c r="Q1347" i="21"/>
  <c r="E1348" i="21"/>
  <c r="D1349" i="21"/>
  <c r="F1348" i="21"/>
  <c r="N1348" i="21"/>
  <c r="P1348" i="21"/>
  <c r="O1348" i="21"/>
  <c r="Q1348" i="21"/>
  <c r="M1349" i="21"/>
  <c r="I1349" i="21"/>
  <c r="L1349" i="21"/>
  <c r="H1350" i="21"/>
  <c r="J1349" i="21"/>
  <c r="K1349" i="21"/>
  <c r="F1349" i="21"/>
  <c r="D1350" i="21"/>
  <c r="E1349" i="21"/>
  <c r="N1349" i="21"/>
  <c r="Q1349" i="21"/>
  <c r="P1349" i="21"/>
  <c r="O1349" i="21"/>
  <c r="L1350" i="21"/>
  <c r="J1350" i="21"/>
  <c r="H1351" i="21"/>
  <c r="K1350" i="21"/>
  <c r="M1350" i="21"/>
  <c r="I1350" i="21"/>
  <c r="D1351" i="21"/>
  <c r="E1350" i="21"/>
  <c r="F1350" i="21"/>
  <c r="K1351" i="21"/>
  <c r="J1351" i="21"/>
  <c r="H1352" i="21"/>
  <c r="L1351" i="21"/>
  <c r="M1351" i="21"/>
  <c r="I1351" i="21"/>
  <c r="O1350" i="21"/>
  <c r="N1350" i="21"/>
  <c r="Q1350" i="21"/>
  <c r="P1350" i="21"/>
  <c r="F1351" i="21"/>
  <c r="E1351" i="21"/>
  <c r="D1352" i="21"/>
  <c r="M1352" i="21"/>
  <c r="H1353" i="21"/>
  <c r="K1352" i="21"/>
  <c r="J1352" i="21"/>
  <c r="I1352" i="21"/>
  <c r="L1352" i="21"/>
  <c r="P1351" i="21"/>
  <c r="Q1351" i="21"/>
  <c r="O1351" i="21"/>
  <c r="N1351" i="21"/>
  <c r="F1352" i="21"/>
  <c r="E1352" i="21"/>
  <c r="D1353" i="21"/>
  <c r="M1353" i="21"/>
  <c r="I1353" i="21"/>
  <c r="K1353" i="21"/>
  <c r="H1354" i="21"/>
  <c r="J1353" i="21"/>
  <c r="L1353" i="21"/>
  <c r="N1352" i="21"/>
  <c r="P1352" i="21"/>
  <c r="O1352" i="21"/>
  <c r="Q1352" i="21"/>
  <c r="F1353" i="21"/>
  <c r="D1354" i="21"/>
  <c r="E1353" i="21"/>
  <c r="Q1353" i="21"/>
  <c r="P1353" i="21"/>
  <c r="O1353" i="21"/>
  <c r="N1353" i="21"/>
  <c r="H1355" i="21"/>
  <c r="J1354" i="21"/>
  <c r="L1354" i="21"/>
  <c r="M1354" i="21"/>
  <c r="K1354" i="21"/>
  <c r="I1354" i="21"/>
  <c r="E1354" i="21"/>
  <c r="D1355" i="21"/>
  <c r="F1354" i="21"/>
  <c r="J1355" i="21"/>
  <c r="K1355" i="21"/>
  <c r="L1355" i="21"/>
  <c r="M1355" i="21"/>
  <c r="I1355" i="21"/>
  <c r="H1356" i="21"/>
  <c r="Q1354" i="21"/>
  <c r="N1354" i="21"/>
  <c r="P1354" i="21"/>
  <c r="O1354" i="21"/>
  <c r="E1355" i="21"/>
  <c r="D1356" i="21"/>
  <c r="F1355" i="21"/>
  <c r="N1355" i="21"/>
  <c r="Q1355" i="21"/>
  <c r="P1355" i="21"/>
  <c r="O1355" i="21"/>
  <c r="I1356" i="21"/>
  <c r="H1357" i="21"/>
  <c r="M1356" i="21"/>
  <c r="L1356" i="21"/>
  <c r="K1356" i="21"/>
  <c r="J1356" i="21"/>
  <c r="E1356" i="21"/>
  <c r="F1356" i="21"/>
  <c r="D1357" i="21"/>
  <c r="P1356" i="21"/>
  <c r="N1356" i="21"/>
  <c r="O1356" i="21"/>
  <c r="Q1356" i="21"/>
  <c r="L1357" i="21"/>
  <c r="I1357" i="21"/>
  <c r="J1357" i="21"/>
  <c r="K1357" i="21"/>
  <c r="H1358" i="21"/>
  <c r="M1357" i="21"/>
  <c r="D1358" i="21"/>
  <c r="E1357" i="21"/>
  <c r="F1357" i="21"/>
  <c r="P1357" i="21"/>
  <c r="N1357" i="21"/>
  <c r="O1357" i="21"/>
  <c r="Q1357" i="21"/>
  <c r="M1358" i="21"/>
  <c r="I1358" i="21"/>
  <c r="L1358" i="21"/>
  <c r="K1358" i="21"/>
  <c r="H1359" i="21"/>
  <c r="J1358" i="21"/>
  <c r="F1358" i="21"/>
  <c r="E1358" i="21"/>
  <c r="D1359" i="21"/>
  <c r="Q1358" i="21"/>
  <c r="O1358" i="21"/>
  <c r="N1358" i="21"/>
  <c r="P1358" i="21"/>
  <c r="I1359" i="21"/>
  <c r="J1359" i="21"/>
  <c r="M1359" i="21"/>
  <c r="K1359" i="21"/>
  <c r="L1359" i="21"/>
  <c r="H1360" i="21"/>
  <c r="E1359" i="21"/>
  <c r="F1359" i="21"/>
  <c r="D1360" i="21"/>
  <c r="N1359" i="21"/>
  <c r="Q1359" i="21"/>
  <c r="P1359" i="21"/>
  <c r="O1359" i="21"/>
  <c r="K1360" i="21"/>
  <c r="I1360" i="21"/>
  <c r="M1360" i="21"/>
  <c r="L1360" i="21"/>
  <c r="J1360" i="21"/>
  <c r="H1361" i="21"/>
  <c r="F1360" i="21"/>
  <c r="D1361" i="21"/>
  <c r="E1360" i="21"/>
  <c r="Q1360" i="21"/>
  <c r="P1360" i="21"/>
  <c r="O1360" i="21"/>
  <c r="N1360" i="21"/>
  <c r="J1361" i="21"/>
  <c r="K1361" i="21"/>
  <c r="H1362" i="21"/>
  <c r="L1361" i="21"/>
  <c r="I1361" i="21"/>
  <c r="M1361" i="21"/>
  <c r="E1361" i="21"/>
  <c r="F1361" i="21"/>
  <c r="D1362" i="21"/>
  <c r="H1363" i="21"/>
  <c r="J1362" i="21"/>
  <c r="K1362" i="21"/>
  <c r="M1362" i="21"/>
  <c r="I1362" i="21"/>
  <c r="L1362" i="21"/>
  <c r="Q1361" i="21"/>
  <c r="N1361" i="21"/>
  <c r="P1361" i="21"/>
  <c r="O1361" i="21"/>
  <c r="E1362" i="21"/>
  <c r="D1363" i="21"/>
  <c r="F1362" i="21"/>
  <c r="M1363" i="21"/>
  <c r="I1363" i="21"/>
  <c r="K1363" i="21"/>
  <c r="J1363" i="21"/>
  <c r="H1364" i="21"/>
  <c r="L1363" i="21"/>
  <c r="P1362" i="21"/>
  <c r="O1362" i="21"/>
  <c r="N1362" i="21"/>
  <c r="Q1362" i="21"/>
  <c r="E1363" i="21"/>
  <c r="F1363" i="21"/>
  <c r="D1364" i="21"/>
  <c r="O1363" i="21"/>
  <c r="P1363" i="21"/>
  <c r="N1363" i="21"/>
  <c r="Q1363" i="21"/>
  <c r="I1364" i="21"/>
  <c r="L1364" i="21"/>
  <c r="J1364" i="21"/>
  <c r="K1364" i="21"/>
  <c r="M1364" i="21"/>
  <c r="H1365" i="21"/>
  <c r="D1365" i="21"/>
  <c r="E1364" i="21"/>
  <c r="F1364" i="21"/>
  <c r="O1364" i="21"/>
  <c r="N1364" i="21"/>
  <c r="Q1364" i="21"/>
  <c r="P1364" i="21"/>
  <c r="L1365" i="21"/>
  <c r="I1365" i="21"/>
  <c r="J1365" i="21"/>
  <c r="H1366" i="21"/>
  <c r="M1365" i="21"/>
  <c r="K1365" i="21"/>
  <c r="D1366" i="21"/>
  <c r="E1365" i="21"/>
  <c r="F1365" i="21"/>
  <c r="O1365" i="21"/>
  <c r="P1365" i="21"/>
  <c r="N1365" i="21"/>
  <c r="Q1365" i="21"/>
  <c r="K1366" i="21"/>
  <c r="I1366" i="21"/>
  <c r="L1366" i="21"/>
  <c r="H1367" i="21"/>
  <c r="M1366" i="21"/>
  <c r="J1366" i="21"/>
  <c r="D1367" i="21"/>
  <c r="F1366" i="21"/>
  <c r="E1366" i="21"/>
  <c r="P1366" i="21"/>
  <c r="N1366" i="21"/>
  <c r="O1366" i="21"/>
  <c r="Q1366" i="21"/>
  <c r="I1367" i="21"/>
  <c r="M1367" i="21"/>
  <c r="J1367" i="21"/>
  <c r="L1367" i="21"/>
  <c r="K1367" i="21"/>
  <c r="H1368" i="21"/>
  <c r="F1367" i="21"/>
  <c r="E1367" i="21"/>
  <c r="D1368" i="21"/>
  <c r="O1367" i="21"/>
  <c r="P1367" i="21"/>
  <c r="N1367" i="21"/>
  <c r="Q1367" i="21"/>
  <c r="L1368" i="21"/>
  <c r="H1369" i="21"/>
  <c r="K1368" i="21"/>
  <c r="M1368" i="21"/>
  <c r="J1368" i="21"/>
  <c r="I1368" i="21"/>
  <c r="F1368" i="21"/>
  <c r="E1368" i="21"/>
  <c r="D1369" i="21"/>
  <c r="L1369" i="21"/>
  <c r="M1369" i="21"/>
  <c r="J1369" i="21"/>
  <c r="K1369" i="21"/>
  <c r="H1370" i="21"/>
  <c r="I1369" i="21"/>
  <c r="P1368" i="21"/>
  <c r="N1368" i="21"/>
  <c r="Q1368" i="21"/>
  <c r="O1368" i="21"/>
  <c r="F1369" i="21"/>
  <c r="D1370" i="21"/>
  <c r="E1369" i="21"/>
  <c r="M1370" i="21"/>
  <c r="H1371" i="21"/>
  <c r="L1370" i="21"/>
  <c r="K1370" i="21"/>
  <c r="I1370" i="21"/>
  <c r="J1370" i="21"/>
  <c r="Q1369" i="21"/>
  <c r="P1369" i="21"/>
  <c r="O1369" i="21"/>
  <c r="N1369" i="21"/>
  <c r="E1370" i="21"/>
  <c r="D1371" i="21"/>
  <c r="F1370" i="21"/>
  <c r="L1371" i="21"/>
  <c r="H1372" i="21"/>
  <c r="I1371" i="21"/>
  <c r="J1371" i="21"/>
  <c r="K1371" i="21"/>
  <c r="M1371" i="21"/>
  <c r="Q1370" i="21"/>
  <c r="P1370" i="21"/>
  <c r="O1370" i="21"/>
  <c r="N1370" i="21"/>
  <c r="F1371" i="21"/>
  <c r="D1372" i="21"/>
  <c r="E1371" i="21"/>
  <c r="H1373" i="21"/>
  <c r="K1372" i="21"/>
  <c r="L1372" i="21"/>
  <c r="J1372" i="21"/>
  <c r="I1372" i="21"/>
  <c r="M1372" i="21"/>
  <c r="P1371" i="21"/>
  <c r="O1371" i="21"/>
  <c r="N1371" i="21"/>
  <c r="Q1371" i="21"/>
  <c r="D1373" i="21"/>
  <c r="F1372" i="21"/>
  <c r="E1372" i="21"/>
  <c r="J1373" i="21"/>
  <c r="M1373" i="21"/>
  <c r="H1374" i="21"/>
  <c r="I1373" i="21"/>
  <c r="K1373" i="21"/>
  <c r="L1373" i="21"/>
  <c r="O1372" i="21"/>
  <c r="P1372" i="21"/>
  <c r="N1372" i="21"/>
  <c r="Q1372" i="21"/>
  <c r="D1374" i="21"/>
  <c r="F1373" i="21"/>
  <c r="E1373" i="21"/>
  <c r="M1374" i="21"/>
  <c r="J1374" i="21"/>
  <c r="L1374" i="21"/>
  <c r="I1374" i="21"/>
  <c r="K1374" i="21"/>
  <c r="H1375" i="21"/>
  <c r="Q1373" i="21"/>
  <c r="P1373" i="21"/>
  <c r="O1373" i="21"/>
  <c r="N1373" i="21"/>
  <c r="D1375" i="21"/>
  <c r="F1374" i="21"/>
  <c r="E1374" i="21"/>
  <c r="P1374" i="21"/>
  <c r="Q1374" i="21"/>
  <c r="O1374" i="21"/>
  <c r="N1374" i="21"/>
  <c r="I1375" i="21"/>
  <c r="H1376" i="21"/>
  <c r="K1375" i="21"/>
  <c r="M1375" i="21"/>
  <c r="L1375" i="21"/>
  <c r="J1375" i="21"/>
  <c r="F1375" i="21"/>
  <c r="D1376" i="21"/>
  <c r="E1375" i="21"/>
  <c r="Q1375" i="21"/>
  <c r="O1375" i="21"/>
  <c r="P1375" i="21"/>
  <c r="N1375" i="21"/>
  <c r="K1376" i="21"/>
  <c r="J1376" i="21"/>
  <c r="L1376" i="21"/>
  <c r="I1376" i="21"/>
  <c r="H1377" i="21"/>
  <c r="M1376" i="21"/>
  <c r="F1376" i="21"/>
  <c r="D1377" i="21"/>
  <c r="E1376" i="21"/>
  <c r="O1376" i="21"/>
  <c r="P1376" i="21"/>
  <c r="N1376" i="21"/>
  <c r="Q1376" i="21"/>
  <c r="K1377" i="21"/>
  <c r="J1377" i="21"/>
  <c r="M1377" i="21"/>
  <c r="L1377" i="21"/>
  <c r="I1377" i="21"/>
  <c r="H1378" i="21"/>
  <c r="F1377" i="21"/>
  <c r="E1377" i="21"/>
  <c r="D1378" i="21"/>
  <c r="P1377" i="21"/>
  <c r="Q1377" i="21"/>
  <c r="O1377" i="21"/>
  <c r="N1377" i="21"/>
  <c r="J1378" i="21"/>
  <c r="M1378" i="21"/>
  <c r="I1378" i="21"/>
  <c r="K1378" i="21"/>
  <c r="H1379" i="21"/>
  <c r="L1378" i="21"/>
  <c r="D1379" i="21"/>
  <c r="F1378" i="21"/>
  <c r="E1378" i="21"/>
  <c r="Q1378" i="21"/>
  <c r="N1378" i="21"/>
  <c r="P1378" i="21"/>
  <c r="O1378" i="21"/>
  <c r="K1379" i="21"/>
  <c r="J1379" i="21"/>
  <c r="M1379" i="21"/>
  <c r="H1380" i="21"/>
  <c r="I1379" i="21"/>
  <c r="L1379" i="21"/>
  <c r="D1380" i="21"/>
  <c r="E1379" i="21"/>
  <c r="F1379" i="21"/>
  <c r="L1380" i="21"/>
  <c r="J1380" i="21"/>
  <c r="I1380" i="21"/>
  <c r="K1380" i="21"/>
  <c r="M1380" i="21"/>
  <c r="H1381" i="21"/>
  <c r="N1379" i="21"/>
  <c r="O1379" i="21"/>
  <c r="Q1379" i="21"/>
  <c r="P1379" i="21"/>
  <c r="E1380" i="21"/>
  <c r="D1381" i="21"/>
  <c r="F1380" i="21"/>
  <c r="N1380" i="21"/>
  <c r="O1380" i="21"/>
  <c r="P1380" i="21"/>
  <c r="Q1380" i="21"/>
  <c r="K1381" i="21"/>
  <c r="J1381" i="21"/>
  <c r="I1381" i="21"/>
  <c r="M1381" i="21"/>
  <c r="H1382" i="21"/>
  <c r="L1381" i="21"/>
  <c r="E1381" i="21"/>
  <c r="F1381" i="21"/>
  <c r="D1382" i="21"/>
  <c r="P1381" i="21"/>
  <c r="Q1381" i="21"/>
  <c r="O1381" i="21"/>
  <c r="N1381" i="21"/>
  <c r="L1382" i="21"/>
  <c r="K1382" i="21"/>
  <c r="H1383" i="21"/>
  <c r="J1382" i="21"/>
  <c r="I1382" i="21"/>
  <c r="M1382" i="21"/>
  <c r="E1382" i="21"/>
  <c r="F1382" i="21"/>
  <c r="D1383" i="21"/>
  <c r="L1383" i="21"/>
  <c r="M1383" i="21"/>
  <c r="K1383" i="21"/>
  <c r="I1383" i="21"/>
  <c r="J1383" i="21"/>
  <c r="H1384" i="21"/>
  <c r="O1382" i="21"/>
  <c r="Q1382" i="21"/>
  <c r="N1382" i="21"/>
  <c r="P1382" i="21"/>
  <c r="D1384" i="21"/>
  <c r="F1383" i="21"/>
  <c r="E1383" i="21"/>
  <c r="Q1383" i="21"/>
  <c r="O1383" i="21"/>
  <c r="P1383" i="21"/>
  <c r="N1383" i="21"/>
  <c r="L1384" i="21"/>
  <c r="H1385" i="21"/>
  <c r="J1384" i="21"/>
  <c r="K1384" i="21"/>
  <c r="I1384" i="21"/>
  <c r="M1384" i="21"/>
  <c r="E1384" i="21"/>
  <c r="F1384" i="21"/>
  <c r="D1385" i="21"/>
  <c r="L1385" i="21"/>
  <c r="J1385" i="21"/>
  <c r="M1385" i="21"/>
  <c r="I1385" i="21"/>
  <c r="H1386" i="21"/>
  <c r="K1385" i="21"/>
  <c r="Q1384" i="21"/>
  <c r="P1384" i="21"/>
  <c r="N1384" i="21"/>
  <c r="O1384" i="21"/>
  <c r="E1385" i="21"/>
  <c r="D1386" i="21"/>
  <c r="F1385" i="21"/>
  <c r="P1385" i="21"/>
  <c r="N1385" i="21"/>
  <c r="O1385" i="21"/>
  <c r="Q1385" i="21"/>
  <c r="M1386" i="21"/>
  <c r="J1386" i="21"/>
  <c r="H1387" i="21"/>
  <c r="K1386" i="21"/>
  <c r="I1386" i="21"/>
  <c r="L1386" i="21"/>
  <c r="F1386" i="21"/>
  <c r="D1387" i="21"/>
  <c r="E1386" i="21"/>
  <c r="H1388" i="21"/>
  <c r="L1387" i="21"/>
  <c r="I1387" i="21"/>
  <c r="M1387" i="21"/>
  <c r="K1387" i="21"/>
  <c r="J1387" i="21"/>
  <c r="N1386" i="21"/>
  <c r="Q1386" i="21"/>
  <c r="P1386" i="21"/>
  <c r="O1386" i="21"/>
  <c r="F1387" i="21"/>
  <c r="D1388" i="21"/>
  <c r="E1387" i="21"/>
  <c r="L1388" i="21"/>
  <c r="K1388" i="21"/>
  <c r="M1388" i="21"/>
  <c r="J1388" i="21"/>
  <c r="H1389" i="21"/>
  <c r="I1388" i="21"/>
  <c r="Q1387" i="21"/>
  <c r="P1387" i="21"/>
  <c r="O1387" i="21"/>
  <c r="N1387" i="21"/>
  <c r="F1388" i="21"/>
  <c r="E1388" i="21"/>
  <c r="D1389" i="21"/>
  <c r="J1389" i="21"/>
  <c r="I1389" i="21"/>
  <c r="H1390" i="21"/>
  <c r="M1389" i="21"/>
  <c r="L1389" i="21"/>
  <c r="K1389" i="21"/>
  <c r="O1388" i="21"/>
  <c r="N1388" i="21"/>
  <c r="Q1388" i="21"/>
  <c r="P1388" i="21"/>
  <c r="E1389" i="21"/>
  <c r="D1390" i="21"/>
  <c r="F1389" i="21"/>
  <c r="Q1389" i="21"/>
  <c r="P1389" i="21"/>
  <c r="N1389" i="21"/>
  <c r="O1389" i="21"/>
  <c r="H1391" i="21"/>
  <c r="J1390" i="21"/>
  <c r="L1390" i="21"/>
  <c r="M1390" i="21"/>
  <c r="I1390" i="21"/>
  <c r="K1390" i="21"/>
  <c r="E1390" i="21"/>
  <c r="F1390" i="21"/>
  <c r="D1391" i="21"/>
  <c r="J1391" i="21"/>
  <c r="L1391" i="21"/>
  <c r="I1391" i="21"/>
  <c r="M1391" i="21"/>
  <c r="K1391" i="21"/>
  <c r="H1392" i="21"/>
  <c r="Q1390" i="21"/>
  <c r="P1390" i="21"/>
  <c r="O1390" i="21"/>
  <c r="N1390" i="21"/>
  <c r="F1391" i="21"/>
  <c r="D1392" i="21"/>
  <c r="E1391" i="21"/>
  <c r="P1391" i="21"/>
  <c r="O1391" i="21"/>
  <c r="Q1391" i="21"/>
  <c r="N1391" i="21"/>
  <c r="I1392" i="21"/>
  <c r="M1392" i="21"/>
  <c r="H1393" i="21"/>
  <c r="K1392" i="21"/>
  <c r="J1392" i="21"/>
  <c r="L1392" i="21"/>
  <c r="D1393" i="21"/>
  <c r="F1392" i="21"/>
  <c r="E1392" i="21"/>
  <c r="Q1392" i="21"/>
  <c r="P1392" i="21"/>
  <c r="O1392" i="21"/>
  <c r="N1392" i="21"/>
  <c r="K1393" i="21"/>
  <c r="L1393" i="21"/>
  <c r="I1393" i="21"/>
  <c r="J1393" i="21"/>
  <c r="H1394" i="21"/>
  <c r="M1393" i="21"/>
  <c r="E1393" i="21"/>
  <c r="D1394" i="21"/>
  <c r="F1393" i="21"/>
  <c r="Q1393" i="21"/>
  <c r="O1393" i="21"/>
  <c r="P1393" i="21"/>
  <c r="N1393" i="21"/>
  <c r="H1395" i="21"/>
  <c r="J1394" i="21"/>
  <c r="K1394" i="21"/>
  <c r="M1394" i="21"/>
  <c r="L1394" i="21"/>
  <c r="I1394" i="21"/>
  <c r="E1394" i="21"/>
  <c r="D1395" i="21"/>
  <c r="F1394" i="21"/>
  <c r="I1395" i="21"/>
  <c r="L1395" i="21"/>
  <c r="K1395" i="21"/>
  <c r="M1395" i="21"/>
  <c r="J1395" i="21"/>
  <c r="H1396" i="21"/>
  <c r="O1394" i="21"/>
  <c r="N1394" i="21"/>
  <c r="Q1394" i="21"/>
  <c r="P1394" i="21"/>
  <c r="D1396" i="21"/>
  <c r="E1395" i="21"/>
  <c r="F1395" i="21"/>
  <c r="N1395" i="21"/>
  <c r="O1395" i="21"/>
  <c r="Q1395" i="21"/>
  <c r="P1395" i="21"/>
  <c r="I1396" i="21"/>
  <c r="K1396" i="21"/>
  <c r="L1396" i="21"/>
  <c r="J1396" i="21"/>
  <c r="M1396" i="21"/>
  <c r="H1397" i="21"/>
  <c r="F1396" i="21"/>
  <c r="D1397" i="21"/>
  <c r="E1396" i="21"/>
  <c r="Q1396" i="21"/>
  <c r="P1396" i="21"/>
  <c r="O1396" i="21"/>
  <c r="N1396" i="21"/>
  <c r="I1397" i="21"/>
  <c r="H1398" i="21"/>
  <c r="J1397" i="21"/>
  <c r="K1397" i="21"/>
  <c r="M1397" i="21"/>
  <c r="L1397" i="21"/>
  <c r="D1398" i="21"/>
  <c r="F1397" i="21"/>
  <c r="E1397" i="21"/>
  <c r="P1397" i="21"/>
  <c r="Q1397" i="21"/>
  <c r="O1397" i="21"/>
  <c r="N1397" i="21"/>
  <c r="L1398" i="21"/>
  <c r="K1398" i="21"/>
  <c r="J1398" i="21"/>
  <c r="H1399" i="21"/>
  <c r="I1398" i="21"/>
  <c r="M1398" i="21"/>
  <c r="D1399" i="21"/>
  <c r="F1398" i="21"/>
  <c r="E1398" i="21"/>
  <c r="M1399" i="21"/>
  <c r="I1399" i="21"/>
  <c r="J1399" i="21"/>
  <c r="H1400" i="21"/>
  <c r="K1399" i="21"/>
  <c r="L1399" i="21"/>
  <c r="P1398" i="21"/>
  <c r="Q1398" i="21"/>
  <c r="N1398" i="21"/>
  <c r="O1398" i="21"/>
  <c r="E1399" i="21"/>
  <c r="D1400" i="21"/>
  <c r="F1399" i="21"/>
  <c r="O1399" i="21"/>
  <c r="P1399" i="21"/>
  <c r="N1399" i="21"/>
  <c r="Q1399" i="21"/>
  <c r="J1400" i="21"/>
  <c r="K1400" i="21"/>
  <c r="L1400" i="21"/>
  <c r="H1401" i="21"/>
  <c r="I1400" i="21"/>
  <c r="M1400" i="21"/>
  <c r="D1401" i="21"/>
  <c r="E1400" i="21"/>
  <c r="F1400" i="21"/>
  <c r="K1401" i="21"/>
  <c r="L1401" i="21"/>
  <c r="I1401" i="21"/>
  <c r="J1401" i="21"/>
  <c r="M1401" i="21"/>
  <c r="H1402" i="21"/>
  <c r="Q1400" i="21"/>
  <c r="P1400" i="21"/>
  <c r="O1400" i="21"/>
  <c r="N1400" i="21"/>
  <c r="D1402" i="21"/>
  <c r="F1401" i="21"/>
  <c r="E1401" i="21"/>
  <c r="P1401" i="21"/>
  <c r="N1401" i="21"/>
  <c r="O1401" i="21"/>
  <c r="Q1401" i="21"/>
  <c r="J1402" i="21"/>
  <c r="I1402" i="21"/>
  <c r="L1402" i="21"/>
  <c r="M1402" i="21"/>
  <c r="K1402" i="21"/>
  <c r="H1403" i="21"/>
  <c r="D1403" i="21"/>
  <c r="E1402" i="21"/>
  <c r="F1402" i="21"/>
  <c r="P1402" i="21"/>
  <c r="N1402" i="21"/>
  <c r="Q1402" i="21"/>
  <c r="O1402" i="21"/>
  <c r="K1403" i="21"/>
  <c r="L1403" i="21"/>
  <c r="M1403" i="21"/>
  <c r="J1403" i="21"/>
  <c r="I1403" i="21"/>
  <c r="H1404" i="21"/>
  <c r="E1403" i="21"/>
  <c r="D1404" i="21"/>
  <c r="F1403" i="21"/>
  <c r="Q1403" i="21"/>
  <c r="O1403" i="21"/>
  <c r="P1403" i="21"/>
  <c r="N1403" i="21"/>
  <c r="J1404" i="21"/>
  <c r="L1404" i="21"/>
  <c r="M1404" i="21"/>
  <c r="I1404" i="21"/>
  <c r="K1404" i="21"/>
  <c r="H1405" i="21"/>
  <c r="D1405" i="21"/>
  <c r="E1404" i="21"/>
  <c r="F1404" i="21"/>
  <c r="O1404" i="21"/>
  <c r="Q1404" i="21"/>
  <c r="P1404" i="21"/>
  <c r="N1404" i="21"/>
  <c r="L1405" i="21"/>
  <c r="J1405" i="21"/>
  <c r="K1405" i="21"/>
  <c r="I1405" i="21"/>
  <c r="H1406" i="21"/>
  <c r="M1405" i="21"/>
  <c r="E1405" i="21"/>
  <c r="D1406" i="21"/>
  <c r="F1405" i="21"/>
  <c r="O1405" i="21"/>
  <c r="P1405" i="21"/>
  <c r="N1405" i="21"/>
  <c r="Q1405" i="21"/>
  <c r="H1407" i="21"/>
  <c r="J1406" i="21"/>
  <c r="L1406" i="21"/>
  <c r="I1406" i="21"/>
  <c r="K1406" i="21"/>
  <c r="M1406" i="21"/>
  <c r="D1407" i="21"/>
  <c r="E1406" i="21"/>
  <c r="F1406" i="21"/>
  <c r="L1407" i="21"/>
  <c r="J1407" i="21"/>
  <c r="M1407" i="21"/>
  <c r="I1407" i="21"/>
  <c r="H1408" i="21"/>
  <c r="K1407" i="21"/>
  <c r="P1406" i="21"/>
  <c r="N1406" i="21"/>
  <c r="Q1406" i="21"/>
  <c r="O1406" i="21"/>
  <c r="E1407" i="21"/>
  <c r="D1408" i="21"/>
  <c r="F1407" i="21"/>
  <c r="Q1407" i="21"/>
  <c r="N1407" i="21"/>
  <c r="P1407" i="21"/>
  <c r="O1407" i="21"/>
  <c r="J1408" i="21"/>
  <c r="I1408" i="21"/>
  <c r="H1409" i="21"/>
  <c r="L1408" i="21"/>
  <c r="M1408" i="21"/>
  <c r="K1408" i="21"/>
  <c r="E1408" i="21"/>
  <c r="F1408" i="21"/>
  <c r="D1409" i="21"/>
  <c r="O1408" i="21"/>
  <c r="Q1408" i="21"/>
  <c r="N1408" i="21"/>
  <c r="P1408" i="21"/>
  <c r="H1410" i="21"/>
  <c r="I1409" i="21"/>
  <c r="J1409" i="21"/>
  <c r="M1409" i="21"/>
  <c r="K1409" i="21"/>
  <c r="L1409" i="21"/>
  <c r="F1409" i="21"/>
  <c r="E1409" i="21"/>
  <c r="D1410" i="21"/>
  <c r="M1410" i="21"/>
  <c r="H1411" i="21"/>
  <c r="K1410" i="21"/>
  <c r="J1410" i="21"/>
  <c r="I1410" i="21"/>
  <c r="L1410" i="21"/>
  <c r="O1409" i="21"/>
  <c r="P1409" i="21"/>
  <c r="N1409" i="21"/>
  <c r="Q1409" i="21"/>
  <c r="D1411" i="21"/>
  <c r="F1410" i="21"/>
  <c r="E1410" i="21"/>
  <c r="H1412" i="21"/>
  <c r="L1411" i="21"/>
  <c r="M1411" i="21"/>
  <c r="I1411" i="21"/>
  <c r="J1411" i="21"/>
  <c r="K1411" i="21"/>
  <c r="Q1410" i="21"/>
  <c r="P1410" i="21"/>
  <c r="O1410" i="21"/>
  <c r="N1410" i="21"/>
  <c r="E1411" i="21"/>
  <c r="F1411" i="21"/>
  <c r="D1412" i="21"/>
  <c r="M1412" i="21"/>
  <c r="J1412" i="21"/>
  <c r="H1413" i="21"/>
  <c r="I1412" i="21"/>
  <c r="K1412" i="21"/>
  <c r="L1412" i="21"/>
  <c r="O1411" i="21"/>
  <c r="Q1411" i="21"/>
  <c r="P1411" i="21"/>
  <c r="N1411" i="21"/>
  <c r="F1412" i="21"/>
  <c r="E1412" i="21"/>
  <c r="D1413" i="21"/>
  <c r="J1413" i="21"/>
  <c r="H1414" i="21"/>
  <c r="M1413" i="21"/>
  <c r="L1413" i="21"/>
  <c r="K1413" i="21"/>
  <c r="I1413" i="21"/>
  <c r="P1412" i="21"/>
  <c r="N1412" i="21"/>
  <c r="Q1412" i="21"/>
  <c r="O1412" i="21"/>
  <c r="E1413" i="21"/>
  <c r="F1413" i="21"/>
  <c r="D1414" i="21"/>
  <c r="H1415" i="21"/>
  <c r="J1414" i="21"/>
  <c r="L1414" i="21"/>
  <c r="I1414" i="21"/>
  <c r="K1414" i="21"/>
  <c r="M1414" i="21"/>
  <c r="Q1413" i="21"/>
  <c r="P1413" i="21"/>
  <c r="O1413" i="21"/>
  <c r="N1413" i="21"/>
  <c r="E1414" i="21"/>
  <c r="D1415" i="21"/>
  <c r="F1414" i="21"/>
  <c r="L1415" i="21"/>
  <c r="K1415" i="21"/>
  <c r="J1415" i="21"/>
  <c r="M1415" i="21"/>
  <c r="H1416" i="21"/>
  <c r="I1415" i="21"/>
  <c r="O1414" i="21"/>
  <c r="N1414" i="21"/>
  <c r="Q1414" i="21"/>
  <c r="P1414" i="21"/>
  <c r="E1415" i="21"/>
  <c r="F1415" i="21"/>
  <c r="D1416" i="21"/>
  <c r="M1416" i="21"/>
  <c r="L1416" i="21"/>
  <c r="K1416" i="21"/>
  <c r="H1417" i="21"/>
  <c r="I1416" i="21"/>
  <c r="J1416" i="21"/>
  <c r="N1415" i="21"/>
  <c r="Q1415" i="21"/>
  <c r="O1415" i="21"/>
  <c r="P1415" i="21"/>
  <c r="F1416" i="21"/>
  <c r="E1416" i="21"/>
  <c r="D1417" i="21"/>
  <c r="J1417" i="21"/>
  <c r="H1418" i="21"/>
  <c r="M1417" i="21"/>
  <c r="L1417" i="21"/>
  <c r="K1417" i="21"/>
  <c r="I1417" i="21"/>
  <c r="P1416" i="21"/>
  <c r="O1416" i="21"/>
  <c r="N1416" i="21"/>
  <c r="Q1416" i="21"/>
  <c r="D1418" i="21"/>
  <c r="F1417" i="21"/>
  <c r="E1417" i="21"/>
  <c r="H1419" i="21"/>
  <c r="M1418" i="21"/>
  <c r="K1418" i="21"/>
  <c r="L1418" i="21"/>
  <c r="J1418" i="21"/>
  <c r="I1418" i="21"/>
  <c r="P1417" i="21"/>
  <c r="O1417" i="21"/>
  <c r="N1417" i="21"/>
  <c r="Q1417" i="21"/>
  <c r="F1418" i="21"/>
  <c r="E1418" i="21"/>
  <c r="D1419" i="21"/>
  <c r="H1420" i="21"/>
  <c r="J1419" i="21"/>
  <c r="L1419" i="21"/>
  <c r="M1419" i="21"/>
  <c r="K1419" i="21"/>
  <c r="I1419" i="21"/>
  <c r="Q1418" i="21"/>
  <c r="O1418" i="21"/>
  <c r="N1418" i="21"/>
  <c r="P1418" i="21"/>
  <c r="F1419" i="21"/>
  <c r="E1419" i="21"/>
  <c r="D1420" i="21"/>
  <c r="I1420" i="21"/>
  <c r="L1420" i="21"/>
  <c r="H1421" i="21"/>
  <c r="J1420" i="21"/>
  <c r="M1420" i="21"/>
  <c r="K1420" i="21"/>
  <c r="N1419" i="21"/>
  <c r="Q1419" i="21"/>
  <c r="P1419" i="21"/>
  <c r="O1419" i="21"/>
  <c r="F1420" i="21"/>
  <c r="D1421" i="21"/>
  <c r="E1420" i="21"/>
  <c r="N1420" i="21"/>
  <c r="P1420" i="21"/>
  <c r="O1420" i="21"/>
  <c r="Q1420" i="21"/>
  <c r="K1421" i="21"/>
  <c r="H1422" i="21"/>
  <c r="J1421" i="21"/>
  <c r="I1421" i="21"/>
  <c r="M1421" i="21"/>
  <c r="L1421" i="21"/>
  <c r="D1422" i="21"/>
  <c r="F1421" i="21"/>
  <c r="E1421" i="21"/>
  <c r="H1423" i="21"/>
  <c r="I1422" i="21"/>
  <c r="M1422" i="21"/>
  <c r="K1422" i="21"/>
  <c r="L1422" i="21"/>
  <c r="J1422" i="21"/>
  <c r="O1421" i="21"/>
  <c r="N1421" i="21"/>
  <c r="Q1421" i="21"/>
  <c r="P1421" i="21"/>
  <c r="D1423" i="21"/>
  <c r="E1422" i="21"/>
  <c r="F1422" i="21"/>
  <c r="H1424" i="21"/>
  <c r="J1423" i="21"/>
  <c r="K1423" i="21"/>
  <c r="I1423" i="21"/>
  <c r="L1423" i="21"/>
  <c r="M1423" i="21"/>
  <c r="O1422" i="21"/>
  <c r="N1422" i="21"/>
  <c r="Q1422" i="21"/>
  <c r="P1422" i="21"/>
  <c r="D1424" i="21"/>
  <c r="E1423" i="21"/>
  <c r="F1423" i="21"/>
  <c r="H1425" i="21"/>
  <c r="J1424" i="21"/>
  <c r="L1424" i="21"/>
  <c r="K1424" i="21"/>
  <c r="M1424" i="21"/>
  <c r="I1424" i="21"/>
  <c r="O1423" i="21"/>
  <c r="N1423" i="21"/>
  <c r="Q1423" i="21"/>
  <c r="P1423" i="21"/>
  <c r="E1424" i="21"/>
  <c r="D1425" i="21"/>
  <c r="F1424" i="21"/>
  <c r="M1425" i="21"/>
  <c r="K1425" i="21"/>
  <c r="J1425" i="21"/>
  <c r="L1425" i="21"/>
  <c r="I1425" i="21"/>
  <c r="H1426" i="21"/>
  <c r="P1424" i="21"/>
  <c r="Q1424" i="21"/>
  <c r="O1424" i="21"/>
  <c r="N1424" i="21"/>
  <c r="F1425" i="21"/>
  <c r="E1425" i="21"/>
  <c r="D1426" i="21"/>
  <c r="Q1425" i="21"/>
  <c r="P1425" i="21"/>
  <c r="O1425" i="21"/>
  <c r="N1425" i="21"/>
  <c r="M1426" i="21"/>
  <c r="H1427" i="21"/>
  <c r="K1426" i="21"/>
  <c r="I1426" i="21"/>
  <c r="J1426" i="21"/>
  <c r="L1426" i="21"/>
  <c r="E1426" i="21"/>
  <c r="F1426" i="21"/>
  <c r="D1427" i="21"/>
  <c r="L1427" i="21"/>
  <c r="I1427" i="21"/>
  <c r="H1428" i="21"/>
  <c r="J1427" i="21"/>
  <c r="K1427" i="21"/>
  <c r="M1427" i="21"/>
  <c r="N1426" i="21"/>
  <c r="Q1426" i="21"/>
  <c r="P1426" i="21"/>
  <c r="O1426" i="21"/>
  <c r="F1427" i="21"/>
  <c r="E1427" i="21"/>
  <c r="D1428" i="21"/>
  <c r="N1427" i="21"/>
  <c r="Q1427" i="21"/>
  <c r="P1427" i="21"/>
  <c r="O1427" i="21"/>
  <c r="L1428" i="21"/>
  <c r="H1429" i="21"/>
  <c r="J1428" i="21"/>
  <c r="M1428" i="21"/>
  <c r="K1428" i="21"/>
  <c r="I1428" i="21"/>
  <c r="E1428" i="21"/>
  <c r="D1429" i="21"/>
  <c r="F1428" i="21"/>
  <c r="M1429" i="21"/>
  <c r="K1429" i="21"/>
  <c r="H1430" i="21"/>
  <c r="L1429" i="21"/>
  <c r="I1429" i="21"/>
  <c r="J1429" i="21"/>
  <c r="Q1428" i="21"/>
  <c r="N1428" i="21"/>
  <c r="P1428" i="21"/>
  <c r="O1428" i="21"/>
  <c r="F1429" i="21"/>
  <c r="D1430" i="21"/>
  <c r="E1429" i="21"/>
  <c r="L1430" i="21"/>
  <c r="H1431" i="21"/>
  <c r="J1430" i="21"/>
  <c r="K1430" i="21"/>
  <c r="I1430" i="21"/>
  <c r="M1430" i="21"/>
  <c r="P1429" i="21"/>
  <c r="O1429" i="21"/>
  <c r="N1429" i="21"/>
  <c r="Q1429" i="21"/>
  <c r="E1430" i="21"/>
  <c r="D1431" i="21"/>
  <c r="F1430" i="21"/>
  <c r="M1431" i="21"/>
  <c r="K1431" i="21"/>
  <c r="I1431" i="21"/>
  <c r="J1431" i="21"/>
  <c r="L1431" i="21"/>
  <c r="H1432" i="21"/>
  <c r="O1430" i="21"/>
  <c r="N1430" i="21"/>
  <c r="Q1430" i="21"/>
  <c r="P1430" i="21"/>
  <c r="E1431" i="21"/>
  <c r="D1432" i="21"/>
  <c r="F1431" i="21"/>
  <c r="N1431" i="21"/>
  <c r="Q1431" i="21"/>
  <c r="P1431" i="21"/>
  <c r="O1431" i="21"/>
  <c r="I1432" i="21"/>
  <c r="L1432" i="21"/>
  <c r="M1432" i="21"/>
  <c r="H1433" i="21"/>
  <c r="K1432" i="21"/>
  <c r="J1432" i="21"/>
  <c r="F1432" i="21"/>
  <c r="D1433" i="21"/>
  <c r="E1432" i="21"/>
  <c r="N1432" i="21"/>
  <c r="P1432" i="21"/>
  <c r="O1432" i="21"/>
  <c r="Q1432" i="21"/>
  <c r="J1433" i="21"/>
  <c r="H1434" i="21"/>
  <c r="I1433" i="21"/>
  <c r="M1433" i="21"/>
  <c r="K1433" i="21"/>
  <c r="L1433" i="21"/>
  <c r="F1433" i="21"/>
  <c r="D1434" i="21"/>
  <c r="E1433" i="21"/>
  <c r="J1434" i="21"/>
  <c r="L1434" i="21"/>
  <c r="K1434" i="21"/>
  <c r="M1434" i="21"/>
  <c r="I1434" i="21"/>
  <c r="H1435" i="21"/>
  <c r="N1433" i="21"/>
  <c r="Q1433" i="21"/>
  <c r="P1433" i="21"/>
  <c r="O1433" i="21"/>
  <c r="D1435" i="21"/>
  <c r="E1434" i="21"/>
  <c r="F1434" i="21"/>
  <c r="P1434" i="21"/>
  <c r="O1434" i="21"/>
  <c r="Q1434" i="21"/>
  <c r="N1434" i="21"/>
  <c r="L1435" i="21"/>
  <c r="I1435" i="21"/>
  <c r="H1436" i="21"/>
  <c r="J1435" i="21"/>
  <c r="M1435" i="21"/>
  <c r="K1435" i="21"/>
  <c r="F1435" i="21"/>
  <c r="E1435" i="21"/>
  <c r="D1436" i="21"/>
  <c r="P1435" i="21"/>
  <c r="O1435" i="21"/>
  <c r="N1435" i="21"/>
  <c r="Q1435" i="21"/>
  <c r="M1436" i="21"/>
  <c r="J1436" i="21"/>
  <c r="K1436" i="21"/>
  <c r="H1437" i="21"/>
  <c r="I1436" i="21"/>
  <c r="L1436" i="21"/>
  <c r="E1436" i="21"/>
  <c r="D1437" i="21"/>
  <c r="F1436" i="21"/>
  <c r="I1437" i="21"/>
  <c r="J1437" i="21"/>
  <c r="H1438" i="21"/>
  <c r="K1437" i="21"/>
  <c r="L1437" i="21"/>
  <c r="M1437" i="21"/>
  <c r="O1436" i="21"/>
  <c r="Q1436" i="21"/>
  <c r="N1436" i="21"/>
  <c r="P1436" i="21"/>
  <c r="E1437" i="21"/>
  <c r="D1438" i="21"/>
  <c r="F1437" i="21"/>
  <c r="Q1437" i="21"/>
  <c r="N1437" i="21"/>
  <c r="P1437" i="21"/>
  <c r="O1437" i="21"/>
  <c r="K1438" i="21"/>
  <c r="M1438" i="21"/>
  <c r="J1438" i="21"/>
  <c r="I1438" i="21"/>
  <c r="L1438" i="21"/>
  <c r="H1439" i="21"/>
  <c r="F1438" i="21"/>
  <c r="D1439" i="21"/>
  <c r="E1438" i="21"/>
  <c r="P1438" i="21"/>
  <c r="Q1438" i="21"/>
  <c r="O1438" i="21"/>
  <c r="N1438" i="21"/>
  <c r="J1439" i="21"/>
  <c r="L1439" i="21"/>
  <c r="I1439" i="21"/>
  <c r="M1439" i="21"/>
  <c r="H1440" i="21"/>
  <c r="K1439" i="21"/>
  <c r="E1439" i="21"/>
  <c r="F1439" i="21"/>
  <c r="D1440" i="21"/>
  <c r="N1439" i="21"/>
  <c r="Q1439" i="21"/>
  <c r="P1439" i="21"/>
  <c r="O1439" i="21"/>
  <c r="M1440" i="21"/>
  <c r="L1440" i="21"/>
  <c r="K1440" i="21"/>
  <c r="I1440" i="21"/>
  <c r="J1440" i="21"/>
  <c r="H1441" i="21"/>
  <c r="E1440" i="21"/>
  <c r="D1441" i="21"/>
  <c r="F1440" i="21"/>
  <c r="N1440" i="21"/>
  <c r="Q1440" i="21"/>
  <c r="P1440" i="21"/>
  <c r="O1440" i="21"/>
  <c r="K1441" i="21"/>
  <c r="H1442" i="21"/>
  <c r="I1441" i="21"/>
  <c r="J1441" i="21"/>
  <c r="M1441" i="21"/>
  <c r="L1441" i="21"/>
  <c r="D1442" i="21"/>
  <c r="E1441" i="21"/>
  <c r="F1441" i="21"/>
  <c r="K1442" i="21"/>
  <c r="H1443" i="21"/>
  <c r="M1442" i="21"/>
  <c r="I1442" i="21"/>
  <c r="L1442" i="21"/>
  <c r="J1442" i="21"/>
  <c r="Q1441" i="21"/>
  <c r="N1441" i="21"/>
  <c r="P1441" i="21"/>
  <c r="O1441" i="21"/>
  <c r="D1443" i="21"/>
  <c r="E1442" i="21"/>
  <c r="F1442" i="21"/>
  <c r="L1443" i="21"/>
  <c r="I1443" i="21"/>
  <c r="K1443" i="21"/>
  <c r="H1444" i="21"/>
  <c r="J1443" i="21"/>
  <c r="M1443" i="21"/>
  <c r="Q1442" i="21"/>
  <c r="N1442" i="21"/>
  <c r="P1442" i="21"/>
  <c r="O1442" i="21"/>
  <c r="E1443" i="21"/>
  <c r="F1443" i="21"/>
  <c r="D1444" i="21"/>
  <c r="Q1443" i="21"/>
  <c r="N1443" i="21"/>
  <c r="P1443" i="21"/>
  <c r="O1443" i="21"/>
  <c r="L1444" i="21"/>
  <c r="H1445" i="21"/>
  <c r="K1444" i="21"/>
  <c r="J1444" i="21"/>
  <c r="I1444" i="21"/>
  <c r="M1444" i="21"/>
  <c r="D1445" i="21"/>
  <c r="F1444" i="21"/>
  <c r="E1444" i="21"/>
  <c r="I1445" i="21"/>
  <c r="J1445" i="21"/>
  <c r="H1446" i="21"/>
  <c r="L1445" i="21"/>
  <c r="K1445" i="21"/>
  <c r="M1445" i="21"/>
  <c r="Q1444" i="21"/>
  <c r="N1444" i="21"/>
  <c r="P1444" i="21"/>
  <c r="O1444" i="21"/>
  <c r="F1445" i="21"/>
  <c r="E1445" i="21"/>
  <c r="D1446" i="21"/>
  <c r="N1445" i="21"/>
  <c r="Q1445" i="21"/>
  <c r="P1445" i="21"/>
  <c r="O1445" i="21"/>
  <c r="H1447" i="21"/>
  <c r="I1446" i="21"/>
  <c r="K1446" i="21"/>
  <c r="L1446" i="21"/>
  <c r="M1446" i="21"/>
  <c r="J1446" i="21"/>
  <c r="E1446" i="21"/>
  <c r="D1447" i="21"/>
  <c r="F1446" i="21"/>
  <c r="M1447" i="21"/>
  <c r="I1447" i="21"/>
  <c r="L1447" i="21"/>
  <c r="K1447" i="21"/>
  <c r="H1448" i="21"/>
  <c r="J1447" i="21"/>
  <c r="P1446" i="21"/>
  <c r="N1446" i="21"/>
  <c r="O1446" i="21"/>
  <c r="Q1446" i="21"/>
  <c r="D1448" i="21"/>
  <c r="F1447" i="21"/>
  <c r="E1447" i="21"/>
  <c r="O1447" i="21"/>
  <c r="N1447" i="21"/>
  <c r="Q1447" i="21"/>
  <c r="P1447" i="21"/>
  <c r="L1448" i="21"/>
  <c r="I1448" i="21"/>
  <c r="H1449" i="21"/>
  <c r="M1448" i="21"/>
  <c r="K1448" i="21"/>
  <c r="J1448" i="21"/>
  <c r="E1448" i="21"/>
  <c r="F1448" i="21"/>
  <c r="D1449" i="21"/>
  <c r="Q1448" i="21"/>
  <c r="N1448" i="21"/>
  <c r="P1448" i="21"/>
  <c r="O1448" i="21"/>
  <c r="K1449" i="21"/>
  <c r="L1449" i="21"/>
  <c r="H1450" i="21"/>
  <c r="J1449" i="21"/>
  <c r="I1449" i="21"/>
  <c r="M1449" i="21"/>
  <c r="F1449" i="21"/>
  <c r="D1450" i="21"/>
  <c r="E1449" i="21"/>
  <c r="K1450" i="21"/>
  <c r="I1450" i="21"/>
  <c r="J1450" i="21"/>
  <c r="M1450" i="21"/>
  <c r="H1451" i="21"/>
  <c r="L1450" i="21"/>
  <c r="N1449" i="21"/>
  <c r="Q1449" i="21"/>
  <c r="P1449" i="21"/>
  <c r="O1449" i="21"/>
  <c r="E1450" i="21"/>
  <c r="F1450" i="21"/>
  <c r="D1451" i="21"/>
  <c r="O1450" i="21"/>
  <c r="N1450" i="21"/>
  <c r="Q1450" i="21"/>
  <c r="P1450" i="21"/>
  <c r="H1452" i="21"/>
  <c r="J1451" i="21"/>
  <c r="M1451" i="21"/>
  <c r="L1451" i="21"/>
  <c r="K1451" i="21"/>
  <c r="I1451" i="21"/>
  <c r="E1451" i="21"/>
  <c r="F1451" i="21"/>
  <c r="D1452" i="21"/>
  <c r="L1452" i="21"/>
  <c r="I1452" i="21"/>
  <c r="K1452" i="21"/>
  <c r="J1452" i="21"/>
  <c r="M1452" i="21"/>
  <c r="H1453" i="21"/>
  <c r="Q1451" i="21"/>
  <c r="O1451" i="21"/>
  <c r="P1451" i="21"/>
  <c r="N1451" i="21"/>
  <c r="D1453" i="21"/>
  <c r="F1452" i="21"/>
  <c r="E1452" i="21"/>
  <c r="P1452" i="21"/>
  <c r="N1452" i="21"/>
  <c r="O1452" i="21"/>
  <c r="Q1452" i="21"/>
  <c r="M1453" i="21"/>
  <c r="K1453" i="21"/>
  <c r="J1453" i="21"/>
  <c r="I1453" i="21"/>
  <c r="H1454" i="21"/>
  <c r="L1453" i="21"/>
  <c r="F1453" i="21"/>
  <c r="D1454" i="21"/>
  <c r="E1453" i="21"/>
  <c r="O1453" i="21"/>
  <c r="N1453" i="21"/>
  <c r="Q1453" i="21"/>
  <c r="P1453" i="21"/>
  <c r="H1455" i="21"/>
  <c r="I1454" i="21"/>
  <c r="K1454" i="21"/>
  <c r="J1454" i="21"/>
  <c r="L1454" i="21"/>
  <c r="M1454" i="21"/>
  <c r="F1454" i="21"/>
  <c r="D1455" i="21"/>
  <c r="E1454" i="21"/>
  <c r="M1455" i="21"/>
  <c r="J1455" i="21"/>
  <c r="H1456" i="21"/>
  <c r="L1455" i="21"/>
  <c r="K1455" i="21"/>
  <c r="I1455" i="21"/>
  <c r="O1454" i="21"/>
  <c r="N1454" i="21"/>
  <c r="Q1454" i="21"/>
  <c r="P1454" i="21"/>
  <c r="F1455" i="21"/>
  <c r="E1455" i="21"/>
  <c r="D1456" i="21"/>
  <c r="L1456" i="21"/>
  <c r="J1456" i="21"/>
  <c r="I1456" i="21"/>
  <c r="H1457" i="21"/>
  <c r="K1456" i="21"/>
  <c r="M1456" i="21"/>
  <c r="O1455" i="21"/>
  <c r="N1455" i="21"/>
  <c r="Q1455" i="21"/>
  <c r="P1455" i="21"/>
  <c r="D1457" i="21"/>
  <c r="E1456" i="21"/>
  <c r="F1456" i="21"/>
  <c r="Q1456" i="21"/>
  <c r="N1456" i="21"/>
  <c r="P1456" i="21"/>
  <c r="O1456" i="21"/>
  <c r="J1457" i="21"/>
  <c r="I1457" i="21"/>
  <c r="H1458" i="21"/>
  <c r="K1457" i="21"/>
  <c r="L1457" i="21"/>
  <c r="M1457" i="21"/>
  <c r="E1457" i="21"/>
  <c r="D1458" i="21"/>
  <c r="F1457" i="21"/>
  <c r="Q1457" i="21"/>
  <c r="P1457" i="21"/>
  <c r="O1457" i="21"/>
  <c r="N1457" i="21"/>
  <c r="H1459" i="21"/>
  <c r="K1458" i="21"/>
  <c r="J1458" i="21"/>
  <c r="I1458" i="21"/>
  <c r="L1458" i="21"/>
  <c r="M1458" i="21"/>
  <c r="D1459" i="21"/>
  <c r="F1458" i="21"/>
  <c r="E1458" i="21"/>
  <c r="J1459" i="21"/>
  <c r="H1460" i="21"/>
  <c r="I1459" i="21"/>
  <c r="L1459" i="21"/>
  <c r="K1459" i="21"/>
  <c r="M1459" i="21"/>
  <c r="O1458" i="21"/>
  <c r="N1458" i="21"/>
  <c r="Q1458" i="21"/>
  <c r="P1458" i="21"/>
  <c r="F1459" i="21"/>
  <c r="E1459" i="21"/>
  <c r="D1460" i="21"/>
  <c r="I1460" i="21"/>
  <c r="J1460" i="21"/>
  <c r="H1461" i="21"/>
  <c r="L1460" i="21"/>
  <c r="M1460" i="21"/>
  <c r="K1460" i="21"/>
  <c r="O1459" i="21"/>
  <c r="P1459" i="21"/>
  <c r="N1459" i="21"/>
  <c r="Q1459" i="21"/>
  <c r="D1461" i="21"/>
  <c r="F1460" i="21"/>
  <c r="E1460" i="21"/>
  <c r="Q1460" i="21"/>
  <c r="P1460" i="21"/>
  <c r="O1460" i="21"/>
  <c r="N1460" i="21"/>
  <c r="K1461" i="21"/>
  <c r="L1461" i="21"/>
  <c r="H1462" i="21"/>
  <c r="M1461" i="21"/>
  <c r="I1461" i="21"/>
  <c r="J1461" i="21"/>
  <c r="D1462" i="21"/>
  <c r="F1461" i="21"/>
  <c r="E1461" i="21"/>
  <c r="H1463" i="21"/>
  <c r="M1462" i="21"/>
  <c r="I1462" i="21"/>
  <c r="L1462" i="21"/>
  <c r="J1462" i="21"/>
  <c r="K1462" i="21"/>
  <c r="O1461" i="21"/>
  <c r="P1461" i="21"/>
  <c r="N1461" i="21"/>
  <c r="Q1461" i="21"/>
  <c r="D1463" i="21"/>
  <c r="E1462" i="21"/>
  <c r="F1462" i="21"/>
  <c r="L1463" i="21"/>
  <c r="M1463" i="21"/>
  <c r="K1463" i="21"/>
  <c r="J1463" i="21"/>
  <c r="I1463" i="21"/>
  <c r="H1464" i="21"/>
  <c r="P1462" i="21"/>
  <c r="N1462" i="21"/>
  <c r="O1462" i="21"/>
  <c r="Q1462" i="21"/>
  <c r="D1464" i="21"/>
  <c r="E1463" i="21"/>
  <c r="F1463" i="21"/>
  <c r="Q1463" i="21"/>
  <c r="O1463" i="21"/>
  <c r="N1463" i="21"/>
  <c r="P1463" i="21"/>
  <c r="H1465" i="21"/>
  <c r="M1464" i="21"/>
  <c r="I1464" i="21"/>
  <c r="J1464" i="21"/>
  <c r="L1464" i="21"/>
  <c r="K1464" i="21"/>
  <c r="D1465" i="21"/>
  <c r="E1464" i="21"/>
  <c r="F1464" i="21"/>
  <c r="H1466" i="21"/>
  <c r="I1465" i="21"/>
  <c r="L1465" i="21"/>
  <c r="J1465" i="21"/>
  <c r="M1465" i="21"/>
  <c r="K1465" i="21"/>
  <c r="O1464" i="21"/>
  <c r="Q1464" i="21"/>
  <c r="P1464" i="21"/>
  <c r="N1464" i="21"/>
  <c r="F1465" i="21"/>
  <c r="D1466" i="21"/>
  <c r="E1465" i="21"/>
  <c r="I1466" i="21"/>
  <c r="H1467" i="21"/>
  <c r="J1466" i="21"/>
  <c r="L1466" i="21"/>
  <c r="M1466" i="21"/>
  <c r="K1466" i="21"/>
  <c r="Q1465" i="21"/>
  <c r="N1465" i="21"/>
  <c r="O1465" i="21"/>
  <c r="P1465" i="21"/>
  <c r="E1466" i="21"/>
  <c r="F1466" i="21"/>
  <c r="D1467" i="21"/>
  <c r="Q1466" i="21"/>
  <c r="O1466" i="21"/>
  <c r="N1466" i="21"/>
  <c r="P1466" i="21"/>
  <c r="K1467" i="21"/>
  <c r="I1467" i="21"/>
  <c r="L1467" i="21"/>
  <c r="H1468" i="21"/>
  <c r="J1467" i="21"/>
  <c r="M1467" i="21"/>
  <c r="E1467" i="21"/>
  <c r="D1468" i="21"/>
  <c r="F1467" i="21"/>
  <c r="O1467" i="21"/>
  <c r="N1467" i="21"/>
  <c r="Q1467" i="21"/>
  <c r="P1467" i="21"/>
  <c r="J1468" i="21"/>
  <c r="I1468" i="21"/>
  <c r="K1468" i="21"/>
  <c r="H1469" i="21"/>
  <c r="L1468" i="21"/>
  <c r="M1468" i="21"/>
  <c r="D1469" i="21"/>
  <c r="F1468" i="21"/>
  <c r="E1468" i="21"/>
  <c r="N1468" i="21"/>
  <c r="P1468" i="21"/>
  <c r="Q1468" i="21"/>
  <c r="O1468" i="21"/>
  <c r="I1469" i="21"/>
  <c r="K1469" i="21"/>
  <c r="H1470" i="21"/>
  <c r="M1469" i="21"/>
  <c r="L1469" i="21"/>
  <c r="J1469" i="21"/>
  <c r="F1469" i="21"/>
  <c r="E1469" i="21"/>
  <c r="D1470" i="21"/>
  <c r="Q1469" i="21"/>
  <c r="N1469" i="21"/>
  <c r="P1469" i="21"/>
  <c r="O1469" i="21"/>
  <c r="H1471" i="21"/>
  <c r="K1470" i="21"/>
  <c r="M1470" i="21"/>
  <c r="I1470" i="21"/>
  <c r="L1470" i="21"/>
  <c r="J1470" i="21"/>
  <c r="E1470" i="21"/>
  <c r="F1470" i="21"/>
  <c r="D1471" i="21"/>
  <c r="H1472" i="21"/>
  <c r="I1471" i="21"/>
  <c r="L1471" i="21"/>
  <c r="M1471" i="21"/>
  <c r="J1471" i="21"/>
  <c r="K1471" i="21"/>
  <c r="P1470" i="21"/>
  <c r="Q1470" i="21"/>
  <c r="O1470" i="21"/>
  <c r="N1470" i="21"/>
  <c r="E1471" i="21"/>
  <c r="F1471" i="21"/>
  <c r="D1472" i="21"/>
  <c r="I1472" i="21"/>
  <c r="J1472" i="21"/>
  <c r="K1472" i="21"/>
  <c r="H1473" i="21"/>
  <c r="M1472" i="21"/>
  <c r="L1472" i="21"/>
  <c r="Q1471" i="21"/>
  <c r="P1471" i="21"/>
  <c r="O1471" i="21"/>
  <c r="N1471" i="21"/>
  <c r="D1473" i="21"/>
  <c r="F1472" i="21"/>
  <c r="E1472" i="21"/>
  <c r="O1472" i="21"/>
  <c r="N1472" i="21"/>
  <c r="P1472" i="21"/>
  <c r="Q1472" i="21"/>
  <c r="L1473" i="21"/>
  <c r="I1473" i="21"/>
  <c r="H1474" i="21"/>
  <c r="M1473" i="21"/>
  <c r="J1473" i="21"/>
  <c r="K1473" i="21"/>
  <c r="E1473" i="21"/>
  <c r="F1473" i="21"/>
  <c r="D1474" i="21"/>
  <c r="N1473" i="21"/>
  <c r="P1473" i="21"/>
  <c r="Q1473" i="21"/>
  <c r="O1473" i="21"/>
  <c r="L1474" i="21"/>
  <c r="K1474" i="21"/>
  <c r="J1474" i="21"/>
  <c r="M1474" i="21"/>
  <c r="I1474" i="21"/>
  <c r="H1475" i="21"/>
  <c r="D1475" i="21"/>
  <c r="E1474" i="21"/>
  <c r="F1474" i="21"/>
  <c r="O1474" i="21"/>
  <c r="Q1474" i="21"/>
  <c r="N1474" i="21"/>
  <c r="P1474" i="21"/>
  <c r="M1475" i="21"/>
  <c r="J1475" i="21"/>
  <c r="K1475" i="21"/>
  <c r="L1475" i="21"/>
  <c r="I1475" i="21"/>
  <c r="H1476" i="21"/>
  <c r="F1475" i="21"/>
  <c r="E1475" i="21"/>
  <c r="D1476" i="21"/>
  <c r="N1475" i="21"/>
  <c r="Q1475" i="21"/>
  <c r="P1475" i="21"/>
  <c r="O1475" i="21"/>
  <c r="L1476" i="21"/>
  <c r="J1476" i="21"/>
  <c r="H1477" i="21"/>
  <c r="M1476" i="21"/>
  <c r="K1476" i="21"/>
  <c r="I1476" i="21"/>
  <c r="D1477" i="21"/>
  <c r="E1476" i="21"/>
  <c r="F1476" i="21"/>
  <c r="J1477" i="21"/>
  <c r="I1477" i="21"/>
  <c r="M1477" i="21"/>
  <c r="L1477" i="21"/>
  <c r="K1477" i="21"/>
  <c r="H1478" i="21"/>
  <c r="Q1476" i="21"/>
  <c r="N1476" i="21"/>
  <c r="P1476" i="21"/>
  <c r="O1476" i="21"/>
  <c r="D1478" i="21"/>
  <c r="F1477" i="21"/>
  <c r="E1477" i="21"/>
  <c r="P1477" i="21"/>
  <c r="O1477" i="21"/>
  <c r="N1477" i="21"/>
  <c r="Q1477" i="21"/>
  <c r="I1478" i="21"/>
  <c r="K1478" i="21"/>
  <c r="J1478" i="21"/>
  <c r="L1478" i="21"/>
  <c r="H1479" i="21"/>
  <c r="M1478" i="21"/>
  <c r="D1479" i="21"/>
  <c r="E1478" i="21"/>
  <c r="F1478" i="21"/>
  <c r="O1478" i="21"/>
  <c r="Q1478" i="21"/>
  <c r="P1478" i="21"/>
  <c r="N1478" i="21"/>
  <c r="M1479" i="21"/>
  <c r="K1479" i="21"/>
  <c r="J1479" i="21"/>
  <c r="L1479" i="21"/>
  <c r="I1479" i="21"/>
  <c r="H1480" i="21"/>
  <c r="D1480" i="21"/>
  <c r="F1479" i="21"/>
  <c r="E1479" i="21"/>
  <c r="O1479" i="21"/>
  <c r="N1479" i="21"/>
  <c r="Q1479" i="21"/>
  <c r="P1479" i="21"/>
  <c r="M1480" i="21"/>
  <c r="J1480" i="21"/>
  <c r="I1480" i="21"/>
  <c r="H1481" i="21"/>
  <c r="L1480" i="21"/>
  <c r="K1480" i="21"/>
  <c r="F1480" i="21"/>
  <c r="E1480" i="21"/>
  <c r="D1481" i="21"/>
  <c r="P1480" i="21"/>
  <c r="O1480" i="21"/>
  <c r="N1480" i="21"/>
  <c r="Q1480" i="21"/>
  <c r="K1481" i="21"/>
  <c r="I1481" i="21"/>
  <c r="J1481" i="21"/>
  <c r="M1481" i="21"/>
  <c r="L1481" i="21"/>
  <c r="H1482" i="21"/>
  <c r="F1481" i="21"/>
  <c r="E1481" i="21"/>
  <c r="D1482" i="21"/>
  <c r="N1481" i="21"/>
  <c r="P1481" i="21"/>
  <c r="Q1481" i="21"/>
  <c r="O1481" i="21"/>
  <c r="I1482" i="21"/>
  <c r="J1482" i="21"/>
  <c r="H1483" i="21"/>
  <c r="K1482" i="21"/>
  <c r="M1482" i="21"/>
  <c r="L1482" i="21"/>
  <c r="E1482" i="21"/>
  <c r="D1483" i="21"/>
  <c r="F1482" i="21"/>
  <c r="O1482" i="21"/>
  <c r="N1482" i="21"/>
  <c r="Q1482" i="21"/>
  <c r="P1482" i="21"/>
  <c r="I1483" i="21"/>
  <c r="J1483" i="21"/>
  <c r="K1483" i="21"/>
  <c r="H1484" i="21"/>
  <c r="M1483" i="21"/>
  <c r="L1483" i="21"/>
  <c r="E1483" i="21"/>
  <c r="D1484" i="21"/>
  <c r="F1483" i="21"/>
  <c r="N1483" i="21"/>
  <c r="Q1483" i="21"/>
  <c r="P1483" i="21"/>
  <c r="O1483" i="21"/>
  <c r="J1484" i="21"/>
  <c r="H1485" i="21"/>
  <c r="L1484" i="21"/>
  <c r="I1484" i="21"/>
  <c r="K1484" i="21"/>
  <c r="M1484" i="21"/>
  <c r="F1484" i="21"/>
  <c r="D1485" i="21"/>
  <c r="E1484" i="21"/>
  <c r="I1485" i="21"/>
  <c r="J1485" i="21"/>
  <c r="H1486" i="21"/>
  <c r="M1485" i="21"/>
  <c r="K1485" i="21"/>
  <c r="L1485" i="21"/>
  <c r="P1484" i="21"/>
  <c r="O1484" i="21"/>
  <c r="N1484" i="21"/>
  <c r="Q1484" i="21"/>
  <c r="D1486" i="21"/>
  <c r="F1485" i="21"/>
  <c r="E1485" i="21"/>
  <c r="P1485" i="21"/>
  <c r="O1485" i="21"/>
  <c r="N1485" i="21"/>
  <c r="Q1485" i="21"/>
  <c r="H1487" i="21"/>
  <c r="L1486" i="21"/>
  <c r="J1486" i="21"/>
  <c r="I1486" i="21"/>
  <c r="M1486" i="21"/>
  <c r="K1486" i="21"/>
  <c r="D1487" i="21"/>
  <c r="F1486" i="21"/>
  <c r="E1486" i="21"/>
  <c r="H1488" i="21"/>
  <c r="K1487" i="21"/>
  <c r="I1487" i="21"/>
  <c r="L1487" i="21"/>
  <c r="M1487" i="21"/>
  <c r="J1487" i="21"/>
  <c r="O1486" i="21"/>
  <c r="N1486" i="21"/>
  <c r="Q1486" i="21"/>
  <c r="P1486" i="21"/>
  <c r="D1488" i="21"/>
  <c r="F1487" i="21"/>
  <c r="E1487" i="21"/>
  <c r="I1488" i="21"/>
  <c r="M1488" i="21"/>
  <c r="K1488" i="21"/>
  <c r="J1488" i="21"/>
  <c r="L1488" i="21"/>
  <c r="H1489" i="21"/>
  <c r="O1487" i="21"/>
  <c r="N1487" i="21"/>
  <c r="Q1487" i="21"/>
  <c r="P1487" i="21"/>
  <c r="D1489" i="21"/>
  <c r="F1488" i="21"/>
  <c r="E1488" i="21"/>
  <c r="P1488" i="21"/>
  <c r="O1488" i="21"/>
  <c r="N1488" i="21"/>
  <c r="Q1488" i="21"/>
  <c r="L1489" i="21"/>
  <c r="I1489" i="21"/>
  <c r="K1489" i="21"/>
  <c r="M1489" i="21"/>
  <c r="J1489" i="21"/>
  <c r="H1490" i="21"/>
  <c r="F1489" i="21"/>
  <c r="E1489" i="21"/>
  <c r="D1490" i="21"/>
  <c r="P1489" i="21"/>
  <c r="O1489" i="21"/>
  <c r="N1489" i="21"/>
  <c r="Q1489" i="21"/>
  <c r="L1490" i="21"/>
  <c r="J1490" i="21"/>
  <c r="I1490" i="21"/>
  <c r="H1491" i="21"/>
  <c r="M1490" i="21"/>
  <c r="K1490" i="21"/>
  <c r="F1490" i="21"/>
  <c r="D1491" i="21"/>
  <c r="E1490" i="21"/>
  <c r="O1490" i="21"/>
  <c r="N1490" i="21"/>
  <c r="Q1490" i="21"/>
  <c r="P1490" i="21"/>
  <c r="J1491" i="21"/>
  <c r="M1491" i="21"/>
  <c r="H1492" i="21"/>
  <c r="K1491" i="21"/>
  <c r="L1491" i="21"/>
  <c r="I1491" i="21"/>
  <c r="F1491" i="21"/>
  <c r="E1491" i="21"/>
  <c r="D1492" i="21"/>
  <c r="H1493" i="21"/>
  <c r="J1492" i="21"/>
  <c r="K1492" i="21"/>
  <c r="I1492" i="21"/>
  <c r="L1492" i="21"/>
  <c r="M1492" i="21"/>
  <c r="Q1491" i="21"/>
  <c r="P1491" i="21"/>
  <c r="O1491" i="21"/>
  <c r="N1491" i="21"/>
  <c r="D1493" i="21"/>
  <c r="F1492" i="21"/>
  <c r="E1492" i="21"/>
  <c r="L1493" i="21"/>
  <c r="K1493" i="21"/>
  <c r="M1493" i="21"/>
  <c r="J1493" i="21"/>
  <c r="H1494" i="21"/>
  <c r="I1493" i="21"/>
  <c r="P1492" i="21"/>
  <c r="O1492" i="21"/>
  <c r="N1492" i="21"/>
  <c r="Q1492" i="21"/>
  <c r="F1493" i="21"/>
  <c r="E1493" i="21"/>
  <c r="D1494" i="21"/>
  <c r="L1494" i="21"/>
  <c r="K1494" i="21"/>
  <c r="I1494" i="21"/>
  <c r="M1494" i="21"/>
  <c r="J1494" i="21"/>
  <c r="H1495" i="21"/>
  <c r="O1493" i="21"/>
  <c r="N1493" i="21"/>
  <c r="Q1493" i="21"/>
  <c r="P1493" i="21"/>
  <c r="F1494" i="21"/>
  <c r="D1495" i="21"/>
  <c r="E1494" i="21"/>
  <c r="P1494" i="21"/>
  <c r="O1494" i="21"/>
  <c r="Q1494" i="21"/>
  <c r="N1494" i="21"/>
  <c r="J1495" i="21"/>
  <c r="M1495" i="21"/>
  <c r="H1496" i="21"/>
  <c r="K1495" i="21"/>
  <c r="L1495" i="21"/>
  <c r="I1495" i="21"/>
  <c r="F1495" i="21"/>
  <c r="D1496" i="21"/>
  <c r="E1495" i="21"/>
  <c r="M1496" i="21"/>
  <c r="L1496" i="21"/>
  <c r="I1496" i="21"/>
  <c r="H1497" i="21"/>
  <c r="K1496" i="21"/>
  <c r="J1496" i="21"/>
  <c r="O1495" i="21"/>
  <c r="Q1495" i="21"/>
  <c r="N1495" i="21"/>
  <c r="P1495" i="21"/>
  <c r="D1497" i="21"/>
  <c r="F1496" i="21"/>
  <c r="E1496" i="21"/>
  <c r="Q1496" i="21"/>
  <c r="P1496" i="21"/>
  <c r="O1496" i="21"/>
  <c r="N1496" i="21"/>
  <c r="J1497" i="21"/>
  <c r="M1497" i="21"/>
  <c r="L1497" i="21"/>
  <c r="I1497" i="21"/>
  <c r="K1497" i="21"/>
  <c r="H1498" i="21"/>
  <c r="F1497" i="21"/>
  <c r="D1498" i="21"/>
  <c r="E1497" i="21"/>
  <c r="P1497" i="21"/>
  <c r="O1497" i="21"/>
  <c r="N1497" i="21"/>
  <c r="Q1497" i="21"/>
  <c r="I1498" i="21"/>
  <c r="K1498" i="21"/>
  <c r="H1499" i="21"/>
  <c r="L1498" i="21"/>
  <c r="M1498" i="21"/>
  <c r="J1498" i="21"/>
  <c r="F1498" i="21"/>
  <c r="E1498" i="21"/>
  <c r="D1499" i="21"/>
  <c r="O1498" i="21"/>
  <c r="N1498" i="21"/>
  <c r="Q1498" i="21"/>
  <c r="P1498" i="21"/>
  <c r="H1500" i="21"/>
  <c r="K1499" i="21"/>
  <c r="M1499" i="21"/>
  <c r="L1499" i="21"/>
  <c r="J1499" i="21"/>
  <c r="I1499" i="21"/>
  <c r="F1499" i="21"/>
  <c r="D1500" i="21"/>
  <c r="E1499" i="21"/>
  <c r="J1500" i="21"/>
  <c r="L1500" i="21"/>
  <c r="M1500" i="21"/>
  <c r="I1500" i="21"/>
  <c r="K1500" i="21"/>
  <c r="H1501" i="21"/>
  <c r="P1499" i="21"/>
  <c r="O1499" i="21"/>
  <c r="N1499" i="21"/>
  <c r="Q1499" i="21"/>
  <c r="F1500" i="21"/>
  <c r="D1501" i="21"/>
  <c r="E1500" i="21"/>
  <c r="Q1500" i="21"/>
  <c r="N1500" i="21"/>
  <c r="P1500" i="21"/>
  <c r="O1500" i="21"/>
  <c r="I1501" i="21"/>
  <c r="M1501" i="21"/>
  <c r="H1502" i="21"/>
  <c r="J1501" i="21"/>
  <c r="L1501" i="21"/>
  <c r="K1501" i="21"/>
  <c r="E1501" i="21"/>
  <c r="D1502" i="21"/>
  <c r="F1501" i="21"/>
  <c r="Q1501" i="21"/>
  <c r="N1501" i="21"/>
  <c r="P1501" i="21"/>
  <c r="O1501" i="21"/>
  <c r="H1503" i="21"/>
  <c r="J1502" i="21"/>
  <c r="K1502" i="21"/>
  <c r="M1502" i="21"/>
  <c r="L1502" i="21"/>
  <c r="I1502" i="21"/>
  <c r="E1502" i="21"/>
  <c r="F1502" i="21"/>
  <c r="D1503" i="21"/>
  <c r="M1503" i="21"/>
  <c r="K1503" i="21"/>
  <c r="J1503" i="21"/>
  <c r="L1503" i="21"/>
  <c r="I1503" i="21"/>
  <c r="H1504" i="21"/>
  <c r="O1502" i="21"/>
  <c r="P1502" i="21"/>
  <c r="Q1502" i="21"/>
  <c r="N1502" i="21"/>
  <c r="D1504" i="21"/>
  <c r="F1503" i="21"/>
  <c r="E1503" i="21"/>
  <c r="O1503" i="21"/>
  <c r="N1503" i="21"/>
  <c r="Q1503" i="21"/>
  <c r="P1503" i="21"/>
  <c r="H1505" i="21"/>
  <c r="I1504" i="21"/>
  <c r="M1504" i="21"/>
  <c r="J1504" i="21"/>
  <c r="K1504" i="21"/>
  <c r="L1504" i="21"/>
  <c r="F1504" i="21"/>
  <c r="D1505" i="21"/>
  <c r="E1504" i="21"/>
  <c r="M1505" i="21"/>
  <c r="K1505" i="21"/>
  <c r="J1505" i="21"/>
  <c r="L1505" i="21"/>
  <c r="I1505" i="21"/>
  <c r="H1506" i="21"/>
  <c r="P1504" i="21"/>
  <c r="O1504" i="21"/>
  <c r="Q1504" i="21"/>
  <c r="N1504" i="21"/>
  <c r="E1505" i="21"/>
  <c r="D1506" i="21"/>
  <c r="F1505" i="21"/>
  <c r="P1505" i="21"/>
  <c r="N1505" i="21"/>
  <c r="O1505" i="21"/>
  <c r="Q1505" i="21"/>
  <c r="M1506" i="21"/>
  <c r="J1506" i="21"/>
  <c r="L1506" i="21"/>
  <c r="I1506" i="21"/>
  <c r="H1507" i="21"/>
  <c r="K1506" i="21"/>
  <c r="E1506" i="21"/>
  <c r="D1507" i="21"/>
  <c r="F1506" i="21"/>
  <c r="N1506" i="21"/>
  <c r="P1506" i="21"/>
  <c r="O1506" i="21"/>
  <c r="Q1506" i="21"/>
  <c r="J1507" i="21"/>
  <c r="L1507" i="21"/>
  <c r="H1508" i="21"/>
  <c r="M1507" i="21"/>
  <c r="I1507" i="21"/>
  <c r="K1507" i="21"/>
  <c r="D1508" i="21"/>
  <c r="F1507" i="21"/>
  <c r="E1507" i="21"/>
  <c r="I1508" i="21"/>
  <c r="K1508" i="21"/>
  <c r="J1508" i="21"/>
  <c r="L1508" i="21"/>
  <c r="H1509" i="21"/>
  <c r="M1508" i="21"/>
  <c r="N1507" i="21"/>
  <c r="P1507" i="21"/>
  <c r="O1507" i="21"/>
  <c r="Q1507" i="21"/>
  <c r="D1509" i="21"/>
  <c r="E1508" i="21"/>
  <c r="F1508" i="21"/>
  <c r="Q1508" i="21"/>
  <c r="N1508" i="21"/>
  <c r="P1508" i="21"/>
  <c r="O1508" i="21"/>
  <c r="I1509" i="21"/>
  <c r="L1509" i="21"/>
  <c r="J1509" i="21"/>
  <c r="K1509" i="21"/>
  <c r="H1510" i="21"/>
  <c r="M1509" i="21"/>
  <c r="F1509" i="21"/>
  <c r="D1510" i="21"/>
  <c r="E1509" i="21"/>
  <c r="N1509" i="21"/>
  <c r="Q1509" i="21"/>
  <c r="P1509" i="21"/>
  <c r="O1509" i="21"/>
  <c r="I1510" i="21"/>
  <c r="K1510" i="21"/>
  <c r="H1511" i="21"/>
  <c r="J1510" i="21"/>
  <c r="M1510" i="21"/>
  <c r="L1510" i="21"/>
  <c r="D1511" i="21"/>
  <c r="E1510" i="21"/>
  <c r="F1510" i="21"/>
  <c r="N1510" i="21"/>
  <c r="P1510" i="21"/>
  <c r="O1510" i="21"/>
  <c r="Q1510" i="21"/>
  <c r="I1511" i="21"/>
  <c r="J1511" i="21"/>
  <c r="K1511" i="21"/>
  <c r="H1512" i="21"/>
  <c r="L1511" i="21"/>
  <c r="M1511" i="21"/>
  <c r="E1511" i="21"/>
  <c r="F1511" i="21"/>
  <c r="D1512" i="21"/>
  <c r="Q1511" i="21"/>
  <c r="N1511" i="21"/>
  <c r="O1511" i="21"/>
  <c r="P1511" i="21"/>
  <c r="H1513" i="21"/>
  <c r="K1512" i="21"/>
  <c r="I1512" i="21"/>
  <c r="M1512" i="21"/>
  <c r="J1512" i="21"/>
  <c r="L1512" i="21"/>
  <c r="D1513" i="21"/>
  <c r="F1512" i="21"/>
  <c r="E1512" i="21"/>
  <c r="M1513" i="21"/>
  <c r="I1513" i="21"/>
  <c r="K1513" i="21"/>
  <c r="J1513" i="21"/>
  <c r="L1513" i="21"/>
  <c r="H1514" i="21"/>
  <c r="Q1512" i="21"/>
  <c r="P1512" i="21"/>
  <c r="O1512" i="21"/>
  <c r="N1512" i="21"/>
  <c r="E1513" i="21"/>
  <c r="F1513" i="21"/>
  <c r="D1514" i="21"/>
  <c r="P1513" i="21"/>
  <c r="Q1513" i="21"/>
  <c r="O1513" i="21"/>
  <c r="N1513" i="21"/>
  <c r="M1514" i="21"/>
  <c r="K1514" i="21"/>
  <c r="I1514" i="21"/>
  <c r="H1515" i="21"/>
  <c r="J1514" i="21"/>
  <c r="L1514" i="21"/>
  <c r="E1514" i="21"/>
  <c r="D1515" i="21"/>
  <c r="F1514" i="21"/>
  <c r="P1514" i="21"/>
  <c r="N1514" i="21"/>
  <c r="O1514" i="21"/>
  <c r="Q1514" i="21"/>
  <c r="J1515" i="21"/>
  <c r="I1515" i="21"/>
  <c r="H1516" i="21"/>
  <c r="L1515" i="21"/>
  <c r="K1515" i="21"/>
  <c r="M1515" i="21"/>
  <c r="D1516" i="21"/>
  <c r="F1515" i="21"/>
  <c r="E1515" i="21"/>
  <c r="P1515" i="21"/>
  <c r="O1515" i="21"/>
  <c r="N1515" i="21"/>
  <c r="Q1515" i="21"/>
  <c r="I1516" i="21"/>
  <c r="J1516" i="21"/>
  <c r="L1516" i="21"/>
  <c r="K1516" i="21"/>
  <c r="M1516" i="21"/>
  <c r="H1517" i="21"/>
  <c r="E1516" i="21"/>
  <c r="D1517" i="21"/>
  <c r="F1516" i="21"/>
  <c r="O1516" i="21"/>
  <c r="N1516" i="21"/>
  <c r="Q1516" i="21"/>
  <c r="P1516" i="21"/>
  <c r="J1517" i="21"/>
  <c r="K1517" i="21"/>
  <c r="H1518" i="21"/>
  <c r="M1517" i="21"/>
  <c r="I1517" i="21"/>
  <c r="L1517" i="21"/>
  <c r="E1517" i="21"/>
  <c r="D1518" i="21"/>
  <c r="F1517" i="21"/>
  <c r="J1518" i="21"/>
  <c r="K1518" i="21"/>
  <c r="L1518" i="21"/>
  <c r="H1519" i="21"/>
  <c r="M1518" i="21"/>
  <c r="I1518" i="21"/>
  <c r="N1517" i="21"/>
  <c r="Q1517" i="21"/>
  <c r="P1517" i="21"/>
  <c r="O1517" i="21"/>
  <c r="E1518" i="21"/>
  <c r="F1518" i="21"/>
  <c r="D1519" i="21"/>
  <c r="M1519" i="21"/>
  <c r="K1519" i="21"/>
  <c r="L1519" i="21"/>
  <c r="I1519" i="21"/>
  <c r="J1519" i="21"/>
  <c r="H1520" i="21"/>
  <c r="P1518" i="21"/>
  <c r="O1518" i="21"/>
  <c r="Q1518" i="21"/>
  <c r="N1518" i="21"/>
  <c r="E1519" i="21"/>
  <c r="D1520" i="21"/>
  <c r="F1519" i="21"/>
  <c r="Q1519" i="21"/>
  <c r="P1519" i="21"/>
  <c r="O1519" i="21"/>
  <c r="N1519" i="21"/>
  <c r="L1520" i="21"/>
  <c r="J1520" i="21"/>
  <c r="I1520" i="21"/>
  <c r="K1520" i="21"/>
  <c r="H1521" i="21"/>
  <c r="M1520" i="21"/>
  <c r="F1520" i="21"/>
  <c r="E1520" i="21"/>
  <c r="D1521" i="21"/>
  <c r="P1520" i="21"/>
  <c r="O1520" i="21"/>
  <c r="N1520" i="21"/>
  <c r="Q1520" i="21"/>
  <c r="I1521" i="21"/>
  <c r="L1521" i="21"/>
  <c r="H1522" i="21"/>
  <c r="J1521" i="21"/>
  <c r="K1521" i="21"/>
  <c r="M1521" i="21"/>
  <c r="F1521" i="21"/>
  <c r="D1522" i="21"/>
  <c r="E1521" i="21"/>
  <c r="P1521" i="21"/>
  <c r="Q1521" i="21"/>
  <c r="O1521" i="21"/>
  <c r="N1521" i="21"/>
  <c r="L1522" i="21"/>
  <c r="K1522" i="21"/>
  <c r="J1522" i="21"/>
  <c r="M1522" i="21"/>
  <c r="H1523" i="21"/>
  <c r="I1522" i="21"/>
  <c r="E1522" i="21"/>
  <c r="D1523" i="21"/>
  <c r="F1522" i="21"/>
  <c r="I1523" i="21"/>
  <c r="L1523" i="21"/>
  <c r="M1523" i="21"/>
  <c r="H1524" i="21"/>
  <c r="K1523" i="21"/>
  <c r="J1523" i="21"/>
  <c r="Q1522" i="21"/>
  <c r="P1522" i="21"/>
  <c r="O1522" i="21"/>
  <c r="N1522" i="21"/>
  <c r="D1524" i="21"/>
  <c r="E1523" i="21"/>
  <c r="F1523" i="21"/>
  <c r="N1523" i="21"/>
  <c r="Q1523" i="21"/>
  <c r="P1523" i="21"/>
  <c r="O1523" i="21"/>
  <c r="L1524" i="21"/>
  <c r="I1524" i="21"/>
  <c r="K1524" i="21"/>
  <c r="M1524" i="21"/>
  <c r="J1524" i="21"/>
  <c r="H1525" i="21"/>
  <c r="E1524" i="21"/>
  <c r="F1524" i="21"/>
  <c r="D1525" i="21"/>
  <c r="N1524" i="21"/>
  <c r="Q1524" i="21"/>
  <c r="P1524" i="21"/>
  <c r="O1524" i="21"/>
  <c r="I1525" i="21"/>
  <c r="M1525" i="21"/>
  <c r="J1525" i="21"/>
  <c r="H1526" i="21"/>
  <c r="L1525" i="21"/>
  <c r="K1525" i="21"/>
  <c r="F1525" i="21"/>
  <c r="E1525" i="21"/>
  <c r="D1526" i="21"/>
  <c r="N1525" i="21"/>
  <c r="Q1525" i="21"/>
  <c r="P1525" i="21"/>
  <c r="O1525" i="21"/>
  <c r="J1526" i="21"/>
  <c r="M1526" i="21"/>
  <c r="H1527" i="21"/>
  <c r="I1526" i="21"/>
  <c r="L1526" i="21"/>
  <c r="K1526" i="21"/>
  <c r="F1526" i="21"/>
  <c r="D1527" i="21"/>
  <c r="E1526" i="21"/>
  <c r="I1527" i="21"/>
  <c r="M1527" i="21"/>
  <c r="H1528" i="21"/>
  <c r="J1527" i="21"/>
  <c r="L1527" i="21"/>
  <c r="K1527" i="21"/>
  <c r="P1526" i="21"/>
  <c r="O1526" i="21"/>
  <c r="Q1526" i="21"/>
  <c r="N1526" i="21"/>
  <c r="D1528" i="21"/>
  <c r="E1527" i="21"/>
  <c r="F1527" i="21"/>
  <c r="P1527" i="21"/>
  <c r="Q1527" i="21"/>
  <c r="O1527" i="21"/>
  <c r="N1527" i="21"/>
  <c r="H1529" i="21"/>
  <c r="L1528" i="21"/>
  <c r="M1528" i="21"/>
  <c r="J1528" i="21"/>
  <c r="K1528" i="21"/>
  <c r="I1528" i="21"/>
  <c r="F1528" i="21"/>
  <c r="D1529" i="21"/>
  <c r="E1528" i="21"/>
  <c r="I1529" i="21"/>
  <c r="M1529" i="21"/>
  <c r="J1529" i="21"/>
  <c r="H1530" i="21"/>
  <c r="L1529" i="21"/>
  <c r="K1529" i="21"/>
  <c r="N1528" i="21"/>
  <c r="P1528" i="21"/>
  <c r="O1528" i="21"/>
  <c r="Q1528" i="21"/>
  <c r="E1529" i="21"/>
  <c r="D1530" i="21"/>
  <c r="F1529" i="21"/>
  <c r="P1529" i="21"/>
  <c r="O1529" i="21"/>
  <c r="N1529" i="21"/>
  <c r="Q1529" i="21"/>
  <c r="H1531" i="21"/>
  <c r="L1530" i="21"/>
  <c r="I1530" i="21"/>
  <c r="J1530" i="21"/>
  <c r="M1530" i="21"/>
  <c r="K1530" i="21"/>
  <c r="F1530" i="21"/>
  <c r="E1530" i="21"/>
  <c r="D1531" i="21"/>
  <c r="H1532" i="21"/>
  <c r="K1531" i="21"/>
  <c r="J1531" i="21"/>
  <c r="M1531" i="21"/>
  <c r="I1531" i="21"/>
  <c r="L1531" i="21"/>
  <c r="O1530" i="21"/>
  <c r="Q1530" i="21"/>
  <c r="N1530" i="21"/>
  <c r="P1530" i="21"/>
  <c r="F1531" i="21"/>
  <c r="D1532" i="21"/>
  <c r="E1531" i="21"/>
  <c r="J1532" i="21"/>
  <c r="I1532" i="21"/>
  <c r="K1532" i="21"/>
  <c r="M1532" i="21"/>
  <c r="H1533" i="21"/>
  <c r="L1532" i="21"/>
  <c r="Q1531" i="21"/>
  <c r="P1531" i="21"/>
  <c r="O1531" i="21"/>
  <c r="N1531" i="21"/>
  <c r="D1533" i="21"/>
  <c r="E1532" i="21"/>
  <c r="F1532" i="21"/>
  <c r="N1532" i="21"/>
  <c r="O1532" i="21"/>
  <c r="Q1532" i="21"/>
  <c r="P1532" i="21"/>
  <c r="M1533" i="21"/>
  <c r="K1533" i="21"/>
  <c r="H1534" i="21"/>
  <c r="L1533" i="21"/>
  <c r="I1533" i="21"/>
  <c r="J1533" i="21"/>
  <c r="D1534" i="21"/>
  <c r="F1533" i="21"/>
  <c r="E1533" i="21"/>
  <c r="I1534" i="21"/>
  <c r="M1534" i="21"/>
  <c r="J1534" i="21"/>
  <c r="H1535" i="21"/>
  <c r="L1534" i="21"/>
  <c r="K1534" i="21"/>
  <c r="Q1533" i="21"/>
  <c r="N1533" i="21"/>
  <c r="P1533" i="21"/>
  <c r="O1533" i="21"/>
  <c r="F1534" i="21"/>
  <c r="E1534" i="21"/>
  <c r="D1535" i="21"/>
  <c r="P1534" i="21"/>
  <c r="N1534" i="21"/>
  <c r="O1534" i="21"/>
  <c r="Q1534" i="21"/>
  <c r="H1536" i="21"/>
  <c r="I1535" i="21"/>
  <c r="M1535" i="21"/>
  <c r="K1535" i="21"/>
  <c r="J1535" i="21"/>
  <c r="L1535" i="21"/>
  <c r="F1535" i="21"/>
  <c r="D1536" i="21"/>
  <c r="E1535" i="21"/>
  <c r="M1536" i="21"/>
  <c r="K1536" i="21"/>
  <c r="J1536" i="21"/>
  <c r="I1536" i="21"/>
  <c r="H1537" i="21"/>
  <c r="L1536" i="21"/>
  <c r="N1535" i="21"/>
  <c r="O1535" i="21"/>
  <c r="Q1535" i="21"/>
  <c r="P1535" i="21"/>
  <c r="E1536" i="21"/>
  <c r="D1537" i="21"/>
  <c r="F1536" i="21"/>
  <c r="Q1536" i="21"/>
  <c r="N1536" i="21"/>
  <c r="P1536" i="21"/>
  <c r="O1536" i="21"/>
  <c r="I1537" i="21"/>
  <c r="M1537" i="21"/>
  <c r="K1537" i="21"/>
  <c r="L1537" i="21"/>
  <c r="H1538" i="21"/>
  <c r="J1537" i="21"/>
  <c r="D1538" i="21"/>
  <c r="E1537" i="21"/>
  <c r="F1537" i="21"/>
  <c r="N1537" i="21"/>
  <c r="P1537" i="21"/>
  <c r="O1537" i="21"/>
  <c r="Q1537" i="21"/>
  <c r="I1538" i="21"/>
  <c r="L1538" i="21"/>
  <c r="J1538" i="21"/>
  <c r="K1538" i="21"/>
  <c r="M1538" i="21"/>
  <c r="H1539" i="21"/>
  <c r="E1538" i="21"/>
  <c r="F1538" i="21"/>
  <c r="D1539" i="21"/>
  <c r="Q1538" i="21"/>
  <c r="N1538" i="21"/>
  <c r="P1538" i="21"/>
  <c r="O1538" i="21"/>
  <c r="J1539" i="21"/>
  <c r="M1539" i="21"/>
  <c r="K1539" i="21"/>
  <c r="H1540" i="21"/>
  <c r="L1539" i="21"/>
  <c r="I1539" i="21"/>
  <c r="D1540" i="21"/>
  <c r="F1539" i="21"/>
  <c r="E1539" i="21"/>
  <c r="H1541" i="21"/>
  <c r="J1540" i="21"/>
  <c r="K1540" i="21"/>
  <c r="I1540" i="21"/>
  <c r="L1540" i="21"/>
  <c r="M1540" i="21"/>
  <c r="P1539" i="21"/>
  <c r="N1539" i="21"/>
  <c r="Q1539" i="21"/>
  <c r="O1539" i="21"/>
  <c r="E1540" i="21"/>
  <c r="F1540" i="21"/>
  <c r="D1541" i="21"/>
  <c r="H1542" i="21"/>
  <c r="J1541" i="21"/>
  <c r="M1541" i="21"/>
  <c r="L1541" i="21"/>
  <c r="K1541" i="21"/>
  <c r="I1541" i="21"/>
  <c r="O1540" i="21"/>
  <c r="Q1540" i="21"/>
  <c r="N1540" i="21"/>
  <c r="P1540" i="21"/>
  <c r="F1541" i="21"/>
  <c r="E1541" i="21"/>
  <c r="D1542" i="21"/>
  <c r="K1542" i="21"/>
  <c r="H1543" i="21"/>
  <c r="M1542" i="21"/>
  <c r="L1542" i="21"/>
  <c r="I1542" i="21"/>
  <c r="J1542" i="21"/>
  <c r="Q1541" i="21"/>
  <c r="N1541" i="21"/>
  <c r="O1541" i="21"/>
  <c r="P1541" i="21"/>
  <c r="F1542" i="21"/>
  <c r="E1542" i="21"/>
  <c r="D1543" i="21"/>
  <c r="H1544" i="21"/>
  <c r="I1543" i="21"/>
  <c r="J1543" i="21"/>
  <c r="K1543" i="21"/>
  <c r="M1543" i="21"/>
  <c r="L1543" i="21"/>
  <c r="N1542" i="21"/>
  <c r="Q1542" i="21"/>
  <c r="P1542" i="21"/>
  <c r="O1542" i="21"/>
  <c r="D1544" i="21"/>
  <c r="F1543" i="21"/>
  <c r="E1543" i="21"/>
  <c r="K1544" i="21"/>
  <c r="I1544" i="21"/>
  <c r="L1544" i="21"/>
  <c r="J1544" i="21"/>
  <c r="H1545" i="21"/>
  <c r="M1544" i="21"/>
  <c r="Q1543" i="21"/>
  <c r="N1543" i="21"/>
  <c r="O1543" i="21"/>
  <c r="P1543" i="21"/>
  <c r="F1544" i="21"/>
  <c r="D1545" i="21"/>
  <c r="E1544" i="21"/>
  <c r="Q1544" i="21"/>
  <c r="P1544" i="21"/>
  <c r="O1544" i="21"/>
  <c r="N1544" i="21"/>
  <c r="J1545" i="21"/>
  <c r="L1545" i="21"/>
  <c r="H1546" i="21"/>
  <c r="K1545" i="21"/>
  <c r="I1545" i="21"/>
  <c r="M1545" i="21"/>
  <c r="D1546" i="21"/>
  <c r="F1545" i="21"/>
  <c r="E1545" i="21"/>
  <c r="H1547" i="21"/>
  <c r="K1546" i="21"/>
  <c r="J1546" i="21"/>
  <c r="L1546" i="21"/>
  <c r="M1546" i="21"/>
  <c r="I1546" i="21"/>
  <c r="P1545" i="21"/>
  <c r="Q1545" i="21"/>
  <c r="O1545" i="21"/>
  <c r="N1545" i="21"/>
  <c r="F1546" i="21"/>
  <c r="D1547" i="21"/>
  <c r="E1546" i="21"/>
  <c r="J1547" i="21"/>
  <c r="K1547" i="21"/>
  <c r="M1547" i="21"/>
  <c r="I1547" i="21"/>
  <c r="L1547" i="21"/>
  <c r="H1548" i="21"/>
  <c r="P1546" i="21"/>
  <c r="Q1546" i="21"/>
  <c r="O1546" i="21"/>
  <c r="N1546" i="21"/>
  <c r="E1547" i="21"/>
  <c r="F1547" i="21"/>
  <c r="D1548" i="21"/>
  <c r="N1547" i="21"/>
  <c r="O1547" i="21"/>
  <c r="Q1547" i="21"/>
  <c r="P1547" i="21"/>
  <c r="I1548" i="21"/>
  <c r="M1548" i="21"/>
  <c r="K1548" i="21"/>
  <c r="H1549" i="21"/>
  <c r="L1548" i="21"/>
  <c r="J1548" i="21"/>
  <c r="E1548" i="21"/>
  <c r="F1548" i="21"/>
  <c r="D1549" i="21"/>
  <c r="Q1548" i="21"/>
  <c r="N1548" i="21"/>
  <c r="P1548" i="21"/>
  <c r="O1548" i="21"/>
  <c r="L1549" i="21"/>
  <c r="H1550" i="21"/>
  <c r="J1549" i="21"/>
  <c r="K1549" i="21"/>
  <c r="I1549" i="21"/>
  <c r="M1549" i="21"/>
  <c r="D1550" i="21"/>
  <c r="F1549" i="21"/>
  <c r="E1549" i="21"/>
  <c r="J1550" i="21"/>
  <c r="H1551" i="21"/>
  <c r="M1550" i="21"/>
  <c r="I1550" i="21"/>
  <c r="L1550" i="21"/>
  <c r="K1550" i="21"/>
  <c r="N1549" i="21"/>
  <c r="P1549" i="21"/>
  <c r="O1549" i="21"/>
  <c r="Q1549" i="21"/>
  <c r="E1550" i="21"/>
  <c r="D1551" i="21"/>
  <c r="F1550" i="21"/>
  <c r="I1551" i="21"/>
  <c r="M1551" i="21"/>
  <c r="J1551" i="21"/>
  <c r="K1551" i="21"/>
  <c r="H1552" i="21"/>
  <c r="L1551" i="21"/>
  <c r="N1550" i="21"/>
  <c r="O1550" i="21"/>
  <c r="Q1550" i="21"/>
  <c r="P1550" i="21"/>
  <c r="F1551" i="21"/>
  <c r="E1551" i="21"/>
  <c r="D1552" i="21"/>
  <c r="N1551" i="21"/>
  <c r="P1551" i="21"/>
  <c r="O1551" i="21"/>
  <c r="Q1551" i="21"/>
  <c r="M1552" i="21"/>
  <c r="J1552" i="21"/>
  <c r="L1552" i="21"/>
  <c r="I1552" i="21"/>
  <c r="K1552" i="21"/>
  <c r="H1553" i="21"/>
  <c r="F1552" i="21"/>
  <c r="E1552" i="21"/>
  <c r="D1553" i="21"/>
  <c r="P1552" i="21"/>
  <c r="O1552" i="21"/>
  <c r="N1552" i="21"/>
  <c r="Q1552" i="21"/>
  <c r="I1553" i="21"/>
  <c r="L1553" i="21"/>
  <c r="M1553" i="21"/>
  <c r="J1553" i="21"/>
  <c r="K1553" i="21"/>
  <c r="H1554" i="21"/>
  <c r="F1553" i="21"/>
  <c r="D1554" i="21"/>
  <c r="E1553" i="21"/>
  <c r="P1553" i="21"/>
  <c r="Q1553" i="21"/>
  <c r="O1553" i="21"/>
  <c r="N1553" i="21"/>
  <c r="H1555" i="21"/>
  <c r="M1554" i="21"/>
  <c r="J1554" i="21"/>
  <c r="I1554" i="21"/>
  <c r="K1554" i="21"/>
  <c r="L1554" i="21"/>
  <c r="F1554" i="21"/>
  <c r="D1555" i="21"/>
  <c r="E1554" i="21"/>
  <c r="M1555" i="21"/>
  <c r="J1555" i="21"/>
  <c r="L1555" i="21"/>
  <c r="H1556" i="21"/>
  <c r="K1555" i="21"/>
  <c r="I1555" i="21"/>
  <c r="O1554" i="21"/>
  <c r="N1554" i="21"/>
  <c r="Q1554" i="21"/>
  <c r="P1554" i="21"/>
  <c r="F1555" i="21"/>
  <c r="E1555" i="21"/>
  <c r="D1556" i="21"/>
  <c r="I1556" i="21"/>
  <c r="L1556" i="21"/>
  <c r="J1556" i="21"/>
  <c r="H1557" i="21"/>
  <c r="K1556" i="21"/>
  <c r="M1556" i="21"/>
  <c r="N1555" i="21"/>
  <c r="Q1555" i="21"/>
  <c r="P1555" i="21"/>
  <c r="O1555" i="21"/>
  <c r="D1557" i="21"/>
  <c r="F1556" i="21"/>
  <c r="E1556" i="21"/>
  <c r="Q1556" i="21"/>
  <c r="P1556" i="21"/>
  <c r="O1556" i="21"/>
  <c r="N1556" i="21"/>
  <c r="L1557" i="21"/>
  <c r="K1557" i="21"/>
  <c r="M1557" i="21"/>
  <c r="I1557" i="21"/>
  <c r="J1557" i="21"/>
  <c r="H1558" i="21"/>
  <c r="D1558" i="21"/>
  <c r="F1557" i="21"/>
  <c r="E1557" i="21"/>
  <c r="O1557" i="21"/>
  <c r="P1557" i="21"/>
  <c r="Q1557" i="21"/>
  <c r="N1557" i="21"/>
  <c r="H1559" i="21"/>
  <c r="L1558" i="21"/>
  <c r="I1558" i="21"/>
  <c r="K1558" i="21"/>
  <c r="M1558" i="21"/>
  <c r="J1558" i="21"/>
  <c r="D1559" i="21"/>
  <c r="E1558" i="21"/>
  <c r="F1558" i="21"/>
  <c r="M1559" i="21"/>
  <c r="L1559" i="21"/>
  <c r="I1559" i="21"/>
  <c r="H1560" i="21"/>
  <c r="J1559" i="21"/>
  <c r="K1559" i="21"/>
  <c r="P1558" i="21"/>
  <c r="O1558" i="21"/>
  <c r="N1558" i="21"/>
  <c r="Q1558" i="21"/>
  <c r="D1560" i="21"/>
  <c r="F1559" i="21"/>
  <c r="E1559" i="21"/>
  <c r="O1559" i="21"/>
  <c r="Q1559" i="21"/>
  <c r="N1559" i="21"/>
  <c r="P1559" i="21"/>
  <c r="H1561" i="21"/>
  <c r="M1560" i="21"/>
  <c r="L1560" i="21"/>
  <c r="I1560" i="21"/>
  <c r="J1560" i="21"/>
  <c r="K1560" i="21"/>
  <c r="D1561" i="21"/>
  <c r="E1560" i="21"/>
  <c r="F1560" i="21"/>
  <c r="H1562" i="21"/>
  <c r="L1561" i="21"/>
  <c r="M1561" i="21"/>
  <c r="I1561" i="21"/>
  <c r="J1561" i="21"/>
  <c r="K1561" i="21"/>
  <c r="P1560" i="21"/>
  <c r="O1560" i="21"/>
  <c r="Q1560" i="21"/>
  <c r="N1560" i="21"/>
  <c r="E1561" i="21"/>
  <c r="F1561" i="21"/>
  <c r="D1562" i="21"/>
  <c r="M1562" i="21"/>
  <c r="K1562" i="21"/>
  <c r="I1562" i="21"/>
  <c r="H1563" i="21"/>
  <c r="L1562" i="21"/>
  <c r="J1562" i="21"/>
  <c r="Q1561" i="21"/>
  <c r="P1561" i="21"/>
  <c r="O1561" i="21"/>
  <c r="N1561" i="21"/>
  <c r="F1562" i="21"/>
  <c r="E1562" i="21"/>
  <c r="D1563" i="21"/>
  <c r="Q1562" i="21"/>
  <c r="N1562" i="21"/>
  <c r="P1562" i="21"/>
  <c r="O1562" i="21"/>
  <c r="K1563" i="21"/>
  <c r="L1563" i="21"/>
  <c r="J1563" i="21"/>
  <c r="H1564" i="21"/>
  <c r="I1563" i="21"/>
  <c r="M1563" i="21"/>
  <c r="F1563" i="21"/>
  <c r="D1564" i="21"/>
  <c r="E1563" i="21"/>
  <c r="J1564" i="21"/>
  <c r="I1564" i="21"/>
  <c r="M1564" i="21"/>
  <c r="K1564" i="21"/>
  <c r="L1564" i="21"/>
  <c r="H1565" i="21"/>
  <c r="P1563" i="21"/>
  <c r="O1563" i="21"/>
  <c r="N1563" i="21"/>
  <c r="Q1563" i="21"/>
  <c r="F1564" i="21"/>
  <c r="D1565" i="21"/>
  <c r="E1564" i="21"/>
  <c r="N1564" i="21"/>
  <c r="O1564" i="21"/>
  <c r="Q1564" i="21"/>
  <c r="P1564" i="21"/>
  <c r="L1565" i="21"/>
  <c r="H1566" i="21"/>
  <c r="J1565" i="21"/>
  <c r="K1565" i="21"/>
  <c r="M1565" i="21"/>
  <c r="I1565" i="21"/>
  <c r="D1566" i="21"/>
  <c r="E1565" i="21"/>
  <c r="F1565" i="21"/>
  <c r="K1566" i="21"/>
  <c r="H1567" i="21"/>
  <c r="J1566" i="21"/>
  <c r="I1566" i="21"/>
  <c r="M1566" i="21"/>
  <c r="L1566" i="21"/>
  <c r="N1565" i="21"/>
  <c r="Q1565" i="21"/>
  <c r="P1565" i="21"/>
  <c r="O1565" i="21"/>
  <c r="E1566" i="21"/>
  <c r="D1567" i="21"/>
  <c r="F1566" i="21"/>
  <c r="J1567" i="21"/>
  <c r="L1567" i="21"/>
  <c r="H1568" i="21"/>
  <c r="I1567" i="21"/>
  <c r="K1567" i="21"/>
  <c r="M1567" i="21"/>
  <c r="P1566" i="21"/>
  <c r="O1566" i="21"/>
  <c r="N1566" i="21"/>
  <c r="Q1566" i="21"/>
  <c r="E1567" i="21"/>
  <c r="D1568" i="21"/>
  <c r="F1567" i="21"/>
  <c r="L1568" i="21"/>
  <c r="I1568" i="21"/>
  <c r="M1568" i="21"/>
  <c r="J1568" i="21"/>
  <c r="H1569" i="21"/>
  <c r="K1568" i="21"/>
  <c r="N1567" i="21"/>
  <c r="P1567" i="21"/>
  <c r="O1567" i="21"/>
  <c r="Q1567" i="21"/>
  <c r="D1569" i="21"/>
  <c r="F1568" i="21"/>
  <c r="E1568" i="21"/>
  <c r="P1568" i="21"/>
  <c r="Q1568" i="21"/>
  <c r="O1568" i="21"/>
  <c r="N1568" i="21"/>
  <c r="K1569" i="21"/>
  <c r="J1569" i="21"/>
  <c r="I1569" i="21"/>
  <c r="H1570" i="21"/>
  <c r="L1569" i="21"/>
  <c r="M1569" i="21"/>
  <c r="F1569" i="21"/>
  <c r="D1570" i="21"/>
  <c r="E1569" i="21"/>
  <c r="N1569" i="21"/>
  <c r="P1569" i="21"/>
  <c r="O1569" i="21"/>
  <c r="Q1569" i="21"/>
  <c r="K1570" i="21"/>
  <c r="J1570" i="21"/>
  <c r="M1570" i="21"/>
  <c r="H1571" i="21"/>
  <c r="L1570" i="21"/>
  <c r="I1570" i="21"/>
  <c r="D1571" i="21"/>
  <c r="E1570" i="21"/>
  <c r="F1570" i="21"/>
  <c r="J1571" i="21"/>
  <c r="H1572" i="21"/>
  <c r="I1571" i="21"/>
  <c r="K1571" i="21"/>
  <c r="M1571" i="21"/>
  <c r="L1571" i="21"/>
  <c r="Q1570" i="21"/>
  <c r="N1570" i="21"/>
  <c r="P1570" i="21"/>
  <c r="O1570" i="21"/>
  <c r="E1571" i="21"/>
  <c r="D1572" i="21"/>
  <c r="F1571" i="21"/>
  <c r="I1572" i="21"/>
  <c r="M1572" i="21"/>
  <c r="J1572" i="21"/>
  <c r="L1572" i="21"/>
  <c r="K1572" i="21"/>
  <c r="H1573" i="21"/>
  <c r="N1571" i="21"/>
  <c r="P1571" i="21"/>
  <c r="O1571" i="21"/>
  <c r="Q1571" i="21"/>
  <c r="F1572" i="21"/>
  <c r="E1572" i="21"/>
  <c r="D1573" i="21"/>
  <c r="O1572" i="21"/>
  <c r="N1572" i="21"/>
  <c r="Q1572" i="21"/>
  <c r="P1572" i="21"/>
  <c r="I1573" i="21"/>
  <c r="M1573" i="21"/>
  <c r="H1574" i="21"/>
  <c r="K1573" i="21"/>
  <c r="J1573" i="21"/>
  <c r="L1573" i="21"/>
  <c r="E1573" i="21"/>
  <c r="F1573" i="21"/>
  <c r="D1574" i="21"/>
  <c r="O1573" i="21"/>
  <c r="P1573" i="21"/>
  <c r="N1573" i="21"/>
  <c r="Q1573" i="21"/>
  <c r="K1574" i="21"/>
  <c r="H1575" i="21"/>
  <c r="I1574" i="21"/>
  <c r="M1574" i="21"/>
  <c r="L1574" i="21"/>
  <c r="J1574" i="21"/>
  <c r="E1574" i="21"/>
  <c r="D1575" i="21"/>
  <c r="F1574" i="21"/>
  <c r="K1575" i="21"/>
  <c r="H1576" i="21"/>
  <c r="J1575" i="21"/>
  <c r="M1575" i="21"/>
  <c r="L1575" i="21"/>
  <c r="I1575" i="21"/>
  <c r="N1574" i="21"/>
  <c r="P1574" i="21"/>
  <c r="O1574" i="21"/>
  <c r="Q1574" i="21"/>
  <c r="F1575" i="21"/>
  <c r="E1575" i="21"/>
  <c r="D1576" i="21"/>
  <c r="J1576" i="21"/>
  <c r="H1577" i="21"/>
  <c r="I1576" i="21"/>
  <c r="M1576" i="21"/>
  <c r="K1576" i="21"/>
  <c r="L1576" i="21"/>
  <c r="Q1575" i="21"/>
  <c r="N1575" i="21"/>
  <c r="O1575" i="21"/>
  <c r="P1575" i="21"/>
  <c r="E1576" i="21"/>
  <c r="F1576" i="21"/>
  <c r="D1577" i="21"/>
  <c r="L1577" i="21"/>
  <c r="J1577" i="21"/>
  <c r="I1577" i="21"/>
  <c r="H1578" i="21"/>
  <c r="M1577" i="21"/>
  <c r="K1577" i="21"/>
  <c r="O1576" i="21"/>
  <c r="Q1576" i="21"/>
  <c r="N1576" i="21"/>
  <c r="P1576" i="21"/>
  <c r="D1578" i="21"/>
  <c r="F1577" i="21"/>
  <c r="E1577" i="21"/>
  <c r="P1577" i="21"/>
  <c r="Q1577" i="21"/>
  <c r="O1577" i="21"/>
  <c r="N1577" i="21"/>
  <c r="L1578" i="21"/>
  <c r="J1578" i="21"/>
  <c r="H1579" i="21"/>
  <c r="I1578" i="21"/>
  <c r="K1578" i="21"/>
  <c r="M1578" i="21"/>
  <c r="F1578" i="21"/>
  <c r="E1578" i="21"/>
  <c r="D1579" i="21"/>
  <c r="H1580" i="21"/>
  <c r="J1579" i="21"/>
  <c r="L1579" i="21"/>
  <c r="M1579" i="21"/>
  <c r="K1579" i="21"/>
  <c r="I1579" i="21"/>
  <c r="Q1578" i="21"/>
  <c r="P1578" i="21"/>
  <c r="O1578" i="21"/>
  <c r="N1578" i="21"/>
  <c r="E1579" i="21"/>
  <c r="F1579" i="21"/>
  <c r="D1580" i="21"/>
  <c r="H1581" i="21"/>
  <c r="K1580" i="21"/>
  <c r="I1580" i="21"/>
  <c r="J1580" i="21"/>
  <c r="M1580" i="21"/>
  <c r="L1580" i="21"/>
  <c r="O1579" i="21"/>
  <c r="P1579" i="21"/>
  <c r="N1579" i="21"/>
  <c r="Q1579" i="21"/>
  <c r="F1580" i="21"/>
  <c r="E1580" i="21"/>
  <c r="D1581" i="21"/>
  <c r="I1581" i="21"/>
  <c r="L1581" i="21"/>
  <c r="H1582" i="21"/>
  <c r="J1581" i="21"/>
  <c r="M1581" i="21"/>
  <c r="K1581" i="21"/>
  <c r="Q1580" i="21"/>
  <c r="O1580" i="21"/>
  <c r="N1580" i="21"/>
  <c r="P1580" i="21"/>
  <c r="D1582" i="21"/>
  <c r="F1581" i="21"/>
  <c r="E1581" i="21"/>
  <c r="N1581" i="21"/>
  <c r="Q1581" i="21"/>
  <c r="P1581" i="21"/>
  <c r="O1581" i="21"/>
  <c r="I1582" i="21"/>
  <c r="K1582" i="21"/>
  <c r="J1582" i="21"/>
  <c r="M1582" i="21"/>
  <c r="H1583" i="21"/>
  <c r="L1582" i="21"/>
  <c r="E1582" i="21"/>
  <c r="F1582" i="21"/>
  <c r="D1583" i="21"/>
  <c r="Q1582" i="21"/>
  <c r="O1582" i="21"/>
  <c r="N1582" i="21"/>
  <c r="P1582" i="21"/>
  <c r="K1583" i="21"/>
  <c r="L1583" i="21"/>
  <c r="H1584" i="21"/>
  <c r="J1583" i="21"/>
  <c r="M1583" i="21"/>
  <c r="I1583" i="21"/>
  <c r="E1583" i="21"/>
  <c r="F1583" i="21"/>
  <c r="D1584" i="21"/>
  <c r="M1584" i="21"/>
  <c r="K1584" i="21"/>
  <c r="L1584" i="21"/>
  <c r="J1584" i="21"/>
  <c r="H1585" i="21"/>
  <c r="I1584" i="21"/>
  <c r="O1583" i="21"/>
  <c r="N1583" i="21"/>
  <c r="Q1583" i="21"/>
  <c r="P1583" i="21"/>
  <c r="F1584" i="21"/>
  <c r="E1584" i="21"/>
  <c r="D1585" i="21"/>
  <c r="J1585" i="21"/>
  <c r="I1585" i="21"/>
  <c r="K1585" i="21"/>
  <c r="L1585" i="21"/>
  <c r="M1585" i="21"/>
  <c r="H1586" i="21"/>
  <c r="O1584" i="21"/>
  <c r="Q1584" i="21"/>
  <c r="N1584" i="21"/>
  <c r="P1584" i="21"/>
  <c r="F1585" i="21"/>
  <c r="D1586" i="21"/>
  <c r="E1585" i="21"/>
  <c r="P1585" i="21"/>
  <c r="O1585" i="21"/>
  <c r="N1585" i="21"/>
  <c r="Q1585" i="21"/>
  <c r="H1587" i="21"/>
  <c r="J1586" i="21"/>
  <c r="K1586" i="21"/>
  <c r="L1586" i="21"/>
  <c r="I1586" i="21"/>
  <c r="M1586" i="21"/>
  <c r="F1586" i="21"/>
  <c r="E1586" i="21"/>
  <c r="D1587" i="21"/>
  <c r="I1587" i="21"/>
  <c r="K1587" i="21"/>
  <c r="M1587" i="21"/>
  <c r="J1587" i="21"/>
  <c r="H1588" i="21"/>
  <c r="L1587" i="21"/>
  <c r="Q1586" i="21"/>
  <c r="P1586" i="21"/>
  <c r="O1586" i="21"/>
  <c r="N1586" i="21"/>
  <c r="D1588" i="21"/>
  <c r="E1587" i="21"/>
  <c r="F1587" i="21"/>
  <c r="Q1587" i="21"/>
  <c r="O1587" i="21"/>
  <c r="N1587" i="21"/>
  <c r="P1587" i="21"/>
  <c r="J1588" i="21"/>
  <c r="K1588" i="21"/>
  <c r="M1588" i="21"/>
  <c r="L1588" i="21"/>
  <c r="I1588" i="21"/>
  <c r="H1589" i="21"/>
  <c r="E1588" i="21"/>
  <c r="F1588" i="21"/>
  <c r="D1589" i="21"/>
  <c r="O1588" i="21"/>
  <c r="N1588" i="21"/>
  <c r="Q1588" i="21"/>
  <c r="P1588" i="21"/>
  <c r="H1590" i="21"/>
  <c r="I1589" i="21"/>
  <c r="M1589" i="21"/>
  <c r="J1589" i="21"/>
  <c r="L1589" i="21"/>
  <c r="K1589" i="21"/>
  <c r="F1589" i="21"/>
  <c r="D1590" i="21"/>
  <c r="E1589" i="21"/>
  <c r="J1590" i="21"/>
  <c r="H1591" i="21"/>
  <c r="I1590" i="21"/>
  <c r="M1590" i="21"/>
  <c r="L1590" i="21"/>
  <c r="K1590" i="21"/>
  <c r="P1589" i="21"/>
  <c r="Q1589" i="21"/>
  <c r="O1589" i="21"/>
  <c r="N1589" i="21"/>
  <c r="D1591" i="21"/>
  <c r="F1590" i="21"/>
  <c r="E1590" i="21"/>
  <c r="H1592" i="21"/>
  <c r="I1591" i="21"/>
  <c r="L1591" i="21"/>
  <c r="J1591" i="21"/>
  <c r="M1591" i="21"/>
  <c r="K1591" i="21"/>
  <c r="P1590" i="21"/>
  <c r="Q1590" i="21"/>
  <c r="O1590" i="21"/>
  <c r="N1590" i="21"/>
  <c r="D1592" i="21"/>
  <c r="E1591" i="21"/>
  <c r="F1591" i="21"/>
  <c r="L1592" i="21"/>
  <c r="J1592" i="21"/>
  <c r="M1592" i="21"/>
  <c r="K1592" i="21"/>
  <c r="H1593" i="21"/>
  <c r="I1592" i="21"/>
  <c r="P1591" i="21"/>
  <c r="Q1591" i="21"/>
  <c r="O1591" i="21"/>
  <c r="N1591" i="21"/>
  <c r="E1592" i="21"/>
  <c r="F1592" i="21"/>
  <c r="D1593" i="21"/>
  <c r="H1594" i="21"/>
  <c r="I1593" i="21"/>
  <c r="L1593" i="21"/>
  <c r="M1593" i="21"/>
  <c r="J1593" i="21"/>
  <c r="K1593" i="21"/>
  <c r="N1592" i="21"/>
  <c r="Q1592" i="21"/>
  <c r="P1592" i="21"/>
  <c r="O1592" i="21"/>
  <c r="E1593" i="21"/>
  <c r="D1594" i="21"/>
  <c r="F1593" i="21"/>
  <c r="M1594" i="21"/>
  <c r="I1594" i="21"/>
  <c r="L1594" i="21"/>
  <c r="K1594" i="21"/>
  <c r="H1595" i="21"/>
  <c r="J1594" i="21"/>
  <c r="Q1593" i="21"/>
  <c r="P1593" i="21"/>
  <c r="O1593" i="21"/>
  <c r="N1593" i="21"/>
  <c r="F1594" i="21"/>
  <c r="E1594" i="21"/>
  <c r="D1595" i="21"/>
  <c r="Q1594" i="21"/>
  <c r="N1594" i="21"/>
  <c r="P1594" i="21"/>
  <c r="O1594" i="21"/>
  <c r="H1596" i="21"/>
  <c r="I1595" i="21"/>
  <c r="L1595" i="21"/>
  <c r="J1595" i="21"/>
  <c r="M1595" i="21"/>
  <c r="K1595" i="21"/>
  <c r="D1596" i="21"/>
  <c r="E1595" i="21"/>
  <c r="F1595" i="21"/>
  <c r="K1596" i="21"/>
  <c r="I1596" i="21"/>
  <c r="L1596" i="21"/>
  <c r="J1596" i="21"/>
  <c r="H1597" i="21"/>
  <c r="M1596" i="21"/>
  <c r="O1595" i="21"/>
  <c r="P1595" i="21"/>
  <c r="N1595" i="21"/>
  <c r="Q1595" i="21"/>
  <c r="F1596" i="21"/>
  <c r="D1597" i="21"/>
  <c r="E1596" i="21"/>
  <c r="P1596" i="21"/>
  <c r="Q1596" i="21"/>
  <c r="O1596" i="21"/>
  <c r="N1596" i="21"/>
  <c r="L1597" i="21"/>
  <c r="J1597" i="21"/>
  <c r="K1597" i="21"/>
  <c r="H1598" i="21"/>
  <c r="M1597" i="21"/>
  <c r="I1597" i="21"/>
  <c r="E1597" i="21"/>
  <c r="D1598" i="21"/>
  <c r="F1597" i="21"/>
  <c r="K1598" i="21"/>
  <c r="J1598" i="21"/>
  <c r="L1598" i="21"/>
  <c r="M1598" i="21"/>
  <c r="H1599" i="21"/>
  <c r="I1598" i="21"/>
  <c r="Q1597" i="21"/>
  <c r="P1597" i="21"/>
  <c r="O1597" i="21"/>
  <c r="N1597" i="21"/>
  <c r="E1598" i="21"/>
  <c r="F1598" i="21"/>
  <c r="D1599" i="21"/>
  <c r="J1599" i="21"/>
  <c r="K1599" i="21"/>
  <c r="H1600" i="21"/>
  <c r="I1599" i="21"/>
  <c r="M1599" i="21"/>
  <c r="L1599" i="21"/>
  <c r="O1598" i="21"/>
  <c r="P1598" i="21"/>
  <c r="N1598" i="21"/>
  <c r="Q1598" i="21"/>
  <c r="F1599" i="21"/>
  <c r="E1599" i="21"/>
  <c r="D1600" i="21"/>
  <c r="H1601" i="21"/>
  <c r="M1600" i="21"/>
  <c r="J1600" i="21"/>
  <c r="K1600" i="21"/>
  <c r="L1600" i="21"/>
  <c r="I1600" i="21"/>
  <c r="Q1599" i="21"/>
  <c r="P1599" i="21"/>
  <c r="O1599" i="21"/>
  <c r="N1599" i="21"/>
  <c r="F1600" i="21"/>
  <c r="D1601" i="21"/>
  <c r="E1600" i="21"/>
  <c r="K1601" i="21"/>
  <c r="M1601" i="21"/>
  <c r="I1601" i="21"/>
  <c r="H1602" i="21"/>
  <c r="J1601" i="21"/>
  <c r="L1601" i="21"/>
  <c r="N1600" i="21"/>
  <c r="O1600" i="21"/>
  <c r="Q1600" i="21"/>
  <c r="P1600" i="21"/>
  <c r="F1601" i="21"/>
  <c r="D1602" i="21"/>
  <c r="E1601" i="21"/>
  <c r="P1601" i="21"/>
  <c r="Q1601" i="21"/>
  <c r="O1601" i="21"/>
  <c r="N1601" i="21"/>
  <c r="K1602" i="21"/>
  <c r="H1603" i="21"/>
  <c r="J1602" i="21"/>
  <c r="I1602" i="21"/>
  <c r="M1602" i="21"/>
  <c r="L1602" i="21"/>
  <c r="D1603" i="21"/>
  <c r="F1602" i="21"/>
  <c r="E1602" i="21"/>
  <c r="M1603" i="21"/>
  <c r="H1604" i="21"/>
  <c r="K1603" i="21"/>
  <c r="L1603" i="21"/>
  <c r="J1603" i="21"/>
  <c r="I1603" i="21"/>
  <c r="O1602" i="21"/>
  <c r="P1602" i="21"/>
  <c r="N1602" i="21"/>
  <c r="Q1602" i="21"/>
  <c r="E1603" i="21"/>
  <c r="D1604" i="21"/>
  <c r="F1603" i="21"/>
  <c r="M1604" i="21"/>
  <c r="K1604" i="21"/>
  <c r="I1604" i="21"/>
  <c r="H1605" i="21"/>
  <c r="J1604" i="21"/>
  <c r="L1604" i="21"/>
  <c r="N1603" i="21"/>
  <c r="P1603" i="21"/>
  <c r="O1603" i="21"/>
  <c r="Q1603" i="21"/>
  <c r="D1605" i="21"/>
  <c r="E1604" i="21"/>
  <c r="F1604" i="21"/>
  <c r="N1604" i="21"/>
  <c r="Q1604" i="21"/>
  <c r="P1604" i="21"/>
  <c r="O1604" i="21"/>
  <c r="M1605" i="21"/>
  <c r="I1605" i="21"/>
  <c r="H1606" i="21"/>
  <c r="J1605" i="21"/>
  <c r="K1605" i="21"/>
  <c r="L1605" i="21"/>
  <c r="F1605" i="21"/>
  <c r="D1606" i="21"/>
  <c r="E1605" i="21"/>
  <c r="Q1605" i="21"/>
  <c r="P1605" i="21"/>
  <c r="O1605" i="21"/>
  <c r="N1605" i="21"/>
  <c r="L1606" i="21"/>
  <c r="K1606" i="21"/>
  <c r="M1606" i="21"/>
  <c r="J1606" i="21"/>
  <c r="H1607" i="21"/>
  <c r="I1606" i="21"/>
  <c r="E1606" i="21"/>
  <c r="F1606" i="21"/>
  <c r="D1607" i="21"/>
  <c r="L1607" i="21"/>
  <c r="H1608" i="21"/>
  <c r="K1607" i="21"/>
  <c r="J1607" i="21"/>
  <c r="M1607" i="21"/>
  <c r="I1607" i="21"/>
  <c r="Q1606" i="21"/>
  <c r="P1606" i="21"/>
  <c r="O1606" i="21"/>
  <c r="N1606" i="21"/>
  <c r="E1607" i="21"/>
  <c r="F1607" i="21"/>
  <c r="D1608" i="21"/>
  <c r="I1608" i="21"/>
  <c r="J1608" i="21"/>
  <c r="H1609" i="21"/>
  <c r="K1608" i="21"/>
  <c r="L1608" i="21"/>
  <c r="M1608" i="21"/>
  <c r="O1607" i="21"/>
  <c r="P1607" i="21"/>
  <c r="N1607" i="21"/>
  <c r="Q1607" i="21"/>
  <c r="D1609" i="21"/>
  <c r="F1608" i="21"/>
  <c r="E1608" i="21"/>
  <c r="P1608" i="21"/>
  <c r="N1608" i="21"/>
  <c r="O1608" i="21"/>
  <c r="Q1608" i="21"/>
  <c r="I1609" i="21"/>
  <c r="K1609" i="21"/>
  <c r="H1610" i="21"/>
  <c r="J1609" i="21"/>
  <c r="L1609" i="21"/>
  <c r="M1609" i="21"/>
  <c r="D1610" i="21"/>
  <c r="E1609" i="21"/>
  <c r="F1609" i="21"/>
  <c r="N1609" i="21"/>
  <c r="P1609" i="21"/>
  <c r="Q1609" i="21"/>
  <c r="O1609" i="21"/>
  <c r="K1610" i="21"/>
  <c r="I1610" i="21"/>
  <c r="J1610" i="21"/>
  <c r="H1611" i="21"/>
  <c r="L1610" i="21"/>
  <c r="M1610" i="21"/>
  <c r="D1611" i="21"/>
  <c r="E1610" i="21"/>
  <c r="F1610" i="21"/>
  <c r="O1610" i="21"/>
  <c r="P1610" i="21"/>
  <c r="Q1610" i="21"/>
  <c r="N1610" i="21"/>
  <c r="L1611" i="21"/>
  <c r="J1611" i="21"/>
  <c r="H1612" i="21"/>
  <c r="K1611" i="21"/>
  <c r="I1611" i="21"/>
  <c r="M1611" i="21"/>
  <c r="E1611" i="21"/>
  <c r="D1612" i="21"/>
  <c r="F1611" i="21"/>
  <c r="K1612" i="21"/>
  <c r="L1612" i="21"/>
  <c r="H1613" i="21"/>
  <c r="I1612" i="21"/>
  <c r="J1612" i="21"/>
  <c r="M1612" i="21"/>
  <c r="P1611" i="21"/>
  <c r="O1611" i="21"/>
  <c r="Q1611" i="21"/>
  <c r="N1611" i="21"/>
  <c r="F1612" i="21"/>
  <c r="D1613" i="21"/>
  <c r="E1612" i="21"/>
  <c r="K1613" i="21"/>
  <c r="H1614" i="21"/>
  <c r="L1613" i="21"/>
  <c r="M1613" i="21"/>
  <c r="I1613" i="21"/>
  <c r="J1613" i="21"/>
  <c r="O1612" i="21"/>
  <c r="P1612" i="21"/>
  <c r="N1612" i="21"/>
  <c r="Q1612" i="21"/>
  <c r="E1613" i="21"/>
  <c r="F1613" i="21"/>
  <c r="D1614" i="21"/>
  <c r="M1614" i="21"/>
  <c r="H1615" i="21"/>
  <c r="I1614" i="21"/>
  <c r="L1614" i="21"/>
  <c r="K1614" i="21"/>
  <c r="J1614" i="21"/>
  <c r="P1613" i="21"/>
  <c r="Q1613" i="21"/>
  <c r="N1613" i="21"/>
  <c r="O1613" i="21"/>
  <c r="F1614" i="21"/>
  <c r="E1614" i="21"/>
  <c r="D1615" i="21"/>
  <c r="M1615" i="21"/>
  <c r="K1615" i="21"/>
  <c r="J1615" i="21"/>
  <c r="L1615" i="21"/>
  <c r="I1615" i="21"/>
  <c r="H1616" i="21"/>
  <c r="Q1614" i="21"/>
  <c r="N1614" i="21"/>
  <c r="P1614" i="21"/>
  <c r="O1614" i="21"/>
  <c r="E1615" i="21"/>
  <c r="F1615" i="21"/>
  <c r="D1616" i="21"/>
  <c r="Q1615" i="21"/>
  <c r="O1615" i="21"/>
  <c r="P1615" i="21"/>
  <c r="N1615" i="21"/>
  <c r="M1616" i="21"/>
  <c r="K1616" i="21"/>
  <c r="L1616" i="21"/>
  <c r="I1616" i="21"/>
  <c r="J1616" i="21"/>
  <c r="H1617" i="21"/>
  <c r="E1616" i="21"/>
  <c r="D1617" i="21"/>
  <c r="F1616" i="21"/>
  <c r="N1616" i="21"/>
  <c r="P1616" i="21"/>
  <c r="Q1616" i="21"/>
  <c r="O1616" i="21"/>
  <c r="I1617" i="21"/>
  <c r="H1618" i="21"/>
  <c r="J1617" i="21"/>
  <c r="M1617" i="21"/>
  <c r="K1617" i="21"/>
  <c r="L1617" i="21"/>
  <c r="D1618" i="21"/>
  <c r="F1617" i="21"/>
  <c r="E1617" i="21"/>
  <c r="N1617" i="21"/>
  <c r="P1617" i="21"/>
  <c r="O1617" i="21"/>
  <c r="Q1617" i="21"/>
  <c r="L1618" i="21"/>
  <c r="J1618" i="21"/>
  <c r="H1619" i="21"/>
  <c r="I1618" i="21"/>
  <c r="M1618" i="21"/>
  <c r="K1618" i="21"/>
  <c r="F1618" i="21"/>
  <c r="E1618" i="21"/>
  <c r="D1619" i="21"/>
  <c r="H1620" i="21"/>
  <c r="I1619" i="21"/>
  <c r="L1619" i="21"/>
  <c r="K1619" i="21"/>
  <c r="J1619" i="21"/>
  <c r="M1619" i="21"/>
  <c r="N1618" i="21"/>
  <c r="P1618" i="21"/>
  <c r="Q1618" i="21"/>
  <c r="O1618" i="21"/>
  <c r="D1620" i="21"/>
  <c r="F1619" i="21"/>
  <c r="E1619" i="21"/>
  <c r="L1620" i="21"/>
  <c r="H1621" i="21"/>
  <c r="K1620" i="21"/>
  <c r="M1620" i="21"/>
  <c r="I1620" i="21"/>
  <c r="J1620" i="21"/>
  <c r="O1619" i="21"/>
  <c r="Q1619" i="21"/>
  <c r="P1619" i="21"/>
  <c r="N1619" i="21"/>
  <c r="E1620" i="21"/>
  <c r="D1621" i="21"/>
  <c r="F1620" i="21"/>
  <c r="I1621" i="21"/>
  <c r="L1621" i="21"/>
  <c r="H1622" i="21"/>
  <c r="K1621" i="21"/>
  <c r="J1621" i="21"/>
  <c r="M1621" i="21"/>
  <c r="P1620" i="21"/>
  <c r="O1620" i="21"/>
  <c r="N1620" i="21"/>
  <c r="Q1620" i="21"/>
  <c r="D1622" i="21"/>
  <c r="F1621" i="21"/>
  <c r="E1621" i="21"/>
  <c r="P1621" i="21"/>
  <c r="Q1621" i="21"/>
  <c r="O1621" i="21"/>
  <c r="N1621" i="21"/>
  <c r="J1622" i="21"/>
  <c r="K1622" i="21"/>
  <c r="L1622" i="21"/>
  <c r="H1623" i="21"/>
  <c r="M1622" i="21"/>
  <c r="I1622" i="21"/>
  <c r="E1622" i="21"/>
  <c r="D1623" i="21"/>
  <c r="F1622" i="21"/>
  <c r="I1623" i="21"/>
  <c r="L1623" i="21"/>
  <c r="K1623" i="21"/>
  <c r="M1623" i="21"/>
  <c r="H1624" i="21"/>
  <c r="J1623" i="21"/>
  <c r="P1622" i="21"/>
  <c r="O1622" i="21"/>
  <c r="N1622" i="21"/>
  <c r="Q1622" i="21"/>
  <c r="E1623" i="21"/>
  <c r="F1623" i="21"/>
  <c r="D1624" i="21"/>
  <c r="O1623" i="21"/>
  <c r="N1623" i="21"/>
  <c r="Q1623" i="21"/>
  <c r="P1623" i="21"/>
  <c r="H1625" i="21"/>
  <c r="I1624" i="21"/>
  <c r="K1624" i="21"/>
  <c r="M1624" i="21"/>
  <c r="J1624" i="21"/>
  <c r="L1624" i="21"/>
  <c r="E1624" i="21"/>
  <c r="D1625" i="21"/>
  <c r="F1624" i="21"/>
  <c r="L1625" i="21"/>
  <c r="M1625" i="21"/>
  <c r="J1625" i="21"/>
  <c r="H1626" i="21"/>
  <c r="K1625" i="21"/>
  <c r="I1625" i="21"/>
  <c r="Q1624" i="21"/>
  <c r="P1624" i="21"/>
  <c r="O1624" i="21"/>
  <c r="N1624" i="21"/>
  <c r="D1626" i="21"/>
  <c r="F1625" i="21"/>
  <c r="E1625" i="21"/>
  <c r="M1626" i="21"/>
  <c r="I1626" i="21"/>
  <c r="K1626" i="21"/>
  <c r="L1626" i="21"/>
  <c r="J1626" i="21"/>
  <c r="H1627" i="21"/>
  <c r="Q1625" i="21"/>
  <c r="P1625" i="21"/>
  <c r="O1625" i="21"/>
  <c r="N1625" i="21"/>
  <c r="F1626" i="21"/>
  <c r="D1627" i="21"/>
  <c r="E1626" i="21"/>
  <c r="N1626" i="21"/>
  <c r="Q1626" i="21"/>
  <c r="P1626" i="21"/>
  <c r="O1626" i="21"/>
  <c r="M1627" i="21"/>
  <c r="K1627" i="21"/>
  <c r="J1627" i="21"/>
  <c r="I1627" i="21"/>
  <c r="L1627" i="21"/>
  <c r="H1628" i="21"/>
  <c r="F1627" i="21"/>
  <c r="E1627" i="21"/>
  <c r="D1628" i="21"/>
  <c r="O1627" i="21"/>
  <c r="N1627" i="21"/>
  <c r="Q1627" i="21"/>
  <c r="P1627" i="21"/>
  <c r="I1628" i="21"/>
  <c r="H1629" i="21"/>
  <c r="L1628" i="21"/>
  <c r="K1628" i="21"/>
  <c r="J1628" i="21"/>
  <c r="M1628" i="21"/>
  <c r="E1628" i="21"/>
  <c r="D1629" i="21"/>
  <c r="F1628" i="21"/>
  <c r="Q1628" i="21"/>
  <c r="N1628" i="21"/>
  <c r="P1628" i="21"/>
  <c r="O1628" i="21"/>
  <c r="M1629" i="21"/>
  <c r="K1629" i="21"/>
  <c r="L1629" i="21"/>
  <c r="J1629" i="21"/>
  <c r="H1630" i="21"/>
  <c r="I1629" i="21"/>
  <c r="F1629" i="21"/>
  <c r="D1630" i="21"/>
  <c r="E1629" i="21"/>
  <c r="H1631" i="21"/>
  <c r="L1630" i="21"/>
  <c r="I1630" i="21"/>
  <c r="M1630" i="21"/>
  <c r="K1630" i="21"/>
  <c r="J1630" i="21"/>
  <c r="Q1629" i="21"/>
  <c r="P1629" i="21"/>
  <c r="O1629" i="21"/>
  <c r="N1629" i="21"/>
  <c r="E1630" i="21"/>
  <c r="F1630" i="21"/>
  <c r="D1631" i="21"/>
  <c r="L1631" i="21"/>
  <c r="I1631" i="21"/>
  <c r="J1631" i="21"/>
  <c r="K1631" i="21"/>
  <c r="H1632" i="21"/>
  <c r="M1631" i="21"/>
  <c r="P1630" i="21"/>
  <c r="O1630" i="21"/>
  <c r="N1630" i="21"/>
  <c r="Q1630" i="21"/>
  <c r="E1631" i="21"/>
  <c r="F1631" i="21"/>
  <c r="D1632" i="21"/>
  <c r="N1631" i="21"/>
  <c r="O1631" i="21"/>
  <c r="Q1631" i="21"/>
  <c r="P1631" i="21"/>
  <c r="M1632" i="21"/>
  <c r="K1632" i="21"/>
  <c r="H1633" i="21"/>
  <c r="J1632" i="21"/>
  <c r="I1632" i="21"/>
  <c r="L1632" i="21"/>
  <c r="F1632" i="21"/>
  <c r="D1633" i="21"/>
  <c r="E1632" i="21"/>
  <c r="J1633" i="21"/>
  <c r="K1633" i="21"/>
  <c r="H1634" i="21"/>
  <c r="M1633" i="21"/>
  <c r="L1633" i="21"/>
  <c r="I1633" i="21"/>
  <c r="O1632" i="21"/>
  <c r="N1632" i="21"/>
  <c r="P1632" i="21"/>
  <c r="Q1632" i="21"/>
  <c r="D1634" i="21"/>
  <c r="E1633" i="21"/>
  <c r="F1633" i="21"/>
  <c r="I1634" i="21"/>
  <c r="K1634" i="21"/>
  <c r="M1634" i="21"/>
  <c r="H1635" i="21"/>
  <c r="J1634" i="21"/>
  <c r="L1634" i="21"/>
  <c r="N1633" i="21"/>
  <c r="P1633" i="21"/>
  <c r="O1633" i="21"/>
  <c r="Q1633" i="21"/>
  <c r="D1635" i="21"/>
  <c r="E1634" i="21"/>
  <c r="F1634" i="21"/>
  <c r="N1634" i="21"/>
  <c r="Q1634" i="21"/>
  <c r="P1634" i="21"/>
  <c r="O1634" i="21"/>
  <c r="H1636" i="21"/>
  <c r="L1635" i="21"/>
  <c r="K1635" i="21"/>
  <c r="M1635" i="21"/>
  <c r="J1635" i="21"/>
  <c r="I1635" i="21"/>
  <c r="D1636" i="21"/>
  <c r="F1635" i="21"/>
  <c r="E1635" i="21"/>
  <c r="L1636" i="21"/>
  <c r="H1637" i="21"/>
  <c r="M1636" i="21"/>
  <c r="J1636" i="21"/>
  <c r="I1636" i="21"/>
  <c r="K1636" i="21"/>
  <c r="P1635" i="21"/>
  <c r="O1635" i="21"/>
  <c r="Q1635" i="21"/>
  <c r="N1635" i="21"/>
  <c r="E1636" i="21"/>
  <c r="D1637" i="21"/>
  <c r="F1636" i="21"/>
  <c r="J1637" i="21"/>
  <c r="H1638" i="21"/>
  <c r="L1637" i="21"/>
  <c r="M1637" i="21"/>
  <c r="I1637" i="21"/>
  <c r="K1637" i="21"/>
  <c r="Q1636" i="21"/>
  <c r="P1636" i="21"/>
  <c r="O1636" i="21"/>
  <c r="N1636" i="21"/>
  <c r="E1637" i="21"/>
  <c r="D1638" i="21"/>
  <c r="F1637" i="21"/>
  <c r="I1638" i="21"/>
  <c r="H1639" i="21"/>
  <c r="J1638" i="21"/>
  <c r="M1638" i="21"/>
  <c r="K1638" i="21"/>
  <c r="L1638" i="21"/>
  <c r="P1637" i="21"/>
  <c r="O1637" i="21"/>
  <c r="Q1637" i="21"/>
  <c r="N1637" i="21"/>
  <c r="D1639" i="21"/>
  <c r="E1638" i="21"/>
  <c r="F1638" i="21"/>
  <c r="N1638" i="21"/>
  <c r="P1638" i="21"/>
  <c r="O1638" i="21"/>
  <c r="Q1638" i="21"/>
  <c r="M1639" i="21"/>
  <c r="L1639" i="21"/>
  <c r="J1639" i="21"/>
  <c r="H1640" i="21"/>
  <c r="I1639" i="21"/>
  <c r="K1639" i="21"/>
  <c r="D1640" i="21"/>
  <c r="F1639" i="21"/>
  <c r="E1639" i="21"/>
  <c r="K1640" i="21"/>
  <c r="H1641" i="21"/>
  <c r="I1640" i="21"/>
  <c r="L1640" i="21"/>
  <c r="J1640" i="21"/>
  <c r="M1640" i="21"/>
  <c r="N1639" i="21"/>
  <c r="Q1639" i="21"/>
  <c r="O1639" i="21"/>
  <c r="P1639" i="21"/>
  <c r="F1640" i="21"/>
  <c r="E1640" i="21"/>
  <c r="D1641" i="21"/>
  <c r="M1641" i="21"/>
  <c r="J1641" i="21"/>
  <c r="K1641" i="21"/>
  <c r="L1641" i="21"/>
  <c r="H1642" i="21"/>
  <c r="I1641" i="21"/>
  <c r="Q1640" i="21"/>
  <c r="O1640" i="21"/>
  <c r="N1640" i="21"/>
  <c r="P1640" i="21"/>
  <c r="D1642" i="21"/>
  <c r="E1641" i="21"/>
  <c r="F1641" i="21"/>
  <c r="H1643" i="21"/>
  <c r="J1642" i="21"/>
  <c r="K1642" i="21"/>
  <c r="M1642" i="21"/>
  <c r="L1642" i="21"/>
  <c r="I1642" i="21"/>
  <c r="P1641" i="21"/>
  <c r="O1641" i="21"/>
  <c r="N1641" i="21"/>
  <c r="Q1641" i="21"/>
  <c r="F1642" i="21"/>
  <c r="D1643" i="21"/>
  <c r="E1642" i="21"/>
  <c r="K1643" i="21"/>
  <c r="L1643" i="21"/>
  <c r="H1644" i="21"/>
  <c r="J1643" i="21"/>
  <c r="M1643" i="21"/>
  <c r="I1643" i="21"/>
  <c r="P1642" i="21"/>
  <c r="Q1642" i="21"/>
  <c r="N1642" i="21"/>
  <c r="O1642" i="21"/>
  <c r="F1643" i="21"/>
  <c r="E1643" i="21"/>
  <c r="D1644" i="21"/>
  <c r="K1644" i="21"/>
  <c r="H1645" i="21"/>
  <c r="L1644" i="21"/>
  <c r="J1644" i="21"/>
  <c r="M1644" i="21"/>
  <c r="I1644" i="21"/>
  <c r="O1643" i="21"/>
  <c r="N1643" i="21"/>
  <c r="Q1643" i="21"/>
  <c r="P1643" i="21"/>
  <c r="F1644" i="21"/>
  <c r="E1644" i="21"/>
  <c r="D1645" i="21"/>
  <c r="I1645" i="21"/>
  <c r="M1645" i="21"/>
  <c r="K1645" i="21"/>
  <c r="H1646" i="21"/>
  <c r="L1645" i="21"/>
  <c r="J1645" i="21"/>
  <c r="N1644" i="21"/>
  <c r="O1644" i="21"/>
  <c r="P1644" i="21"/>
  <c r="Q1644" i="21"/>
  <c r="E1645" i="21"/>
  <c r="F1645" i="21"/>
  <c r="D1646" i="21"/>
  <c r="N1645" i="21"/>
  <c r="Q1645" i="21"/>
  <c r="P1645" i="21"/>
  <c r="O1645" i="21"/>
  <c r="K1646" i="21"/>
  <c r="J1646" i="21"/>
  <c r="M1646" i="21"/>
  <c r="H1647" i="21"/>
  <c r="I1646" i="21"/>
  <c r="L1646" i="21"/>
  <c r="F1646" i="21"/>
  <c r="D1647" i="21"/>
  <c r="E1646" i="21"/>
  <c r="J1647" i="21"/>
  <c r="H1648" i="21"/>
  <c r="M1647" i="21"/>
  <c r="L1647" i="21"/>
  <c r="I1647" i="21"/>
  <c r="K1647" i="21"/>
  <c r="N1646" i="21"/>
  <c r="P1646" i="21"/>
  <c r="Q1646" i="21"/>
  <c r="O1646" i="21"/>
  <c r="E1647" i="21"/>
  <c r="F1647" i="21"/>
  <c r="D1648" i="21"/>
  <c r="M1648" i="21"/>
  <c r="I1648" i="21"/>
  <c r="J1648" i="21"/>
  <c r="L1648" i="21"/>
  <c r="H1649" i="21"/>
  <c r="K1648" i="21"/>
  <c r="N1647" i="21"/>
  <c r="Q1647" i="21"/>
  <c r="P1647" i="21"/>
  <c r="O1647" i="21"/>
  <c r="D1649" i="21"/>
  <c r="E1648" i="21"/>
  <c r="F1648" i="21"/>
  <c r="O1648" i="21"/>
  <c r="P1648" i="21"/>
  <c r="N1648" i="21"/>
  <c r="Q1648" i="21"/>
  <c r="H1650" i="21"/>
  <c r="J1649" i="21"/>
  <c r="M1649" i="21"/>
  <c r="L1649" i="21"/>
  <c r="K1649" i="21"/>
  <c r="I1649" i="21"/>
  <c r="D1650" i="21"/>
  <c r="F1649" i="21"/>
  <c r="E1649" i="21"/>
  <c r="M1650" i="21"/>
  <c r="L1650" i="21"/>
  <c r="K1650" i="21"/>
  <c r="H1651" i="21"/>
  <c r="I1650" i="21"/>
  <c r="J1650" i="21"/>
  <c r="P1649" i="21"/>
  <c r="O1649" i="21"/>
  <c r="N1649" i="21"/>
  <c r="Q1649" i="21"/>
  <c r="F1650" i="21"/>
  <c r="D1651" i="21"/>
  <c r="E1650" i="21"/>
  <c r="L1651" i="21"/>
  <c r="M1651" i="21"/>
  <c r="H1652" i="21"/>
  <c r="I1651" i="21"/>
  <c r="K1651" i="21"/>
  <c r="J1651" i="21"/>
  <c r="P1650" i="21"/>
  <c r="Q1650" i="21"/>
  <c r="N1650" i="21"/>
  <c r="O1650" i="21"/>
  <c r="E1651" i="21"/>
  <c r="D1652" i="21"/>
  <c r="F1651" i="21"/>
  <c r="L1652" i="21"/>
  <c r="H1653" i="21"/>
  <c r="K1652" i="21"/>
  <c r="J1652" i="21"/>
  <c r="M1652" i="21"/>
  <c r="I1652" i="21"/>
  <c r="N1651" i="21"/>
  <c r="Q1651" i="21"/>
  <c r="P1651" i="21"/>
  <c r="O1651" i="21"/>
  <c r="E1652" i="21"/>
  <c r="D1653" i="21"/>
  <c r="F1652" i="21"/>
  <c r="H1654" i="21"/>
  <c r="K1653" i="21"/>
  <c r="L1653" i="21"/>
  <c r="M1653" i="21"/>
  <c r="I1653" i="21"/>
  <c r="J1653" i="21"/>
  <c r="O1652" i="21"/>
  <c r="N1652" i="21"/>
  <c r="P1652" i="21"/>
  <c r="Q1652" i="21"/>
  <c r="D1654" i="21"/>
  <c r="E1653" i="21"/>
  <c r="F1653" i="21"/>
  <c r="K1654" i="21"/>
  <c r="L1654" i="21"/>
  <c r="J1654" i="21"/>
  <c r="M1654" i="21"/>
  <c r="H1655" i="21"/>
  <c r="I1654" i="21"/>
  <c r="N1653" i="21"/>
  <c r="Q1653" i="21"/>
  <c r="P1653" i="21"/>
  <c r="O1653" i="21"/>
  <c r="F1654" i="21"/>
  <c r="D1655" i="21"/>
  <c r="E1654" i="21"/>
  <c r="M1655" i="21"/>
  <c r="I1655" i="21"/>
  <c r="H1656" i="21"/>
  <c r="K1655" i="21"/>
  <c r="L1655" i="21"/>
  <c r="J1655" i="21"/>
  <c r="O1654" i="21"/>
  <c r="N1654" i="21"/>
  <c r="Q1654" i="21"/>
  <c r="P1654" i="21"/>
  <c r="F1655" i="21"/>
  <c r="D1656" i="21"/>
  <c r="E1655" i="21"/>
  <c r="N1655" i="21"/>
  <c r="O1655" i="21"/>
  <c r="Q1655" i="21"/>
  <c r="P1655" i="21"/>
  <c r="I1656" i="21"/>
  <c r="M1656" i="21"/>
  <c r="K1656" i="21"/>
  <c r="H1657" i="21"/>
  <c r="J1656" i="21"/>
  <c r="L1656" i="21"/>
  <c r="D1657" i="21"/>
  <c r="E1656" i="21"/>
  <c r="F1656" i="21"/>
  <c r="P1656" i="21"/>
  <c r="Q1656" i="21"/>
  <c r="O1656" i="21"/>
  <c r="N1656" i="21"/>
  <c r="K1657" i="21"/>
  <c r="J1657" i="21"/>
  <c r="L1657" i="21"/>
  <c r="H1658" i="21"/>
  <c r="M1657" i="21"/>
  <c r="I1657" i="21"/>
  <c r="F1657" i="21"/>
  <c r="D1658" i="21"/>
  <c r="E1657" i="21"/>
  <c r="J1658" i="21"/>
  <c r="K1658" i="21"/>
  <c r="H1659" i="21"/>
  <c r="M1658" i="21"/>
  <c r="I1658" i="21"/>
  <c r="L1658" i="21"/>
  <c r="P1657" i="21"/>
  <c r="Q1657" i="21"/>
  <c r="O1657" i="21"/>
  <c r="N1657" i="21"/>
  <c r="F1658" i="21"/>
  <c r="D1659" i="21"/>
  <c r="E1658" i="21"/>
  <c r="K1659" i="21"/>
  <c r="I1659" i="21"/>
  <c r="J1659" i="21"/>
  <c r="H1660" i="21"/>
  <c r="L1659" i="21"/>
  <c r="M1659" i="21"/>
  <c r="O1658" i="21"/>
  <c r="N1658" i="21"/>
  <c r="Q1658" i="21"/>
  <c r="P1658" i="21"/>
  <c r="D1660" i="21"/>
  <c r="E1659" i="21"/>
  <c r="F1659" i="21"/>
  <c r="P1659" i="21"/>
  <c r="O1659" i="21"/>
  <c r="N1659" i="21"/>
  <c r="Q1659" i="21"/>
  <c r="H1661" i="21"/>
  <c r="I1660" i="21"/>
  <c r="K1660" i="21"/>
  <c r="M1660" i="21"/>
  <c r="J1660" i="21"/>
  <c r="L1660" i="21"/>
  <c r="E1660" i="21"/>
  <c r="F1660" i="21"/>
  <c r="D1661" i="21"/>
  <c r="I1661" i="21"/>
  <c r="L1661" i="21"/>
  <c r="J1661" i="21"/>
  <c r="M1661" i="21"/>
  <c r="K1661" i="21"/>
  <c r="H1662" i="21"/>
  <c r="Q1660" i="21"/>
  <c r="O1660" i="21"/>
  <c r="N1660" i="21"/>
  <c r="P1660" i="21"/>
  <c r="E1661" i="21"/>
  <c r="D1662" i="21"/>
  <c r="F1661" i="21"/>
  <c r="O1661" i="21"/>
  <c r="N1661" i="21"/>
  <c r="Q1661" i="21"/>
  <c r="P1661" i="21"/>
  <c r="J1662" i="21"/>
  <c r="I1662" i="21"/>
  <c r="H1663" i="21"/>
  <c r="K1662" i="21"/>
  <c r="M1662" i="21"/>
  <c r="L1662" i="21"/>
  <c r="E1662" i="21"/>
  <c r="D1663" i="21"/>
  <c r="F1662" i="21"/>
  <c r="P1662" i="21"/>
  <c r="O1662" i="21"/>
  <c r="Q1662" i="21"/>
  <c r="N1662" i="21"/>
  <c r="H1664" i="21"/>
  <c r="J1663" i="21"/>
  <c r="M1663" i="21"/>
  <c r="K1663" i="21"/>
  <c r="L1663" i="21"/>
  <c r="I1663" i="21"/>
  <c r="F1663" i="21"/>
  <c r="D1664" i="21"/>
  <c r="E1663" i="21"/>
  <c r="K1664" i="21"/>
  <c r="L1664" i="21"/>
  <c r="M1664" i="21"/>
  <c r="H1665" i="21"/>
  <c r="I1664" i="21"/>
  <c r="J1664" i="21"/>
  <c r="P1663" i="21"/>
  <c r="Q1663" i="21"/>
  <c r="N1663" i="21"/>
  <c r="O1663" i="21"/>
  <c r="E1664" i="21"/>
  <c r="D1665" i="21"/>
  <c r="F1664" i="21"/>
  <c r="H1666" i="21"/>
  <c r="K1665" i="21"/>
  <c r="J1665" i="21"/>
  <c r="L1665" i="21"/>
  <c r="I1665" i="21"/>
  <c r="M1665" i="21"/>
  <c r="P1664" i="21"/>
  <c r="O1664" i="21"/>
  <c r="N1664" i="21"/>
  <c r="Q1664" i="21"/>
  <c r="E1665" i="21"/>
  <c r="F1665" i="21"/>
  <c r="D1666" i="21"/>
  <c r="J1666" i="21"/>
  <c r="L1666" i="21"/>
  <c r="H1667" i="21"/>
  <c r="I1666" i="21"/>
  <c r="M1666" i="21"/>
  <c r="K1666" i="21"/>
  <c r="O1665" i="21"/>
  <c r="P1665" i="21"/>
  <c r="Q1665" i="21"/>
  <c r="N1665" i="21"/>
  <c r="E1666" i="21"/>
  <c r="D1667" i="21"/>
  <c r="F1666" i="21"/>
  <c r="J1667" i="21"/>
  <c r="K1667" i="21"/>
  <c r="L1667" i="21"/>
  <c r="M1667" i="21"/>
  <c r="H1668" i="21"/>
  <c r="I1667" i="21"/>
  <c r="O1666" i="21"/>
  <c r="Q1666" i="21"/>
  <c r="N1666" i="21"/>
  <c r="P1666" i="21"/>
  <c r="E1667" i="21"/>
  <c r="F1667" i="21"/>
  <c r="D1668" i="21"/>
  <c r="I1668" i="21"/>
  <c r="K1668" i="21"/>
  <c r="H1669" i="21"/>
  <c r="J1668" i="21"/>
  <c r="L1668" i="21"/>
  <c r="M1668" i="21"/>
  <c r="N1667" i="21"/>
  <c r="P1667" i="21"/>
  <c r="O1667" i="21"/>
  <c r="Q1667" i="21"/>
  <c r="D1669" i="21"/>
  <c r="F1668" i="21"/>
  <c r="E1668" i="21"/>
  <c r="Q1668" i="21"/>
  <c r="N1668" i="21"/>
  <c r="O1668" i="21"/>
  <c r="P1668" i="21"/>
  <c r="I1669" i="21"/>
  <c r="H1670" i="21"/>
  <c r="K1669" i="21"/>
  <c r="L1669" i="21"/>
  <c r="J1669" i="21"/>
  <c r="M1669" i="21"/>
  <c r="D1670" i="21"/>
  <c r="E1669" i="21"/>
  <c r="F1669" i="21"/>
  <c r="N1669" i="21"/>
  <c r="Q1669" i="21"/>
  <c r="P1669" i="21"/>
  <c r="O1669" i="21"/>
  <c r="I1670" i="21"/>
  <c r="H1671" i="21"/>
  <c r="M1670" i="21"/>
  <c r="K1670" i="21"/>
  <c r="J1670" i="21"/>
  <c r="L1670" i="21"/>
  <c r="E1670" i="21"/>
  <c r="F1670" i="21"/>
  <c r="D1671" i="21"/>
  <c r="O1670" i="21"/>
  <c r="P1670" i="21"/>
  <c r="N1670" i="21"/>
  <c r="Q1670" i="21"/>
  <c r="K1671" i="21"/>
  <c r="I1671" i="21"/>
  <c r="M1671" i="21"/>
  <c r="L1671" i="21"/>
  <c r="H1672" i="21"/>
  <c r="J1671" i="21"/>
  <c r="D1672" i="21"/>
  <c r="F1671" i="21"/>
  <c r="E1671" i="21"/>
  <c r="Q1671" i="21"/>
  <c r="N1671" i="21"/>
  <c r="P1671" i="21"/>
  <c r="O1671" i="21"/>
  <c r="I1672" i="21"/>
  <c r="H1673" i="21"/>
  <c r="M1672" i="21"/>
  <c r="K1672" i="21"/>
  <c r="L1672" i="21"/>
  <c r="J1672" i="21"/>
  <c r="E1672" i="21"/>
  <c r="F1672" i="21"/>
  <c r="D1673" i="21"/>
  <c r="N1672" i="21"/>
  <c r="Q1672" i="21"/>
  <c r="P1672" i="21"/>
  <c r="O1672" i="21"/>
  <c r="M1673" i="21"/>
  <c r="J1673" i="21"/>
  <c r="L1673" i="21"/>
  <c r="H1674" i="21"/>
  <c r="I1673" i="21"/>
  <c r="K1673" i="21"/>
  <c r="E1673" i="21"/>
  <c r="D1674" i="21"/>
  <c r="F1673" i="21"/>
  <c r="M1674" i="21"/>
  <c r="J1674" i="21"/>
  <c r="K1674" i="21"/>
  <c r="I1674" i="21"/>
  <c r="L1674" i="21"/>
  <c r="H1675" i="21"/>
  <c r="P1673" i="21"/>
  <c r="Q1673" i="21"/>
  <c r="O1673" i="21"/>
  <c r="N1673" i="21"/>
  <c r="D1675" i="21"/>
  <c r="E1674" i="21"/>
  <c r="F1674" i="21"/>
  <c r="P1674" i="21"/>
  <c r="O1674" i="21"/>
  <c r="Q1674" i="21"/>
  <c r="N1674" i="21"/>
  <c r="J1675" i="21"/>
  <c r="M1675" i="21"/>
  <c r="L1675" i="21"/>
  <c r="K1675" i="21"/>
  <c r="H1676" i="21"/>
  <c r="I1675" i="21"/>
  <c r="D1676" i="21"/>
  <c r="F1675" i="21"/>
  <c r="E1675" i="21"/>
  <c r="M1676" i="21"/>
  <c r="I1676" i="21"/>
  <c r="K1676" i="21"/>
  <c r="J1676" i="21"/>
  <c r="H1677" i="21"/>
  <c r="L1676" i="21"/>
  <c r="N1675" i="21"/>
  <c r="Q1675" i="21"/>
  <c r="P1675" i="21"/>
  <c r="O1675" i="21"/>
  <c r="F1676" i="21"/>
  <c r="D1677" i="21"/>
  <c r="E1676" i="21"/>
  <c r="P1676" i="21"/>
  <c r="O1676" i="21"/>
  <c r="Q1676" i="21"/>
  <c r="N1676" i="21"/>
  <c r="I1677" i="21"/>
  <c r="L1677" i="21"/>
  <c r="J1677" i="21"/>
  <c r="M1677" i="21"/>
  <c r="K1677" i="21"/>
  <c r="H1678" i="21"/>
  <c r="D1678" i="21"/>
  <c r="E1677" i="21"/>
  <c r="F1677" i="21"/>
  <c r="Q1677" i="21"/>
  <c r="P1677" i="21"/>
  <c r="O1677" i="21"/>
  <c r="N1677" i="21"/>
  <c r="M1678" i="21"/>
  <c r="I1678" i="21"/>
  <c r="J1678" i="21"/>
  <c r="H1679" i="21"/>
  <c r="L1678" i="21"/>
  <c r="K1678" i="21"/>
  <c r="F1678" i="21"/>
  <c r="D1679" i="21"/>
  <c r="E1678" i="21"/>
  <c r="O1678" i="21"/>
  <c r="N1678" i="21"/>
  <c r="P1678" i="21"/>
  <c r="Q1678" i="21"/>
  <c r="H1680" i="21"/>
  <c r="J1679" i="21"/>
  <c r="M1679" i="21"/>
  <c r="L1679" i="21"/>
  <c r="K1679" i="21"/>
  <c r="I1679" i="21"/>
  <c r="F1679" i="21"/>
  <c r="D1680" i="21"/>
  <c r="E1679" i="21"/>
  <c r="H1681" i="21"/>
  <c r="J1680" i="21"/>
  <c r="I1680" i="21"/>
  <c r="K1680" i="21"/>
  <c r="M1680" i="21"/>
  <c r="L1680" i="21"/>
  <c r="P1679" i="21"/>
  <c r="Q1679" i="21"/>
  <c r="O1679" i="21"/>
  <c r="N1679" i="21"/>
  <c r="E1680" i="21"/>
  <c r="F1680" i="21"/>
  <c r="D1681" i="21"/>
  <c r="K1681" i="21"/>
  <c r="M1681" i="21"/>
  <c r="J1681" i="21"/>
  <c r="H1682" i="21"/>
  <c r="I1681" i="21"/>
  <c r="L1681" i="21"/>
  <c r="Q1680" i="21"/>
  <c r="P1680" i="21"/>
  <c r="O1680" i="21"/>
  <c r="N1680" i="21"/>
  <c r="E1681" i="21"/>
  <c r="F1681" i="21"/>
  <c r="D1682" i="21"/>
  <c r="M1682" i="21"/>
  <c r="H1683" i="21"/>
  <c r="J1682" i="21"/>
  <c r="K1682" i="21"/>
  <c r="I1682" i="21"/>
  <c r="L1682" i="21"/>
  <c r="P1681" i="21"/>
  <c r="Q1681" i="21"/>
  <c r="O1681" i="21"/>
  <c r="N1681" i="21"/>
  <c r="E1682" i="21"/>
  <c r="D1683" i="21"/>
  <c r="F1682" i="21"/>
  <c r="J1683" i="21"/>
  <c r="I1683" i="21"/>
  <c r="L1683" i="21"/>
  <c r="H1684" i="21"/>
  <c r="K1683" i="21"/>
  <c r="M1683" i="21"/>
  <c r="P1682" i="21"/>
  <c r="N1682" i="21"/>
  <c r="O1682" i="21"/>
  <c r="Q1682" i="21"/>
  <c r="F1683" i="21"/>
  <c r="D1684" i="21"/>
  <c r="E1683" i="21"/>
  <c r="P1683" i="21"/>
  <c r="N1683" i="21"/>
  <c r="Q1683" i="21"/>
  <c r="O1683" i="21"/>
  <c r="M1684" i="21"/>
  <c r="L1684" i="21"/>
  <c r="H1685" i="21"/>
  <c r="I1684" i="21"/>
  <c r="J1684" i="21"/>
  <c r="K1684" i="21"/>
  <c r="E1684" i="21"/>
  <c r="F1684" i="21"/>
  <c r="D1685" i="21"/>
  <c r="H1686" i="21"/>
  <c r="K1685" i="21"/>
  <c r="J1685" i="21"/>
  <c r="L1685" i="21"/>
  <c r="M1685" i="21"/>
  <c r="I1685" i="21"/>
  <c r="P1684" i="21"/>
  <c r="O1684" i="21"/>
  <c r="Q1684" i="21"/>
  <c r="N1684" i="21"/>
  <c r="E1685" i="21"/>
  <c r="F1685" i="21"/>
  <c r="D1686" i="21"/>
  <c r="J1686" i="21"/>
  <c r="K1686" i="21"/>
  <c r="I1686" i="21"/>
  <c r="M1686" i="21"/>
  <c r="H1687" i="21"/>
  <c r="L1686" i="21"/>
  <c r="N1685" i="21"/>
  <c r="Q1685" i="21"/>
  <c r="P1685" i="21"/>
  <c r="O1685" i="21"/>
  <c r="E1686" i="21"/>
  <c r="D1687" i="21"/>
  <c r="F1686" i="21"/>
  <c r="O1686" i="21"/>
  <c r="N1686" i="21"/>
  <c r="Q1686" i="21"/>
  <c r="P1686" i="21"/>
  <c r="K1687" i="21"/>
  <c r="H1688" i="21"/>
  <c r="L1687" i="21"/>
  <c r="M1687" i="21"/>
  <c r="I1687" i="21"/>
  <c r="J1687" i="21"/>
  <c r="E1687" i="21"/>
  <c r="D1688" i="21"/>
  <c r="F1687" i="21"/>
  <c r="K1688" i="21"/>
  <c r="H1689" i="21"/>
  <c r="L1688" i="21"/>
  <c r="I1688" i="21"/>
  <c r="J1688" i="21"/>
  <c r="M1688" i="21"/>
  <c r="P1687" i="21"/>
  <c r="Q1687" i="21"/>
  <c r="O1687" i="21"/>
  <c r="N1687" i="21"/>
  <c r="D1689" i="21"/>
  <c r="F1688" i="21"/>
  <c r="E1688" i="21"/>
  <c r="I1689" i="21"/>
  <c r="L1689" i="21"/>
  <c r="J1689" i="21"/>
  <c r="H1690" i="21"/>
  <c r="K1689" i="21"/>
  <c r="M1689" i="21"/>
  <c r="P1688" i="21"/>
  <c r="Q1688" i="21"/>
  <c r="O1688" i="21"/>
  <c r="N1688" i="21"/>
  <c r="E1689" i="21"/>
  <c r="D1690" i="21"/>
  <c r="F1689" i="21"/>
  <c r="P1689" i="21"/>
  <c r="N1689" i="21"/>
  <c r="Q1689" i="21"/>
  <c r="O1689" i="21"/>
  <c r="J1690" i="21"/>
  <c r="M1690" i="21"/>
  <c r="K1690" i="21"/>
  <c r="L1690" i="21"/>
  <c r="H1691" i="21"/>
  <c r="I1690" i="21"/>
  <c r="D1691" i="21"/>
  <c r="E1690" i="21"/>
  <c r="F1690" i="21"/>
  <c r="K1691" i="21"/>
  <c r="J1691" i="21"/>
  <c r="M1691" i="21"/>
  <c r="I1691" i="21"/>
  <c r="H1692" i="21"/>
  <c r="L1691" i="21"/>
  <c r="Q1690" i="21"/>
  <c r="N1690" i="21"/>
  <c r="P1690" i="21"/>
  <c r="O1690" i="21"/>
  <c r="D1692" i="21"/>
  <c r="F1691" i="21"/>
  <c r="E1691" i="21"/>
  <c r="N1691" i="21"/>
  <c r="Q1691" i="21"/>
  <c r="P1691" i="21"/>
  <c r="O1691" i="21"/>
  <c r="M1692" i="21"/>
  <c r="L1692" i="21"/>
  <c r="I1692" i="21"/>
  <c r="J1692" i="21"/>
  <c r="H1693" i="21"/>
  <c r="K1692" i="21"/>
  <c r="D1693" i="21"/>
  <c r="F1692" i="21"/>
  <c r="E1692" i="21"/>
  <c r="O1692" i="21"/>
  <c r="P1692" i="21"/>
  <c r="N1692" i="21"/>
  <c r="Q1692" i="21"/>
  <c r="J1693" i="21"/>
  <c r="H1694" i="21"/>
  <c r="L1693" i="21"/>
  <c r="K1693" i="21"/>
  <c r="M1693" i="21"/>
  <c r="I1693" i="21"/>
  <c r="F1693" i="21"/>
  <c r="D1694" i="21"/>
  <c r="E1693" i="21"/>
  <c r="I1694" i="21"/>
  <c r="H1695" i="21"/>
  <c r="J1694" i="21"/>
  <c r="M1694" i="21"/>
  <c r="L1694" i="21"/>
  <c r="K1694" i="21"/>
  <c r="P1693" i="21"/>
  <c r="O1693" i="21"/>
  <c r="N1693" i="21"/>
  <c r="Q1693" i="21"/>
  <c r="F1694" i="21"/>
  <c r="E1694" i="21"/>
  <c r="D1695" i="21"/>
  <c r="N1694" i="21"/>
  <c r="O1694" i="21"/>
  <c r="Q1694" i="21"/>
  <c r="P1694" i="21"/>
  <c r="M1695" i="21"/>
  <c r="K1695" i="21"/>
  <c r="I1695" i="21"/>
  <c r="J1695" i="21"/>
  <c r="H1696" i="21"/>
  <c r="L1695" i="21"/>
  <c r="D1696" i="21"/>
  <c r="E1695" i="21"/>
  <c r="F1695" i="21"/>
  <c r="O1695" i="21"/>
  <c r="N1695" i="21"/>
  <c r="Q1695" i="21"/>
  <c r="P1695" i="21"/>
  <c r="M1696" i="21"/>
  <c r="I1696" i="21"/>
  <c r="K1696" i="21"/>
  <c r="H1697" i="21"/>
  <c r="L1696" i="21"/>
  <c r="J1696" i="21"/>
  <c r="F1696" i="21"/>
  <c r="E1696" i="21"/>
  <c r="D1697" i="21"/>
  <c r="N1696" i="21"/>
  <c r="Q1696" i="21"/>
  <c r="P1696" i="21"/>
  <c r="O1696" i="21"/>
  <c r="H1698" i="21"/>
  <c r="J1697" i="21"/>
  <c r="M1697" i="21"/>
  <c r="I1697" i="21"/>
  <c r="L1697" i="21"/>
  <c r="K1697" i="21"/>
  <c r="E1697" i="21"/>
  <c r="F1697" i="21"/>
  <c r="D1698" i="21"/>
  <c r="H1699" i="21"/>
  <c r="K1698" i="21"/>
  <c r="M1698" i="21"/>
  <c r="I1698" i="21"/>
  <c r="L1698" i="21"/>
  <c r="J1698" i="21"/>
  <c r="N1697" i="21"/>
  <c r="P1697" i="21"/>
  <c r="O1697" i="21"/>
  <c r="Q1697" i="21"/>
  <c r="F1698" i="21"/>
  <c r="D1699" i="21"/>
  <c r="E1698" i="21"/>
  <c r="L1699" i="21"/>
  <c r="I1699" i="21"/>
  <c r="J1699" i="21"/>
  <c r="H1700" i="21"/>
  <c r="K1699" i="21"/>
  <c r="M1699" i="21"/>
  <c r="O1698" i="21"/>
  <c r="N1698" i="21"/>
  <c r="Q1698" i="21"/>
  <c r="P1698" i="21"/>
  <c r="D1700" i="21"/>
  <c r="F1699" i="21"/>
  <c r="E1699" i="21"/>
  <c r="P1699" i="21"/>
  <c r="O1699" i="21"/>
  <c r="N1699" i="21"/>
  <c r="Q1699" i="21"/>
  <c r="M1700" i="21"/>
  <c r="H1701" i="21"/>
  <c r="I1700" i="21"/>
  <c r="L1700" i="21"/>
  <c r="J1700" i="21"/>
  <c r="K1700" i="21"/>
  <c r="E1700" i="21"/>
  <c r="D1701" i="21"/>
  <c r="F1700" i="21"/>
  <c r="M1701" i="21"/>
  <c r="K1701" i="21"/>
  <c r="L1701" i="21"/>
  <c r="I1701" i="21"/>
  <c r="J1701" i="21"/>
  <c r="H1702" i="21"/>
  <c r="P1700" i="21"/>
  <c r="O1700" i="21"/>
  <c r="Q1700" i="21"/>
  <c r="N1700" i="21"/>
  <c r="F1701" i="21"/>
  <c r="D1702" i="21"/>
  <c r="E1701" i="21"/>
  <c r="Q1701" i="21"/>
  <c r="P1701" i="21"/>
  <c r="O1701" i="21"/>
  <c r="N1701" i="21"/>
  <c r="I1702" i="21"/>
  <c r="L1702" i="21"/>
  <c r="J1702" i="21"/>
  <c r="H1703" i="21"/>
  <c r="K1702" i="21"/>
  <c r="M1702" i="21"/>
  <c r="E1702" i="21"/>
  <c r="D1703" i="21"/>
  <c r="F1702" i="21"/>
  <c r="P1702" i="21"/>
  <c r="O1702" i="21"/>
  <c r="Q1702" i="21"/>
  <c r="N1702" i="21"/>
  <c r="I1703" i="21"/>
  <c r="J1703" i="21"/>
  <c r="H1704" i="21"/>
  <c r="K1703" i="21"/>
  <c r="L1703" i="21"/>
  <c r="M1703" i="21"/>
  <c r="F1703" i="21"/>
  <c r="D1704" i="21"/>
  <c r="E1703" i="21"/>
  <c r="P1703" i="21"/>
  <c r="O1703" i="21"/>
  <c r="N1703" i="21"/>
  <c r="Q1703" i="21"/>
  <c r="H1705" i="21"/>
  <c r="K1704" i="21"/>
  <c r="L1704" i="21"/>
  <c r="J1704" i="21"/>
  <c r="M1704" i="21"/>
  <c r="I1704" i="21"/>
  <c r="F1704" i="21"/>
  <c r="D1705" i="21"/>
  <c r="E1704" i="21"/>
  <c r="H1706" i="21"/>
  <c r="J1705" i="21"/>
  <c r="I1705" i="21"/>
  <c r="L1705" i="21"/>
  <c r="K1705" i="21"/>
  <c r="M1705" i="21"/>
  <c r="Q1704" i="21"/>
  <c r="P1704" i="21"/>
  <c r="O1704" i="21"/>
  <c r="N1704" i="21"/>
  <c r="E1705" i="21"/>
  <c r="D1706" i="21"/>
  <c r="F1705" i="21"/>
  <c r="K1706" i="21"/>
  <c r="H1707" i="21"/>
  <c r="M1706" i="21"/>
  <c r="J1706" i="21"/>
  <c r="I1706" i="21"/>
  <c r="L1706" i="21"/>
  <c r="O1705" i="21"/>
  <c r="N1705" i="21"/>
  <c r="Q1705" i="21"/>
  <c r="P1705" i="21"/>
  <c r="D1707" i="21"/>
  <c r="F1706" i="21"/>
  <c r="E1706" i="21"/>
  <c r="J1707" i="21"/>
  <c r="I1707" i="21"/>
  <c r="M1707" i="21"/>
  <c r="H1708" i="21"/>
  <c r="K1707" i="21"/>
  <c r="L1707" i="21"/>
  <c r="P1706" i="21"/>
  <c r="O1706" i="21"/>
  <c r="Q1706" i="21"/>
  <c r="N1706" i="21"/>
  <c r="D1708" i="21"/>
  <c r="E1707" i="21"/>
  <c r="F1707" i="21"/>
  <c r="N1707" i="21"/>
  <c r="Q1707" i="21"/>
  <c r="P1707" i="21"/>
  <c r="O1707" i="21"/>
  <c r="I1708" i="21"/>
  <c r="H1709" i="21"/>
  <c r="K1708" i="21"/>
  <c r="M1708" i="21"/>
  <c r="J1708" i="21"/>
  <c r="L1708" i="21"/>
  <c r="F1708" i="21"/>
  <c r="D1709" i="21"/>
  <c r="E1708" i="21"/>
  <c r="P1708" i="21"/>
  <c r="O1708" i="21"/>
  <c r="Q1708" i="21"/>
  <c r="N1708" i="21"/>
  <c r="J1709" i="21"/>
  <c r="I1709" i="21"/>
  <c r="M1709" i="21"/>
  <c r="K1709" i="21"/>
  <c r="H1710" i="21"/>
  <c r="L1709" i="21"/>
  <c r="F1709" i="21"/>
  <c r="D1710" i="21"/>
  <c r="E1709" i="21"/>
  <c r="P1709" i="21"/>
  <c r="O1709" i="21"/>
  <c r="N1709" i="21"/>
  <c r="Q1709" i="21"/>
  <c r="M1710" i="21"/>
  <c r="H1711" i="21"/>
  <c r="K1710" i="21"/>
  <c r="I1710" i="21"/>
  <c r="L1710" i="21"/>
  <c r="J1710" i="21"/>
  <c r="D1711" i="21"/>
  <c r="E1710" i="21"/>
  <c r="F1710" i="21"/>
  <c r="J1711" i="21"/>
  <c r="K1711" i="21"/>
  <c r="M1711" i="21"/>
  <c r="H1712" i="21"/>
  <c r="L1711" i="21"/>
  <c r="I1711" i="21"/>
  <c r="O1710" i="21"/>
  <c r="Q1710" i="21"/>
  <c r="N1710" i="21"/>
  <c r="P1710" i="21"/>
  <c r="E1711" i="21"/>
  <c r="F1711" i="21"/>
  <c r="D1712" i="21"/>
  <c r="J1712" i="21"/>
  <c r="I1712" i="21"/>
  <c r="H1713" i="21"/>
  <c r="K1712" i="21"/>
  <c r="L1712" i="21"/>
  <c r="M1712" i="21"/>
  <c r="O1711" i="21"/>
  <c r="N1711" i="21"/>
  <c r="P1711" i="21"/>
  <c r="Q1711" i="21"/>
  <c r="F1712" i="21"/>
  <c r="D1713" i="21"/>
  <c r="E1712" i="21"/>
  <c r="O1712" i="21"/>
  <c r="P1712" i="21"/>
  <c r="N1712" i="21"/>
  <c r="Q1712" i="21"/>
  <c r="K1713" i="21"/>
  <c r="I1713" i="21"/>
  <c r="L1713" i="21"/>
  <c r="H1714" i="21"/>
  <c r="M1713" i="21"/>
  <c r="J1713" i="21"/>
  <c r="D1714" i="21"/>
  <c r="E1713" i="21"/>
  <c r="F1713" i="21"/>
  <c r="P1713" i="21"/>
  <c r="O1713" i="21"/>
  <c r="N1713" i="21"/>
  <c r="Q1713" i="21"/>
  <c r="I1714" i="21"/>
  <c r="J1714" i="21"/>
  <c r="K1714" i="21"/>
  <c r="M1714" i="21"/>
  <c r="H1715" i="21"/>
  <c r="L1714" i="21"/>
  <c r="D1715" i="21"/>
  <c r="E1714" i="21"/>
  <c r="F1714" i="21"/>
  <c r="P1714" i="21"/>
  <c r="O1714" i="21"/>
  <c r="Q1714" i="21"/>
  <c r="N1714" i="21"/>
  <c r="I1715" i="21"/>
  <c r="M1715" i="21"/>
  <c r="K1715" i="21"/>
  <c r="L1715" i="21"/>
  <c r="J1715" i="21"/>
  <c r="H1716" i="21"/>
  <c r="F1715" i="21"/>
  <c r="D1716" i="21"/>
  <c r="E1715" i="21"/>
  <c r="P1715" i="21"/>
  <c r="O1715" i="21"/>
  <c r="N1715" i="21"/>
  <c r="Q1715" i="21"/>
  <c r="L1716" i="21"/>
  <c r="H1717" i="21"/>
  <c r="J1716" i="21"/>
  <c r="K1716" i="21"/>
  <c r="I1716" i="21"/>
  <c r="M1716" i="21"/>
  <c r="F1716" i="21"/>
  <c r="E1716" i="21"/>
  <c r="D1717" i="21"/>
  <c r="L1717" i="21"/>
  <c r="I1717" i="21"/>
  <c r="J1717" i="21"/>
  <c r="K1717" i="21"/>
  <c r="M1717" i="21"/>
  <c r="H1718" i="21"/>
  <c r="P1716" i="21"/>
  <c r="O1716" i="21"/>
  <c r="Q1716" i="21"/>
  <c r="N1716" i="21"/>
  <c r="E1717" i="21"/>
  <c r="D1718" i="21"/>
  <c r="F1717" i="21"/>
  <c r="Q1717" i="21"/>
  <c r="N1717" i="21"/>
  <c r="P1717" i="21"/>
  <c r="O1717" i="21"/>
  <c r="I1718" i="21"/>
  <c r="L1718" i="21"/>
  <c r="K1718" i="21"/>
  <c r="H1719" i="21"/>
  <c r="J1718" i="21"/>
  <c r="M1718" i="21"/>
  <c r="F1718" i="21"/>
  <c r="D1719" i="21"/>
  <c r="E1718" i="21"/>
  <c r="P1718" i="21"/>
  <c r="O1718" i="21"/>
  <c r="Q1718" i="21"/>
  <c r="N1718" i="21"/>
  <c r="H1720" i="21"/>
  <c r="I1719" i="21"/>
  <c r="M1719" i="21"/>
  <c r="L1719" i="21"/>
  <c r="K1719" i="21"/>
  <c r="J1719" i="21"/>
  <c r="F1719" i="21"/>
  <c r="E1719" i="21"/>
  <c r="D1720" i="21"/>
  <c r="L1720" i="21"/>
  <c r="H1721" i="21"/>
  <c r="I1720" i="21"/>
  <c r="K1720" i="21"/>
  <c r="M1720" i="21"/>
  <c r="J1720" i="21"/>
  <c r="P1719" i="21"/>
  <c r="O1719" i="21"/>
  <c r="Q1719" i="21"/>
  <c r="N1719" i="21"/>
  <c r="F1720" i="21"/>
  <c r="E1720" i="21"/>
  <c r="D1721" i="21"/>
  <c r="K1721" i="21"/>
  <c r="H1722" i="21"/>
  <c r="I1721" i="21"/>
  <c r="M1721" i="21"/>
  <c r="L1721" i="21"/>
  <c r="J1721" i="21"/>
  <c r="P1720" i="21"/>
  <c r="O1720" i="21"/>
  <c r="Q1720" i="21"/>
  <c r="N1720" i="21"/>
  <c r="D1722" i="21"/>
  <c r="E1721" i="21"/>
  <c r="F1721" i="21"/>
  <c r="K1722" i="21"/>
  <c r="H1723" i="21"/>
  <c r="M1722" i="21"/>
  <c r="J1722" i="21"/>
  <c r="L1722" i="21"/>
  <c r="I1722" i="21"/>
  <c r="N1721" i="21"/>
  <c r="Q1721" i="21"/>
  <c r="P1721" i="21"/>
  <c r="O1721" i="21"/>
  <c r="D1723" i="21"/>
  <c r="E1722" i="21"/>
  <c r="F1722" i="21"/>
  <c r="K1723" i="21"/>
  <c r="J1723" i="21"/>
  <c r="M1723" i="21"/>
  <c r="L1723" i="21"/>
  <c r="I1723" i="21"/>
  <c r="H1724" i="21"/>
  <c r="P1722" i="21"/>
  <c r="O1722" i="21"/>
  <c r="N1722" i="21"/>
  <c r="Q1722" i="21"/>
  <c r="D1724" i="21"/>
  <c r="F1723" i="21"/>
  <c r="E1723" i="21"/>
  <c r="P1723" i="21"/>
  <c r="O1723" i="21"/>
  <c r="N1723" i="21"/>
  <c r="Q1723" i="21"/>
  <c r="I1724" i="21"/>
  <c r="K1724" i="21"/>
  <c r="H1725" i="21"/>
  <c r="M1724" i="21"/>
  <c r="L1724" i="21"/>
  <c r="J1724" i="21"/>
  <c r="E1724" i="21"/>
  <c r="D1725" i="21"/>
  <c r="F1724" i="21"/>
  <c r="O1724" i="21"/>
  <c r="Q1724" i="21"/>
  <c r="N1724" i="21"/>
  <c r="P1724" i="21"/>
  <c r="I1725" i="21"/>
  <c r="H1726" i="21"/>
  <c r="M1725" i="21"/>
  <c r="J1725" i="21"/>
  <c r="L1725" i="21"/>
  <c r="K1725" i="21"/>
  <c r="E1725" i="21"/>
  <c r="D1726" i="21"/>
  <c r="F1725" i="21"/>
  <c r="P1725" i="21"/>
  <c r="O1725" i="21"/>
  <c r="N1725" i="21"/>
  <c r="Q1725" i="21"/>
  <c r="L1726" i="21"/>
  <c r="I1726" i="21"/>
  <c r="M1726" i="21"/>
  <c r="H1727" i="21"/>
  <c r="J1726" i="21"/>
  <c r="K1726" i="21"/>
  <c r="F1726" i="21"/>
  <c r="D1727" i="21"/>
  <c r="E1726" i="21"/>
  <c r="Q1726" i="21"/>
  <c r="N1726" i="21"/>
  <c r="P1726" i="21"/>
  <c r="O1726" i="21"/>
  <c r="J1727" i="21"/>
  <c r="M1727" i="21"/>
  <c r="L1727" i="21"/>
  <c r="H1728" i="21"/>
  <c r="K1727" i="21"/>
  <c r="I1727" i="21"/>
  <c r="F1727" i="21"/>
  <c r="D1728" i="21"/>
  <c r="E1727" i="21"/>
  <c r="K1728" i="21"/>
  <c r="M1728" i="21"/>
  <c r="H1729" i="21"/>
  <c r="L1728" i="21"/>
  <c r="J1728" i="21"/>
  <c r="I1728" i="21"/>
  <c r="N1727" i="21"/>
  <c r="Q1727" i="21"/>
  <c r="P1727" i="21"/>
  <c r="O1727" i="21"/>
  <c r="F1728" i="21"/>
  <c r="E1728" i="21"/>
  <c r="D1729" i="21"/>
  <c r="J1729" i="21"/>
  <c r="L1729" i="21"/>
  <c r="M1729" i="21"/>
  <c r="H1730" i="21"/>
  <c r="K1729" i="21"/>
  <c r="I1729" i="21"/>
  <c r="Q1728" i="21"/>
  <c r="N1728" i="21"/>
  <c r="P1728" i="21"/>
  <c r="O1728" i="21"/>
  <c r="D1730" i="21"/>
  <c r="E1729" i="21"/>
  <c r="F1729" i="21"/>
  <c r="M1730" i="21"/>
  <c r="J1730" i="21"/>
  <c r="L1730" i="21"/>
  <c r="I1730" i="21"/>
  <c r="K1730" i="21"/>
  <c r="H1731" i="21"/>
  <c r="N1729" i="21"/>
  <c r="Q1729" i="21"/>
  <c r="P1729" i="21"/>
  <c r="O1729" i="21"/>
  <c r="F1730" i="21"/>
  <c r="E1730" i="21"/>
  <c r="D1731" i="21"/>
  <c r="P1730" i="21"/>
  <c r="O1730" i="21"/>
  <c r="N1730" i="21"/>
  <c r="Q1730" i="21"/>
  <c r="H1732" i="21"/>
  <c r="I1731" i="21"/>
  <c r="M1731" i="21"/>
  <c r="K1731" i="21"/>
  <c r="L1731" i="21"/>
  <c r="J1731" i="21"/>
  <c r="E1731" i="21"/>
  <c r="F1731" i="21"/>
  <c r="D1732" i="21"/>
  <c r="J1732" i="21"/>
  <c r="I1732" i="21"/>
  <c r="L1732" i="21"/>
  <c r="M1732" i="21"/>
  <c r="H1733" i="21"/>
  <c r="K1732" i="21"/>
  <c r="N1731" i="21"/>
  <c r="Q1731" i="21"/>
  <c r="P1731" i="21"/>
  <c r="O1731" i="21"/>
  <c r="F1732" i="21"/>
  <c r="E1732" i="21"/>
  <c r="D1733" i="21"/>
  <c r="N1732" i="21"/>
  <c r="P1732" i="21"/>
  <c r="O1732" i="21"/>
  <c r="Q1732" i="21"/>
  <c r="I1733" i="21"/>
  <c r="K1733" i="21"/>
  <c r="J1733" i="21"/>
  <c r="H1734" i="21"/>
  <c r="M1733" i="21"/>
  <c r="L1733" i="21"/>
  <c r="E1733" i="21"/>
  <c r="F1733" i="21"/>
  <c r="D1734" i="21"/>
  <c r="N1733" i="21"/>
  <c r="Q1733" i="21"/>
  <c r="P1733" i="21"/>
  <c r="O1733" i="21"/>
  <c r="I1734" i="21"/>
  <c r="M1734" i="21"/>
  <c r="H1735" i="21"/>
  <c r="K1734" i="21"/>
  <c r="J1734" i="21"/>
  <c r="L1734" i="21"/>
  <c r="F1734" i="21"/>
  <c r="E1734" i="21"/>
  <c r="D1735" i="21"/>
  <c r="P1734" i="21"/>
  <c r="O1734" i="21"/>
  <c r="N1734" i="21"/>
  <c r="Q1734" i="21"/>
  <c r="L1735" i="21"/>
  <c r="K1735" i="21"/>
  <c r="H1736" i="21"/>
  <c r="I1735" i="21"/>
  <c r="J1735" i="21"/>
  <c r="M1735" i="21"/>
  <c r="D1736" i="21"/>
  <c r="F1735" i="21"/>
  <c r="E1735" i="21"/>
  <c r="M1736" i="21"/>
  <c r="L1736" i="21"/>
  <c r="H1737" i="21"/>
  <c r="J1736" i="21"/>
  <c r="K1736" i="21"/>
  <c r="I1736" i="21"/>
  <c r="P1735" i="21"/>
  <c r="O1735" i="21"/>
  <c r="N1735" i="21"/>
  <c r="Q1735" i="21"/>
  <c r="D1737" i="21"/>
  <c r="F1736" i="21"/>
  <c r="E1736" i="21"/>
  <c r="J1737" i="21"/>
  <c r="K1737" i="21"/>
  <c r="H1738" i="21"/>
  <c r="M1737" i="21"/>
  <c r="I1737" i="21"/>
  <c r="L1737" i="21"/>
  <c r="Q1736" i="21"/>
  <c r="P1736" i="21"/>
  <c r="O1736" i="21"/>
  <c r="N1736" i="21"/>
  <c r="D1738" i="21"/>
  <c r="E1737" i="21"/>
  <c r="F1737" i="21"/>
  <c r="L1738" i="21"/>
  <c r="J1738" i="21"/>
  <c r="M1738" i="21"/>
  <c r="H1739" i="21"/>
  <c r="I1738" i="21"/>
  <c r="K1738" i="21"/>
  <c r="P1737" i="21"/>
  <c r="O1737" i="21"/>
  <c r="N1737" i="21"/>
  <c r="Q1737" i="21"/>
  <c r="D1739" i="21"/>
  <c r="E1738" i="21"/>
  <c r="F1738" i="21"/>
  <c r="K1739" i="21"/>
  <c r="I1739" i="21"/>
  <c r="M1739" i="21"/>
  <c r="J1739" i="21"/>
  <c r="H1740" i="21"/>
  <c r="L1739" i="21"/>
  <c r="P1738" i="21"/>
  <c r="O1738" i="21"/>
  <c r="N1738" i="21"/>
  <c r="Q1738" i="21"/>
  <c r="F1739" i="21"/>
  <c r="E1739" i="21"/>
  <c r="D1740" i="21"/>
  <c r="N1739" i="21"/>
  <c r="Q1739" i="21"/>
  <c r="P1739" i="21"/>
  <c r="O1739" i="21"/>
  <c r="J1740" i="21"/>
  <c r="K1740" i="21"/>
  <c r="I1740" i="21"/>
  <c r="H1741" i="21"/>
  <c r="L1740" i="21"/>
  <c r="M1740" i="21"/>
  <c r="D1741" i="21"/>
  <c r="F1740" i="21"/>
  <c r="E1740" i="21"/>
  <c r="O1740" i="21"/>
  <c r="N1740" i="21"/>
  <c r="Q1740" i="21"/>
  <c r="P1740" i="21"/>
  <c r="L1741" i="21"/>
  <c r="J1741" i="21"/>
  <c r="M1741" i="21"/>
  <c r="K1741" i="21"/>
  <c r="I1741" i="21"/>
  <c r="H1742" i="21"/>
  <c r="F1741" i="21"/>
  <c r="E1741" i="21"/>
  <c r="D1742" i="21"/>
  <c r="P1741" i="21"/>
  <c r="O1741" i="21"/>
  <c r="N1741" i="21"/>
  <c r="Q1741" i="21"/>
  <c r="I1742" i="21"/>
  <c r="M1742" i="21"/>
  <c r="J1742" i="21"/>
  <c r="H1743" i="21"/>
  <c r="L1742" i="21"/>
  <c r="K1742" i="21"/>
  <c r="F1742" i="21"/>
  <c r="D1743" i="21"/>
  <c r="E1742" i="21"/>
  <c r="P1742" i="21"/>
  <c r="O1742" i="21"/>
  <c r="Q1742" i="21"/>
  <c r="N1742" i="21"/>
  <c r="L1743" i="21"/>
  <c r="K1743" i="21"/>
  <c r="M1743" i="21"/>
  <c r="I1743" i="21"/>
  <c r="J1743" i="21"/>
  <c r="H1744" i="21"/>
  <c r="E1743" i="21"/>
  <c r="D1744" i="21"/>
  <c r="F1743" i="21"/>
  <c r="P1743" i="21"/>
  <c r="O1743" i="21"/>
  <c r="N1743" i="21"/>
  <c r="Q1743" i="21"/>
  <c r="L1744" i="21"/>
  <c r="K1744" i="21"/>
  <c r="H1745" i="21"/>
  <c r="M1744" i="21"/>
  <c r="J1744" i="21"/>
  <c r="I1744" i="21"/>
  <c r="D1745" i="21"/>
  <c r="F1744" i="21"/>
  <c r="E1744" i="21"/>
  <c r="K1745" i="21"/>
  <c r="M1745" i="21"/>
  <c r="I1745" i="21"/>
  <c r="J1745" i="21"/>
  <c r="H1746" i="21"/>
  <c r="L1745" i="21"/>
  <c r="O1744" i="21"/>
  <c r="P1744" i="21"/>
  <c r="N1744" i="21"/>
  <c r="Q1744" i="21"/>
  <c r="D1746" i="21"/>
  <c r="E1745" i="21"/>
  <c r="F1745" i="21"/>
  <c r="N1745" i="21"/>
  <c r="Q1745" i="21"/>
  <c r="P1745" i="21"/>
  <c r="O1745" i="21"/>
  <c r="J1746" i="21"/>
  <c r="L1746" i="21"/>
  <c r="H1747" i="21"/>
  <c r="K1746" i="21"/>
  <c r="I1746" i="21"/>
  <c r="M1746" i="21"/>
  <c r="F1746" i="21"/>
  <c r="E1746" i="21"/>
  <c r="D1747" i="21"/>
  <c r="M1747" i="21"/>
  <c r="J1747" i="21"/>
  <c r="L1747" i="21"/>
  <c r="I1747" i="21"/>
  <c r="K1747" i="21"/>
  <c r="H1748" i="21"/>
  <c r="P1746" i="21"/>
  <c r="O1746" i="21"/>
  <c r="N1746" i="21"/>
  <c r="Q1746" i="21"/>
  <c r="D1748" i="21"/>
  <c r="F1747" i="21"/>
  <c r="E1747" i="21"/>
  <c r="N1747" i="21"/>
  <c r="Q1747" i="21"/>
  <c r="P1747" i="21"/>
  <c r="O1747" i="21"/>
  <c r="L1748" i="21"/>
  <c r="I1748" i="21"/>
  <c r="H1749" i="21"/>
  <c r="J1748" i="21"/>
  <c r="M1748" i="21"/>
  <c r="K1748" i="21"/>
  <c r="E1748" i="21"/>
  <c r="D1749" i="21"/>
  <c r="F1748" i="21"/>
  <c r="P1748" i="21"/>
  <c r="O1748" i="21"/>
  <c r="Q1748" i="21"/>
  <c r="N1748" i="21"/>
  <c r="J1749" i="21"/>
  <c r="I1749" i="21"/>
  <c r="L1749" i="21"/>
  <c r="M1749" i="21"/>
  <c r="K1749" i="21"/>
  <c r="H1750" i="21"/>
  <c r="D1750" i="21"/>
  <c r="E1749" i="21"/>
  <c r="F1749" i="21"/>
  <c r="P1749" i="21"/>
  <c r="O1749" i="21"/>
  <c r="N1749" i="21"/>
  <c r="Q1749" i="21"/>
  <c r="I1750" i="21"/>
  <c r="H1751" i="21"/>
  <c r="M1750" i="21"/>
  <c r="L1750" i="21"/>
  <c r="J1750" i="21"/>
  <c r="K1750" i="21"/>
  <c r="F1750" i="21"/>
  <c r="E1750" i="21"/>
  <c r="D1751" i="21"/>
  <c r="Q1750" i="21"/>
  <c r="P1750" i="21"/>
  <c r="O1750" i="21"/>
  <c r="N1750" i="21"/>
  <c r="L1751" i="21"/>
  <c r="M1751" i="21"/>
  <c r="I1751" i="21"/>
  <c r="H1752" i="21"/>
  <c r="J1751" i="21"/>
  <c r="K1751" i="21"/>
  <c r="E1751" i="21"/>
  <c r="D1752" i="21"/>
  <c r="F1751" i="21"/>
  <c r="P1751" i="21"/>
  <c r="O1751" i="21"/>
  <c r="N1751" i="21"/>
  <c r="Q1751" i="21"/>
  <c r="H1753" i="21"/>
  <c r="I1752" i="21"/>
  <c r="K1752" i="21"/>
  <c r="M1752" i="21"/>
  <c r="L1752" i="21"/>
  <c r="J1752" i="21"/>
  <c r="D1753" i="21"/>
  <c r="E1752" i="21"/>
  <c r="F1752" i="21"/>
  <c r="L1753" i="21"/>
  <c r="K1753" i="21"/>
  <c r="H1754" i="21"/>
  <c r="M1753" i="21"/>
  <c r="J1753" i="21"/>
  <c r="I1753" i="21"/>
  <c r="O1752" i="21"/>
  <c r="N1752" i="21"/>
  <c r="Q1752" i="21"/>
  <c r="P1752" i="21"/>
  <c r="D1754" i="21"/>
  <c r="E1753" i="21"/>
  <c r="F1753" i="21"/>
  <c r="H1755" i="21"/>
  <c r="I1754" i="21"/>
  <c r="L1754" i="21"/>
  <c r="K1754" i="21"/>
  <c r="J1754" i="21"/>
  <c r="M1754" i="21"/>
  <c r="P1753" i="21"/>
  <c r="O1753" i="21"/>
  <c r="N1753" i="21"/>
  <c r="Q1753" i="21"/>
  <c r="F1754" i="21"/>
  <c r="D1755" i="21"/>
  <c r="E1754" i="21"/>
  <c r="J1755" i="21"/>
  <c r="M1755" i="21"/>
  <c r="L1755" i="21"/>
  <c r="K1755" i="21"/>
  <c r="I1755" i="21"/>
  <c r="H1756" i="21"/>
  <c r="O1754" i="21"/>
  <c r="N1754" i="21"/>
  <c r="Q1754" i="21"/>
  <c r="P1754" i="21"/>
  <c r="E1755" i="21"/>
  <c r="D1756" i="21"/>
  <c r="F1755" i="21"/>
  <c r="P1755" i="21"/>
  <c r="O1755" i="21"/>
  <c r="N1755" i="21"/>
  <c r="Q1755" i="21"/>
  <c r="L1756" i="21"/>
  <c r="H1757" i="21"/>
  <c r="M1756" i="21"/>
  <c r="I1756" i="21"/>
  <c r="K1756" i="21"/>
  <c r="J1756" i="21"/>
  <c r="E1756" i="21"/>
  <c r="D1757" i="21"/>
  <c r="F1756" i="21"/>
  <c r="K1757" i="21"/>
  <c r="J1757" i="21"/>
  <c r="I1757" i="21"/>
  <c r="M1757" i="21"/>
  <c r="H1758" i="21"/>
  <c r="L1757" i="21"/>
  <c r="O1756" i="21"/>
  <c r="Q1756" i="21"/>
  <c r="N1756" i="21"/>
  <c r="P1756" i="21"/>
  <c r="F1757" i="21"/>
  <c r="E1757" i="21"/>
  <c r="D1758" i="21"/>
  <c r="P1757" i="21"/>
  <c r="O1757" i="21"/>
  <c r="N1757" i="21"/>
  <c r="Q1757" i="21"/>
  <c r="H1759" i="21"/>
  <c r="I1758" i="21"/>
  <c r="L1758" i="21"/>
  <c r="J1758" i="21"/>
  <c r="M1758" i="21"/>
  <c r="K1758" i="21"/>
  <c r="F1758" i="21"/>
  <c r="D1759" i="21"/>
  <c r="E1758" i="21"/>
  <c r="L1759" i="21"/>
  <c r="H1760" i="21"/>
  <c r="M1759" i="21"/>
  <c r="K1759" i="21"/>
  <c r="I1759" i="21"/>
  <c r="J1759" i="21"/>
  <c r="O1758" i="21"/>
  <c r="P1758" i="21"/>
  <c r="N1758" i="21"/>
  <c r="Q1758" i="21"/>
  <c r="D1760" i="21"/>
  <c r="E1759" i="21"/>
  <c r="F1759" i="21"/>
  <c r="K1760" i="21"/>
  <c r="M1760" i="21"/>
  <c r="H1761" i="21"/>
  <c r="L1760" i="21"/>
  <c r="I1760" i="21"/>
  <c r="J1760" i="21"/>
  <c r="P1759" i="21"/>
  <c r="O1759" i="21"/>
  <c r="N1759" i="21"/>
  <c r="Q1759" i="21"/>
  <c r="E1760" i="21"/>
  <c r="F1760" i="21"/>
  <c r="D1761" i="21"/>
  <c r="K1761" i="21"/>
  <c r="L1761" i="21"/>
  <c r="J1761" i="21"/>
  <c r="M1761" i="21"/>
  <c r="H1762" i="21"/>
  <c r="I1761" i="21"/>
  <c r="Q1760" i="21"/>
  <c r="P1760" i="21"/>
  <c r="O1760" i="21"/>
  <c r="N1760" i="21"/>
  <c r="F1761" i="21"/>
  <c r="D1762" i="21"/>
  <c r="E1761" i="21"/>
  <c r="I1762" i="21"/>
  <c r="M1762" i="21"/>
  <c r="K1762" i="21"/>
  <c r="L1762" i="21"/>
  <c r="H1763" i="21"/>
  <c r="J1762" i="21"/>
  <c r="N1761" i="21"/>
  <c r="Q1761" i="21"/>
  <c r="P1761" i="21"/>
  <c r="O1761" i="21"/>
  <c r="E1762" i="21"/>
  <c r="D1763" i="21"/>
  <c r="F1762" i="21"/>
  <c r="O1762" i="21"/>
  <c r="N1762" i="21"/>
  <c r="Q1762" i="21"/>
  <c r="P1762" i="21"/>
  <c r="I1763" i="21"/>
  <c r="L1763" i="21"/>
  <c r="M1763" i="21"/>
  <c r="K1763" i="21"/>
  <c r="J1763" i="21"/>
  <c r="H1764" i="21"/>
  <c r="F1763" i="21"/>
  <c r="E1763" i="21"/>
  <c r="D1764" i="21"/>
  <c r="P1763" i="21"/>
  <c r="O1763" i="21"/>
  <c r="N1763" i="21"/>
  <c r="Q1763" i="21"/>
  <c r="J1764" i="21"/>
  <c r="H1765" i="21"/>
  <c r="L1764" i="21"/>
  <c r="K1764" i="21"/>
  <c r="M1764" i="21"/>
  <c r="I1764" i="21"/>
  <c r="F1764" i="21"/>
  <c r="E1764" i="21"/>
  <c r="D1765" i="21"/>
  <c r="K1765" i="21"/>
  <c r="I1765" i="21"/>
  <c r="H1766" i="21"/>
  <c r="J1765" i="21"/>
  <c r="L1765" i="21"/>
  <c r="M1765" i="21"/>
  <c r="N1764" i="21"/>
  <c r="P1764" i="21"/>
  <c r="O1764" i="21"/>
  <c r="Q1764" i="21"/>
  <c r="D1766" i="21"/>
  <c r="F1765" i="21"/>
  <c r="E1765" i="21"/>
  <c r="P1765" i="21"/>
  <c r="O1765" i="21"/>
  <c r="N1765" i="21"/>
  <c r="Q1765" i="21"/>
  <c r="M1766" i="21"/>
  <c r="H1767" i="21"/>
  <c r="I1766" i="21"/>
  <c r="K1766" i="21"/>
  <c r="J1766" i="21"/>
  <c r="L1766" i="21"/>
  <c r="D1767" i="21"/>
  <c r="F1766" i="21"/>
  <c r="E1766" i="21"/>
  <c r="I1767" i="21"/>
  <c r="H1768" i="21"/>
  <c r="M1767" i="21"/>
  <c r="K1767" i="21"/>
  <c r="J1767" i="21"/>
  <c r="L1767" i="21"/>
  <c r="Q1766" i="21"/>
  <c r="P1766" i="21"/>
  <c r="O1766" i="21"/>
  <c r="N1766" i="21"/>
  <c r="F1767" i="21"/>
  <c r="D1768" i="21"/>
  <c r="E1767" i="21"/>
  <c r="O1767" i="21"/>
  <c r="P1767" i="21"/>
  <c r="N1767" i="21"/>
  <c r="Q1767" i="21"/>
  <c r="H1769" i="21"/>
  <c r="K1768" i="21"/>
  <c r="J1768" i="21"/>
  <c r="L1768" i="21"/>
  <c r="I1768" i="21"/>
  <c r="M1768" i="21"/>
  <c r="F1768" i="21"/>
  <c r="E1768" i="21"/>
  <c r="D1769" i="21"/>
  <c r="H1770" i="21"/>
  <c r="J1769" i="21"/>
  <c r="M1769" i="21"/>
  <c r="K1769" i="21"/>
  <c r="I1769" i="21"/>
  <c r="L1769" i="21"/>
  <c r="P1768" i="21"/>
  <c r="O1768" i="21"/>
  <c r="N1768" i="21"/>
  <c r="Q1768" i="21"/>
  <c r="D1770" i="21"/>
  <c r="E1769" i="21"/>
  <c r="F1769" i="21"/>
  <c r="L1770" i="21"/>
  <c r="I1770" i="21"/>
  <c r="K1770" i="21"/>
  <c r="M1770" i="21"/>
  <c r="J1770" i="21"/>
  <c r="H1771" i="21"/>
  <c r="O1769" i="21"/>
  <c r="N1769" i="21"/>
  <c r="Q1769" i="21"/>
  <c r="P1769" i="21"/>
  <c r="D1771" i="21"/>
  <c r="F1770" i="21"/>
  <c r="E1770" i="21"/>
  <c r="Q1770" i="21"/>
  <c r="N1770" i="21"/>
  <c r="P1770" i="21"/>
  <c r="O1770" i="21"/>
  <c r="M1771" i="21"/>
  <c r="J1771" i="21"/>
  <c r="I1771" i="21"/>
  <c r="H1772" i="21"/>
  <c r="K1771" i="21"/>
  <c r="L1771" i="21"/>
  <c r="F1771" i="21"/>
  <c r="D1772" i="21"/>
  <c r="E1771" i="21"/>
  <c r="N1771" i="21"/>
  <c r="Q1771" i="21"/>
  <c r="P1771" i="21"/>
  <c r="O1771" i="21"/>
  <c r="K1772" i="21"/>
  <c r="M1772" i="21"/>
  <c r="H1773" i="21"/>
  <c r="L1772" i="21"/>
  <c r="J1772" i="21"/>
  <c r="I1772" i="21"/>
  <c r="D1773" i="21"/>
  <c r="F1772" i="21"/>
  <c r="E1772" i="21"/>
  <c r="J1773" i="21"/>
  <c r="M1773" i="21"/>
  <c r="L1773" i="21"/>
  <c r="K1773" i="21"/>
  <c r="I1773" i="21"/>
  <c r="H1774" i="21"/>
  <c r="P1772" i="21"/>
  <c r="O1772" i="21"/>
  <c r="N1772" i="21"/>
  <c r="Q1772" i="21"/>
  <c r="D1774" i="21"/>
  <c r="E1773" i="21"/>
  <c r="F1773" i="21"/>
  <c r="P1773" i="21"/>
  <c r="O1773" i="21"/>
  <c r="N1773" i="21"/>
  <c r="Q1773" i="21"/>
  <c r="H1775" i="21"/>
  <c r="L1774" i="21"/>
  <c r="I1774" i="21"/>
  <c r="K1774" i="21"/>
  <c r="M1774" i="21"/>
  <c r="J1774" i="21"/>
  <c r="D1775" i="21"/>
  <c r="F1774" i="21"/>
  <c r="E1774" i="21"/>
  <c r="H1776" i="21"/>
  <c r="J1775" i="21"/>
  <c r="K1775" i="21"/>
  <c r="L1775" i="21"/>
  <c r="I1775" i="21"/>
  <c r="M1775" i="21"/>
  <c r="Q1774" i="21"/>
  <c r="O1774" i="21"/>
  <c r="N1774" i="21"/>
  <c r="P1774" i="21"/>
  <c r="F1775" i="21"/>
  <c r="D1776" i="21"/>
  <c r="E1775" i="21"/>
  <c r="K1776" i="21"/>
  <c r="I1776" i="21"/>
  <c r="J1776" i="21"/>
  <c r="M1776" i="21"/>
  <c r="H1777" i="21"/>
  <c r="L1776" i="21"/>
  <c r="P1775" i="21"/>
  <c r="Q1775" i="21"/>
  <c r="O1775" i="21"/>
  <c r="N1775" i="21"/>
  <c r="E1776" i="21"/>
  <c r="F1776" i="21"/>
  <c r="D1777" i="21"/>
  <c r="O1776" i="21"/>
  <c r="Q1776" i="21"/>
  <c r="N1776" i="21"/>
  <c r="P1776" i="21"/>
  <c r="L1777" i="21"/>
  <c r="M1777" i="21"/>
  <c r="H1778" i="21"/>
  <c r="I1777" i="21"/>
  <c r="J1777" i="21"/>
  <c r="K1777" i="21"/>
  <c r="E1777" i="21"/>
  <c r="D1778" i="21"/>
  <c r="F1777" i="21"/>
  <c r="H1779" i="21"/>
  <c r="J1778" i="21"/>
  <c r="K1778" i="21"/>
  <c r="L1778" i="21"/>
  <c r="I1778" i="21"/>
  <c r="M1778" i="21"/>
  <c r="N1777" i="21"/>
  <c r="Q1777" i="21"/>
  <c r="P1777" i="21"/>
  <c r="O1777" i="21"/>
  <c r="E1778" i="21"/>
  <c r="D1779" i="21"/>
  <c r="F1778" i="21"/>
  <c r="H1780" i="21"/>
  <c r="M1779" i="21"/>
  <c r="J1779" i="21"/>
  <c r="K1779" i="21"/>
  <c r="I1779" i="21"/>
  <c r="L1779" i="21"/>
  <c r="O1778" i="21"/>
  <c r="N1778" i="21"/>
  <c r="Q1778" i="21"/>
  <c r="P1778" i="21"/>
  <c r="E1779" i="21"/>
  <c r="D1780" i="21"/>
  <c r="F1779" i="21"/>
  <c r="K1780" i="21"/>
  <c r="I1780" i="21"/>
  <c r="L1780" i="21"/>
  <c r="M1780" i="21"/>
  <c r="H1781" i="21"/>
  <c r="J1780" i="21"/>
  <c r="Q1779" i="21"/>
  <c r="N1779" i="21"/>
  <c r="O1779" i="21"/>
  <c r="P1779" i="21"/>
  <c r="F1780" i="21"/>
  <c r="D1781" i="21"/>
  <c r="E1780" i="21"/>
  <c r="Q1780" i="21"/>
  <c r="O1780" i="21"/>
  <c r="N1780" i="21"/>
  <c r="P1780" i="21"/>
  <c r="J1781" i="21"/>
  <c r="L1781" i="21"/>
  <c r="H1782" i="21"/>
  <c r="M1781" i="21"/>
  <c r="K1781" i="21"/>
  <c r="I1781" i="21"/>
  <c r="F1781" i="21"/>
  <c r="E1781" i="21"/>
  <c r="D1782" i="21"/>
  <c r="I1782" i="21"/>
  <c r="H1783" i="21"/>
  <c r="L1782" i="21"/>
  <c r="M1782" i="21"/>
  <c r="K1782" i="21"/>
  <c r="J1782" i="21"/>
  <c r="P1781" i="21"/>
  <c r="O1781" i="21"/>
  <c r="N1781" i="21"/>
  <c r="Q1781" i="21"/>
  <c r="D1783" i="21"/>
  <c r="F1782" i="21"/>
  <c r="E1782" i="21"/>
  <c r="P1782" i="21"/>
  <c r="N1782" i="21"/>
  <c r="O1782" i="21"/>
  <c r="Q1782" i="21"/>
  <c r="L1783" i="21"/>
  <c r="M1783" i="21"/>
  <c r="I1783" i="21"/>
  <c r="H1784" i="21"/>
  <c r="J1783" i="21"/>
  <c r="K1783" i="21"/>
  <c r="D1784" i="21"/>
  <c r="E1783" i="21"/>
  <c r="F1783" i="21"/>
  <c r="N1783" i="21"/>
  <c r="P1783" i="21"/>
  <c r="Q1783" i="21"/>
  <c r="O1783" i="21"/>
  <c r="L1784" i="21"/>
  <c r="I1784" i="21"/>
  <c r="J1784" i="21"/>
  <c r="K1784" i="21"/>
  <c r="M1784" i="21"/>
  <c r="H1785" i="21"/>
  <c r="E1784" i="21"/>
  <c r="F1784" i="21"/>
  <c r="D1785" i="21"/>
  <c r="O1784" i="21"/>
  <c r="P1784" i="21"/>
  <c r="N1784" i="21"/>
  <c r="Q1784" i="21"/>
  <c r="K1785" i="21"/>
  <c r="I1785" i="21"/>
  <c r="L1785" i="21"/>
  <c r="M1785" i="21"/>
  <c r="H1786" i="21"/>
  <c r="J1785" i="21"/>
  <c r="E1785" i="21"/>
  <c r="D1786" i="21"/>
  <c r="F1785" i="21"/>
  <c r="Q1785" i="21"/>
  <c r="N1785" i="21"/>
  <c r="P1785" i="21"/>
  <c r="O1785" i="21"/>
  <c r="I1786" i="21"/>
  <c r="J1786" i="21"/>
  <c r="M1786" i="21"/>
  <c r="K1786" i="21"/>
  <c r="H1787" i="21"/>
  <c r="L1786" i="21"/>
  <c r="F1786" i="21"/>
  <c r="E1786" i="21"/>
  <c r="D1787" i="21"/>
  <c r="Q1786" i="21"/>
  <c r="N1786" i="21"/>
  <c r="O1786" i="21"/>
  <c r="P1786" i="21"/>
  <c r="K1787" i="21"/>
  <c r="I1787" i="21"/>
  <c r="H1788" i="21"/>
  <c r="M1787" i="21"/>
  <c r="J1787" i="21"/>
  <c r="L1787" i="21"/>
  <c r="E1787" i="21"/>
  <c r="F1787" i="21"/>
  <c r="D1788" i="21"/>
  <c r="P1787" i="21"/>
  <c r="O1787" i="21"/>
  <c r="N1787" i="21"/>
  <c r="Q1787" i="21"/>
  <c r="L1788" i="21"/>
  <c r="J1788" i="21"/>
  <c r="H1789" i="21"/>
  <c r="M1788" i="21"/>
  <c r="I1788" i="21"/>
  <c r="K1788" i="21"/>
  <c r="E1788" i="21"/>
  <c r="F1788" i="21"/>
  <c r="D1789" i="21"/>
  <c r="H1790" i="21"/>
  <c r="L1789" i="21"/>
  <c r="M1789" i="21"/>
  <c r="K1789" i="21"/>
  <c r="I1789" i="21"/>
  <c r="J1789" i="21"/>
  <c r="N1788" i="21"/>
  <c r="O1788" i="21"/>
  <c r="Q1788" i="21"/>
  <c r="P1788" i="21"/>
  <c r="D1790" i="21"/>
  <c r="F1789" i="21"/>
  <c r="E1789" i="21"/>
  <c r="L1790" i="21"/>
  <c r="J1790" i="21"/>
  <c r="H1791" i="21"/>
  <c r="I1790" i="21"/>
  <c r="M1790" i="21"/>
  <c r="K1790" i="21"/>
  <c r="Q1789" i="21"/>
  <c r="N1789" i="21"/>
  <c r="P1789" i="21"/>
  <c r="O1789" i="21"/>
  <c r="D1791" i="21"/>
  <c r="E1790" i="21"/>
  <c r="F1790" i="21"/>
  <c r="I1791" i="21"/>
  <c r="M1791" i="21"/>
  <c r="K1791" i="21"/>
  <c r="L1791" i="21"/>
  <c r="J1791" i="21"/>
  <c r="H1792" i="21"/>
  <c r="P1790" i="21"/>
  <c r="N1790" i="21"/>
  <c r="O1790" i="21"/>
  <c r="Q1790" i="21"/>
  <c r="F1791" i="21"/>
  <c r="E1791" i="21"/>
  <c r="D1792" i="21"/>
  <c r="P1791" i="21"/>
  <c r="O1791" i="21"/>
  <c r="N1791" i="21"/>
  <c r="Q1791" i="21"/>
  <c r="J1792" i="21"/>
  <c r="H1793" i="21"/>
  <c r="K1792" i="21"/>
  <c r="I1792" i="21"/>
  <c r="L1792" i="21"/>
  <c r="M1792" i="21"/>
  <c r="D1793" i="21"/>
  <c r="E1792" i="21"/>
  <c r="F1792" i="21"/>
  <c r="I1793" i="21"/>
  <c r="L1793" i="21"/>
  <c r="H1794" i="21"/>
  <c r="J1793" i="21"/>
  <c r="M1793" i="21"/>
  <c r="K1793" i="21"/>
  <c r="O1792" i="21"/>
  <c r="P1792" i="21"/>
  <c r="Q1792" i="21"/>
  <c r="N1792" i="21"/>
  <c r="E1793" i="21"/>
  <c r="D1794" i="21"/>
  <c r="F1793" i="21"/>
  <c r="P1793" i="21"/>
  <c r="O1793" i="21"/>
  <c r="N1793" i="21"/>
  <c r="Q1793" i="21"/>
  <c r="K1794" i="21"/>
  <c r="J1794" i="21"/>
  <c r="I1794" i="21"/>
  <c r="L1794" i="21"/>
  <c r="M1794" i="21"/>
  <c r="H1795" i="21"/>
  <c r="F1794" i="21"/>
  <c r="D1795" i="21"/>
  <c r="E1794" i="21"/>
  <c r="P1794" i="21"/>
  <c r="O1794" i="21"/>
  <c r="N1794" i="21"/>
  <c r="Q1794" i="21"/>
  <c r="L1795" i="21"/>
  <c r="K1795" i="21"/>
  <c r="I1795" i="21"/>
  <c r="H1796" i="21"/>
  <c r="M1795" i="21"/>
  <c r="J1795" i="21"/>
  <c r="D1796" i="21"/>
  <c r="E1795" i="21"/>
  <c r="F1795" i="21"/>
  <c r="Q1795" i="21"/>
  <c r="N1795" i="21"/>
  <c r="P1795" i="21"/>
  <c r="O1795" i="21"/>
  <c r="H1797" i="21"/>
  <c r="I1796" i="21"/>
  <c r="J1796" i="21"/>
  <c r="L1796" i="21"/>
  <c r="M1796" i="21"/>
  <c r="K1796" i="21"/>
  <c r="F1796" i="21"/>
  <c r="E1796" i="21"/>
  <c r="D1797" i="21"/>
  <c r="I1797" i="21"/>
  <c r="K1797" i="21"/>
  <c r="H1798" i="21"/>
  <c r="J1797" i="21"/>
  <c r="M1797" i="21"/>
  <c r="L1797" i="21"/>
  <c r="O1796" i="21"/>
  <c r="N1796" i="21"/>
  <c r="Q1796" i="21"/>
  <c r="P1796" i="21"/>
  <c r="E1797" i="21"/>
  <c r="D1798" i="21"/>
  <c r="F1797" i="21"/>
  <c r="O1797" i="21"/>
  <c r="P1797" i="21"/>
  <c r="N1797" i="21"/>
  <c r="Q1797" i="21"/>
  <c r="J1798" i="21"/>
  <c r="M1798" i="21"/>
  <c r="I1798" i="21"/>
  <c r="L1798" i="21"/>
  <c r="K1798" i="21"/>
  <c r="H1799" i="21"/>
  <c r="E1798" i="21"/>
  <c r="F1798" i="21"/>
  <c r="D1799" i="21"/>
  <c r="N1798" i="21"/>
  <c r="P1798" i="21"/>
  <c r="O1798" i="21"/>
  <c r="Q1798" i="21"/>
  <c r="K1799" i="21"/>
  <c r="L1799" i="21"/>
  <c r="I1799" i="21"/>
  <c r="J1799" i="21"/>
  <c r="M1799" i="21"/>
  <c r="H1800" i="21"/>
  <c r="F1799" i="21"/>
  <c r="E1799" i="21"/>
  <c r="D1800" i="21"/>
  <c r="P1799" i="21"/>
  <c r="O1799" i="21"/>
  <c r="N1799" i="21"/>
  <c r="Q1799" i="21"/>
  <c r="K1800" i="21"/>
  <c r="H1801" i="21"/>
  <c r="I1800" i="21"/>
  <c r="M1800" i="21"/>
  <c r="J1800" i="21"/>
  <c r="L1800" i="21"/>
  <c r="D1801" i="21"/>
  <c r="F1800" i="21"/>
  <c r="E1800" i="21"/>
  <c r="M1801" i="21"/>
  <c r="L1801" i="21"/>
  <c r="H1802" i="21"/>
  <c r="I1801" i="21"/>
  <c r="K1801" i="21"/>
  <c r="J1801" i="21"/>
  <c r="N1800" i="21"/>
  <c r="P1800" i="21"/>
  <c r="O1800" i="21"/>
  <c r="Q1800" i="21"/>
  <c r="E1801" i="21"/>
  <c r="D1802" i="21"/>
  <c r="F1801" i="21"/>
  <c r="L1802" i="21"/>
  <c r="K1802" i="21"/>
  <c r="J1802" i="21"/>
  <c r="H1803" i="21"/>
  <c r="M1802" i="21"/>
  <c r="I1802" i="21"/>
  <c r="P1801" i="21"/>
  <c r="O1801" i="21"/>
  <c r="N1801" i="21"/>
  <c r="Q1801" i="21"/>
  <c r="E1802" i="21"/>
  <c r="D1803" i="21"/>
  <c r="F1802" i="21"/>
  <c r="J1803" i="21"/>
  <c r="K1803" i="21"/>
  <c r="I1803" i="21"/>
  <c r="L1803" i="21"/>
  <c r="M1803" i="21"/>
  <c r="H1804" i="21"/>
  <c r="O1802" i="21"/>
  <c r="P1802" i="21"/>
  <c r="N1802" i="21"/>
  <c r="Q1802" i="21"/>
  <c r="F1803" i="21"/>
  <c r="D1804" i="21"/>
  <c r="E1803" i="21"/>
  <c r="N1803" i="21"/>
  <c r="Q1803" i="21"/>
  <c r="P1803" i="21"/>
  <c r="O1803" i="21"/>
  <c r="H1805" i="21"/>
  <c r="I1804" i="21"/>
  <c r="J1804" i="21"/>
  <c r="M1804" i="21"/>
  <c r="K1804" i="21"/>
  <c r="L1804" i="21"/>
  <c r="F1804" i="21"/>
  <c r="D1805" i="21"/>
  <c r="E1804" i="21"/>
  <c r="H1806" i="21"/>
  <c r="I1805" i="21"/>
  <c r="K1805" i="21"/>
  <c r="L1805" i="21"/>
  <c r="M1805" i="21"/>
  <c r="J1805" i="21"/>
  <c r="N1804" i="21"/>
  <c r="O1804" i="21"/>
  <c r="Q1804" i="21"/>
  <c r="P1804" i="21"/>
  <c r="D1806" i="21"/>
  <c r="F1805" i="21"/>
  <c r="E1805" i="21"/>
  <c r="J1806" i="21"/>
  <c r="K1806" i="21"/>
  <c r="L1806" i="21"/>
  <c r="M1806" i="21"/>
  <c r="I1806" i="21"/>
  <c r="H1807" i="21"/>
  <c r="N1805" i="21"/>
  <c r="Q1805" i="21"/>
  <c r="P1805" i="21"/>
  <c r="O1805" i="21"/>
  <c r="D1807" i="21"/>
  <c r="E1806" i="21"/>
  <c r="F1806" i="21"/>
  <c r="P1806" i="21"/>
  <c r="O1806" i="21"/>
  <c r="N1806" i="21"/>
  <c r="Q1806" i="21"/>
  <c r="K1807" i="21"/>
  <c r="J1807" i="21"/>
  <c r="M1807" i="21"/>
  <c r="L1807" i="21"/>
  <c r="I1807" i="21"/>
  <c r="H1808" i="21"/>
  <c r="D1808" i="21"/>
  <c r="E1807" i="21"/>
  <c r="F1807" i="21"/>
  <c r="N1807" i="21"/>
  <c r="P1807" i="21"/>
  <c r="O1807" i="21"/>
  <c r="Q1807" i="21"/>
  <c r="L1808" i="21"/>
  <c r="K1808" i="21"/>
  <c r="H1809" i="21"/>
  <c r="J1808" i="21"/>
  <c r="M1808" i="21"/>
  <c r="I1808" i="21"/>
  <c r="F1808" i="21"/>
  <c r="E1808" i="21"/>
  <c r="D1809" i="21"/>
  <c r="M1809" i="21"/>
  <c r="H1810" i="21"/>
  <c r="J1809" i="21"/>
  <c r="K1809" i="21"/>
  <c r="L1809" i="21"/>
  <c r="I1809" i="21"/>
  <c r="O1808" i="21"/>
  <c r="P1808" i="21"/>
  <c r="Q1808" i="21"/>
  <c r="N1808" i="21"/>
  <c r="D1810" i="21"/>
  <c r="F1809" i="21"/>
  <c r="E1809" i="21"/>
  <c r="M1810" i="21"/>
  <c r="K1810" i="21"/>
  <c r="L1810" i="21"/>
  <c r="J1810" i="21"/>
  <c r="H1811" i="21"/>
  <c r="I1810" i="21"/>
  <c r="N1809" i="21"/>
  <c r="Q1809" i="21"/>
  <c r="P1809" i="21"/>
  <c r="O1809" i="21"/>
  <c r="F1810" i="21"/>
  <c r="D1811" i="21"/>
  <c r="E1810" i="21"/>
  <c r="L1811" i="21"/>
  <c r="I1811" i="21"/>
  <c r="H1812" i="21"/>
  <c r="M1811" i="21"/>
  <c r="J1811" i="21"/>
  <c r="K1811" i="21"/>
  <c r="P1810" i="21"/>
  <c r="O1810" i="21"/>
  <c r="N1810" i="21"/>
  <c r="Q1810" i="21"/>
  <c r="E1811" i="21"/>
  <c r="F1811" i="21"/>
  <c r="D1812" i="21"/>
  <c r="P1811" i="21"/>
  <c r="O1811" i="21"/>
  <c r="N1811" i="21"/>
  <c r="Q1811" i="21"/>
  <c r="L1812" i="21"/>
  <c r="H1813" i="21"/>
  <c r="J1812" i="21"/>
  <c r="I1812" i="21"/>
  <c r="K1812" i="21"/>
  <c r="M1812" i="21"/>
  <c r="D1813" i="21"/>
  <c r="E1812" i="21"/>
  <c r="F1812" i="21"/>
  <c r="K1813" i="21"/>
  <c r="I1813" i="21"/>
  <c r="H1814" i="21"/>
  <c r="J1813" i="21"/>
  <c r="L1813" i="21"/>
  <c r="M1813" i="21"/>
  <c r="P1812" i="21"/>
  <c r="Q1812" i="21"/>
  <c r="O1812" i="21"/>
  <c r="N1812" i="21"/>
  <c r="F1813" i="21"/>
  <c r="E1813" i="21"/>
  <c r="D1814" i="21"/>
  <c r="O1813" i="21"/>
  <c r="P1813" i="21"/>
  <c r="N1813" i="21"/>
  <c r="Q1813" i="21"/>
  <c r="H1815" i="21"/>
  <c r="M1814" i="21"/>
  <c r="J1814" i="21"/>
  <c r="I1814" i="21"/>
  <c r="K1814" i="21"/>
  <c r="L1814" i="21"/>
  <c r="D1815" i="21"/>
  <c r="E1814" i="21"/>
  <c r="F1814" i="21"/>
  <c r="I1815" i="21"/>
  <c r="H1816" i="21"/>
  <c r="M1815" i="21"/>
  <c r="L1815" i="21"/>
  <c r="K1815" i="21"/>
  <c r="J1815" i="21"/>
  <c r="N1814" i="21"/>
  <c r="Q1814" i="21"/>
  <c r="P1814" i="21"/>
  <c r="O1814" i="21"/>
  <c r="D1816" i="21"/>
  <c r="E1815" i="21"/>
  <c r="F1815" i="21"/>
  <c r="O1815" i="21"/>
  <c r="P1815" i="21"/>
  <c r="N1815" i="21"/>
  <c r="Q1815" i="21"/>
  <c r="J1816" i="21"/>
  <c r="H1817" i="21"/>
  <c r="I1816" i="21"/>
  <c r="M1816" i="21"/>
  <c r="L1816" i="21"/>
  <c r="K1816" i="21"/>
  <c r="E1816" i="21"/>
  <c r="F1816" i="21"/>
  <c r="D1817" i="21"/>
  <c r="H1818" i="21"/>
  <c r="I1817" i="21"/>
  <c r="K1817" i="21"/>
  <c r="M1817" i="21"/>
  <c r="J1817" i="21"/>
  <c r="L1817" i="21"/>
  <c r="N1816" i="21"/>
  <c r="O1816" i="21"/>
  <c r="Q1816" i="21"/>
  <c r="P1816" i="21"/>
  <c r="F1817" i="21"/>
  <c r="D1818" i="21"/>
  <c r="E1817" i="21"/>
  <c r="M1818" i="21"/>
  <c r="J1818" i="21"/>
  <c r="H1819" i="21"/>
  <c r="L1818" i="21"/>
  <c r="K1818" i="21"/>
  <c r="I1818" i="21"/>
  <c r="N1817" i="21"/>
  <c r="P1817" i="21"/>
  <c r="Q1817" i="21"/>
  <c r="O1817" i="21"/>
  <c r="E1818" i="21"/>
  <c r="F1818" i="21"/>
  <c r="D1819" i="21"/>
  <c r="L1819" i="21"/>
  <c r="H1820" i="21"/>
  <c r="M1819" i="21"/>
  <c r="K1819" i="21"/>
  <c r="J1819" i="21"/>
  <c r="I1819" i="21"/>
  <c r="N1818" i="21"/>
  <c r="O1818" i="21"/>
  <c r="P1818" i="21"/>
  <c r="Q1818" i="21"/>
  <c r="F1819" i="21"/>
  <c r="E1819" i="21"/>
  <c r="D1820" i="21"/>
  <c r="L1820" i="21"/>
  <c r="H1821" i="21"/>
  <c r="I1820" i="21"/>
  <c r="M1820" i="21"/>
  <c r="J1820" i="21"/>
  <c r="K1820" i="21"/>
  <c r="P1819" i="21"/>
  <c r="O1819" i="21"/>
  <c r="Q1819" i="21"/>
  <c r="N1819" i="21"/>
  <c r="F1820" i="21"/>
  <c r="E1820" i="21"/>
  <c r="D1821" i="21"/>
  <c r="K1821" i="21"/>
  <c r="I1821" i="21"/>
  <c r="H1822" i="21"/>
  <c r="M1821" i="21"/>
  <c r="L1821" i="21"/>
  <c r="J1821" i="21"/>
  <c r="N1820" i="21"/>
  <c r="O1820" i="21"/>
  <c r="Q1820" i="21"/>
  <c r="P1820" i="21"/>
  <c r="E1821" i="21"/>
  <c r="F1821" i="21"/>
  <c r="D1822" i="21"/>
  <c r="N1821" i="21"/>
  <c r="Q1821" i="21"/>
  <c r="P1821" i="21"/>
  <c r="O1821" i="21"/>
  <c r="H1823" i="21"/>
  <c r="K1822" i="21"/>
  <c r="J1822" i="21"/>
  <c r="I1822" i="21"/>
  <c r="L1822" i="21"/>
  <c r="M1822" i="21"/>
  <c r="D1823" i="21"/>
  <c r="E1822" i="21"/>
  <c r="F1822" i="21"/>
  <c r="K1823" i="21"/>
  <c r="I1823" i="21"/>
  <c r="J1823" i="21"/>
  <c r="H1824" i="21"/>
  <c r="M1823" i="21"/>
  <c r="L1823" i="21"/>
  <c r="O1822" i="21"/>
  <c r="P1822" i="21"/>
  <c r="Q1822" i="21"/>
  <c r="N1822" i="21"/>
  <c r="F1823" i="21"/>
  <c r="E1823" i="21"/>
  <c r="D1824" i="21"/>
  <c r="N1823" i="21"/>
  <c r="P1823" i="21"/>
  <c r="O1823" i="21"/>
  <c r="Q1823" i="21"/>
  <c r="L1824" i="21"/>
  <c r="I1824" i="21"/>
  <c r="K1824" i="21"/>
  <c r="J1824" i="21"/>
  <c r="M1824" i="21"/>
  <c r="H1825" i="21"/>
  <c r="E1824" i="21"/>
  <c r="F1824" i="21"/>
  <c r="D1825" i="21"/>
  <c r="O1824" i="21"/>
  <c r="P1824" i="21"/>
  <c r="Q1824" i="21"/>
  <c r="N1824" i="21"/>
  <c r="H1826" i="21"/>
  <c r="K1825" i="21"/>
  <c r="I1825" i="21"/>
  <c r="J1825" i="21"/>
  <c r="L1825" i="21"/>
  <c r="M1825" i="21"/>
  <c r="E1825" i="21"/>
  <c r="D1826" i="21"/>
  <c r="F1825" i="21"/>
  <c r="L1826" i="21"/>
  <c r="K1826" i="21"/>
  <c r="J1826" i="21"/>
  <c r="I1826" i="21"/>
  <c r="H1827" i="21"/>
  <c r="M1826" i="21"/>
  <c r="Q1825" i="21"/>
  <c r="N1825" i="21"/>
  <c r="P1825" i="21"/>
  <c r="O1825" i="21"/>
  <c r="D1827" i="21"/>
  <c r="E1826" i="21"/>
  <c r="F1826" i="21"/>
  <c r="P1826" i="21"/>
  <c r="O1826" i="21"/>
  <c r="N1826" i="21"/>
  <c r="Q1826" i="21"/>
  <c r="J1827" i="21"/>
  <c r="K1827" i="21"/>
  <c r="L1827" i="21"/>
  <c r="M1827" i="21"/>
  <c r="I1827" i="21"/>
  <c r="H1828" i="21"/>
  <c r="E1827" i="21"/>
  <c r="F1827" i="21"/>
  <c r="D1828" i="21"/>
  <c r="N1827" i="21"/>
  <c r="Q1827" i="21"/>
  <c r="P1827" i="21"/>
  <c r="O1827" i="21"/>
  <c r="L1828" i="21"/>
  <c r="I1828" i="21"/>
  <c r="M1828" i="21"/>
  <c r="J1828" i="21"/>
  <c r="H1829" i="21"/>
  <c r="K1828" i="21"/>
  <c r="D1829" i="21"/>
  <c r="E1828" i="21"/>
  <c r="F1828" i="21"/>
  <c r="Q1828" i="21"/>
  <c r="O1828" i="21"/>
  <c r="N1828" i="21"/>
  <c r="P1828" i="21"/>
  <c r="H1830" i="21"/>
  <c r="M1829" i="21"/>
  <c r="J1829" i="21"/>
  <c r="L1829" i="21"/>
  <c r="I1829" i="21"/>
  <c r="K1829" i="21"/>
  <c r="E1829" i="21"/>
  <c r="D1830" i="21"/>
  <c r="F1829" i="21"/>
  <c r="L1830" i="21"/>
  <c r="H1831" i="21"/>
  <c r="J1830" i="21"/>
  <c r="I1830" i="21"/>
  <c r="K1830" i="21"/>
  <c r="M1830" i="21"/>
  <c r="P1829" i="21"/>
  <c r="O1829" i="21"/>
  <c r="N1829" i="21"/>
  <c r="Q1829" i="21"/>
  <c r="D1831" i="21"/>
  <c r="E1830" i="21"/>
  <c r="F1830" i="21"/>
  <c r="I1831" i="21"/>
  <c r="K1831" i="21"/>
  <c r="H1832" i="21"/>
  <c r="L1831" i="21"/>
  <c r="M1831" i="21"/>
  <c r="J1831" i="21"/>
  <c r="N1830" i="21"/>
  <c r="Q1830" i="21"/>
  <c r="P1830" i="21"/>
  <c r="O1830" i="21"/>
  <c r="E1831" i="21"/>
  <c r="D1832" i="21"/>
  <c r="F1831" i="21"/>
  <c r="P1831" i="21"/>
  <c r="O1831" i="21"/>
  <c r="N1831" i="21"/>
  <c r="Q1831" i="21"/>
  <c r="H1833" i="21"/>
  <c r="K1832" i="21"/>
  <c r="J1832" i="21"/>
  <c r="I1832" i="21"/>
  <c r="M1832" i="21"/>
  <c r="L1832" i="21"/>
  <c r="D1833" i="21"/>
  <c r="E1832" i="21"/>
  <c r="F1832" i="21"/>
  <c r="H1834" i="21"/>
  <c r="K1833" i="21"/>
  <c r="J1833" i="21"/>
  <c r="M1833" i="21"/>
  <c r="L1833" i="21"/>
  <c r="I1833" i="21"/>
  <c r="N1832" i="21"/>
  <c r="O1832" i="21"/>
  <c r="Q1832" i="21"/>
  <c r="P1832" i="21"/>
  <c r="D1834" i="21"/>
  <c r="F1833" i="21"/>
  <c r="E1833" i="21"/>
  <c r="L1834" i="21"/>
  <c r="H1835" i="21"/>
  <c r="I1834" i="21"/>
  <c r="J1834" i="21"/>
  <c r="M1834" i="21"/>
  <c r="K1834" i="21"/>
  <c r="Q1833" i="21"/>
  <c r="P1833" i="21"/>
  <c r="O1833" i="21"/>
  <c r="N1833" i="21"/>
  <c r="E1834" i="21"/>
  <c r="F1834" i="21"/>
  <c r="D1835" i="21"/>
  <c r="J1835" i="21"/>
  <c r="K1835" i="21"/>
  <c r="L1835" i="21"/>
  <c r="M1835" i="21"/>
  <c r="H1836" i="21"/>
  <c r="I1835" i="21"/>
  <c r="Q1834" i="21"/>
  <c r="N1834" i="21"/>
  <c r="P1834" i="21"/>
  <c r="O1834" i="21"/>
  <c r="F1835" i="21"/>
  <c r="E1835" i="21"/>
  <c r="D1836" i="21"/>
  <c r="J1836" i="21"/>
  <c r="H1837" i="21"/>
  <c r="M1836" i="21"/>
  <c r="K1836" i="21"/>
  <c r="L1836" i="21"/>
  <c r="I1836" i="21"/>
  <c r="N1835" i="21"/>
  <c r="Q1835" i="21"/>
  <c r="P1835" i="21"/>
  <c r="O1835" i="21"/>
  <c r="D1837" i="21"/>
  <c r="F1836" i="21"/>
  <c r="E1836" i="21"/>
  <c r="J1837" i="21"/>
  <c r="I1837" i="21"/>
  <c r="K1837" i="21"/>
  <c r="H1838" i="21"/>
  <c r="L1837" i="21"/>
  <c r="M1837" i="21"/>
  <c r="O1836" i="21"/>
  <c r="P1836" i="21"/>
  <c r="N1836" i="21"/>
  <c r="Q1836" i="21"/>
  <c r="F1837" i="21"/>
  <c r="D1838" i="21"/>
  <c r="E1837" i="21"/>
  <c r="P1837" i="21"/>
  <c r="O1837" i="21"/>
  <c r="N1837" i="21"/>
  <c r="Q1837" i="21"/>
  <c r="J1838" i="21"/>
  <c r="L1838" i="21"/>
  <c r="I1838" i="21"/>
  <c r="H1839" i="21"/>
  <c r="M1838" i="21"/>
  <c r="K1838" i="21"/>
  <c r="E1838" i="21"/>
  <c r="F1838" i="21"/>
  <c r="D1839" i="21"/>
  <c r="O1838" i="21"/>
  <c r="Q1838" i="21"/>
  <c r="N1838" i="21"/>
  <c r="P1838" i="21"/>
  <c r="K1839" i="21"/>
  <c r="M1839" i="21"/>
  <c r="I1839" i="21"/>
  <c r="L1839" i="21"/>
  <c r="J1839" i="21"/>
  <c r="H1840" i="21"/>
  <c r="F1839" i="21"/>
  <c r="E1839" i="21"/>
  <c r="D1840" i="21"/>
  <c r="Q1839" i="21"/>
  <c r="N1839" i="21"/>
  <c r="P1839" i="21"/>
  <c r="O1839" i="21"/>
  <c r="K1840" i="21"/>
  <c r="H1841" i="21"/>
  <c r="J1840" i="21"/>
  <c r="M1840" i="21"/>
  <c r="L1840" i="21"/>
  <c r="I1840" i="21"/>
  <c r="E1840" i="21"/>
  <c r="D1841" i="21"/>
  <c r="F1840" i="21"/>
  <c r="H1842" i="21"/>
  <c r="M1841" i="21"/>
  <c r="I1841" i="21"/>
  <c r="L1841" i="21"/>
  <c r="K1841" i="21"/>
  <c r="J1841" i="21"/>
  <c r="Q1840" i="21"/>
  <c r="P1840" i="21"/>
  <c r="O1840" i="21"/>
  <c r="N1840" i="21"/>
  <c r="E1841" i="21"/>
  <c r="D1842" i="21"/>
  <c r="F1841" i="21"/>
  <c r="L1842" i="21"/>
  <c r="I1842" i="21"/>
  <c r="H1843" i="21"/>
  <c r="K1842" i="21"/>
  <c r="M1842" i="21"/>
  <c r="J1842" i="21"/>
  <c r="N1841" i="21"/>
  <c r="Q1841" i="21"/>
  <c r="P1841" i="21"/>
  <c r="O1841" i="21"/>
  <c r="E1842" i="21"/>
  <c r="D1843" i="21"/>
  <c r="F1842" i="21"/>
  <c r="O1842" i="21"/>
  <c r="N1842" i="21"/>
  <c r="Q1842" i="21"/>
  <c r="P1842" i="21"/>
  <c r="H1844" i="21"/>
  <c r="I1843" i="21"/>
  <c r="M1843" i="21"/>
  <c r="J1843" i="21"/>
  <c r="L1843" i="21"/>
  <c r="K1843" i="21"/>
  <c r="E1843" i="21"/>
  <c r="D1844" i="21"/>
  <c r="F1843" i="21"/>
  <c r="I1844" i="21"/>
  <c r="K1844" i="21"/>
  <c r="M1844" i="21"/>
  <c r="L1844" i="21"/>
  <c r="H1845" i="21"/>
  <c r="J1844" i="21"/>
  <c r="Q1843" i="21"/>
  <c r="N1843" i="21"/>
  <c r="O1843" i="21"/>
  <c r="P1843" i="21"/>
  <c r="E1844" i="21"/>
  <c r="F1844" i="21"/>
  <c r="D1845" i="21"/>
  <c r="Q1844" i="21"/>
  <c r="O1844" i="21"/>
  <c r="N1844" i="21"/>
  <c r="P1844" i="21"/>
  <c r="I1845" i="21"/>
  <c r="M1845" i="21"/>
  <c r="L1845" i="21"/>
  <c r="H1846" i="21"/>
  <c r="J1845" i="21"/>
  <c r="K1845" i="21"/>
  <c r="F1845" i="21"/>
  <c r="D1846" i="21"/>
  <c r="E1845" i="21"/>
  <c r="Q1845" i="21"/>
  <c r="N1845" i="21"/>
  <c r="P1845" i="21"/>
  <c r="O1845" i="21"/>
  <c r="H1847" i="21"/>
  <c r="J1846" i="21"/>
  <c r="L1846" i="21"/>
  <c r="M1846" i="21"/>
  <c r="K1846" i="21"/>
  <c r="I1846" i="21"/>
  <c r="D1847" i="21"/>
  <c r="F1846" i="21"/>
  <c r="E1846" i="21"/>
  <c r="H1848" i="21"/>
  <c r="K1847" i="21"/>
  <c r="J1847" i="21"/>
  <c r="M1847" i="21"/>
  <c r="L1847" i="21"/>
  <c r="I1847" i="21"/>
  <c r="P1846" i="21"/>
  <c r="N1846" i="21"/>
  <c r="O1846" i="21"/>
  <c r="Q1846" i="21"/>
  <c r="F1847" i="21"/>
  <c r="D1848" i="21"/>
  <c r="E1847" i="21"/>
  <c r="M1848" i="21"/>
  <c r="H1849" i="21"/>
  <c r="K1848" i="21"/>
  <c r="I1848" i="21"/>
  <c r="J1848" i="21"/>
  <c r="L1848" i="21"/>
  <c r="P1847" i="21"/>
  <c r="O1847" i="21"/>
  <c r="N1847" i="21"/>
  <c r="Q1847" i="21"/>
  <c r="E1848" i="21"/>
  <c r="F1848" i="21"/>
  <c r="D1849" i="21"/>
  <c r="J1849" i="21"/>
  <c r="M1849" i="21"/>
  <c r="H1850" i="21"/>
  <c r="K1849" i="21"/>
  <c r="L1849" i="21"/>
  <c r="I1849" i="21"/>
  <c r="Q1848" i="21"/>
  <c r="O1848" i="21"/>
  <c r="P1848" i="21"/>
  <c r="N1848" i="21"/>
  <c r="D1850" i="21"/>
  <c r="E1849" i="21"/>
  <c r="F1849" i="21"/>
  <c r="L1850" i="21"/>
  <c r="H1851" i="21"/>
  <c r="M1850" i="21"/>
  <c r="I1850" i="21"/>
  <c r="K1850" i="21"/>
  <c r="J1850" i="21"/>
  <c r="Q1849" i="21"/>
  <c r="N1849" i="21"/>
  <c r="P1849" i="21"/>
  <c r="O1849" i="21"/>
  <c r="F1850" i="21"/>
  <c r="E1850" i="21"/>
  <c r="D1851" i="21"/>
  <c r="H1852" i="21"/>
  <c r="K1851" i="21"/>
  <c r="L1851" i="21"/>
  <c r="M1851" i="21"/>
  <c r="I1851" i="21"/>
  <c r="J1851" i="21"/>
  <c r="Q1850" i="21"/>
  <c r="N1850" i="21"/>
  <c r="O1850" i="21"/>
  <c r="P1850" i="21"/>
  <c r="E1851" i="21"/>
  <c r="F1851" i="21"/>
  <c r="D1852" i="21"/>
  <c r="M1852" i="21"/>
  <c r="L1852" i="21"/>
  <c r="H1853" i="21"/>
  <c r="I1852" i="21"/>
  <c r="J1852" i="21"/>
  <c r="K1852" i="21"/>
  <c r="N1851" i="21"/>
  <c r="P1851" i="21"/>
  <c r="Q1851" i="21"/>
  <c r="O1851" i="21"/>
  <c r="D1853" i="21"/>
  <c r="E1852" i="21"/>
  <c r="F1852" i="21"/>
  <c r="I1853" i="21"/>
  <c r="J1853" i="21"/>
  <c r="H1854" i="21"/>
  <c r="M1853" i="21"/>
  <c r="L1853" i="21"/>
  <c r="K1853" i="21"/>
  <c r="Q1852" i="21"/>
  <c r="N1852" i="21"/>
  <c r="P1852" i="21"/>
  <c r="O1852" i="21"/>
  <c r="F1853" i="21"/>
  <c r="D1854" i="21"/>
  <c r="E1853" i="21"/>
  <c r="O1853" i="21"/>
  <c r="P1853" i="21"/>
  <c r="N1853" i="21"/>
  <c r="Q1853" i="21"/>
  <c r="I1854" i="21"/>
  <c r="K1854" i="21"/>
  <c r="L1854" i="21"/>
  <c r="M1854" i="21"/>
  <c r="H1855" i="21"/>
  <c r="J1854" i="21"/>
  <c r="D1855" i="21"/>
  <c r="E1854" i="21"/>
  <c r="F1854" i="21"/>
  <c r="N1854" i="21"/>
  <c r="Q1854" i="21"/>
  <c r="O1854" i="21"/>
  <c r="P1854" i="21"/>
  <c r="I1855" i="21"/>
  <c r="J1855" i="21"/>
  <c r="K1855" i="21"/>
  <c r="M1855" i="21"/>
  <c r="L1855" i="21"/>
  <c r="H1856" i="21"/>
  <c r="F1855" i="21"/>
  <c r="E1855" i="21"/>
  <c r="D1856" i="21"/>
  <c r="N1855" i="21"/>
  <c r="Q1855" i="21"/>
  <c r="P1855" i="21"/>
  <c r="O1855" i="21"/>
  <c r="L1856" i="21"/>
  <c r="J1856" i="21"/>
  <c r="K1856" i="21"/>
  <c r="H1857" i="21"/>
  <c r="I1856" i="21"/>
  <c r="M1856" i="21"/>
  <c r="D1857" i="21"/>
  <c r="E1856" i="21"/>
  <c r="F1856" i="21"/>
  <c r="M1857" i="21"/>
  <c r="J1857" i="21"/>
  <c r="H1858" i="21"/>
  <c r="I1857" i="21"/>
  <c r="K1857" i="21"/>
  <c r="L1857" i="21"/>
  <c r="O1856" i="21"/>
  <c r="P1856" i="21"/>
  <c r="Q1856" i="21"/>
  <c r="N1856" i="21"/>
  <c r="E1857" i="21"/>
  <c r="F1857" i="21"/>
  <c r="D1858" i="21"/>
  <c r="L1858" i="21"/>
  <c r="M1858" i="21"/>
  <c r="I1858" i="21"/>
  <c r="J1858" i="21"/>
  <c r="H1859" i="21"/>
  <c r="K1858" i="21"/>
  <c r="O1857" i="21"/>
  <c r="Q1857" i="21"/>
  <c r="P1857" i="21"/>
  <c r="N1857" i="21"/>
  <c r="F1858" i="21"/>
  <c r="D1859" i="21"/>
  <c r="E1858" i="21"/>
  <c r="O1858" i="21"/>
  <c r="N1858" i="21"/>
  <c r="Q1858" i="21"/>
  <c r="P1858" i="21"/>
  <c r="M1859" i="21"/>
  <c r="J1859" i="21"/>
  <c r="L1859" i="21"/>
  <c r="K1859" i="21"/>
  <c r="H1860" i="21"/>
  <c r="I1859" i="21"/>
  <c r="D1860" i="21"/>
  <c r="E1859" i="21"/>
  <c r="F1859" i="21"/>
  <c r="K1860" i="21"/>
  <c r="I1860" i="21"/>
  <c r="J1860" i="21"/>
  <c r="L1860" i="21"/>
  <c r="M1860" i="21"/>
  <c r="H1861" i="21"/>
  <c r="O1859" i="21"/>
  <c r="P1859" i="21"/>
  <c r="N1859" i="21"/>
  <c r="Q1859" i="21"/>
  <c r="F1860" i="21"/>
  <c r="E1860" i="21"/>
  <c r="D1861" i="21"/>
  <c r="Q1860" i="21"/>
  <c r="P1860" i="21"/>
  <c r="O1860" i="21"/>
  <c r="N1860" i="21"/>
  <c r="J1861" i="21"/>
  <c r="M1861" i="21"/>
  <c r="I1861" i="21"/>
  <c r="K1861" i="21"/>
  <c r="L1861" i="21"/>
  <c r="H1862" i="21"/>
  <c r="F1861" i="21"/>
  <c r="D1862" i="21"/>
  <c r="E1861" i="21"/>
  <c r="Q1861" i="21"/>
  <c r="O1861" i="21"/>
  <c r="N1861" i="21"/>
  <c r="P1861" i="21"/>
  <c r="I1862" i="21"/>
  <c r="M1862" i="21"/>
  <c r="J1862" i="21"/>
  <c r="K1862" i="21"/>
  <c r="L1862" i="21"/>
  <c r="H1863" i="21"/>
  <c r="E1862" i="21"/>
  <c r="F1862" i="21"/>
  <c r="D1863" i="21"/>
  <c r="O1862" i="21"/>
  <c r="N1862" i="21"/>
  <c r="P1862" i="21"/>
  <c r="Q1862" i="21"/>
  <c r="K1863" i="21"/>
  <c r="J1863" i="21"/>
  <c r="I1863" i="21"/>
  <c r="H1864" i="21"/>
  <c r="L1863" i="21"/>
  <c r="M1863" i="21"/>
  <c r="E1863" i="21"/>
  <c r="F1863" i="21"/>
  <c r="D1864" i="21"/>
  <c r="O1863" i="21"/>
  <c r="Q1863" i="21"/>
  <c r="P1863" i="21"/>
  <c r="N1863" i="21"/>
  <c r="M1864" i="21"/>
  <c r="J1864" i="21"/>
  <c r="I1864" i="21"/>
  <c r="H1865" i="21"/>
  <c r="L1864" i="21"/>
  <c r="K1864" i="21"/>
  <c r="D1865" i="21"/>
  <c r="E1864" i="21"/>
  <c r="F1864" i="21"/>
  <c r="Q1864" i="21"/>
  <c r="N1864" i="21"/>
  <c r="P1864" i="21"/>
  <c r="O1864" i="21"/>
  <c r="H1866" i="21"/>
  <c r="L1865" i="21"/>
  <c r="M1865" i="21"/>
  <c r="I1865" i="21"/>
  <c r="K1865" i="21"/>
  <c r="J1865" i="21"/>
  <c r="E1865" i="21"/>
  <c r="D1866" i="21"/>
  <c r="F1865" i="21"/>
  <c r="M1866" i="21"/>
  <c r="K1866" i="21"/>
  <c r="L1866" i="21"/>
  <c r="I1866" i="21"/>
  <c r="H1867" i="21"/>
  <c r="J1866" i="21"/>
  <c r="Q1865" i="21"/>
  <c r="N1865" i="21"/>
  <c r="P1865" i="21"/>
  <c r="O1865" i="21"/>
  <c r="F1866" i="21"/>
  <c r="E1866" i="21"/>
  <c r="D1867" i="21"/>
  <c r="O1866" i="21"/>
  <c r="N1866" i="21"/>
  <c r="Q1866" i="21"/>
  <c r="P1866" i="21"/>
  <c r="I1867" i="21"/>
  <c r="M1867" i="21"/>
  <c r="J1867" i="21"/>
  <c r="L1867" i="21"/>
  <c r="H1868" i="21"/>
  <c r="K1867" i="21"/>
  <c r="F1867" i="21"/>
  <c r="D1868" i="21"/>
  <c r="E1867" i="21"/>
  <c r="Q1867" i="21"/>
  <c r="P1867" i="21"/>
  <c r="O1867" i="21"/>
  <c r="N1867" i="21"/>
  <c r="J1868" i="21"/>
  <c r="K1868" i="21"/>
  <c r="L1868" i="21"/>
  <c r="M1868" i="21"/>
  <c r="H1869" i="21"/>
  <c r="I1868" i="21"/>
  <c r="F1868" i="21"/>
  <c r="E1868" i="21"/>
  <c r="D1869" i="21"/>
  <c r="L1869" i="21"/>
  <c r="M1869" i="21"/>
  <c r="J1869" i="21"/>
  <c r="I1869" i="21"/>
  <c r="K1869" i="21"/>
  <c r="H1870" i="21"/>
  <c r="O1868" i="21"/>
  <c r="N1868" i="21"/>
  <c r="Q1868" i="21"/>
  <c r="P1868" i="21"/>
  <c r="F1869" i="21"/>
  <c r="D1870" i="21"/>
  <c r="E1869" i="21"/>
  <c r="P1869" i="21"/>
  <c r="O1869" i="21"/>
  <c r="N1869" i="21"/>
  <c r="Q1869" i="21"/>
  <c r="J1870" i="21"/>
  <c r="M1870" i="21"/>
  <c r="I1870" i="21"/>
  <c r="H1871" i="21"/>
  <c r="K1870" i="21"/>
  <c r="L1870" i="21"/>
  <c r="E1870" i="21"/>
  <c r="D1871" i="21"/>
  <c r="F1870" i="21"/>
  <c r="P1870" i="21"/>
  <c r="O1870" i="21"/>
  <c r="N1870" i="21"/>
  <c r="Q1870" i="21"/>
  <c r="J1871" i="21"/>
  <c r="K1871" i="21"/>
  <c r="I1871" i="21"/>
  <c r="H1872" i="21"/>
  <c r="L1871" i="21"/>
  <c r="M1871" i="21"/>
  <c r="F1871" i="21"/>
  <c r="D1872" i="21"/>
  <c r="E1871" i="21"/>
  <c r="N1871" i="21"/>
  <c r="Q1871" i="21"/>
  <c r="P1871" i="21"/>
  <c r="O1871" i="21"/>
  <c r="J1872" i="21"/>
  <c r="M1872" i="21"/>
  <c r="K1872" i="21"/>
  <c r="I1872" i="21"/>
  <c r="H1873" i="21"/>
  <c r="L1872" i="21"/>
  <c r="E1872" i="21"/>
  <c r="F1872" i="21"/>
  <c r="D1873" i="21"/>
  <c r="O1872" i="21"/>
  <c r="P1872" i="21"/>
  <c r="Q1872" i="21"/>
  <c r="N1872" i="21"/>
  <c r="H1874" i="21"/>
  <c r="J1873" i="21"/>
  <c r="M1873" i="21"/>
  <c r="K1873" i="21"/>
  <c r="I1873" i="21"/>
  <c r="L1873" i="21"/>
  <c r="F1873" i="21"/>
  <c r="D1874" i="21"/>
  <c r="E1873" i="21"/>
  <c r="M1874" i="21"/>
  <c r="H1875" i="21"/>
  <c r="K1874" i="21"/>
  <c r="I1874" i="21"/>
  <c r="J1874" i="21"/>
  <c r="L1874" i="21"/>
  <c r="Q1873" i="21"/>
  <c r="N1873" i="21"/>
  <c r="P1873" i="21"/>
  <c r="O1873" i="21"/>
  <c r="D1875" i="21"/>
  <c r="E1874" i="21"/>
  <c r="F1874" i="21"/>
  <c r="M1875" i="21"/>
  <c r="K1875" i="21"/>
  <c r="H1876" i="21"/>
  <c r="L1875" i="21"/>
  <c r="I1875" i="21"/>
  <c r="J1875" i="21"/>
  <c r="O1874" i="21"/>
  <c r="Q1874" i="21"/>
  <c r="P1874" i="21"/>
  <c r="N1874" i="21"/>
  <c r="E1875" i="21"/>
  <c r="F1875" i="21"/>
  <c r="D1876" i="21"/>
  <c r="J1876" i="21"/>
  <c r="H1877" i="21"/>
  <c r="M1876" i="21"/>
  <c r="I1876" i="21"/>
  <c r="L1876" i="21"/>
  <c r="K1876" i="21"/>
  <c r="N1875" i="21"/>
  <c r="Q1875" i="21"/>
  <c r="P1875" i="21"/>
  <c r="O1875" i="21"/>
  <c r="D1877" i="21"/>
  <c r="E1876" i="21"/>
  <c r="F1876" i="21"/>
  <c r="J1877" i="21"/>
  <c r="K1877" i="21"/>
  <c r="I1877" i="21"/>
  <c r="L1877" i="21"/>
  <c r="H1878" i="21"/>
  <c r="M1877" i="21"/>
  <c r="N1876" i="21"/>
  <c r="O1876" i="21"/>
  <c r="Q1876" i="21"/>
  <c r="P1876" i="21"/>
  <c r="F1877" i="21"/>
  <c r="E1877" i="21"/>
  <c r="D1878" i="21"/>
  <c r="P1877" i="21"/>
  <c r="N1877" i="21"/>
  <c r="Q1877" i="21"/>
  <c r="O1877" i="21"/>
  <c r="L1878" i="21"/>
  <c r="I1878" i="21"/>
  <c r="H1879" i="21"/>
  <c r="K1878" i="21"/>
  <c r="M1878" i="21"/>
  <c r="J1878" i="21"/>
  <c r="E1878" i="21"/>
  <c r="F1878" i="21"/>
  <c r="D1879" i="21"/>
  <c r="N1878" i="21"/>
  <c r="P1878" i="21"/>
  <c r="O1878" i="21"/>
  <c r="Q1878" i="21"/>
  <c r="I1879" i="21"/>
  <c r="L1879" i="21"/>
  <c r="J1879" i="21"/>
  <c r="M1879" i="21"/>
  <c r="H1880" i="21"/>
  <c r="K1879" i="21"/>
  <c r="E1879" i="21"/>
  <c r="D1880" i="21"/>
  <c r="F1879" i="21"/>
  <c r="P1879" i="21"/>
  <c r="N1879" i="21"/>
  <c r="Q1879" i="21"/>
  <c r="O1879" i="21"/>
  <c r="I1880" i="21"/>
  <c r="H1881" i="21"/>
  <c r="J1880" i="21"/>
  <c r="K1880" i="21"/>
  <c r="L1880" i="21"/>
  <c r="M1880" i="21"/>
  <c r="D1881" i="21"/>
  <c r="E1880" i="21"/>
  <c r="F1880" i="21"/>
  <c r="O1880" i="21"/>
  <c r="Q1880" i="21"/>
  <c r="N1880" i="21"/>
  <c r="P1880" i="21"/>
  <c r="M1881" i="21"/>
  <c r="I1881" i="21"/>
  <c r="L1881" i="21"/>
  <c r="K1881" i="21"/>
  <c r="H1882" i="21"/>
  <c r="J1881" i="21"/>
  <c r="F1881" i="21"/>
  <c r="D1882" i="21"/>
  <c r="E1881" i="21"/>
  <c r="Q1881" i="21"/>
  <c r="O1881" i="21"/>
  <c r="P1881" i="21"/>
  <c r="N1881" i="21"/>
  <c r="J1882" i="21"/>
  <c r="H1883" i="21"/>
  <c r="I1882" i="21"/>
  <c r="K1882" i="21"/>
  <c r="M1882" i="21"/>
  <c r="L1882" i="21"/>
  <c r="F1882" i="21"/>
  <c r="E1882" i="21"/>
  <c r="D1883" i="21"/>
  <c r="J1883" i="21"/>
  <c r="M1883" i="21"/>
  <c r="I1883" i="21"/>
  <c r="H1884" i="21"/>
  <c r="K1883" i="21"/>
  <c r="L1883" i="21"/>
  <c r="N1882" i="21"/>
  <c r="Q1882" i="21"/>
  <c r="O1882" i="21"/>
  <c r="P1882" i="21"/>
  <c r="F1883" i="21"/>
  <c r="D1884" i="21"/>
  <c r="E1883" i="21"/>
  <c r="P1883" i="21"/>
  <c r="O1883" i="21"/>
  <c r="Q1883" i="21"/>
  <c r="N1883" i="21"/>
  <c r="L1884" i="21"/>
  <c r="H1885" i="21"/>
  <c r="K1884" i="21"/>
  <c r="M1884" i="21"/>
  <c r="I1884" i="21"/>
  <c r="J1884" i="21"/>
  <c r="D1885" i="21"/>
  <c r="F1884" i="21"/>
  <c r="E1884" i="21"/>
  <c r="I1885" i="21"/>
  <c r="K1885" i="21"/>
  <c r="H1886" i="21"/>
  <c r="L1885" i="21"/>
  <c r="J1885" i="21"/>
  <c r="M1885" i="21"/>
  <c r="P1884" i="21"/>
  <c r="N1884" i="21"/>
  <c r="Q1884" i="21"/>
  <c r="O1884" i="21"/>
  <c r="E1885" i="21"/>
  <c r="D1886" i="21"/>
  <c r="F1885" i="21"/>
  <c r="N1885" i="21"/>
  <c r="Q1885" i="21"/>
  <c r="P1885" i="21"/>
  <c r="O1885" i="21"/>
  <c r="I1886" i="21"/>
  <c r="J1886" i="21"/>
  <c r="L1886" i="21"/>
  <c r="K1886" i="21"/>
  <c r="M1886" i="21"/>
  <c r="H1887" i="21"/>
  <c r="E1886" i="21"/>
  <c r="F1886" i="21"/>
  <c r="D1887" i="21"/>
  <c r="Q1886" i="21"/>
  <c r="O1886" i="21"/>
  <c r="P1886" i="21"/>
  <c r="N1886" i="21"/>
  <c r="K1887" i="21"/>
  <c r="J1887" i="21"/>
  <c r="M1887" i="21"/>
  <c r="I1887" i="21"/>
  <c r="H1888" i="21"/>
  <c r="L1887" i="21"/>
  <c r="E1887" i="21"/>
  <c r="D1888" i="21"/>
  <c r="F1887" i="21"/>
  <c r="P1887" i="21"/>
  <c r="O1887" i="21"/>
  <c r="N1887" i="21"/>
  <c r="Q1887" i="21"/>
  <c r="M1888" i="21"/>
  <c r="I1888" i="21"/>
  <c r="L1888" i="21"/>
  <c r="J1888" i="21"/>
  <c r="H1889" i="21"/>
  <c r="K1888" i="21"/>
  <c r="F1888" i="21"/>
  <c r="D1889" i="21"/>
  <c r="E1888" i="21"/>
  <c r="O1888" i="21"/>
  <c r="P1888" i="21"/>
  <c r="N1888" i="21"/>
  <c r="Q1888" i="21"/>
  <c r="I1889" i="21"/>
  <c r="J1889" i="21"/>
  <c r="H1890" i="21"/>
  <c r="L1889" i="21"/>
  <c r="M1889" i="21"/>
  <c r="K1889" i="21"/>
  <c r="F1889" i="21"/>
  <c r="D1890" i="21"/>
  <c r="E1889" i="21"/>
  <c r="N1889" i="21"/>
  <c r="Q1889" i="21"/>
  <c r="P1889" i="21"/>
  <c r="O1889" i="21"/>
  <c r="K1890" i="21"/>
  <c r="I1890" i="21"/>
  <c r="L1890" i="21"/>
  <c r="J1890" i="21"/>
  <c r="H1891" i="21"/>
  <c r="M1890" i="21"/>
  <c r="E1890" i="21"/>
  <c r="F1890" i="21"/>
  <c r="D1891" i="21"/>
  <c r="P1890" i="21"/>
  <c r="N1890" i="21"/>
  <c r="O1890" i="21"/>
  <c r="Q1890" i="21"/>
  <c r="M1891" i="21"/>
  <c r="I1891" i="21"/>
  <c r="H1892" i="21"/>
  <c r="L1891" i="21"/>
  <c r="K1891" i="21"/>
  <c r="J1891" i="21"/>
  <c r="D1892" i="21"/>
  <c r="E1891" i="21"/>
  <c r="F1891" i="21"/>
  <c r="N1891" i="21"/>
  <c r="O1891" i="21"/>
  <c r="Q1891" i="21"/>
  <c r="P1891" i="21"/>
  <c r="K1892" i="21"/>
  <c r="I1892" i="21"/>
  <c r="L1892" i="21"/>
  <c r="H1893" i="21"/>
  <c r="M1892" i="21"/>
  <c r="J1892" i="21"/>
  <c r="E1892" i="21"/>
  <c r="D1893" i="21"/>
  <c r="F1892" i="21"/>
  <c r="Q1892" i="21"/>
  <c r="O1892" i="21"/>
  <c r="P1892" i="21"/>
  <c r="N1892" i="21"/>
  <c r="I1893" i="21"/>
  <c r="K1893" i="21"/>
  <c r="L1893" i="21"/>
  <c r="H1894" i="21"/>
  <c r="J1893" i="21"/>
  <c r="M1893" i="21"/>
  <c r="F1893" i="21"/>
  <c r="E1893" i="21"/>
  <c r="D1894" i="21"/>
  <c r="O1893" i="21"/>
  <c r="Q1893" i="21"/>
  <c r="P1893" i="21"/>
  <c r="N1893" i="21"/>
  <c r="H1895" i="21"/>
  <c r="K1894" i="21"/>
  <c r="M1894" i="21"/>
  <c r="J1894" i="21"/>
  <c r="I1894" i="21"/>
  <c r="L1894" i="21"/>
  <c r="F1894" i="21"/>
  <c r="E1894" i="21"/>
  <c r="D1895" i="21"/>
  <c r="M1895" i="21"/>
  <c r="H1896" i="21"/>
  <c r="K1895" i="21"/>
  <c r="J1895" i="21"/>
  <c r="I1895" i="21"/>
  <c r="L1895" i="21"/>
  <c r="N1894" i="21"/>
  <c r="Q1894" i="21"/>
  <c r="P1894" i="21"/>
  <c r="O1894" i="21"/>
  <c r="D1896" i="21"/>
  <c r="F1895" i="21"/>
  <c r="E1895" i="21"/>
  <c r="H1897" i="21"/>
  <c r="J1896" i="21"/>
  <c r="I1896" i="21"/>
  <c r="L1896" i="21"/>
  <c r="M1896" i="21"/>
  <c r="K1896" i="21"/>
  <c r="P1895" i="21"/>
  <c r="N1895" i="21"/>
  <c r="O1895" i="21"/>
  <c r="Q1895" i="21"/>
  <c r="E1896" i="21"/>
  <c r="F1896" i="21"/>
  <c r="D1897" i="21"/>
  <c r="H1898" i="21"/>
  <c r="I1897" i="21"/>
  <c r="L1897" i="21"/>
  <c r="J1897" i="21"/>
  <c r="K1897" i="21"/>
  <c r="M1897" i="21"/>
  <c r="Q1896" i="21"/>
  <c r="P1896" i="21"/>
  <c r="O1896" i="21"/>
  <c r="N1896" i="21"/>
  <c r="D1898" i="21"/>
  <c r="F1897" i="21"/>
  <c r="E1897" i="21"/>
  <c r="I1898" i="21"/>
  <c r="K1898" i="21"/>
  <c r="J1898" i="21"/>
  <c r="H1899" i="21"/>
  <c r="M1898" i="21"/>
  <c r="L1898" i="21"/>
  <c r="N1897" i="21"/>
  <c r="Q1897" i="21"/>
  <c r="P1897" i="21"/>
  <c r="O1897" i="21"/>
  <c r="F1898" i="21"/>
  <c r="E1898" i="21"/>
  <c r="D1899" i="21"/>
  <c r="Q1898" i="21"/>
  <c r="O1898" i="21"/>
  <c r="P1898" i="21"/>
  <c r="N1898" i="21"/>
  <c r="M1899" i="21"/>
  <c r="H1900" i="21"/>
  <c r="L1899" i="21"/>
  <c r="I1899" i="21"/>
  <c r="J1899" i="21"/>
  <c r="K1899" i="21"/>
  <c r="F1899" i="21"/>
  <c r="D1900" i="21"/>
  <c r="E1899" i="21"/>
  <c r="I1900" i="21"/>
  <c r="M1900" i="21"/>
  <c r="H1901" i="21"/>
  <c r="L1900" i="21"/>
  <c r="J1900" i="21"/>
  <c r="K1900" i="21"/>
  <c r="O1899" i="21"/>
  <c r="Q1899" i="21"/>
  <c r="N1899" i="21"/>
  <c r="P1899" i="21"/>
  <c r="D1901" i="21"/>
  <c r="E1900" i="21"/>
  <c r="F1900" i="21"/>
  <c r="N1900" i="21"/>
  <c r="Q1900" i="21"/>
  <c r="O1900" i="21"/>
  <c r="P1900" i="21"/>
  <c r="H1902" i="21"/>
  <c r="J1901" i="21"/>
  <c r="L1901" i="21"/>
  <c r="K1901" i="21"/>
  <c r="M1901" i="21"/>
  <c r="I1901" i="21"/>
  <c r="D1902" i="21"/>
  <c r="E1901" i="21"/>
  <c r="F1901" i="21"/>
  <c r="M1902" i="21"/>
  <c r="J1902" i="21"/>
  <c r="H1903" i="21"/>
  <c r="L1902" i="21"/>
  <c r="I1902" i="21"/>
  <c r="K1902" i="21"/>
  <c r="P1901" i="21"/>
  <c r="O1901" i="21"/>
  <c r="N1901" i="21"/>
  <c r="Q1901" i="21"/>
  <c r="D1903" i="21"/>
  <c r="F1902" i="21"/>
  <c r="E1902" i="21"/>
  <c r="M1903" i="21"/>
  <c r="L1903" i="21"/>
  <c r="K1903" i="21"/>
  <c r="I1903" i="21"/>
  <c r="H1904" i="21"/>
  <c r="J1903" i="21"/>
  <c r="P1902" i="21"/>
  <c r="N1902" i="21"/>
  <c r="O1902" i="21"/>
  <c r="Q1902" i="21"/>
  <c r="D1904" i="21"/>
  <c r="E1903" i="21"/>
  <c r="F1903" i="21"/>
  <c r="P1903" i="21"/>
  <c r="O1903" i="21"/>
  <c r="N1903" i="21"/>
  <c r="Q1903" i="21"/>
  <c r="K1904" i="21"/>
  <c r="J1904" i="21"/>
  <c r="L1904" i="21"/>
  <c r="I1904" i="21"/>
  <c r="H1905" i="21"/>
  <c r="M1904" i="21"/>
  <c r="F1904" i="21"/>
  <c r="E1904" i="21"/>
  <c r="D1905" i="21"/>
  <c r="O1904" i="21"/>
  <c r="N1904" i="21"/>
  <c r="P1904" i="21"/>
  <c r="Q1904" i="21"/>
  <c r="K1905" i="21"/>
  <c r="M1905" i="21"/>
  <c r="L1905" i="21"/>
  <c r="I1905" i="21"/>
  <c r="J1905" i="21"/>
  <c r="H1906" i="21"/>
  <c r="E1905" i="21"/>
  <c r="D1906" i="21"/>
  <c r="F1905" i="21"/>
  <c r="N1905" i="21"/>
  <c r="Q1905" i="21"/>
  <c r="P1905" i="21"/>
  <c r="O1905" i="21"/>
  <c r="J1906" i="21"/>
  <c r="H1907" i="21"/>
  <c r="I1906" i="21"/>
  <c r="L1906" i="21"/>
  <c r="M1906" i="21"/>
  <c r="K1906" i="21"/>
  <c r="F1906" i="21"/>
  <c r="D1907" i="21"/>
  <c r="E1906" i="21"/>
  <c r="K1907" i="21"/>
  <c r="H1908" i="21"/>
  <c r="J1907" i="21"/>
  <c r="I1907" i="21"/>
  <c r="L1907" i="21"/>
  <c r="M1907" i="21"/>
  <c r="O1906" i="21"/>
  <c r="Q1906" i="21"/>
  <c r="P1906" i="21"/>
  <c r="N1906" i="21"/>
  <c r="E1907" i="21"/>
  <c r="F1907" i="21"/>
  <c r="D1908" i="21"/>
  <c r="M1908" i="21"/>
  <c r="J1908" i="21"/>
  <c r="L1908" i="21"/>
  <c r="K1908" i="21"/>
  <c r="H1909" i="21"/>
  <c r="I1908" i="21"/>
  <c r="P1907" i="21"/>
  <c r="O1907" i="21"/>
  <c r="N1907" i="21"/>
  <c r="Q1907" i="21"/>
  <c r="D1909" i="21"/>
  <c r="F1908" i="21"/>
  <c r="E1908" i="21"/>
  <c r="K1909" i="21"/>
  <c r="J1909" i="21"/>
  <c r="H1910" i="21"/>
  <c r="L1909" i="21"/>
  <c r="I1909" i="21"/>
  <c r="M1909" i="21"/>
  <c r="N1908" i="21"/>
  <c r="Q1908" i="21"/>
  <c r="P1908" i="21"/>
  <c r="O1908" i="21"/>
  <c r="D1910" i="21"/>
  <c r="F1909" i="21"/>
  <c r="E1909" i="21"/>
  <c r="I1910" i="21"/>
  <c r="J1910" i="21"/>
  <c r="L1910" i="21"/>
  <c r="M1910" i="21"/>
  <c r="K1910" i="21"/>
  <c r="H1911" i="21"/>
  <c r="N1909" i="21"/>
  <c r="P1909" i="21"/>
  <c r="O1909" i="21"/>
  <c r="Q1909" i="21"/>
  <c r="E1910" i="21"/>
  <c r="F1910" i="21"/>
  <c r="D1911" i="21"/>
  <c r="Q1910" i="21"/>
  <c r="N1910" i="21"/>
  <c r="P1910" i="21"/>
  <c r="O1910" i="21"/>
  <c r="L1911" i="21"/>
  <c r="J1911" i="21"/>
  <c r="K1911" i="21"/>
  <c r="M1911" i="21"/>
  <c r="I1911" i="21"/>
  <c r="H1912" i="21"/>
  <c r="F1911" i="21"/>
  <c r="E1911" i="21"/>
  <c r="D1912" i="21"/>
  <c r="Q1911" i="21"/>
  <c r="P1911" i="21"/>
  <c r="N1911" i="21"/>
  <c r="O1911" i="21"/>
  <c r="L1912" i="21"/>
  <c r="M1912" i="21"/>
  <c r="J1912" i="21"/>
  <c r="H1913" i="21"/>
  <c r="K1912" i="21"/>
  <c r="I1912" i="21"/>
  <c r="E1912" i="21"/>
  <c r="F1912" i="21"/>
  <c r="D1913" i="21"/>
  <c r="I1913" i="21"/>
  <c r="L1913" i="21"/>
  <c r="M1913" i="21"/>
  <c r="K1913" i="21"/>
  <c r="J1913" i="21"/>
  <c r="H1914" i="21"/>
  <c r="N1912" i="21"/>
  <c r="P1912" i="21"/>
  <c r="O1912" i="21"/>
  <c r="Q1912" i="21"/>
  <c r="E1913" i="21"/>
  <c r="F1913" i="21"/>
  <c r="D1914" i="21"/>
  <c r="Q1913" i="21"/>
  <c r="P1913" i="21"/>
  <c r="N1913" i="21"/>
  <c r="O1913" i="21"/>
  <c r="J1914" i="21"/>
  <c r="H1915" i="21"/>
  <c r="I1914" i="21"/>
  <c r="M1914" i="21"/>
  <c r="L1914" i="21"/>
  <c r="K1914" i="21"/>
  <c r="F1914" i="21"/>
  <c r="E1914" i="21"/>
  <c r="D1915" i="21"/>
  <c r="I1915" i="21"/>
  <c r="J1915" i="21"/>
  <c r="H1916" i="21"/>
  <c r="L1915" i="21"/>
  <c r="K1915" i="21"/>
  <c r="M1915" i="21"/>
  <c r="O1914" i="21"/>
  <c r="Q1914" i="21"/>
  <c r="P1914" i="21"/>
  <c r="N1914" i="21"/>
  <c r="F1915" i="21"/>
  <c r="E1915" i="21"/>
  <c r="D1916" i="21"/>
  <c r="N1915" i="21"/>
  <c r="Q1915" i="21"/>
  <c r="O1915" i="21"/>
  <c r="P1915" i="21"/>
  <c r="K1916" i="21"/>
  <c r="M1916" i="21"/>
  <c r="I1916" i="21"/>
  <c r="J1916" i="21"/>
  <c r="H1917" i="21"/>
  <c r="L1916" i="21"/>
  <c r="E1916" i="21"/>
  <c r="D1917" i="21"/>
  <c r="F1916" i="21"/>
  <c r="O1916" i="21"/>
  <c r="P1916" i="21"/>
  <c r="Q1916" i="21"/>
  <c r="N1916" i="21"/>
  <c r="I1917" i="21"/>
  <c r="H1918" i="21"/>
  <c r="L1917" i="21"/>
  <c r="M1917" i="21"/>
  <c r="K1917" i="21"/>
  <c r="J1917" i="21"/>
  <c r="E1917" i="21"/>
  <c r="F1917" i="21"/>
  <c r="D1918" i="21"/>
  <c r="P1917" i="21"/>
  <c r="Q1917" i="21"/>
  <c r="N1917" i="21"/>
  <c r="O1917" i="21"/>
  <c r="K1918" i="21"/>
  <c r="J1918" i="21"/>
  <c r="I1918" i="21"/>
  <c r="H1919" i="21"/>
  <c r="L1918" i="21"/>
  <c r="M1918" i="21"/>
  <c r="E1918" i="21"/>
  <c r="D1919" i="21"/>
  <c r="F1918" i="21"/>
  <c r="N1918" i="21"/>
  <c r="Q1918" i="21"/>
  <c r="P1918" i="21"/>
  <c r="O1918" i="21"/>
  <c r="M1919" i="21"/>
  <c r="I1919" i="21"/>
  <c r="H1920" i="21"/>
  <c r="J1919" i="21"/>
  <c r="K1919" i="21"/>
  <c r="L1919" i="21"/>
  <c r="F1919" i="21"/>
  <c r="D1920" i="21"/>
  <c r="E1919" i="21"/>
  <c r="P1919" i="21"/>
  <c r="N1919" i="21"/>
  <c r="O1919" i="21"/>
  <c r="Q1919" i="21"/>
  <c r="K1920" i="21"/>
  <c r="I1920" i="21"/>
  <c r="L1920" i="21"/>
  <c r="J1920" i="21"/>
  <c r="M1920" i="21"/>
  <c r="H1921" i="21"/>
  <c r="F1920" i="21"/>
  <c r="D1921" i="21"/>
  <c r="E1920" i="21"/>
  <c r="P1920" i="21"/>
  <c r="O1920" i="21"/>
  <c r="Q1920" i="21"/>
  <c r="N1920" i="21"/>
  <c r="J1921" i="21"/>
  <c r="M1921" i="21"/>
  <c r="I1921" i="21"/>
  <c r="K1921" i="21"/>
  <c r="L1921" i="21"/>
  <c r="H1922" i="21"/>
  <c r="D1922" i="21"/>
  <c r="E1921" i="21"/>
  <c r="F1921" i="21"/>
  <c r="N1921" i="21"/>
  <c r="Q1921" i="21"/>
  <c r="P1921" i="21"/>
  <c r="O1921" i="21"/>
  <c r="I1922" i="21"/>
  <c r="M1922" i="21"/>
  <c r="J1922" i="21"/>
  <c r="L1922" i="21"/>
  <c r="H1923" i="21"/>
  <c r="K1922" i="21"/>
  <c r="E1922" i="21"/>
  <c r="F1922" i="21"/>
  <c r="D1923" i="21"/>
  <c r="N1922" i="21"/>
  <c r="O1922" i="21"/>
  <c r="Q1922" i="21"/>
  <c r="P1922" i="21"/>
  <c r="J1923" i="21"/>
  <c r="I1923" i="21"/>
  <c r="L1923" i="21"/>
  <c r="H1924" i="21"/>
  <c r="K1923" i="21"/>
  <c r="M1923" i="21"/>
  <c r="F1923" i="21"/>
  <c r="D1924" i="21"/>
  <c r="E1923" i="21"/>
  <c r="P1923" i="21"/>
  <c r="O1923" i="21"/>
  <c r="N1923" i="21"/>
  <c r="Q1923" i="21"/>
  <c r="M1924" i="21"/>
  <c r="I1924" i="21"/>
  <c r="H1925" i="21"/>
  <c r="L1924" i="21"/>
  <c r="K1924" i="21"/>
  <c r="J1924" i="21"/>
  <c r="F1924" i="21"/>
  <c r="E1924" i="21"/>
  <c r="D1925" i="21"/>
  <c r="O1924" i="21"/>
  <c r="N1924" i="21"/>
  <c r="Q1924" i="21"/>
  <c r="P1924" i="21"/>
  <c r="H1926" i="21"/>
  <c r="K1925" i="21"/>
  <c r="J1925" i="21"/>
  <c r="M1925" i="21"/>
  <c r="I1925" i="21"/>
  <c r="L1925" i="21"/>
  <c r="F1925" i="21"/>
  <c r="E1925" i="21"/>
  <c r="D1926" i="21"/>
  <c r="I1926" i="21"/>
  <c r="H1927" i="21"/>
  <c r="K1926" i="21"/>
  <c r="M1926" i="21"/>
  <c r="J1926" i="21"/>
  <c r="L1926" i="21"/>
  <c r="O1925" i="21"/>
  <c r="N1925" i="21"/>
  <c r="Q1925" i="21"/>
  <c r="P1925" i="21"/>
  <c r="F1926" i="21"/>
  <c r="D1927" i="21"/>
  <c r="E1926" i="21"/>
  <c r="O1926" i="21"/>
  <c r="N1926" i="21"/>
  <c r="Q1926" i="21"/>
  <c r="P1926" i="21"/>
  <c r="I1927" i="21"/>
  <c r="K1927" i="21"/>
  <c r="H1928" i="21"/>
  <c r="J1927" i="21"/>
  <c r="M1927" i="21"/>
  <c r="L1927" i="21"/>
  <c r="E1927" i="21"/>
  <c r="D1928" i="21"/>
  <c r="F1927" i="21"/>
  <c r="Q1927" i="21"/>
  <c r="N1927" i="21"/>
  <c r="P1927" i="21"/>
  <c r="O1927" i="21"/>
  <c r="L1928" i="21"/>
  <c r="I1928" i="21"/>
  <c r="K1928" i="21"/>
  <c r="J1928" i="21"/>
  <c r="H1929" i="21"/>
  <c r="M1928" i="21"/>
  <c r="E1928" i="21"/>
  <c r="D1929" i="21"/>
  <c r="F1928" i="21"/>
  <c r="P1928" i="21"/>
  <c r="O1928" i="21"/>
  <c r="Q1928" i="21"/>
  <c r="N1928" i="21"/>
  <c r="K1929" i="21"/>
  <c r="M1929" i="21"/>
  <c r="I1929" i="21"/>
  <c r="L1929" i="21"/>
  <c r="H1930" i="21"/>
  <c r="J1929" i="21"/>
  <c r="E1929" i="21"/>
  <c r="F1929" i="21"/>
  <c r="D1930" i="21"/>
  <c r="P1929" i="21"/>
  <c r="O1929" i="21"/>
  <c r="Q1929" i="21"/>
  <c r="N1929" i="21"/>
  <c r="J1930" i="21"/>
  <c r="H1931" i="21"/>
  <c r="L1930" i="21"/>
  <c r="K1930" i="21"/>
  <c r="I1930" i="21"/>
  <c r="M1930" i="21"/>
  <c r="D1931" i="21"/>
  <c r="F1930" i="21"/>
  <c r="E1930" i="21"/>
  <c r="K1931" i="21"/>
  <c r="L1931" i="21"/>
  <c r="M1931" i="21"/>
  <c r="I1931" i="21"/>
  <c r="H1932" i="21"/>
  <c r="J1931" i="21"/>
  <c r="N1930" i="21"/>
  <c r="P1930" i="21"/>
  <c r="O1930" i="21"/>
  <c r="Q1930" i="21"/>
  <c r="E1931" i="21"/>
  <c r="D1932" i="21"/>
  <c r="F1931" i="21"/>
  <c r="O1931" i="21"/>
  <c r="N1931" i="21"/>
  <c r="Q1931" i="21"/>
  <c r="P1931" i="21"/>
  <c r="M1932" i="21"/>
  <c r="J1932" i="21"/>
  <c r="H1933" i="21"/>
  <c r="K1932" i="21"/>
  <c r="L1932" i="21"/>
  <c r="I1932" i="21"/>
  <c r="F1932" i="21"/>
  <c r="E1932" i="21"/>
  <c r="D1933" i="21"/>
  <c r="H1934" i="21"/>
  <c r="L1933" i="21"/>
  <c r="M1933" i="21"/>
  <c r="I1933" i="21"/>
  <c r="J1933" i="21"/>
  <c r="K1933" i="21"/>
  <c r="Q1932" i="21"/>
  <c r="N1932" i="21"/>
  <c r="P1932" i="21"/>
  <c r="O1932" i="21"/>
  <c r="D1934" i="21"/>
  <c r="F1933" i="21"/>
  <c r="E1933" i="21"/>
  <c r="H1935" i="21"/>
  <c r="L1934" i="21"/>
  <c r="I1934" i="21"/>
  <c r="K1934" i="21"/>
  <c r="M1934" i="21"/>
  <c r="J1934" i="21"/>
  <c r="O1933" i="21"/>
  <c r="N1933" i="21"/>
  <c r="Q1933" i="21"/>
  <c r="P1933" i="21"/>
  <c r="F1934" i="21"/>
  <c r="D1935" i="21"/>
  <c r="E1934" i="21"/>
  <c r="L1935" i="21"/>
  <c r="H1936" i="21"/>
  <c r="M1935" i="21"/>
  <c r="K1935" i="21"/>
  <c r="J1935" i="21"/>
  <c r="I1935" i="21"/>
  <c r="P1934" i="21"/>
  <c r="O1934" i="21"/>
  <c r="N1934" i="21"/>
  <c r="Q1934" i="21"/>
  <c r="D1936" i="21"/>
  <c r="F1935" i="21"/>
  <c r="E1935" i="21"/>
  <c r="L1936" i="21"/>
  <c r="K1936" i="21"/>
  <c r="H1937" i="21"/>
  <c r="J1936" i="21"/>
  <c r="M1936" i="21"/>
  <c r="I1936" i="21"/>
  <c r="N1935" i="21"/>
  <c r="O1935" i="21"/>
  <c r="Q1935" i="21"/>
  <c r="P1935" i="21"/>
  <c r="E1936" i="21"/>
  <c r="F1936" i="21"/>
  <c r="D1937" i="21"/>
  <c r="I1937" i="21"/>
  <c r="L1937" i="21"/>
  <c r="M1937" i="21"/>
  <c r="J1937" i="21"/>
  <c r="H1938" i="21"/>
  <c r="K1937" i="21"/>
  <c r="Q1936" i="21"/>
  <c r="N1936" i="21"/>
  <c r="P1936" i="21"/>
  <c r="O1936" i="21"/>
  <c r="F1937" i="21"/>
  <c r="D1938" i="21"/>
  <c r="E1937" i="21"/>
  <c r="N1937" i="21"/>
  <c r="Q1937" i="21"/>
  <c r="O1937" i="21"/>
  <c r="P1937" i="21"/>
  <c r="M1938" i="21"/>
  <c r="H1939" i="21"/>
  <c r="I1938" i="21"/>
  <c r="K1938" i="21"/>
  <c r="L1938" i="21"/>
  <c r="J1938" i="21"/>
  <c r="F1938" i="21"/>
  <c r="E1938" i="21"/>
  <c r="D1939" i="21"/>
  <c r="J1939" i="21"/>
  <c r="H1940" i="21"/>
  <c r="K1939" i="21"/>
  <c r="I1939" i="21"/>
  <c r="M1939" i="21"/>
  <c r="L1939" i="21"/>
  <c r="Q1938" i="21"/>
  <c r="N1938" i="21"/>
  <c r="P1938" i="21"/>
  <c r="O1938" i="21"/>
  <c r="D1940" i="21"/>
  <c r="F1939" i="21"/>
  <c r="E1939" i="21"/>
  <c r="J1940" i="21"/>
  <c r="M1940" i="21"/>
  <c r="I1940" i="21"/>
  <c r="K1940" i="21"/>
  <c r="H1941" i="21"/>
  <c r="L1940" i="21"/>
  <c r="O1939" i="21"/>
  <c r="N1939" i="21"/>
  <c r="Q1939" i="21"/>
  <c r="P1939" i="21"/>
  <c r="D1941" i="21"/>
  <c r="F1940" i="21"/>
  <c r="E1940" i="21"/>
  <c r="N1940" i="21"/>
  <c r="O1940" i="21"/>
  <c r="Q1940" i="21"/>
  <c r="P1940" i="21"/>
  <c r="H1942" i="21"/>
  <c r="J1941" i="21"/>
  <c r="I1941" i="21"/>
  <c r="K1941" i="21"/>
  <c r="L1941" i="21"/>
  <c r="M1941" i="21"/>
  <c r="E1941" i="21"/>
  <c r="F1941" i="21"/>
  <c r="D1942" i="21"/>
  <c r="L1942" i="21"/>
  <c r="K1942" i="21"/>
  <c r="J1942" i="21"/>
  <c r="M1942" i="21"/>
  <c r="H1943" i="21"/>
  <c r="I1942" i="21"/>
  <c r="P1941" i="21"/>
  <c r="Q1941" i="21"/>
  <c r="O1941" i="21"/>
  <c r="N1941" i="21"/>
  <c r="F1942" i="21"/>
  <c r="D1943" i="21"/>
  <c r="E1942" i="21"/>
  <c r="H1944" i="21"/>
  <c r="J1943" i="21"/>
  <c r="L1943" i="21"/>
  <c r="K1943" i="21"/>
  <c r="M1943" i="21"/>
  <c r="I1943" i="21"/>
  <c r="P1942" i="21"/>
  <c r="O1942" i="21"/>
  <c r="Q1942" i="21"/>
  <c r="N1942" i="21"/>
  <c r="E1943" i="21"/>
  <c r="F1943" i="21"/>
  <c r="D1944" i="21"/>
  <c r="J1944" i="21"/>
  <c r="L1944" i="21"/>
  <c r="M1944" i="21"/>
  <c r="I1944" i="21"/>
  <c r="H1945" i="21"/>
  <c r="K1944" i="21"/>
  <c r="O1943" i="21"/>
  <c r="P1943" i="21"/>
  <c r="N1943" i="21"/>
  <c r="Q1943" i="21"/>
  <c r="E1944" i="21"/>
  <c r="D1945" i="21"/>
  <c r="F1944" i="21"/>
  <c r="O1944" i="21"/>
  <c r="N1944" i="21"/>
  <c r="Q1944" i="21"/>
  <c r="P1944" i="21"/>
  <c r="I1945" i="21"/>
  <c r="L1945" i="21"/>
  <c r="J1945" i="21"/>
  <c r="H1946" i="21"/>
  <c r="M1945" i="21"/>
  <c r="K1945" i="21"/>
  <c r="D1946" i="21"/>
  <c r="F1945" i="21"/>
  <c r="E1945" i="21"/>
  <c r="P1945" i="21"/>
  <c r="Q1945" i="21"/>
  <c r="N1945" i="21"/>
  <c r="O1945" i="21"/>
  <c r="J1946" i="21"/>
  <c r="M1946" i="21"/>
  <c r="H1947" i="21"/>
  <c r="I1946" i="21"/>
  <c r="L1946" i="21"/>
  <c r="K1946" i="21"/>
  <c r="E1946" i="21"/>
  <c r="D1947" i="21"/>
  <c r="F1946" i="21"/>
  <c r="H1948" i="21"/>
  <c r="K1947" i="21"/>
  <c r="I1947" i="21"/>
  <c r="J1947" i="21"/>
  <c r="L1947" i="21"/>
  <c r="M1947" i="21"/>
  <c r="O1946" i="21"/>
  <c r="Q1946" i="21"/>
  <c r="N1946" i="21"/>
  <c r="P1946" i="21"/>
  <c r="D1948" i="21"/>
  <c r="F1947" i="21"/>
  <c r="E1947" i="21"/>
  <c r="I1948" i="21"/>
  <c r="H1949" i="21"/>
  <c r="K1948" i="21"/>
  <c r="L1948" i="21"/>
  <c r="M1948" i="21"/>
  <c r="J1948" i="21"/>
  <c r="P1947" i="21"/>
  <c r="O1947" i="21"/>
  <c r="Q1947" i="21"/>
  <c r="N1947" i="21"/>
  <c r="E1948" i="21"/>
  <c r="D1949" i="21"/>
  <c r="F1948" i="21"/>
  <c r="Q1948" i="21"/>
  <c r="P1948" i="21"/>
  <c r="O1948" i="21"/>
  <c r="N1948" i="21"/>
  <c r="M1949" i="21"/>
  <c r="L1949" i="21"/>
  <c r="I1949" i="21"/>
  <c r="H1950" i="21"/>
  <c r="K1949" i="21"/>
  <c r="J1949" i="21"/>
  <c r="E1949" i="21"/>
  <c r="F1949" i="21"/>
  <c r="D1950" i="21"/>
  <c r="N1949" i="21"/>
  <c r="Q1949" i="21"/>
  <c r="O1949" i="21"/>
  <c r="P1949" i="21"/>
  <c r="H1951" i="21"/>
  <c r="J1950" i="21"/>
  <c r="K1950" i="21"/>
  <c r="I1950" i="21"/>
  <c r="L1950" i="21"/>
  <c r="M1950" i="21"/>
  <c r="E1950" i="21"/>
  <c r="F1950" i="21"/>
  <c r="D1951" i="21"/>
  <c r="K1951" i="21"/>
  <c r="L1951" i="21"/>
  <c r="H1952" i="21"/>
  <c r="I1951" i="21"/>
  <c r="J1951" i="21"/>
  <c r="M1951" i="21"/>
  <c r="O1950" i="21"/>
  <c r="N1950" i="21"/>
  <c r="Q1950" i="21"/>
  <c r="P1950" i="21"/>
  <c r="D1952" i="21"/>
  <c r="F1951" i="21"/>
  <c r="E1951" i="21"/>
  <c r="L1952" i="21"/>
  <c r="I1952" i="21"/>
  <c r="K1952" i="21"/>
  <c r="J1952" i="21"/>
  <c r="H1953" i="21"/>
  <c r="M1952" i="21"/>
  <c r="P1951" i="21"/>
  <c r="O1951" i="21"/>
  <c r="N1951" i="21"/>
  <c r="Q1951" i="21"/>
  <c r="F1952" i="21"/>
  <c r="D1953" i="21"/>
  <c r="E1952" i="21"/>
  <c r="Q1952" i="21"/>
  <c r="N1952" i="21"/>
  <c r="P1952" i="21"/>
  <c r="O1952" i="21"/>
  <c r="M1953" i="21"/>
  <c r="H1954" i="21"/>
  <c r="K1953" i="21"/>
  <c r="L1953" i="21"/>
  <c r="J1953" i="21"/>
  <c r="I1953" i="21"/>
  <c r="D1954" i="21"/>
  <c r="F1953" i="21"/>
  <c r="E1953" i="21"/>
  <c r="K1954" i="21"/>
  <c r="M1954" i="21"/>
  <c r="H1955" i="21"/>
  <c r="I1954" i="21"/>
  <c r="J1954" i="21"/>
  <c r="L1954" i="21"/>
  <c r="Q1953" i="21"/>
  <c r="N1953" i="21"/>
  <c r="P1953" i="21"/>
  <c r="O1953" i="21"/>
  <c r="D1955" i="21"/>
  <c r="E1954" i="21"/>
  <c r="F1954" i="21"/>
  <c r="M1955" i="21"/>
  <c r="I1955" i="21"/>
  <c r="J1955" i="21"/>
  <c r="H1956" i="21"/>
  <c r="L1955" i="21"/>
  <c r="K1955" i="21"/>
  <c r="P1954" i="21"/>
  <c r="O1954" i="21"/>
  <c r="Q1954" i="21"/>
  <c r="N1954" i="21"/>
  <c r="F1955" i="21"/>
  <c r="E1955" i="21"/>
  <c r="D1956" i="21"/>
  <c r="O1955" i="21"/>
  <c r="Q1955" i="21"/>
  <c r="N1955" i="21"/>
  <c r="P1955" i="21"/>
  <c r="L1956" i="21"/>
  <c r="H1957" i="21"/>
  <c r="I1956" i="21"/>
  <c r="J1956" i="21"/>
  <c r="K1956" i="21"/>
  <c r="M1956" i="21"/>
  <c r="F1956" i="21"/>
  <c r="D1957" i="21"/>
  <c r="E1956" i="21"/>
  <c r="K1957" i="21"/>
  <c r="I1957" i="21"/>
  <c r="L1957" i="21"/>
  <c r="J1957" i="21"/>
  <c r="M1957" i="21"/>
  <c r="H1958" i="21"/>
  <c r="P1956" i="21"/>
  <c r="O1956" i="21"/>
  <c r="N1956" i="21"/>
  <c r="Q1956" i="21"/>
  <c r="D1958" i="21"/>
  <c r="E1957" i="21"/>
  <c r="F1957" i="21"/>
  <c r="P1957" i="21"/>
  <c r="O1957" i="21"/>
  <c r="N1957" i="21"/>
  <c r="Q1957" i="21"/>
  <c r="M1958" i="21"/>
  <c r="H1959" i="21"/>
  <c r="J1958" i="21"/>
  <c r="K1958" i="21"/>
  <c r="I1958" i="21"/>
  <c r="L1958" i="21"/>
  <c r="D1959" i="21"/>
  <c r="E1958" i="21"/>
  <c r="F1958" i="21"/>
  <c r="K1959" i="21"/>
  <c r="J1959" i="21"/>
  <c r="I1959" i="21"/>
  <c r="L1959" i="21"/>
  <c r="H1960" i="21"/>
  <c r="M1959" i="21"/>
  <c r="O1958" i="21"/>
  <c r="N1958" i="21"/>
  <c r="Q1958" i="21"/>
  <c r="P1958" i="21"/>
  <c r="D1960" i="21"/>
  <c r="F1959" i="21"/>
  <c r="E1959" i="21"/>
  <c r="P1959" i="21"/>
  <c r="Q1959" i="21"/>
  <c r="O1959" i="21"/>
  <c r="N1959" i="21"/>
  <c r="L1960" i="21"/>
  <c r="M1960" i="21"/>
  <c r="J1960" i="21"/>
  <c r="I1960" i="21"/>
  <c r="K1960" i="21"/>
  <c r="H1961" i="21"/>
  <c r="E1960" i="21"/>
  <c r="D1961" i="21"/>
  <c r="F1960" i="21"/>
  <c r="P1960" i="21"/>
  <c r="O1960" i="21"/>
  <c r="N1960" i="21"/>
  <c r="Q1960" i="21"/>
  <c r="J1961" i="21"/>
  <c r="I1961" i="21"/>
  <c r="L1961" i="21"/>
  <c r="K1961" i="21"/>
  <c r="H1962" i="21"/>
  <c r="M1961" i="21"/>
  <c r="F1961" i="21"/>
  <c r="D1962" i="21"/>
  <c r="E1961" i="21"/>
  <c r="N1961" i="21"/>
  <c r="Q1961" i="21"/>
  <c r="P1961" i="21"/>
  <c r="O1961" i="21"/>
  <c r="K1962" i="21"/>
  <c r="M1962" i="21"/>
  <c r="H1963" i="21"/>
  <c r="J1962" i="21"/>
  <c r="I1962" i="21"/>
  <c r="L1962" i="21"/>
  <c r="F1962" i="21"/>
  <c r="E1962" i="21"/>
  <c r="D1963" i="21"/>
  <c r="K1963" i="21"/>
  <c r="H1964" i="21"/>
  <c r="M1963" i="21"/>
  <c r="L1963" i="21"/>
  <c r="J1963" i="21"/>
  <c r="I1963" i="21"/>
  <c r="P1962" i="21"/>
  <c r="O1962" i="21"/>
  <c r="Q1962" i="21"/>
  <c r="N1962" i="21"/>
  <c r="E1963" i="21"/>
  <c r="F1963" i="21"/>
  <c r="D1964" i="21"/>
  <c r="I1964" i="21"/>
  <c r="J1964" i="21"/>
  <c r="L1964" i="21"/>
  <c r="H1965" i="21"/>
  <c r="M1964" i="21"/>
  <c r="K1964" i="21"/>
  <c r="N1963" i="21"/>
  <c r="Q1963" i="21"/>
  <c r="P1963" i="21"/>
  <c r="O1963" i="21"/>
  <c r="F1964" i="21"/>
  <c r="E1964" i="21"/>
  <c r="D1965" i="21"/>
  <c r="O1964" i="21"/>
  <c r="Q1964" i="21"/>
  <c r="N1964" i="21"/>
  <c r="P1964" i="21"/>
  <c r="J1965" i="21"/>
  <c r="I1965" i="21"/>
  <c r="H1966" i="21"/>
  <c r="M1965" i="21"/>
  <c r="L1965" i="21"/>
  <c r="K1965" i="21"/>
  <c r="D1966" i="21"/>
  <c r="E1965" i="21"/>
  <c r="F1965" i="21"/>
  <c r="Q1965" i="21"/>
  <c r="P1965" i="21"/>
  <c r="O1965" i="21"/>
  <c r="N1965" i="21"/>
  <c r="K1966" i="21"/>
  <c r="M1966" i="21"/>
  <c r="J1966" i="21"/>
  <c r="L1966" i="21"/>
  <c r="I1966" i="21"/>
  <c r="H1967" i="21"/>
  <c r="D1967" i="21"/>
  <c r="F1966" i="21"/>
  <c r="E1966" i="21"/>
  <c r="P1966" i="21"/>
  <c r="O1966" i="21"/>
  <c r="Q1966" i="21"/>
  <c r="N1966" i="21"/>
  <c r="I1967" i="21"/>
  <c r="H1968" i="21"/>
  <c r="J1967" i="21"/>
  <c r="M1967" i="21"/>
  <c r="K1967" i="21"/>
  <c r="L1967" i="21"/>
  <c r="E1967" i="21"/>
  <c r="D1968" i="21"/>
  <c r="F1967" i="21"/>
  <c r="N1967" i="21"/>
  <c r="Q1967" i="21"/>
  <c r="O1967" i="21"/>
  <c r="P1967" i="21"/>
  <c r="H1969" i="21"/>
  <c r="K1968" i="21"/>
  <c r="M1968" i="21"/>
  <c r="I1968" i="21"/>
  <c r="L1968" i="21"/>
  <c r="J1968" i="21"/>
  <c r="D1969" i="21"/>
  <c r="F1968" i="21"/>
  <c r="E1968" i="21"/>
  <c r="I1969" i="21"/>
  <c r="K1969" i="21"/>
  <c r="H1970" i="21"/>
  <c r="L1969" i="21"/>
  <c r="M1969" i="21"/>
  <c r="J1969" i="21"/>
  <c r="N1968" i="21"/>
  <c r="Q1968" i="21"/>
  <c r="P1968" i="21"/>
  <c r="O1968" i="21"/>
  <c r="F1969" i="21"/>
  <c r="D1970" i="21"/>
  <c r="E1969" i="21"/>
  <c r="Q1969" i="21"/>
  <c r="N1969" i="21"/>
  <c r="P1969" i="21"/>
  <c r="O1969" i="21"/>
  <c r="I1970" i="21"/>
  <c r="J1970" i="21"/>
  <c r="L1970" i="21"/>
  <c r="M1970" i="21"/>
  <c r="H1971" i="21"/>
  <c r="K1970" i="21"/>
  <c r="F1970" i="21"/>
  <c r="E1970" i="21"/>
  <c r="D1971" i="21"/>
  <c r="O1970" i="21"/>
  <c r="P1970" i="21"/>
  <c r="Q1970" i="21"/>
  <c r="N1970" i="21"/>
  <c r="J1971" i="21"/>
  <c r="H1972" i="21"/>
  <c r="K1971" i="21"/>
  <c r="L1971" i="21"/>
  <c r="M1971" i="21"/>
  <c r="I1971" i="21"/>
  <c r="D1972" i="21"/>
  <c r="F1971" i="21"/>
  <c r="E1971" i="21"/>
  <c r="K1972" i="21"/>
  <c r="J1972" i="21"/>
  <c r="I1972" i="21"/>
  <c r="M1972" i="21"/>
  <c r="L1972" i="21"/>
  <c r="H1973" i="21"/>
  <c r="P1971" i="21"/>
  <c r="O1971" i="21"/>
  <c r="N1971" i="21"/>
  <c r="Q1971" i="21"/>
  <c r="F1972" i="21"/>
  <c r="D1973" i="21"/>
  <c r="E1972" i="21"/>
  <c r="Q1972" i="21"/>
  <c r="P1972" i="21"/>
  <c r="O1972" i="21"/>
  <c r="N1972" i="21"/>
  <c r="J1973" i="21"/>
  <c r="H1974" i="21"/>
  <c r="M1973" i="21"/>
  <c r="L1973" i="21"/>
  <c r="K1973" i="21"/>
  <c r="I1973" i="21"/>
  <c r="D1974" i="21"/>
  <c r="E1973" i="21"/>
  <c r="F1973" i="21"/>
  <c r="J1974" i="21"/>
  <c r="I1974" i="21"/>
  <c r="L1974" i="21"/>
  <c r="K1974" i="21"/>
  <c r="M1974" i="21"/>
  <c r="H1975" i="21"/>
  <c r="N1973" i="21"/>
  <c r="Q1973" i="21"/>
  <c r="P1973" i="21"/>
  <c r="O1973" i="21"/>
  <c r="D1975" i="21"/>
  <c r="E1974" i="21"/>
  <c r="F1974" i="21"/>
  <c r="P1974" i="21"/>
  <c r="O1974" i="21"/>
  <c r="N1974" i="21"/>
  <c r="Q1974" i="21"/>
  <c r="J1975" i="21"/>
  <c r="I1975" i="21"/>
  <c r="M1975" i="21"/>
  <c r="H1976" i="21"/>
  <c r="L1975" i="21"/>
  <c r="K1975" i="21"/>
  <c r="E1975" i="21"/>
  <c r="D1976" i="21"/>
  <c r="F1975" i="21"/>
  <c r="P1975" i="21"/>
  <c r="N1975" i="21"/>
  <c r="Q1975" i="21"/>
  <c r="O1975" i="21"/>
  <c r="J1976" i="21"/>
  <c r="I1976" i="21"/>
  <c r="L1976" i="21"/>
  <c r="H1977" i="21"/>
  <c r="M1976" i="21"/>
  <c r="K1976" i="21"/>
  <c r="F1976" i="21"/>
  <c r="D1977" i="21"/>
  <c r="E1976" i="21"/>
  <c r="N1976" i="21"/>
  <c r="Q1976" i="21"/>
  <c r="P1976" i="21"/>
  <c r="O1976" i="21"/>
  <c r="I1977" i="21"/>
  <c r="M1977" i="21"/>
  <c r="H1978" i="21"/>
  <c r="J1977" i="21"/>
  <c r="K1977" i="21"/>
  <c r="L1977" i="21"/>
  <c r="E1977" i="21"/>
  <c r="D1978" i="21"/>
  <c r="F1977" i="21"/>
  <c r="Q1977" i="21"/>
  <c r="P1977" i="21"/>
  <c r="O1977" i="21"/>
  <c r="N1977" i="21"/>
  <c r="K1978" i="21"/>
  <c r="I1978" i="21"/>
  <c r="L1978" i="21"/>
  <c r="J1978" i="21"/>
  <c r="H1979" i="21"/>
  <c r="M1978" i="21"/>
  <c r="D1979" i="21"/>
  <c r="F1978" i="21"/>
  <c r="E1978" i="21"/>
  <c r="O1978" i="21"/>
  <c r="N1978" i="21"/>
  <c r="Q1978" i="21"/>
  <c r="P1978" i="21"/>
  <c r="J1979" i="21"/>
  <c r="H1980" i="21"/>
  <c r="K1979" i="21"/>
  <c r="I1979" i="21"/>
  <c r="L1979" i="21"/>
  <c r="M1979" i="21"/>
  <c r="D1980" i="21"/>
  <c r="E1979" i="21"/>
  <c r="F1979" i="21"/>
  <c r="M1980" i="21"/>
  <c r="K1980" i="21"/>
  <c r="L1980" i="21"/>
  <c r="J1980" i="21"/>
  <c r="H1981" i="21"/>
  <c r="I1980" i="21"/>
  <c r="P1979" i="21"/>
  <c r="O1979" i="21"/>
  <c r="Q1979" i="21"/>
  <c r="N1979" i="21"/>
  <c r="E1980" i="21"/>
  <c r="F1980" i="21"/>
  <c r="D1981" i="21"/>
  <c r="L1981" i="21"/>
  <c r="I1981" i="21"/>
  <c r="H1982" i="21"/>
  <c r="M1981" i="21"/>
  <c r="J1981" i="21"/>
  <c r="K1981" i="21"/>
  <c r="N1980" i="21"/>
  <c r="Q1980" i="21"/>
  <c r="P1980" i="21"/>
  <c r="O1980" i="21"/>
  <c r="D1982" i="21"/>
  <c r="F1981" i="21"/>
  <c r="E1981" i="21"/>
  <c r="N1981" i="21"/>
  <c r="Q1981" i="21"/>
  <c r="O1981" i="21"/>
  <c r="P1981" i="21"/>
  <c r="M1982" i="21"/>
  <c r="I1982" i="21"/>
  <c r="L1982" i="21"/>
  <c r="J1982" i="21"/>
  <c r="K1982" i="21"/>
  <c r="H1983" i="21"/>
  <c r="E1982" i="21"/>
  <c r="D1983" i="21"/>
  <c r="F1982" i="21"/>
  <c r="Q1982" i="21"/>
  <c r="P1982" i="21"/>
  <c r="O1982" i="21"/>
  <c r="N1982" i="21"/>
  <c r="I1983" i="21"/>
  <c r="K1983" i="21"/>
  <c r="M1983" i="21"/>
  <c r="J1983" i="21"/>
  <c r="H1984" i="21"/>
  <c r="L1983" i="21"/>
  <c r="F1983" i="21"/>
  <c r="E1983" i="21"/>
  <c r="D1984" i="21"/>
  <c r="P1983" i="21"/>
  <c r="O1983" i="21"/>
  <c r="N1983" i="21"/>
  <c r="Q1983" i="21"/>
  <c r="I1984" i="21"/>
  <c r="J1984" i="21"/>
  <c r="H1985" i="21"/>
  <c r="M1984" i="21"/>
  <c r="K1984" i="21"/>
  <c r="L1984" i="21"/>
  <c r="E1984" i="21"/>
  <c r="D1985" i="21"/>
  <c r="F1984" i="21"/>
  <c r="P1984" i="21"/>
  <c r="O1984" i="21"/>
  <c r="N1984" i="21"/>
  <c r="Q1984" i="21"/>
  <c r="L1985" i="21"/>
  <c r="I1985" i="21"/>
  <c r="H1986" i="21"/>
  <c r="K1985" i="21"/>
  <c r="M1985" i="21"/>
  <c r="J1985" i="21"/>
  <c r="D1986" i="21"/>
  <c r="E1985" i="21"/>
  <c r="F1985" i="21"/>
  <c r="Q1985" i="21"/>
  <c r="N1985" i="21"/>
  <c r="P1985" i="21"/>
  <c r="O1985" i="21"/>
  <c r="K1986" i="21"/>
  <c r="H1987" i="21"/>
  <c r="M1986" i="21"/>
  <c r="I1986" i="21"/>
  <c r="J1986" i="21"/>
  <c r="L1986" i="21"/>
  <c r="F1986" i="21"/>
  <c r="E1986" i="21"/>
  <c r="D1987" i="21"/>
  <c r="I1987" i="21"/>
  <c r="M1987" i="21"/>
  <c r="J1987" i="21"/>
  <c r="K1987" i="21"/>
  <c r="H1988" i="21"/>
  <c r="L1987" i="21"/>
  <c r="P1986" i="21"/>
  <c r="O1986" i="21"/>
  <c r="Q1986" i="21"/>
  <c r="N1986" i="21"/>
  <c r="D1988" i="21"/>
  <c r="E1987" i="21"/>
  <c r="F1987" i="21"/>
  <c r="O1987" i="21"/>
  <c r="Q1987" i="21"/>
  <c r="N1987" i="21"/>
  <c r="P1987" i="21"/>
  <c r="K1988" i="21"/>
  <c r="I1988" i="21"/>
  <c r="H1989" i="21"/>
  <c r="J1988" i="21"/>
  <c r="L1988" i="21"/>
  <c r="M1988" i="21"/>
  <c r="D1989" i="21"/>
  <c r="F1988" i="21"/>
  <c r="E1988" i="21"/>
  <c r="O1988" i="21"/>
  <c r="N1988" i="21"/>
  <c r="Q1988" i="21"/>
  <c r="P1988" i="21"/>
  <c r="I1989" i="21"/>
  <c r="L1989" i="21"/>
  <c r="J1989" i="21"/>
  <c r="K1989" i="21"/>
  <c r="M1989" i="21"/>
  <c r="H1990" i="21"/>
  <c r="D1990" i="21"/>
  <c r="F1989" i="21"/>
  <c r="E1989" i="21"/>
  <c r="P1989" i="21"/>
  <c r="N1989" i="21"/>
  <c r="O1989" i="21"/>
  <c r="Q1989" i="21"/>
  <c r="I1990" i="21"/>
  <c r="J1990" i="21"/>
  <c r="M1990" i="21"/>
  <c r="L1990" i="21"/>
  <c r="H1991" i="21"/>
  <c r="K1990" i="21"/>
  <c r="D1991" i="21"/>
  <c r="E1990" i="21"/>
  <c r="F1990" i="21"/>
  <c r="N1990" i="21"/>
  <c r="Q1990" i="21"/>
  <c r="P1990" i="21"/>
  <c r="O1990" i="21"/>
  <c r="I1991" i="21"/>
  <c r="H1992" i="21"/>
  <c r="L1991" i="21"/>
  <c r="K1991" i="21"/>
  <c r="M1991" i="21"/>
  <c r="J1991" i="21"/>
  <c r="F1991" i="21"/>
  <c r="E1991" i="21"/>
  <c r="D1992" i="21"/>
  <c r="N1991" i="21"/>
  <c r="O1991" i="21"/>
  <c r="Q1991" i="21"/>
  <c r="P1991" i="21"/>
  <c r="M1992" i="21"/>
  <c r="H1993" i="21"/>
  <c r="I1992" i="21"/>
  <c r="L1992" i="21"/>
  <c r="J1992" i="21"/>
  <c r="K1992" i="21"/>
  <c r="F1992" i="21"/>
  <c r="D1993" i="21"/>
  <c r="E1992" i="21"/>
  <c r="I1993" i="21"/>
  <c r="K1993" i="21"/>
  <c r="L1993" i="21"/>
  <c r="H1994" i="21"/>
  <c r="M1993" i="21"/>
  <c r="J1993" i="21"/>
  <c r="N1992" i="21"/>
  <c r="Q1992" i="21"/>
  <c r="P1992" i="21"/>
  <c r="O1992" i="21"/>
  <c r="D1994" i="21"/>
  <c r="E1993" i="21"/>
  <c r="F1993" i="21"/>
  <c r="P1993" i="21"/>
  <c r="O1993" i="21"/>
  <c r="Q1993" i="21"/>
  <c r="N1993" i="21"/>
  <c r="M1994" i="21"/>
  <c r="I1994" i="21"/>
  <c r="K1994" i="21"/>
  <c r="H1995" i="21"/>
  <c r="L1994" i="21"/>
  <c r="J1994" i="21"/>
  <c r="D1995" i="21"/>
  <c r="F1994" i="21"/>
  <c r="E1994" i="21"/>
  <c r="O1994" i="21"/>
  <c r="N1994" i="21"/>
  <c r="Q1994" i="21"/>
  <c r="P1994" i="21"/>
  <c r="H1996" i="21"/>
  <c r="L1995" i="21"/>
  <c r="J1995" i="21"/>
  <c r="I1995" i="21"/>
  <c r="M1995" i="21"/>
  <c r="K1995" i="21"/>
  <c r="E1995" i="21"/>
  <c r="F1995" i="21"/>
  <c r="D1996" i="21"/>
  <c r="M1996" i="21"/>
  <c r="I1996" i="21"/>
  <c r="H1997" i="21"/>
  <c r="J1996" i="21"/>
  <c r="K1996" i="21"/>
  <c r="L1996" i="21"/>
  <c r="O1995" i="21"/>
  <c r="N1995" i="21"/>
  <c r="Q1995" i="21"/>
  <c r="P1995" i="21"/>
  <c r="D1997" i="21"/>
  <c r="E1996" i="21"/>
  <c r="F1996" i="21"/>
  <c r="O1996" i="21"/>
  <c r="N1996" i="21"/>
  <c r="Q1996" i="21"/>
  <c r="P1996" i="21"/>
  <c r="M1997" i="21"/>
  <c r="H1998" i="21"/>
  <c r="I1997" i="21"/>
  <c r="K1997" i="21"/>
  <c r="J1997" i="21"/>
  <c r="L1997" i="21"/>
  <c r="D1998" i="21"/>
  <c r="F1997" i="21"/>
  <c r="E1997" i="21"/>
  <c r="M1998" i="21"/>
  <c r="I1998" i="21"/>
  <c r="H1999" i="21"/>
  <c r="K1998" i="21"/>
  <c r="L1998" i="21"/>
  <c r="J1998" i="21"/>
  <c r="P1997" i="21"/>
  <c r="N1997" i="21"/>
  <c r="Q1997" i="21"/>
  <c r="O1997" i="21"/>
  <c r="F1998" i="21"/>
  <c r="E1998" i="21"/>
  <c r="D1999" i="21"/>
  <c r="P1998" i="21"/>
  <c r="O1998" i="21"/>
  <c r="N1998" i="21"/>
  <c r="Q1998" i="21"/>
  <c r="I1999" i="21"/>
  <c r="J1999" i="21"/>
  <c r="K1999" i="21"/>
  <c r="M1999" i="21"/>
  <c r="H2000" i="21"/>
  <c r="L1999" i="21"/>
  <c r="F1999" i="21"/>
  <c r="E1999" i="21"/>
  <c r="D2000" i="21"/>
  <c r="N1999" i="21"/>
  <c r="Q1999" i="21"/>
  <c r="P1999" i="21"/>
  <c r="O1999" i="21"/>
  <c r="J2000" i="21"/>
  <c r="H2001" i="21"/>
  <c r="L2000" i="21"/>
  <c r="M2000" i="21"/>
  <c r="I2000" i="21"/>
  <c r="K2000" i="21"/>
  <c r="E2000" i="21"/>
  <c r="F2000" i="21"/>
  <c r="D2001" i="21"/>
  <c r="J2001" i="21"/>
  <c r="M2001" i="21"/>
  <c r="K2001" i="21"/>
  <c r="H2002" i="21"/>
  <c r="L2001" i="21"/>
  <c r="I2001" i="21"/>
  <c r="N2000" i="21"/>
  <c r="P2000" i="21"/>
  <c r="O2000" i="21"/>
  <c r="Q2000" i="21"/>
  <c r="D2002" i="21"/>
  <c r="E2001" i="21"/>
  <c r="F2001" i="21"/>
  <c r="M2002" i="21"/>
  <c r="J2002" i="21"/>
  <c r="K2002" i="21"/>
  <c r="L2002" i="21"/>
  <c r="H2003" i="21"/>
  <c r="I2002" i="21"/>
  <c r="P2001" i="21"/>
  <c r="O2001" i="21"/>
  <c r="N2001" i="21"/>
  <c r="Q2001" i="21"/>
  <c r="E2002" i="21"/>
  <c r="F2002" i="21"/>
  <c r="D2003" i="21"/>
  <c r="L2003" i="21"/>
  <c r="I2003" i="21"/>
  <c r="M2003" i="21"/>
  <c r="K2003" i="21"/>
  <c r="H2004" i="21"/>
  <c r="J2003" i="21"/>
  <c r="O2002" i="21"/>
  <c r="N2002" i="21"/>
  <c r="Q2002" i="21"/>
  <c r="P2002" i="21"/>
  <c r="E2003" i="21"/>
  <c r="F2003" i="21"/>
  <c r="D2004" i="21"/>
  <c r="P2003" i="21"/>
  <c r="O2003" i="21"/>
  <c r="Q2003" i="21"/>
  <c r="N2003" i="21"/>
  <c r="J2004" i="21"/>
  <c r="M2004" i="21"/>
  <c r="I2004" i="21"/>
  <c r="H2005" i="21"/>
  <c r="L2004" i="21"/>
  <c r="K2004" i="21"/>
  <c r="F2004" i="21"/>
  <c r="D2005" i="21"/>
  <c r="E2004" i="21"/>
  <c r="N2004" i="21"/>
  <c r="O2004" i="21"/>
  <c r="Q2004" i="21"/>
  <c r="P2004" i="21"/>
  <c r="J2005" i="21"/>
  <c r="I2005" i="21"/>
  <c r="H2006" i="21"/>
  <c r="K2005" i="21"/>
  <c r="M2005" i="21"/>
  <c r="L2005" i="21"/>
  <c r="E2005" i="21"/>
  <c r="D2006" i="21"/>
  <c r="F2005" i="21"/>
  <c r="O2005" i="21"/>
  <c r="N2005" i="21"/>
  <c r="Q2005" i="21"/>
  <c r="P2005" i="21"/>
  <c r="J2006" i="21"/>
  <c r="I2006" i="21"/>
  <c r="L2006" i="21"/>
  <c r="K2006" i="21"/>
  <c r="H2007" i="21"/>
  <c r="M2006" i="21"/>
  <c r="F2006" i="21"/>
  <c r="E2006" i="21"/>
  <c r="D2007" i="21"/>
  <c r="P2006" i="21"/>
  <c r="O2006" i="21"/>
  <c r="N2006" i="21"/>
  <c r="Q2006" i="21"/>
  <c r="H2008" i="21"/>
  <c r="K2007" i="21"/>
  <c r="I2007" i="21"/>
  <c r="J2007" i="21"/>
  <c r="M2007" i="21"/>
  <c r="L2007" i="21"/>
  <c r="E2007" i="21"/>
  <c r="F2007" i="21"/>
  <c r="D2008" i="21"/>
  <c r="K2008" i="21"/>
  <c r="I2008" i="21"/>
  <c r="J2008" i="21"/>
  <c r="L2008" i="21"/>
  <c r="H2009" i="21"/>
  <c r="M2008" i="21"/>
  <c r="P2007" i="21"/>
  <c r="N2007" i="21"/>
  <c r="Q2007" i="21"/>
  <c r="O2007" i="21"/>
  <c r="D2009" i="21"/>
  <c r="F2008" i="21"/>
  <c r="E2008" i="21"/>
  <c r="N2008" i="21"/>
  <c r="Q2008" i="21"/>
  <c r="P2008" i="21"/>
  <c r="O2008" i="21"/>
  <c r="H2010" i="21"/>
  <c r="I2009" i="21"/>
  <c r="J2009" i="21"/>
  <c r="L2009" i="21"/>
  <c r="M2009" i="21"/>
  <c r="K2009" i="21"/>
  <c r="D2010" i="21"/>
  <c r="F2009" i="21"/>
  <c r="E2009" i="21"/>
  <c r="M2010" i="21"/>
  <c r="L2010" i="21"/>
  <c r="K2010" i="21"/>
  <c r="I2010" i="21"/>
  <c r="J2010" i="21"/>
  <c r="H2011" i="21"/>
  <c r="Q2009" i="21"/>
  <c r="N2009" i="21"/>
  <c r="P2009" i="21"/>
  <c r="O2009" i="21"/>
  <c r="F2010" i="21"/>
  <c r="E2010" i="21"/>
  <c r="D2011" i="21"/>
  <c r="O2010" i="21"/>
  <c r="N2010" i="21"/>
  <c r="Q2010" i="21"/>
  <c r="P2010" i="21"/>
  <c r="I2011" i="21"/>
  <c r="J2011" i="21"/>
  <c r="H2012" i="21"/>
  <c r="M2011" i="21"/>
  <c r="K2011" i="21"/>
  <c r="L2011" i="21"/>
  <c r="D2012" i="21"/>
  <c r="F2011" i="21"/>
  <c r="E2011" i="21"/>
  <c r="P2011" i="21"/>
  <c r="O2011" i="21"/>
  <c r="Q2011" i="21"/>
  <c r="N2011" i="21"/>
  <c r="K2012" i="21"/>
  <c r="I2012" i="21"/>
  <c r="J2012" i="21"/>
  <c r="H2013" i="21"/>
  <c r="M2012" i="21"/>
  <c r="L2012" i="21"/>
  <c r="E2012" i="21"/>
  <c r="D2013" i="21"/>
  <c r="F2012" i="21"/>
  <c r="P2012" i="21"/>
  <c r="O2012" i="21"/>
  <c r="N2012" i="21"/>
  <c r="Q2012" i="21"/>
  <c r="H2014" i="21"/>
  <c r="L2013" i="21"/>
  <c r="I2013" i="21"/>
  <c r="J2013" i="21"/>
  <c r="M2013" i="21"/>
  <c r="K2013" i="21"/>
  <c r="E2013" i="21"/>
  <c r="D2014" i="21"/>
  <c r="F2013" i="21"/>
  <c r="L2014" i="21"/>
  <c r="M2014" i="21"/>
  <c r="K2014" i="21"/>
  <c r="J2014" i="21"/>
  <c r="I2014" i="21"/>
  <c r="H2015" i="21"/>
  <c r="P2013" i="21"/>
  <c r="Q2013" i="21"/>
  <c r="O2013" i="21"/>
  <c r="N2013" i="21"/>
  <c r="E2014" i="21"/>
  <c r="D2015" i="21"/>
  <c r="F2014" i="21"/>
  <c r="O2014" i="21"/>
  <c r="N2014" i="21"/>
  <c r="Q2014" i="21"/>
  <c r="P2014" i="21"/>
  <c r="M2015" i="21"/>
  <c r="J2015" i="21"/>
  <c r="K2015" i="21"/>
  <c r="I2015" i="21"/>
  <c r="H2016" i="21"/>
  <c r="L2015" i="21"/>
  <c r="E2015" i="21"/>
  <c r="D2016" i="21"/>
  <c r="F2015" i="21"/>
  <c r="P2015" i="21"/>
  <c r="Q2015" i="21"/>
  <c r="O2015" i="21"/>
  <c r="N2015" i="21"/>
  <c r="K2016" i="21"/>
  <c r="H2017" i="21"/>
  <c r="L2016" i="21"/>
  <c r="J2016" i="21"/>
  <c r="M2016" i="21"/>
  <c r="I2016" i="21"/>
  <c r="E2016" i="21"/>
  <c r="D2017" i="21"/>
  <c r="F2016" i="21"/>
  <c r="M2017" i="21"/>
  <c r="L2017" i="21"/>
  <c r="H2018" i="21"/>
  <c r="J2017" i="21"/>
  <c r="I2017" i="21"/>
  <c r="K2017" i="21"/>
  <c r="Q2016" i="21"/>
  <c r="N2016" i="21"/>
  <c r="P2016" i="21"/>
  <c r="O2016" i="21"/>
  <c r="F2017" i="21"/>
  <c r="D2018" i="21"/>
  <c r="E2017" i="21"/>
  <c r="J2018" i="21"/>
  <c r="K2018" i="21"/>
  <c r="I2018" i="21"/>
  <c r="L2018" i="21"/>
  <c r="M2018" i="21"/>
  <c r="H2019" i="21"/>
  <c r="Q2017" i="21"/>
  <c r="N2017" i="21"/>
  <c r="P2017" i="21"/>
  <c r="O2017" i="21"/>
  <c r="E2018" i="21"/>
  <c r="F2018" i="21"/>
  <c r="D2019" i="21"/>
  <c r="N2018" i="21"/>
  <c r="O2018" i="21"/>
  <c r="Q2018" i="21"/>
  <c r="P2018" i="21"/>
  <c r="L2019" i="21"/>
  <c r="J2019" i="21"/>
  <c r="K2019" i="21"/>
  <c r="M2019" i="21"/>
  <c r="I2019" i="21"/>
  <c r="H2020" i="21"/>
  <c r="E2019" i="21"/>
  <c r="F2019" i="21"/>
  <c r="D2020" i="21"/>
  <c r="P2019" i="21"/>
  <c r="O2019" i="21"/>
  <c r="Q2019" i="21"/>
  <c r="N2019" i="21"/>
  <c r="I2020" i="21"/>
  <c r="M2020" i="21"/>
  <c r="H2021" i="21"/>
  <c r="K2020" i="21"/>
  <c r="L2020" i="21"/>
  <c r="J2020" i="21"/>
  <c r="D2021" i="21"/>
  <c r="F2020" i="21"/>
  <c r="E2020" i="21"/>
  <c r="Q2020" i="21"/>
  <c r="P2020" i="21"/>
  <c r="O2020" i="21"/>
  <c r="N2020" i="21"/>
  <c r="K2021" i="21"/>
  <c r="M2021" i="21"/>
  <c r="L2021" i="21"/>
  <c r="J2021" i="21"/>
  <c r="I2021" i="21"/>
  <c r="H2022" i="21"/>
  <c r="E2021" i="21"/>
  <c r="F2021" i="21"/>
  <c r="D2022" i="21"/>
  <c r="P2021" i="21"/>
  <c r="O2021" i="21"/>
  <c r="N2021" i="21"/>
  <c r="Q2021" i="21"/>
  <c r="I2022" i="21"/>
  <c r="M2022" i="21"/>
  <c r="K2022" i="21"/>
  <c r="L2022" i="21"/>
  <c r="J2022" i="21"/>
  <c r="H2023" i="21"/>
  <c r="F2022" i="21"/>
  <c r="D2023" i="21"/>
  <c r="E2022" i="21"/>
  <c r="O2022" i="21"/>
  <c r="N2022" i="21"/>
  <c r="Q2022" i="21"/>
  <c r="P2022" i="21"/>
  <c r="K2023" i="21"/>
  <c r="H2024" i="21"/>
  <c r="I2023" i="21"/>
  <c r="J2023" i="21"/>
  <c r="L2023" i="21"/>
  <c r="M2023" i="21"/>
  <c r="F2023" i="21"/>
  <c r="D2024" i="21"/>
  <c r="E2023" i="21"/>
  <c r="H2025" i="21"/>
  <c r="L2024" i="21"/>
  <c r="J2024" i="21"/>
  <c r="I2024" i="21"/>
  <c r="M2024" i="21"/>
  <c r="K2024" i="21"/>
  <c r="P2023" i="21"/>
  <c r="O2023" i="21"/>
  <c r="N2023" i="21"/>
  <c r="Q2023" i="21"/>
  <c r="D2025" i="21"/>
  <c r="F2024" i="21"/>
  <c r="E2024" i="21"/>
  <c r="K2025" i="21"/>
  <c r="M2025" i="21"/>
  <c r="L2025" i="21"/>
  <c r="J2025" i="21"/>
  <c r="H2026" i="21"/>
  <c r="I2025" i="21"/>
  <c r="P2024" i="21"/>
  <c r="O2024" i="21"/>
  <c r="N2024" i="21"/>
  <c r="Q2024" i="21"/>
  <c r="E2025" i="21"/>
  <c r="D2026" i="21"/>
  <c r="F2025" i="21"/>
  <c r="J2026" i="21"/>
  <c r="L2026" i="21"/>
  <c r="K2026" i="21"/>
  <c r="M2026" i="21"/>
  <c r="I2026" i="21"/>
  <c r="H2027" i="21"/>
  <c r="Q2025" i="21"/>
  <c r="N2025" i="21"/>
  <c r="P2025" i="21"/>
  <c r="O2025" i="21"/>
  <c r="F2026" i="21"/>
  <c r="E2026" i="21"/>
  <c r="D2027" i="21"/>
  <c r="P2026" i="21"/>
  <c r="O2026" i="21"/>
  <c r="Q2026" i="21"/>
  <c r="N2026" i="21"/>
  <c r="M2027" i="21"/>
  <c r="K2027" i="21"/>
  <c r="J2027" i="21"/>
  <c r="I2027" i="21"/>
  <c r="H2028" i="21"/>
  <c r="L2027" i="21"/>
  <c r="D2028" i="21"/>
  <c r="F2027" i="21"/>
  <c r="E2027" i="21"/>
  <c r="O2027" i="21"/>
  <c r="Q2027" i="21"/>
  <c r="P2027" i="21"/>
  <c r="N2027" i="21"/>
  <c r="L2028" i="21"/>
  <c r="I2028" i="21"/>
  <c r="H2029" i="21"/>
  <c r="J2028" i="21"/>
  <c r="K2028" i="21"/>
  <c r="M2028" i="21"/>
  <c r="F2028" i="21"/>
  <c r="D2029" i="21"/>
  <c r="E2028" i="21"/>
  <c r="O2028" i="21"/>
  <c r="N2028" i="21"/>
  <c r="Q2028" i="21"/>
  <c r="P2028" i="21"/>
  <c r="I2029" i="21"/>
  <c r="L2029" i="21"/>
  <c r="J2029" i="21"/>
  <c r="K2029" i="21"/>
  <c r="M2029" i="21"/>
  <c r="H2030" i="21"/>
  <c r="E2029" i="21"/>
  <c r="F2029" i="21"/>
  <c r="D2030" i="21"/>
  <c r="N2029" i="21"/>
  <c r="O2029" i="21"/>
  <c r="Q2029" i="21"/>
  <c r="P2029" i="21"/>
  <c r="K2030" i="21"/>
  <c r="L2030" i="21"/>
  <c r="M2030" i="21"/>
  <c r="H2031" i="21"/>
  <c r="J2030" i="21"/>
  <c r="I2030" i="21"/>
  <c r="F2030" i="21"/>
  <c r="E2030" i="21"/>
  <c r="D2031" i="21"/>
  <c r="L2031" i="21"/>
  <c r="J2031" i="21"/>
  <c r="I2031" i="21"/>
  <c r="K2031" i="21"/>
  <c r="M2031" i="21"/>
  <c r="H2032" i="21"/>
  <c r="P2030" i="21"/>
  <c r="O2030" i="21"/>
  <c r="Q2030" i="21"/>
  <c r="N2030" i="21"/>
  <c r="D2032" i="21"/>
  <c r="F2031" i="21"/>
  <c r="E2031" i="21"/>
  <c r="N2031" i="21"/>
  <c r="Q2031" i="21"/>
  <c r="O2031" i="21"/>
  <c r="P2031" i="21"/>
  <c r="I2032" i="21"/>
  <c r="M2032" i="21"/>
  <c r="H2033" i="21"/>
  <c r="J2032" i="21"/>
  <c r="K2032" i="21"/>
  <c r="L2032" i="21"/>
  <c r="E2032" i="21"/>
  <c r="D2033" i="21"/>
  <c r="F2032" i="21"/>
  <c r="O2032" i="21"/>
  <c r="N2032" i="21"/>
  <c r="Q2032" i="21"/>
  <c r="P2032" i="21"/>
  <c r="J2033" i="21"/>
  <c r="L2033" i="21"/>
  <c r="I2033" i="21"/>
  <c r="K2033" i="21"/>
  <c r="H2034" i="21"/>
  <c r="M2033" i="21"/>
  <c r="E2033" i="21"/>
  <c r="F2033" i="21"/>
  <c r="D2034" i="21"/>
  <c r="Q2033" i="21"/>
  <c r="N2033" i="21"/>
  <c r="P2033" i="21"/>
  <c r="O2033" i="21"/>
  <c r="L2034" i="21"/>
  <c r="H2035" i="21"/>
  <c r="K2034" i="21"/>
  <c r="J2034" i="21"/>
  <c r="I2034" i="21"/>
  <c r="M2034" i="21"/>
  <c r="F2034" i="21"/>
  <c r="E2034" i="21"/>
  <c r="D2035" i="21"/>
  <c r="K2035" i="21"/>
  <c r="J2035" i="21"/>
  <c r="I2035" i="21"/>
  <c r="L2035" i="21"/>
  <c r="H2036" i="21"/>
  <c r="M2035" i="21"/>
  <c r="O2034" i="21"/>
  <c r="P2034" i="21"/>
  <c r="N2034" i="21"/>
  <c r="Q2034" i="21"/>
  <c r="E2035" i="21"/>
  <c r="D2036" i="21"/>
  <c r="F2035" i="21"/>
  <c r="Q2035" i="21"/>
  <c r="N2035" i="21"/>
  <c r="O2035" i="21"/>
  <c r="P2035" i="21"/>
  <c r="I2036" i="21"/>
  <c r="J2036" i="21"/>
  <c r="L2036" i="21"/>
  <c r="K2036" i="21"/>
  <c r="M2036" i="21"/>
  <c r="H2037" i="21"/>
  <c r="D2037" i="21"/>
  <c r="F2036" i="21"/>
  <c r="E2036" i="21"/>
  <c r="N2036" i="21"/>
  <c r="O2036" i="21"/>
  <c r="Q2036" i="21"/>
  <c r="P2036" i="21"/>
  <c r="M2037" i="21"/>
  <c r="I2037" i="21"/>
  <c r="K2037" i="21"/>
  <c r="H2038" i="21"/>
  <c r="L2037" i="21"/>
  <c r="J2037" i="21"/>
  <c r="D2038" i="21"/>
  <c r="E2037" i="21"/>
  <c r="F2037" i="21"/>
  <c r="N2037" i="21"/>
  <c r="Q2037" i="21"/>
  <c r="P2037" i="21"/>
  <c r="O2037" i="21"/>
  <c r="M2038" i="21"/>
  <c r="L2038" i="21"/>
  <c r="I2038" i="21"/>
  <c r="J2038" i="21"/>
  <c r="H2039" i="21"/>
  <c r="K2038" i="21"/>
  <c r="E2038" i="21"/>
  <c r="F2038" i="21"/>
  <c r="D2039" i="21"/>
  <c r="P2038" i="21"/>
  <c r="O2038" i="21"/>
  <c r="N2038" i="21"/>
  <c r="Q2038" i="21"/>
  <c r="M2039" i="21"/>
  <c r="L2039" i="21"/>
  <c r="K2039" i="21"/>
  <c r="J2039" i="21"/>
  <c r="I2039" i="21"/>
  <c r="H2040" i="21"/>
  <c r="D2040" i="21"/>
  <c r="E2039" i="21"/>
  <c r="F2039" i="21"/>
  <c r="N2039" i="21"/>
  <c r="O2039" i="21"/>
  <c r="Q2039" i="21"/>
  <c r="P2039" i="21"/>
  <c r="K2040" i="21"/>
  <c r="H2041" i="21"/>
  <c r="J2040" i="21"/>
  <c r="L2040" i="21"/>
  <c r="M2040" i="21"/>
  <c r="I2040" i="21"/>
  <c r="E2040" i="21"/>
  <c r="F2040" i="21"/>
  <c r="D2041" i="21"/>
  <c r="K2041" i="21"/>
  <c r="H2042" i="21"/>
  <c r="I2041" i="21"/>
  <c r="M2041" i="21"/>
  <c r="L2041" i="21"/>
  <c r="J2041" i="21"/>
  <c r="N2040" i="21"/>
  <c r="Q2040" i="21"/>
  <c r="P2040" i="21"/>
  <c r="O2040" i="21"/>
  <c r="E2041" i="21"/>
  <c r="F2041" i="21"/>
  <c r="D2042" i="21"/>
  <c r="K2042" i="21"/>
  <c r="M2042" i="21"/>
  <c r="H2043" i="21"/>
  <c r="L2042" i="21"/>
  <c r="J2042" i="21"/>
  <c r="I2042" i="21"/>
  <c r="N2041" i="21"/>
  <c r="Q2041" i="21"/>
  <c r="P2041" i="21"/>
  <c r="O2041" i="21"/>
  <c r="D2043" i="21"/>
  <c r="E2042" i="21"/>
  <c r="F2042" i="21"/>
  <c r="M2043" i="21"/>
  <c r="H2044" i="21"/>
  <c r="K2043" i="21"/>
  <c r="L2043" i="21"/>
  <c r="J2043" i="21"/>
  <c r="I2043" i="21"/>
  <c r="P2042" i="21"/>
  <c r="O2042" i="21"/>
  <c r="N2042" i="21"/>
  <c r="Q2042" i="21"/>
  <c r="F2043" i="21"/>
  <c r="E2043" i="21"/>
  <c r="D2044" i="21"/>
  <c r="M2044" i="21"/>
  <c r="J2044" i="21"/>
  <c r="K2044" i="21"/>
  <c r="I2044" i="21"/>
  <c r="H2045" i="21"/>
  <c r="L2044" i="21"/>
  <c r="P2043" i="21"/>
  <c r="O2043" i="21"/>
  <c r="Q2043" i="21"/>
  <c r="N2043" i="21"/>
  <c r="F2044" i="21"/>
  <c r="E2044" i="21"/>
  <c r="D2045" i="21"/>
  <c r="P2044" i="21"/>
  <c r="O2044" i="21"/>
  <c r="Q2044" i="21"/>
  <c r="N2044" i="21"/>
  <c r="H2046" i="21"/>
  <c r="K2045" i="21"/>
  <c r="I2045" i="21"/>
  <c r="L2045" i="21"/>
  <c r="M2045" i="21"/>
  <c r="J2045" i="21"/>
  <c r="D2046" i="21"/>
  <c r="E2045" i="21"/>
  <c r="F2045" i="21"/>
  <c r="J2046" i="21"/>
  <c r="K2046" i="21"/>
  <c r="I2046" i="21"/>
  <c r="M2046" i="21"/>
  <c r="L2046" i="21"/>
  <c r="H2047" i="21"/>
  <c r="P2045" i="21"/>
  <c r="Q2045" i="21"/>
  <c r="O2045" i="21"/>
  <c r="N2045" i="21"/>
  <c r="F2046" i="21"/>
  <c r="E2046" i="21"/>
  <c r="D2047" i="21"/>
  <c r="O2046" i="21"/>
  <c r="N2046" i="21"/>
  <c r="Q2046" i="21"/>
  <c r="P2046" i="21"/>
  <c r="L2047" i="21"/>
  <c r="M2047" i="21"/>
  <c r="K2047" i="21"/>
  <c r="H2048" i="21"/>
  <c r="J2047" i="21"/>
  <c r="I2047" i="21"/>
  <c r="F2047" i="21"/>
  <c r="D2048" i="21"/>
  <c r="E2047" i="21"/>
  <c r="K2048" i="21"/>
  <c r="M2048" i="21"/>
  <c r="H2049" i="21"/>
  <c r="J2048" i="21"/>
  <c r="L2048" i="21"/>
  <c r="I2048" i="21"/>
  <c r="O2047" i="21"/>
  <c r="P2047" i="21"/>
  <c r="Q2047" i="21"/>
  <c r="N2047" i="21"/>
  <c r="F2048" i="21"/>
  <c r="D2049" i="21"/>
  <c r="E2048" i="21"/>
  <c r="K2049" i="21"/>
  <c r="J2049" i="21"/>
  <c r="L2049" i="21"/>
  <c r="M2049" i="21"/>
  <c r="I2049" i="21"/>
  <c r="H2050" i="21"/>
  <c r="P2048" i="21"/>
  <c r="O2048" i="21"/>
  <c r="N2048" i="21"/>
  <c r="Q2048" i="21"/>
  <c r="D2050" i="21"/>
  <c r="E2049" i="21"/>
  <c r="F2049" i="21"/>
  <c r="O2049" i="21"/>
  <c r="P2049" i="21"/>
  <c r="N2049" i="21"/>
  <c r="Q2049" i="21"/>
  <c r="J2050" i="21"/>
  <c r="M2050" i="21"/>
  <c r="H2051" i="21"/>
  <c r="K2050" i="21"/>
  <c r="I2050" i="21"/>
  <c r="L2050" i="21"/>
  <c r="F2050" i="21"/>
  <c r="E2050" i="21"/>
  <c r="D2051" i="21"/>
  <c r="K2051" i="21"/>
  <c r="L2051" i="21"/>
  <c r="J2051" i="21"/>
  <c r="I2051" i="21"/>
  <c r="H2052" i="21"/>
  <c r="M2051" i="21"/>
  <c r="P2050" i="21"/>
  <c r="O2050" i="21"/>
  <c r="Q2050" i="21"/>
  <c r="N2050" i="21"/>
  <c r="E2051" i="21"/>
  <c r="D2052" i="21"/>
  <c r="F2051" i="21"/>
  <c r="O2051" i="21"/>
  <c r="N2051" i="21"/>
  <c r="Q2051" i="21"/>
  <c r="P2051" i="21"/>
  <c r="L2052" i="21"/>
  <c r="I2052" i="21"/>
  <c r="K2052" i="21"/>
  <c r="M2052" i="21"/>
  <c r="H2053" i="21"/>
  <c r="J2052" i="21"/>
  <c r="E2052" i="21"/>
  <c r="F2052" i="21"/>
  <c r="D2053" i="21"/>
  <c r="O2052" i="21"/>
  <c r="N2052" i="21"/>
  <c r="Q2052" i="21"/>
  <c r="P2052" i="21"/>
  <c r="M2053" i="21"/>
  <c r="H2054" i="21"/>
  <c r="L2053" i="21"/>
  <c r="J2053" i="21"/>
  <c r="K2053" i="21"/>
  <c r="I2053" i="21"/>
  <c r="E2053" i="21"/>
  <c r="F2053" i="21"/>
  <c r="D2054" i="21"/>
  <c r="M2054" i="21"/>
  <c r="L2054" i="21"/>
  <c r="J2054" i="21"/>
  <c r="K2054" i="21"/>
  <c r="I2054" i="21"/>
  <c r="H2055" i="21"/>
  <c r="O2053" i="21"/>
  <c r="N2053" i="21"/>
  <c r="Q2053" i="21"/>
  <c r="P2053" i="21"/>
  <c r="D2055" i="21"/>
  <c r="E2054" i="21"/>
  <c r="F2054" i="21"/>
  <c r="N2054" i="21"/>
  <c r="O2054" i="21"/>
  <c r="Q2054" i="21"/>
  <c r="P2054" i="21"/>
  <c r="M2055" i="21"/>
  <c r="I2055" i="21"/>
  <c r="L2055" i="21"/>
  <c r="H2056" i="21"/>
  <c r="K2055" i="21"/>
  <c r="J2055" i="21"/>
  <c r="F2055" i="21"/>
  <c r="E2055" i="21"/>
  <c r="D2056" i="21"/>
  <c r="N2055" i="21"/>
  <c r="O2055" i="21"/>
  <c r="Q2055" i="21"/>
  <c r="P2055" i="21"/>
  <c r="I2056" i="21"/>
  <c r="M2056" i="21"/>
  <c r="K2056" i="21"/>
  <c r="L2056" i="21"/>
  <c r="J2056" i="21"/>
  <c r="H2057" i="21"/>
  <c r="D2057" i="21"/>
  <c r="E2056" i="21"/>
  <c r="F2056" i="21"/>
  <c r="P2056" i="21"/>
  <c r="O2056" i="21"/>
  <c r="N2056" i="21"/>
  <c r="Q2056" i="21"/>
  <c r="J2057" i="21"/>
  <c r="I2057" i="21"/>
  <c r="L2057" i="21"/>
  <c r="M2057" i="21"/>
  <c r="H2058" i="21"/>
  <c r="K2057" i="21"/>
  <c r="E2057" i="21"/>
  <c r="D2058" i="21"/>
  <c r="F2057" i="21"/>
  <c r="P2057" i="21"/>
  <c r="O2057" i="21"/>
  <c r="N2057" i="21"/>
  <c r="Q2057" i="21"/>
  <c r="J2058" i="21"/>
  <c r="I2058" i="21"/>
  <c r="L2058" i="21"/>
  <c r="M2058" i="21"/>
  <c r="K2058" i="21"/>
  <c r="H2059" i="21"/>
  <c r="F2058" i="21"/>
  <c r="D2059" i="21"/>
  <c r="E2058" i="21"/>
  <c r="Q2058" i="21"/>
  <c r="P2058" i="21"/>
  <c r="O2058" i="21"/>
  <c r="N2058" i="21"/>
  <c r="H2060" i="21"/>
  <c r="M2059" i="21"/>
  <c r="J2059" i="21"/>
  <c r="L2059" i="21"/>
  <c r="I2059" i="21"/>
  <c r="K2059" i="21"/>
  <c r="E2059" i="21"/>
  <c r="D2060" i="21"/>
  <c r="F2059" i="21"/>
  <c r="I2060" i="21"/>
  <c r="J2060" i="21"/>
  <c r="K2060" i="21"/>
  <c r="L2060" i="21"/>
  <c r="M2060" i="21"/>
  <c r="H2061" i="21"/>
  <c r="N2059" i="21"/>
  <c r="Q2059" i="21"/>
  <c r="P2059" i="21"/>
  <c r="O2059" i="21"/>
  <c r="F2060" i="21"/>
  <c r="D2061" i="21"/>
  <c r="E2060" i="21"/>
  <c r="O2060" i="21"/>
  <c r="N2060" i="21"/>
  <c r="Q2060" i="21"/>
  <c r="P2060" i="21"/>
  <c r="L2061" i="21"/>
  <c r="M2061" i="21"/>
  <c r="J2061" i="21"/>
  <c r="H2062" i="21"/>
  <c r="K2061" i="21"/>
  <c r="I2061" i="21"/>
  <c r="F2061" i="21"/>
  <c r="D2062" i="21"/>
  <c r="E2061" i="21"/>
  <c r="K2062" i="21"/>
  <c r="J2062" i="21"/>
  <c r="M2062" i="21"/>
  <c r="H2063" i="21"/>
  <c r="I2062" i="21"/>
  <c r="L2062" i="21"/>
  <c r="Q2061" i="21"/>
  <c r="O2061" i="21"/>
  <c r="N2061" i="21"/>
  <c r="P2061" i="21"/>
  <c r="D2063" i="21"/>
  <c r="F2062" i="21"/>
  <c r="E2062" i="21"/>
  <c r="J2063" i="21"/>
  <c r="I2063" i="21"/>
  <c r="L2063" i="21"/>
  <c r="M2063" i="21"/>
  <c r="H2064" i="21"/>
  <c r="K2063" i="21"/>
  <c r="Q2062" i="21"/>
  <c r="P2062" i="21"/>
  <c r="O2062" i="21"/>
  <c r="N2062" i="21"/>
  <c r="D2064" i="21"/>
  <c r="F2063" i="21"/>
  <c r="E2063" i="21"/>
  <c r="O2063" i="21"/>
  <c r="N2063" i="21"/>
  <c r="Q2063" i="21"/>
  <c r="P2063" i="21"/>
  <c r="L2064" i="21"/>
  <c r="K2064" i="21"/>
  <c r="I2064" i="21"/>
  <c r="H2065" i="21"/>
  <c r="M2064" i="21"/>
  <c r="J2064" i="21"/>
  <c r="F2064" i="21"/>
  <c r="E2064" i="21"/>
  <c r="D2065" i="21"/>
  <c r="N2064" i="21"/>
  <c r="P2064" i="21"/>
  <c r="O2064" i="21"/>
  <c r="Q2064" i="21"/>
  <c r="M2065" i="21"/>
  <c r="J2065" i="21"/>
  <c r="H2066" i="21"/>
  <c r="I2065" i="21"/>
  <c r="K2065" i="21"/>
  <c r="L2065" i="21"/>
  <c r="F2065" i="21"/>
  <c r="D2066" i="21"/>
  <c r="E2065" i="21"/>
  <c r="I2066" i="21"/>
  <c r="H2067" i="21"/>
  <c r="L2066" i="21"/>
  <c r="M2066" i="21"/>
  <c r="J2066" i="21"/>
  <c r="K2066" i="21"/>
  <c r="N2065" i="21"/>
  <c r="Q2065" i="21"/>
  <c r="O2065" i="21"/>
  <c r="P2065" i="21"/>
  <c r="D2067" i="21"/>
  <c r="E2066" i="21"/>
  <c r="F2066" i="21"/>
  <c r="O2066" i="21"/>
  <c r="N2066" i="21"/>
  <c r="Q2066" i="21"/>
  <c r="P2066" i="21"/>
  <c r="K2067" i="21"/>
  <c r="H2068" i="21"/>
  <c r="J2067" i="21"/>
  <c r="M2067" i="21"/>
  <c r="I2067" i="21"/>
  <c r="L2067" i="21"/>
  <c r="E2067" i="21"/>
  <c r="D2068" i="21"/>
  <c r="F2067" i="21"/>
  <c r="J2068" i="21"/>
  <c r="M2068" i="21"/>
  <c r="H2069" i="21"/>
  <c r="I2068" i="21"/>
  <c r="K2068" i="21"/>
  <c r="L2068" i="21"/>
  <c r="O2067" i="21"/>
  <c r="N2067" i="21"/>
  <c r="Q2067" i="21"/>
  <c r="P2067" i="21"/>
  <c r="E2068" i="21"/>
  <c r="F2068" i="21"/>
  <c r="D2069" i="21"/>
  <c r="K2069" i="21"/>
  <c r="M2069" i="21"/>
  <c r="L2069" i="21"/>
  <c r="I2069" i="21"/>
  <c r="H2070" i="21"/>
  <c r="J2069" i="21"/>
  <c r="Q2068" i="21"/>
  <c r="O2068" i="21"/>
  <c r="N2068" i="21"/>
  <c r="P2068" i="21"/>
  <c r="F2069" i="21"/>
  <c r="E2069" i="21"/>
  <c r="D2070" i="21"/>
  <c r="O2069" i="21"/>
  <c r="N2069" i="21"/>
  <c r="Q2069" i="21"/>
  <c r="P2069" i="21"/>
  <c r="M2070" i="21"/>
  <c r="H2071" i="21"/>
  <c r="L2070" i="21"/>
  <c r="J2070" i="21"/>
  <c r="I2070" i="21"/>
  <c r="K2070" i="21"/>
  <c r="E2070" i="21"/>
  <c r="D2071" i="21"/>
  <c r="F2070" i="21"/>
  <c r="K2071" i="21"/>
  <c r="J2071" i="21"/>
  <c r="I2071" i="21"/>
  <c r="H2072" i="21"/>
  <c r="L2071" i="21"/>
  <c r="M2071" i="21"/>
  <c r="Q2070" i="21"/>
  <c r="N2070" i="21"/>
  <c r="P2070" i="21"/>
  <c r="O2070" i="21"/>
  <c r="D2072" i="21"/>
  <c r="E2071" i="21"/>
  <c r="F2071" i="21"/>
  <c r="N2071" i="21"/>
  <c r="O2071" i="21"/>
  <c r="Q2071" i="21"/>
  <c r="P2071" i="21"/>
  <c r="I2072" i="21"/>
  <c r="H2073" i="21"/>
  <c r="L2072" i="21"/>
  <c r="J2072" i="21"/>
  <c r="K2072" i="21"/>
  <c r="M2072" i="21"/>
  <c r="F2072" i="21"/>
  <c r="E2072" i="21"/>
  <c r="D2073" i="21"/>
  <c r="N2072" i="21"/>
  <c r="O2072" i="21"/>
  <c r="Q2072" i="21"/>
  <c r="P2072" i="21"/>
  <c r="H2074" i="21"/>
  <c r="M2073" i="21"/>
  <c r="K2073" i="21"/>
  <c r="L2073" i="21"/>
  <c r="I2073" i="21"/>
  <c r="J2073" i="21"/>
  <c r="F2073" i="21"/>
  <c r="E2073" i="21"/>
  <c r="D2074" i="21"/>
  <c r="J2074" i="21"/>
  <c r="L2074" i="21"/>
  <c r="M2074" i="21"/>
  <c r="K2074" i="21"/>
  <c r="H2075" i="21"/>
  <c r="I2074" i="21"/>
  <c r="P2073" i="21"/>
  <c r="Q2073" i="21"/>
  <c r="N2073" i="21"/>
  <c r="O2073" i="21"/>
  <c r="E2074" i="21"/>
  <c r="F2074" i="21"/>
  <c r="D2075" i="21"/>
  <c r="M2075" i="21"/>
  <c r="J2075" i="21"/>
  <c r="K2075" i="21"/>
  <c r="L2075" i="21"/>
  <c r="I2075" i="21"/>
  <c r="H2076" i="21"/>
  <c r="O2074" i="21"/>
  <c r="N2074" i="21"/>
  <c r="Q2074" i="21"/>
  <c r="P2074" i="21"/>
  <c r="D2076" i="21"/>
  <c r="E2075" i="21"/>
  <c r="F2075" i="21"/>
  <c r="N2075" i="21"/>
  <c r="P2075" i="21"/>
  <c r="O2075" i="21"/>
  <c r="Q2075" i="21"/>
  <c r="L2076" i="21"/>
  <c r="J2076" i="21"/>
  <c r="K2076" i="21"/>
  <c r="M2076" i="21"/>
  <c r="I2076" i="21"/>
  <c r="H2077" i="21"/>
  <c r="E2076" i="21"/>
  <c r="D2077" i="21"/>
  <c r="F2076" i="21"/>
  <c r="O2076" i="21"/>
  <c r="N2076" i="21"/>
  <c r="Q2076" i="21"/>
  <c r="P2076" i="21"/>
  <c r="L2077" i="21"/>
  <c r="J2077" i="21"/>
  <c r="M2077" i="21"/>
  <c r="H2078" i="21"/>
  <c r="I2077" i="21"/>
  <c r="K2077" i="21"/>
  <c r="F2077" i="21"/>
  <c r="D2078" i="21"/>
  <c r="E2077" i="21"/>
  <c r="M2078" i="21"/>
  <c r="K2078" i="21"/>
  <c r="H2079" i="21"/>
  <c r="I2078" i="21"/>
  <c r="L2078" i="21"/>
  <c r="J2078" i="21"/>
  <c r="P2077" i="21"/>
  <c r="Q2077" i="21"/>
  <c r="O2077" i="21"/>
  <c r="N2077" i="21"/>
  <c r="E2078" i="21"/>
  <c r="D2079" i="21"/>
  <c r="F2078" i="21"/>
  <c r="K2079" i="21"/>
  <c r="I2079" i="21"/>
  <c r="L2079" i="21"/>
  <c r="H2080" i="21"/>
  <c r="M2079" i="21"/>
  <c r="J2079" i="21"/>
  <c r="O2078" i="21"/>
  <c r="P2078" i="21"/>
  <c r="N2078" i="21"/>
  <c r="Q2078" i="21"/>
  <c r="F2079" i="21"/>
  <c r="D2080" i="21"/>
  <c r="E2079" i="21"/>
  <c r="N2079" i="21"/>
  <c r="O2079" i="21"/>
  <c r="Q2079" i="21"/>
  <c r="P2079" i="21"/>
  <c r="L2080" i="21"/>
  <c r="K2080" i="21"/>
  <c r="H2081" i="21"/>
  <c r="J2080" i="21"/>
  <c r="M2080" i="21"/>
  <c r="I2080" i="21"/>
  <c r="F2080" i="21"/>
  <c r="D2081" i="21"/>
  <c r="E2080" i="21"/>
  <c r="M2081" i="21"/>
  <c r="L2081" i="21"/>
  <c r="I2081" i="21"/>
  <c r="J2081" i="21"/>
  <c r="K2081" i="21"/>
  <c r="H2082" i="21"/>
  <c r="Q2080" i="21"/>
  <c r="N2080" i="21"/>
  <c r="P2080" i="21"/>
  <c r="O2080" i="21"/>
  <c r="E2081" i="21"/>
  <c r="D2082" i="21"/>
  <c r="F2081" i="21"/>
  <c r="O2081" i="21"/>
  <c r="P2081" i="21"/>
  <c r="Q2081" i="21"/>
  <c r="N2081" i="21"/>
  <c r="L2082" i="21"/>
  <c r="J2082" i="21"/>
  <c r="K2082" i="21"/>
  <c r="I2082" i="21"/>
  <c r="M2082" i="21"/>
  <c r="H2083" i="21"/>
  <c r="D2083" i="21"/>
  <c r="E2082" i="21"/>
  <c r="F2082" i="21"/>
  <c r="P2082" i="21"/>
  <c r="Q2082" i="21"/>
  <c r="O2082" i="21"/>
  <c r="N2082" i="21"/>
  <c r="K2083" i="21"/>
  <c r="M2083" i="21"/>
  <c r="J2083" i="21"/>
  <c r="L2083" i="21"/>
  <c r="I2083" i="21"/>
  <c r="H2084" i="21"/>
  <c r="F2083" i="21"/>
  <c r="D2084" i="21"/>
  <c r="E2083" i="21"/>
  <c r="P2083" i="21"/>
  <c r="O2083" i="21"/>
  <c r="Q2083" i="21"/>
  <c r="N2083" i="21"/>
  <c r="M2084" i="21"/>
  <c r="H2085" i="21"/>
  <c r="L2084" i="21"/>
  <c r="J2084" i="21"/>
  <c r="K2084" i="21"/>
  <c r="I2084" i="21"/>
  <c r="D2085" i="21"/>
  <c r="E2084" i="21"/>
  <c r="F2084" i="21"/>
  <c r="M2085" i="21"/>
  <c r="J2085" i="21"/>
  <c r="K2085" i="21"/>
  <c r="H2086" i="21"/>
  <c r="I2085" i="21"/>
  <c r="L2085" i="21"/>
  <c r="O2084" i="21"/>
  <c r="P2084" i="21"/>
  <c r="N2084" i="21"/>
  <c r="Q2084" i="21"/>
  <c r="E2085" i="21"/>
  <c r="D2086" i="21"/>
  <c r="F2085" i="21"/>
  <c r="H2087" i="21"/>
  <c r="K2086" i="21"/>
  <c r="M2086" i="21"/>
  <c r="L2086" i="21"/>
  <c r="I2086" i="21"/>
  <c r="J2086" i="21"/>
  <c r="P2085" i="21"/>
  <c r="O2085" i="21"/>
  <c r="N2085" i="21"/>
  <c r="Q2085" i="21"/>
  <c r="F2086" i="21"/>
  <c r="E2086" i="21"/>
  <c r="D2087" i="21"/>
  <c r="K2087" i="21"/>
  <c r="J2087" i="21"/>
  <c r="L2087" i="21"/>
  <c r="M2087" i="21"/>
  <c r="H2088" i="21"/>
  <c r="I2087" i="21"/>
  <c r="N2086" i="21"/>
  <c r="O2086" i="21"/>
  <c r="Q2086" i="21"/>
  <c r="P2086" i="21"/>
  <c r="E2087" i="21"/>
  <c r="D2088" i="21"/>
  <c r="F2087" i="21"/>
  <c r="K2088" i="21"/>
  <c r="J2088" i="21"/>
  <c r="L2088" i="21"/>
  <c r="I2088" i="21"/>
  <c r="M2088" i="21"/>
  <c r="H2089" i="21"/>
  <c r="N2087" i="21"/>
  <c r="P2087" i="21"/>
  <c r="O2087" i="21"/>
  <c r="Q2087" i="21"/>
  <c r="F2088" i="21"/>
  <c r="E2088" i="21"/>
  <c r="D2089" i="21"/>
  <c r="N2088" i="21"/>
  <c r="Q2088" i="21"/>
  <c r="P2088" i="21"/>
  <c r="O2088" i="21"/>
  <c r="J2089" i="21"/>
  <c r="L2089" i="21"/>
  <c r="I2089" i="21"/>
  <c r="K2089" i="21"/>
  <c r="M2089" i="21"/>
  <c r="H2090" i="21"/>
  <c r="E2089" i="21"/>
  <c r="F2089" i="21"/>
  <c r="D2090" i="21"/>
  <c r="P2089" i="21"/>
  <c r="Q2089" i="21"/>
  <c r="N2089" i="21"/>
  <c r="O2089" i="21"/>
  <c r="I2090" i="21"/>
  <c r="J2090" i="21"/>
  <c r="L2090" i="21"/>
  <c r="H2091" i="21"/>
  <c r="K2090" i="21"/>
  <c r="M2090" i="21"/>
  <c r="D2091" i="21"/>
  <c r="F2090" i="21"/>
  <c r="E2090" i="21"/>
  <c r="P2090" i="21"/>
  <c r="O2090" i="21"/>
  <c r="N2090" i="21"/>
  <c r="Q2090" i="21"/>
  <c r="H2092" i="21"/>
  <c r="M2091" i="21"/>
  <c r="K2091" i="21"/>
  <c r="J2091" i="21"/>
  <c r="I2091" i="21"/>
  <c r="L2091" i="21"/>
  <c r="E2091" i="21"/>
  <c r="D2092" i="21"/>
  <c r="F2091" i="21"/>
  <c r="J2092" i="21"/>
  <c r="I2092" i="21"/>
  <c r="K2092" i="21"/>
  <c r="L2092" i="21"/>
  <c r="M2092" i="21"/>
  <c r="H2093" i="21"/>
  <c r="Q2091" i="21"/>
  <c r="O2091" i="21"/>
  <c r="P2091" i="21"/>
  <c r="N2091" i="21"/>
  <c r="D2093" i="21"/>
  <c r="E2092" i="21"/>
  <c r="F2092" i="21"/>
  <c r="O2092" i="21"/>
  <c r="N2092" i="21"/>
  <c r="Q2092" i="21"/>
  <c r="P2092" i="21"/>
  <c r="I2093" i="21"/>
  <c r="H2094" i="21"/>
  <c r="J2093" i="21"/>
  <c r="M2093" i="21"/>
  <c r="K2093" i="21"/>
  <c r="L2093" i="21"/>
  <c r="E2093" i="21"/>
  <c r="D2094" i="21"/>
  <c r="F2093" i="21"/>
  <c r="P2093" i="21"/>
  <c r="Q2093" i="21"/>
  <c r="O2093" i="21"/>
  <c r="N2093" i="21"/>
  <c r="J2094" i="21"/>
  <c r="M2094" i="21"/>
  <c r="I2094" i="21"/>
  <c r="H2095" i="21"/>
  <c r="K2094" i="21"/>
  <c r="L2094" i="21"/>
  <c r="F2094" i="21"/>
  <c r="D2095" i="21"/>
  <c r="E2094" i="21"/>
  <c r="P2094" i="21"/>
  <c r="N2094" i="21"/>
  <c r="O2094" i="21"/>
  <c r="Q2094" i="21"/>
  <c r="K2095" i="21"/>
  <c r="H2096" i="21"/>
  <c r="I2095" i="21"/>
  <c r="L2095" i="21"/>
  <c r="J2095" i="21"/>
  <c r="M2095" i="21"/>
  <c r="D2096" i="21"/>
  <c r="E2095" i="21"/>
  <c r="F2095" i="21"/>
  <c r="L2096" i="21"/>
  <c r="H2097" i="21"/>
  <c r="K2096" i="21"/>
  <c r="J2096" i="21"/>
  <c r="I2096" i="21"/>
  <c r="M2096" i="21"/>
  <c r="N2095" i="21"/>
  <c r="Q2095" i="21"/>
  <c r="O2095" i="21"/>
  <c r="P2095" i="21"/>
  <c r="E2096" i="21"/>
  <c r="D2097" i="21"/>
  <c r="F2096" i="21"/>
  <c r="I2097" i="21"/>
  <c r="K2097" i="21"/>
  <c r="H2098" i="21"/>
  <c r="M2097" i="21"/>
  <c r="J2097" i="21"/>
  <c r="L2097" i="21"/>
  <c r="Q2096" i="21"/>
  <c r="N2096" i="21"/>
  <c r="P2096" i="21"/>
  <c r="O2096" i="21"/>
  <c r="F2097" i="21"/>
  <c r="E2097" i="21"/>
  <c r="D2098" i="21"/>
  <c r="P2097" i="21"/>
  <c r="O2097" i="21"/>
  <c r="N2097" i="21"/>
  <c r="Q2097" i="21"/>
  <c r="M2098" i="21"/>
  <c r="J2098" i="21"/>
  <c r="H2099" i="21"/>
  <c r="L2098" i="21"/>
  <c r="K2098" i="21"/>
  <c r="I2098" i="21"/>
  <c r="D2099" i="21"/>
  <c r="F2098" i="21"/>
  <c r="E2098" i="21"/>
  <c r="L2099" i="21"/>
  <c r="I2099" i="21"/>
  <c r="J2099" i="21"/>
  <c r="K2099" i="21"/>
  <c r="M2099" i="21"/>
  <c r="H2100" i="21"/>
  <c r="N2098" i="21"/>
  <c r="Q2098" i="21"/>
  <c r="P2098" i="21"/>
  <c r="O2098" i="21"/>
  <c r="E2099" i="21"/>
  <c r="D2100" i="21"/>
  <c r="F2099" i="21"/>
  <c r="O2099" i="21"/>
  <c r="P2099" i="21"/>
  <c r="N2099" i="21"/>
  <c r="Q2099" i="21"/>
  <c r="I2100" i="21"/>
  <c r="K2100" i="21"/>
  <c r="L2100" i="21"/>
  <c r="M2100" i="21"/>
  <c r="H2101" i="21"/>
  <c r="J2100" i="21"/>
  <c r="F2100" i="21"/>
  <c r="D2101" i="21"/>
  <c r="E2100" i="21"/>
  <c r="N2100" i="21"/>
  <c r="O2100" i="21"/>
  <c r="Q2100" i="21"/>
  <c r="P2100" i="21"/>
  <c r="I2101" i="21"/>
  <c r="H2102" i="21"/>
  <c r="M2101" i="21"/>
  <c r="K2101" i="21"/>
  <c r="J2101" i="21"/>
  <c r="L2101" i="21"/>
  <c r="E2101" i="21"/>
  <c r="D2102" i="21"/>
  <c r="F2101" i="21"/>
  <c r="O2101" i="21"/>
  <c r="Q2101" i="21"/>
  <c r="N2101" i="21"/>
  <c r="P2101" i="21"/>
  <c r="M2102" i="21"/>
  <c r="L2102" i="21"/>
  <c r="K2102" i="21"/>
  <c r="I2102" i="21"/>
  <c r="J2102" i="21"/>
  <c r="H2103" i="21"/>
  <c r="F2102" i="21"/>
  <c r="D2103" i="21"/>
  <c r="E2102" i="21"/>
  <c r="N2102" i="21"/>
  <c r="O2102" i="21"/>
  <c r="Q2102" i="21"/>
  <c r="P2102" i="21"/>
  <c r="J2103" i="21"/>
  <c r="L2103" i="21"/>
  <c r="I2103" i="21"/>
  <c r="H2104" i="21"/>
  <c r="K2103" i="21"/>
  <c r="M2103" i="21"/>
  <c r="D2104" i="21"/>
  <c r="E2103" i="21"/>
  <c r="F2103" i="21"/>
  <c r="P2103" i="21"/>
  <c r="O2103" i="21"/>
  <c r="N2103" i="21"/>
  <c r="Q2103" i="21"/>
  <c r="I2104" i="21"/>
  <c r="M2104" i="21"/>
  <c r="L2104" i="21"/>
  <c r="J2104" i="21"/>
  <c r="K2104" i="21"/>
  <c r="H2105" i="21"/>
  <c r="F2104" i="21"/>
  <c r="E2104" i="21"/>
  <c r="D2105" i="21"/>
  <c r="Q2104" i="21"/>
  <c r="N2104" i="21"/>
  <c r="P2104" i="21"/>
  <c r="O2104" i="21"/>
  <c r="K2105" i="21"/>
  <c r="J2105" i="21"/>
  <c r="L2105" i="21"/>
  <c r="I2105" i="21"/>
  <c r="M2105" i="21"/>
  <c r="H2106" i="21"/>
  <c r="F2105" i="21"/>
  <c r="D2106" i="21"/>
  <c r="E2105" i="21"/>
  <c r="O2105" i="21"/>
  <c r="N2105" i="21"/>
  <c r="Q2105" i="21"/>
  <c r="P2105" i="21"/>
  <c r="H2107" i="21"/>
  <c r="L2106" i="21"/>
  <c r="I2106" i="21"/>
  <c r="M2106" i="21"/>
  <c r="J2106" i="21"/>
  <c r="K2106" i="21"/>
  <c r="E2106" i="21"/>
  <c r="F2106" i="21"/>
  <c r="D2107" i="21"/>
  <c r="H2108" i="21"/>
  <c r="L2107" i="21"/>
  <c r="J2107" i="21"/>
  <c r="M2107" i="21"/>
  <c r="K2107" i="21"/>
  <c r="I2107" i="21"/>
  <c r="O2106" i="21"/>
  <c r="N2106" i="21"/>
  <c r="Q2106" i="21"/>
  <c r="P2106" i="21"/>
  <c r="D2108" i="21"/>
  <c r="F2107" i="21"/>
  <c r="E2107" i="21"/>
  <c r="L2108" i="21"/>
  <c r="K2108" i="21"/>
  <c r="I2108" i="21"/>
  <c r="J2108" i="21"/>
  <c r="M2108" i="21"/>
  <c r="H2109" i="21"/>
  <c r="Q2107" i="21"/>
  <c r="N2107" i="21"/>
  <c r="O2107" i="21"/>
  <c r="P2107" i="21"/>
  <c r="E2108" i="21"/>
  <c r="F2108" i="21"/>
  <c r="D2109" i="21"/>
  <c r="O2108" i="21"/>
  <c r="Q2108" i="21"/>
  <c r="N2108" i="21"/>
  <c r="P2108" i="21"/>
  <c r="L2109" i="21"/>
  <c r="K2109" i="21"/>
  <c r="H2110" i="21"/>
  <c r="M2109" i="21"/>
  <c r="J2109" i="21"/>
  <c r="I2109" i="21"/>
  <c r="E2109" i="21"/>
  <c r="D2110" i="21"/>
  <c r="F2109" i="21"/>
  <c r="M2110" i="21"/>
  <c r="I2110" i="21"/>
  <c r="L2110" i="21"/>
  <c r="H2111" i="21"/>
  <c r="K2110" i="21"/>
  <c r="J2110" i="21"/>
  <c r="P2109" i="21"/>
  <c r="Q2109" i="21"/>
  <c r="O2109" i="21"/>
  <c r="N2109" i="21"/>
  <c r="D2111" i="21"/>
  <c r="F2110" i="21"/>
  <c r="E2110" i="21"/>
  <c r="Q2110" i="21"/>
  <c r="P2110" i="21"/>
  <c r="O2110" i="21"/>
  <c r="N2110" i="21"/>
  <c r="I2111" i="21"/>
  <c r="J2111" i="21"/>
  <c r="M2111" i="21"/>
  <c r="L2111" i="21"/>
  <c r="H2112" i="21"/>
  <c r="K2111" i="21"/>
  <c r="E2111" i="21"/>
  <c r="D2112" i="21"/>
  <c r="F2111" i="21"/>
  <c r="Q2111" i="21"/>
  <c r="O2111" i="21"/>
  <c r="N2111" i="21"/>
  <c r="P2111" i="21"/>
  <c r="J2112" i="21"/>
  <c r="I2112" i="21"/>
  <c r="H2113" i="21"/>
  <c r="L2112" i="21"/>
  <c r="M2112" i="21"/>
  <c r="K2112" i="21"/>
  <c r="D2113" i="21"/>
  <c r="F2112" i="21"/>
  <c r="E2112" i="21"/>
  <c r="P2112" i="21"/>
  <c r="Q2112" i="21"/>
  <c r="O2112" i="21"/>
  <c r="N2112" i="21"/>
  <c r="L2113" i="21"/>
  <c r="J2113" i="21"/>
  <c r="I2113" i="21"/>
  <c r="K2113" i="21"/>
  <c r="M2113" i="21"/>
  <c r="H2114" i="21"/>
  <c r="E2113" i="21"/>
  <c r="F2113" i="21"/>
  <c r="D2114" i="21"/>
  <c r="O2113" i="21"/>
  <c r="P2113" i="21"/>
  <c r="N2113" i="21"/>
  <c r="Q2113" i="21"/>
  <c r="H2115" i="21"/>
  <c r="J2114" i="21"/>
  <c r="I2114" i="21"/>
  <c r="L2114" i="21"/>
  <c r="K2114" i="21"/>
  <c r="M2114" i="21"/>
  <c r="D2115" i="21"/>
  <c r="E2114" i="21"/>
  <c r="F2114" i="21"/>
  <c r="I2115" i="21"/>
  <c r="L2115" i="21"/>
  <c r="H2116" i="21"/>
  <c r="J2115" i="21"/>
  <c r="K2115" i="21"/>
  <c r="M2115" i="21"/>
  <c r="Q2114" i="21"/>
  <c r="O2114" i="21"/>
  <c r="N2114" i="21"/>
  <c r="P2114" i="21"/>
  <c r="E2115" i="21"/>
  <c r="D2116" i="21"/>
  <c r="F2115" i="21"/>
  <c r="P2115" i="21"/>
  <c r="O2115" i="21"/>
  <c r="Q2115" i="21"/>
  <c r="N2115" i="21"/>
  <c r="K2116" i="21"/>
  <c r="H2117" i="21"/>
  <c r="I2116" i="21"/>
  <c r="M2116" i="21"/>
  <c r="L2116" i="21"/>
  <c r="J2116" i="21"/>
  <c r="F2116" i="21"/>
  <c r="E2116" i="21"/>
  <c r="D2117" i="21"/>
  <c r="J2117" i="21"/>
  <c r="K2117" i="21"/>
  <c r="H2118" i="21"/>
  <c r="L2117" i="21"/>
  <c r="I2117" i="21"/>
  <c r="M2117" i="21"/>
  <c r="O2116" i="21"/>
  <c r="P2116" i="21"/>
  <c r="N2116" i="21"/>
  <c r="Q2116" i="21"/>
  <c r="E2117" i="21"/>
  <c r="F2117" i="21"/>
  <c r="D2118" i="21"/>
  <c r="L2118" i="21"/>
  <c r="M2118" i="21"/>
  <c r="I2118" i="21"/>
  <c r="H2119" i="21"/>
  <c r="K2118" i="21"/>
  <c r="J2118" i="21"/>
  <c r="O2117" i="21"/>
  <c r="N2117" i="21"/>
  <c r="Q2117" i="21"/>
  <c r="P2117" i="21"/>
  <c r="D2119" i="21"/>
  <c r="E2118" i="21"/>
  <c r="F2118" i="21"/>
  <c r="N2118" i="21"/>
  <c r="O2118" i="21"/>
  <c r="Q2118" i="21"/>
  <c r="P2118" i="21"/>
  <c r="I2119" i="21"/>
  <c r="L2119" i="21"/>
  <c r="H2120" i="21"/>
  <c r="M2119" i="21"/>
  <c r="K2119" i="21"/>
  <c r="J2119" i="21"/>
  <c r="F2119" i="21"/>
  <c r="E2119" i="21"/>
  <c r="D2120" i="21"/>
  <c r="N2119" i="21"/>
  <c r="O2119" i="21"/>
  <c r="Q2119" i="21"/>
  <c r="P2119" i="21"/>
  <c r="H2121" i="21"/>
  <c r="I2120" i="21"/>
  <c r="J2120" i="21"/>
  <c r="M2120" i="21"/>
  <c r="L2120" i="21"/>
  <c r="K2120" i="21"/>
  <c r="D2121" i="21"/>
  <c r="F2120" i="21"/>
  <c r="E2120" i="21"/>
  <c r="K2121" i="21"/>
  <c r="J2121" i="21"/>
  <c r="H2122" i="21"/>
  <c r="I2121" i="21"/>
  <c r="M2121" i="21"/>
  <c r="L2121" i="21"/>
  <c r="N2120" i="21"/>
  <c r="Q2120" i="21"/>
  <c r="P2120" i="21"/>
  <c r="O2120" i="21"/>
  <c r="F2121" i="21"/>
  <c r="E2121" i="21"/>
  <c r="D2122" i="21"/>
  <c r="H2123" i="21"/>
  <c r="L2122" i="21"/>
  <c r="M2122" i="21"/>
  <c r="I2122" i="21"/>
  <c r="K2122" i="21"/>
  <c r="J2122" i="21"/>
  <c r="O2121" i="21"/>
  <c r="P2121" i="21"/>
  <c r="Q2121" i="21"/>
  <c r="N2121" i="21"/>
  <c r="E2122" i="21"/>
  <c r="F2122" i="21"/>
  <c r="D2123" i="21"/>
  <c r="I2123" i="21"/>
  <c r="K2123" i="21"/>
  <c r="L2123" i="21"/>
  <c r="J2123" i="21"/>
  <c r="H2124" i="21"/>
  <c r="M2123" i="21"/>
  <c r="Q2122" i="21"/>
  <c r="P2122" i="21"/>
  <c r="O2122" i="21"/>
  <c r="N2122" i="21"/>
  <c r="E2123" i="21"/>
  <c r="D2124" i="21"/>
  <c r="F2123" i="21"/>
  <c r="N2123" i="21"/>
  <c r="O2123" i="21"/>
  <c r="Q2123" i="21"/>
  <c r="P2123" i="21"/>
  <c r="H2125" i="21"/>
  <c r="L2124" i="21"/>
  <c r="I2124" i="21"/>
  <c r="M2124" i="21"/>
  <c r="J2124" i="21"/>
  <c r="K2124" i="21"/>
  <c r="E2124" i="21"/>
  <c r="F2124" i="21"/>
  <c r="D2125" i="21"/>
  <c r="I2125" i="21"/>
  <c r="K2125" i="21"/>
  <c r="H2126" i="21"/>
  <c r="J2125" i="21"/>
  <c r="L2125" i="21"/>
  <c r="M2125" i="21"/>
  <c r="Q2124" i="21"/>
  <c r="O2124" i="21"/>
  <c r="N2124" i="21"/>
  <c r="P2124" i="21"/>
  <c r="D2126" i="21"/>
  <c r="E2125" i="21"/>
  <c r="F2125" i="21"/>
  <c r="N2125" i="21"/>
  <c r="P2125" i="21"/>
  <c r="Q2125" i="21"/>
  <c r="O2125" i="21"/>
  <c r="H2127" i="21"/>
  <c r="M2126" i="21"/>
  <c r="J2126" i="21"/>
  <c r="I2126" i="21"/>
  <c r="K2126" i="21"/>
  <c r="L2126" i="21"/>
  <c r="D2127" i="21"/>
  <c r="E2126" i="21"/>
  <c r="F2126" i="21"/>
  <c r="I2127" i="21"/>
  <c r="M2127" i="21"/>
  <c r="H2128" i="21"/>
  <c r="L2127" i="21"/>
  <c r="K2127" i="21"/>
  <c r="J2127" i="21"/>
  <c r="P2126" i="21"/>
  <c r="O2126" i="21"/>
  <c r="N2126" i="21"/>
  <c r="Q2126" i="21"/>
  <c r="D2128" i="21"/>
  <c r="E2127" i="21"/>
  <c r="F2127" i="21"/>
  <c r="O2127" i="21"/>
  <c r="N2127" i="21"/>
  <c r="Q2127" i="21"/>
  <c r="P2127" i="21"/>
  <c r="K2128" i="21"/>
  <c r="M2128" i="21"/>
  <c r="H2129" i="21"/>
  <c r="J2128" i="21"/>
  <c r="L2128" i="21"/>
  <c r="I2128" i="21"/>
  <c r="F2128" i="21"/>
  <c r="E2128" i="21"/>
  <c r="D2129" i="21"/>
  <c r="H2130" i="21"/>
  <c r="I2129" i="21"/>
  <c r="K2129" i="21"/>
  <c r="J2129" i="21"/>
  <c r="L2129" i="21"/>
  <c r="M2129" i="21"/>
  <c r="N2128" i="21"/>
  <c r="Q2128" i="21"/>
  <c r="P2128" i="21"/>
  <c r="O2128" i="21"/>
  <c r="D2130" i="21"/>
  <c r="E2129" i="21"/>
  <c r="F2129" i="21"/>
  <c r="H2131" i="21"/>
  <c r="I2130" i="21"/>
  <c r="L2130" i="21"/>
  <c r="J2130" i="21"/>
  <c r="K2130" i="21"/>
  <c r="M2130" i="21"/>
  <c r="Q2129" i="21"/>
  <c r="N2129" i="21"/>
  <c r="O2129" i="21"/>
  <c r="P2129" i="21"/>
  <c r="D2131" i="21"/>
  <c r="E2130" i="21"/>
  <c r="F2130" i="21"/>
  <c r="L2131" i="21"/>
  <c r="H2132" i="21"/>
  <c r="J2131" i="21"/>
  <c r="I2131" i="21"/>
  <c r="M2131" i="21"/>
  <c r="K2131" i="21"/>
  <c r="O2130" i="21"/>
  <c r="N2130" i="21"/>
  <c r="Q2130" i="21"/>
  <c r="P2130" i="21"/>
  <c r="E2131" i="21"/>
  <c r="F2131" i="21"/>
  <c r="D2132" i="21"/>
  <c r="J2132" i="21"/>
  <c r="I2132" i="21"/>
  <c r="H2133" i="21"/>
  <c r="L2132" i="21"/>
  <c r="K2132" i="21"/>
  <c r="M2132" i="21"/>
  <c r="O2131" i="21"/>
  <c r="Q2131" i="21"/>
  <c r="N2131" i="21"/>
  <c r="P2131" i="21"/>
  <c r="D2133" i="21"/>
  <c r="F2132" i="21"/>
  <c r="E2132" i="21"/>
  <c r="O2132" i="21"/>
  <c r="Q2132" i="21"/>
  <c r="N2132" i="21"/>
  <c r="P2132" i="21"/>
  <c r="I2133" i="21"/>
  <c r="M2133" i="21"/>
  <c r="J2133" i="21"/>
  <c r="K2133" i="21"/>
  <c r="L2133" i="21"/>
  <c r="H2134" i="21"/>
  <c r="D2134" i="21"/>
  <c r="F2133" i="21"/>
  <c r="E2133" i="21"/>
  <c r="P2133" i="21"/>
  <c r="O2133" i="21"/>
  <c r="N2133" i="21"/>
  <c r="Q2133" i="21"/>
  <c r="M2134" i="21"/>
  <c r="I2134" i="21"/>
  <c r="L2134" i="21"/>
  <c r="H2135" i="21"/>
  <c r="J2134" i="21"/>
  <c r="K2134" i="21"/>
  <c r="F2134" i="21"/>
  <c r="D2135" i="21"/>
  <c r="E2134" i="21"/>
  <c r="P2134" i="21"/>
  <c r="Q2134" i="21"/>
  <c r="N2134" i="21"/>
  <c r="O2134" i="21"/>
  <c r="L2135" i="21"/>
  <c r="I2135" i="21"/>
  <c r="J2135" i="21"/>
  <c r="H2136" i="21"/>
  <c r="M2135" i="21"/>
  <c r="K2135" i="21"/>
  <c r="E2135" i="21"/>
  <c r="F2135" i="21"/>
  <c r="D2136" i="21"/>
  <c r="N2135" i="21"/>
  <c r="O2135" i="21"/>
  <c r="Q2135" i="21"/>
  <c r="P2135" i="21"/>
  <c r="K2136" i="21"/>
  <c r="I2136" i="21"/>
  <c r="J2136" i="21"/>
  <c r="L2136" i="21"/>
  <c r="M2136" i="21"/>
  <c r="H2137" i="21"/>
  <c r="D2137" i="21"/>
  <c r="E2136" i="21"/>
  <c r="F2136" i="21"/>
  <c r="Q2136" i="21"/>
  <c r="N2136" i="21"/>
  <c r="P2136" i="21"/>
  <c r="O2136" i="21"/>
  <c r="M2137" i="21"/>
  <c r="I2137" i="21"/>
  <c r="K2137" i="21"/>
  <c r="J2137" i="21"/>
  <c r="H2138" i="21"/>
  <c r="L2137" i="21"/>
  <c r="E2137" i="21"/>
  <c r="F2137" i="21"/>
  <c r="D2138" i="21"/>
  <c r="P2137" i="21"/>
  <c r="N2137" i="21"/>
  <c r="Q2137" i="21"/>
  <c r="O2137" i="21"/>
  <c r="L2138" i="21"/>
  <c r="K2138" i="21"/>
  <c r="M2138" i="21"/>
  <c r="J2138" i="21"/>
  <c r="H2139" i="21"/>
  <c r="I2138" i="21"/>
  <c r="F2138" i="21"/>
  <c r="E2138" i="21"/>
  <c r="D2139" i="21"/>
  <c r="K2139" i="21"/>
  <c r="J2139" i="21"/>
  <c r="M2139" i="21"/>
  <c r="H2140" i="21"/>
  <c r="I2139" i="21"/>
  <c r="L2139" i="21"/>
  <c r="N2138" i="21"/>
  <c r="O2138" i="21"/>
  <c r="Q2138" i="21"/>
  <c r="P2138" i="21"/>
  <c r="F2139" i="21"/>
  <c r="E2139" i="21"/>
  <c r="D2140" i="21"/>
  <c r="K2140" i="21"/>
  <c r="J2140" i="21"/>
  <c r="H2141" i="21"/>
  <c r="M2140" i="21"/>
  <c r="I2140" i="21"/>
  <c r="L2140" i="21"/>
  <c r="N2139" i="21"/>
  <c r="Q2139" i="21"/>
  <c r="O2139" i="21"/>
  <c r="P2139" i="21"/>
  <c r="E2140" i="21"/>
  <c r="F2140" i="21"/>
  <c r="D2141" i="21"/>
  <c r="I2141" i="21"/>
  <c r="M2141" i="21"/>
  <c r="L2141" i="21"/>
  <c r="K2141" i="21"/>
  <c r="J2141" i="21"/>
  <c r="H2142" i="21"/>
  <c r="P2140" i="21"/>
  <c r="O2140" i="21"/>
  <c r="Q2140" i="21"/>
  <c r="N2140" i="21"/>
  <c r="E2141" i="21"/>
  <c r="D2142" i="21"/>
  <c r="F2141" i="21"/>
  <c r="Q2141" i="21"/>
  <c r="P2141" i="21"/>
  <c r="O2141" i="21"/>
  <c r="N2141" i="21"/>
  <c r="M2142" i="21"/>
  <c r="K2142" i="21"/>
  <c r="J2142" i="21"/>
  <c r="H2143" i="21"/>
  <c r="L2142" i="21"/>
  <c r="I2142" i="21"/>
  <c r="E2142" i="21"/>
  <c r="F2142" i="21"/>
  <c r="D2143" i="21"/>
  <c r="I2143" i="21"/>
  <c r="K2143" i="21"/>
  <c r="M2143" i="21"/>
  <c r="L2143" i="21"/>
  <c r="H2144" i="21"/>
  <c r="J2143" i="21"/>
  <c r="N2142" i="21"/>
  <c r="Q2142" i="21"/>
  <c r="P2142" i="21"/>
  <c r="O2142" i="21"/>
  <c r="D2144" i="21"/>
  <c r="F2143" i="21"/>
  <c r="E2143" i="21"/>
  <c r="O2143" i="21"/>
  <c r="P2143" i="21"/>
  <c r="N2143" i="21"/>
  <c r="Q2143" i="21"/>
  <c r="L2144" i="21"/>
  <c r="H2145" i="21"/>
  <c r="J2144" i="21"/>
  <c r="K2144" i="21"/>
  <c r="I2144" i="21"/>
  <c r="M2144" i="21"/>
  <c r="F2144" i="21"/>
  <c r="D2145" i="21"/>
  <c r="E2144" i="21"/>
  <c r="I2145" i="21"/>
  <c r="H2146" i="21"/>
  <c r="M2145" i="21"/>
  <c r="L2145" i="21"/>
  <c r="K2145" i="21"/>
  <c r="J2145" i="21"/>
  <c r="P2144" i="21"/>
  <c r="N2144" i="21"/>
  <c r="Q2144" i="21"/>
  <c r="O2144" i="21"/>
  <c r="D2146" i="21"/>
  <c r="F2145" i="21"/>
  <c r="E2145" i="21"/>
  <c r="N2145" i="21"/>
  <c r="Q2145" i="21"/>
  <c r="P2145" i="21"/>
  <c r="O2145" i="21"/>
  <c r="H2147" i="21"/>
  <c r="I2146" i="21"/>
  <c r="M2146" i="21"/>
  <c r="K2146" i="21"/>
  <c r="L2146" i="21"/>
  <c r="J2146" i="21"/>
  <c r="D2147" i="21"/>
  <c r="E2146" i="21"/>
  <c r="F2146" i="21"/>
  <c r="K2147" i="21"/>
  <c r="L2147" i="21"/>
  <c r="J2147" i="21"/>
  <c r="M2147" i="21"/>
  <c r="H2148" i="21"/>
  <c r="I2147" i="21"/>
  <c r="N2146" i="21"/>
  <c r="Q2146" i="21"/>
  <c r="O2146" i="21"/>
  <c r="P2146" i="21"/>
  <c r="F2147" i="21"/>
  <c r="E2147" i="21"/>
  <c r="D2148" i="21"/>
  <c r="K2148" i="21"/>
  <c r="H2149" i="21"/>
  <c r="I2148" i="21"/>
  <c r="J2148" i="21"/>
  <c r="M2148" i="21"/>
  <c r="L2148" i="21"/>
  <c r="P2147" i="21"/>
  <c r="Q2147" i="21"/>
  <c r="N2147" i="21"/>
  <c r="O2147" i="21"/>
  <c r="D2149" i="21"/>
  <c r="F2148" i="21"/>
  <c r="E2148" i="21"/>
  <c r="I2149" i="21"/>
  <c r="J2149" i="21"/>
  <c r="K2149" i="21"/>
  <c r="H2150" i="21"/>
  <c r="M2149" i="21"/>
  <c r="L2149" i="21"/>
  <c r="P2148" i="21"/>
  <c r="O2148" i="21"/>
  <c r="Q2148" i="21"/>
  <c r="N2148" i="21"/>
  <c r="F2149" i="21"/>
  <c r="E2149" i="21"/>
  <c r="D2150" i="21"/>
  <c r="N2149" i="21"/>
  <c r="P2149" i="21"/>
  <c r="O2149" i="21"/>
  <c r="Q2149" i="21"/>
  <c r="M2150" i="21"/>
  <c r="I2150" i="21"/>
  <c r="H2151" i="21"/>
  <c r="K2150" i="21"/>
  <c r="L2150" i="21"/>
  <c r="J2150" i="21"/>
  <c r="D2151" i="21"/>
  <c r="E2150" i="21"/>
  <c r="F2150" i="21"/>
  <c r="N2150" i="21"/>
  <c r="Q2150" i="21"/>
  <c r="P2150" i="21"/>
  <c r="O2150" i="21"/>
  <c r="L2151" i="21"/>
  <c r="M2151" i="21"/>
  <c r="H2152" i="21"/>
  <c r="I2151" i="21"/>
  <c r="K2151" i="21"/>
  <c r="J2151" i="21"/>
  <c r="E2151" i="21"/>
  <c r="F2151" i="21"/>
  <c r="D2152" i="21"/>
  <c r="K2152" i="21"/>
  <c r="L2152" i="21"/>
  <c r="M2152" i="21"/>
  <c r="H2153" i="21"/>
  <c r="J2152" i="21"/>
  <c r="I2152" i="21"/>
  <c r="Q2151" i="21"/>
  <c r="N2151" i="21"/>
  <c r="P2151" i="21"/>
  <c r="O2151" i="21"/>
  <c r="E2152" i="21"/>
  <c r="D2153" i="21"/>
  <c r="F2152" i="21"/>
  <c r="I2153" i="21"/>
  <c r="L2153" i="21"/>
  <c r="K2153" i="21"/>
  <c r="H2154" i="21"/>
  <c r="J2153" i="21"/>
  <c r="M2153" i="21"/>
  <c r="P2152" i="21"/>
  <c r="Q2152" i="21"/>
  <c r="O2152" i="21"/>
  <c r="N2152" i="21"/>
  <c r="F2153" i="21"/>
  <c r="E2153" i="21"/>
  <c r="D2154" i="21"/>
  <c r="Q2153" i="21"/>
  <c r="P2153" i="21"/>
  <c r="O2153" i="21"/>
  <c r="N2153" i="21"/>
  <c r="M2154" i="21"/>
  <c r="L2154" i="21"/>
  <c r="J2154" i="21"/>
  <c r="K2154" i="21"/>
  <c r="H2155" i="21"/>
  <c r="I2154" i="21"/>
  <c r="D2155" i="21"/>
  <c r="E2154" i="21"/>
  <c r="F2154" i="21"/>
  <c r="L2155" i="21"/>
  <c r="J2155" i="21"/>
  <c r="K2155" i="21"/>
  <c r="I2155" i="21"/>
  <c r="H2156" i="21"/>
  <c r="M2155" i="21"/>
  <c r="P2154" i="21"/>
  <c r="O2154" i="21"/>
  <c r="Q2154" i="21"/>
  <c r="N2154" i="21"/>
  <c r="D2156" i="21"/>
  <c r="E2155" i="21"/>
  <c r="F2155" i="21"/>
  <c r="N2155" i="21"/>
  <c r="Q2155" i="21"/>
  <c r="P2155" i="21"/>
  <c r="O2155" i="21"/>
  <c r="H2157" i="21"/>
  <c r="L2156" i="21"/>
  <c r="K2156" i="21"/>
  <c r="J2156" i="21"/>
  <c r="M2156" i="21"/>
  <c r="I2156" i="21"/>
  <c r="F2156" i="21"/>
  <c r="E2156" i="21"/>
  <c r="D2157" i="21"/>
  <c r="K2157" i="21"/>
  <c r="H2158" i="21"/>
  <c r="I2157" i="21"/>
  <c r="J2157" i="21"/>
  <c r="L2157" i="21"/>
  <c r="M2157" i="21"/>
  <c r="Q2156" i="21"/>
  <c r="O2156" i="21"/>
  <c r="P2156" i="21"/>
  <c r="N2156" i="21"/>
  <c r="F2157" i="21"/>
  <c r="E2157" i="21"/>
  <c r="D2158" i="21"/>
  <c r="I2158" i="21"/>
  <c r="K2158" i="21"/>
  <c r="L2158" i="21"/>
  <c r="M2158" i="21"/>
  <c r="J2158" i="21"/>
  <c r="H2159" i="21"/>
  <c r="N2157" i="21"/>
  <c r="O2157" i="21"/>
  <c r="Q2157" i="21"/>
  <c r="P2157" i="21"/>
  <c r="D2159" i="21"/>
  <c r="F2158" i="21"/>
  <c r="E2158" i="21"/>
  <c r="Q2158" i="21"/>
  <c r="P2158" i="21"/>
  <c r="O2158" i="21"/>
  <c r="N2158" i="21"/>
  <c r="K2159" i="21"/>
  <c r="L2159" i="21"/>
  <c r="M2159" i="21"/>
  <c r="J2159" i="21"/>
  <c r="H2160" i="21"/>
  <c r="I2159" i="21"/>
  <c r="E2159" i="21"/>
  <c r="D2160" i="21"/>
  <c r="F2159" i="21"/>
  <c r="L2160" i="21"/>
  <c r="M2160" i="21"/>
  <c r="H2161" i="21"/>
  <c r="I2160" i="21"/>
  <c r="J2160" i="21"/>
  <c r="K2160" i="21"/>
  <c r="P2159" i="21"/>
  <c r="Q2159" i="21"/>
  <c r="N2159" i="21"/>
  <c r="O2159" i="21"/>
  <c r="F2160" i="21"/>
  <c r="D2161" i="21"/>
  <c r="E2160" i="21"/>
  <c r="J2161" i="21"/>
  <c r="I2161" i="21"/>
  <c r="L2161" i="21"/>
  <c r="K2161" i="21"/>
  <c r="M2161" i="21"/>
  <c r="H2162" i="21"/>
  <c r="O2160" i="21"/>
  <c r="N2160" i="21"/>
  <c r="Q2160" i="21"/>
  <c r="P2160" i="21"/>
  <c r="D2162" i="21"/>
  <c r="E2161" i="21"/>
  <c r="F2161" i="21"/>
  <c r="N2161" i="21"/>
  <c r="O2161" i="21"/>
  <c r="Q2161" i="21"/>
  <c r="P2161" i="21"/>
  <c r="M2162" i="21"/>
  <c r="I2162" i="21"/>
  <c r="L2162" i="21"/>
  <c r="J2162" i="21"/>
  <c r="H2163" i="21"/>
  <c r="K2162" i="21"/>
  <c r="D2163" i="21"/>
  <c r="E2162" i="21"/>
  <c r="F2162" i="21"/>
  <c r="P2162" i="21"/>
  <c r="Q2162" i="21"/>
  <c r="N2162" i="21"/>
  <c r="O2162" i="21"/>
  <c r="M2163" i="21"/>
  <c r="J2163" i="21"/>
  <c r="H2164" i="21"/>
  <c r="I2163" i="21"/>
  <c r="L2163" i="21"/>
  <c r="K2163" i="21"/>
  <c r="E2163" i="21"/>
  <c r="D2164" i="21"/>
  <c r="F2163" i="21"/>
  <c r="M2164" i="21"/>
  <c r="H2165" i="21"/>
  <c r="L2164" i="21"/>
  <c r="K2164" i="21"/>
  <c r="J2164" i="21"/>
  <c r="I2164" i="21"/>
  <c r="O2163" i="21"/>
  <c r="Q2163" i="21"/>
  <c r="N2163" i="21"/>
  <c r="P2163" i="21"/>
  <c r="F2164" i="21"/>
  <c r="E2164" i="21"/>
  <c r="D2165" i="21"/>
  <c r="H2166" i="21"/>
  <c r="M2165" i="21"/>
  <c r="K2165" i="21"/>
  <c r="I2165" i="21"/>
  <c r="L2165" i="21"/>
  <c r="J2165" i="21"/>
  <c r="Q2164" i="21"/>
  <c r="P2164" i="21"/>
  <c r="O2164" i="21"/>
  <c r="N2164" i="21"/>
  <c r="F2165" i="21"/>
  <c r="D2166" i="21"/>
  <c r="E2165" i="21"/>
  <c r="I2166" i="21"/>
  <c r="M2166" i="21"/>
  <c r="H2167" i="21"/>
  <c r="K2166" i="21"/>
  <c r="L2166" i="21"/>
  <c r="J2166" i="21"/>
  <c r="Q2165" i="21"/>
  <c r="N2165" i="21"/>
  <c r="P2165" i="21"/>
  <c r="O2165" i="21"/>
  <c r="D2167" i="21"/>
  <c r="E2166" i="21"/>
  <c r="F2166" i="21"/>
  <c r="P2166" i="21"/>
  <c r="O2166" i="21"/>
  <c r="N2166" i="21"/>
  <c r="Q2166" i="21"/>
  <c r="H2168" i="21"/>
  <c r="J2167" i="21"/>
  <c r="I2167" i="21"/>
  <c r="K2167" i="21"/>
  <c r="L2167" i="21"/>
  <c r="M2167" i="21"/>
  <c r="E2167" i="21"/>
  <c r="D2168" i="21"/>
  <c r="F2167" i="21"/>
  <c r="L2168" i="21"/>
  <c r="M2168" i="21"/>
  <c r="I2168" i="21"/>
  <c r="H2169" i="21"/>
  <c r="J2168" i="21"/>
  <c r="K2168" i="21"/>
  <c r="N2167" i="21"/>
  <c r="P2167" i="21"/>
  <c r="Q2167" i="21"/>
  <c r="O2167" i="21"/>
  <c r="D2169" i="21"/>
  <c r="E2168" i="21"/>
  <c r="F2168" i="21"/>
  <c r="N2168" i="21"/>
  <c r="P2168" i="21"/>
  <c r="O2168" i="21"/>
  <c r="Q2168" i="21"/>
  <c r="K2169" i="21"/>
  <c r="M2169" i="21"/>
  <c r="J2169" i="21"/>
  <c r="I2169" i="21"/>
  <c r="H2170" i="21"/>
  <c r="L2169" i="21"/>
  <c r="F2169" i="21"/>
  <c r="D2170" i="21"/>
  <c r="E2169" i="21"/>
  <c r="Q2169" i="21"/>
  <c r="O2169" i="21"/>
  <c r="P2169" i="21"/>
  <c r="N2169" i="21"/>
  <c r="J2170" i="21"/>
  <c r="K2170" i="21"/>
  <c r="H2171" i="21"/>
  <c r="M2170" i="21"/>
  <c r="L2170" i="21"/>
  <c r="I2170" i="21"/>
  <c r="F2170" i="21"/>
  <c r="D2171" i="21"/>
  <c r="E2170" i="21"/>
  <c r="I2171" i="21"/>
  <c r="J2171" i="21"/>
  <c r="M2171" i="21"/>
  <c r="K2171" i="21"/>
  <c r="L2171" i="21"/>
  <c r="H2172" i="21"/>
  <c r="Q2170" i="21"/>
  <c r="P2170" i="21"/>
  <c r="N2170" i="21"/>
  <c r="O2170" i="21"/>
  <c r="F2171" i="21"/>
  <c r="D2172" i="21"/>
  <c r="E2171" i="21"/>
  <c r="N2171" i="21"/>
  <c r="P2171" i="21"/>
  <c r="O2171" i="21"/>
  <c r="Q2171" i="21"/>
  <c r="L2172" i="21"/>
  <c r="J2172" i="21"/>
  <c r="H2173" i="21"/>
  <c r="M2172" i="21"/>
  <c r="K2172" i="21"/>
  <c r="I2172" i="21"/>
  <c r="F2172" i="21"/>
  <c r="E2172" i="21"/>
  <c r="D2173" i="21"/>
  <c r="I2173" i="21"/>
  <c r="J2173" i="21"/>
  <c r="H2174" i="21"/>
  <c r="L2173" i="21"/>
  <c r="K2173" i="21"/>
  <c r="M2173" i="21"/>
  <c r="P2172" i="21"/>
  <c r="O2172" i="21"/>
  <c r="N2172" i="21"/>
  <c r="Q2172" i="21"/>
  <c r="D2174" i="21"/>
  <c r="E2173" i="21"/>
  <c r="F2173" i="21"/>
  <c r="P2173" i="21"/>
  <c r="O2173" i="21"/>
  <c r="Q2173" i="21"/>
  <c r="N2173" i="21"/>
  <c r="I2174" i="21"/>
  <c r="K2174" i="21"/>
  <c r="H2175" i="21"/>
  <c r="M2174" i="21"/>
  <c r="J2174" i="21"/>
  <c r="L2174" i="21"/>
  <c r="E2174" i="21"/>
  <c r="F2174" i="21"/>
  <c r="D2175" i="21"/>
  <c r="P2174" i="21"/>
  <c r="O2174" i="21"/>
  <c r="N2174" i="21"/>
  <c r="Q2174" i="21"/>
  <c r="K2175" i="21"/>
  <c r="I2175" i="21"/>
  <c r="J2175" i="21"/>
  <c r="M2175" i="21"/>
  <c r="L2175" i="21"/>
  <c r="H2176" i="21"/>
  <c r="D2176" i="21"/>
  <c r="F2175" i="21"/>
  <c r="E2175" i="21"/>
  <c r="O2175" i="21"/>
  <c r="N2175" i="21"/>
  <c r="Q2175" i="21"/>
  <c r="P2175" i="21"/>
  <c r="L2176" i="21"/>
  <c r="M2176" i="21"/>
  <c r="I2176" i="21"/>
  <c r="H2177" i="21"/>
  <c r="K2176" i="21"/>
  <c r="J2176" i="21"/>
  <c r="E2176" i="21"/>
  <c r="F2176" i="21"/>
  <c r="D2177" i="21"/>
  <c r="Q2176" i="21"/>
  <c r="P2176" i="21"/>
  <c r="O2176" i="21"/>
  <c r="N2176" i="21"/>
  <c r="I2177" i="21"/>
  <c r="J2177" i="21"/>
  <c r="M2177" i="21"/>
  <c r="L2177" i="21"/>
  <c r="K2177" i="21"/>
  <c r="H2178" i="21"/>
  <c r="D2178" i="21"/>
  <c r="E2177" i="21"/>
  <c r="F2177" i="21"/>
  <c r="Q2177" i="21"/>
  <c r="N2177" i="21"/>
  <c r="O2177" i="21"/>
  <c r="P2177" i="21"/>
  <c r="H2179" i="21"/>
  <c r="K2178" i="21"/>
  <c r="I2178" i="21"/>
  <c r="J2178" i="21"/>
  <c r="L2178" i="21"/>
  <c r="M2178" i="21"/>
  <c r="F2178" i="21"/>
  <c r="E2178" i="21"/>
  <c r="D2179" i="21"/>
  <c r="K2179" i="21"/>
  <c r="I2179" i="21"/>
  <c r="L2179" i="21"/>
  <c r="H2180" i="21"/>
  <c r="J2179" i="21"/>
  <c r="M2179" i="21"/>
  <c r="Q2178" i="21"/>
  <c r="N2178" i="21"/>
  <c r="P2178" i="21"/>
  <c r="O2178" i="21"/>
  <c r="F2179" i="21"/>
  <c r="D2180" i="21"/>
  <c r="E2179" i="21"/>
  <c r="Q2179" i="21"/>
  <c r="P2179" i="21"/>
  <c r="N2179" i="21"/>
  <c r="O2179" i="21"/>
  <c r="J2180" i="21"/>
  <c r="L2180" i="21"/>
  <c r="M2180" i="21"/>
  <c r="H2181" i="21"/>
  <c r="I2180" i="21"/>
  <c r="K2180" i="21"/>
  <c r="F2180" i="21"/>
  <c r="D2181" i="21"/>
  <c r="E2180" i="21"/>
  <c r="M2181" i="21"/>
  <c r="J2181" i="21"/>
  <c r="H2182" i="21"/>
  <c r="L2181" i="21"/>
  <c r="I2181" i="21"/>
  <c r="K2181" i="21"/>
  <c r="Q2180" i="21"/>
  <c r="P2180" i="21"/>
  <c r="O2180" i="21"/>
  <c r="N2180" i="21"/>
  <c r="D2182" i="21"/>
  <c r="F2181" i="21"/>
  <c r="E2181" i="21"/>
  <c r="H2183" i="21"/>
  <c r="I2182" i="21"/>
  <c r="M2182" i="21"/>
  <c r="L2182" i="21"/>
  <c r="K2182" i="21"/>
  <c r="J2182" i="21"/>
  <c r="N2181" i="21"/>
  <c r="Q2181" i="21"/>
  <c r="P2181" i="21"/>
  <c r="O2181" i="21"/>
  <c r="D2183" i="21"/>
  <c r="E2182" i="21"/>
  <c r="F2182" i="21"/>
  <c r="K2183" i="21"/>
  <c r="L2183" i="21"/>
  <c r="J2183" i="21"/>
  <c r="I2183" i="21"/>
  <c r="M2183" i="21"/>
  <c r="H2184" i="21"/>
  <c r="P2182" i="21"/>
  <c r="O2182" i="21"/>
  <c r="Q2182" i="21"/>
  <c r="N2182" i="21"/>
  <c r="D2184" i="21"/>
  <c r="E2183" i="21"/>
  <c r="F2183" i="21"/>
  <c r="Q2183" i="21"/>
  <c r="O2183" i="21"/>
  <c r="P2183" i="21"/>
  <c r="N2183" i="21"/>
  <c r="M2184" i="21"/>
  <c r="K2184" i="21"/>
  <c r="H2185" i="21"/>
  <c r="L2184" i="21"/>
  <c r="J2184" i="21"/>
  <c r="I2184" i="21"/>
  <c r="F2184" i="21"/>
  <c r="E2184" i="21"/>
  <c r="D2185" i="21"/>
  <c r="M2185" i="21"/>
  <c r="K2185" i="21"/>
  <c r="L2185" i="21"/>
  <c r="H2186" i="21"/>
  <c r="J2185" i="21"/>
  <c r="I2185" i="21"/>
  <c r="N2184" i="21"/>
  <c r="Q2184" i="21"/>
  <c r="P2184" i="21"/>
  <c r="O2184" i="21"/>
  <c r="F2185" i="21"/>
  <c r="D2186" i="21"/>
  <c r="E2185" i="21"/>
  <c r="K2186" i="21"/>
  <c r="J2186" i="21"/>
  <c r="M2186" i="21"/>
  <c r="H2187" i="21"/>
  <c r="L2186" i="21"/>
  <c r="I2186" i="21"/>
  <c r="Q2185" i="21"/>
  <c r="P2185" i="21"/>
  <c r="O2185" i="21"/>
  <c r="N2185" i="21"/>
  <c r="D2187" i="21"/>
  <c r="F2186" i="21"/>
  <c r="E2186" i="21"/>
  <c r="I2187" i="21"/>
  <c r="M2187" i="21"/>
  <c r="J2187" i="21"/>
  <c r="H2188" i="21"/>
  <c r="K2187" i="21"/>
  <c r="L2187" i="21"/>
  <c r="Q2186" i="21"/>
  <c r="O2186" i="21"/>
  <c r="N2186" i="21"/>
  <c r="P2186" i="21"/>
  <c r="E2187" i="21"/>
  <c r="F2187" i="21"/>
  <c r="D2188" i="21"/>
  <c r="O2187" i="21"/>
  <c r="P2187" i="21"/>
  <c r="N2187" i="21"/>
  <c r="Q2187" i="21"/>
  <c r="I2188" i="21"/>
  <c r="L2188" i="21"/>
  <c r="H2189" i="21"/>
  <c r="K2188" i="21"/>
  <c r="M2188" i="21"/>
  <c r="J2188" i="21"/>
  <c r="E2188" i="21"/>
  <c r="F2188" i="21"/>
  <c r="D2189" i="21"/>
  <c r="P2188" i="21"/>
  <c r="O2188" i="21"/>
  <c r="N2188" i="21"/>
  <c r="Q2188" i="21"/>
  <c r="L2189" i="21"/>
  <c r="M2189" i="21"/>
  <c r="H2190" i="21"/>
  <c r="I2189" i="21"/>
  <c r="J2189" i="21"/>
  <c r="K2189" i="21"/>
  <c r="D2190" i="21"/>
  <c r="E2189" i="21"/>
  <c r="F2189" i="21"/>
  <c r="I2190" i="21"/>
  <c r="M2190" i="21"/>
  <c r="K2190" i="21"/>
  <c r="H2191" i="21"/>
  <c r="J2190" i="21"/>
  <c r="L2190" i="21"/>
  <c r="Q2189" i="21"/>
  <c r="N2189" i="21"/>
  <c r="P2189" i="21"/>
  <c r="O2189" i="21"/>
  <c r="E2190" i="21"/>
  <c r="D2191" i="21"/>
  <c r="F2190" i="21"/>
  <c r="N2190" i="21"/>
  <c r="Q2190" i="21"/>
  <c r="P2190" i="21"/>
  <c r="O2190" i="21"/>
  <c r="K2191" i="21"/>
  <c r="I2191" i="21"/>
  <c r="J2191" i="21"/>
  <c r="M2191" i="21"/>
  <c r="H2192" i="21"/>
  <c r="L2191" i="21"/>
  <c r="E2191" i="21"/>
  <c r="F2191" i="21"/>
  <c r="D2192" i="21"/>
  <c r="N2191" i="21"/>
  <c r="P2191" i="21"/>
  <c r="O2191" i="21"/>
  <c r="Q2191" i="21"/>
  <c r="J2192" i="21"/>
  <c r="H2193" i="21"/>
  <c r="I2192" i="21"/>
  <c r="L2192" i="21"/>
  <c r="M2192" i="21"/>
  <c r="K2192" i="21"/>
  <c r="E2192" i="21"/>
  <c r="D2193" i="21"/>
  <c r="F2192" i="21"/>
  <c r="I2193" i="21"/>
  <c r="H2194" i="21"/>
  <c r="J2193" i="21"/>
  <c r="M2193" i="21"/>
  <c r="L2193" i="21"/>
  <c r="K2193" i="21"/>
  <c r="O2192" i="21"/>
  <c r="N2192" i="21"/>
  <c r="Q2192" i="21"/>
  <c r="P2192" i="21"/>
  <c r="D2194" i="21"/>
  <c r="F2193" i="21"/>
  <c r="E2193" i="21"/>
  <c r="Q2193" i="21"/>
  <c r="P2193" i="21"/>
  <c r="O2193" i="21"/>
  <c r="N2193" i="21"/>
  <c r="K2194" i="21"/>
  <c r="I2194" i="21"/>
  <c r="H2195" i="21"/>
  <c r="M2194" i="21"/>
  <c r="L2194" i="21"/>
  <c r="J2194" i="21"/>
  <c r="D2195" i="21"/>
  <c r="F2194" i="21"/>
  <c r="E2194" i="21"/>
  <c r="O2194" i="21"/>
  <c r="N2194" i="21"/>
  <c r="Q2194" i="21"/>
  <c r="P2194" i="21"/>
  <c r="I2195" i="21"/>
  <c r="J2195" i="21"/>
  <c r="L2195" i="21"/>
  <c r="K2195" i="21"/>
  <c r="H2196" i="21"/>
  <c r="M2195" i="21"/>
  <c r="E2195" i="21"/>
  <c r="F2195" i="21"/>
  <c r="D2196" i="21"/>
  <c r="Q2195" i="21"/>
  <c r="P2195" i="21"/>
  <c r="O2195" i="21"/>
  <c r="N2195" i="21"/>
  <c r="I2196" i="21"/>
  <c r="M2196" i="21"/>
  <c r="H2197" i="21"/>
  <c r="K2196" i="21"/>
  <c r="L2196" i="21"/>
  <c r="J2196" i="21"/>
  <c r="D2197" i="21"/>
  <c r="E2196" i="21"/>
  <c r="F2196" i="21"/>
  <c r="O2196" i="21"/>
  <c r="N2196" i="21"/>
  <c r="Q2196" i="21"/>
  <c r="P2196" i="21"/>
  <c r="I2197" i="21"/>
  <c r="M2197" i="21"/>
  <c r="H2198" i="21"/>
  <c r="L2197" i="21"/>
  <c r="J2197" i="21"/>
  <c r="K2197" i="21"/>
  <c r="F2197" i="21"/>
  <c r="E2197" i="21"/>
  <c r="D2198" i="21"/>
  <c r="Q2197" i="21"/>
  <c r="N2197" i="21"/>
  <c r="P2197" i="21"/>
  <c r="O2197" i="21"/>
  <c r="L2198" i="21"/>
  <c r="M2198" i="21"/>
  <c r="I2198" i="21"/>
  <c r="J2198" i="21"/>
  <c r="H2199" i="21"/>
  <c r="K2198" i="21"/>
  <c r="F2198" i="21"/>
  <c r="D2199" i="21"/>
  <c r="E2198" i="21"/>
  <c r="P2198" i="21"/>
  <c r="O2198" i="21"/>
  <c r="N2198" i="21"/>
  <c r="Q2198" i="21"/>
  <c r="K2199" i="21"/>
  <c r="I2199" i="21"/>
  <c r="J2199" i="21"/>
  <c r="M2199" i="21"/>
  <c r="L2199" i="21"/>
  <c r="H2200" i="21"/>
  <c r="D2200" i="21"/>
  <c r="F2199" i="21"/>
  <c r="E2199" i="21"/>
  <c r="O2199" i="21"/>
  <c r="N2199" i="21"/>
  <c r="Q2199" i="21"/>
  <c r="P2199" i="21"/>
  <c r="K2200" i="21"/>
  <c r="I2200" i="21"/>
  <c r="L2200" i="21"/>
  <c r="J2200" i="21"/>
  <c r="M2200" i="21"/>
  <c r="H2201" i="21"/>
  <c r="F2200" i="21"/>
  <c r="E2200" i="21"/>
  <c r="D2201" i="21"/>
  <c r="P2200" i="21"/>
  <c r="O2200" i="21"/>
  <c r="Q2200" i="21"/>
  <c r="N2200" i="21"/>
  <c r="K2201" i="21"/>
  <c r="J2201" i="21"/>
  <c r="I2201" i="21"/>
  <c r="M2201" i="21"/>
  <c r="L2201" i="21"/>
  <c r="H2202" i="21"/>
  <c r="F2201" i="21"/>
  <c r="D2202" i="21"/>
  <c r="E2201" i="21"/>
  <c r="O2201" i="21"/>
  <c r="N2201" i="21"/>
  <c r="Q2201" i="21"/>
  <c r="P2201" i="21"/>
  <c r="H2203" i="21"/>
  <c r="M2202" i="21"/>
  <c r="J2202" i="21"/>
  <c r="L2202" i="21"/>
  <c r="K2202" i="21"/>
  <c r="I2202" i="21"/>
  <c r="E2202" i="21"/>
  <c r="F2202" i="21"/>
  <c r="D2203" i="21"/>
  <c r="H2204" i="21"/>
  <c r="J2203" i="21"/>
  <c r="I2203" i="21"/>
  <c r="M2203" i="21"/>
  <c r="K2203" i="21"/>
  <c r="L2203" i="21"/>
  <c r="N2202" i="21"/>
  <c r="Q2202" i="21"/>
  <c r="P2202" i="21"/>
  <c r="O2202" i="21"/>
  <c r="E2203" i="21"/>
  <c r="D2204" i="21"/>
  <c r="F2203" i="21"/>
  <c r="L2204" i="21"/>
  <c r="H2205" i="21"/>
  <c r="J2204" i="21"/>
  <c r="I2204" i="21"/>
  <c r="M2204" i="21"/>
  <c r="K2204" i="21"/>
  <c r="Q2203" i="21"/>
  <c r="P2203" i="21"/>
  <c r="O2203" i="21"/>
  <c r="N2203" i="21"/>
  <c r="D2205" i="21"/>
  <c r="E2204" i="21"/>
  <c r="F2204" i="21"/>
  <c r="M2205" i="21"/>
  <c r="K2205" i="21"/>
  <c r="I2205" i="21"/>
  <c r="L2205" i="21"/>
  <c r="H2206" i="21"/>
  <c r="J2205" i="21"/>
  <c r="P2204" i="21"/>
  <c r="O2204" i="21"/>
  <c r="N2204" i="21"/>
  <c r="Q2204" i="21"/>
  <c r="D2206" i="21"/>
  <c r="F2205" i="21"/>
  <c r="E2205" i="21"/>
  <c r="N2205" i="21"/>
  <c r="Q2205" i="21"/>
  <c r="P2205" i="21"/>
  <c r="O2205" i="21"/>
  <c r="K2206" i="21"/>
  <c r="J2206" i="21"/>
  <c r="H2207" i="21"/>
  <c r="I2206" i="21"/>
  <c r="L2206" i="21"/>
  <c r="M2206" i="21"/>
  <c r="F2206" i="21"/>
  <c r="E2206" i="21"/>
  <c r="D2207" i="21"/>
  <c r="J2207" i="21"/>
  <c r="H2208" i="21"/>
  <c r="I2207" i="21"/>
  <c r="M2207" i="21"/>
  <c r="K2207" i="21"/>
  <c r="L2207" i="21"/>
  <c r="O2206" i="21"/>
  <c r="Q2206" i="21"/>
  <c r="N2206" i="21"/>
  <c r="P2206" i="21"/>
  <c r="E2207" i="21"/>
  <c r="D2208" i="21"/>
  <c r="F2207" i="21"/>
  <c r="I2208" i="21"/>
  <c r="J2208" i="21"/>
  <c r="H2209" i="21"/>
  <c r="M2208" i="21"/>
  <c r="K2208" i="21"/>
  <c r="L2208" i="21"/>
  <c r="P2207" i="21"/>
  <c r="O2207" i="21"/>
  <c r="Q2207" i="21"/>
  <c r="N2207" i="21"/>
  <c r="D2209" i="21"/>
  <c r="E2208" i="21"/>
  <c r="F2208" i="21"/>
  <c r="N2208" i="21"/>
  <c r="Q2208" i="21"/>
  <c r="P2208" i="21"/>
  <c r="O2208" i="21"/>
  <c r="M2209" i="21"/>
  <c r="J2209" i="21"/>
  <c r="I2209" i="21"/>
  <c r="H2210" i="21"/>
  <c r="K2209" i="21"/>
  <c r="L2209" i="21"/>
  <c r="D2210" i="21"/>
  <c r="F2209" i="21"/>
  <c r="E2209" i="21"/>
  <c r="Q2209" i="21"/>
  <c r="O2209" i="21"/>
  <c r="N2209" i="21"/>
  <c r="P2209" i="21"/>
  <c r="H2211" i="21"/>
  <c r="I2210" i="21"/>
  <c r="J2210" i="21"/>
  <c r="L2210" i="21"/>
  <c r="K2210" i="21"/>
  <c r="M2210" i="21"/>
  <c r="D2211" i="21"/>
  <c r="F2210" i="21"/>
  <c r="E2210" i="21"/>
  <c r="J2211" i="21"/>
  <c r="K2211" i="21"/>
  <c r="M2211" i="21"/>
  <c r="L2211" i="21"/>
  <c r="H2212" i="21"/>
  <c r="I2211" i="21"/>
  <c r="O2210" i="21"/>
  <c r="N2210" i="21"/>
  <c r="Q2210" i="21"/>
  <c r="P2210" i="21"/>
  <c r="F2211" i="21"/>
  <c r="E2211" i="21"/>
  <c r="D2212" i="21"/>
  <c r="J2212" i="21"/>
  <c r="H2213" i="21"/>
  <c r="L2212" i="21"/>
  <c r="M2212" i="21"/>
  <c r="I2212" i="21"/>
  <c r="K2212" i="21"/>
  <c r="Q2211" i="21"/>
  <c r="N2211" i="21"/>
  <c r="P2211" i="21"/>
  <c r="O2211" i="21"/>
  <c r="D2213" i="21"/>
  <c r="F2212" i="21"/>
  <c r="E2212" i="21"/>
  <c r="I2213" i="21"/>
  <c r="H2214" i="21"/>
  <c r="L2213" i="21"/>
  <c r="M2213" i="21"/>
  <c r="J2213" i="21"/>
  <c r="K2213" i="21"/>
  <c r="P2212" i="21"/>
  <c r="O2212" i="21"/>
  <c r="Q2212" i="21"/>
  <c r="N2212" i="21"/>
  <c r="F2213" i="21"/>
  <c r="E2213" i="21"/>
  <c r="D2214" i="21"/>
  <c r="O2213" i="21"/>
  <c r="P2213" i="21"/>
  <c r="N2213" i="21"/>
  <c r="Q2213" i="21"/>
  <c r="M2214" i="21"/>
  <c r="J2214" i="21"/>
  <c r="I2214" i="21"/>
  <c r="K2214" i="21"/>
  <c r="L2214" i="21"/>
  <c r="H2215" i="21"/>
  <c r="F2214" i="21"/>
  <c r="D2215" i="21"/>
  <c r="E2214" i="21"/>
  <c r="P2214" i="21"/>
  <c r="O2214" i="21"/>
  <c r="Q2214" i="21"/>
  <c r="N2214" i="21"/>
  <c r="J2215" i="21"/>
  <c r="K2215" i="21"/>
  <c r="M2215" i="21"/>
  <c r="L2215" i="21"/>
  <c r="H2216" i="21"/>
  <c r="I2215" i="21"/>
  <c r="E2215" i="21"/>
  <c r="F2215" i="21"/>
  <c r="D2216" i="21"/>
  <c r="K2216" i="21"/>
  <c r="J2216" i="21"/>
  <c r="L2216" i="21"/>
  <c r="H2217" i="21"/>
  <c r="I2216" i="21"/>
  <c r="M2216" i="21"/>
  <c r="N2215" i="21"/>
  <c r="O2215" i="21"/>
  <c r="Q2215" i="21"/>
  <c r="P2215" i="21"/>
  <c r="F2216" i="21"/>
  <c r="E2216" i="21"/>
  <c r="D2217" i="21"/>
  <c r="H2218" i="21"/>
  <c r="M2217" i="21"/>
  <c r="K2217" i="21"/>
  <c r="I2217" i="21"/>
  <c r="J2217" i="21"/>
  <c r="L2217" i="21"/>
  <c r="N2216" i="21"/>
  <c r="P2216" i="21"/>
  <c r="O2216" i="21"/>
  <c r="Q2216" i="21"/>
  <c r="E2217" i="21"/>
  <c r="D2218" i="21"/>
  <c r="F2217" i="21"/>
  <c r="H2219" i="21"/>
  <c r="J2218" i="21"/>
  <c r="M2218" i="21"/>
  <c r="L2218" i="21"/>
  <c r="K2218" i="21"/>
  <c r="I2218" i="21"/>
  <c r="Q2217" i="21"/>
  <c r="P2217" i="21"/>
  <c r="O2217" i="21"/>
  <c r="N2217" i="21"/>
  <c r="F2218" i="21"/>
  <c r="E2218" i="21"/>
  <c r="D2219" i="21"/>
  <c r="L2219" i="21"/>
  <c r="H2220" i="21"/>
  <c r="J2219" i="21"/>
  <c r="K2219" i="21"/>
  <c r="M2219" i="21"/>
  <c r="I2219" i="21"/>
  <c r="O2218" i="21"/>
  <c r="N2218" i="21"/>
  <c r="Q2218" i="21"/>
  <c r="P2218" i="21"/>
  <c r="E2219" i="21"/>
  <c r="D2220" i="21"/>
  <c r="F2219" i="21"/>
  <c r="K2220" i="21"/>
  <c r="H2221" i="21"/>
  <c r="I2220" i="21"/>
  <c r="L2220" i="21"/>
  <c r="M2220" i="21"/>
  <c r="J2220" i="21"/>
  <c r="P2219" i="21"/>
  <c r="O2219" i="21"/>
  <c r="N2219" i="21"/>
  <c r="Q2219" i="21"/>
  <c r="E2220" i="21"/>
  <c r="F2220" i="21"/>
  <c r="D2221" i="21"/>
  <c r="M2221" i="21"/>
  <c r="L2221" i="21"/>
  <c r="H2222" i="21"/>
  <c r="K2221" i="21"/>
  <c r="I2221" i="21"/>
  <c r="J2221" i="21"/>
  <c r="Q2220" i="21"/>
  <c r="P2220" i="21"/>
  <c r="O2220" i="21"/>
  <c r="N2220" i="21"/>
  <c r="E2221" i="21"/>
  <c r="F2221" i="21"/>
  <c r="D2222" i="21"/>
  <c r="H2223" i="21"/>
  <c r="K2222" i="21"/>
  <c r="M2222" i="21"/>
  <c r="I2222" i="21"/>
  <c r="J2222" i="21"/>
  <c r="L2222" i="21"/>
  <c r="N2221" i="21"/>
  <c r="P2221" i="21"/>
  <c r="O2221" i="21"/>
  <c r="Q2221" i="21"/>
  <c r="F2222" i="21"/>
  <c r="D2223" i="21"/>
  <c r="E2222" i="21"/>
  <c r="J2223" i="21"/>
  <c r="M2223" i="21"/>
  <c r="I2223" i="21"/>
  <c r="L2223" i="21"/>
  <c r="K2223" i="21"/>
  <c r="H2224" i="21"/>
  <c r="P2222" i="21"/>
  <c r="O2222" i="21"/>
  <c r="Q2222" i="21"/>
  <c r="N2222" i="21"/>
  <c r="F2223" i="21"/>
  <c r="E2223" i="21"/>
  <c r="D2224" i="21"/>
  <c r="Q2223" i="21"/>
  <c r="P2223" i="21"/>
  <c r="O2223" i="21"/>
  <c r="N2223" i="21"/>
  <c r="J2224" i="21"/>
  <c r="M2224" i="21"/>
  <c r="H2225" i="21"/>
  <c r="K2224" i="21"/>
  <c r="L2224" i="21"/>
  <c r="I2224" i="21"/>
  <c r="F2224" i="21"/>
  <c r="D2225" i="21"/>
  <c r="E2224" i="21"/>
  <c r="J2225" i="21"/>
  <c r="H2226" i="21"/>
  <c r="L2225" i="21"/>
  <c r="I2225" i="21"/>
  <c r="M2225" i="21"/>
  <c r="K2225" i="21"/>
  <c r="P2224" i="21"/>
  <c r="O2224" i="21"/>
  <c r="Q2224" i="21"/>
  <c r="N2224" i="21"/>
  <c r="D2226" i="21"/>
  <c r="F2225" i="21"/>
  <c r="E2225" i="21"/>
  <c r="L2226" i="21"/>
  <c r="J2226" i="21"/>
  <c r="M2226" i="21"/>
  <c r="I2226" i="21"/>
  <c r="K2226" i="21"/>
  <c r="H2227" i="21"/>
  <c r="O2225" i="21"/>
  <c r="N2225" i="21"/>
  <c r="Q2225" i="21"/>
  <c r="P2225" i="21"/>
  <c r="E2226" i="21"/>
  <c r="D2227" i="21"/>
  <c r="F2226" i="21"/>
  <c r="O2226" i="21"/>
  <c r="N2226" i="21"/>
  <c r="Q2226" i="21"/>
  <c r="P2226" i="21"/>
  <c r="L2227" i="21"/>
  <c r="H2228" i="21"/>
  <c r="J2227" i="21"/>
  <c r="K2227" i="21"/>
  <c r="I2227" i="21"/>
  <c r="M2227" i="21"/>
  <c r="E2227" i="21"/>
  <c r="D2228" i="21"/>
  <c r="F2227" i="21"/>
  <c r="K2228" i="21"/>
  <c r="H2229" i="21"/>
  <c r="I2228" i="21"/>
  <c r="M2228" i="21"/>
  <c r="L2228" i="21"/>
  <c r="J2228" i="21"/>
  <c r="Q2227" i="21"/>
  <c r="P2227" i="21"/>
  <c r="O2227" i="21"/>
  <c r="N2227" i="21"/>
  <c r="F2228" i="21"/>
  <c r="D2229" i="21"/>
  <c r="E2228" i="21"/>
  <c r="L2229" i="21"/>
  <c r="J2229" i="21"/>
  <c r="K2229" i="21"/>
  <c r="M2229" i="21"/>
  <c r="H2230" i="21"/>
  <c r="I2229" i="21"/>
  <c r="N2228" i="21"/>
  <c r="Q2228" i="21"/>
  <c r="P2228" i="21"/>
  <c r="O2228" i="21"/>
  <c r="E2229" i="21"/>
  <c r="D2230" i="21"/>
  <c r="F2229" i="21"/>
  <c r="I2230" i="21"/>
  <c r="J2230" i="21"/>
  <c r="K2230" i="21"/>
  <c r="H2231" i="21"/>
  <c r="L2230" i="21"/>
  <c r="M2230" i="21"/>
  <c r="P2229" i="21"/>
  <c r="O2229" i="21"/>
  <c r="Q2229" i="21"/>
  <c r="N2229" i="21"/>
  <c r="D2231" i="21"/>
  <c r="F2230" i="21"/>
  <c r="E2230" i="21"/>
  <c r="N2230" i="21"/>
  <c r="Q2230" i="21"/>
  <c r="P2230" i="21"/>
  <c r="O2230" i="21"/>
  <c r="J2231" i="21"/>
  <c r="K2231" i="21"/>
  <c r="M2231" i="21"/>
  <c r="H2232" i="21"/>
  <c r="L2231" i="21"/>
  <c r="I2231" i="21"/>
  <c r="F2231" i="21"/>
  <c r="E2231" i="21"/>
  <c r="D2232" i="21"/>
  <c r="L2232" i="21"/>
  <c r="I2232" i="21"/>
  <c r="M2232" i="21"/>
  <c r="H2233" i="21"/>
  <c r="J2232" i="21"/>
  <c r="K2232" i="21"/>
  <c r="N2231" i="21"/>
  <c r="P2231" i="21"/>
  <c r="O2231" i="21"/>
  <c r="Q2231" i="21"/>
  <c r="F2232" i="21"/>
  <c r="E2232" i="21"/>
  <c r="D2233" i="21"/>
  <c r="N2232" i="21"/>
  <c r="P2232" i="21"/>
  <c r="O2232" i="21"/>
  <c r="Q2232" i="21"/>
  <c r="K2233" i="21"/>
  <c r="J2233" i="21"/>
  <c r="M2233" i="21"/>
  <c r="I2233" i="21"/>
  <c r="H2234" i="21"/>
  <c r="L2233" i="21"/>
  <c r="D2234" i="21"/>
  <c r="E2233" i="21"/>
  <c r="F2233" i="21"/>
  <c r="O2233" i="21"/>
  <c r="N2233" i="21"/>
  <c r="Q2233" i="21"/>
  <c r="P2233" i="21"/>
  <c r="K2234" i="21"/>
  <c r="I2234" i="21"/>
  <c r="L2234" i="21"/>
  <c r="M2234" i="21"/>
  <c r="J2234" i="21"/>
  <c r="H2235" i="21"/>
  <c r="E2234" i="21"/>
  <c r="F2234" i="21"/>
  <c r="D2235" i="21"/>
  <c r="Q2234" i="21"/>
  <c r="P2234" i="21"/>
  <c r="O2234" i="21"/>
  <c r="N2234" i="21"/>
  <c r="J2235" i="21"/>
  <c r="M2235" i="21"/>
  <c r="L2235" i="21"/>
  <c r="K2235" i="21"/>
  <c r="I2235" i="21"/>
  <c r="H2236" i="21"/>
  <c r="E2235" i="21"/>
  <c r="F2235" i="21"/>
  <c r="D2236" i="21"/>
  <c r="Q2235" i="21"/>
  <c r="P2235" i="21"/>
  <c r="O2235" i="21"/>
  <c r="N2235" i="21"/>
  <c r="H2237" i="21"/>
  <c r="I2236" i="21"/>
  <c r="K2236" i="21"/>
  <c r="J2236" i="21"/>
  <c r="M2236" i="21"/>
  <c r="L2236" i="21"/>
  <c r="D2237" i="21"/>
  <c r="E2236" i="21"/>
  <c r="F2236" i="21"/>
  <c r="K2237" i="21"/>
  <c r="M2237" i="21"/>
  <c r="L2237" i="21"/>
  <c r="J2237" i="21"/>
  <c r="I2237" i="21"/>
  <c r="H2238" i="21"/>
  <c r="Q2236" i="21"/>
  <c r="P2236" i="21"/>
  <c r="O2236" i="21"/>
  <c r="N2236" i="21"/>
  <c r="E2237" i="21"/>
  <c r="F2237" i="21"/>
  <c r="D2238" i="21"/>
  <c r="N2237" i="21"/>
  <c r="Q2237" i="21"/>
  <c r="P2237" i="21"/>
  <c r="O2237" i="21"/>
  <c r="J2238" i="21"/>
  <c r="L2238" i="21"/>
  <c r="H2239" i="21"/>
  <c r="K2238" i="21"/>
  <c r="M2238" i="21"/>
  <c r="I2238" i="21"/>
  <c r="F2238" i="21"/>
  <c r="D2239" i="21"/>
  <c r="E2238" i="21"/>
  <c r="H2240" i="21"/>
  <c r="J2239" i="21"/>
  <c r="L2239" i="21"/>
  <c r="I2239" i="21"/>
  <c r="M2239" i="21"/>
  <c r="K2239" i="21"/>
  <c r="N2238" i="21"/>
  <c r="Q2238" i="21"/>
  <c r="P2238" i="21"/>
  <c r="O2238" i="21"/>
  <c r="E2239" i="21"/>
  <c r="F2239" i="21"/>
  <c r="D2240" i="21"/>
  <c r="I2240" i="21"/>
  <c r="L2240" i="21"/>
  <c r="J2240" i="21"/>
  <c r="M2240" i="21"/>
  <c r="H2241" i="21"/>
  <c r="K2240" i="21"/>
  <c r="P2239" i="21"/>
  <c r="O2239" i="21"/>
  <c r="Q2239" i="21"/>
  <c r="N2239" i="21"/>
  <c r="E2240" i="21"/>
  <c r="D2241" i="21"/>
  <c r="F2240" i="21"/>
  <c r="N2240" i="21"/>
  <c r="P2240" i="21"/>
  <c r="O2240" i="21"/>
  <c r="Q2240" i="21"/>
  <c r="K2241" i="21"/>
  <c r="L2241" i="21"/>
  <c r="J2241" i="21"/>
  <c r="H2242" i="21"/>
  <c r="I2241" i="21"/>
  <c r="M2241" i="21"/>
  <c r="D2242" i="21"/>
  <c r="E2241" i="21"/>
  <c r="F2241" i="21"/>
  <c r="J2242" i="21"/>
  <c r="H2243" i="21"/>
  <c r="K2242" i="21"/>
  <c r="I2242" i="21"/>
  <c r="L2242" i="21"/>
  <c r="M2242" i="21"/>
  <c r="Q2241" i="21"/>
  <c r="O2241" i="21"/>
  <c r="N2241" i="21"/>
  <c r="P2241" i="21"/>
  <c r="E2242" i="21"/>
  <c r="D2243" i="21"/>
  <c r="F2242" i="21"/>
  <c r="I2243" i="21"/>
  <c r="K2243" i="21"/>
  <c r="L2243" i="21"/>
  <c r="H2244" i="21"/>
  <c r="M2243" i="21"/>
  <c r="J2243" i="21"/>
  <c r="Q2242" i="21"/>
  <c r="N2242" i="21"/>
  <c r="P2242" i="21"/>
  <c r="O2242" i="21"/>
  <c r="E2243" i="21"/>
  <c r="F2243" i="21"/>
  <c r="D2244" i="21"/>
  <c r="P2243" i="21"/>
  <c r="N2243" i="21"/>
  <c r="Q2243" i="21"/>
  <c r="O2243" i="21"/>
  <c r="H2245" i="21"/>
  <c r="J2244" i="21"/>
  <c r="M2244" i="21"/>
  <c r="I2244" i="21"/>
  <c r="K2244" i="21"/>
  <c r="L2244" i="21"/>
  <c r="E2244" i="21"/>
  <c r="F2244" i="21"/>
  <c r="D2245" i="21"/>
  <c r="I2245" i="21"/>
  <c r="H2246" i="21"/>
  <c r="L2245" i="21"/>
  <c r="M2245" i="21"/>
  <c r="J2245" i="21"/>
  <c r="K2245" i="21"/>
  <c r="O2244" i="21"/>
  <c r="N2244" i="21"/>
  <c r="Q2244" i="21"/>
  <c r="P2244" i="21"/>
  <c r="E2245" i="21"/>
  <c r="F2245" i="21"/>
  <c r="D2246" i="21"/>
  <c r="N2245" i="21"/>
  <c r="P2245" i="21"/>
  <c r="Q2245" i="21"/>
  <c r="O2245" i="21"/>
  <c r="M2246" i="21"/>
  <c r="L2246" i="21"/>
  <c r="I2246" i="21"/>
  <c r="K2246" i="21"/>
  <c r="J2246" i="21"/>
  <c r="H2247" i="21"/>
  <c r="D2247" i="21"/>
  <c r="F2246" i="21"/>
  <c r="E2246" i="21"/>
  <c r="P2246" i="21"/>
  <c r="O2246" i="21"/>
  <c r="Q2246" i="21"/>
  <c r="N2246" i="21"/>
  <c r="K2247" i="21"/>
  <c r="L2247" i="21"/>
  <c r="J2247" i="21"/>
  <c r="M2247" i="21"/>
  <c r="I2247" i="21"/>
  <c r="H2248" i="21"/>
  <c r="E2247" i="21"/>
  <c r="F2247" i="21"/>
  <c r="D2248" i="21"/>
  <c r="Q2247" i="21"/>
  <c r="N2247" i="21"/>
  <c r="O2247" i="21"/>
  <c r="P2247" i="21"/>
  <c r="J2248" i="21"/>
  <c r="K2248" i="21"/>
  <c r="H2249" i="21"/>
  <c r="L2248" i="21"/>
  <c r="M2248" i="21"/>
  <c r="I2248" i="21"/>
  <c r="E2248" i="21"/>
  <c r="D2249" i="21"/>
  <c r="F2248" i="21"/>
  <c r="K2249" i="21"/>
  <c r="M2249" i="21"/>
  <c r="H2250" i="21"/>
  <c r="J2249" i="21"/>
  <c r="I2249" i="21"/>
  <c r="L2249" i="21"/>
  <c r="N2248" i="21"/>
  <c r="P2248" i="21"/>
  <c r="O2248" i="21"/>
  <c r="Q2248" i="21"/>
  <c r="E2249" i="21"/>
  <c r="F2249" i="21"/>
  <c r="D2250" i="21"/>
  <c r="M2250" i="21"/>
  <c r="H2251" i="21"/>
  <c r="J2250" i="21"/>
  <c r="K2250" i="21"/>
  <c r="I2250" i="21"/>
  <c r="L2250" i="21"/>
  <c r="P2249" i="21"/>
  <c r="Q2249" i="21"/>
  <c r="O2249" i="21"/>
  <c r="N2249" i="21"/>
  <c r="D2251" i="21"/>
  <c r="E2250" i="21"/>
  <c r="F2250" i="21"/>
  <c r="I2251" i="21"/>
  <c r="K2251" i="21"/>
  <c r="L2251" i="21"/>
  <c r="M2251" i="21"/>
  <c r="J2251" i="21"/>
  <c r="H2252" i="21"/>
  <c r="Q2250" i="21"/>
  <c r="O2250" i="21"/>
  <c r="N2250" i="21"/>
  <c r="P2250" i="21"/>
  <c r="D2252" i="21"/>
  <c r="E2251" i="21"/>
  <c r="F2251" i="21"/>
  <c r="P2251" i="21"/>
  <c r="Q2251" i="21"/>
  <c r="O2251" i="21"/>
  <c r="N2251" i="21"/>
  <c r="L2252" i="21"/>
  <c r="I2252" i="21"/>
  <c r="K2252" i="21"/>
  <c r="M2252" i="21"/>
  <c r="H2253" i="21"/>
  <c r="J2252" i="21"/>
  <c r="F2252" i="21"/>
  <c r="D2253" i="21"/>
  <c r="E2252" i="21"/>
  <c r="Q2252" i="21"/>
  <c r="P2252" i="21"/>
  <c r="O2252" i="21"/>
  <c r="N2252" i="21"/>
  <c r="J2253" i="21"/>
  <c r="M2253" i="21"/>
  <c r="K2253" i="21"/>
  <c r="I2253" i="21"/>
  <c r="L2253" i="21"/>
  <c r="H2254" i="21"/>
  <c r="E2253" i="21"/>
  <c r="F2253" i="21"/>
  <c r="D2254" i="21"/>
  <c r="N2253" i="21"/>
  <c r="Q2253" i="21"/>
  <c r="P2253" i="21"/>
  <c r="O2253" i="21"/>
  <c r="M2254" i="21"/>
  <c r="I2254" i="21"/>
  <c r="J2254" i="21"/>
  <c r="H2255" i="21"/>
  <c r="K2254" i="21"/>
  <c r="L2254" i="21"/>
  <c r="D2255" i="21"/>
  <c r="F2254" i="21"/>
  <c r="E2254" i="21"/>
  <c r="N2254" i="21"/>
  <c r="Q2254" i="21"/>
  <c r="P2254" i="21"/>
  <c r="O2254" i="21"/>
  <c r="J2255" i="21"/>
  <c r="L2255" i="21"/>
  <c r="M2255" i="21"/>
  <c r="K2255" i="21"/>
  <c r="H2256" i="21"/>
  <c r="I2255" i="21"/>
  <c r="E2255" i="21"/>
  <c r="F2255" i="21"/>
  <c r="D2256" i="21"/>
  <c r="H2257" i="21"/>
  <c r="M2256" i="21"/>
  <c r="L2256" i="21"/>
  <c r="J2256" i="21"/>
  <c r="K2256" i="21"/>
  <c r="I2256" i="21"/>
  <c r="O2255" i="21"/>
  <c r="N2255" i="21"/>
  <c r="Q2255" i="21"/>
  <c r="P2255" i="21"/>
  <c r="F2256" i="21"/>
  <c r="E2256" i="21"/>
  <c r="D2257" i="21"/>
  <c r="L2257" i="21"/>
  <c r="M2257" i="21"/>
  <c r="I2257" i="21"/>
  <c r="J2257" i="21"/>
  <c r="H2258" i="21"/>
  <c r="K2257" i="21"/>
  <c r="Q2256" i="21"/>
  <c r="P2256" i="21"/>
  <c r="O2256" i="21"/>
  <c r="N2256" i="21"/>
  <c r="E2257" i="21"/>
  <c r="F2257" i="21"/>
  <c r="D2258" i="21"/>
  <c r="Q2257" i="21"/>
  <c r="P2257" i="21"/>
  <c r="O2257" i="21"/>
  <c r="N2257" i="21"/>
  <c r="H2259" i="21"/>
  <c r="I2258" i="21"/>
  <c r="K2258" i="21"/>
  <c r="J2258" i="21"/>
  <c r="M2258" i="21"/>
  <c r="L2258" i="21"/>
  <c r="E2258" i="21"/>
  <c r="D2259" i="21"/>
  <c r="F2258" i="21"/>
  <c r="M2259" i="21"/>
  <c r="L2259" i="21"/>
  <c r="J2259" i="21"/>
  <c r="H2260" i="21"/>
  <c r="K2259" i="21"/>
  <c r="I2259" i="21"/>
  <c r="O2258" i="21"/>
  <c r="N2258" i="21"/>
  <c r="Q2258" i="21"/>
  <c r="P2258" i="21"/>
  <c r="E2259" i="21"/>
  <c r="D2260" i="21"/>
  <c r="F2259" i="21"/>
  <c r="H2261" i="21"/>
  <c r="M2260" i="21"/>
  <c r="L2260" i="21"/>
  <c r="K2260" i="21"/>
  <c r="J2260" i="21"/>
  <c r="I2260" i="21"/>
  <c r="P2259" i="21"/>
  <c r="O2259" i="21"/>
  <c r="N2259" i="21"/>
  <c r="Q2259" i="21"/>
  <c r="D2261" i="21"/>
  <c r="F2260" i="21"/>
  <c r="E2260" i="21"/>
  <c r="J2261" i="21"/>
  <c r="M2261" i="21"/>
  <c r="L2261" i="21"/>
  <c r="I2261" i="21"/>
  <c r="K2261" i="21"/>
  <c r="H2262" i="21"/>
  <c r="P2260" i="21"/>
  <c r="O2260" i="21"/>
  <c r="N2260" i="21"/>
  <c r="Q2260" i="21"/>
  <c r="E2261" i="21"/>
  <c r="F2261" i="21"/>
  <c r="D2262" i="21"/>
  <c r="N2261" i="21"/>
  <c r="P2261" i="21"/>
  <c r="O2261" i="21"/>
  <c r="Q2261" i="21"/>
  <c r="L2262" i="21"/>
  <c r="I2262" i="21"/>
  <c r="J2262" i="21"/>
  <c r="K2262" i="21"/>
  <c r="M2262" i="21"/>
  <c r="H2263" i="21"/>
  <c r="E2262" i="21"/>
  <c r="D2263" i="21"/>
  <c r="F2262" i="21"/>
  <c r="Q2262" i="21"/>
  <c r="N2262" i="21"/>
  <c r="P2262" i="21"/>
  <c r="O2262" i="21"/>
  <c r="M2263" i="21"/>
  <c r="K2263" i="21"/>
  <c r="H2264" i="21"/>
  <c r="J2263" i="21"/>
  <c r="L2263" i="21"/>
  <c r="I2263" i="21"/>
  <c r="F2263" i="21"/>
  <c r="D2264" i="21"/>
  <c r="E2263" i="21"/>
  <c r="H2265" i="21"/>
  <c r="J2264" i="21"/>
  <c r="M2264" i="21"/>
  <c r="L2264" i="21"/>
  <c r="I2264" i="21"/>
  <c r="K2264" i="21"/>
  <c r="Q2263" i="21"/>
  <c r="P2263" i="21"/>
  <c r="O2263" i="21"/>
  <c r="N2263" i="21"/>
  <c r="E2264" i="21"/>
  <c r="F2264" i="21"/>
  <c r="D2265" i="21"/>
  <c r="M2265" i="21"/>
  <c r="I2265" i="21"/>
  <c r="H2266" i="21"/>
  <c r="J2265" i="21"/>
  <c r="L2265" i="21"/>
  <c r="K2265" i="21"/>
  <c r="N2264" i="21"/>
  <c r="P2264" i="21"/>
  <c r="O2264" i="21"/>
  <c r="Q2264" i="21"/>
  <c r="D2266" i="21"/>
  <c r="E2265" i="21"/>
  <c r="F2265" i="21"/>
  <c r="O2265" i="21"/>
  <c r="N2265" i="21"/>
  <c r="Q2265" i="21"/>
  <c r="P2265" i="21"/>
  <c r="H2267" i="21"/>
  <c r="J2266" i="21"/>
  <c r="I2266" i="21"/>
  <c r="M2266" i="21"/>
  <c r="L2266" i="21"/>
  <c r="K2266" i="21"/>
  <c r="E2266" i="21"/>
  <c r="D2267" i="21"/>
  <c r="F2266" i="21"/>
  <c r="H2268" i="21"/>
  <c r="M2267" i="21"/>
  <c r="K2267" i="21"/>
  <c r="J2267" i="21"/>
  <c r="L2267" i="21"/>
  <c r="I2267" i="21"/>
  <c r="O2266" i="21"/>
  <c r="N2266" i="21"/>
  <c r="Q2266" i="21"/>
  <c r="P2266" i="21"/>
  <c r="E2267" i="21"/>
  <c r="F2267" i="21"/>
  <c r="D2268" i="21"/>
  <c r="I2268" i="21"/>
  <c r="H2269" i="21"/>
  <c r="K2268" i="21"/>
  <c r="M2268" i="21"/>
  <c r="L2268" i="21"/>
  <c r="J2268" i="21"/>
  <c r="P2267" i="21"/>
  <c r="O2267" i="21"/>
  <c r="Q2267" i="21"/>
  <c r="N2267" i="21"/>
  <c r="E2268" i="21"/>
  <c r="D2269" i="21"/>
  <c r="F2268" i="21"/>
  <c r="Q2268" i="21"/>
  <c r="P2268" i="21"/>
  <c r="O2268" i="21"/>
  <c r="N2268" i="21"/>
  <c r="I2269" i="21"/>
  <c r="M2269" i="21"/>
  <c r="K2269" i="21"/>
  <c r="H2270" i="21"/>
  <c r="L2269" i="21"/>
  <c r="J2269" i="21"/>
  <c r="F2269" i="21"/>
  <c r="D2270" i="21"/>
  <c r="E2269" i="21"/>
  <c r="Q2269" i="21"/>
  <c r="N2269" i="21"/>
  <c r="P2269" i="21"/>
  <c r="O2269" i="21"/>
  <c r="J2270" i="21"/>
  <c r="K2270" i="21"/>
  <c r="M2270" i="21"/>
  <c r="L2270" i="21"/>
  <c r="H2271" i="21"/>
  <c r="I2270" i="21"/>
  <c r="E2270" i="21"/>
  <c r="D2271" i="21"/>
  <c r="F2270" i="21"/>
  <c r="H2272" i="21"/>
  <c r="M2271" i="21"/>
  <c r="J2271" i="21"/>
  <c r="I2271" i="21"/>
  <c r="K2271" i="21"/>
  <c r="L2271" i="21"/>
  <c r="O2270" i="21"/>
  <c r="Q2270" i="21"/>
  <c r="N2270" i="21"/>
  <c r="P2270" i="21"/>
  <c r="F2271" i="21"/>
  <c r="D2272" i="21"/>
  <c r="E2271" i="21"/>
  <c r="J2272" i="21"/>
  <c r="L2272" i="21"/>
  <c r="H2273" i="21"/>
  <c r="I2272" i="21"/>
  <c r="M2272" i="21"/>
  <c r="K2272" i="21"/>
  <c r="P2271" i="21"/>
  <c r="O2271" i="21"/>
  <c r="Q2271" i="21"/>
  <c r="N2271" i="21"/>
  <c r="F2272" i="21"/>
  <c r="D2273" i="21"/>
  <c r="E2272" i="21"/>
  <c r="M2273" i="21"/>
  <c r="J2273" i="21"/>
  <c r="H2274" i="21"/>
  <c r="K2273" i="21"/>
  <c r="I2273" i="21"/>
  <c r="L2273" i="21"/>
  <c r="P2272" i="21"/>
  <c r="O2272" i="21"/>
  <c r="Q2272" i="21"/>
  <c r="N2272" i="21"/>
  <c r="F2273" i="21"/>
  <c r="D2274" i="21"/>
  <c r="E2273" i="21"/>
  <c r="K2274" i="21"/>
  <c r="M2274" i="21"/>
  <c r="J2274" i="21"/>
  <c r="L2274" i="21"/>
  <c r="H2275" i="21"/>
  <c r="I2274" i="21"/>
  <c r="Q2273" i="21"/>
  <c r="O2273" i="21"/>
  <c r="N2273" i="21"/>
  <c r="P2273" i="21"/>
  <c r="D2275" i="21"/>
  <c r="E2274" i="21"/>
  <c r="F2274" i="21"/>
  <c r="H2276" i="21"/>
  <c r="K2275" i="21"/>
  <c r="J2275" i="21"/>
  <c r="L2275" i="21"/>
  <c r="M2275" i="21"/>
  <c r="I2275" i="21"/>
  <c r="O2274" i="21"/>
  <c r="N2274" i="21"/>
  <c r="Q2274" i="21"/>
  <c r="P2274" i="21"/>
  <c r="F2275" i="21"/>
  <c r="E2275" i="21"/>
  <c r="D2276" i="21"/>
  <c r="J2276" i="21"/>
  <c r="K2276" i="21"/>
  <c r="H2277" i="21"/>
  <c r="I2276" i="21"/>
  <c r="M2276" i="21"/>
  <c r="L2276" i="21"/>
  <c r="Q2275" i="21"/>
  <c r="P2275" i="21"/>
  <c r="N2275" i="21"/>
  <c r="O2275" i="21"/>
  <c r="D2277" i="21"/>
  <c r="F2276" i="21"/>
  <c r="E2276" i="21"/>
  <c r="M2277" i="21"/>
  <c r="I2277" i="21"/>
  <c r="J2277" i="21"/>
  <c r="K2277" i="21"/>
  <c r="H2278" i="21"/>
  <c r="L2277" i="21"/>
  <c r="Q2276" i="21"/>
  <c r="P2276" i="21"/>
  <c r="O2276" i="21"/>
  <c r="N2276" i="21"/>
  <c r="E2277" i="21"/>
  <c r="D2278" i="21"/>
  <c r="F2277" i="21"/>
  <c r="N2277" i="21"/>
  <c r="O2277" i="21"/>
  <c r="Q2277" i="21"/>
  <c r="P2277" i="21"/>
  <c r="H2279" i="21"/>
  <c r="J2278" i="21"/>
  <c r="L2278" i="21"/>
  <c r="I2278" i="21"/>
  <c r="K2278" i="21"/>
  <c r="M2278" i="21"/>
  <c r="D2279" i="21"/>
  <c r="F2278" i="21"/>
  <c r="E2278" i="21"/>
  <c r="J2279" i="21"/>
  <c r="I2279" i="21"/>
  <c r="H2280" i="21"/>
  <c r="M2279" i="21"/>
  <c r="L2279" i="21"/>
  <c r="K2279" i="21"/>
  <c r="P2278" i="21"/>
  <c r="O2278" i="21"/>
  <c r="N2278" i="21"/>
  <c r="Q2278" i="21"/>
  <c r="E2279" i="21"/>
  <c r="D2280" i="21"/>
  <c r="F2279" i="21"/>
  <c r="O2279" i="21"/>
  <c r="N2279" i="21"/>
  <c r="Q2279" i="21"/>
  <c r="P2279" i="21"/>
  <c r="I2280" i="21"/>
  <c r="K2280" i="21"/>
  <c r="L2280" i="21"/>
  <c r="J2280" i="21"/>
  <c r="M2280" i="21"/>
  <c r="H2281" i="21"/>
  <c r="E2280" i="21"/>
  <c r="D2281" i="21"/>
  <c r="F2280" i="21"/>
  <c r="P2280" i="21"/>
  <c r="O2280" i="21"/>
  <c r="N2280" i="21"/>
  <c r="Q2280" i="21"/>
  <c r="L2281" i="21"/>
  <c r="H2282" i="21"/>
  <c r="J2281" i="21"/>
  <c r="K2281" i="21"/>
  <c r="M2281" i="21"/>
  <c r="I2281" i="21"/>
  <c r="F2281" i="21"/>
  <c r="D2282" i="21"/>
  <c r="E2281" i="21"/>
  <c r="H2283" i="21"/>
  <c r="M2282" i="21"/>
  <c r="I2282" i="21"/>
  <c r="L2282" i="21"/>
  <c r="J2282" i="21"/>
  <c r="K2282" i="21"/>
  <c r="O2281" i="21"/>
  <c r="N2281" i="21"/>
  <c r="Q2281" i="21"/>
  <c r="P2281" i="21"/>
  <c r="D2283" i="21"/>
  <c r="F2282" i="21"/>
  <c r="E2282" i="21"/>
  <c r="L2283" i="21"/>
  <c r="K2283" i="21"/>
  <c r="M2283" i="21"/>
  <c r="H2284" i="21"/>
  <c r="J2283" i="21"/>
  <c r="I2283" i="21"/>
  <c r="Q2282" i="21"/>
  <c r="P2282" i="21"/>
  <c r="O2282" i="21"/>
  <c r="N2282" i="21"/>
  <c r="D2284" i="21"/>
  <c r="E2283" i="21"/>
  <c r="F2283" i="21"/>
  <c r="H2285" i="21"/>
  <c r="J2284" i="21"/>
  <c r="M2284" i="21"/>
  <c r="I2284" i="21"/>
  <c r="K2284" i="21"/>
  <c r="L2284" i="21"/>
  <c r="P2283" i="21"/>
  <c r="O2283" i="21"/>
  <c r="N2283" i="21"/>
  <c r="Q2283" i="21"/>
  <c r="F2284" i="21"/>
  <c r="D2285" i="21"/>
  <c r="E2284" i="21"/>
  <c r="K2285" i="21"/>
  <c r="L2285" i="21"/>
  <c r="I2285" i="21"/>
  <c r="J2285" i="21"/>
  <c r="M2285" i="21"/>
  <c r="H2286" i="21"/>
  <c r="O2284" i="21"/>
  <c r="N2284" i="21"/>
  <c r="Q2284" i="21"/>
  <c r="P2284" i="21"/>
  <c r="D2286" i="21"/>
  <c r="F2285" i="21"/>
  <c r="E2285" i="21"/>
  <c r="Q2285" i="21"/>
  <c r="N2285" i="21"/>
  <c r="P2285" i="21"/>
  <c r="O2285" i="21"/>
  <c r="J2286" i="21"/>
  <c r="L2286" i="21"/>
  <c r="K2286" i="21"/>
  <c r="M2286" i="21"/>
  <c r="I2286" i="21"/>
  <c r="H2287" i="21"/>
  <c r="D2287" i="21"/>
  <c r="F2286" i="21"/>
  <c r="E2286" i="21"/>
  <c r="P2286" i="21"/>
  <c r="O2286" i="21"/>
  <c r="Q2286" i="21"/>
  <c r="N2286" i="21"/>
  <c r="K2287" i="21"/>
  <c r="H2288" i="21"/>
  <c r="L2287" i="21"/>
  <c r="I2287" i="21"/>
  <c r="M2287" i="21"/>
  <c r="J2287" i="21"/>
  <c r="E2287" i="21"/>
  <c r="F2287" i="21"/>
  <c r="D2288" i="21"/>
  <c r="K2288" i="21"/>
  <c r="M2288" i="21"/>
  <c r="I2288" i="21"/>
  <c r="J2288" i="21"/>
  <c r="L2288" i="21"/>
  <c r="H2289" i="21"/>
  <c r="O2287" i="21"/>
  <c r="Q2287" i="21"/>
  <c r="N2287" i="21"/>
  <c r="P2287" i="21"/>
  <c r="F2288" i="21"/>
  <c r="D2289" i="21"/>
  <c r="E2288" i="21"/>
  <c r="P2288" i="21"/>
  <c r="O2288" i="21"/>
  <c r="N2288" i="21"/>
  <c r="Q2288" i="21"/>
  <c r="L2289" i="21"/>
  <c r="K2289" i="21"/>
  <c r="M2289" i="21"/>
  <c r="I2289" i="21"/>
  <c r="J2289" i="21"/>
  <c r="H2290" i="21"/>
  <c r="E2289" i="21"/>
  <c r="F2289" i="21"/>
  <c r="D2290" i="21"/>
  <c r="Q2289" i="21"/>
  <c r="P2289" i="21"/>
  <c r="O2289" i="21"/>
  <c r="N2289" i="21"/>
  <c r="L2290" i="21"/>
  <c r="H2291" i="21"/>
  <c r="M2290" i="21"/>
  <c r="J2290" i="21"/>
  <c r="I2290" i="21"/>
  <c r="K2290" i="21"/>
  <c r="E2290" i="21"/>
  <c r="F2290" i="21"/>
  <c r="D2291" i="21"/>
  <c r="H2292" i="21"/>
  <c r="J2291" i="21"/>
  <c r="K2291" i="21"/>
  <c r="M2291" i="21"/>
  <c r="I2291" i="21"/>
  <c r="L2291" i="21"/>
  <c r="Q2290" i="21"/>
  <c r="P2290" i="21"/>
  <c r="O2290" i="21"/>
  <c r="N2290" i="21"/>
  <c r="F2291" i="21"/>
  <c r="E2291" i="21"/>
  <c r="D2292" i="21"/>
  <c r="L2292" i="21"/>
  <c r="J2292" i="21"/>
  <c r="H2293" i="21"/>
  <c r="M2292" i="21"/>
  <c r="K2292" i="21"/>
  <c r="I2292" i="21"/>
  <c r="P2291" i="21"/>
  <c r="O2291" i="21"/>
  <c r="Q2291" i="21"/>
  <c r="N2291" i="21"/>
  <c r="F2292" i="21"/>
  <c r="D2293" i="21"/>
  <c r="E2292" i="21"/>
  <c r="I2293" i="21"/>
  <c r="K2293" i="21"/>
  <c r="J2293" i="21"/>
  <c r="L2293" i="21"/>
  <c r="H2294" i="21"/>
  <c r="M2293" i="21"/>
  <c r="P2292" i="21"/>
  <c r="O2292" i="21"/>
  <c r="N2292" i="21"/>
  <c r="Q2292" i="21"/>
  <c r="F2293" i="21"/>
  <c r="D2294" i="21"/>
  <c r="E2293" i="21"/>
  <c r="Q2293" i="21"/>
  <c r="N2293" i="21"/>
  <c r="P2293" i="21"/>
  <c r="O2293" i="21"/>
  <c r="L2294" i="21"/>
  <c r="K2294" i="21"/>
  <c r="I2294" i="21"/>
  <c r="H2295" i="21"/>
  <c r="J2294" i="21"/>
  <c r="M2294" i="21"/>
  <c r="E2294" i="21"/>
  <c r="D2295" i="21"/>
  <c r="F2294" i="21"/>
  <c r="P2294" i="21"/>
  <c r="O2294" i="21"/>
  <c r="N2294" i="21"/>
  <c r="Q2294" i="21"/>
  <c r="L2295" i="21"/>
  <c r="K2295" i="21"/>
  <c r="J2295" i="21"/>
  <c r="H2296" i="21"/>
  <c r="M2295" i="21"/>
  <c r="I2295" i="21"/>
  <c r="E2295" i="21"/>
  <c r="F2295" i="21"/>
  <c r="D2296" i="21"/>
  <c r="M2296" i="21"/>
  <c r="J2296" i="21"/>
  <c r="K2296" i="21"/>
  <c r="I2296" i="21"/>
  <c r="H2297" i="21"/>
  <c r="L2296" i="21"/>
  <c r="O2295" i="21"/>
  <c r="Q2295" i="21"/>
  <c r="N2295" i="21"/>
  <c r="P2295" i="21"/>
  <c r="F2296" i="21"/>
  <c r="D2297" i="21"/>
  <c r="E2296" i="21"/>
  <c r="Q2296" i="21"/>
  <c r="P2296" i="21"/>
  <c r="O2296" i="21"/>
  <c r="N2296" i="21"/>
  <c r="K2297" i="21"/>
  <c r="I2297" i="21"/>
  <c r="J2297" i="21"/>
  <c r="L2297" i="21"/>
  <c r="M2297" i="21"/>
  <c r="H2298" i="21"/>
  <c r="F2297" i="21"/>
  <c r="E2297" i="21"/>
  <c r="D2298" i="21"/>
  <c r="P2297" i="21"/>
  <c r="Q2297" i="21"/>
  <c r="O2297" i="21"/>
  <c r="N2297" i="21"/>
  <c r="I2298" i="21"/>
  <c r="L2298" i="21"/>
  <c r="K2298" i="21"/>
  <c r="M2298" i="21"/>
  <c r="J2298" i="21"/>
  <c r="H2299" i="21"/>
  <c r="F2298" i="21"/>
  <c r="E2298" i="21"/>
  <c r="D2299" i="21"/>
  <c r="O2298" i="21"/>
  <c r="N2298" i="21"/>
  <c r="Q2298" i="21"/>
  <c r="P2298" i="21"/>
  <c r="I2299" i="21"/>
  <c r="K2299" i="21"/>
  <c r="L2299" i="21"/>
  <c r="J2299" i="21"/>
  <c r="H2300" i="21"/>
  <c r="M2299" i="21"/>
  <c r="E2299" i="21"/>
  <c r="D2300" i="21"/>
  <c r="F2299" i="21"/>
  <c r="P2299" i="21"/>
  <c r="Q2299" i="21"/>
  <c r="O2299" i="21"/>
  <c r="N2299" i="21"/>
  <c r="K2300" i="21"/>
  <c r="M2300" i="21"/>
  <c r="J2300" i="21"/>
  <c r="H2301" i="21"/>
  <c r="L2300" i="21"/>
  <c r="I2300" i="21"/>
  <c r="F2300" i="21"/>
  <c r="E2300" i="21"/>
  <c r="D2301" i="21"/>
  <c r="L2301" i="21"/>
  <c r="K2301" i="21"/>
  <c r="M2301" i="21"/>
  <c r="J2301" i="21"/>
  <c r="I2301" i="21"/>
  <c r="H2302" i="21"/>
  <c r="Q2300" i="21"/>
  <c r="P2300" i="21"/>
  <c r="O2300" i="21"/>
  <c r="N2300" i="21"/>
  <c r="E2301" i="21"/>
  <c r="D2302" i="21"/>
  <c r="F2301" i="21"/>
  <c r="Q2301" i="21"/>
  <c r="N2301" i="21"/>
  <c r="P2301" i="21"/>
  <c r="O2301" i="21"/>
  <c r="H2303" i="21"/>
  <c r="I2302" i="21"/>
  <c r="L2302" i="21"/>
  <c r="M2302" i="21"/>
  <c r="K2302" i="21"/>
  <c r="J2302" i="21"/>
  <c r="E2302" i="21"/>
  <c r="D2303" i="21"/>
  <c r="F2302" i="21"/>
  <c r="K2303" i="21"/>
  <c r="M2303" i="21"/>
  <c r="J2303" i="21"/>
  <c r="H2304" i="21"/>
  <c r="I2303" i="21"/>
  <c r="L2303" i="21"/>
  <c r="N2302" i="21"/>
  <c r="Q2302" i="21"/>
  <c r="P2302" i="21"/>
  <c r="O2302" i="21"/>
  <c r="E2303" i="21"/>
  <c r="D2304" i="21"/>
  <c r="F2303" i="21"/>
  <c r="M2304" i="21"/>
  <c r="I2304" i="21"/>
  <c r="L2304" i="21"/>
  <c r="K2304" i="21"/>
  <c r="H2305" i="21"/>
  <c r="J2304" i="21"/>
  <c r="O2303" i="21"/>
  <c r="Q2303" i="21"/>
  <c r="P2303" i="21"/>
  <c r="N2303" i="21"/>
  <c r="F2304" i="21"/>
  <c r="E2304" i="21"/>
  <c r="D2305" i="21"/>
  <c r="P2304" i="21"/>
  <c r="Q2304" i="21"/>
  <c r="O2304" i="21"/>
  <c r="N2304" i="21"/>
  <c r="H2306" i="21"/>
  <c r="I2305" i="21"/>
  <c r="M2305" i="21"/>
  <c r="L2305" i="21"/>
  <c r="J2305" i="21"/>
  <c r="K2305" i="21"/>
  <c r="D2306" i="21"/>
  <c r="F2305" i="21"/>
  <c r="E2305" i="21"/>
  <c r="L2306" i="21"/>
  <c r="K2306" i="21"/>
  <c r="I2306" i="21"/>
  <c r="H2307" i="21"/>
  <c r="J2306" i="21"/>
  <c r="M2306" i="21"/>
  <c r="P2305" i="21"/>
  <c r="Q2305" i="21"/>
  <c r="O2305" i="21"/>
  <c r="N2305" i="21"/>
  <c r="F2306" i="21"/>
  <c r="D2307" i="21"/>
  <c r="E2306" i="21"/>
  <c r="N2306" i="21"/>
  <c r="Q2306" i="21"/>
  <c r="P2306" i="21"/>
  <c r="O2306" i="21"/>
  <c r="M2307" i="21"/>
  <c r="L2307" i="21"/>
  <c r="I2307" i="21"/>
  <c r="H2308" i="21"/>
  <c r="J2307" i="21"/>
  <c r="K2307" i="21"/>
  <c r="E2307" i="21"/>
  <c r="F2307" i="21"/>
  <c r="D2308" i="21"/>
  <c r="P2307" i="21"/>
  <c r="Q2307" i="21"/>
  <c r="N2307" i="21"/>
  <c r="O2307" i="21"/>
  <c r="H2309" i="21"/>
  <c r="M2308" i="21"/>
  <c r="I2308" i="21"/>
  <c r="K2308" i="21"/>
  <c r="L2308" i="21"/>
  <c r="J2308" i="21"/>
  <c r="E2308" i="21"/>
  <c r="F2308" i="21"/>
  <c r="D2309" i="21"/>
  <c r="I2309" i="21"/>
  <c r="L2309" i="21"/>
  <c r="M2309" i="21"/>
  <c r="K2309" i="21"/>
  <c r="H2310" i="21"/>
  <c r="J2309" i="21"/>
  <c r="N2308" i="21"/>
  <c r="O2308" i="21"/>
  <c r="Q2308" i="21"/>
  <c r="P2308" i="21"/>
  <c r="D2310" i="21"/>
  <c r="F2309" i="21"/>
  <c r="E2309" i="21"/>
  <c r="P2309" i="21"/>
  <c r="Q2309" i="21"/>
  <c r="N2309" i="21"/>
  <c r="O2309" i="21"/>
  <c r="M2310" i="21"/>
  <c r="K2310" i="21"/>
  <c r="I2310" i="21"/>
  <c r="L2310" i="21"/>
  <c r="J2310" i="21"/>
  <c r="H2311" i="21"/>
  <c r="E2310" i="21"/>
  <c r="D2311" i="21"/>
  <c r="F2310" i="21"/>
  <c r="P2310" i="21"/>
  <c r="O2310" i="21"/>
  <c r="Q2310" i="21"/>
  <c r="N2310" i="21"/>
  <c r="M2311" i="21"/>
  <c r="L2311" i="21"/>
  <c r="K2311" i="21"/>
  <c r="J2311" i="21"/>
  <c r="I2311" i="21"/>
  <c r="H2312" i="21"/>
  <c r="D2312" i="21"/>
  <c r="E2311" i="21"/>
  <c r="F2311" i="21"/>
  <c r="N2311" i="21"/>
  <c r="Q2311" i="21"/>
  <c r="O2311" i="21"/>
  <c r="P2311" i="21"/>
  <c r="M2312" i="21"/>
  <c r="H2313" i="21"/>
  <c r="K2312" i="21"/>
  <c r="I2312" i="21"/>
  <c r="L2312" i="21"/>
  <c r="J2312" i="21"/>
  <c r="D2313" i="21"/>
  <c r="E2312" i="21"/>
  <c r="F2312" i="21"/>
  <c r="K2313" i="21"/>
  <c r="L2313" i="21"/>
  <c r="I2313" i="21"/>
  <c r="H2314" i="21"/>
  <c r="J2313" i="21"/>
  <c r="M2313" i="21"/>
  <c r="Q2312" i="21"/>
  <c r="P2312" i="21"/>
  <c r="O2312" i="21"/>
  <c r="N2312" i="21"/>
  <c r="D2314" i="21"/>
  <c r="E2313" i="21"/>
  <c r="F2313" i="21"/>
  <c r="N2313" i="21"/>
  <c r="O2313" i="21"/>
  <c r="Q2313" i="21"/>
  <c r="P2313" i="21"/>
  <c r="J2314" i="21"/>
  <c r="H2315" i="21"/>
  <c r="M2314" i="21"/>
  <c r="I2314" i="21"/>
  <c r="L2314" i="21"/>
  <c r="K2314" i="21"/>
  <c r="D2315" i="21"/>
  <c r="F2314" i="21"/>
  <c r="E2314" i="21"/>
  <c r="H2316" i="21"/>
  <c r="J2315" i="21"/>
  <c r="M2315" i="21"/>
  <c r="I2315" i="21"/>
  <c r="K2315" i="21"/>
  <c r="L2315" i="21"/>
  <c r="O2314" i="21"/>
  <c r="N2314" i="21"/>
  <c r="Q2314" i="21"/>
  <c r="P2314" i="21"/>
  <c r="D2316" i="21"/>
  <c r="E2315" i="21"/>
  <c r="F2315" i="21"/>
  <c r="I2316" i="21"/>
  <c r="J2316" i="21"/>
  <c r="K2316" i="21"/>
  <c r="L2316" i="21"/>
  <c r="M2316" i="21"/>
  <c r="H2317" i="21"/>
  <c r="P2315" i="21"/>
  <c r="O2315" i="21"/>
  <c r="N2315" i="21"/>
  <c r="Q2315" i="21"/>
  <c r="F2316" i="21"/>
  <c r="E2316" i="21"/>
  <c r="D2317" i="21"/>
  <c r="P2316" i="21"/>
  <c r="O2316" i="21"/>
  <c r="N2316" i="21"/>
  <c r="Q2316" i="21"/>
  <c r="M2317" i="21"/>
  <c r="I2317" i="21"/>
  <c r="L2317" i="21"/>
  <c r="H2318" i="21"/>
  <c r="J2317" i="21"/>
  <c r="K2317" i="21"/>
  <c r="D2318" i="21"/>
  <c r="F2317" i="21"/>
  <c r="E2317" i="21"/>
  <c r="O2317" i="21"/>
  <c r="Q2317" i="21"/>
  <c r="N2317" i="21"/>
  <c r="P2317" i="21"/>
  <c r="M2318" i="21"/>
  <c r="K2318" i="21"/>
  <c r="H2319" i="21"/>
  <c r="J2318" i="21"/>
  <c r="L2318" i="21"/>
  <c r="I2318" i="21"/>
  <c r="F2318" i="21"/>
  <c r="D2319" i="21"/>
  <c r="E2318" i="21"/>
  <c r="K2319" i="21"/>
  <c r="H2320" i="21"/>
  <c r="J2319" i="21"/>
  <c r="I2319" i="21"/>
  <c r="M2319" i="21"/>
  <c r="L2319" i="21"/>
  <c r="P2318" i="21"/>
  <c r="O2318" i="21"/>
  <c r="N2318" i="21"/>
  <c r="Q2318" i="21"/>
  <c r="E2319" i="21"/>
  <c r="D2320" i="21"/>
  <c r="F2319" i="21"/>
  <c r="H2321" i="21"/>
  <c r="I2320" i="21"/>
  <c r="K2320" i="21"/>
  <c r="L2320" i="21"/>
  <c r="J2320" i="21"/>
  <c r="M2320" i="21"/>
  <c r="O2319" i="21"/>
  <c r="N2319" i="21"/>
  <c r="Q2319" i="21"/>
  <c r="P2319" i="21"/>
  <c r="D2321" i="21"/>
  <c r="F2320" i="21"/>
  <c r="E2320" i="21"/>
  <c r="I2321" i="21"/>
  <c r="H2322" i="21"/>
  <c r="K2321" i="21"/>
  <c r="L2321" i="21"/>
  <c r="J2321" i="21"/>
  <c r="M2321" i="21"/>
  <c r="O2320" i="21"/>
  <c r="N2320" i="21"/>
  <c r="Q2320" i="21"/>
  <c r="P2320" i="21"/>
  <c r="E2321" i="21"/>
  <c r="F2321" i="21"/>
  <c r="D2322" i="21"/>
  <c r="Q2321" i="21"/>
  <c r="P2321" i="21"/>
  <c r="O2321" i="21"/>
  <c r="N2321" i="21"/>
  <c r="M2322" i="21"/>
  <c r="I2322" i="21"/>
  <c r="H2323" i="21"/>
  <c r="J2322" i="21"/>
  <c r="L2322" i="21"/>
  <c r="K2322" i="21"/>
  <c r="D2323" i="21"/>
  <c r="E2322" i="21"/>
  <c r="F2322" i="21"/>
  <c r="P2322" i="21"/>
  <c r="Q2322" i="21"/>
  <c r="O2322" i="21"/>
  <c r="N2322" i="21"/>
  <c r="M2323" i="21"/>
  <c r="I2323" i="21"/>
  <c r="J2323" i="21"/>
  <c r="K2323" i="21"/>
  <c r="L2323" i="21"/>
  <c r="H2324" i="21"/>
  <c r="D2324" i="21"/>
  <c r="E2323" i="21"/>
  <c r="F2323" i="21"/>
  <c r="P2323" i="21"/>
  <c r="O2323" i="21"/>
  <c r="N2323" i="21"/>
  <c r="Q2323" i="21"/>
  <c r="J2324" i="21"/>
  <c r="H2325" i="21"/>
  <c r="M2324" i="21"/>
  <c r="I2324" i="21"/>
  <c r="K2324" i="21"/>
  <c r="L2324" i="21"/>
  <c r="D2325" i="21"/>
  <c r="F2324" i="21"/>
  <c r="E2324" i="21"/>
  <c r="L2325" i="21"/>
  <c r="H2326" i="21"/>
  <c r="J2325" i="21"/>
  <c r="M2325" i="21"/>
  <c r="K2325" i="21"/>
  <c r="I2325" i="21"/>
  <c r="P2324" i="21"/>
  <c r="O2324" i="21"/>
  <c r="N2324" i="21"/>
  <c r="Q2324" i="21"/>
  <c r="E2325" i="21"/>
  <c r="F2325" i="21"/>
  <c r="D2326" i="21"/>
  <c r="L2326" i="21"/>
  <c r="J2326" i="21"/>
  <c r="K2326" i="21"/>
  <c r="M2326" i="21"/>
  <c r="I2326" i="21"/>
  <c r="H2327" i="21"/>
  <c r="P2325" i="21"/>
  <c r="N2325" i="21"/>
  <c r="O2325" i="21"/>
  <c r="Q2325" i="21"/>
  <c r="E2326" i="21"/>
  <c r="F2326" i="21"/>
  <c r="D2327" i="21"/>
  <c r="N2326" i="21"/>
  <c r="Q2326" i="21"/>
  <c r="P2326" i="21"/>
  <c r="O2326" i="21"/>
  <c r="H2328" i="21"/>
  <c r="J2327" i="21"/>
  <c r="L2327" i="21"/>
  <c r="M2327" i="21"/>
  <c r="K2327" i="21"/>
  <c r="I2327" i="21"/>
  <c r="F2327" i="21"/>
  <c r="D2328" i="21"/>
  <c r="E2327" i="21"/>
  <c r="K2328" i="21"/>
  <c r="M2328" i="21"/>
  <c r="I2328" i="21"/>
  <c r="H2329" i="21"/>
  <c r="L2328" i="21"/>
  <c r="J2328" i="21"/>
  <c r="Q2327" i="21"/>
  <c r="P2327" i="21"/>
  <c r="O2327" i="21"/>
  <c r="N2327" i="21"/>
  <c r="D2329" i="21"/>
  <c r="F2328" i="21"/>
  <c r="E2328" i="21"/>
  <c r="P2328" i="21"/>
  <c r="O2328" i="21"/>
  <c r="Q2328" i="21"/>
  <c r="N2328" i="21"/>
  <c r="I2329" i="21"/>
  <c r="J2329" i="21"/>
  <c r="K2329" i="21"/>
  <c r="H2330" i="21"/>
  <c r="M2329" i="21"/>
  <c r="L2329" i="21"/>
  <c r="D2330" i="21"/>
  <c r="E2329" i="21"/>
  <c r="F2329" i="21"/>
  <c r="O2329" i="21"/>
  <c r="N2329" i="21"/>
  <c r="Q2329" i="21"/>
  <c r="P2329" i="21"/>
  <c r="I2330" i="21"/>
  <c r="H2331" i="21"/>
  <c r="K2330" i="21"/>
  <c r="L2330" i="21"/>
  <c r="M2330" i="21"/>
  <c r="J2330" i="21"/>
  <c r="D2331" i="21"/>
  <c r="F2330" i="21"/>
  <c r="E2330" i="21"/>
  <c r="N2330" i="21"/>
  <c r="O2330" i="21"/>
  <c r="Q2330" i="21"/>
  <c r="P2330" i="21"/>
  <c r="H2332" i="21"/>
  <c r="M2331" i="21"/>
  <c r="J2331" i="21"/>
  <c r="L2331" i="21"/>
  <c r="I2331" i="21"/>
  <c r="K2331" i="21"/>
  <c r="E2331" i="21"/>
  <c r="F2331" i="21"/>
  <c r="D2332" i="21"/>
  <c r="M2332" i="21"/>
  <c r="H2333" i="21"/>
  <c r="J2332" i="21"/>
  <c r="I2332" i="21"/>
  <c r="K2332" i="21"/>
  <c r="L2332" i="21"/>
  <c r="Q2331" i="21"/>
  <c r="P2331" i="21"/>
  <c r="O2331" i="21"/>
  <c r="N2331" i="21"/>
  <c r="E2332" i="21"/>
  <c r="F2332" i="21"/>
  <c r="D2333" i="21"/>
  <c r="M2333" i="21"/>
  <c r="J2333" i="21"/>
  <c r="L2333" i="21"/>
  <c r="H2334" i="21"/>
  <c r="I2333" i="21"/>
  <c r="K2333" i="21"/>
  <c r="Q2332" i="21"/>
  <c r="P2332" i="21"/>
  <c r="O2332" i="21"/>
  <c r="N2332" i="21"/>
  <c r="F2333" i="21"/>
  <c r="E2333" i="21"/>
  <c r="D2334" i="21"/>
  <c r="K2334" i="21"/>
  <c r="H2335" i="21"/>
  <c r="L2334" i="21"/>
  <c r="M2334" i="21"/>
  <c r="J2334" i="21"/>
  <c r="I2334" i="21"/>
  <c r="N2333" i="21"/>
  <c r="Q2333" i="21"/>
  <c r="P2333" i="21"/>
  <c r="O2333" i="21"/>
  <c r="F2334" i="21"/>
  <c r="E2334" i="21"/>
  <c r="D2335" i="21"/>
  <c r="L2335" i="21"/>
  <c r="K2335" i="21"/>
  <c r="J2335" i="21"/>
  <c r="I2335" i="21"/>
  <c r="H2336" i="21"/>
  <c r="M2335" i="21"/>
  <c r="O2334" i="21"/>
  <c r="N2334" i="21"/>
  <c r="Q2334" i="21"/>
  <c r="P2334" i="21"/>
  <c r="E2335" i="21"/>
  <c r="D2336" i="21"/>
  <c r="F2335" i="21"/>
  <c r="P2335" i="21"/>
  <c r="O2335" i="21"/>
  <c r="N2335" i="21"/>
  <c r="Q2335" i="21"/>
  <c r="M2336" i="21"/>
  <c r="H2337" i="21"/>
  <c r="I2336" i="21"/>
  <c r="J2336" i="21"/>
  <c r="L2336" i="21"/>
  <c r="K2336" i="21"/>
  <c r="F2336" i="21"/>
  <c r="E2336" i="21"/>
  <c r="D2337" i="21"/>
  <c r="H2338" i="21"/>
  <c r="J2337" i="21"/>
  <c r="I2337" i="21"/>
  <c r="M2337" i="21"/>
  <c r="L2337" i="21"/>
  <c r="K2337" i="21"/>
  <c r="Q2336" i="21"/>
  <c r="N2336" i="21"/>
  <c r="P2336" i="21"/>
  <c r="O2336" i="21"/>
  <c r="E2337" i="21"/>
  <c r="D2338" i="21"/>
  <c r="F2337" i="21"/>
  <c r="L2338" i="21"/>
  <c r="K2338" i="21"/>
  <c r="J2338" i="21"/>
  <c r="H2339" i="21"/>
  <c r="I2338" i="21"/>
  <c r="M2338" i="21"/>
  <c r="P2337" i="21"/>
  <c r="N2337" i="21"/>
  <c r="O2337" i="21"/>
  <c r="Q2337" i="21"/>
  <c r="F2338" i="21"/>
  <c r="E2338" i="21"/>
  <c r="D2339" i="21"/>
  <c r="H2340" i="21"/>
  <c r="J2339" i="21"/>
  <c r="I2339" i="21"/>
  <c r="M2339" i="21"/>
  <c r="K2339" i="21"/>
  <c r="L2339" i="21"/>
  <c r="P2338" i="21"/>
  <c r="Q2338" i="21"/>
  <c r="O2338" i="21"/>
  <c r="N2338" i="21"/>
  <c r="F2339" i="21"/>
  <c r="E2339" i="21"/>
  <c r="D2340" i="21"/>
  <c r="K2340" i="21"/>
  <c r="H2341" i="21"/>
  <c r="I2340" i="21"/>
  <c r="M2340" i="21"/>
  <c r="J2340" i="21"/>
  <c r="L2340" i="21"/>
  <c r="N2339" i="21"/>
  <c r="O2339" i="21"/>
  <c r="P2339" i="21"/>
  <c r="Q2339" i="21"/>
  <c r="E2340" i="21"/>
  <c r="F2340" i="21"/>
  <c r="D2341" i="21"/>
  <c r="M2341" i="21"/>
  <c r="J2341" i="21"/>
  <c r="L2341" i="21"/>
  <c r="I2341" i="21"/>
  <c r="H2342" i="21"/>
  <c r="K2341" i="21"/>
  <c r="Q2340" i="21"/>
  <c r="N2340" i="21"/>
  <c r="P2340" i="21"/>
  <c r="O2340" i="21"/>
  <c r="D2342" i="21"/>
  <c r="F2341" i="21"/>
  <c r="E2341" i="21"/>
  <c r="O2341" i="21"/>
  <c r="Q2341" i="21"/>
  <c r="N2341" i="21"/>
  <c r="P2341" i="21"/>
  <c r="M2342" i="21"/>
  <c r="I2342" i="21"/>
  <c r="K2342" i="21"/>
  <c r="J2342" i="21"/>
  <c r="H2343" i="21"/>
  <c r="L2342" i="21"/>
  <c r="D2343" i="21"/>
  <c r="E2342" i="21"/>
  <c r="F2342" i="21"/>
  <c r="P2342" i="21"/>
  <c r="O2342" i="21"/>
  <c r="N2342" i="21"/>
  <c r="Q2342" i="21"/>
  <c r="K2343" i="21"/>
  <c r="H2344" i="21"/>
  <c r="J2343" i="21"/>
  <c r="M2343" i="21"/>
  <c r="L2343" i="21"/>
  <c r="I2343" i="21"/>
  <c r="F2343" i="21"/>
  <c r="D2344" i="21"/>
  <c r="E2343" i="21"/>
  <c r="K2344" i="21"/>
  <c r="H2345" i="21"/>
  <c r="M2344" i="21"/>
  <c r="I2344" i="21"/>
  <c r="J2344" i="21"/>
  <c r="L2344" i="21"/>
  <c r="P2343" i="21"/>
  <c r="Q2343" i="21"/>
  <c r="O2343" i="21"/>
  <c r="N2343" i="21"/>
  <c r="D2345" i="21"/>
  <c r="F2344" i="21"/>
  <c r="E2344" i="21"/>
  <c r="K2345" i="21"/>
  <c r="L2345" i="21"/>
  <c r="I2345" i="21"/>
  <c r="H2346" i="21"/>
  <c r="M2345" i="21"/>
  <c r="J2345" i="21"/>
  <c r="Q2344" i="21"/>
  <c r="N2344" i="21"/>
  <c r="P2344" i="21"/>
  <c r="O2344" i="21"/>
  <c r="D2346" i="21"/>
  <c r="F2345" i="21"/>
  <c r="E2345" i="21"/>
  <c r="N2345" i="21"/>
  <c r="O2345" i="21"/>
  <c r="Q2345" i="21"/>
  <c r="P2345" i="21"/>
  <c r="H2347" i="21"/>
  <c r="L2346" i="21"/>
  <c r="K2346" i="21"/>
  <c r="M2346" i="21"/>
  <c r="J2346" i="21"/>
  <c r="I2346" i="21"/>
  <c r="D2347" i="21"/>
  <c r="E2346" i="21"/>
  <c r="F2346" i="21"/>
  <c r="H2348" i="21"/>
  <c r="I2347" i="21"/>
  <c r="L2347" i="21"/>
  <c r="K2347" i="21"/>
  <c r="J2347" i="21"/>
  <c r="M2347" i="21"/>
  <c r="Q2346" i="21"/>
  <c r="P2346" i="21"/>
  <c r="O2346" i="21"/>
  <c r="N2346" i="21"/>
  <c r="F2347" i="21"/>
  <c r="D2348" i="21"/>
  <c r="E2347" i="21"/>
  <c r="J2348" i="21"/>
  <c r="K2348" i="21"/>
  <c r="I2348" i="21"/>
  <c r="L2348" i="21"/>
  <c r="H2349" i="21"/>
  <c r="M2348" i="21"/>
  <c r="P2347" i="21"/>
  <c r="Q2347" i="21"/>
  <c r="O2347" i="21"/>
  <c r="N2347" i="21"/>
  <c r="E2348" i="21"/>
  <c r="F2348" i="21"/>
  <c r="D2349" i="21"/>
  <c r="Q2348" i="21"/>
  <c r="N2348" i="21"/>
  <c r="P2348" i="21"/>
  <c r="O2348" i="21"/>
  <c r="M2349" i="21"/>
  <c r="K2349" i="21"/>
  <c r="J2349" i="21"/>
  <c r="L2349" i="21"/>
  <c r="H2350" i="21"/>
  <c r="I2349" i="21"/>
  <c r="F2349" i="21"/>
  <c r="E2349" i="21"/>
  <c r="D2350" i="21"/>
  <c r="L2350" i="21"/>
  <c r="I2350" i="21"/>
  <c r="J2350" i="21"/>
  <c r="M2350" i="21"/>
  <c r="K2350" i="21"/>
  <c r="H2351" i="21"/>
  <c r="N2349" i="21"/>
  <c r="P2349" i="21"/>
  <c r="O2349" i="21"/>
  <c r="Q2349" i="21"/>
  <c r="F2350" i="21"/>
  <c r="D2351" i="21"/>
  <c r="E2350" i="21"/>
  <c r="Q2350" i="21"/>
  <c r="N2350" i="21"/>
  <c r="P2350" i="21"/>
  <c r="O2350" i="21"/>
  <c r="J2351" i="21"/>
  <c r="L2351" i="21"/>
  <c r="M2351" i="21"/>
  <c r="K2351" i="21"/>
  <c r="I2351" i="21"/>
  <c r="H2352" i="21"/>
  <c r="F2351" i="21"/>
  <c r="E2351" i="21"/>
  <c r="D2352" i="21"/>
  <c r="O2351" i="21"/>
  <c r="N2351" i="21"/>
  <c r="Q2351" i="21"/>
  <c r="P2351" i="21"/>
  <c r="K2352" i="21"/>
  <c r="H2353" i="21"/>
  <c r="J2352" i="21"/>
  <c r="I2352" i="21"/>
  <c r="L2352" i="21"/>
  <c r="M2352" i="21"/>
  <c r="E2352" i="21"/>
  <c r="F2352" i="21"/>
  <c r="D2353" i="21"/>
  <c r="L2353" i="21"/>
  <c r="J2353" i="21"/>
  <c r="M2353" i="21"/>
  <c r="K2353" i="21"/>
  <c r="I2353" i="21"/>
  <c r="H2354" i="21"/>
  <c r="O2352" i="21"/>
  <c r="P2352" i="21"/>
  <c r="N2352" i="21"/>
  <c r="Q2352" i="21"/>
  <c r="F2353" i="21"/>
  <c r="D2354" i="21"/>
  <c r="E2353" i="21"/>
  <c r="O2353" i="21"/>
  <c r="N2353" i="21"/>
  <c r="Q2353" i="21"/>
  <c r="P2353" i="21"/>
  <c r="J2354" i="21"/>
  <c r="I2354" i="21"/>
  <c r="K2354" i="21"/>
  <c r="L2354" i="21"/>
  <c r="H2355" i="21"/>
  <c r="M2354" i="21"/>
  <c r="D2355" i="21"/>
  <c r="E2354" i="21"/>
  <c r="F2354" i="21"/>
  <c r="N2354" i="21"/>
  <c r="O2354" i="21"/>
  <c r="Q2354" i="21"/>
  <c r="P2354" i="21"/>
  <c r="J2355" i="21"/>
  <c r="M2355" i="21"/>
  <c r="K2355" i="21"/>
  <c r="I2355" i="21"/>
  <c r="L2355" i="21"/>
  <c r="H2356" i="21"/>
  <c r="D2356" i="21"/>
  <c r="E2355" i="21"/>
  <c r="F2355" i="21"/>
  <c r="P2355" i="21"/>
  <c r="O2355" i="21"/>
  <c r="N2355" i="21"/>
  <c r="Q2355" i="21"/>
  <c r="K2356" i="21"/>
  <c r="H2357" i="21"/>
  <c r="I2356" i="21"/>
  <c r="M2356" i="21"/>
  <c r="L2356" i="21"/>
  <c r="J2356" i="21"/>
  <c r="E2356" i="21"/>
  <c r="F2356" i="21"/>
  <c r="D2357" i="21"/>
  <c r="J2357" i="21"/>
  <c r="K2357" i="21"/>
  <c r="M2357" i="21"/>
  <c r="L2357" i="21"/>
  <c r="I2357" i="21"/>
  <c r="H2358" i="21"/>
  <c r="Q2356" i="21"/>
  <c r="P2356" i="21"/>
  <c r="O2356" i="21"/>
  <c r="N2356" i="21"/>
  <c r="E2357" i="21"/>
  <c r="D2358" i="21"/>
  <c r="F2357" i="21"/>
  <c r="N2357" i="21"/>
  <c r="Q2357" i="21"/>
  <c r="P2357" i="21"/>
  <c r="O2357" i="21"/>
  <c r="H2359" i="21"/>
  <c r="K2358" i="21"/>
  <c r="L2358" i="21"/>
  <c r="I2358" i="21"/>
  <c r="M2358" i="21"/>
  <c r="J2358" i="21"/>
  <c r="F2358" i="21"/>
  <c r="E2358" i="21"/>
  <c r="D2359" i="21"/>
  <c r="H2360" i="21"/>
  <c r="J2359" i="21"/>
  <c r="K2359" i="21"/>
  <c r="L2359" i="21"/>
  <c r="I2359" i="21"/>
  <c r="M2359" i="21"/>
  <c r="N2358" i="21"/>
  <c r="Q2358" i="21"/>
  <c r="P2358" i="21"/>
  <c r="O2358" i="21"/>
  <c r="F2359" i="21"/>
  <c r="D2360" i="21"/>
  <c r="E2359" i="21"/>
  <c r="J2360" i="21"/>
  <c r="I2360" i="21"/>
  <c r="L2360" i="21"/>
  <c r="K2360" i="21"/>
  <c r="M2360" i="21"/>
  <c r="H2361" i="21"/>
  <c r="N2359" i="21"/>
  <c r="P2359" i="21"/>
  <c r="O2359" i="21"/>
  <c r="Q2359" i="21"/>
  <c r="E2360" i="21"/>
  <c r="D2361" i="21"/>
  <c r="F2360" i="21"/>
  <c r="Q2360" i="21"/>
  <c r="P2360" i="21"/>
  <c r="O2360" i="21"/>
  <c r="N2360" i="21"/>
  <c r="M2361" i="21"/>
  <c r="L2361" i="21"/>
  <c r="H2362" i="21"/>
  <c r="I2361" i="21"/>
  <c r="K2361" i="21"/>
  <c r="J2361" i="21"/>
  <c r="F2361" i="21"/>
  <c r="D2362" i="21"/>
  <c r="E2361" i="21"/>
  <c r="H2363" i="21"/>
  <c r="L2362" i="21"/>
  <c r="J2362" i="21"/>
  <c r="M2362" i="21"/>
  <c r="I2362" i="21"/>
  <c r="K2362" i="21"/>
  <c r="P2361" i="21"/>
  <c r="Q2361" i="21"/>
  <c r="O2361" i="21"/>
  <c r="N2361" i="21"/>
  <c r="F2362" i="21"/>
  <c r="D2363" i="21"/>
  <c r="E2362" i="21"/>
  <c r="M2363" i="21"/>
  <c r="K2363" i="21"/>
  <c r="H2364" i="21"/>
  <c r="I2363" i="21"/>
  <c r="J2363" i="21"/>
  <c r="L2363" i="21"/>
  <c r="O2362" i="21"/>
  <c r="N2362" i="21"/>
  <c r="Q2362" i="21"/>
  <c r="P2362" i="21"/>
  <c r="D2364" i="21"/>
  <c r="E2363" i="21"/>
  <c r="F2363" i="21"/>
  <c r="L2364" i="21"/>
  <c r="M2364" i="21"/>
  <c r="J2364" i="21"/>
  <c r="H2365" i="21"/>
  <c r="I2364" i="21"/>
  <c r="K2364" i="21"/>
  <c r="P2363" i="21"/>
  <c r="O2363" i="21"/>
  <c r="N2363" i="21"/>
  <c r="Q2363" i="21"/>
  <c r="F2364" i="21"/>
  <c r="E2364" i="21"/>
  <c r="D2365" i="21"/>
  <c r="J2365" i="21"/>
  <c r="K2365" i="21"/>
  <c r="I2365" i="21"/>
  <c r="L2365" i="21"/>
  <c r="H2366" i="21"/>
  <c r="M2365" i="21"/>
  <c r="P2364" i="21"/>
  <c r="Q2364" i="21"/>
  <c r="O2364" i="21"/>
  <c r="N2364" i="21"/>
  <c r="D2366" i="21"/>
  <c r="F2365" i="21"/>
  <c r="E2365" i="21"/>
  <c r="N2365" i="21"/>
  <c r="P2365" i="21"/>
  <c r="O2365" i="21"/>
  <c r="Q2365" i="21"/>
  <c r="I2366" i="21"/>
  <c r="K2366" i="21"/>
  <c r="M2366" i="21"/>
  <c r="L2366" i="21"/>
  <c r="J2366" i="21"/>
  <c r="H2367" i="21"/>
  <c r="D2367" i="21"/>
  <c r="E2366" i="21"/>
  <c r="F2366" i="21"/>
  <c r="O2366" i="21"/>
  <c r="P2366" i="21"/>
  <c r="N2366" i="21"/>
  <c r="Q2366" i="21"/>
  <c r="J2367" i="21"/>
  <c r="L2367" i="21"/>
  <c r="H2368" i="21"/>
  <c r="K2367" i="21"/>
  <c r="M2367" i="21"/>
  <c r="I2367" i="21"/>
  <c r="F2367" i="21"/>
  <c r="E2367" i="21"/>
  <c r="D2368" i="21"/>
  <c r="J2368" i="21"/>
  <c r="L2368" i="21"/>
  <c r="K2368" i="21"/>
  <c r="H2369" i="21"/>
  <c r="I2368" i="21"/>
  <c r="M2368" i="21"/>
  <c r="P2367" i="21"/>
  <c r="O2367" i="21"/>
  <c r="Q2367" i="21"/>
  <c r="N2367" i="21"/>
  <c r="D2369" i="21"/>
  <c r="F2368" i="21"/>
  <c r="E2368" i="21"/>
  <c r="L2369" i="21"/>
  <c r="M2369" i="21"/>
  <c r="K2369" i="21"/>
  <c r="J2369" i="21"/>
  <c r="I2369" i="21"/>
  <c r="H2370" i="21"/>
  <c r="P2368" i="21"/>
  <c r="Q2368" i="21"/>
  <c r="O2368" i="21"/>
  <c r="N2368" i="21"/>
  <c r="E2369" i="21"/>
  <c r="F2369" i="21"/>
  <c r="D2370" i="21"/>
  <c r="Q2369" i="21"/>
  <c r="O2369" i="21"/>
  <c r="N2369" i="21"/>
  <c r="P2369" i="21"/>
  <c r="K2370" i="21"/>
  <c r="L2370" i="21"/>
  <c r="M2370" i="21"/>
  <c r="H2371" i="21"/>
  <c r="J2370" i="21"/>
  <c r="I2370" i="21"/>
  <c r="F2370" i="21"/>
  <c r="E2370" i="21"/>
  <c r="D2371" i="21"/>
  <c r="J2371" i="21"/>
  <c r="I2371" i="21"/>
  <c r="H2372" i="21"/>
  <c r="K2371" i="21"/>
  <c r="M2371" i="21"/>
  <c r="L2371" i="21"/>
  <c r="N2370" i="21"/>
  <c r="O2370" i="21"/>
  <c r="Q2370" i="21"/>
  <c r="P2370" i="21"/>
  <c r="D2372" i="21"/>
  <c r="F2371" i="21"/>
  <c r="E2371" i="21"/>
  <c r="N2371" i="21"/>
  <c r="P2371" i="21"/>
  <c r="Q2371" i="21"/>
  <c r="O2371" i="21"/>
  <c r="J2372" i="21"/>
  <c r="H2373" i="21"/>
  <c r="L2372" i="21"/>
  <c r="M2372" i="21"/>
  <c r="I2372" i="21"/>
  <c r="K2372" i="21"/>
  <c r="D2373" i="21"/>
  <c r="E2372" i="21"/>
  <c r="F2372" i="21"/>
  <c r="L2373" i="21"/>
  <c r="H2374" i="21"/>
  <c r="M2373" i="21"/>
  <c r="J2373" i="21"/>
  <c r="K2373" i="21"/>
  <c r="I2373" i="21"/>
  <c r="O2372" i="21"/>
  <c r="P2372" i="21"/>
  <c r="N2372" i="21"/>
  <c r="Q2372" i="21"/>
  <c r="E2373" i="21"/>
  <c r="F2373" i="21"/>
  <c r="D2374" i="21"/>
  <c r="K2374" i="21"/>
  <c r="L2374" i="21"/>
  <c r="J2374" i="21"/>
  <c r="M2374" i="21"/>
  <c r="H2375" i="21"/>
  <c r="I2374" i="21"/>
  <c r="N2373" i="21"/>
  <c r="Q2373" i="21"/>
  <c r="P2373" i="21"/>
  <c r="O2373" i="21"/>
  <c r="D2375" i="21"/>
  <c r="E2374" i="21"/>
  <c r="F2374" i="21"/>
  <c r="I2375" i="21"/>
  <c r="L2375" i="21"/>
  <c r="K2375" i="21"/>
  <c r="H2376" i="21"/>
  <c r="J2375" i="21"/>
  <c r="M2375" i="21"/>
  <c r="P2374" i="21"/>
  <c r="O2374" i="21"/>
  <c r="Q2374" i="21"/>
  <c r="N2374" i="21"/>
  <c r="E2375" i="21"/>
  <c r="D2376" i="21"/>
  <c r="F2375" i="21"/>
  <c r="O2375" i="21"/>
  <c r="N2375" i="21"/>
  <c r="P2375" i="21"/>
  <c r="Q2375" i="21"/>
  <c r="K2376" i="21"/>
  <c r="J2376" i="21"/>
  <c r="I2376" i="21"/>
  <c r="H2377" i="21"/>
  <c r="L2376" i="21"/>
  <c r="M2376" i="21"/>
  <c r="E2376" i="21"/>
  <c r="D2377" i="21"/>
  <c r="F2376" i="21"/>
  <c r="Q2376" i="21"/>
  <c r="P2376" i="21"/>
  <c r="O2376" i="21"/>
  <c r="N2376" i="21"/>
  <c r="M2377" i="21"/>
  <c r="K2377" i="21"/>
  <c r="H2378" i="21"/>
  <c r="J2377" i="21"/>
  <c r="I2377" i="21"/>
  <c r="L2377" i="21"/>
  <c r="D2378" i="21"/>
  <c r="F2377" i="21"/>
  <c r="E2377" i="21"/>
  <c r="K2378" i="21"/>
  <c r="L2378" i="21"/>
  <c r="M2378" i="21"/>
  <c r="J2378" i="21"/>
  <c r="H2379" i="21"/>
  <c r="I2378" i="21"/>
  <c r="N2377" i="21"/>
  <c r="O2377" i="21"/>
  <c r="Q2377" i="21"/>
  <c r="P2377" i="21"/>
  <c r="E2378" i="21"/>
  <c r="D2379" i="21"/>
  <c r="F2378" i="21"/>
  <c r="L2379" i="21"/>
  <c r="M2379" i="21"/>
  <c r="H2380" i="21"/>
  <c r="I2379" i="21"/>
  <c r="K2379" i="21"/>
  <c r="J2379" i="21"/>
  <c r="N2378" i="21"/>
  <c r="Q2378" i="21"/>
  <c r="O2378" i="21"/>
  <c r="P2378" i="21"/>
  <c r="D2380" i="21"/>
  <c r="F2379" i="21"/>
  <c r="E2379" i="21"/>
  <c r="K2380" i="21"/>
  <c r="L2380" i="21"/>
  <c r="M2380" i="21"/>
  <c r="J2380" i="21"/>
  <c r="I2380" i="21"/>
  <c r="H2381" i="21"/>
  <c r="P2379" i="21"/>
  <c r="N2379" i="21"/>
  <c r="Q2379" i="21"/>
  <c r="O2379" i="21"/>
  <c r="D2381" i="21"/>
  <c r="F2380" i="21"/>
  <c r="E2380" i="21"/>
  <c r="Q2380" i="21"/>
  <c r="O2380" i="21"/>
  <c r="N2380" i="21"/>
  <c r="P2380" i="21"/>
  <c r="K2381" i="21"/>
  <c r="I2381" i="21"/>
  <c r="H2382" i="21"/>
  <c r="J2381" i="21"/>
  <c r="M2381" i="21"/>
  <c r="L2381" i="21"/>
  <c r="E2381" i="21"/>
  <c r="D2382" i="21"/>
  <c r="F2381" i="21"/>
  <c r="P2381" i="21"/>
  <c r="O2381" i="21"/>
  <c r="Q2381" i="21"/>
  <c r="N2381" i="21"/>
  <c r="H2383" i="21"/>
  <c r="M2382" i="21"/>
  <c r="L2382" i="21"/>
  <c r="I2382" i="21"/>
  <c r="J2382" i="21"/>
  <c r="K2382" i="21"/>
  <c r="E2382" i="21"/>
  <c r="F2382" i="21"/>
  <c r="D2383" i="21"/>
  <c r="L2383" i="21"/>
  <c r="H2384" i="21"/>
  <c r="M2383" i="21"/>
  <c r="I2383" i="21"/>
  <c r="K2383" i="21"/>
  <c r="J2383" i="21"/>
  <c r="P2382" i="21"/>
  <c r="O2382" i="21"/>
  <c r="N2382" i="21"/>
  <c r="Q2382" i="21"/>
  <c r="D2384" i="21"/>
  <c r="F2383" i="21"/>
  <c r="E2383" i="21"/>
  <c r="K2384" i="21"/>
  <c r="J2384" i="21"/>
  <c r="I2384" i="21"/>
  <c r="M2384" i="21"/>
  <c r="H2385" i="21"/>
  <c r="L2384" i="21"/>
  <c r="O2383" i="21"/>
  <c r="Q2383" i="21"/>
  <c r="P2383" i="21"/>
  <c r="N2383" i="21"/>
  <c r="D2385" i="21"/>
  <c r="F2384" i="21"/>
  <c r="E2384" i="21"/>
  <c r="Q2384" i="21"/>
  <c r="P2384" i="21"/>
  <c r="O2384" i="21"/>
  <c r="N2384" i="21"/>
  <c r="J2385" i="21"/>
  <c r="K2385" i="21"/>
  <c r="L2385" i="21"/>
  <c r="M2385" i="21"/>
  <c r="I2385" i="21"/>
  <c r="H2386" i="21"/>
  <c r="E2385" i="21"/>
  <c r="F2385" i="21"/>
  <c r="D2386" i="21"/>
  <c r="Q2385" i="21"/>
  <c r="O2385" i="21"/>
  <c r="N2385" i="21"/>
  <c r="P2385" i="21"/>
  <c r="I2386" i="21"/>
  <c r="L2386" i="21"/>
  <c r="H2387" i="21"/>
  <c r="K2386" i="21"/>
  <c r="J2386" i="21"/>
  <c r="M2386" i="21"/>
  <c r="D2387" i="21"/>
  <c r="F2386" i="21"/>
  <c r="E2386" i="21"/>
  <c r="O2386" i="21"/>
  <c r="N2386" i="21"/>
  <c r="Q2386" i="21"/>
  <c r="P2386" i="21"/>
  <c r="H2388" i="21"/>
  <c r="L2387" i="21"/>
  <c r="M2387" i="21"/>
  <c r="I2387" i="21"/>
  <c r="K2387" i="21"/>
  <c r="J2387" i="21"/>
  <c r="D2388" i="21"/>
  <c r="F2387" i="21"/>
  <c r="E2387" i="21"/>
  <c r="L2388" i="21"/>
  <c r="K2388" i="21"/>
  <c r="I2388" i="21"/>
  <c r="H2389" i="21"/>
  <c r="M2388" i="21"/>
  <c r="J2388" i="21"/>
  <c r="O2387" i="21"/>
  <c r="P2387" i="21"/>
  <c r="N2387" i="21"/>
  <c r="Q2387" i="21"/>
  <c r="F2388" i="21"/>
  <c r="E2388" i="21"/>
  <c r="D2389" i="21"/>
  <c r="N2388" i="21"/>
  <c r="Q2388" i="21"/>
  <c r="P2388" i="21"/>
  <c r="O2388" i="21"/>
  <c r="H2390" i="21"/>
  <c r="J2389" i="21"/>
  <c r="M2389" i="21"/>
  <c r="K2389" i="21"/>
  <c r="L2389" i="21"/>
  <c r="I2389" i="21"/>
  <c r="E2389" i="21"/>
  <c r="F2389" i="21"/>
  <c r="D2390" i="21"/>
  <c r="J2390" i="21"/>
  <c r="M2390" i="21"/>
  <c r="I2390" i="21"/>
  <c r="K2390" i="21"/>
  <c r="L2390" i="21"/>
  <c r="H2391" i="21"/>
  <c r="P2389" i="21"/>
  <c r="N2389" i="21"/>
  <c r="O2389" i="21"/>
  <c r="Q2389" i="21"/>
  <c r="E2390" i="21"/>
  <c r="D2391" i="21"/>
  <c r="F2390" i="21"/>
  <c r="N2390" i="21"/>
  <c r="Q2390" i="21"/>
  <c r="P2390" i="21"/>
  <c r="O2390" i="21"/>
  <c r="M2391" i="21"/>
  <c r="I2391" i="21"/>
  <c r="J2391" i="21"/>
  <c r="H2392" i="21"/>
  <c r="L2391" i="21"/>
  <c r="K2391" i="21"/>
  <c r="D2392" i="21"/>
  <c r="E2391" i="21"/>
  <c r="F2391" i="21"/>
  <c r="P2391" i="21"/>
  <c r="Q2391" i="21"/>
  <c r="O2391" i="21"/>
  <c r="N2391" i="21"/>
  <c r="J2392" i="21"/>
  <c r="K2392" i="21"/>
  <c r="M2392" i="21"/>
  <c r="H2393" i="21"/>
  <c r="I2392" i="21"/>
  <c r="L2392" i="21"/>
  <c r="F2392" i="21"/>
  <c r="E2392" i="21"/>
  <c r="D2393" i="21"/>
  <c r="M2393" i="21"/>
  <c r="I2393" i="21"/>
  <c r="J2393" i="21"/>
  <c r="K2393" i="21"/>
  <c r="H2394" i="21"/>
  <c r="L2393" i="21"/>
  <c r="N2392" i="21"/>
  <c r="P2392" i="21"/>
  <c r="O2392" i="21"/>
  <c r="Q2392" i="21"/>
  <c r="D2394" i="21"/>
  <c r="F2393" i="21"/>
  <c r="E2393" i="21"/>
  <c r="P2393" i="21"/>
  <c r="Q2393" i="21"/>
  <c r="N2393" i="21"/>
  <c r="O2393" i="21"/>
  <c r="K2394" i="21"/>
  <c r="L2394" i="21"/>
  <c r="H2395" i="21"/>
  <c r="M2394" i="21"/>
  <c r="J2394" i="21"/>
  <c r="I2394" i="21"/>
  <c r="E2394" i="21"/>
  <c r="D2395" i="21"/>
  <c r="F2394" i="21"/>
  <c r="M2395" i="21"/>
  <c r="H2396" i="21"/>
  <c r="L2395" i="21"/>
  <c r="J2395" i="21"/>
  <c r="I2395" i="21"/>
  <c r="K2395" i="21"/>
  <c r="P2394" i="21"/>
  <c r="O2394" i="21"/>
  <c r="Q2394" i="21"/>
  <c r="N2394" i="21"/>
  <c r="F2395" i="21"/>
  <c r="D2396" i="21"/>
  <c r="E2395" i="21"/>
  <c r="I2396" i="21"/>
  <c r="K2396" i="21"/>
  <c r="M2396" i="21"/>
  <c r="J2396" i="21"/>
  <c r="L2396" i="21"/>
  <c r="H2397" i="21"/>
  <c r="P2395" i="21"/>
  <c r="Q2395" i="21"/>
  <c r="N2395" i="21"/>
  <c r="O2395" i="21"/>
  <c r="E2396" i="21"/>
  <c r="F2396" i="21"/>
  <c r="D2397" i="21"/>
  <c r="N2396" i="21"/>
  <c r="Q2396" i="21"/>
  <c r="O2396" i="21"/>
  <c r="P2396" i="21"/>
  <c r="M2397" i="21"/>
  <c r="L2397" i="21"/>
  <c r="H2398" i="21"/>
  <c r="I2397" i="21"/>
  <c r="J2397" i="21"/>
  <c r="K2397" i="21"/>
  <c r="D2398" i="21"/>
  <c r="E2397" i="21"/>
  <c r="F2397" i="21"/>
  <c r="H2399" i="21"/>
  <c r="J2398" i="21"/>
  <c r="L2398" i="21"/>
  <c r="I2398" i="21"/>
  <c r="K2398" i="21"/>
  <c r="M2398" i="21"/>
  <c r="N2397" i="21"/>
  <c r="Q2397" i="21"/>
  <c r="P2397" i="21"/>
  <c r="O2397" i="21"/>
  <c r="F2398" i="21"/>
  <c r="E2398" i="21"/>
  <c r="D2399" i="21"/>
  <c r="H2400" i="21"/>
  <c r="M2399" i="21"/>
  <c r="L2399" i="21"/>
  <c r="J2399" i="21"/>
  <c r="I2399" i="21"/>
  <c r="K2399" i="21"/>
  <c r="P2398" i="21"/>
  <c r="O2398" i="21"/>
  <c r="Q2398" i="21"/>
  <c r="N2398" i="21"/>
  <c r="E2399" i="21"/>
  <c r="F2399" i="21"/>
  <c r="D2400" i="21"/>
  <c r="I2400" i="21"/>
  <c r="L2400" i="21"/>
  <c r="M2400" i="21"/>
  <c r="J2400" i="21"/>
  <c r="K2400" i="21"/>
  <c r="H2401" i="21"/>
  <c r="Q2399" i="21"/>
  <c r="P2399" i="21"/>
  <c r="O2399" i="21"/>
  <c r="N2399" i="21"/>
  <c r="D2401" i="21"/>
  <c r="E2400" i="21"/>
  <c r="F2400" i="21"/>
  <c r="P2400" i="21"/>
  <c r="Q2400" i="21"/>
  <c r="O2400" i="21"/>
  <c r="N2400" i="21"/>
  <c r="H2402" i="21"/>
  <c r="J2401" i="21"/>
  <c r="L2401" i="21"/>
  <c r="I2401" i="21"/>
  <c r="M2401" i="21"/>
  <c r="K2401" i="21"/>
  <c r="E2401" i="21"/>
  <c r="F2401" i="21"/>
  <c r="D2402" i="21"/>
  <c r="H2403" i="21"/>
  <c r="L2402" i="21"/>
  <c r="K2402" i="21"/>
  <c r="M2402" i="21"/>
  <c r="I2402" i="21"/>
  <c r="J2402" i="21"/>
  <c r="O2401" i="21"/>
  <c r="P2401" i="21"/>
  <c r="N2401" i="21"/>
  <c r="Q2401" i="21"/>
  <c r="F2402" i="21"/>
  <c r="D2403" i="21"/>
  <c r="E2402" i="21"/>
  <c r="H2404" i="21"/>
  <c r="I2403" i="21"/>
  <c r="M2403" i="21"/>
  <c r="L2403" i="21"/>
  <c r="K2403" i="21"/>
  <c r="J2403" i="21"/>
  <c r="O2402" i="21"/>
  <c r="Q2402" i="21"/>
  <c r="P2402" i="21"/>
  <c r="N2402" i="21"/>
  <c r="F2403" i="21"/>
  <c r="E2403" i="21"/>
  <c r="D2404" i="21"/>
  <c r="M2404" i="21"/>
  <c r="H2405" i="21"/>
  <c r="L2404" i="21"/>
  <c r="J2404" i="21"/>
  <c r="K2404" i="21"/>
  <c r="I2404" i="21"/>
  <c r="P2403" i="21"/>
  <c r="O2403" i="21"/>
  <c r="N2403" i="21"/>
  <c r="Q2403" i="21"/>
  <c r="D2405" i="21"/>
  <c r="F2404" i="21"/>
  <c r="E2404" i="21"/>
  <c r="L2405" i="21"/>
  <c r="I2405" i="21"/>
  <c r="M2405" i="21"/>
  <c r="H2406" i="21"/>
  <c r="J2405" i="21"/>
  <c r="K2405" i="21"/>
  <c r="N2404" i="21"/>
  <c r="Q2404" i="21"/>
  <c r="O2404" i="21"/>
  <c r="P2404" i="21"/>
  <c r="F2405" i="21"/>
  <c r="E2405" i="21"/>
  <c r="D2406" i="21"/>
  <c r="Q2405" i="21"/>
  <c r="O2405" i="21"/>
  <c r="N2405" i="21"/>
  <c r="P2405" i="21"/>
  <c r="M2406" i="21"/>
  <c r="I2406" i="21"/>
  <c r="H2407" i="21"/>
  <c r="J2406" i="21"/>
  <c r="K2406" i="21"/>
  <c r="L2406" i="21"/>
  <c r="E2406" i="21"/>
  <c r="F2406" i="21"/>
  <c r="D2407" i="21"/>
  <c r="N2406" i="21"/>
  <c r="Q2406" i="21"/>
  <c r="O2406" i="21"/>
  <c r="P2406" i="21"/>
  <c r="M2407" i="21"/>
  <c r="K2407" i="21"/>
  <c r="L2407" i="21"/>
  <c r="H2408" i="21"/>
  <c r="I2407" i="21"/>
  <c r="J2407" i="21"/>
  <c r="E2407" i="21"/>
  <c r="F2407" i="21"/>
  <c r="D2408" i="21"/>
  <c r="I2408" i="21"/>
  <c r="H2409" i="21"/>
  <c r="J2408" i="21"/>
  <c r="L2408" i="21"/>
  <c r="K2408" i="21"/>
  <c r="M2408" i="21"/>
  <c r="Q2407" i="21"/>
  <c r="P2407" i="21"/>
  <c r="O2407" i="21"/>
  <c r="N2407" i="21"/>
  <c r="D2409" i="21"/>
  <c r="F2408" i="21"/>
  <c r="E2408" i="21"/>
  <c r="P2408" i="21"/>
  <c r="Q2408" i="21"/>
  <c r="O2408" i="21"/>
  <c r="N2408" i="21"/>
  <c r="J2409" i="21"/>
  <c r="K2409" i="21"/>
  <c r="L2409" i="21"/>
  <c r="H2410" i="21"/>
  <c r="I2409" i="21"/>
  <c r="M2409" i="21"/>
  <c r="E2409" i="21"/>
  <c r="F2409" i="21"/>
  <c r="D2410" i="21"/>
  <c r="M2410" i="21"/>
  <c r="K2410" i="21"/>
  <c r="J2410" i="21"/>
  <c r="H2411" i="21"/>
  <c r="I2410" i="21"/>
  <c r="L2410" i="21"/>
  <c r="N2409" i="21"/>
  <c r="O2409" i="21"/>
  <c r="Q2409" i="21"/>
  <c r="P2409" i="21"/>
  <c r="E2410" i="21"/>
  <c r="F2410" i="21"/>
  <c r="D2411" i="21"/>
  <c r="I2411" i="21"/>
  <c r="H2412" i="21"/>
  <c r="L2411" i="21"/>
  <c r="K2411" i="21"/>
  <c r="J2411" i="21"/>
  <c r="M2411" i="21"/>
  <c r="P2410" i="21"/>
  <c r="N2410" i="21"/>
  <c r="O2410" i="21"/>
  <c r="Q2410" i="21"/>
  <c r="D2412" i="21"/>
  <c r="E2411" i="21"/>
  <c r="F2411" i="21"/>
  <c r="Q2411" i="21"/>
  <c r="P2411" i="21"/>
  <c r="O2411" i="21"/>
  <c r="N2411" i="21"/>
  <c r="L2412" i="21"/>
  <c r="J2412" i="21"/>
  <c r="M2412" i="21"/>
  <c r="I2412" i="21"/>
  <c r="K2412" i="21"/>
  <c r="H2413" i="21"/>
  <c r="F2412" i="21"/>
  <c r="D2413" i="21"/>
  <c r="E2412" i="21"/>
  <c r="P2412" i="21"/>
  <c r="N2412" i="21"/>
  <c r="O2412" i="21"/>
  <c r="Q2412" i="21"/>
  <c r="H2414" i="21"/>
  <c r="I2413" i="21"/>
  <c r="J2413" i="21"/>
  <c r="L2413" i="21"/>
  <c r="M2413" i="21"/>
  <c r="K2413" i="21"/>
  <c r="E2413" i="21"/>
  <c r="D2414" i="21"/>
  <c r="F2413" i="21"/>
  <c r="I2414" i="21"/>
  <c r="J2414" i="21"/>
  <c r="H2415" i="21"/>
  <c r="K2414" i="21"/>
  <c r="M2414" i="21"/>
  <c r="L2414" i="21"/>
  <c r="N2413" i="21"/>
  <c r="P2413" i="21"/>
  <c r="O2413" i="21"/>
  <c r="Q2413" i="21"/>
  <c r="E2414" i="21"/>
  <c r="D2415" i="21"/>
  <c r="F2414" i="21"/>
  <c r="P2414" i="21"/>
  <c r="Q2414" i="21"/>
  <c r="O2414" i="21"/>
  <c r="N2414" i="21"/>
  <c r="H2416" i="21"/>
  <c r="I2415" i="21"/>
  <c r="K2415" i="21"/>
  <c r="J2415" i="21"/>
  <c r="M2415" i="21"/>
  <c r="L2415" i="21"/>
  <c r="D2416" i="21"/>
  <c r="E2415" i="21"/>
  <c r="F2415" i="21"/>
  <c r="I2416" i="21"/>
  <c r="L2416" i="21"/>
  <c r="M2416" i="21"/>
  <c r="H2417" i="21"/>
  <c r="J2416" i="21"/>
  <c r="K2416" i="21"/>
  <c r="N2415" i="21"/>
  <c r="Q2415" i="21"/>
  <c r="P2415" i="21"/>
  <c r="O2415" i="21"/>
  <c r="F2416" i="21"/>
  <c r="E2416" i="21"/>
  <c r="D2417" i="21"/>
  <c r="Q2416" i="21"/>
  <c r="N2416" i="21"/>
  <c r="P2416" i="21"/>
  <c r="O2416" i="21"/>
  <c r="M2417" i="21"/>
  <c r="J2417" i="21"/>
  <c r="I2417" i="21"/>
  <c r="K2417" i="21"/>
  <c r="H2418" i="21"/>
  <c r="L2417" i="21"/>
  <c r="E2417" i="21"/>
  <c r="F2417" i="21"/>
  <c r="D2418" i="21"/>
  <c r="Q2417" i="21"/>
  <c r="P2417" i="21"/>
  <c r="N2417" i="21"/>
  <c r="O2417" i="21"/>
  <c r="H2419" i="21"/>
  <c r="I2418" i="21"/>
  <c r="L2418" i="21"/>
  <c r="J2418" i="21"/>
  <c r="M2418" i="21"/>
  <c r="K2418" i="21"/>
  <c r="F2418" i="21"/>
  <c r="D2419" i="21"/>
  <c r="E2418" i="21"/>
  <c r="L2419" i="21"/>
  <c r="I2419" i="21"/>
  <c r="M2419" i="21"/>
  <c r="H2420" i="21"/>
  <c r="J2419" i="21"/>
  <c r="K2419" i="21"/>
  <c r="Q2418" i="21"/>
  <c r="O2418" i="21"/>
  <c r="P2418" i="21"/>
  <c r="N2418" i="21"/>
  <c r="D2420" i="21"/>
  <c r="E2419" i="21"/>
  <c r="F2419" i="21"/>
  <c r="Q2419" i="21"/>
  <c r="P2419" i="21"/>
  <c r="O2419" i="21"/>
  <c r="N2419" i="21"/>
  <c r="L2420" i="21"/>
  <c r="K2420" i="21"/>
  <c r="I2420" i="21"/>
  <c r="M2420" i="21"/>
  <c r="J2420" i="21"/>
  <c r="H2421" i="21"/>
  <c r="D2421" i="21"/>
  <c r="E2420" i="21"/>
  <c r="F2420" i="21"/>
  <c r="O2420" i="21"/>
  <c r="P2420" i="21"/>
  <c r="N2420" i="21"/>
  <c r="Q2420" i="21"/>
  <c r="I2421" i="21"/>
  <c r="J2421" i="21"/>
  <c r="L2421" i="21"/>
  <c r="M2421" i="21"/>
  <c r="K2421" i="21"/>
  <c r="H2422" i="21"/>
  <c r="F2421" i="21"/>
  <c r="D2422" i="21"/>
  <c r="E2421" i="21"/>
  <c r="Q2421" i="21"/>
  <c r="P2421" i="21"/>
  <c r="N2421" i="21"/>
  <c r="O2421" i="21"/>
  <c r="I2422" i="21"/>
  <c r="M2422" i="21"/>
  <c r="L2422" i="21"/>
  <c r="H2423" i="21"/>
  <c r="J2422" i="21"/>
  <c r="K2422" i="21"/>
  <c r="E2422" i="21"/>
  <c r="D2423" i="21"/>
  <c r="F2422" i="21"/>
  <c r="O2422" i="21"/>
  <c r="P2422" i="21"/>
  <c r="N2422" i="21"/>
  <c r="Q2422" i="21"/>
  <c r="L2423" i="21"/>
  <c r="H2424" i="21"/>
  <c r="I2423" i="21"/>
  <c r="K2423" i="21"/>
  <c r="M2423" i="21"/>
  <c r="J2423" i="21"/>
  <c r="E2423" i="21"/>
  <c r="F2423" i="21"/>
  <c r="D2424" i="21"/>
  <c r="L2424" i="21"/>
  <c r="J2424" i="21"/>
  <c r="H2425" i="21"/>
  <c r="I2424" i="21"/>
  <c r="M2424" i="21"/>
  <c r="K2424" i="21"/>
  <c r="O2423" i="21"/>
  <c r="Q2423" i="21"/>
  <c r="P2423" i="21"/>
  <c r="N2423" i="21"/>
  <c r="F2424" i="21"/>
  <c r="D2425" i="21"/>
  <c r="E2424" i="21"/>
  <c r="J2425" i="21"/>
  <c r="L2425" i="21"/>
  <c r="I2425" i="21"/>
  <c r="H2426" i="21"/>
  <c r="M2425" i="21"/>
  <c r="K2425" i="21"/>
  <c r="O2424" i="21"/>
  <c r="N2424" i="21"/>
  <c r="P2424" i="21"/>
  <c r="Q2424" i="21"/>
  <c r="F2425" i="21"/>
  <c r="E2425" i="21"/>
  <c r="D2426" i="21"/>
  <c r="Q2425" i="21"/>
  <c r="O2425" i="21"/>
  <c r="N2425" i="21"/>
  <c r="P2425" i="21"/>
  <c r="J2426" i="21"/>
  <c r="L2426" i="21"/>
  <c r="M2426" i="21"/>
  <c r="K2426" i="21"/>
  <c r="I2426" i="21"/>
  <c r="H2427" i="21"/>
  <c r="E2426" i="21"/>
  <c r="D2427" i="21"/>
  <c r="F2426" i="21"/>
  <c r="N2426" i="21"/>
  <c r="P2426" i="21"/>
  <c r="O2426" i="21"/>
  <c r="Q2426" i="21"/>
  <c r="I2427" i="21"/>
  <c r="L2427" i="21"/>
  <c r="H2428" i="21"/>
  <c r="J2427" i="21"/>
  <c r="K2427" i="21"/>
  <c r="M2427" i="21"/>
  <c r="F2427" i="21"/>
  <c r="D2428" i="21"/>
  <c r="E2427" i="21"/>
  <c r="P2427" i="21"/>
  <c r="Q2427" i="21"/>
  <c r="O2427" i="21"/>
  <c r="N2427" i="21"/>
  <c r="J2428" i="21"/>
  <c r="K2428" i="21"/>
  <c r="H2429" i="21"/>
  <c r="I2428" i="21"/>
  <c r="L2428" i="21"/>
  <c r="M2428" i="21"/>
  <c r="D2429" i="21"/>
  <c r="F2428" i="21"/>
  <c r="E2428" i="21"/>
  <c r="I2429" i="21"/>
  <c r="M2429" i="21"/>
  <c r="L2429" i="21"/>
  <c r="J2429" i="21"/>
  <c r="H2430" i="21"/>
  <c r="K2429" i="21"/>
  <c r="N2428" i="21"/>
  <c r="Q2428" i="21"/>
  <c r="O2428" i="21"/>
  <c r="P2428" i="21"/>
  <c r="F2429" i="21"/>
  <c r="D2430" i="21"/>
  <c r="E2429" i="21"/>
  <c r="P2429" i="21"/>
  <c r="O2429" i="21"/>
  <c r="Q2429" i="21"/>
  <c r="N2429" i="21"/>
  <c r="J2430" i="21"/>
  <c r="H2431" i="21"/>
  <c r="I2430" i="21"/>
  <c r="K2430" i="21"/>
  <c r="L2430" i="21"/>
  <c r="M2430" i="21"/>
  <c r="E2430" i="21"/>
  <c r="F2430" i="21"/>
  <c r="D2431" i="21"/>
  <c r="H2432" i="21"/>
  <c r="M2431" i="21"/>
  <c r="L2431" i="21"/>
  <c r="I2431" i="21"/>
  <c r="J2431" i="21"/>
  <c r="K2431" i="21"/>
  <c r="Q2430" i="21"/>
  <c r="N2430" i="21"/>
  <c r="O2430" i="21"/>
  <c r="P2430" i="21"/>
  <c r="E2431" i="21"/>
  <c r="D2432" i="21"/>
  <c r="F2431" i="21"/>
  <c r="H2433" i="21"/>
  <c r="L2432" i="21"/>
  <c r="J2432" i="21"/>
  <c r="I2432" i="21"/>
  <c r="M2432" i="21"/>
  <c r="K2432" i="21"/>
  <c r="Q2431" i="21"/>
  <c r="P2431" i="21"/>
  <c r="N2431" i="21"/>
  <c r="O2431" i="21"/>
  <c r="E2432" i="21"/>
  <c r="F2432" i="21"/>
  <c r="D2433" i="21"/>
  <c r="I2433" i="21"/>
  <c r="L2433" i="21"/>
  <c r="H2434" i="21"/>
  <c r="J2433" i="21"/>
  <c r="M2433" i="21"/>
  <c r="K2433" i="21"/>
  <c r="Q2432" i="21"/>
  <c r="P2432" i="21"/>
  <c r="N2432" i="21"/>
  <c r="O2432" i="21"/>
  <c r="D2434" i="21"/>
  <c r="E2433" i="21"/>
  <c r="F2433" i="21"/>
  <c r="P2433" i="21"/>
  <c r="Q2433" i="21"/>
  <c r="O2433" i="21"/>
  <c r="N2433" i="21"/>
  <c r="H2435" i="21"/>
  <c r="L2434" i="21"/>
  <c r="K2434" i="21"/>
  <c r="J2434" i="21"/>
  <c r="M2434" i="21"/>
  <c r="I2434" i="21"/>
  <c r="F2434" i="21"/>
  <c r="E2434" i="21"/>
  <c r="D2435" i="21"/>
  <c r="L2435" i="21"/>
  <c r="I2435" i="21"/>
  <c r="H2436" i="21"/>
  <c r="J2435" i="21"/>
  <c r="M2435" i="21"/>
  <c r="K2435" i="21"/>
  <c r="O2434" i="21"/>
  <c r="N2434" i="21"/>
  <c r="Q2434" i="21"/>
  <c r="P2434" i="21"/>
  <c r="F2435" i="21"/>
  <c r="E2435" i="21"/>
  <c r="D2436" i="21"/>
  <c r="Q2435" i="21"/>
  <c r="N2435" i="21"/>
  <c r="O2435" i="21"/>
  <c r="P2435" i="21"/>
  <c r="J2436" i="21"/>
  <c r="I2436" i="21"/>
  <c r="M2436" i="21"/>
  <c r="L2436" i="21"/>
  <c r="H2437" i="21"/>
  <c r="K2436" i="21"/>
  <c r="F2436" i="21"/>
  <c r="D2437" i="21"/>
  <c r="E2436" i="21"/>
  <c r="Q2436" i="21"/>
  <c r="P2436" i="21"/>
  <c r="O2436" i="21"/>
  <c r="N2436" i="21"/>
  <c r="L2437" i="21"/>
  <c r="K2437" i="21"/>
  <c r="M2437" i="21"/>
  <c r="I2437" i="21"/>
  <c r="J2437" i="21"/>
  <c r="H2438" i="21"/>
  <c r="E2437" i="21"/>
  <c r="F2437" i="21"/>
  <c r="D2438" i="21"/>
  <c r="P2437" i="21"/>
  <c r="N2437" i="21"/>
  <c r="Q2437" i="21"/>
  <c r="O2437" i="21"/>
  <c r="K2438" i="21"/>
  <c r="J2438" i="21"/>
  <c r="H2439" i="21"/>
  <c r="I2438" i="21"/>
  <c r="M2438" i="21"/>
  <c r="L2438" i="21"/>
  <c r="F2438" i="21"/>
  <c r="E2438" i="21"/>
  <c r="D2439" i="21"/>
  <c r="I2439" i="21"/>
  <c r="K2439" i="21"/>
  <c r="M2439" i="21"/>
  <c r="H2440" i="21"/>
  <c r="J2439" i="21"/>
  <c r="L2439" i="21"/>
  <c r="O2438" i="21"/>
  <c r="P2438" i="21"/>
  <c r="N2438" i="21"/>
  <c r="Q2438" i="21"/>
  <c r="D2440" i="21"/>
  <c r="F2439" i="21"/>
  <c r="E2439" i="21"/>
  <c r="Q2439" i="21"/>
  <c r="O2439" i="21"/>
  <c r="N2439" i="21"/>
  <c r="P2439" i="21"/>
  <c r="M2440" i="21"/>
  <c r="H2441" i="21"/>
  <c r="I2440" i="21"/>
  <c r="K2440" i="21"/>
  <c r="J2440" i="21"/>
  <c r="L2440" i="21"/>
  <c r="E2440" i="21"/>
  <c r="F2440" i="21"/>
  <c r="D2441" i="21"/>
  <c r="H2442" i="21"/>
  <c r="L2441" i="21"/>
  <c r="M2441" i="21"/>
  <c r="J2441" i="21"/>
  <c r="I2441" i="21"/>
  <c r="K2441" i="21"/>
  <c r="N2440" i="21"/>
  <c r="O2440" i="21"/>
  <c r="Q2440" i="21"/>
  <c r="P2440" i="21"/>
  <c r="D2442" i="21"/>
  <c r="E2441" i="21"/>
  <c r="F2441" i="21"/>
  <c r="M2442" i="21"/>
  <c r="H2443" i="21"/>
  <c r="K2442" i="21"/>
  <c r="I2442" i="21"/>
  <c r="J2442" i="21"/>
  <c r="L2442" i="21"/>
  <c r="P2441" i="21"/>
  <c r="Q2441" i="21"/>
  <c r="O2441" i="21"/>
  <c r="N2441" i="21"/>
  <c r="E2442" i="21"/>
  <c r="D2443" i="21"/>
  <c r="F2442" i="21"/>
  <c r="H2444" i="21"/>
  <c r="J2443" i="21"/>
  <c r="I2443" i="21"/>
  <c r="M2443" i="21"/>
  <c r="L2443" i="21"/>
  <c r="K2443" i="21"/>
  <c r="P2442" i="21"/>
  <c r="Q2442" i="21"/>
  <c r="O2442" i="21"/>
  <c r="N2442" i="21"/>
  <c r="F2443" i="21"/>
  <c r="E2443" i="21"/>
  <c r="D2444" i="21"/>
  <c r="H2445" i="21"/>
  <c r="J2444" i="21"/>
  <c r="I2444" i="21"/>
  <c r="K2444" i="21"/>
  <c r="M2444" i="21"/>
  <c r="L2444" i="21"/>
  <c r="O2443" i="21"/>
  <c r="P2443" i="21"/>
  <c r="N2443" i="21"/>
  <c r="Q2443" i="21"/>
  <c r="D2445" i="21"/>
  <c r="E2444" i="21"/>
  <c r="F2444" i="21"/>
  <c r="H2446" i="21"/>
  <c r="J2445" i="21"/>
  <c r="K2445" i="21"/>
  <c r="L2445" i="21"/>
  <c r="M2445" i="21"/>
  <c r="I2445" i="21"/>
  <c r="N2444" i="21"/>
  <c r="O2444" i="21"/>
  <c r="P2444" i="21"/>
  <c r="Q2444" i="21"/>
  <c r="E2445" i="21"/>
  <c r="F2445" i="21"/>
  <c r="D2446" i="21"/>
  <c r="I2446" i="21"/>
  <c r="K2446" i="21"/>
  <c r="J2446" i="21"/>
  <c r="M2446" i="21"/>
  <c r="L2446" i="21"/>
  <c r="H2447" i="21"/>
  <c r="N2445" i="21"/>
  <c r="P2445" i="21"/>
  <c r="Q2445" i="21"/>
  <c r="O2445" i="21"/>
  <c r="D2447" i="21"/>
  <c r="F2446" i="21"/>
  <c r="E2446" i="21"/>
  <c r="P2446" i="21"/>
  <c r="O2446" i="21"/>
  <c r="N2446" i="21"/>
  <c r="Q2446" i="21"/>
  <c r="I2447" i="21"/>
  <c r="M2447" i="21"/>
  <c r="H2448" i="21"/>
  <c r="J2447" i="21"/>
  <c r="K2447" i="21"/>
  <c r="L2447" i="21"/>
  <c r="F2447" i="21"/>
  <c r="E2447" i="21"/>
  <c r="D2448" i="21"/>
  <c r="P2447" i="21"/>
  <c r="O2447" i="21"/>
  <c r="Q2447" i="21"/>
  <c r="N2447" i="21"/>
  <c r="M2448" i="21"/>
  <c r="H2449" i="21"/>
  <c r="L2448" i="21"/>
  <c r="K2448" i="21"/>
  <c r="I2448" i="21"/>
  <c r="J2448" i="21"/>
  <c r="F2448" i="21"/>
  <c r="D2449" i="21"/>
  <c r="E2448" i="21"/>
  <c r="I2449" i="21"/>
  <c r="H2450" i="21"/>
  <c r="M2449" i="21"/>
  <c r="K2449" i="21"/>
  <c r="L2449" i="21"/>
  <c r="J2449" i="21"/>
  <c r="Q2448" i="21"/>
  <c r="P2448" i="21"/>
  <c r="O2448" i="21"/>
  <c r="N2448" i="21"/>
  <c r="F2449" i="21"/>
  <c r="D2450" i="21"/>
  <c r="E2449" i="21"/>
  <c r="N2449" i="21"/>
  <c r="Q2449" i="21"/>
  <c r="O2449" i="21"/>
  <c r="P2449" i="21"/>
  <c r="J2450" i="21"/>
  <c r="K2450" i="21"/>
  <c r="L2450" i="21"/>
  <c r="M2450" i="21"/>
  <c r="I2450" i="21"/>
  <c r="H2451" i="21"/>
  <c r="E2450" i="21"/>
  <c r="D2451" i="21"/>
  <c r="F2450" i="21"/>
  <c r="N2450" i="21"/>
  <c r="P2450" i="21"/>
  <c r="O2450" i="21"/>
  <c r="Q2450" i="21"/>
  <c r="L2451" i="21"/>
  <c r="K2451" i="21"/>
  <c r="J2451" i="21"/>
  <c r="M2451" i="21"/>
  <c r="I2451" i="21"/>
  <c r="H2452" i="21"/>
  <c r="F2451" i="21"/>
  <c r="E2451" i="21"/>
  <c r="D2452" i="21"/>
  <c r="N2451" i="21"/>
  <c r="P2451" i="21"/>
  <c r="O2451" i="21"/>
  <c r="Q2451" i="21"/>
  <c r="M2452" i="21"/>
  <c r="K2452" i="21"/>
  <c r="I2452" i="21"/>
  <c r="L2452" i="21"/>
  <c r="H2453" i="21"/>
  <c r="J2452" i="21"/>
  <c r="E2452" i="21"/>
  <c r="D2453" i="21"/>
  <c r="F2452" i="21"/>
  <c r="P2452" i="21"/>
  <c r="O2452" i="21"/>
  <c r="N2452" i="21"/>
  <c r="Q2452" i="21"/>
  <c r="J2453" i="21"/>
  <c r="K2453" i="21"/>
  <c r="I2453" i="21"/>
  <c r="L2453" i="21"/>
  <c r="H2454" i="21"/>
  <c r="M2453" i="21"/>
  <c r="F2453" i="21"/>
  <c r="D2454" i="21"/>
  <c r="E2453" i="21"/>
  <c r="N2453" i="21"/>
  <c r="Q2453" i="21"/>
  <c r="P2453" i="21"/>
  <c r="O2453" i="21"/>
  <c r="I2454" i="21"/>
  <c r="L2454" i="21"/>
  <c r="H2455" i="21"/>
  <c r="K2454" i="21"/>
  <c r="M2454" i="21"/>
  <c r="J2454" i="21"/>
  <c r="E2454" i="21"/>
  <c r="F2454" i="21"/>
  <c r="D2455" i="21"/>
  <c r="Q2454" i="21"/>
  <c r="N2454" i="21"/>
  <c r="P2454" i="21"/>
  <c r="O2454" i="21"/>
  <c r="K2455" i="21"/>
  <c r="L2455" i="21"/>
  <c r="H2456" i="21"/>
  <c r="M2455" i="21"/>
  <c r="I2455" i="21"/>
  <c r="J2455" i="21"/>
  <c r="D2456" i="21"/>
  <c r="E2455" i="21"/>
  <c r="F2455" i="21"/>
  <c r="H2457" i="21"/>
  <c r="M2456" i="21"/>
  <c r="L2456" i="21"/>
  <c r="K2456" i="21"/>
  <c r="I2456" i="21"/>
  <c r="J2456" i="21"/>
  <c r="Q2455" i="21"/>
  <c r="P2455" i="21"/>
  <c r="O2455" i="21"/>
  <c r="N2455" i="21"/>
  <c r="F2456" i="21"/>
  <c r="D2457" i="21"/>
  <c r="E2456" i="21"/>
  <c r="I2457" i="21"/>
  <c r="L2457" i="21"/>
  <c r="J2457" i="21"/>
  <c r="M2457" i="21"/>
  <c r="H2458" i="21"/>
  <c r="K2457" i="21"/>
  <c r="N2456" i="21"/>
  <c r="P2456" i="21"/>
  <c r="O2456" i="21"/>
  <c r="Q2456" i="21"/>
  <c r="E2457" i="21"/>
  <c r="F2457" i="21"/>
  <c r="D2458" i="21"/>
  <c r="O2457" i="21"/>
  <c r="Q2457" i="21"/>
  <c r="N2457" i="21"/>
  <c r="P2457" i="21"/>
  <c r="H2459" i="21"/>
  <c r="K2458" i="21"/>
  <c r="J2458" i="21"/>
  <c r="L2458" i="21"/>
  <c r="I2458" i="21"/>
  <c r="M2458" i="21"/>
  <c r="E2458" i="21"/>
  <c r="D2459" i="21"/>
  <c r="F2458" i="21"/>
  <c r="I2459" i="21"/>
  <c r="K2459" i="21"/>
  <c r="L2459" i="21"/>
  <c r="H2460" i="21"/>
  <c r="J2459" i="21"/>
  <c r="M2459" i="21"/>
  <c r="N2458" i="21"/>
  <c r="O2458" i="21"/>
  <c r="Q2458" i="21"/>
  <c r="P2458" i="21"/>
  <c r="F2459" i="21"/>
  <c r="D2460" i="21"/>
  <c r="E2459" i="21"/>
  <c r="O2459" i="21"/>
  <c r="P2459" i="21"/>
  <c r="N2459" i="21"/>
  <c r="Q2459" i="21"/>
  <c r="H2461" i="21"/>
  <c r="J2460" i="21"/>
  <c r="L2460" i="21"/>
  <c r="K2460" i="21"/>
  <c r="M2460" i="21"/>
  <c r="I2460" i="21"/>
  <c r="E2460" i="21"/>
  <c r="D2461" i="21"/>
  <c r="F2460" i="21"/>
  <c r="M2461" i="21"/>
  <c r="J2461" i="21"/>
  <c r="K2461" i="21"/>
  <c r="L2461" i="21"/>
  <c r="H2462" i="21"/>
  <c r="I2461" i="21"/>
  <c r="Q2460" i="21"/>
  <c r="P2460" i="21"/>
  <c r="O2460" i="21"/>
  <c r="N2460" i="21"/>
  <c r="E2461" i="21"/>
  <c r="D2462" i="21"/>
  <c r="F2461" i="21"/>
  <c r="M2462" i="21"/>
  <c r="L2462" i="21"/>
  <c r="H2463" i="21"/>
  <c r="K2462" i="21"/>
  <c r="J2462" i="21"/>
  <c r="I2462" i="21"/>
  <c r="O2461" i="21"/>
  <c r="Q2461" i="21"/>
  <c r="P2461" i="21"/>
  <c r="N2461" i="21"/>
  <c r="F2462" i="21"/>
  <c r="E2462" i="21"/>
  <c r="D2463" i="21"/>
  <c r="J2463" i="21"/>
  <c r="K2463" i="21"/>
  <c r="M2463" i="21"/>
  <c r="I2463" i="21"/>
  <c r="L2463" i="21"/>
  <c r="H2464" i="21"/>
  <c r="N2462" i="21"/>
  <c r="P2462" i="21"/>
  <c r="Q2462" i="21"/>
  <c r="O2462" i="21"/>
  <c r="D2464" i="21"/>
  <c r="F2463" i="21"/>
  <c r="E2463" i="21"/>
  <c r="O2463" i="21"/>
  <c r="N2463" i="21"/>
  <c r="P2463" i="21"/>
  <c r="Q2463" i="21"/>
  <c r="H2465" i="21"/>
  <c r="J2464" i="21"/>
  <c r="M2464" i="21"/>
  <c r="K2464" i="21"/>
  <c r="L2464" i="21"/>
  <c r="I2464" i="21"/>
  <c r="D2465" i="21"/>
  <c r="E2464" i="21"/>
  <c r="F2464" i="21"/>
  <c r="L2465" i="21"/>
  <c r="K2465" i="21"/>
  <c r="I2465" i="21"/>
  <c r="H2466" i="21"/>
  <c r="J2465" i="21"/>
  <c r="M2465" i="21"/>
  <c r="P2464" i="21"/>
  <c r="N2464" i="21"/>
  <c r="Q2464" i="21"/>
  <c r="O2464" i="21"/>
  <c r="E2465" i="21"/>
  <c r="D2466" i="21"/>
  <c r="F2465" i="21"/>
  <c r="N2465" i="21"/>
  <c r="O2465" i="21"/>
  <c r="Q2465" i="21"/>
  <c r="P2465" i="21"/>
  <c r="J2466" i="21"/>
  <c r="K2466" i="21"/>
  <c r="H2467" i="21"/>
  <c r="M2466" i="21"/>
  <c r="I2466" i="21"/>
  <c r="L2466" i="21"/>
  <c r="F2466" i="21"/>
  <c r="E2466" i="21"/>
  <c r="D2467" i="21"/>
  <c r="I2467" i="21"/>
  <c r="K2467" i="21"/>
  <c r="H2468" i="21"/>
  <c r="J2467" i="21"/>
  <c r="L2467" i="21"/>
  <c r="M2467" i="21"/>
  <c r="Q2466" i="21"/>
  <c r="P2466" i="21"/>
  <c r="O2466" i="21"/>
  <c r="N2466" i="21"/>
  <c r="E2467" i="21"/>
  <c r="F2467" i="21"/>
  <c r="D2468" i="21"/>
  <c r="N2467" i="21"/>
  <c r="O2467" i="21"/>
  <c r="P2467" i="21"/>
  <c r="Q2467" i="21"/>
  <c r="I2468" i="21"/>
  <c r="M2468" i="21"/>
  <c r="J2468" i="21"/>
  <c r="L2468" i="21"/>
  <c r="H2469" i="21"/>
  <c r="K2468" i="21"/>
  <c r="F2468" i="21"/>
  <c r="D2469" i="21"/>
  <c r="E2468" i="21"/>
  <c r="Q2468" i="21"/>
  <c r="O2468" i="21"/>
  <c r="P2468" i="21"/>
  <c r="N2468" i="21"/>
  <c r="K2469" i="21"/>
  <c r="M2469" i="21"/>
  <c r="H2470" i="21"/>
  <c r="J2469" i="21"/>
  <c r="L2469" i="21"/>
  <c r="I2469" i="21"/>
  <c r="F2469" i="21"/>
  <c r="E2469" i="21"/>
  <c r="D2470" i="21"/>
  <c r="K2470" i="21"/>
  <c r="J2470" i="21"/>
  <c r="H2471" i="21"/>
  <c r="I2470" i="21"/>
  <c r="L2470" i="21"/>
  <c r="M2470" i="21"/>
  <c r="P2469" i="21"/>
  <c r="Q2469" i="21"/>
  <c r="N2469" i="21"/>
  <c r="O2469" i="21"/>
  <c r="D2471" i="21"/>
  <c r="E2470" i="21"/>
  <c r="F2470" i="21"/>
  <c r="I2471" i="21"/>
  <c r="L2471" i="21"/>
  <c r="H2472" i="21"/>
  <c r="K2471" i="21"/>
  <c r="M2471" i="21"/>
  <c r="J2471" i="21"/>
  <c r="O2470" i="21"/>
  <c r="P2470" i="21"/>
  <c r="N2470" i="21"/>
  <c r="Q2470" i="21"/>
  <c r="D2472" i="21"/>
  <c r="F2471" i="21"/>
  <c r="E2471" i="21"/>
  <c r="Q2471" i="21"/>
  <c r="O2471" i="21"/>
  <c r="N2471" i="21"/>
  <c r="P2471" i="21"/>
  <c r="K2472" i="21"/>
  <c r="L2472" i="21"/>
  <c r="J2472" i="21"/>
  <c r="I2472" i="21"/>
  <c r="H2473" i="21"/>
  <c r="M2472" i="21"/>
  <c r="D2473" i="21"/>
  <c r="F2472" i="21"/>
  <c r="E2472" i="21"/>
  <c r="N2472" i="21"/>
  <c r="P2472" i="21"/>
  <c r="O2472" i="21"/>
  <c r="Q2472" i="21"/>
  <c r="H2474" i="21"/>
  <c r="L2473" i="21"/>
  <c r="I2473" i="21"/>
  <c r="M2473" i="21"/>
  <c r="J2473" i="21"/>
  <c r="K2473" i="21"/>
  <c r="F2473" i="21"/>
  <c r="E2473" i="21"/>
  <c r="D2474" i="21"/>
  <c r="M2474" i="21"/>
  <c r="L2474" i="21"/>
  <c r="H2475" i="21"/>
  <c r="I2474" i="21"/>
  <c r="K2474" i="21"/>
  <c r="J2474" i="21"/>
  <c r="P2473" i="21"/>
  <c r="N2473" i="21"/>
  <c r="O2473" i="21"/>
  <c r="Q2473" i="21"/>
  <c r="F2474" i="21"/>
  <c r="D2475" i="21"/>
  <c r="E2474" i="21"/>
  <c r="K2475" i="21"/>
  <c r="L2475" i="21"/>
  <c r="H2476" i="21"/>
  <c r="M2475" i="21"/>
  <c r="J2475" i="21"/>
  <c r="I2475" i="21"/>
  <c r="Q2474" i="21"/>
  <c r="P2474" i="21"/>
  <c r="O2474" i="21"/>
  <c r="N2474" i="21"/>
  <c r="F2475" i="21"/>
  <c r="D2476" i="21"/>
  <c r="E2475" i="21"/>
  <c r="J2476" i="21"/>
  <c r="L2476" i="21"/>
  <c r="M2476" i="21"/>
  <c r="K2476" i="21"/>
  <c r="H2477" i="21"/>
  <c r="I2476" i="21"/>
  <c r="P2475" i="21"/>
  <c r="O2475" i="21"/>
  <c r="Q2475" i="21"/>
  <c r="N2475" i="21"/>
  <c r="F2476" i="21"/>
  <c r="D2477" i="21"/>
  <c r="E2476" i="21"/>
  <c r="H2478" i="21"/>
  <c r="K2477" i="21"/>
  <c r="L2477" i="21"/>
  <c r="M2477" i="21"/>
  <c r="J2477" i="21"/>
  <c r="I2477" i="21"/>
  <c r="Q2476" i="21"/>
  <c r="N2476" i="21"/>
  <c r="P2476" i="21"/>
  <c r="O2476" i="21"/>
  <c r="F2477" i="21"/>
  <c r="D2478" i="21"/>
  <c r="E2477" i="21"/>
  <c r="K2478" i="21"/>
  <c r="M2478" i="21"/>
  <c r="J2478" i="21"/>
  <c r="L2478" i="21"/>
  <c r="I2478" i="21"/>
  <c r="H2479" i="21"/>
  <c r="O2477" i="21"/>
  <c r="Q2477" i="21"/>
  <c r="N2477" i="21"/>
  <c r="P2477" i="21"/>
  <c r="E2478" i="21"/>
  <c r="F2478" i="21"/>
  <c r="D2479" i="21"/>
  <c r="Q2478" i="21"/>
  <c r="N2478" i="21"/>
  <c r="P2478" i="21"/>
  <c r="O2478" i="21"/>
  <c r="J2479" i="21"/>
  <c r="K2479" i="21"/>
  <c r="L2479" i="21"/>
  <c r="I2479" i="21"/>
  <c r="H2480" i="21"/>
  <c r="M2479" i="21"/>
  <c r="D2480" i="21"/>
  <c r="E2479" i="21"/>
  <c r="F2479" i="21"/>
  <c r="Q2479" i="21"/>
  <c r="P2479" i="21"/>
  <c r="O2479" i="21"/>
  <c r="N2479" i="21"/>
  <c r="K2480" i="21"/>
  <c r="H2481" i="21"/>
  <c r="L2480" i="21"/>
  <c r="J2480" i="21"/>
  <c r="I2480" i="21"/>
  <c r="M2480" i="21"/>
  <c r="E2480" i="21"/>
  <c r="D2481" i="21"/>
  <c r="F2480" i="21"/>
  <c r="H2482" i="21"/>
  <c r="K2481" i="21"/>
  <c r="I2481" i="21"/>
  <c r="M2481" i="21"/>
  <c r="L2481" i="21"/>
  <c r="J2481" i="21"/>
  <c r="P2480" i="21"/>
  <c r="O2480" i="21"/>
  <c r="N2480" i="21"/>
  <c r="Q2480" i="21"/>
  <c r="F2481" i="21"/>
  <c r="E2481" i="21"/>
  <c r="D2482" i="21"/>
  <c r="H2483" i="21"/>
  <c r="L2482" i="21"/>
  <c r="K2482" i="21"/>
  <c r="M2482" i="21"/>
  <c r="J2482" i="21"/>
  <c r="I2482" i="21"/>
  <c r="Q2481" i="21"/>
  <c r="P2481" i="21"/>
  <c r="O2481" i="21"/>
  <c r="N2481" i="21"/>
  <c r="E2482" i="21"/>
  <c r="F2482" i="21"/>
  <c r="D2483" i="21"/>
  <c r="J2483" i="21"/>
  <c r="K2483" i="21"/>
  <c r="H2484" i="21"/>
  <c r="L2483" i="21"/>
  <c r="M2483" i="21"/>
  <c r="I2483" i="21"/>
  <c r="N2482" i="21"/>
  <c r="Q2482" i="21"/>
  <c r="P2482" i="21"/>
  <c r="O2482" i="21"/>
  <c r="F2483" i="21"/>
  <c r="E2483" i="21"/>
  <c r="D2484" i="21"/>
  <c r="M2484" i="21"/>
  <c r="J2484" i="21"/>
  <c r="H2485" i="21"/>
  <c r="L2484" i="21"/>
  <c r="K2484" i="21"/>
  <c r="I2484" i="21"/>
  <c r="Q2483" i="21"/>
  <c r="P2483" i="21"/>
  <c r="O2483" i="21"/>
  <c r="N2483" i="21"/>
  <c r="E2484" i="21"/>
  <c r="D2485" i="21"/>
  <c r="F2484" i="21"/>
  <c r="I2485" i="21"/>
  <c r="M2485" i="21"/>
  <c r="K2485" i="21"/>
  <c r="J2485" i="21"/>
  <c r="L2485" i="21"/>
  <c r="H2486" i="21"/>
  <c r="Q2484" i="21"/>
  <c r="P2484" i="21"/>
  <c r="O2484" i="21"/>
  <c r="N2484" i="21"/>
  <c r="E2485" i="21"/>
  <c r="D2486" i="21"/>
  <c r="F2485" i="21"/>
  <c r="O2485" i="21"/>
  <c r="Q2485" i="21"/>
  <c r="P2485" i="21"/>
  <c r="N2485" i="21"/>
  <c r="H2487" i="21"/>
  <c r="M2486" i="21"/>
  <c r="J2486" i="21"/>
  <c r="I2486" i="21"/>
  <c r="L2486" i="21"/>
  <c r="K2486" i="21"/>
  <c r="F2486" i="21"/>
  <c r="D2487" i="21"/>
  <c r="E2486" i="21"/>
  <c r="M2487" i="21"/>
  <c r="J2487" i="21"/>
  <c r="L2487" i="21"/>
  <c r="I2487" i="21"/>
  <c r="H2488" i="21"/>
  <c r="K2487" i="21"/>
  <c r="P2486" i="21"/>
  <c r="O2486" i="21"/>
  <c r="N2486" i="21"/>
  <c r="Q2486" i="21"/>
  <c r="E2487" i="21"/>
  <c r="F2487" i="21"/>
  <c r="D2488" i="21"/>
  <c r="O2487" i="21"/>
  <c r="Q2487" i="21"/>
  <c r="N2487" i="21"/>
  <c r="P2487" i="21"/>
  <c r="K2488" i="21"/>
  <c r="M2488" i="21"/>
  <c r="H2489" i="21"/>
  <c r="J2488" i="21"/>
  <c r="I2488" i="21"/>
  <c r="L2488" i="21"/>
  <c r="D2489" i="21"/>
  <c r="F2488" i="21"/>
  <c r="E2488" i="21"/>
  <c r="K2489" i="21"/>
  <c r="I2489" i="21"/>
  <c r="M2489" i="21"/>
  <c r="J2489" i="21"/>
  <c r="L2489" i="21"/>
  <c r="H2490" i="21"/>
  <c r="Q2488" i="21"/>
  <c r="P2488" i="21"/>
  <c r="O2488" i="21"/>
  <c r="N2488" i="21"/>
  <c r="D2490" i="21"/>
  <c r="E2489" i="21"/>
  <c r="F2489" i="21"/>
  <c r="O2489" i="21"/>
  <c r="Q2489" i="21"/>
  <c r="N2489" i="21"/>
  <c r="P2489" i="21"/>
  <c r="K2490" i="21"/>
  <c r="M2490" i="21"/>
  <c r="H2491" i="21"/>
  <c r="I2490" i="21"/>
  <c r="J2490" i="21"/>
  <c r="L2490" i="21"/>
  <c r="F2490" i="21"/>
  <c r="D2491" i="21"/>
  <c r="E2490" i="21"/>
  <c r="I2491" i="21"/>
  <c r="J2491" i="21"/>
  <c r="M2491" i="21"/>
  <c r="H2492" i="21"/>
  <c r="L2491" i="21"/>
  <c r="K2491" i="21"/>
  <c r="O2490" i="21"/>
  <c r="Q2490" i="21"/>
  <c r="N2490" i="21"/>
  <c r="P2490" i="21"/>
  <c r="F2491" i="21"/>
  <c r="D2492" i="21"/>
  <c r="E2491" i="21"/>
  <c r="P2491" i="21"/>
  <c r="Q2491" i="21"/>
  <c r="O2491" i="21"/>
  <c r="N2491" i="21"/>
  <c r="I2492" i="21"/>
  <c r="L2492" i="21"/>
  <c r="J2492" i="21"/>
  <c r="K2492" i="21"/>
  <c r="H2493" i="21"/>
  <c r="M2492" i="21"/>
  <c r="D2493" i="21"/>
  <c r="F2492" i="21"/>
  <c r="E2492" i="21"/>
  <c r="Q2492" i="21"/>
  <c r="N2492" i="21"/>
  <c r="P2492" i="21"/>
  <c r="O2492" i="21"/>
  <c r="H2494" i="21"/>
  <c r="L2493" i="21"/>
  <c r="I2493" i="21"/>
  <c r="M2493" i="21"/>
  <c r="J2493" i="21"/>
  <c r="K2493" i="21"/>
  <c r="F2493" i="21"/>
  <c r="D2494" i="21"/>
  <c r="E2493" i="21"/>
  <c r="K2494" i="21"/>
  <c r="L2494" i="21"/>
  <c r="J2494" i="21"/>
  <c r="M2494" i="21"/>
  <c r="H2495" i="21"/>
  <c r="I2494" i="21"/>
  <c r="Q2493" i="21"/>
  <c r="N2493" i="21"/>
  <c r="P2493" i="21"/>
  <c r="O2493" i="21"/>
  <c r="F2494" i="21"/>
  <c r="D2495" i="21"/>
  <c r="E2494" i="21"/>
  <c r="L2495" i="21"/>
  <c r="J2495" i="21"/>
  <c r="I2495" i="21"/>
  <c r="K2495" i="21"/>
  <c r="M2495" i="21"/>
  <c r="H2496" i="21"/>
  <c r="O2494" i="21"/>
  <c r="P2494" i="21"/>
  <c r="N2494" i="21"/>
  <c r="Q2494" i="21"/>
  <c r="D2496" i="21"/>
  <c r="E2495" i="21"/>
  <c r="F2495" i="21"/>
  <c r="P2495" i="21"/>
  <c r="Q2495" i="21"/>
  <c r="O2495" i="21"/>
  <c r="N2495" i="21"/>
  <c r="H2497" i="21"/>
  <c r="I2496" i="21"/>
  <c r="J2496" i="21"/>
  <c r="K2496" i="21"/>
  <c r="M2496" i="21"/>
  <c r="L2496" i="21"/>
  <c r="F2496" i="21"/>
  <c r="D2497" i="21"/>
  <c r="E2496" i="21"/>
  <c r="I2497" i="21"/>
  <c r="K2497" i="21"/>
  <c r="M2497" i="21"/>
  <c r="H2498" i="21"/>
  <c r="J2497" i="21"/>
  <c r="L2497" i="21"/>
  <c r="N2496" i="21"/>
  <c r="Q2496" i="21"/>
  <c r="P2496" i="21"/>
  <c r="O2496" i="21"/>
  <c r="E2497" i="21"/>
  <c r="D2498" i="21"/>
  <c r="F2497" i="21"/>
  <c r="P2497" i="21"/>
  <c r="Q2497" i="21"/>
  <c r="O2497" i="21"/>
  <c r="N2497" i="21"/>
  <c r="M2498" i="21"/>
  <c r="K2498" i="21"/>
  <c r="J2498" i="21"/>
  <c r="L2498" i="21"/>
  <c r="H2499" i="21"/>
  <c r="I2498" i="21"/>
  <c r="E2498" i="21"/>
  <c r="F2498" i="21"/>
  <c r="D2499" i="21"/>
  <c r="L2499" i="21"/>
  <c r="H2500" i="21"/>
  <c r="J2499" i="21"/>
  <c r="I2499" i="21"/>
  <c r="M2499" i="21"/>
  <c r="K2499" i="21"/>
  <c r="O2498" i="21"/>
  <c r="N2498" i="21"/>
  <c r="Q2498" i="21"/>
  <c r="P2498" i="21"/>
  <c r="E2499" i="21"/>
  <c r="D2500" i="21"/>
  <c r="F2499" i="21"/>
  <c r="K2500" i="21"/>
  <c r="L2500" i="21"/>
  <c r="I2500" i="21"/>
  <c r="H2501" i="21"/>
  <c r="M2500" i="21"/>
  <c r="J2500" i="21"/>
  <c r="P2499" i="21"/>
  <c r="O2499" i="21"/>
  <c r="Q2499" i="21"/>
  <c r="N2499" i="21"/>
  <c r="E2500" i="21"/>
  <c r="F2500" i="21"/>
  <c r="D2501" i="21"/>
  <c r="O2500" i="21"/>
  <c r="N2500" i="21"/>
  <c r="Q2500" i="21"/>
  <c r="P2500" i="21"/>
  <c r="I2501" i="21"/>
  <c r="J2501" i="21"/>
  <c r="L2501" i="21"/>
  <c r="H2502" i="21"/>
  <c r="M2501" i="21"/>
  <c r="K2501" i="21"/>
  <c r="D2502" i="21"/>
  <c r="E2501" i="21"/>
  <c r="F2501" i="21"/>
  <c r="N2501" i="21"/>
  <c r="Q2501" i="21"/>
  <c r="O2501" i="21"/>
  <c r="P2501" i="21"/>
  <c r="I2502" i="21"/>
  <c r="K2502" i="21"/>
  <c r="M2502" i="21"/>
  <c r="J2502" i="21"/>
  <c r="H2503" i="21"/>
  <c r="L2502" i="21"/>
  <c r="F2502" i="21"/>
  <c r="D2503" i="21"/>
  <c r="E2502" i="21"/>
  <c r="N2502" i="21"/>
  <c r="Q2502" i="21"/>
  <c r="P2502" i="21"/>
  <c r="O2502" i="21"/>
  <c r="M2503" i="21"/>
  <c r="H2504" i="21"/>
  <c r="L2503" i="21"/>
  <c r="K2503" i="21"/>
  <c r="J2503" i="21"/>
  <c r="I2503" i="21"/>
  <c r="E2503" i="21"/>
  <c r="D2504" i="21"/>
  <c r="F2503" i="21"/>
  <c r="J2504" i="21"/>
  <c r="K2504" i="21"/>
  <c r="I2504" i="21"/>
  <c r="L2504" i="21"/>
  <c r="H2505" i="21"/>
  <c r="M2504" i="21"/>
  <c r="Q2503" i="21"/>
  <c r="N2503" i="21"/>
  <c r="O2503" i="21"/>
  <c r="P2503" i="21"/>
  <c r="F2504" i="21"/>
  <c r="D2505" i="21"/>
  <c r="E2504" i="21"/>
  <c r="O2504" i="21"/>
  <c r="N2504" i="21"/>
  <c r="Q2504" i="21"/>
  <c r="P2504" i="21"/>
  <c r="K2505" i="21"/>
  <c r="I2505" i="21"/>
  <c r="J2505" i="21"/>
  <c r="H2506" i="21"/>
  <c r="M2505" i="21"/>
  <c r="L2505" i="21"/>
  <c r="D2506" i="21"/>
  <c r="E2505" i="21"/>
  <c r="F2505" i="21"/>
  <c r="N2505" i="21"/>
  <c r="Q2505" i="21"/>
  <c r="O2505" i="21"/>
  <c r="P2505" i="21"/>
  <c r="H2507" i="21"/>
  <c r="K2506" i="21"/>
  <c r="L2506" i="21"/>
  <c r="I2506" i="21"/>
  <c r="M2506" i="21"/>
  <c r="J2506" i="21"/>
  <c r="E2506" i="21"/>
  <c r="F2506" i="21"/>
  <c r="D2507" i="21"/>
  <c r="H2508" i="21"/>
  <c r="M2507" i="21"/>
  <c r="J2507" i="21"/>
  <c r="L2507" i="21"/>
  <c r="I2507" i="21"/>
  <c r="K2507" i="21"/>
  <c r="O2506" i="21"/>
  <c r="N2506" i="21"/>
  <c r="Q2506" i="21"/>
  <c r="P2506" i="21"/>
  <c r="D2508" i="21"/>
  <c r="E2507" i="21"/>
  <c r="F2507" i="21"/>
  <c r="I2508" i="21"/>
  <c r="H2509" i="21"/>
  <c r="M2508" i="21"/>
  <c r="K2508" i="21"/>
  <c r="J2508" i="21"/>
  <c r="L2508" i="21"/>
  <c r="P2507" i="21"/>
  <c r="O2507" i="21"/>
  <c r="N2507" i="21"/>
  <c r="Q2507" i="21"/>
  <c r="E2508" i="21"/>
  <c r="F2508" i="21"/>
  <c r="D2509" i="21"/>
  <c r="P2508" i="21"/>
  <c r="Q2508" i="21"/>
  <c r="O2508" i="21"/>
  <c r="N2508" i="21"/>
  <c r="K2509" i="21"/>
  <c r="M2509" i="21"/>
  <c r="L2509" i="21"/>
  <c r="J2509" i="21"/>
  <c r="I2509" i="21"/>
  <c r="H2510" i="21"/>
  <c r="F2509" i="21"/>
  <c r="E2509" i="21"/>
  <c r="D2510" i="21"/>
  <c r="N2509" i="21"/>
  <c r="Q2509" i="21"/>
  <c r="P2509" i="21"/>
  <c r="O2509" i="21"/>
  <c r="L2510" i="21"/>
  <c r="M2510" i="21"/>
  <c r="I2510" i="21"/>
  <c r="H2511" i="21"/>
  <c r="J2510" i="21"/>
  <c r="K2510" i="21"/>
  <c r="E2510" i="21"/>
  <c r="F2510" i="21"/>
  <c r="D2511" i="21"/>
  <c r="Q2510" i="21"/>
  <c r="N2510" i="21"/>
  <c r="P2510" i="21"/>
  <c r="O2510" i="21"/>
  <c r="L2511" i="21"/>
  <c r="M2511" i="21"/>
  <c r="H2512" i="21"/>
  <c r="I2511" i="21"/>
  <c r="K2511" i="21"/>
  <c r="J2511" i="21"/>
  <c r="D2512" i="21"/>
  <c r="F2511" i="21"/>
  <c r="E2511" i="21"/>
  <c r="H2513" i="21"/>
  <c r="I2512" i="21"/>
  <c r="L2512" i="21"/>
  <c r="J2512" i="21"/>
  <c r="K2512" i="21"/>
  <c r="M2512" i="21"/>
  <c r="O2511" i="21"/>
  <c r="N2511" i="21"/>
  <c r="Q2511" i="21"/>
  <c r="P2511" i="21"/>
  <c r="D2513" i="21"/>
  <c r="F2512" i="21"/>
  <c r="E2512" i="21"/>
  <c r="L2513" i="21"/>
  <c r="H2514" i="21"/>
  <c r="J2513" i="21"/>
  <c r="I2513" i="21"/>
  <c r="K2513" i="21"/>
  <c r="M2513" i="21"/>
  <c r="Q2512" i="21"/>
  <c r="P2512" i="21"/>
  <c r="O2512" i="21"/>
  <c r="N2512" i="21"/>
  <c r="D2514" i="21"/>
  <c r="E2513" i="21"/>
  <c r="F2513" i="21"/>
  <c r="J2514" i="21"/>
  <c r="H2515" i="21"/>
  <c r="K2514" i="21"/>
  <c r="M2514" i="21"/>
  <c r="L2514" i="21"/>
  <c r="I2514" i="21"/>
  <c r="O2513" i="21"/>
  <c r="N2513" i="21"/>
  <c r="Q2513" i="21"/>
  <c r="P2513" i="21"/>
  <c r="E2514" i="21"/>
  <c r="F2514" i="21"/>
  <c r="D2515" i="21"/>
  <c r="K2515" i="21"/>
  <c r="L2515" i="21"/>
  <c r="M2515" i="21"/>
  <c r="I2515" i="21"/>
  <c r="H2516" i="21"/>
  <c r="J2515" i="21"/>
  <c r="O2514" i="21"/>
  <c r="Q2514" i="21"/>
  <c r="N2514" i="21"/>
  <c r="P2514" i="21"/>
  <c r="E2515" i="21"/>
  <c r="D2516" i="21"/>
  <c r="F2515" i="21"/>
  <c r="O2515" i="21"/>
  <c r="N2515" i="21"/>
  <c r="P2515" i="21"/>
  <c r="Q2515" i="21"/>
  <c r="I2516" i="21"/>
  <c r="L2516" i="21"/>
  <c r="J2516" i="21"/>
  <c r="K2516" i="21"/>
  <c r="H2517" i="21"/>
  <c r="M2516" i="21"/>
  <c r="E2516" i="21"/>
  <c r="D2517" i="21"/>
  <c r="F2516" i="21"/>
  <c r="O2516" i="21"/>
  <c r="N2516" i="21"/>
  <c r="P2516" i="21"/>
  <c r="Q2516" i="21"/>
  <c r="I2517" i="21"/>
  <c r="H2518" i="21"/>
  <c r="K2517" i="21"/>
  <c r="L2517" i="21"/>
  <c r="J2517" i="21"/>
  <c r="M2517" i="21"/>
  <c r="F2517" i="21"/>
  <c r="E2517" i="21"/>
  <c r="D2518" i="21"/>
  <c r="N2517" i="21"/>
  <c r="P2517" i="21"/>
  <c r="O2517" i="21"/>
  <c r="Q2517" i="21"/>
  <c r="H2519" i="21"/>
  <c r="I2518" i="21"/>
  <c r="K2518" i="21"/>
  <c r="J2518" i="21"/>
  <c r="M2518" i="21"/>
  <c r="L2518" i="21"/>
  <c r="D2519" i="21"/>
  <c r="F2518" i="21"/>
  <c r="E2518" i="21"/>
  <c r="L2519" i="21"/>
  <c r="M2519" i="21"/>
  <c r="K2519" i="21"/>
  <c r="H2520" i="21"/>
  <c r="I2519" i="21"/>
  <c r="J2519" i="21"/>
  <c r="N2518" i="21"/>
  <c r="Q2518" i="21"/>
  <c r="P2518" i="21"/>
  <c r="O2518" i="21"/>
  <c r="D2520" i="21"/>
  <c r="F2519" i="21"/>
  <c r="E2519" i="21"/>
  <c r="K2520" i="21"/>
  <c r="H2521" i="21"/>
  <c r="I2520" i="21"/>
  <c r="M2520" i="21"/>
  <c r="L2520" i="21"/>
  <c r="J2520" i="21"/>
  <c r="P2519" i="21"/>
  <c r="O2519" i="21"/>
  <c r="Q2519" i="21"/>
  <c r="N2519" i="21"/>
  <c r="E2520" i="21"/>
  <c r="D2521" i="21"/>
  <c r="F2520" i="21"/>
  <c r="H2522" i="21"/>
  <c r="I2521" i="21"/>
  <c r="K2521" i="21"/>
  <c r="M2521" i="21"/>
  <c r="J2521" i="21"/>
  <c r="L2521" i="21"/>
  <c r="Q2520" i="21"/>
  <c r="N2520" i="21"/>
  <c r="P2520" i="21"/>
  <c r="O2520" i="21"/>
  <c r="D2522" i="21"/>
  <c r="F2521" i="21"/>
  <c r="E2521" i="21"/>
  <c r="I2522" i="21"/>
  <c r="J2522" i="21"/>
  <c r="L2522" i="21"/>
  <c r="K2522" i="21"/>
  <c r="H2523" i="21"/>
  <c r="M2522" i="21"/>
  <c r="O2521" i="21"/>
  <c r="N2521" i="21"/>
  <c r="Q2521" i="21"/>
  <c r="P2521" i="21"/>
  <c r="F2522" i="21"/>
  <c r="E2522" i="21"/>
  <c r="D2523" i="21"/>
  <c r="Q2522" i="21"/>
  <c r="P2522" i="21"/>
  <c r="O2522" i="21"/>
  <c r="N2522" i="21"/>
  <c r="H2524" i="21"/>
  <c r="I2523" i="21"/>
  <c r="J2523" i="21"/>
  <c r="K2523" i="21"/>
  <c r="L2523" i="21"/>
  <c r="M2523" i="21"/>
  <c r="E2523" i="21"/>
  <c r="D2524" i="21"/>
  <c r="F2523" i="21"/>
  <c r="K2524" i="21"/>
  <c r="J2524" i="21"/>
  <c r="L2524" i="21"/>
  <c r="I2524" i="21"/>
  <c r="H2525" i="21"/>
  <c r="M2524" i="21"/>
  <c r="Q2523" i="21"/>
  <c r="P2523" i="21"/>
  <c r="O2523" i="21"/>
  <c r="N2523" i="21"/>
  <c r="E2524" i="21"/>
  <c r="D2525" i="21"/>
  <c r="F2524" i="21"/>
  <c r="Q2524" i="21"/>
  <c r="O2524" i="21"/>
  <c r="N2524" i="21"/>
  <c r="P2524" i="21"/>
  <c r="J2525" i="21"/>
  <c r="I2525" i="21"/>
  <c r="L2525" i="21"/>
  <c r="M2525" i="21"/>
  <c r="K2525" i="21"/>
  <c r="H2526" i="21"/>
  <c r="F2525" i="21"/>
  <c r="D2526" i="21"/>
  <c r="E2525" i="21"/>
  <c r="P2525" i="21"/>
  <c r="O2525" i="21"/>
  <c r="Q2525" i="21"/>
  <c r="N2525" i="21"/>
  <c r="J2526" i="21"/>
  <c r="H2527" i="21"/>
  <c r="K2526" i="21"/>
  <c r="L2526" i="21"/>
  <c r="I2526" i="21"/>
  <c r="M2526" i="21"/>
  <c r="F2526" i="21"/>
  <c r="D2527" i="21"/>
  <c r="E2526" i="21"/>
  <c r="L2527" i="21"/>
  <c r="K2527" i="21"/>
  <c r="I2527" i="21"/>
  <c r="H2528" i="21"/>
  <c r="J2527" i="21"/>
  <c r="M2527" i="21"/>
  <c r="Q2526" i="21"/>
  <c r="P2526" i="21"/>
  <c r="O2526" i="21"/>
  <c r="N2526" i="21"/>
  <c r="F2527" i="21"/>
  <c r="D2528" i="21"/>
  <c r="E2527" i="21"/>
  <c r="P2527" i="21"/>
  <c r="O2527" i="21"/>
  <c r="Q2527" i="21"/>
  <c r="N2527" i="21"/>
  <c r="H2529" i="21"/>
  <c r="M2528" i="21"/>
  <c r="J2528" i="21"/>
  <c r="I2528" i="21"/>
  <c r="L2528" i="21"/>
  <c r="K2528" i="21"/>
  <c r="F2528" i="21"/>
  <c r="E2528" i="21"/>
  <c r="D2529" i="21"/>
  <c r="J2529" i="21"/>
  <c r="K2529" i="21"/>
  <c r="L2529" i="21"/>
  <c r="H2530" i="21"/>
  <c r="I2529" i="21"/>
  <c r="M2529" i="21"/>
  <c r="Q2528" i="21"/>
  <c r="P2528" i="21"/>
  <c r="N2528" i="21"/>
  <c r="O2528" i="21"/>
  <c r="D2530" i="21"/>
  <c r="E2529" i="21"/>
  <c r="F2529" i="21"/>
  <c r="M2530" i="21"/>
  <c r="L2530" i="21"/>
  <c r="I2530" i="21"/>
  <c r="H2531" i="21"/>
  <c r="J2530" i="21"/>
  <c r="K2530" i="21"/>
  <c r="O2529" i="21"/>
  <c r="Q2529" i="21"/>
  <c r="N2529" i="21"/>
  <c r="P2529" i="21"/>
  <c r="D2531" i="21"/>
  <c r="F2530" i="21"/>
  <c r="E2530" i="21"/>
  <c r="O2530" i="21"/>
  <c r="N2530" i="21"/>
  <c r="Q2530" i="21"/>
  <c r="P2530" i="21"/>
  <c r="L2531" i="21"/>
  <c r="J2531" i="21"/>
  <c r="M2531" i="21"/>
  <c r="H2532" i="21"/>
  <c r="I2531" i="21"/>
  <c r="K2531" i="21"/>
  <c r="E2531" i="21"/>
  <c r="F2531" i="21"/>
  <c r="D2532" i="21"/>
  <c r="H2533" i="21"/>
  <c r="J2532" i="21"/>
  <c r="K2532" i="21"/>
  <c r="I2532" i="21"/>
  <c r="M2532" i="21"/>
  <c r="L2532" i="21"/>
  <c r="O2531" i="21"/>
  <c r="N2531" i="21"/>
  <c r="Q2531" i="21"/>
  <c r="P2531" i="21"/>
  <c r="F2532" i="21"/>
  <c r="D2533" i="21"/>
  <c r="E2532" i="21"/>
  <c r="K2533" i="21"/>
  <c r="H2534" i="21"/>
  <c r="J2533" i="21"/>
  <c r="I2533" i="21"/>
  <c r="L2533" i="21"/>
  <c r="M2533" i="21"/>
  <c r="P2532" i="21"/>
  <c r="O2532" i="21"/>
  <c r="N2532" i="21"/>
  <c r="Q2532" i="21"/>
  <c r="D2534" i="21"/>
  <c r="F2533" i="21"/>
  <c r="E2533" i="21"/>
  <c r="M2534" i="21"/>
  <c r="I2534" i="21"/>
  <c r="L2534" i="21"/>
  <c r="H2535" i="21"/>
  <c r="J2534" i="21"/>
  <c r="K2534" i="21"/>
  <c r="N2533" i="21"/>
  <c r="Q2533" i="21"/>
  <c r="P2533" i="21"/>
  <c r="O2533" i="21"/>
  <c r="E2534" i="21"/>
  <c r="D2535" i="21"/>
  <c r="F2534" i="21"/>
  <c r="N2534" i="21"/>
  <c r="Q2534" i="21"/>
  <c r="P2534" i="21"/>
  <c r="O2534" i="21"/>
  <c r="H2536" i="21"/>
  <c r="L2535" i="21"/>
  <c r="M2535" i="21"/>
  <c r="I2535" i="21"/>
  <c r="K2535" i="21"/>
  <c r="J2535" i="21"/>
  <c r="D2536" i="21"/>
  <c r="E2535" i="21"/>
  <c r="F2535" i="21"/>
  <c r="M2536" i="21"/>
  <c r="H2537" i="21"/>
  <c r="K2536" i="21"/>
  <c r="I2536" i="21"/>
  <c r="L2536" i="21"/>
  <c r="J2536" i="21"/>
  <c r="P2535" i="21"/>
  <c r="O2535" i="21"/>
  <c r="Q2535" i="21"/>
  <c r="N2535" i="21"/>
  <c r="D2537" i="21"/>
  <c r="F2536" i="21"/>
  <c r="E2536" i="21"/>
  <c r="J2537" i="21"/>
  <c r="I2537" i="21"/>
  <c r="H2538" i="21"/>
  <c r="M2537" i="21"/>
  <c r="K2537" i="21"/>
  <c r="L2537" i="21"/>
  <c r="P2536" i="21"/>
  <c r="O2536" i="21"/>
  <c r="N2536" i="21"/>
  <c r="Q2536" i="21"/>
  <c r="F2537" i="21"/>
  <c r="E2537" i="21"/>
  <c r="D2538" i="21"/>
  <c r="P2537" i="21"/>
  <c r="O2537" i="21"/>
  <c r="N2537" i="21"/>
  <c r="Q2537" i="21"/>
  <c r="H2539" i="21"/>
  <c r="I2538" i="21"/>
  <c r="J2538" i="21"/>
  <c r="L2538" i="21"/>
  <c r="K2538" i="21"/>
  <c r="M2538" i="21"/>
  <c r="F2538" i="21"/>
  <c r="E2538" i="21"/>
  <c r="D2539" i="21"/>
  <c r="I2539" i="21"/>
  <c r="H2540" i="21"/>
  <c r="M2539" i="21"/>
  <c r="L2539" i="21"/>
  <c r="J2539" i="21"/>
  <c r="K2539" i="21"/>
  <c r="Q2538" i="21"/>
  <c r="P2538" i="21"/>
  <c r="O2538" i="21"/>
  <c r="N2538" i="21"/>
  <c r="D2540" i="21"/>
  <c r="F2539" i="21"/>
  <c r="E2539" i="21"/>
  <c r="O2539" i="21"/>
  <c r="Q2539" i="21"/>
  <c r="N2539" i="21"/>
  <c r="P2539" i="21"/>
  <c r="M2540" i="21"/>
  <c r="I2540" i="21"/>
  <c r="K2540" i="21"/>
  <c r="H2541" i="21"/>
  <c r="L2540" i="21"/>
  <c r="J2540" i="21"/>
  <c r="D2541" i="21"/>
  <c r="F2540" i="21"/>
  <c r="E2540" i="21"/>
  <c r="N2540" i="21"/>
  <c r="Q2540" i="21"/>
  <c r="P2540" i="21"/>
  <c r="O2540" i="21"/>
  <c r="M2541" i="21"/>
  <c r="H2542" i="21"/>
  <c r="K2541" i="21"/>
  <c r="I2541" i="21"/>
  <c r="L2541" i="21"/>
  <c r="J2541" i="21"/>
  <c r="F2541" i="21"/>
  <c r="E2541" i="21"/>
  <c r="D2542" i="21"/>
  <c r="H2543" i="21"/>
  <c r="L2542" i="21"/>
  <c r="K2542" i="21"/>
  <c r="M2542" i="21"/>
  <c r="I2542" i="21"/>
  <c r="J2542" i="21"/>
  <c r="P2541" i="21"/>
  <c r="O2541" i="21"/>
  <c r="Q2541" i="21"/>
  <c r="N2541" i="21"/>
  <c r="D2543" i="21"/>
  <c r="F2542" i="21"/>
  <c r="E2542" i="21"/>
  <c r="K2543" i="21"/>
  <c r="L2543" i="21"/>
  <c r="J2543" i="21"/>
  <c r="I2543" i="21"/>
  <c r="M2543" i="21"/>
  <c r="H2544" i="21"/>
  <c r="P2542" i="21"/>
  <c r="O2542" i="21"/>
  <c r="N2542" i="21"/>
  <c r="Q2542" i="21"/>
  <c r="E2543" i="21"/>
  <c r="F2543" i="21"/>
  <c r="D2544" i="21"/>
  <c r="P2543" i="21"/>
  <c r="O2543" i="21"/>
  <c r="N2543" i="21"/>
  <c r="Q2543" i="21"/>
  <c r="H2545" i="21"/>
  <c r="I2544" i="21"/>
  <c r="L2544" i="21"/>
  <c r="M2544" i="21"/>
  <c r="J2544" i="21"/>
  <c r="K2544" i="21"/>
  <c r="D2545" i="21"/>
  <c r="F2544" i="21"/>
  <c r="E2544" i="21"/>
  <c r="H2546" i="21"/>
  <c r="M2545" i="21"/>
  <c r="J2545" i="21"/>
  <c r="L2545" i="21"/>
  <c r="K2545" i="21"/>
  <c r="I2545" i="21"/>
  <c r="P2544" i="21"/>
  <c r="O2544" i="21"/>
  <c r="Q2544" i="21"/>
  <c r="N2544" i="21"/>
  <c r="E2545" i="21"/>
  <c r="D2546" i="21"/>
  <c r="F2545" i="21"/>
  <c r="L2546" i="21"/>
  <c r="I2546" i="21"/>
  <c r="J2546" i="21"/>
  <c r="H2547" i="21"/>
  <c r="M2546" i="21"/>
  <c r="K2546" i="21"/>
  <c r="P2545" i="21"/>
  <c r="O2545" i="21"/>
  <c r="N2545" i="21"/>
  <c r="Q2545" i="21"/>
  <c r="D2547" i="21"/>
  <c r="E2546" i="21"/>
  <c r="F2546" i="21"/>
  <c r="P2546" i="21"/>
  <c r="O2546" i="21"/>
  <c r="Q2546" i="21"/>
  <c r="N2546" i="21"/>
  <c r="H2548" i="21"/>
  <c r="M2547" i="21"/>
  <c r="L2547" i="21"/>
  <c r="J2547" i="21"/>
  <c r="K2547" i="21"/>
  <c r="I2547" i="21"/>
  <c r="F2547" i="21"/>
  <c r="E2547" i="21"/>
  <c r="D2548" i="21"/>
  <c r="L2548" i="21"/>
  <c r="H2549" i="21"/>
  <c r="J2548" i="21"/>
  <c r="I2548" i="21"/>
  <c r="M2548" i="21"/>
  <c r="K2548" i="21"/>
  <c r="Q2547" i="21"/>
  <c r="P2547" i="21"/>
  <c r="O2547" i="21"/>
  <c r="N2547" i="21"/>
  <c r="F2548" i="21"/>
  <c r="D2549" i="21"/>
  <c r="E2548" i="21"/>
  <c r="M2549" i="21"/>
  <c r="J2549" i="21"/>
  <c r="H2550" i="21"/>
  <c r="L2549" i="21"/>
  <c r="I2549" i="21"/>
  <c r="K2549" i="21"/>
  <c r="N2548" i="21"/>
  <c r="P2548" i="21"/>
  <c r="O2548" i="21"/>
  <c r="Q2548" i="21"/>
  <c r="D2550" i="21"/>
  <c r="E2549" i="21"/>
  <c r="F2549" i="21"/>
  <c r="I2550" i="21"/>
  <c r="L2550" i="21"/>
  <c r="M2550" i="21"/>
  <c r="H2551" i="21"/>
  <c r="K2550" i="21"/>
  <c r="J2550" i="21"/>
  <c r="Q2549" i="21"/>
  <c r="P2549" i="21"/>
  <c r="O2549" i="21"/>
  <c r="N2549" i="21"/>
  <c r="D2551" i="21"/>
  <c r="E2550" i="21"/>
  <c r="F2550" i="21"/>
  <c r="Q2550" i="21"/>
  <c r="N2550" i="21"/>
  <c r="P2550" i="21"/>
  <c r="O2550" i="21"/>
  <c r="M2551" i="21"/>
  <c r="K2551" i="21"/>
  <c r="I2551" i="21"/>
  <c r="L2551" i="21"/>
  <c r="J2551" i="21"/>
  <c r="H2552" i="21"/>
  <c r="D2552" i="21"/>
  <c r="E2551" i="21"/>
  <c r="F2551" i="21"/>
  <c r="N2551" i="21"/>
  <c r="Q2551" i="21"/>
  <c r="P2551" i="21"/>
  <c r="O2551" i="21"/>
  <c r="H2553" i="21"/>
  <c r="M2552" i="21"/>
  <c r="K2552" i="21"/>
  <c r="L2552" i="21"/>
  <c r="I2552" i="21"/>
  <c r="J2552" i="21"/>
  <c r="F2552" i="21"/>
  <c r="D2553" i="21"/>
  <c r="E2552" i="21"/>
  <c r="M2553" i="21"/>
  <c r="J2553" i="21"/>
  <c r="I2553" i="21"/>
  <c r="L2553" i="21"/>
  <c r="H2554" i="21"/>
  <c r="K2553" i="21"/>
  <c r="O2552" i="21"/>
  <c r="N2552" i="21"/>
  <c r="Q2552" i="21"/>
  <c r="P2552" i="21"/>
  <c r="F2553" i="21"/>
  <c r="E2553" i="21"/>
  <c r="D2554" i="21"/>
  <c r="P2553" i="21"/>
  <c r="O2553" i="21"/>
  <c r="N2553" i="21"/>
  <c r="Q2553" i="21"/>
  <c r="L2554" i="21"/>
  <c r="J2554" i="21"/>
  <c r="M2554" i="21"/>
  <c r="I2554" i="21"/>
  <c r="K2554" i="21"/>
  <c r="H2555" i="21"/>
  <c r="F2554" i="21"/>
  <c r="E2554" i="21"/>
  <c r="D2555" i="21"/>
  <c r="O2554" i="21"/>
  <c r="N2554" i="21"/>
  <c r="Q2554" i="21"/>
  <c r="P2554" i="21"/>
  <c r="M2555" i="21"/>
  <c r="L2555" i="21"/>
  <c r="I2555" i="21"/>
  <c r="K2555" i="21"/>
  <c r="H2556" i="21"/>
  <c r="J2555" i="21"/>
  <c r="E2555" i="21"/>
  <c r="D2556" i="21"/>
  <c r="F2555" i="21"/>
  <c r="P2555" i="21"/>
  <c r="N2555" i="21"/>
  <c r="Q2555" i="21"/>
  <c r="O2555" i="21"/>
  <c r="M2556" i="21"/>
  <c r="L2556" i="21"/>
  <c r="I2556" i="21"/>
  <c r="J2556" i="21"/>
  <c r="H2557" i="21"/>
  <c r="K2556" i="21"/>
  <c r="E2556" i="21"/>
  <c r="F2556" i="21"/>
  <c r="D2557" i="21"/>
  <c r="O2556" i="21"/>
  <c r="N2556" i="21"/>
  <c r="Q2556" i="21"/>
  <c r="P2556" i="21"/>
  <c r="M2557" i="21"/>
  <c r="K2557" i="21"/>
  <c r="H2558" i="21"/>
  <c r="I2557" i="21"/>
  <c r="J2557" i="21"/>
  <c r="L2557" i="21"/>
  <c r="D2558" i="21"/>
  <c r="E2557" i="21"/>
  <c r="F2557" i="21"/>
  <c r="I2558" i="21"/>
  <c r="L2558" i="21"/>
  <c r="M2558" i="21"/>
  <c r="H2559" i="21"/>
  <c r="K2558" i="21"/>
  <c r="J2558" i="21"/>
  <c r="Q2557" i="21"/>
  <c r="P2557" i="21"/>
  <c r="N2557" i="21"/>
  <c r="O2557" i="21"/>
  <c r="F2558" i="21"/>
  <c r="D2559" i="21"/>
  <c r="E2558" i="21"/>
  <c r="P2558" i="21"/>
  <c r="O2558" i="21"/>
  <c r="Q2558" i="21"/>
  <c r="N2558" i="21"/>
  <c r="K2559" i="21"/>
  <c r="H2560" i="21"/>
  <c r="M2559" i="21"/>
  <c r="L2559" i="21"/>
  <c r="I2559" i="21"/>
  <c r="J2559" i="21"/>
  <c r="F2559" i="21"/>
  <c r="D2560" i="21"/>
  <c r="E2559" i="21"/>
  <c r="M2560" i="21"/>
  <c r="H2561" i="21"/>
  <c r="I2560" i="21"/>
  <c r="J2560" i="21"/>
  <c r="L2560" i="21"/>
  <c r="K2560" i="21"/>
  <c r="N2559" i="21"/>
  <c r="Q2559" i="21"/>
  <c r="O2559" i="21"/>
  <c r="P2559" i="21"/>
  <c r="F2560" i="21"/>
  <c r="E2560" i="21"/>
  <c r="D2561" i="21"/>
  <c r="I2561" i="21"/>
  <c r="H2562" i="21"/>
  <c r="L2561" i="21"/>
  <c r="J2561" i="21"/>
  <c r="K2561" i="21"/>
  <c r="M2561" i="21"/>
  <c r="Q2560" i="21"/>
  <c r="N2560" i="21"/>
  <c r="P2560" i="21"/>
  <c r="O2560" i="21"/>
  <c r="E2561" i="21"/>
  <c r="F2561" i="21"/>
  <c r="D2562" i="21"/>
  <c r="P2561" i="21"/>
  <c r="O2561" i="21"/>
  <c r="N2561" i="21"/>
  <c r="Q2561" i="21"/>
  <c r="K2562" i="21"/>
  <c r="H2563" i="21"/>
  <c r="J2562" i="21"/>
  <c r="L2562" i="21"/>
  <c r="I2562" i="21"/>
  <c r="M2562" i="21"/>
  <c r="F2562" i="21"/>
  <c r="E2562" i="21"/>
  <c r="D2563" i="21"/>
  <c r="J2563" i="21"/>
  <c r="K2563" i="21"/>
  <c r="L2563" i="21"/>
  <c r="I2563" i="21"/>
  <c r="M2563" i="21"/>
  <c r="H2564" i="21"/>
  <c r="Q2562" i="21"/>
  <c r="O2562" i="21"/>
  <c r="N2562" i="21"/>
  <c r="P2562" i="21"/>
  <c r="D2564" i="21"/>
  <c r="E2563" i="21"/>
  <c r="F2563" i="21"/>
  <c r="Q2563" i="21"/>
  <c r="N2563" i="21"/>
  <c r="O2563" i="21"/>
  <c r="P2563" i="21"/>
  <c r="L2564" i="21"/>
  <c r="M2564" i="21"/>
  <c r="K2564" i="21"/>
  <c r="H2565" i="21"/>
  <c r="I2564" i="21"/>
  <c r="J2564" i="21"/>
  <c r="F2564" i="21"/>
  <c r="D2565" i="21"/>
  <c r="E2564" i="21"/>
  <c r="M2565" i="21"/>
  <c r="J2565" i="21"/>
  <c r="I2565" i="21"/>
  <c r="H2566" i="21"/>
  <c r="K2565" i="21"/>
  <c r="L2565" i="21"/>
  <c r="Q2564" i="21"/>
  <c r="N2564" i="21"/>
  <c r="P2564" i="21"/>
  <c r="O2564" i="21"/>
  <c r="F2565" i="21"/>
  <c r="E2565" i="21"/>
  <c r="D2566" i="21"/>
  <c r="Q2565" i="21"/>
  <c r="O2565" i="21"/>
  <c r="N2565" i="21"/>
  <c r="P2565" i="21"/>
  <c r="L2566" i="21"/>
  <c r="J2566" i="21"/>
  <c r="I2566" i="21"/>
  <c r="K2566" i="21"/>
  <c r="H2567" i="21"/>
  <c r="M2566" i="21"/>
  <c r="F2566" i="21"/>
  <c r="D2567" i="21"/>
  <c r="E2566" i="21"/>
  <c r="Q2566" i="21"/>
  <c r="N2566" i="21"/>
  <c r="P2566" i="21"/>
  <c r="O2566" i="21"/>
  <c r="K2567" i="21"/>
  <c r="M2567" i="21"/>
  <c r="I2567" i="21"/>
  <c r="H2568" i="21"/>
  <c r="J2567" i="21"/>
  <c r="L2567" i="21"/>
  <c r="D2568" i="21"/>
  <c r="E2567" i="21"/>
  <c r="F2567" i="21"/>
  <c r="P2567" i="21"/>
  <c r="O2567" i="21"/>
  <c r="N2567" i="21"/>
  <c r="Q2567" i="21"/>
  <c r="K2568" i="21"/>
  <c r="L2568" i="21"/>
  <c r="H2569" i="21"/>
  <c r="I2568" i="21"/>
  <c r="J2568" i="21"/>
  <c r="M2568" i="21"/>
  <c r="F2568" i="21"/>
  <c r="E2568" i="21"/>
  <c r="D2569" i="21"/>
  <c r="K2569" i="21"/>
  <c r="J2569" i="21"/>
  <c r="M2569" i="21"/>
  <c r="I2569" i="21"/>
  <c r="H2570" i="21"/>
  <c r="L2569" i="21"/>
  <c r="O2568" i="21"/>
  <c r="N2568" i="21"/>
  <c r="Q2568" i="21"/>
  <c r="P2568" i="21"/>
  <c r="F2569" i="21"/>
  <c r="D2570" i="21"/>
  <c r="E2569" i="21"/>
  <c r="O2569" i="21"/>
  <c r="N2569" i="21"/>
  <c r="Q2569" i="21"/>
  <c r="P2569" i="21"/>
  <c r="H2571" i="21"/>
  <c r="L2570" i="21"/>
  <c r="K2570" i="21"/>
  <c r="J2570" i="21"/>
  <c r="I2570" i="21"/>
  <c r="M2570" i="21"/>
  <c r="E2570" i="21"/>
  <c r="F2570" i="21"/>
  <c r="D2571" i="21"/>
  <c r="M2571" i="21"/>
  <c r="L2571" i="21"/>
  <c r="J2571" i="21"/>
  <c r="I2571" i="21"/>
  <c r="H2572" i="21"/>
  <c r="K2571" i="21"/>
  <c r="Q2570" i="21"/>
  <c r="P2570" i="21"/>
  <c r="O2570" i="21"/>
  <c r="N2570" i="21"/>
  <c r="F2571" i="21"/>
  <c r="D2572" i="21"/>
  <c r="E2571" i="21"/>
  <c r="N2571" i="21"/>
  <c r="P2571" i="21"/>
  <c r="O2571" i="21"/>
  <c r="Q2571" i="21"/>
  <c r="H2573" i="21"/>
  <c r="M2572" i="21"/>
  <c r="K2572" i="21"/>
  <c r="J2572" i="21"/>
  <c r="I2572" i="21"/>
  <c r="L2572" i="21"/>
  <c r="E2572" i="21"/>
  <c r="D2573" i="21"/>
  <c r="F2572" i="21"/>
  <c r="M2573" i="21"/>
  <c r="K2573" i="21"/>
  <c r="L2573" i="21"/>
  <c r="H2574" i="21"/>
  <c r="J2573" i="21"/>
  <c r="I2573" i="21"/>
  <c r="P2572" i="21"/>
  <c r="O2572" i="21"/>
  <c r="N2572" i="21"/>
  <c r="Q2572" i="21"/>
  <c r="F2573" i="21"/>
  <c r="D2574" i="21"/>
  <c r="E2573" i="21"/>
  <c r="I2574" i="21"/>
  <c r="H2575" i="21"/>
  <c r="M2574" i="21"/>
  <c r="J2574" i="21"/>
  <c r="L2574" i="21"/>
  <c r="K2574" i="21"/>
  <c r="N2573" i="21"/>
  <c r="Q2573" i="21"/>
  <c r="P2573" i="21"/>
  <c r="O2573" i="21"/>
  <c r="D2575" i="21"/>
  <c r="E2574" i="21"/>
  <c r="F2574" i="21"/>
  <c r="P2574" i="21"/>
  <c r="O2574" i="21"/>
  <c r="Q2574" i="21"/>
  <c r="N2574" i="21"/>
  <c r="M2575" i="21"/>
  <c r="L2575" i="21"/>
  <c r="K2575" i="21"/>
  <c r="J2575" i="21"/>
  <c r="I2575" i="21"/>
  <c r="H2576" i="21"/>
  <c r="E2575" i="21"/>
  <c r="D2576" i="21"/>
  <c r="F2575" i="21"/>
  <c r="N2575" i="21"/>
  <c r="Q2575" i="21"/>
  <c r="P2575" i="21"/>
  <c r="O2575" i="21"/>
  <c r="J2576" i="21"/>
  <c r="L2576" i="21"/>
  <c r="H2577" i="21"/>
  <c r="I2576" i="21"/>
  <c r="K2576" i="21"/>
  <c r="M2576" i="21"/>
  <c r="D2577" i="21"/>
  <c r="F2576" i="21"/>
  <c r="E2576" i="21"/>
  <c r="K2577" i="21"/>
  <c r="J2577" i="21"/>
  <c r="I2577" i="21"/>
  <c r="L2577" i="21"/>
  <c r="H2578" i="21"/>
  <c r="M2577" i="21"/>
  <c r="O2576" i="21"/>
  <c r="N2576" i="21"/>
  <c r="Q2576" i="21"/>
  <c r="P2576" i="21"/>
  <c r="D2578" i="21"/>
  <c r="F2577" i="21"/>
  <c r="E2577" i="21"/>
  <c r="O2577" i="21"/>
  <c r="N2577" i="21"/>
  <c r="Q2577" i="21"/>
  <c r="P2577" i="21"/>
  <c r="H2579" i="21"/>
  <c r="K2578" i="21"/>
  <c r="M2578" i="21"/>
  <c r="I2578" i="21"/>
  <c r="J2578" i="21"/>
  <c r="L2578" i="21"/>
  <c r="F2578" i="21"/>
  <c r="E2578" i="21"/>
  <c r="D2579" i="21"/>
  <c r="L2579" i="21"/>
  <c r="H2580" i="21"/>
  <c r="K2579" i="21"/>
  <c r="J2579" i="21"/>
  <c r="I2579" i="21"/>
  <c r="M2579" i="21"/>
  <c r="Q2578" i="21"/>
  <c r="P2578" i="21"/>
  <c r="O2578" i="21"/>
  <c r="N2578" i="21"/>
  <c r="F2579" i="21"/>
  <c r="D2580" i="21"/>
  <c r="E2579" i="21"/>
  <c r="K2580" i="21"/>
  <c r="L2580" i="21"/>
  <c r="I2580" i="21"/>
  <c r="J2580" i="21"/>
  <c r="H2581" i="21"/>
  <c r="M2580" i="21"/>
  <c r="P2579" i="21"/>
  <c r="O2579" i="21"/>
  <c r="N2579" i="21"/>
  <c r="Q2579" i="21"/>
  <c r="D2581" i="21"/>
  <c r="E2580" i="21"/>
  <c r="F2580" i="21"/>
  <c r="Q2580" i="21"/>
  <c r="P2580" i="21"/>
  <c r="O2580" i="21"/>
  <c r="N2580" i="21"/>
  <c r="K2581" i="21"/>
  <c r="I2581" i="21"/>
  <c r="H2582" i="21"/>
  <c r="L2581" i="21"/>
  <c r="M2581" i="21"/>
  <c r="J2581" i="21"/>
  <c r="F2581" i="21"/>
  <c r="D2582" i="21"/>
  <c r="E2581" i="21"/>
  <c r="N2581" i="21"/>
  <c r="O2581" i="21"/>
  <c r="Q2581" i="21"/>
  <c r="P2581" i="21"/>
  <c r="H2583" i="21"/>
  <c r="I2582" i="21"/>
  <c r="K2582" i="21"/>
  <c r="M2582" i="21"/>
  <c r="J2582" i="21"/>
  <c r="L2582" i="21"/>
  <c r="E2582" i="21"/>
  <c r="F2582" i="21"/>
  <c r="D2583" i="21"/>
  <c r="H2584" i="21"/>
  <c r="L2583" i="21"/>
  <c r="M2583" i="21"/>
  <c r="K2583" i="21"/>
  <c r="J2583" i="21"/>
  <c r="I2583" i="21"/>
  <c r="N2582" i="21"/>
  <c r="Q2582" i="21"/>
  <c r="P2582" i="21"/>
  <c r="O2582" i="21"/>
  <c r="E2583" i="21"/>
  <c r="D2584" i="21"/>
  <c r="F2583" i="21"/>
  <c r="L2584" i="21"/>
  <c r="H2585" i="21"/>
  <c r="I2584" i="21"/>
  <c r="J2584" i="21"/>
  <c r="K2584" i="21"/>
  <c r="M2584" i="21"/>
  <c r="P2583" i="21"/>
  <c r="O2583" i="21"/>
  <c r="N2583" i="21"/>
  <c r="Q2583" i="21"/>
  <c r="D2585" i="21"/>
  <c r="F2584" i="21"/>
  <c r="E2584" i="21"/>
  <c r="M2585" i="21"/>
  <c r="L2585" i="21"/>
  <c r="I2585" i="21"/>
  <c r="J2585" i="21"/>
  <c r="K2585" i="21"/>
  <c r="H2586" i="21"/>
  <c r="P2584" i="21"/>
  <c r="O2584" i="21"/>
  <c r="N2584" i="21"/>
  <c r="Q2584" i="21"/>
  <c r="D2586" i="21"/>
  <c r="F2585" i="21"/>
  <c r="E2585" i="21"/>
  <c r="N2585" i="21"/>
  <c r="Q2585" i="21"/>
  <c r="O2585" i="21"/>
  <c r="P2585" i="21"/>
  <c r="L2586" i="21"/>
  <c r="I2586" i="21"/>
  <c r="K2586" i="21"/>
  <c r="J2586" i="21"/>
  <c r="M2586" i="21"/>
  <c r="H2587" i="21"/>
  <c r="E2586" i="21"/>
  <c r="F2586" i="21"/>
  <c r="D2587" i="21"/>
  <c r="O2586" i="21"/>
  <c r="N2586" i="21"/>
  <c r="Q2586" i="21"/>
  <c r="P2586" i="21"/>
  <c r="H2588" i="21"/>
  <c r="J2587" i="21"/>
  <c r="M2587" i="21"/>
  <c r="L2587" i="21"/>
  <c r="K2587" i="21"/>
  <c r="I2587" i="21"/>
  <c r="D2588" i="21"/>
  <c r="F2587" i="21"/>
  <c r="E2587" i="21"/>
  <c r="L2588" i="21"/>
  <c r="H2589" i="21"/>
  <c r="J2588" i="21"/>
  <c r="I2588" i="21"/>
  <c r="M2588" i="21"/>
  <c r="K2588" i="21"/>
  <c r="N2587" i="21"/>
  <c r="O2587" i="21"/>
  <c r="Q2587" i="21"/>
  <c r="P2587" i="21"/>
  <c r="E2588" i="21"/>
  <c r="D2589" i="21"/>
  <c r="F2588" i="21"/>
  <c r="K2589" i="21"/>
  <c r="L2589" i="21"/>
  <c r="J2589" i="21"/>
  <c r="I2589" i="21"/>
  <c r="H2590" i="21"/>
  <c r="M2589" i="21"/>
  <c r="P2588" i="21"/>
  <c r="O2588" i="21"/>
  <c r="Q2588" i="21"/>
  <c r="N2588" i="21"/>
  <c r="F2589" i="21"/>
  <c r="E2589" i="21"/>
  <c r="D2590" i="21"/>
  <c r="N2589" i="21"/>
  <c r="O2589" i="21"/>
  <c r="Q2589" i="21"/>
  <c r="P2589" i="21"/>
  <c r="L2590" i="21"/>
  <c r="J2590" i="21"/>
  <c r="I2590" i="21"/>
  <c r="H2591" i="21"/>
  <c r="M2590" i="21"/>
  <c r="K2590" i="21"/>
  <c r="E2590" i="21"/>
  <c r="D2591" i="21"/>
  <c r="F2590" i="21"/>
  <c r="Q2590" i="21"/>
  <c r="N2590" i="21"/>
  <c r="P2590" i="21"/>
  <c r="O2590" i="21"/>
  <c r="I2591" i="21"/>
  <c r="J2591" i="21"/>
  <c r="K2591" i="21"/>
  <c r="M2591" i="21"/>
  <c r="L2591" i="21"/>
  <c r="H2592" i="21"/>
  <c r="D2592" i="21"/>
  <c r="F2591" i="21"/>
  <c r="E2591" i="21"/>
  <c r="Q2591" i="21"/>
  <c r="P2591" i="21"/>
  <c r="N2591" i="21"/>
  <c r="O2591" i="21"/>
  <c r="L2592" i="21"/>
  <c r="M2592" i="21"/>
  <c r="I2592" i="21"/>
  <c r="J2592" i="21"/>
  <c r="K2592" i="21"/>
  <c r="H2593" i="21"/>
  <c r="E2592" i="21"/>
  <c r="F2592" i="21"/>
  <c r="D2593" i="21"/>
  <c r="P2592" i="21"/>
  <c r="O2592" i="21"/>
  <c r="Q2592" i="21"/>
  <c r="N2592" i="21"/>
  <c r="H2594" i="21"/>
  <c r="L2593" i="21"/>
  <c r="K2593" i="21"/>
  <c r="I2593" i="21"/>
  <c r="J2593" i="21"/>
  <c r="M2593" i="21"/>
  <c r="E2593" i="21"/>
  <c r="D2594" i="21"/>
  <c r="F2593" i="21"/>
  <c r="J2594" i="21"/>
  <c r="K2594" i="21"/>
  <c r="I2594" i="21"/>
  <c r="L2594" i="21"/>
  <c r="H2595" i="21"/>
  <c r="M2594" i="21"/>
  <c r="P2593" i="21"/>
  <c r="N2593" i="21"/>
  <c r="Q2593" i="21"/>
  <c r="O2593" i="21"/>
  <c r="E2594" i="21"/>
  <c r="D2595" i="21"/>
  <c r="F2594" i="21"/>
  <c r="O2594" i="21"/>
  <c r="N2594" i="21"/>
  <c r="Q2594" i="21"/>
  <c r="P2594" i="21"/>
  <c r="M2595" i="21"/>
  <c r="J2595" i="21"/>
  <c r="H2596" i="21"/>
  <c r="L2595" i="21"/>
  <c r="K2595" i="21"/>
  <c r="I2595" i="21"/>
  <c r="E2595" i="21"/>
  <c r="D2596" i="21"/>
  <c r="F2595" i="21"/>
  <c r="H2597" i="21"/>
  <c r="I2596" i="21"/>
  <c r="L2596" i="21"/>
  <c r="M2596" i="21"/>
  <c r="J2596" i="21"/>
  <c r="K2596" i="21"/>
  <c r="N2595" i="21"/>
  <c r="Q2595" i="21"/>
  <c r="P2595" i="21"/>
  <c r="O2595" i="21"/>
  <c r="D2597" i="21"/>
  <c r="F2596" i="21"/>
  <c r="E2596" i="21"/>
  <c r="J2597" i="21"/>
  <c r="L2597" i="21"/>
  <c r="H2598" i="21"/>
  <c r="K2597" i="21"/>
  <c r="M2597" i="21"/>
  <c r="I2597" i="21"/>
  <c r="O2596" i="21"/>
  <c r="Q2596" i="21"/>
  <c r="N2596" i="21"/>
  <c r="P2596" i="21"/>
  <c r="F2597" i="21"/>
  <c r="E2597" i="21"/>
  <c r="D2598" i="21"/>
  <c r="K2598" i="21"/>
  <c r="J2598" i="21"/>
  <c r="H2599" i="21"/>
  <c r="L2598" i="21"/>
  <c r="M2598" i="21"/>
  <c r="I2598" i="21"/>
  <c r="P2597" i="21"/>
  <c r="O2597" i="21"/>
  <c r="N2597" i="21"/>
  <c r="Q2597" i="21"/>
  <c r="F2598" i="21"/>
  <c r="D2599" i="21"/>
  <c r="E2598" i="21"/>
  <c r="J2599" i="21"/>
  <c r="K2599" i="21"/>
  <c r="L2599" i="21"/>
  <c r="I2599" i="21"/>
  <c r="H2600" i="21"/>
  <c r="M2599" i="21"/>
  <c r="P2598" i="21"/>
  <c r="O2598" i="21"/>
  <c r="N2598" i="21"/>
  <c r="Q2598" i="21"/>
  <c r="E2599" i="21"/>
  <c r="D2600" i="21"/>
  <c r="F2599" i="21"/>
  <c r="P2599" i="21"/>
  <c r="O2599" i="21"/>
  <c r="Q2599" i="21"/>
  <c r="N2599" i="21"/>
  <c r="K2600" i="21"/>
  <c r="L2600" i="21"/>
  <c r="M2600" i="21"/>
  <c r="J2600" i="21"/>
  <c r="I2600" i="21"/>
  <c r="H2601" i="21"/>
  <c r="D2601" i="21"/>
  <c r="F2600" i="21"/>
  <c r="E2600" i="21"/>
  <c r="Q2600" i="21"/>
  <c r="P2600" i="21"/>
  <c r="O2600" i="21"/>
  <c r="N2600" i="21"/>
  <c r="M2601" i="21"/>
  <c r="H2602" i="21"/>
  <c r="L2601" i="21"/>
  <c r="J2601" i="21"/>
  <c r="K2601" i="21"/>
  <c r="I2601" i="21"/>
  <c r="E2601" i="21"/>
  <c r="D2602" i="21"/>
  <c r="F2601" i="21"/>
  <c r="L2602" i="21"/>
  <c r="J2602" i="21"/>
  <c r="K2602" i="21"/>
  <c r="M2602" i="21"/>
  <c r="I2602" i="21"/>
  <c r="H2603" i="21"/>
  <c r="Q2601" i="21"/>
  <c r="P2601" i="21"/>
  <c r="O2601" i="21"/>
  <c r="N2601" i="21"/>
  <c r="D2603" i="21"/>
  <c r="E2602" i="21"/>
  <c r="F2602" i="21"/>
  <c r="O2602" i="21"/>
  <c r="N2602" i="21"/>
  <c r="Q2602" i="21"/>
  <c r="P2602" i="21"/>
  <c r="K2603" i="21"/>
  <c r="H2604" i="21"/>
  <c r="I2603" i="21"/>
  <c r="M2603" i="21"/>
  <c r="J2603" i="21"/>
  <c r="L2603" i="21"/>
  <c r="E2603" i="21"/>
  <c r="F2603" i="21"/>
  <c r="D2604" i="21"/>
  <c r="J2604" i="21"/>
  <c r="K2604" i="21"/>
  <c r="M2604" i="21"/>
  <c r="I2604" i="21"/>
  <c r="H2605" i="21"/>
  <c r="L2604" i="21"/>
  <c r="N2603" i="21"/>
  <c r="P2603" i="21"/>
  <c r="O2603" i="21"/>
  <c r="Q2603" i="21"/>
  <c r="E2604" i="21"/>
  <c r="F2604" i="21"/>
  <c r="D2605" i="21"/>
  <c r="P2604" i="21"/>
  <c r="O2604" i="21"/>
  <c r="Q2604" i="21"/>
  <c r="N2604" i="21"/>
  <c r="I2605" i="21"/>
  <c r="K2605" i="21"/>
  <c r="M2605" i="21"/>
  <c r="J2605" i="21"/>
  <c r="H2606" i="21"/>
  <c r="L2605" i="21"/>
  <c r="E2605" i="21"/>
  <c r="F2605" i="21"/>
  <c r="D2606" i="21"/>
  <c r="P2605" i="21"/>
  <c r="O2605" i="21"/>
  <c r="N2605" i="21"/>
  <c r="Q2605" i="21"/>
  <c r="M2606" i="21"/>
  <c r="K2606" i="21"/>
  <c r="H2607" i="21"/>
  <c r="I2606" i="21"/>
  <c r="J2606" i="21"/>
  <c r="L2606" i="21"/>
  <c r="F2606" i="21"/>
  <c r="D2607" i="21"/>
  <c r="E2606" i="21"/>
  <c r="K2607" i="21"/>
  <c r="I2607" i="21"/>
  <c r="H2608" i="21"/>
  <c r="J2607" i="21"/>
  <c r="M2607" i="21"/>
  <c r="L2607" i="21"/>
  <c r="P2606" i="21"/>
  <c r="O2606" i="21"/>
  <c r="Q2606" i="21"/>
  <c r="N2606" i="21"/>
  <c r="F2607" i="21"/>
  <c r="D2608" i="21"/>
  <c r="E2607" i="21"/>
  <c r="P2607" i="21"/>
  <c r="O2607" i="21"/>
  <c r="Q2607" i="21"/>
  <c r="N2607" i="21"/>
  <c r="L2608" i="21"/>
  <c r="K2608" i="21"/>
  <c r="J2608" i="21"/>
  <c r="I2608" i="21"/>
  <c r="M2608" i="21"/>
  <c r="H2609" i="21"/>
  <c r="E2608" i="21"/>
  <c r="D2609" i="21"/>
  <c r="F2608" i="21"/>
  <c r="P2608" i="21"/>
  <c r="O2608" i="21"/>
  <c r="Q2608" i="21"/>
  <c r="N2608" i="21"/>
  <c r="I2609" i="21"/>
  <c r="J2609" i="21"/>
  <c r="H2610" i="21"/>
  <c r="K2609" i="21"/>
  <c r="L2609" i="21"/>
  <c r="M2609" i="21"/>
  <c r="F2609" i="21"/>
  <c r="D2610" i="21"/>
  <c r="E2609" i="21"/>
  <c r="O2609" i="21"/>
  <c r="N2609" i="21"/>
  <c r="Q2609" i="21"/>
  <c r="P2609" i="21"/>
  <c r="K2610" i="21"/>
  <c r="L2610" i="21"/>
  <c r="M2610" i="21"/>
  <c r="I2610" i="21"/>
  <c r="J2610" i="21"/>
  <c r="H2611" i="21"/>
  <c r="F2610" i="21"/>
  <c r="E2610" i="21"/>
  <c r="D2611" i="21"/>
  <c r="Q2610" i="21"/>
  <c r="P2610" i="21"/>
  <c r="O2610" i="21"/>
  <c r="N2610" i="21"/>
  <c r="L2611" i="21"/>
  <c r="M2611" i="21"/>
  <c r="K2611" i="21"/>
  <c r="I2611" i="21"/>
  <c r="J2611" i="21"/>
  <c r="H2612" i="21"/>
  <c r="E2611" i="21"/>
  <c r="F2611" i="21"/>
  <c r="D2612" i="21"/>
  <c r="O2611" i="21"/>
  <c r="N2611" i="21"/>
  <c r="Q2611" i="21"/>
  <c r="P2611" i="21"/>
  <c r="I2612" i="21"/>
  <c r="J2612" i="21"/>
  <c r="K2612" i="21"/>
  <c r="H2613" i="21"/>
  <c r="L2612" i="21"/>
  <c r="M2612" i="21"/>
  <c r="E2612" i="21"/>
  <c r="D2613" i="21"/>
  <c r="F2612" i="21"/>
  <c r="N2612" i="21"/>
  <c r="P2612" i="21"/>
  <c r="O2612" i="21"/>
  <c r="Q2612" i="21"/>
  <c r="K2613" i="21"/>
  <c r="J2613" i="21"/>
  <c r="M2613" i="21"/>
  <c r="L2613" i="21"/>
  <c r="I2613" i="21"/>
  <c r="H2614" i="21"/>
  <c r="F2613" i="21"/>
  <c r="D2614" i="21"/>
  <c r="E2613" i="21"/>
  <c r="Q2613" i="21"/>
  <c r="O2613" i="21"/>
  <c r="N2613" i="21"/>
  <c r="P2613" i="21"/>
  <c r="M2614" i="21"/>
  <c r="L2614" i="21"/>
  <c r="K2614" i="21"/>
  <c r="H2615" i="21"/>
  <c r="J2614" i="21"/>
  <c r="I2614" i="21"/>
  <c r="D2615" i="21"/>
  <c r="E2614" i="21"/>
  <c r="F2614" i="21"/>
  <c r="H2616" i="21"/>
  <c r="I2615" i="21"/>
  <c r="J2615" i="21"/>
  <c r="M2615" i="21"/>
  <c r="K2615" i="21"/>
  <c r="L2615" i="21"/>
  <c r="Q2614" i="21"/>
  <c r="N2614" i="21"/>
  <c r="P2614" i="21"/>
  <c r="O2614" i="21"/>
  <c r="D2616" i="21"/>
  <c r="F2615" i="21"/>
  <c r="E2615" i="21"/>
  <c r="I2616" i="21"/>
  <c r="H2617" i="21"/>
  <c r="K2616" i="21"/>
  <c r="J2616" i="21"/>
  <c r="L2616" i="21"/>
  <c r="M2616" i="21"/>
  <c r="N2615" i="21"/>
  <c r="Q2615" i="21"/>
  <c r="P2615" i="21"/>
  <c r="O2615" i="21"/>
  <c r="F2616" i="21"/>
  <c r="E2616" i="21"/>
  <c r="D2617" i="21"/>
  <c r="Q2616" i="21"/>
  <c r="P2616" i="21"/>
  <c r="O2616" i="21"/>
  <c r="N2616" i="21"/>
  <c r="L2617" i="21"/>
  <c r="J2617" i="21"/>
  <c r="M2617" i="21"/>
  <c r="K2617" i="21"/>
  <c r="H2618" i="21"/>
  <c r="I2617" i="21"/>
  <c r="D2618" i="21"/>
  <c r="F2617" i="21"/>
  <c r="E2617" i="21"/>
  <c r="I2618" i="21"/>
  <c r="L2618" i="21"/>
  <c r="K2618" i="21"/>
  <c r="M2618" i="21"/>
  <c r="J2618" i="21"/>
  <c r="H2619" i="21"/>
  <c r="N2617" i="21"/>
  <c r="O2617" i="21"/>
  <c r="Q2617" i="21"/>
  <c r="P2617" i="21"/>
  <c r="D2619" i="21"/>
  <c r="F2618" i="21"/>
  <c r="E2618" i="21"/>
  <c r="O2618" i="21"/>
  <c r="Q2618" i="21"/>
  <c r="N2618" i="21"/>
  <c r="P2618" i="21"/>
  <c r="I2619" i="21"/>
  <c r="H2620" i="21"/>
  <c r="K2619" i="21"/>
  <c r="L2619" i="21"/>
  <c r="J2619" i="21"/>
  <c r="M2619" i="21"/>
  <c r="D2620" i="21"/>
  <c r="F2619" i="21"/>
  <c r="E2619" i="21"/>
  <c r="N2619" i="21"/>
  <c r="Q2619" i="21"/>
  <c r="O2619" i="21"/>
  <c r="P2619" i="21"/>
  <c r="L2620" i="21"/>
  <c r="K2620" i="21"/>
  <c r="H2621" i="21"/>
  <c r="M2620" i="21"/>
  <c r="I2620" i="21"/>
  <c r="J2620" i="21"/>
  <c r="D2621" i="21"/>
  <c r="E2620" i="21"/>
  <c r="F2620" i="21"/>
  <c r="H2622" i="21"/>
  <c r="I2621" i="21"/>
  <c r="J2621" i="21"/>
  <c r="M2621" i="21"/>
  <c r="K2621" i="21"/>
  <c r="L2621" i="21"/>
  <c r="O2620" i="21"/>
  <c r="Q2620" i="21"/>
  <c r="N2620" i="21"/>
  <c r="P2620" i="21"/>
  <c r="D2622" i="21"/>
  <c r="F2621" i="21"/>
  <c r="E2621" i="21"/>
  <c r="H2623" i="21"/>
  <c r="J2622" i="21"/>
  <c r="L2622" i="21"/>
  <c r="K2622" i="21"/>
  <c r="I2622" i="21"/>
  <c r="M2622" i="21"/>
  <c r="Q2621" i="21"/>
  <c r="P2621" i="21"/>
  <c r="N2621" i="21"/>
  <c r="O2621" i="21"/>
  <c r="E2622" i="21"/>
  <c r="F2622" i="21"/>
  <c r="D2623" i="21"/>
  <c r="J2623" i="21"/>
  <c r="L2623" i="21"/>
  <c r="I2623" i="21"/>
  <c r="K2623" i="21"/>
  <c r="M2623" i="21"/>
  <c r="H2624" i="21"/>
  <c r="N2622" i="21"/>
  <c r="Q2622" i="21"/>
  <c r="P2622" i="21"/>
  <c r="O2622" i="21"/>
  <c r="E2623" i="21"/>
  <c r="D2624" i="21"/>
  <c r="F2623" i="21"/>
  <c r="O2623" i="21"/>
  <c r="N2623" i="21"/>
  <c r="P2623" i="21"/>
  <c r="Q2623" i="21"/>
  <c r="J2624" i="21"/>
  <c r="M2624" i="21"/>
  <c r="K2624" i="21"/>
  <c r="H2625" i="21"/>
  <c r="I2624" i="21"/>
  <c r="L2624" i="21"/>
  <c r="D2625" i="21"/>
  <c r="F2624" i="21"/>
  <c r="E2624" i="21"/>
  <c r="L2625" i="21"/>
  <c r="H2626" i="21"/>
  <c r="I2625" i="21"/>
  <c r="J2625" i="21"/>
  <c r="M2625" i="21"/>
  <c r="K2625" i="21"/>
  <c r="N2624" i="21"/>
  <c r="Q2624" i="21"/>
  <c r="P2624" i="21"/>
  <c r="O2624" i="21"/>
  <c r="F2625" i="21"/>
  <c r="D2626" i="21"/>
  <c r="E2625" i="21"/>
  <c r="K2626" i="21"/>
  <c r="J2626" i="21"/>
  <c r="M2626" i="21"/>
  <c r="H2627" i="21"/>
  <c r="I2626" i="21"/>
  <c r="L2626" i="21"/>
  <c r="P2625" i="21"/>
  <c r="O2625" i="21"/>
  <c r="N2625" i="21"/>
  <c r="Q2625" i="21"/>
  <c r="D2627" i="21"/>
  <c r="F2626" i="21"/>
  <c r="E2626" i="21"/>
  <c r="J2627" i="21"/>
  <c r="K2627" i="21"/>
  <c r="I2627" i="21"/>
  <c r="H2628" i="21"/>
  <c r="M2627" i="21"/>
  <c r="L2627" i="21"/>
  <c r="N2626" i="21"/>
  <c r="P2626" i="21"/>
  <c r="Q2626" i="21"/>
  <c r="O2626" i="21"/>
  <c r="F2627" i="21"/>
  <c r="E2627" i="21"/>
  <c r="D2628" i="21"/>
  <c r="O2627" i="21"/>
  <c r="N2627" i="21"/>
  <c r="Q2627" i="21"/>
  <c r="P2627" i="21"/>
  <c r="M2628" i="21"/>
  <c r="H2629" i="21"/>
  <c r="K2628" i="21"/>
  <c r="L2628" i="21"/>
  <c r="J2628" i="21"/>
  <c r="I2628" i="21"/>
  <c r="E2628" i="21"/>
  <c r="F2628" i="21"/>
  <c r="D2629" i="21"/>
  <c r="M2629" i="21"/>
  <c r="L2629" i="21"/>
  <c r="H2630" i="21"/>
  <c r="J2629" i="21"/>
  <c r="I2629" i="21"/>
  <c r="K2629" i="21"/>
  <c r="O2628" i="21"/>
  <c r="Q2628" i="21"/>
  <c r="N2628" i="21"/>
  <c r="P2628" i="21"/>
  <c r="D2630" i="21"/>
  <c r="F2629" i="21"/>
  <c r="E2629" i="21"/>
  <c r="J2630" i="21"/>
  <c r="I2630" i="21"/>
  <c r="K2630" i="21"/>
  <c r="H2631" i="21"/>
  <c r="M2630" i="21"/>
  <c r="L2630" i="21"/>
  <c r="O2629" i="21"/>
  <c r="Q2629" i="21"/>
  <c r="N2629" i="21"/>
  <c r="P2629" i="21"/>
  <c r="E2630" i="21"/>
  <c r="D2631" i="21"/>
  <c r="F2630" i="21"/>
  <c r="P2630" i="21"/>
  <c r="O2630" i="21"/>
  <c r="N2630" i="21"/>
  <c r="Q2630" i="21"/>
  <c r="J2631" i="21"/>
  <c r="I2631" i="21"/>
  <c r="K2631" i="21"/>
  <c r="L2631" i="21"/>
  <c r="M2631" i="21"/>
  <c r="H2632" i="21"/>
  <c r="D2632" i="21"/>
  <c r="E2631" i="21"/>
  <c r="F2631" i="21"/>
  <c r="O2631" i="21"/>
  <c r="N2631" i="21"/>
  <c r="Q2631" i="21"/>
  <c r="P2631" i="21"/>
  <c r="M2632" i="21"/>
  <c r="L2632" i="21"/>
  <c r="H2633" i="21"/>
  <c r="J2632" i="21"/>
  <c r="K2632" i="21"/>
  <c r="I2632" i="21"/>
  <c r="E2632" i="21"/>
  <c r="D2633" i="21"/>
  <c r="F2632" i="21"/>
  <c r="L2633" i="21"/>
  <c r="M2633" i="21"/>
  <c r="H2634" i="21"/>
  <c r="K2633" i="21"/>
  <c r="J2633" i="21"/>
  <c r="I2633" i="21"/>
  <c r="O2632" i="21"/>
  <c r="N2632" i="21"/>
  <c r="Q2632" i="21"/>
  <c r="P2632" i="21"/>
  <c r="D2634" i="21"/>
  <c r="F2633" i="21"/>
  <c r="E2633" i="21"/>
  <c r="L2634" i="21"/>
  <c r="J2634" i="21"/>
  <c r="H2635" i="21"/>
  <c r="K2634" i="21"/>
  <c r="M2634" i="21"/>
  <c r="I2634" i="21"/>
  <c r="Q2633" i="21"/>
  <c r="P2633" i="21"/>
  <c r="O2633" i="21"/>
  <c r="N2633" i="21"/>
  <c r="E2634" i="21"/>
  <c r="F2634" i="21"/>
  <c r="D2635" i="21"/>
  <c r="H2636" i="21"/>
  <c r="K2635" i="21"/>
  <c r="L2635" i="21"/>
  <c r="M2635" i="21"/>
  <c r="I2635" i="21"/>
  <c r="J2635" i="21"/>
  <c r="O2634" i="21"/>
  <c r="N2634" i="21"/>
  <c r="Q2634" i="21"/>
  <c r="P2634" i="21"/>
  <c r="E2635" i="21"/>
  <c r="F2635" i="21"/>
  <c r="D2636" i="21"/>
  <c r="I2636" i="21"/>
  <c r="M2636" i="21"/>
  <c r="L2636" i="21"/>
  <c r="K2636" i="21"/>
  <c r="H2637" i="21"/>
  <c r="J2636" i="21"/>
  <c r="O2635" i="21"/>
  <c r="N2635" i="21"/>
  <c r="Q2635" i="21"/>
  <c r="P2635" i="21"/>
  <c r="F2636" i="21"/>
  <c r="E2636" i="21"/>
  <c r="D2637" i="21"/>
  <c r="O2636" i="21"/>
  <c r="Q2636" i="21"/>
  <c r="N2636" i="21"/>
  <c r="P2636" i="21"/>
  <c r="H2638" i="21"/>
  <c r="J2637" i="21"/>
  <c r="K2637" i="21"/>
  <c r="I2637" i="21"/>
  <c r="L2637" i="21"/>
  <c r="M2637" i="21"/>
  <c r="F2637" i="21"/>
  <c r="D2638" i="21"/>
  <c r="E2637" i="21"/>
  <c r="K2638" i="21"/>
  <c r="M2638" i="21"/>
  <c r="L2638" i="21"/>
  <c r="J2638" i="21"/>
  <c r="I2638" i="21"/>
  <c r="H2639" i="21"/>
  <c r="P2637" i="21"/>
  <c r="O2637" i="21"/>
  <c r="N2637" i="21"/>
  <c r="Q2637" i="21"/>
  <c r="D2639" i="21"/>
  <c r="F2638" i="21"/>
  <c r="E2638" i="21"/>
  <c r="P2638" i="21"/>
  <c r="O2638" i="21"/>
  <c r="Q2638" i="21"/>
  <c r="N2638" i="21"/>
  <c r="J2639" i="21"/>
  <c r="M2639" i="21"/>
  <c r="L2639" i="21"/>
  <c r="I2639" i="21"/>
  <c r="H2640" i="21"/>
  <c r="K2639" i="21"/>
  <c r="D2640" i="21"/>
  <c r="F2639" i="21"/>
  <c r="E2639" i="21"/>
  <c r="N2639" i="21"/>
  <c r="P2639" i="21"/>
  <c r="O2639" i="21"/>
  <c r="Q2639" i="21"/>
  <c r="K2640" i="21"/>
  <c r="J2640" i="21"/>
  <c r="H2641" i="21"/>
  <c r="M2640" i="21"/>
  <c r="I2640" i="21"/>
  <c r="L2640" i="21"/>
  <c r="E2640" i="21"/>
  <c r="D2641" i="21"/>
  <c r="F2640" i="21"/>
  <c r="L2641" i="21"/>
  <c r="H2642" i="21"/>
  <c r="J2641" i="21"/>
  <c r="I2641" i="21"/>
  <c r="M2641" i="21"/>
  <c r="K2641" i="21"/>
  <c r="P2640" i="21"/>
  <c r="O2640" i="21"/>
  <c r="N2640" i="21"/>
  <c r="Q2640" i="21"/>
  <c r="F2641" i="21"/>
  <c r="D2642" i="21"/>
  <c r="E2641" i="21"/>
  <c r="H2643" i="21"/>
  <c r="I2642" i="21"/>
  <c r="J2642" i="21"/>
  <c r="M2642" i="21"/>
  <c r="K2642" i="21"/>
  <c r="L2642" i="21"/>
  <c r="O2641" i="21"/>
  <c r="N2641" i="21"/>
  <c r="Q2641" i="21"/>
  <c r="P2641" i="21"/>
  <c r="E2642" i="21"/>
  <c r="F2642" i="21"/>
  <c r="D2643" i="21"/>
  <c r="J2643" i="21"/>
  <c r="M2643" i="21"/>
  <c r="L2643" i="21"/>
  <c r="H2644" i="21"/>
  <c r="K2643" i="21"/>
  <c r="I2643" i="21"/>
  <c r="Q2642" i="21"/>
  <c r="P2642" i="21"/>
  <c r="O2642" i="21"/>
  <c r="N2642" i="21"/>
  <c r="D2644" i="21"/>
  <c r="E2643" i="21"/>
  <c r="F2643" i="21"/>
  <c r="M2644" i="21"/>
  <c r="L2644" i="21"/>
  <c r="K2644" i="21"/>
  <c r="J2644" i="21"/>
  <c r="H2645" i="21"/>
  <c r="I2644" i="21"/>
  <c r="P2643" i="21"/>
  <c r="Q2643" i="21"/>
  <c r="O2643" i="21"/>
  <c r="N2643" i="21"/>
  <c r="F2644" i="21"/>
  <c r="D2645" i="21"/>
  <c r="E2644" i="21"/>
  <c r="H2646" i="21"/>
  <c r="I2645" i="21"/>
  <c r="K2645" i="21"/>
  <c r="L2645" i="21"/>
  <c r="M2645" i="21"/>
  <c r="J2645" i="21"/>
  <c r="Q2644" i="21"/>
  <c r="O2644" i="21"/>
  <c r="N2644" i="21"/>
  <c r="P2644" i="21"/>
  <c r="E2645" i="21"/>
  <c r="F2645" i="21"/>
  <c r="D2646" i="21"/>
  <c r="L2646" i="21"/>
  <c r="K2646" i="21"/>
  <c r="I2646" i="21"/>
  <c r="M2646" i="21"/>
  <c r="H2647" i="21"/>
  <c r="J2646" i="21"/>
  <c r="P2645" i="21"/>
  <c r="O2645" i="21"/>
  <c r="Q2645" i="21"/>
  <c r="N2645" i="21"/>
  <c r="D2647" i="21"/>
  <c r="E2646" i="21"/>
  <c r="F2646" i="21"/>
  <c r="N2646" i="21"/>
  <c r="Q2646" i="21"/>
  <c r="P2646" i="21"/>
  <c r="O2646" i="21"/>
  <c r="M2647" i="21"/>
  <c r="I2647" i="21"/>
  <c r="K2647" i="21"/>
  <c r="L2647" i="21"/>
  <c r="J2647" i="21"/>
  <c r="H2648" i="21"/>
  <c r="D2648" i="21"/>
  <c r="F2647" i="21"/>
  <c r="E2647" i="21"/>
  <c r="N2647" i="21"/>
  <c r="P2647" i="21"/>
  <c r="O2647" i="21"/>
  <c r="Q2647" i="21"/>
  <c r="K2648" i="21"/>
  <c r="L2648" i="21"/>
  <c r="H2649" i="21"/>
  <c r="I2648" i="21"/>
  <c r="M2648" i="21"/>
  <c r="J2648" i="21"/>
  <c r="D2649" i="21"/>
  <c r="F2648" i="21"/>
  <c r="E2648" i="21"/>
  <c r="K2649" i="21"/>
  <c r="H2650" i="21"/>
  <c r="J2649" i="21"/>
  <c r="M2649" i="21"/>
  <c r="L2649" i="21"/>
  <c r="I2649" i="21"/>
  <c r="Q2648" i="21"/>
  <c r="N2648" i="21"/>
  <c r="P2648" i="21"/>
  <c r="O2648" i="21"/>
  <c r="D2650" i="21"/>
  <c r="E2649" i="21"/>
  <c r="F2649" i="21"/>
  <c r="M2650" i="21"/>
  <c r="J2650" i="21"/>
  <c r="I2650" i="21"/>
  <c r="K2650" i="21"/>
  <c r="H2651" i="21"/>
  <c r="L2650" i="21"/>
  <c r="N2649" i="21"/>
  <c r="P2649" i="21"/>
  <c r="Q2649" i="21"/>
  <c r="O2649" i="21"/>
  <c r="E2650" i="21"/>
  <c r="F2650" i="21"/>
  <c r="D2651" i="21"/>
  <c r="O2650" i="21"/>
  <c r="Q2650" i="21"/>
  <c r="N2650" i="21"/>
  <c r="P2650" i="21"/>
  <c r="J2651" i="21"/>
  <c r="H2652" i="21"/>
  <c r="K2651" i="21"/>
  <c r="M2651" i="21"/>
  <c r="I2651" i="21"/>
  <c r="L2651" i="21"/>
  <c r="F2651" i="21"/>
  <c r="E2651" i="21"/>
  <c r="D2652" i="21"/>
  <c r="H2653" i="21"/>
  <c r="J2652" i="21"/>
  <c r="L2652" i="21"/>
  <c r="I2652" i="21"/>
  <c r="M2652" i="21"/>
  <c r="K2652" i="21"/>
  <c r="Q2651" i="21"/>
  <c r="P2651" i="21"/>
  <c r="O2651" i="21"/>
  <c r="N2651" i="21"/>
  <c r="E2652" i="21"/>
  <c r="F2652" i="21"/>
  <c r="D2653" i="21"/>
  <c r="J2653" i="21"/>
  <c r="I2653" i="21"/>
  <c r="L2653" i="21"/>
  <c r="H2654" i="21"/>
  <c r="K2653" i="21"/>
  <c r="M2653" i="21"/>
  <c r="N2652" i="21"/>
  <c r="Q2652" i="21"/>
  <c r="P2652" i="21"/>
  <c r="O2652" i="21"/>
  <c r="F2653" i="21"/>
  <c r="E2653" i="21"/>
  <c r="D2654" i="21"/>
  <c r="Q2653" i="21"/>
  <c r="P2653" i="21"/>
  <c r="O2653" i="21"/>
  <c r="N2653" i="21"/>
  <c r="L2654" i="21"/>
  <c r="M2654" i="21"/>
  <c r="I2654" i="21"/>
  <c r="J2654" i="21"/>
  <c r="H2655" i="21"/>
  <c r="K2654" i="21"/>
  <c r="D2655" i="21"/>
  <c r="E2654" i="21"/>
  <c r="F2654" i="21"/>
  <c r="P2654" i="21"/>
  <c r="O2654" i="21"/>
  <c r="N2654" i="21"/>
  <c r="Q2654" i="21"/>
  <c r="H2656" i="21"/>
  <c r="I2655" i="21"/>
  <c r="K2655" i="21"/>
  <c r="M2655" i="21"/>
  <c r="J2655" i="21"/>
  <c r="L2655" i="21"/>
  <c r="E2655" i="21"/>
  <c r="D2656" i="21"/>
  <c r="F2655" i="21"/>
  <c r="L2656" i="21"/>
  <c r="I2656" i="21"/>
  <c r="M2656" i="21"/>
  <c r="H2657" i="21"/>
  <c r="K2656" i="21"/>
  <c r="J2656" i="21"/>
  <c r="O2655" i="21"/>
  <c r="P2655" i="21"/>
  <c r="Q2655" i="21"/>
  <c r="N2655" i="21"/>
  <c r="F2656" i="21"/>
  <c r="E2656" i="21"/>
  <c r="D2657" i="21"/>
  <c r="Q2656" i="21"/>
  <c r="N2656" i="21"/>
  <c r="P2656" i="21"/>
  <c r="O2656" i="21"/>
  <c r="I2657" i="21"/>
  <c r="M2657" i="21"/>
  <c r="H2658" i="21"/>
  <c r="J2657" i="21"/>
  <c r="L2657" i="21"/>
  <c r="K2657" i="21"/>
  <c r="F2657" i="21"/>
  <c r="D2658" i="21"/>
  <c r="E2657" i="21"/>
  <c r="O2657" i="21"/>
  <c r="Q2657" i="21"/>
  <c r="N2657" i="21"/>
  <c r="P2657" i="21"/>
  <c r="L2658" i="21"/>
  <c r="H2659" i="21"/>
  <c r="K2658" i="21"/>
  <c r="I2658" i="21"/>
  <c r="M2658" i="21"/>
  <c r="J2658" i="21"/>
  <c r="D2659" i="21"/>
  <c r="E2658" i="21"/>
  <c r="F2658" i="21"/>
  <c r="H2660" i="21"/>
  <c r="M2659" i="21"/>
  <c r="L2659" i="21"/>
  <c r="K2659" i="21"/>
  <c r="I2659" i="21"/>
  <c r="J2659" i="21"/>
  <c r="N2658" i="21"/>
  <c r="O2658" i="21"/>
  <c r="P2658" i="21"/>
  <c r="Q2658" i="21"/>
  <c r="F2659" i="21"/>
  <c r="D2660" i="21"/>
  <c r="E2659" i="21"/>
  <c r="J2660" i="21"/>
  <c r="K2660" i="21"/>
  <c r="L2660" i="21"/>
  <c r="H2661" i="21"/>
  <c r="M2660" i="21"/>
  <c r="I2660" i="21"/>
  <c r="Q2659" i="21"/>
  <c r="P2659" i="21"/>
  <c r="O2659" i="21"/>
  <c r="N2659" i="21"/>
  <c r="F2660" i="21"/>
  <c r="E2660" i="21"/>
  <c r="D2661" i="21"/>
  <c r="H2662" i="21"/>
  <c r="L2661" i="21"/>
  <c r="M2661" i="21"/>
  <c r="I2661" i="21"/>
  <c r="J2661" i="21"/>
  <c r="K2661" i="21"/>
  <c r="N2660" i="21"/>
  <c r="Q2660" i="21"/>
  <c r="P2660" i="21"/>
  <c r="O2660" i="21"/>
  <c r="F2661" i="21"/>
  <c r="E2661" i="21"/>
  <c r="D2662" i="21"/>
  <c r="K2662" i="21"/>
  <c r="J2662" i="21"/>
  <c r="H2663" i="21"/>
  <c r="L2662" i="21"/>
  <c r="M2662" i="21"/>
  <c r="I2662" i="21"/>
  <c r="P2661" i="21"/>
  <c r="O2661" i="21"/>
  <c r="Q2661" i="21"/>
  <c r="N2661" i="21"/>
  <c r="D2663" i="21"/>
  <c r="F2662" i="21"/>
  <c r="E2662" i="21"/>
  <c r="K2663" i="21"/>
  <c r="L2663" i="21"/>
  <c r="M2663" i="21"/>
  <c r="H2664" i="21"/>
  <c r="I2663" i="21"/>
  <c r="J2663" i="21"/>
  <c r="Q2662" i="21"/>
  <c r="P2662" i="21"/>
  <c r="O2662" i="21"/>
  <c r="N2662" i="21"/>
  <c r="F2663" i="21"/>
  <c r="E2663" i="21"/>
  <c r="D2664" i="21"/>
  <c r="H2665" i="21"/>
  <c r="M2664" i="21"/>
  <c r="I2664" i="21"/>
  <c r="J2664" i="21"/>
  <c r="K2664" i="21"/>
  <c r="L2664" i="21"/>
  <c r="O2663" i="21"/>
  <c r="Q2663" i="21"/>
  <c r="N2663" i="21"/>
  <c r="P2663" i="21"/>
  <c r="E2664" i="21"/>
  <c r="F2664" i="21"/>
  <c r="D2665" i="21"/>
  <c r="I2665" i="21"/>
  <c r="J2665" i="21"/>
  <c r="L2665" i="21"/>
  <c r="M2665" i="21"/>
  <c r="H2666" i="21"/>
  <c r="K2665" i="21"/>
  <c r="Q2664" i="21"/>
  <c r="N2664" i="21"/>
  <c r="P2664" i="21"/>
  <c r="O2664" i="21"/>
  <c r="E2665" i="21"/>
  <c r="F2665" i="21"/>
  <c r="D2666" i="21"/>
  <c r="O2665" i="21"/>
  <c r="P2665" i="21"/>
  <c r="Q2665" i="21"/>
  <c r="N2665" i="21"/>
  <c r="M2666" i="21"/>
  <c r="J2666" i="21"/>
  <c r="I2666" i="21"/>
  <c r="K2666" i="21"/>
  <c r="L2666" i="21"/>
  <c r="H2667" i="21"/>
  <c r="E2666" i="21"/>
  <c r="D2667" i="21"/>
  <c r="F2666" i="21"/>
  <c r="N2666" i="21"/>
  <c r="P2666" i="21"/>
  <c r="O2666" i="21"/>
  <c r="Q2666" i="21"/>
  <c r="M2667" i="21"/>
  <c r="L2667" i="21"/>
  <c r="J2667" i="21"/>
  <c r="K2667" i="21"/>
  <c r="H2668" i="21"/>
  <c r="I2667" i="21"/>
  <c r="F2667" i="21"/>
  <c r="D2668" i="21"/>
  <c r="E2667" i="21"/>
  <c r="H2669" i="21"/>
  <c r="L2668" i="21"/>
  <c r="M2668" i="21"/>
  <c r="J2668" i="21"/>
  <c r="I2668" i="21"/>
  <c r="K2668" i="21"/>
  <c r="P2667" i="21"/>
  <c r="O2667" i="21"/>
  <c r="Q2667" i="21"/>
  <c r="N2667" i="21"/>
  <c r="D2669" i="21"/>
  <c r="F2668" i="21"/>
  <c r="E2668" i="21"/>
  <c r="H2670" i="21"/>
  <c r="K2669" i="21"/>
  <c r="L2669" i="21"/>
  <c r="I2669" i="21"/>
  <c r="M2669" i="21"/>
  <c r="J2669" i="21"/>
  <c r="Q2668" i="21"/>
  <c r="N2668" i="21"/>
  <c r="P2668" i="21"/>
  <c r="O2668" i="21"/>
  <c r="F2669" i="21"/>
  <c r="E2669" i="21"/>
  <c r="D2670" i="21"/>
  <c r="M2670" i="21"/>
  <c r="K2670" i="21"/>
  <c r="I2670" i="21"/>
  <c r="H2671" i="21"/>
  <c r="J2670" i="21"/>
  <c r="L2670" i="21"/>
  <c r="O2669" i="21"/>
  <c r="P2669" i="21"/>
  <c r="N2669" i="21"/>
  <c r="Q2669" i="21"/>
  <c r="D2671" i="21"/>
  <c r="F2670" i="21"/>
  <c r="E2670" i="21"/>
  <c r="N2670" i="21"/>
  <c r="Q2670" i="21"/>
  <c r="P2670" i="21"/>
  <c r="O2670" i="21"/>
  <c r="M2671" i="21"/>
  <c r="J2671" i="21"/>
  <c r="I2671" i="21"/>
  <c r="H2672" i="21"/>
  <c r="K2671" i="21"/>
  <c r="L2671" i="21"/>
  <c r="E2671" i="21"/>
  <c r="D2672" i="21"/>
  <c r="F2671" i="21"/>
  <c r="P2671" i="21"/>
  <c r="N2671" i="21"/>
  <c r="O2671" i="21"/>
  <c r="Q2671" i="21"/>
  <c r="M2672" i="21"/>
  <c r="K2672" i="21"/>
  <c r="I2672" i="21"/>
  <c r="L2672" i="21"/>
  <c r="J2672" i="21"/>
  <c r="H2673" i="21"/>
  <c r="F2672" i="21"/>
  <c r="E2672" i="21"/>
  <c r="D2673" i="21"/>
  <c r="N2672" i="21"/>
  <c r="Q2672" i="21"/>
  <c r="P2672" i="21"/>
  <c r="O2672" i="21"/>
  <c r="K2673" i="21"/>
  <c r="L2673" i="21"/>
  <c r="J2673" i="21"/>
  <c r="I2673" i="21"/>
  <c r="M2673" i="21"/>
  <c r="H2674" i="21"/>
  <c r="D2674" i="21"/>
  <c r="E2673" i="21"/>
  <c r="F2673" i="21"/>
  <c r="Q2673" i="21"/>
  <c r="O2673" i="21"/>
  <c r="N2673" i="21"/>
  <c r="P2673" i="21"/>
  <c r="I2674" i="21"/>
  <c r="J2674" i="21"/>
  <c r="K2674" i="21"/>
  <c r="M2674" i="21"/>
  <c r="L2674" i="21"/>
  <c r="H2675" i="21"/>
  <c r="E2674" i="21"/>
  <c r="D2675" i="21"/>
  <c r="F2674" i="21"/>
  <c r="N2674" i="21"/>
  <c r="O2674" i="21"/>
  <c r="Q2674" i="21"/>
  <c r="P2674" i="21"/>
  <c r="K2675" i="21"/>
  <c r="J2675" i="21"/>
  <c r="M2675" i="21"/>
  <c r="L2675" i="21"/>
  <c r="H2676" i="21"/>
  <c r="I2675" i="21"/>
  <c r="F2675" i="21"/>
  <c r="D2676" i="21"/>
  <c r="E2675" i="21"/>
  <c r="L2676" i="21"/>
  <c r="J2676" i="21"/>
  <c r="M2676" i="21"/>
  <c r="I2676" i="21"/>
  <c r="H2677" i="21"/>
  <c r="K2676" i="21"/>
  <c r="P2675" i="21"/>
  <c r="N2675" i="21"/>
  <c r="O2675" i="21"/>
  <c r="Q2675" i="21"/>
  <c r="E2676" i="21"/>
  <c r="D2677" i="21"/>
  <c r="F2676" i="21"/>
  <c r="P2676" i="21"/>
  <c r="Q2676" i="21"/>
  <c r="N2676" i="21"/>
  <c r="O2676" i="21"/>
  <c r="J2677" i="21"/>
  <c r="M2677" i="21"/>
  <c r="L2677" i="21"/>
  <c r="I2677" i="21"/>
  <c r="K2677" i="21"/>
  <c r="H2678" i="21"/>
  <c r="F2677" i="21"/>
  <c r="E2677" i="21"/>
  <c r="D2678" i="21"/>
  <c r="P2677" i="21"/>
  <c r="O2677" i="21"/>
  <c r="N2677" i="21"/>
  <c r="Q2677" i="21"/>
  <c r="H2679" i="21"/>
  <c r="I2678" i="21"/>
  <c r="K2678" i="21"/>
  <c r="M2678" i="21"/>
  <c r="J2678" i="21"/>
  <c r="L2678" i="21"/>
  <c r="E2678" i="21"/>
  <c r="D2679" i="21"/>
  <c r="F2678" i="21"/>
  <c r="J2679" i="21"/>
  <c r="I2679" i="21"/>
  <c r="K2679" i="21"/>
  <c r="L2679" i="21"/>
  <c r="M2679" i="21"/>
  <c r="H2680" i="21"/>
  <c r="N2678" i="21"/>
  <c r="Q2678" i="21"/>
  <c r="P2678" i="21"/>
  <c r="O2678" i="21"/>
  <c r="F2679" i="21"/>
  <c r="E2679" i="21"/>
  <c r="D2680" i="21"/>
  <c r="Q2679" i="21"/>
  <c r="P2679" i="21"/>
  <c r="N2679" i="21"/>
  <c r="O2679" i="21"/>
  <c r="H2681" i="21"/>
  <c r="K2680" i="21"/>
  <c r="L2680" i="21"/>
  <c r="M2680" i="21"/>
  <c r="I2680" i="21"/>
  <c r="J2680" i="21"/>
  <c r="F2680" i="21"/>
  <c r="E2680" i="21"/>
  <c r="D2681" i="21"/>
  <c r="H2682" i="21"/>
  <c r="M2681" i="21"/>
  <c r="K2681" i="21"/>
  <c r="L2681" i="21"/>
  <c r="J2681" i="21"/>
  <c r="I2681" i="21"/>
  <c r="Q2680" i="21"/>
  <c r="N2680" i="21"/>
  <c r="P2680" i="21"/>
  <c r="O2680" i="21"/>
  <c r="E2681" i="21"/>
  <c r="F2681" i="21"/>
  <c r="D2682" i="21"/>
  <c r="J2682" i="21"/>
  <c r="M2682" i="21"/>
  <c r="L2682" i="21"/>
  <c r="H2683" i="21"/>
  <c r="I2682" i="21"/>
  <c r="K2682" i="21"/>
  <c r="N2681" i="21"/>
  <c r="O2681" i="21"/>
  <c r="Q2681" i="21"/>
  <c r="P2681" i="21"/>
  <c r="E2682" i="21"/>
  <c r="D2683" i="21"/>
  <c r="F2682" i="21"/>
  <c r="L2683" i="21"/>
  <c r="M2683" i="21"/>
  <c r="J2683" i="21"/>
  <c r="K2683" i="21"/>
  <c r="H2684" i="21"/>
  <c r="I2683" i="21"/>
  <c r="P2682" i="21"/>
  <c r="O2682" i="21"/>
  <c r="Q2682" i="21"/>
  <c r="N2682" i="21"/>
  <c r="F2683" i="21"/>
  <c r="D2684" i="21"/>
  <c r="E2683" i="21"/>
  <c r="J2684" i="21"/>
  <c r="H2685" i="21"/>
  <c r="I2684" i="21"/>
  <c r="L2684" i="21"/>
  <c r="M2684" i="21"/>
  <c r="K2684" i="21"/>
  <c r="N2683" i="21"/>
  <c r="P2683" i="21"/>
  <c r="O2683" i="21"/>
  <c r="Q2683" i="21"/>
  <c r="D2685" i="21"/>
  <c r="E2684" i="21"/>
  <c r="F2684" i="21"/>
  <c r="K2685" i="21"/>
  <c r="H2686" i="21"/>
  <c r="L2685" i="21"/>
  <c r="M2685" i="21"/>
  <c r="J2685" i="21"/>
  <c r="I2685" i="21"/>
  <c r="N2684" i="21"/>
  <c r="Q2684" i="21"/>
  <c r="P2684" i="21"/>
  <c r="O2684" i="21"/>
  <c r="F2685" i="21"/>
  <c r="E2685" i="21"/>
  <c r="D2686" i="21"/>
  <c r="L2686" i="21"/>
  <c r="H2687" i="21"/>
  <c r="K2686" i="21"/>
  <c r="M2686" i="21"/>
  <c r="I2686" i="21"/>
  <c r="J2686" i="21"/>
  <c r="N2685" i="21"/>
  <c r="O2685" i="21"/>
  <c r="P2685" i="21"/>
  <c r="Q2685" i="21"/>
  <c r="D2687" i="21"/>
  <c r="F2686" i="21"/>
  <c r="E2686" i="21"/>
  <c r="H2688" i="21"/>
  <c r="K2687" i="21"/>
  <c r="M2687" i="21"/>
  <c r="I2687" i="21"/>
  <c r="J2687" i="21"/>
  <c r="L2687" i="21"/>
  <c r="O2686" i="21"/>
  <c r="N2686" i="21"/>
  <c r="P2686" i="21"/>
  <c r="Q2686" i="21"/>
  <c r="D2688" i="21"/>
  <c r="E2687" i="21"/>
  <c r="F2687" i="21"/>
  <c r="M2688" i="21"/>
  <c r="L2688" i="21"/>
  <c r="H2689" i="21"/>
  <c r="K2688" i="21"/>
  <c r="I2688" i="21"/>
  <c r="J2688" i="21"/>
  <c r="N2687" i="21"/>
  <c r="Q2687" i="21"/>
  <c r="P2687" i="21"/>
  <c r="O2687" i="21"/>
  <c r="F2688" i="21"/>
  <c r="E2688" i="21"/>
  <c r="D2689" i="21"/>
  <c r="L2689" i="21"/>
  <c r="K2689" i="21"/>
  <c r="I2689" i="21"/>
  <c r="M2689" i="21"/>
  <c r="H2690" i="21"/>
  <c r="J2689" i="21"/>
  <c r="N2688" i="21"/>
  <c r="Q2688" i="21"/>
  <c r="P2688" i="21"/>
  <c r="O2688" i="21"/>
  <c r="F2689" i="21"/>
  <c r="D2690" i="21"/>
  <c r="E2689" i="21"/>
  <c r="O2689" i="21"/>
  <c r="P2689" i="21"/>
  <c r="Q2689" i="21"/>
  <c r="N2689" i="21"/>
  <c r="K2690" i="21"/>
  <c r="I2690" i="21"/>
  <c r="M2690" i="21"/>
  <c r="J2690" i="21"/>
  <c r="L2690" i="21"/>
  <c r="H2691" i="21"/>
  <c r="D2691" i="21"/>
  <c r="F2690" i="21"/>
  <c r="E2690" i="21"/>
  <c r="N2690" i="21"/>
  <c r="Q2690" i="21"/>
  <c r="P2690" i="21"/>
  <c r="O2690" i="21"/>
  <c r="K2691" i="21"/>
  <c r="M2691" i="21"/>
  <c r="L2691" i="21"/>
  <c r="I2691" i="21"/>
  <c r="H2692" i="21"/>
  <c r="J2691" i="21"/>
  <c r="E2691" i="21"/>
  <c r="D2692" i="21"/>
  <c r="F2691" i="21"/>
  <c r="N2691" i="21"/>
  <c r="Q2691" i="21"/>
  <c r="P2691" i="21"/>
  <c r="O2691" i="21"/>
  <c r="M2692" i="21"/>
  <c r="I2692" i="21"/>
  <c r="L2692" i="21"/>
  <c r="H2693" i="21"/>
  <c r="J2692" i="21"/>
  <c r="K2692" i="21"/>
  <c r="E2692" i="21"/>
  <c r="F2692" i="21"/>
  <c r="D2693" i="21"/>
  <c r="P2692" i="21"/>
  <c r="Q2692" i="21"/>
  <c r="N2692" i="21"/>
  <c r="O2692" i="21"/>
  <c r="I2693" i="21"/>
  <c r="L2693" i="21"/>
  <c r="K2693" i="21"/>
  <c r="H2694" i="21"/>
  <c r="M2693" i="21"/>
  <c r="J2693" i="21"/>
  <c r="E2693" i="21"/>
  <c r="F2693" i="21"/>
  <c r="D2694" i="21"/>
  <c r="P2693" i="21"/>
  <c r="O2693" i="21"/>
  <c r="N2693" i="21"/>
  <c r="Q2693" i="21"/>
  <c r="L2694" i="21"/>
  <c r="H2695" i="21"/>
  <c r="I2694" i="21"/>
  <c r="J2694" i="21"/>
  <c r="K2694" i="21"/>
  <c r="M2694" i="21"/>
  <c r="D2695" i="21"/>
  <c r="F2694" i="21"/>
  <c r="E2694" i="21"/>
  <c r="I2695" i="21"/>
  <c r="M2695" i="21"/>
  <c r="H2696" i="21"/>
  <c r="J2695" i="21"/>
  <c r="K2695" i="21"/>
  <c r="L2695" i="21"/>
  <c r="Q2694" i="21"/>
  <c r="N2694" i="21"/>
  <c r="P2694" i="21"/>
  <c r="O2694" i="21"/>
  <c r="E2695" i="21"/>
  <c r="F2695" i="21"/>
  <c r="D2696" i="21"/>
  <c r="O2695" i="21"/>
  <c r="Q2695" i="21"/>
  <c r="N2695" i="21"/>
  <c r="P2695" i="21"/>
  <c r="K2696" i="21"/>
  <c r="I2696" i="21"/>
  <c r="J2696" i="21"/>
  <c r="H2697" i="21"/>
  <c r="L2696" i="21"/>
  <c r="M2696" i="21"/>
  <c r="F2696" i="21"/>
  <c r="E2696" i="21"/>
  <c r="D2697" i="21"/>
  <c r="P2696" i="21"/>
  <c r="O2696" i="21"/>
  <c r="Q2696" i="21"/>
  <c r="N2696" i="21"/>
  <c r="M2697" i="21"/>
  <c r="I2697" i="21"/>
  <c r="H2698" i="21"/>
  <c r="J2697" i="21"/>
  <c r="K2697" i="21"/>
  <c r="L2697" i="21"/>
  <c r="E2697" i="21"/>
  <c r="F2697" i="21"/>
  <c r="D2698" i="21"/>
  <c r="O2697" i="21"/>
  <c r="P2697" i="21"/>
  <c r="Q2697" i="21"/>
  <c r="N2697" i="21"/>
  <c r="J2698" i="21"/>
  <c r="M2698" i="21"/>
  <c r="I2698" i="21"/>
  <c r="K2698" i="21"/>
  <c r="L2698" i="21"/>
  <c r="H2699" i="21"/>
  <c r="F2698" i="21"/>
  <c r="D2699" i="21"/>
  <c r="E2698" i="21"/>
  <c r="P2698" i="21"/>
  <c r="N2698" i="21"/>
  <c r="O2698" i="21"/>
  <c r="Q2698" i="21"/>
  <c r="M2699" i="21"/>
  <c r="L2699" i="21"/>
  <c r="J2699" i="21"/>
  <c r="K2699" i="21"/>
  <c r="H2700" i="21"/>
  <c r="I2699" i="21"/>
  <c r="E2699" i="21"/>
  <c r="D2700" i="21"/>
  <c r="F2699" i="21"/>
  <c r="H2701" i="21"/>
  <c r="L2700" i="21"/>
  <c r="M2700" i="21"/>
  <c r="J2700" i="21"/>
  <c r="I2700" i="21"/>
  <c r="K2700" i="21"/>
  <c r="P2699" i="21"/>
  <c r="O2699" i="21"/>
  <c r="Q2699" i="21"/>
  <c r="N2699" i="21"/>
  <c r="D2701" i="21"/>
  <c r="F2700" i="21"/>
  <c r="E2700" i="21"/>
  <c r="H2702" i="21"/>
  <c r="K2701" i="21"/>
  <c r="L2701" i="21"/>
  <c r="I2701" i="21"/>
  <c r="M2701" i="21"/>
  <c r="J2701" i="21"/>
  <c r="Q2700" i="21"/>
  <c r="N2700" i="21"/>
  <c r="P2700" i="21"/>
  <c r="O2700" i="21"/>
  <c r="F2701" i="21"/>
  <c r="E2701" i="21"/>
  <c r="D2702" i="21"/>
  <c r="M2702" i="21"/>
  <c r="K2702" i="21"/>
  <c r="I2702" i="21"/>
  <c r="H2703" i="21"/>
  <c r="J2702" i="21"/>
  <c r="L2702" i="21"/>
  <c r="O2701" i="21"/>
  <c r="P2701" i="21"/>
  <c r="N2701" i="21"/>
  <c r="Q2701" i="21"/>
  <c r="D2703" i="21"/>
  <c r="E2702" i="21"/>
  <c r="F2702" i="21"/>
  <c r="N2702" i="21"/>
  <c r="Q2702" i="21"/>
  <c r="P2702" i="21"/>
  <c r="O2702" i="21"/>
  <c r="M2703" i="21"/>
  <c r="J2703" i="21"/>
  <c r="I2703" i="21"/>
  <c r="H2704" i="21"/>
  <c r="K2703" i="21"/>
  <c r="L2703" i="21"/>
  <c r="E2703" i="21"/>
  <c r="D2704" i="21"/>
  <c r="F2703" i="21"/>
  <c r="P2703" i="21"/>
  <c r="N2703" i="21"/>
  <c r="O2703" i="21"/>
  <c r="Q2703" i="21"/>
  <c r="M2704" i="21"/>
  <c r="K2704" i="21"/>
  <c r="I2704" i="21"/>
  <c r="L2704" i="21"/>
  <c r="J2704" i="21"/>
  <c r="H2705" i="21"/>
  <c r="E2704" i="21"/>
  <c r="F2704" i="21"/>
  <c r="D2705" i="21"/>
  <c r="N2704" i="21"/>
  <c r="Q2704" i="21"/>
  <c r="P2704" i="21"/>
  <c r="O2704" i="21"/>
  <c r="K2705" i="21"/>
  <c r="L2705" i="21"/>
  <c r="J2705" i="21"/>
  <c r="I2705" i="21"/>
  <c r="M2705" i="21"/>
  <c r="H2706" i="21"/>
  <c r="D2706" i="21"/>
  <c r="F2705" i="21"/>
  <c r="E2705" i="21"/>
  <c r="Q2705" i="21"/>
  <c r="O2705" i="21"/>
  <c r="N2705" i="21"/>
  <c r="P2705" i="21"/>
  <c r="I2706" i="21"/>
  <c r="J2706" i="21"/>
  <c r="K2706" i="21"/>
  <c r="M2706" i="21"/>
  <c r="L2706" i="21"/>
  <c r="H2707" i="21"/>
  <c r="F2706" i="21"/>
  <c r="D2707" i="21"/>
  <c r="E2706" i="21"/>
  <c r="N2706" i="21"/>
  <c r="O2706" i="21"/>
  <c r="Q2706" i="21"/>
  <c r="P2706" i="21"/>
  <c r="K2707" i="21"/>
  <c r="J2707" i="21"/>
  <c r="M2707" i="21"/>
  <c r="L2707" i="21"/>
  <c r="H2708" i="21"/>
  <c r="I2707" i="21"/>
  <c r="F2707" i="21"/>
  <c r="D2708" i="21"/>
  <c r="E2707" i="21"/>
  <c r="L2708" i="21"/>
  <c r="J2708" i="21"/>
  <c r="M2708" i="21"/>
  <c r="I2708" i="21"/>
  <c r="H2709" i="21"/>
  <c r="K2708" i="21"/>
  <c r="P2707" i="21"/>
  <c r="N2707" i="21"/>
  <c r="O2707" i="21"/>
  <c r="Q2707" i="21"/>
  <c r="F2708" i="21"/>
  <c r="D2709" i="21"/>
  <c r="E2708" i="21"/>
  <c r="P2708" i="21"/>
  <c r="Q2708" i="21"/>
  <c r="N2708" i="21"/>
  <c r="O2708" i="21"/>
  <c r="J2709" i="21"/>
  <c r="M2709" i="21"/>
  <c r="H2710" i="21"/>
  <c r="I2709" i="21"/>
  <c r="K2709" i="21"/>
  <c r="L2709" i="21"/>
  <c r="E2709" i="21"/>
  <c r="F2709" i="21"/>
  <c r="D2710" i="21"/>
  <c r="H2711" i="21"/>
  <c r="L2710" i="21"/>
  <c r="I2710" i="21"/>
  <c r="K2710" i="21"/>
  <c r="M2710" i="21"/>
  <c r="J2710" i="21"/>
  <c r="P2709" i="21"/>
  <c r="O2709" i="21"/>
  <c r="N2709" i="21"/>
  <c r="Q2709" i="21"/>
  <c r="F2710" i="21"/>
  <c r="D2711" i="21"/>
  <c r="E2710" i="21"/>
  <c r="I2711" i="21"/>
  <c r="M2711" i="21"/>
  <c r="H2712" i="21"/>
  <c r="J2711" i="21"/>
  <c r="K2711" i="21"/>
  <c r="L2711" i="21"/>
  <c r="N2710" i="21"/>
  <c r="Q2710" i="21"/>
  <c r="P2710" i="21"/>
  <c r="O2710" i="21"/>
  <c r="F2711" i="21"/>
  <c r="E2711" i="21"/>
  <c r="D2712" i="21"/>
  <c r="P2711" i="21"/>
  <c r="Q2711" i="21"/>
  <c r="N2711" i="21"/>
  <c r="O2711" i="21"/>
  <c r="I2712" i="21"/>
  <c r="H2713" i="21"/>
  <c r="K2712" i="21"/>
  <c r="L2712" i="21"/>
  <c r="J2712" i="21"/>
  <c r="M2712" i="21"/>
  <c r="F2712" i="21"/>
  <c r="E2712" i="21"/>
  <c r="D2713" i="21"/>
  <c r="O2712" i="21"/>
  <c r="P2712" i="21"/>
  <c r="Q2712" i="21"/>
  <c r="N2712" i="21"/>
  <c r="K2713" i="21"/>
  <c r="L2713" i="21"/>
  <c r="I2713" i="21"/>
  <c r="J2713" i="21"/>
  <c r="M2713" i="21"/>
  <c r="H2714" i="21"/>
  <c r="D2714" i="21"/>
  <c r="F2713" i="21"/>
  <c r="E2713" i="21"/>
  <c r="N2713" i="21"/>
  <c r="O2713" i="21"/>
  <c r="Q2713" i="21"/>
  <c r="P2713" i="21"/>
  <c r="J2714" i="21"/>
  <c r="H2715" i="21"/>
  <c r="M2714" i="21"/>
  <c r="L2714" i="21"/>
  <c r="I2714" i="21"/>
  <c r="K2714" i="21"/>
  <c r="E2714" i="21"/>
  <c r="F2714" i="21"/>
  <c r="D2715" i="21"/>
  <c r="L2715" i="21"/>
  <c r="K2715" i="21"/>
  <c r="M2715" i="21"/>
  <c r="J2715" i="21"/>
  <c r="H2716" i="21"/>
  <c r="I2715" i="21"/>
  <c r="P2714" i="21"/>
  <c r="O2714" i="21"/>
  <c r="Q2714" i="21"/>
  <c r="N2714" i="21"/>
  <c r="F2715" i="21"/>
  <c r="D2716" i="21"/>
  <c r="E2715" i="21"/>
  <c r="J2716" i="21"/>
  <c r="H2717" i="21"/>
  <c r="I2716" i="21"/>
  <c r="L2716" i="21"/>
  <c r="M2716" i="21"/>
  <c r="K2716" i="21"/>
  <c r="P2715" i="21"/>
  <c r="N2715" i="21"/>
  <c r="O2715" i="21"/>
  <c r="Q2715" i="21"/>
  <c r="D2717" i="21"/>
  <c r="E2716" i="21"/>
  <c r="F2716" i="21"/>
  <c r="K2717" i="21"/>
  <c r="H2718" i="21"/>
  <c r="L2717" i="21"/>
  <c r="M2717" i="21"/>
  <c r="J2717" i="21"/>
  <c r="I2717" i="21"/>
  <c r="N2716" i="21"/>
  <c r="O2716" i="21"/>
  <c r="Q2716" i="21"/>
  <c r="P2716" i="21"/>
  <c r="E2717" i="21"/>
  <c r="F2717" i="21"/>
  <c r="D2718" i="21"/>
  <c r="H2719" i="21"/>
  <c r="L2718" i="21"/>
  <c r="K2718" i="21"/>
  <c r="M2718" i="21"/>
  <c r="I2718" i="21"/>
  <c r="J2718" i="21"/>
  <c r="N2717" i="21"/>
  <c r="O2717" i="21"/>
  <c r="P2717" i="21"/>
  <c r="Q2717" i="21"/>
  <c r="D2719" i="21"/>
  <c r="E2718" i="21"/>
  <c r="F2718" i="21"/>
  <c r="H2720" i="21"/>
  <c r="J2719" i="21"/>
  <c r="K2719" i="21"/>
  <c r="M2719" i="21"/>
  <c r="I2719" i="21"/>
  <c r="L2719" i="21"/>
  <c r="O2718" i="21"/>
  <c r="N2718" i="21"/>
  <c r="P2718" i="21"/>
  <c r="Q2718" i="21"/>
  <c r="D2720" i="21"/>
  <c r="E2719" i="21"/>
  <c r="F2719" i="21"/>
  <c r="M2720" i="21"/>
  <c r="L2720" i="21"/>
  <c r="H2721" i="21"/>
  <c r="K2720" i="21"/>
  <c r="J2720" i="21"/>
  <c r="I2720" i="21"/>
  <c r="N2719" i="21"/>
  <c r="Q2719" i="21"/>
  <c r="P2719" i="21"/>
  <c r="O2719" i="21"/>
  <c r="F2720" i="21"/>
  <c r="E2720" i="21"/>
  <c r="D2721" i="21"/>
  <c r="L2721" i="21"/>
  <c r="H2722" i="21"/>
  <c r="K2721" i="21"/>
  <c r="M2721" i="21"/>
  <c r="J2721" i="21"/>
  <c r="I2721" i="21"/>
  <c r="Q2720" i="21"/>
  <c r="N2720" i="21"/>
  <c r="P2720" i="21"/>
  <c r="O2720" i="21"/>
  <c r="F2721" i="21"/>
  <c r="D2722" i="21"/>
  <c r="E2721" i="21"/>
  <c r="I2722" i="21"/>
  <c r="K2722" i="21"/>
  <c r="L2722" i="21"/>
  <c r="M2722" i="21"/>
  <c r="H2723" i="21"/>
  <c r="J2722" i="21"/>
  <c r="N2721" i="21"/>
  <c r="O2721" i="21"/>
  <c r="Q2721" i="21"/>
  <c r="P2721" i="21"/>
  <c r="E2722" i="21"/>
  <c r="D2723" i="21"/>
  <c r="F2722" i="21"/>
  <c r="O2722" i="21"/>
  <c r="P2722" i="21"/>
  <c r="Q2722" i="21"/>
  <c r="N2722" i="21"/>
  <c r="J2723" i="21"/>
  <c r="M2723" i="21"/>
  <c r="H2724" i="21"/>
  <c r="K2723" i="21"/>
  <c r="L2723" i="21"/>
  <c r="I2723" i="21"/>
  <c r="F2723" i="21"/>
  <c r="D2724" i="21"/>
  <c r="E2723" i="21"/>
  <c r="K2724" i="21"/>
  <c r="I2724" i="21"/>
  <c r="H2725" i="21"/>
  <c r="M2724" i="21"/>
  <c r="J2724" i="21"/>
  <c r="L2724" i="21"/>
  <c r="P2723" i="21"/>
  <c r="N2723" i="21"/>
  <c r="O2723" i="21"/>
  <c r="Q2723" i="21"/>
  <c r="E2724" i="21"/>
  <c r="F2724" i="21"/>
  <c r="D2725" i="21"/>
  <c r="O2724" i="21"/>
  <c r="P2724" i="21"/>
  <c r="N2724" i="21"/>
  <c r="Q2724" i="21"/>
  <c r="H2726" i="21"/>
  <c r="L2725" i="21"/>
  <c r="K2725" i="21"/>
  <c r="I2725" i="21"/>
  <c r="M2725" i="21"/>
  <c r="J2725" i="21"/>
  <c r="F2725" i="21"/>
  <c r="E2725" i="21"/>
  <c r="D2726" i="21"/>
  <c r="H2727" i="21"/>
  <c r="M2726" i="21"/>
  <c r="K2726" i="21"/>
  <c r="I2726" i="21"/>
  <c r="J2726" i="21"/>
  <c r="L2726" i="21"/>
  <c r="P2725" i="21"/>
  <c r="N2725" i="21"/>
  <c r="O2725" i="21"/>
  <c r="Q2725" i="21"/>
  <c r="D2727" i="21"/>
  <c r="F2726" i="21"/>
  <c r="E2726" i="21"/>
  <c r="H2728" i="21"/>
  <c r="M2727" i="21"/>
  <c r="J2727" i="21"/>
  <c r="I2727" i="21"/>
  <c r="K2727" i="21"/>
  <c r="L2727" i="21"/>
  <c r="O2726" i="21"/>
  <c r="Q2726" i="21"/>
  <c r="P2726" i="21"/>
  <c r="N2726" i="21"/>
  <c r="E2727" i="21"/>
  <c r="D2728" i="21"/>
  <c r="F2727" i="21"/>
  <c r="I2728" i="21"/>
  <c r="J2728" i="21"/>
  <c r="H2729" i="21"/>
  <c r="L2728" i="21"/>
  <c r="M2728" i="21"/>
  <c r="K2728" i="21"/>
  <c r="Q2727" i="21"/>
  <c r="P2727" i="21"/>
  <c r="N2727" i="21"/>
  <c r="O2727" i="21"/>
  <c r="F2728" i="21"/>
  <c r="E2728" i="21"/>
  <c r="D2729" i="21"/>
  <c r="Q2728" i="21"/>
  <c r="N2728" i="21"/>
  <c r="P2728" i="21"/>
  <c r="O2728" i="21"/>
  <c r="L2729" i="21"/>
  <c r="I2729" i="21"/>
  <c r="M2729" i="21"/>
  <c r="H2730" i="21"/>
  <c r="J2729" i="21"/>
  <c r="K2729" i="21"/>
  <c r="F2729" i="21"/>
  <c r="E2729" i="21"/>
  <c r="D2730" i="21"/>
  <c r="N2729" i="21"/>
  <c r="P2729" i="21"/>
  <c r="O2729" i="21"/>
  <c r="Q2729" i="21"/>
  <c r="I2730" i="21"/>
  <c r="M2730" i="21"/>
  <c r="L2730" i="21"/>
  <c r="J2730" i="21"/>
  <c r="H2731" i="21"/>
  <c r="K2730" i="21"/>
  <c r="E2730" i="21"/>
  <c r="D2731" i="21"/>
  <c r="F2730" i="21"/>
  <c r="N2730" i="21"/>
  <c r="P2730" i="21"/>
  <c r="O2730" i="21"/>
  <c r="Q2730" i="21"/>
  <c r="M2731" i="21"/>
  <c r="I2731" i="21"/>
  <c r="H2732" i="21"/>
  <c r="L2731" i="21"/>
  <c r="J2731" i="21"/>
  <c r="K2731" i="21"/>
  <c r="E2731" i="21"/>
  <c r="D2732" i="21"/>
  <c r="F2731" i="21"/>
  <c r="Q2731" i="21"/>
  <c r="P2731" i="21"/>
  <c r="O2731" i="21"/>
  <c r="N2731" i="21"/>
  <c r="K2732" i="21"/>
  <c r="J2732" i="21"/>
  <c r="L2732" i="21"/>
  <c r="M2732" i="21"/>
  <c r="I2732" i="21"/>
  <c r="H2733" i="21"/>
  <c r="D2733" i="21"/>
  <c r="F2732" i="21"/>
  <c r="E2732" i="21"/>
  <c r="Q2732" i="21"/>
  <c r="P2732" i="21"/>
  <c r="O2732" i="21"/>
  <c r="N2732" i="21"/>
  <c r="K2733" i="21"/>
  <c r="L2733" i="21"/>
  <c r="H2734" i="21"/>
  <c r="I2733" i="21"/>
  <c r="M2733" i="21"/>
  <c r="J2733" i="21"/>
  <c r="F2733" i="21"/>
  <c r="E2733" i="21"/>
  <c r="D2734" i="21"/>
  <c r="L2734" i="21"/>
  <c r="K2734" i="21"/>
  <c r="J2734" i="21"/>
  <c r="M2734" i="21"/>
  <c r="I2734" i="21"/>
  <c r="H2735" i="21"/>
  <c r="P2733" i="21"/>
  <c r="O2733" i="21"/>
  <c r="N2733" i="21"/>
  <c r="Q2733" i="21"/>
  <c r="D2735" i="21"/>
  <c r="F2734" i="21"/>
  <c r="E2734" i="21"/>
  <c r="N2734" i="21"/>
  <c r="Q2734" i="21"/>
  <c r="P2734" i="21"/>
  <c r="O2734" i="21"/>
  <c r="I2735" i="21"/>
  <c r="M2735" i="21"/>
  <c r="H2736" i="21"/>
  <c r="J2735" i="21"/>
  <c r="K2735" i="21"/>
  <c r="L2735" i="21"/>
  <c r="E2735" i="21"/>
  <c r="D2736" i="21"/>
  <c r="F2735" i="21"/>
  <c r="Q2735" i="21"/>
  <c r="N2735" i="21"/>
  <c r="P2735" i="21"/>
  <c r="O2735" i="21"/>
  <c r="H2737" i="21"/>
  <c r="L2736" i="21"/>
  <c r="I2736" i="21"/>
  <c r="M2736" i="21"/>
  <c r="J2736" i="21"/>
  <c r="K2736" i="21"/>
  <c r="E2736" i="21"/>
  <c r="F2736" i="21"/>
  <c r="D2737" i="21"/>
  <c r="L2737" i="21"/>
  <c r="I2737" i="21"/>
  <c r="K2737" i="21"/>
  <c r="M2737" i="21"/>
  <c r="H2738" i="21"/>
  <c r="J2737" i="21"/>
  <c r="N2736" i="21"/>
  <c r="Q2736" i="21"/>
  <c r="P2736" i="21"/>
  <c r="O2736" i="21"/>
  <c r="D2738" i="21"/>
  <c r="F2737" i="21"/>
  <c r="E2737" i="21"/>
  <c r="Q2737" i="21"/>
  <c r="N2737" i="21"/>
  <c r="O2737" i="21"/>
  <c r="P2737" i="21"/>
  <c r="I2738" i="21"/>
  <c r="J2738" i="21"/>
  <c r="K2738" i="21"/>
  <c r="L2738" i="21"/>
  <c r="H2739" i="21"/>
  <c r="M2738" i="21"/>
  <c r="F2738" i="21"/>
  <c r="D2739" i="21"/>
  <c r="E2738" i="21"/>
  <c r="O2738" i="21"/>
  <c r="Q2738" i="21"/>
  <c r="N2738" i="21"/>
  <c r="P2738" i="21"/>
  <c r="K2739" i="21"/>
  <c r="L2739" i="21"/>
  <c r="M2739" i="21"/>
  <c r="I2739" i="21"/>
  <c r="H2740" i="21"/>
  <c r="J2739" i="21"/>
  <c r="F2739" i="21"/>
  <c r="D2740" i="21"/>
  <c r="E2739" i="21"/>
  <c r="N2739" i="21"/>
  <c r="P2739" i="21"/>
  <c r="O2739" i="21"/>
  <c r="Q2739" i="21"/>
  <c r="K2740" i="21"/>
  <c r="I2740" i="21"/>
  <c r="H2741" i="21"/>
  <c r="J2740" i="21"/>
  <c r="L2740" i="21"/>
  <c r="M2740" i="21"/>
  <c r="D2741" i="21"/>
  <c r="E2740" i="21"/>
  <c r="F2740" i="21"/>
  <c r="O2740" i="21"/>
  <c r="P2740" i="21"/>
  <c r="N2740" i="21"/>
  <c r="Q2740" i="21"/>
  <c r="L2741" i="21"/>
  <c r="M2741" i="21"/>
  <c r="J2741" i="21"/>
  <c r="K2741" i="21"/>
  <c r="H2742" i="21"/>
  <c r="I2741" i="21"/>
  <c r="E2741" i="21"/>
  <c r="F2741" i="21"/>
  <c r="D2742" i="21"/>
  <c r="L2742" i="21"/>
  <c r="K2742" i="21"/>
  <c r="J2742" i="21"/>
  <c r="M2742" i="21"/>
  <c r="I2742" i="21"/>
  <c r="H2743" i="21"/>
  <c r="P2741" i="21"/>
  <c r="O2741" i="21"/>
  <c r="N2741" i="21"/>
  <c r="Q2741" i="21"/>
  <c r="F2742" i="21"/>
  <c r="D2743" i="21"/>
  <c r="E2742" i="21"/>
  <c r="N2742" i="21"/>
  <c r="Q2742" i="21"/>
  <c r="P2742" i="21"/>
  <c r="O2742" i="21"/>
  <c r="I2743" i="21"/>
  <c r="K2743" i="21"/>
  <c r="J2743" i="21"/>
  <c r="M2743" i="21"/>
  <c r="L2743" i="21"/>
  <c r="H2744" i="21"/>
  <c r="E2743" i="21"/>
  <c r="F2743" i="21"/>
  <c r="D2744" i="21"/>
  <c r="Q2743" i="21"/>
  <c r="N2743" i="21"/>
  <c r="O2743" i="21"/>
  <c r="P2743" i="21"/>
  <c r="L2744" i="21"/>
  <c r="M2744" i="21"/>
  <c r="I2744" i="21"/>
  <c r="J2744" i="21"/>
  <c r="K2744" i="21"/>
  <c r="H2745" i="21"/>
  <c r="F2744" i="21"/>
  <c r="E2744" i="21"/>
  <c r="D2745" i="21"/>
  <c r="Q2744" i="21"/>
  <c r="N2744" i="21"/>
  <c r="P2744" i="21"/>
  <c r="O2744" i="21"/>
  <c r="K2745" i="21"/>
  <c r="H2746" i="21"/>
  <c r="I2745" i="21"/>
  <c r="M2745" i="21"/>
  <c r="J2745" i="21"/>
  <c r="L2745" i="21"/>
  <c r="F2745" i="21"/>
  <c r="D2746" i="21"/>
  <c r="E2745" i="21"/>
  <c r="H2747" i="21"/>
  <c r="K2746" i="21"/>
  <c r="M2746" i="21"/>
  <c r="I2746" i="21"/>
  <c r="L2746" i="21"/>
  <c r="J2746" i="21"/>
  <c r="Q2745" i="21"/>
  <c r="O2745" i="21"/>
  <c r="N2745" i="21"/>
  <c r="P2745" i="21"/>
  <c r="E2746" i="21"/>
  <c r="D2747" i="21"/>
  <c r="F2746" i="21"/>
  <c r="L2747" i="21"/>
  <c r="J2747" i="21"/>
  <c r="K2747" i="21"/>
  <c r="M2747" i="21"/>
  <c r="I2747" i="21"/>
  <c r="H2748" i="21"/>
  <c r="O2746" i="21"/>
  <c r="P2746" i="21"/>
  <c r="Q2746" i="21"/>
  <c r="N2746" i="21"/>
  <c r="F2747" i="21"/>
  <c r="D2748" i="21"/>
  <c r="E2747" i="21"/>
  <c r="O2747" i="21"/>
  <c r="N2747" i="21"/>
  <c r="P2747" i="21"/>
  <c r="Q2747" i="21"/>
  <c r="J2748" i="21"/>
  <c r="M2748" i="21"/>
  <c r="L2748" i="21"/>
  <c r="H2749" i="21"/>
  <c r="K2748" i="21"/>
  <c r="I2748" i="21"/>
  <c r="D2749" i="21"/>
  <c r="E2748" i="21"/>
  <c r="F2748" i="21"/>
  <c r="J2749" i="21"/>
  <c r="K2749" i="21"/>
  <c r="I2749" i="21"/>
  <c r="H2750" i="21"/>
  <c r="M2749" i="21"/>
  <c r="L2749" i="21"/>
  <c r="Q2748" i="21"/>
  <c r="P2748" i="21"/>
  <c r="O2748" i="21"/>
  <c r="N2748" i="21"/>
  <c r="E2749" i="21"/>
  <c r="F2749" i="21"/>
  <c r="D2750" i="21"/>
  <c r="P2749" i="21"/>
  <c r="O2749" i="21"/>
  <c r="N2749" i="21"/>
  <c r="Q2749" i="21"/>
  <c r="H2751" i="21"/>
  <c r="I2750" i="21"/>
  <c r="K2750" i="21"/>
  <c r="J2750" i="21"/>
  <c r="L2750" i="21"/>
  <c r="M2750" i="21"/>
  <c r="F2750" i="21"/>
  <c r="E2750" i="21"/>
  <c r="D2751" i="21"/>
  <c r="H2752" i="21"/>
  <c r="I2751" i="21"/>
  <c r="M2751" i="21"/>
  <c r="J2751" i="21"/>
  <c r="K2751" i="21"/>
  <c r="L2751" i="21"/>
  <c r="N2750" i="21"/>
  <c r="Q2750" i="21"/>
  <c r="P2750" i="21"/>
  <c r="O2750" i="21"/>
  <c r="F2751" i="21"/>
  <c r="E2751" i="21"/>
  <c r="D2752" i="21"/>
  <c r="K2752" i="21"/>
  <c r="I2752" i="21"/>
  <c r="M2752" i="21"/>
  <c r="L2752" i="21"/>
  <c r="J2752" i="21"/>
  <c r="H2753" i="21"/>
  <c r="Q2751" i="21"/>
  <c r="N2751" i="21"/>
  <c r="P2751" i="21"/>
  <c r="O2751" i="21"/>
  <c r="F2752" i="21"/>
  <c r="E2752" i="21"/>
  <c r="D2753" i="21"/>
  <c r="P2752" i="21"/>
  <c r="O2752" i="21"/>
  <c r="N2752" i="21"/>
  <c r="Q2752" i="21"/>
  <c r="H2754" i="21"/>
  <c r="J2753" i="21"/>
  <c r="K2753" i="21"/>
  <c r="I2753" i="21"/>
  <c r="M2753" i="21"/>
  <c r="L2753" i="21"/>
  <c r="F2753" i="21"/>
  <c r="D2754" i="21"/>
  <c r="E2753" i="21"/>
  <c r="H2755" i="21"/>
  <c r="L2754" i="21"/>
  <c r="I2754" i="21"/>
  <c r="K2754" i="21"/>
  <c r="M2754" i="21"/>
  <c r="J2754" i="21"/>
  <c r="P2753" i="21"/>
  <c r="O2753" i="21"/>
  <c r="Q2753" i="21"/>
  <c r="N2753" i="21"/>
  <c r="E2754" i="21"/>
  <c r="F2754" i="21"/>
  <c r="D2755" i="21"/>
  <c r="I2755" i="21"/>
  <c r="J2755" i="21"/>
  <c r="L2755" i="21"/>
  <c r="H2756" i="21"/>
  <c r="K2755" i="21"/>
  <c r="M2755" i="21"/>
  <c r="N2754" i="21"/>
  <c r="O2754" i="21"/>
  <c r="P2754" i="21"/>
  <c r="Q2754" i="21"/>
  <c r="D2756" i="21"/>
  <c r="F2755" i="21"/>
  <c r="E2755" i="21"/>
  <c r="P2755" i="21"/>
  <c r="O2755" i="21"/>
  <c r="Q2755" i="21"/>
  <c r="N2755" i="21"/>
  <c r="M2756" i="21"/>
  <c r="K2756" i="21"/>
  <c r="I2756" i="21"/>
  <c r="J2756" i="21"/>
  <c r="L2756" i="21"/>
  <c r="H2757" i="21"/>
  <c r="E2756" i="21"/>
  <c r="F2756" i="21"/>
  <c r="D2757" i="21"/>
  <c r="O2756" i="21"/>
  <c r="P2756" i="21"/>
  <c r="N2756" i="21"/>
  <c r="Q2756" i="21"/>
  <c r="H2758" i="21"/>
  <c r="J2757" i="21"/>
  <c r="K2757" i="21"/>
  <c r="I2757" i="21"/>
  <c r="L2757" i="21"/>
  <c r="M2757" i="21"/>
  <c r="E2757" i="21"/>
  <c r="F2757" i="21"/>
  <c r="D2758" i="21"/>
  <c r="M2758" i="21"/>
  <c r="I2758" i="21"/>
  <c r="H2759" i="21"/>
  <c r="L2758" i="21"/>
  <c r="K2758" i="21"/>
  <c r="J2758" i="21"/>
  <c r="P2757" i="21"/>
  <c r="N2757" i="21"/>
  <c r="Q2757" i="21"/>
  <c r="O2757" i="21"/>
  <c r="E2758" i="21"/>
  <c r="D2759" i="21"/>
  <c r="F2758" i="21"/>
  <c r="O2758" i="21"/>
  <c r="N2758" i="21"/>
  <c r="Q2758" i="21"/>
  <c r="P2758" i="21"/>
  <c r="H2760" i="21"/>
  <c r="J2759" i="21"/>
  <c r="I2759" i="21"/>
  <c r="M2759" i="21"/>
  <c r="K2759" i="21"/>
  <c r="L2759" i="21"/>
  <c r="D2760" i="21"/>
  <c r="F2759" i="21"/>
  <c r="E2759" i="21"/>
  <c r="H2761" i="21"/>
  <c r="K2760" i="21"/>
  <c r="L2760" i="21"/>
  <c r="I2760" i="21"/>
  <c r="J2760" i="21"/>
  <c r="M2760" i="21"/>
  <c r="Q2759" i="21"/>
  <c r="N2759" i="21"/>
  <c r="P2759" i="21"/>
  <c r="O2759" i="21"/>
  <c r="F2760" i="21"/>
  <c r="E2760" i="21"/>
  <c r="D2761" i="21"/>
  <c r="K2761" i="21"/>
  <c r="I2761" i="21"/>
  <c r="L2761" i="21"/>
  <c r="H2762" i="21"/>
  <c r="J2761" i="21"/>
  <c r="M2761" i="21"/>
  <c r="P2760" i="21"/>
  <c r="O2760" i="21"/>
  <c r="Q2760" i="21"/>
  <c r="N2760" i="21"/>
  <c r="E2761" i="21"/>
  <c r="F2761" i="21"/>
  <c r="D2762" i="21"/>
  <c r="P2761" i="21"/>
  <c r="O2761" i="21"/>
  <c r="N2761" i="21"/>
  <c r="Q2761" i="21"/>
  <c r="I2762" i="21"/>
  <c r="H2763" i="21"/>
  <c r="M2762" i="21"/>
  <c r="L2762" i="21"/>
  <c r="K2762" i="21"/>
  <c r="J2762" i="21"/>
  <c r="F2762" i="21"/>
  <c r="D2763" i="21"/>
  <c r="E2762" i="21"/>
  <c r="O2762" i="21"/>
  <c r="P2762" i="21"/>
  <c r="Q2762" i="21"/>
  <c r="N2762" i="21"/>
  <c r="M2763" i="21"/>
  <c r="K2763" i="21"/>
  <c r="H2764" i="21"/>
  <c r="L2763" i="21"/>
  <c r="J2763" i="21"/>
  <c r="I2763" i="21"/>
  <c r="D2764" i="21"/>
  <c r="F2763" i="21"/>
  <c r="E2763" i="21"/>
  <c r="J2764" i="21"/>
  <c r="H2765" i="21"/>
  <c r="L2764" i="21"/>
  <c r="M2764" i="21"/>
  <c r="I2764" i="21"/>
  <c r="K2764" i="21"/>
  <c r="Q2763" i="21"/>
  <c r="P2763" i="21"/>
  <c r="N2763" i="21"/>
  <c r="O2763" i="21"/>
  <c r="F2764" i="21"/>
  <c r="D2765" i="21"/>
  <c r="E2764" i="21"/>
  <c r="K2765" i="21"/>
  <c r="M2765" i="21"/>
  <c r="I2765" i="21"/>
  <c r="L2765" i="21"/>
  <c r="H2766" i="21"/>
  <c r="J2765" i="21"/>
  <c r="N2764" i="21"/>
  <c r="P2764" i="21"/>
  <c r="O2764" i="21"/>
  <c r="Q2764" i="21"/>
  <c r="F2765" i="21"/>
  <c r="E2765" i="21"/>
  <c r="D2766" i="21"/>
  <c r="P2765" i="21"/>
  <c r="O2765" i="21"/>
  <c r="Q2765" i="21"/>
  <c r="N2765" i="21"/>
  <c r="L2766" i="21"/>
  <c r="M2766" i="21"/>
  <c r="K2766" i="21"/>
  <c r="H2767" i="21"/>
  <c r="J2766" i="21"/>
  <c r="I2766" i="21"/>
  <c r="F2766" i="21"/>
  <c r="D2767" i="21"/>
  <c r="E2766" i="21"/>
  <c r="K2767" i="21"/>
  <c r="L2767" i="21"/>
  <c r="J2767" i="21"/>
  <c r="H2768" i="21"/>
  <c r="M2767" i="21"/>
  <c r="I2767" i="21"/>
  <c r="Q2766" i="21"/>
  <c r="N2766" i="21"/>
  <c r="P2766" i="21"/>
  <c r="O2766" i="21"/>
  <c r="E2767" i="21"/>
  <c r="F2767" i="21"/>
  <c r="D2768" i="21"/>
  <c r="M2768" i="21"/>
  <c r="I2768" i="21"/>
  <c r="L2768" i="21"/>
  <c r="K2768" i="21"/>
  <c r="H2769" i="21"/>
  <c r="J2768" i="21"/>
  <c r="P2767" i="21"/>
  <c r="O2767" i="21"/>
  <c r="Q2767" i="21"/>
  <c r="N2767" i="21"/>
  <c r="E2768" i="21"/>
  <c r="F2768" i="21"/>
  <c r="D2769" i="21"/>
  <c r="P2768" i="21"/>
  <c r="O2768" i="21"/>
  <c r="N2768" i="21"/>
  <c r="Q2768" i="21"/>
  <c r="K2769" i="21"/>
  <c r="I2769" i="21"/>
  <c r="H2770" i="21"/>
  <c r="J2769" i="21"/>
  <c r="L2769" i="21"/>
  <c r="M2769" i="21"/>
  <c r="E2769" i="21"/>
  <c r="F2769" i="21"/>
  <c r="D2770" i="21"/>
  <c r="O2769" i="21"/>
  <c r="Q2769" i="21"/>
  <c r="N2769" i="21"/>
  <c r="P2769" i="21"/>
  <c r="M2770" i="21"/>
  <c r="J2770" i="21"/>
  <c r="L2770" i="21"/>
  <c r="I2770" i="21"/>
  <c r="K2770" i="21"/>
  <c r="H2771" i="21"/>
  <c r="E2770" i="21"/>
  <c r="D2771" i="21"/>
  <c r="F2770" i="21"/>
  <c r="N2770" i="21"/>
  <c r="Q2770" i="21"/>
  <c r="P2770" i="21"/>
  <c r="O2770" i="21"/>
  <c r="I2771" i="21"/>
  <c r="J2771" i="21"/>
  <c r="K2771" i="21"/>
  <c r="H2772" i="21"/>
  <c r="M2771" i="21"/>
  <c r="L2771" i="21"/>
  <c r="F2771" i="21"/>
  <c r="D2772" i="21"/>
  <c r="E2771" i="21"/>
  <c r="P2771" i="21"/>
  <c r="N2771" i="21"/>
  <c r="O2771" i="21"/>
  <c r="Q2771" i="21"/>
  <c r="H2773" i="21"/>
  <c r="K2772" i="21"/>
  <c r="L2772" i="21"/>
  <c r="I2772" i="21"/>
  <c r="J2772" i="21"/>
  <c r="M2772" i="21"/>
  <c r="D2773" i="21"/>
  <c r="E2772" i="21"/>
  <c r="F2772" i="21"/>
  <c r="I2773" i="21"/>
  <c r="M2773" i="21"/>
  <c r="L2773" i="21"/>
  <c r="J2773" i="21"/>
  <c r="H2774" i="21"/>
  <c r="K2773" i="21"/>
  <c r="P2772" i="21"/>
  <c r="O2772" i="21"/>
  <c r="Q2772" i="21"/>
  <c r="N2772" i="21"/>
  <c r="E2773" i="21"/>
  <c r="F2773" i="21"/>
  <c r="D2774" i="21"/>
  <c r="P2773" i="21"/>
  <c r="Q2773" i="21"/>
  <c r="O2773" i="21"/>
  <c r="N2773" i="21"/>
  <c r="L2774" i="21"/>
  <c r="I2774" i="21"/>
  <c r="J2774" i="21"/>
  <c r="H2775" i="21"/>
  <c r="M2774" i="21"/>
  <c r="K2774" i="21"/>
  <c r="E2774" i="21"/>
  <c r="D2775" i="21"/>
  <c r="F2774" i="21"/>
  <c r="O2774" i="21"/>
  <c r="N2774" i="21"/>
  <c r="P2774" i="21"/>
  <c r="Q2774" i="21"/>
  <c r="K2775" i="21"/>
  <c r="L2775" i="21"/>
  <c r="I2775" i="21"/>
  <c r="J2775" i="21"/>
  <c r="H2776" i="21"/>
  <c r="M2775" i="21"/>
  <c r="D2776" i="21"/>
  <c r="E2775" i="21"/>
  <c r="F2775" i="21"/>
  <c r="P2775" i="21"/>
  <c r="O2775" i="21"/>
  <c r="Q2775" i="21"/>
  <c r="N2775" i="21"/>
  <c r="J2776" i="21"/>
  <c r="M2776" i="21"/>
  <c r="K2776" i="21"/>
  <c r="L2776" i="21"/>
  <c r="H2777" i="21"/>
  <c r="I2776" i="21"/>
  <c r="F2776" i="21"/>
  <c r="E2776" i="21"/>
  <c r="D2777" i="21"/>
  <c r="M2777" i="21"/>
  <c r="L2777" i="21"/>
  <c r="I2777" i="21"/>
  <c r="K2777" i="21"/>
  <c r="H2778" i="21"/>
  <c r="J2777" i="21"/>
  <c r="Q2776" i="21"/>
  <c r="N2776" i="21"/>
  <c r="P2776" i="21"/>
  <c r="O2776" i="21"/>
  <c r="D2778" i="21"/>
  <c r="F2777" i="21"/>
  <c r="E2777" i="21"/>
  <c r="Q2777" i="21"/>
  <c r="O2777" i="21"/>
  <c r="N2777" i="21"/>
  <c r="P2777" i="21"/>
  <c r="I2778" i="21"/>
  <c r="H2779" i="21"/>
  <c r="L2778" i="21"/>
  <c r="J2778" i="21"/>
  <c r="K2778" i="21"/>
  <c r="M2778" i="21"/>
  <c r="D2779" i="21"/>
  <c r="F2778" i="21"/>
  <c r="E2778" i="21"/>
  <c r="P2778" i="21"/>
  <c r="O2778" i="21"/>
  <c r="N2778" i="21"/>
  <c r="Q2778" i="21"/>
  <c r="I2779" i="21"/>
  <c r="J2779" i="21"/>
  <c r="L2779" i="21"/>
  <c r="M2779" i="21"/>
  <c r="K2779" i="21"/>
  <c r="H2780" i="21"/>
  <c r="F2779" i="21"/>
  <c r="D2780" i="21"/>
  <c r="E2779" i="21"/>
  <c r="O2779" i="21"/>
  <c r="N2779" i="21"/>
  <c r="P2779" i="21"/>
  <c r="Q2779" i="21"/>
  <c r="H2781" i="21"/>
  <c r="L2780" i="21"/>
  <c r="M2780" i="21"/>
  <c r="J2780" i="21"/>
  <c r="K2780" i="21"/>
  <c r="I2780" i="21"/>
  <c r="E2780" i="21"/>
  <c r="D2781" i="21"/>
  <c r="F2780" i="21"/>
  <c r="M2781" i="21"/>
  <c r="L2781" i="21"/>
  <c r="K2781" i="21"/>
  <c r="J2781" i="21"/>
  <c r="I2781" i="21"/>
  <c r="H2782" i="21"/>
  <c r="O2780" i="21"/>
  <c r="Q2780" i="21"/>
  <c r="N2780" i="21"/>
  <c r="P2780" i="21"/>
  <c r="F2781" i="21"/>
  <c r="E2781" i="21"/>
  <c r="D2782" i="21"/>
  <c r="P2781" i="21"/>
  <c r="N2781" i="21"/>
  <c r="O2781" i="21"/>
  <c r="Q2781" i="21"/>
  <c r="M2782" i="21"/>
  <c r="I2782" i="21"/>
  <c r="L2782" i="21"/>
  <c r="K2782" i="21"/>
  <c r="H2783" i="21"/>
  <c r="J2782" i="21"/>
  <c r="F2782" i="21"/>
  <c r="D2783" i="21"/>
  <c r="E2782" i="21"/>
  <c r="P2782" i="21"/>
  <c r="O2782" i="21"/>
  <c r="Q2782" i="21"/>
  <c r="N2782" i="21"/>
  <c r="J2783" i="21"/>
  <c r="L2783" i="21"/>
  <c r="K2783" i="21"/>
  <c r="I2783" i="21"/>
  <c r="H2784" i="21"/>
  <c r="M2783" i="21"/>
  <c r="D2784" i="21"/>
  <c r="E2783" i="21"/>
  <c r="F2783" i="21"/>
  <c r="O2783" i="21"/>
  <c r="Q2783" i="21"/>
  <c r="N2783" i="21"/>
  <c r="P2783" i="21"/>
  <c r="K2784" i="21"/>
  <c r="M2784" i="21"/>
  <c r="H2785" i="21"/>
  <c r="J2784" i="21"/>
  <c r="I2784" i="21"/>
  <c r="L2784" i="21"/>
  <c r="F2784" i="21"/>
  <c r="E2784" i="21"/>
  <c r="D2785" i="21"/>
  <c r="K2785" i="21"/>
  <c r="L2785" i="21"/>
  <c r="J2785" i="21"/>
  <c r="I2785" i="21"/>
  <c r="H2786" i="21"/>
  <c r="M2785" i="21"/>
  <c r="N2784" i="21"/>
  <c r="Q2784" i="21"/>
  <c r="P2784" i="21"/>
  <c r="O2784" i="21"/>
  <c r="D2786" i="21"/>
  <c r="E2785" i="21"/>
  <c r="F2785" i="21"/>
  <c r="N2785" i="21"/>
  <c r="P2785" i="21"/>
  <c r="O2785" i="21"/>
  <c r="Q2785" i="21"/>
  <c r="J2786" i="21"/>
  <c r="H2787" i="21"/>
  <c r="M2786" i="21"/>
  <c r="L2786" i="21"/>
  <c r="I2786" i="21"/>
  <c r="K2786" i="21"/>
  <c r="E2786" i="21"/>
  <c r="F2786" i="21"/>
  <c r="D2787" i="21"/>
  <c r="M2787" i="21"/>
  <c r="H2788" i="21"/>
  <c r="L2787" i="21"/>
  <c r="K2787" i="21"/>
  <c r="J2787" i="21"/>
  <c r="I2787" i="21"/>
  <c r="Q2786" i="21"/>
  <c r="P2786" i="21"/>
  <c r="N2786" i="21"/>
  <c r="O2786" i="21"/>
  <c r="F2787" i="21"/>
  <c r="D2788" i="21"/>
  <c r="E2787" i="21"/>
  <c r="I2788" i="21"/>
  <c r="H2789" i="21"/>
  <c r="J2788" i="21"/>
  <c r="M2788" i="21"/>
  <c r="K2788" i="21"/>
  <c r="L2788" i="21"/>
  <c r="Q2787" i="21"/>
  <c r="O2787" i="21"/>
  <c r="N2787" i="21"/>
  <c r="P2787" i="21"/>
  <c r="D2789" i="21"/>
  <c r="E2788" i="21"/>
  <c r="F2788" i="21"/>
  <c r="Q2788" i="21"/>
  <c r="N2788" i="21"/>
  <c r="P2788" i="21"/>
  <c r="O2788" i="21"/>
  <c r="K2789" i="21"/>
  <c r="I2789" i="21"/>
  <c r="H2790" i="21"/>
  <c r="L2789" i="21"/>
  <c r="J2789" i="21"/>
  <c r="M2789" i="21"/>
  <c r="F2789" i="21"/>
  <c r="E2789" i="21"/>
  <c r="D2790" i="21"/>
  <c r="P2789" i="21"/>
  <c r="N2789" i="21"/>
  <c r="Q2789" i="21"/>
  <c r="O2789" i="21"/>
  <c r="J2790" i="21"/>
  <c r="H2791" i="21"/>
  <c r="M2790" i="21"/>
  <c r="K2790" i="21"/>
  <c r="I2790" i="21"/>
  <c r="L2790" i="21"/>
  <c r="D2791" i="21"/>
  <c r="E2790" i="21"/>
  <c r="F2790" i="21"/>
  <c r="I2791" i="21"/>
  <c r="L2791" i="21"/>
  <c r="J2791" i="21"/>
  <c r="M2791" i="21"/>
  <c r="H2792" i="21"/>
  <c r="K2791" i="21"/>
  <c r="O2790" i="21"/>
  <c r="Q2790" i="21"/>
  <c r="N2790" i="21"/>
  <c r="P2790" i="21"/>
  <c r="F2791" i="21"/>
  <c r="E2791" i="21"/>
  <c r="D2792" i="21"/>
  <c r="N2791" i="21"/>
  <c r="O2791" i="21"/>
  <c r="Q2791" i="21"/>
  <c r="P2791" i="21"/>
  <c r="I2792" i="21"/>
  <c r="H2793" i="21"/>
  <c r="J2792" i="21"/>
  <c r="L2792" i="21"/>
  <c r="M2792" i="21"/>
  <c r="K2792" i="21"/>
  <c r="E2792" i="21"/>
  <c r="F2792" i="21"/>
  <c r="D2793" i="21"/>
  <c r="Q2792" i="21"/>
  <c r="N2792" i="21"/>
  <c r="P2792" i="21"/>
  <c r="O2792" i="21"/>
  <c r="H2794" i="21"/>
  <c r="L2793" i="21"/>
  <c r="J2793" i="21"/>
  <c r="M2793" i="21"/>
  <c r="K2793" i="21"/>
  <c r="I2793" i="21"/>
  <c r="D2794" i="21"/>
  <c r="F2793" i="21"/>
  <c r="E2793" i="21"/>
  <c r="H2795" i="21"/>
  <c r="L2794" i="21"/>
  <c r="M2794" i="21"/>
  <c r="K2794" i="21"/>
  <c r="I2794" i="21"/>
  <c r="J2794" i="21"/>
  <c r="N2793" i="21"/>
  <c r="O2793" i="21"/>
  <c r="Q2793" i="21"/>
  <c r="P2793" i="21"/>
  <c r="F2794" i="21"/>
  <c r="D2795" i="21"/>
  <c r="E2794" i="21"/>
  <c r="K2795" i="21"/>
  <c r="H2796" i="21"/>
  <c r="L2795" i="21"/>
  <c r="J2795" i="21"/>
  <c r="I2795" i="21"/>
  <c r="M2795" i="21"/>
  <c r="O2794" i="21"/>
  <c r="Q2794" i="21"/>
  <c r="N2794" i="21"/>
  <c r="P2794" i="21"/>
  <c r="E2795" i="21"/>
  <c r="D2796" i="21"/>
  <c r="F2795" i="21"/>
  <c r="K2796" i="21"/>
  <c r="J2796" i="21"/>
  <c r="H2797" i="21"/>
  <c r="L2796" i="21"/>
  <c r="I2796" i="21"/>
  <c r="M2796" i="21"/>
  <c r="P2795" i="21"/>
  <c r="Q2795" i="21"/>
  <c r="N2795" i="21"/>
  <c r="O2795" i="21"/>
  <c r="E2796" i="21"/>
  <c r="D2797" i="21"/>
  <c r="F2796" i="21"/>
  <c r="J2797" i="21"/>
  <c r="M2797" i="21"/>
  <c r="I2797" i="21"/>
  <c r="L2797" i="21"/>
  <c r="H2798" i="21"/>
  <c r="K2797" i="21"/>
  <c r="P2796" i="21"/>
  <c r="O2796" i="21"/>
  <c r="Q2796" i="21"/>
  <c r="N2796" i="21"/>
  <c r="F2797" i="21"/>
  <c r="D2798" i="21"/>
  <c r="E2797" i="21"/>
  <c r="N2797" i="21"/>
  <c r="P2797" i="21"/>
  <c r="O2797" i="21"/>
  <c r="Q2797" i="21"/>
  <c r="K2798" i="21"/>
  <c r="L2798" i="21"/>
  <c r="I2798" i="21"/>
  <c r="J2798" i="21"/>
  <c r="M2798" i="21"/>
  <c r="H2799" i="21"/>
  <c r="E2798" i="21"/>
  <c r="D2799" i="21"/>
  <c r="F2798" i="21"/>
  <c r="N2798" i="21"/>
  <c r="Q2798" i="21"/>
  <c r="P2798" i="21"/>
  <c r="O2798" i="21"/>
  <c r="M2799" i="21"/>
  <c r="K2799" i="21"/>
  <c r="I2799" i="21"/>
  <c r="J2799" i="21"/>
  <c r="H2800" i="21"/>
  <c r="L2799" i="21"/>
  <c r="D2800" i="21"/>
  <c r="E2799" i="21"/>
  <c r="F2799" i="21"/>
  <c r="O2799" i="21"/>
  <c r="N2799" i="21"/>
  <c r="Q2799" i="21"/>
  <c r="P2799" i="21"/>
  <c r="J2800" i="21"/>
  <c r="I2800" i="21"/>
  <c r="K2800" i="21"/>
  <c r="M2800" i="21"/>
  <c r="H2801" i="21"/>
  <c r="L2800" i="21"/>
  <c r="E2800" i="21"/>
  <c r="F2800" i="21"/>
  <c r="D2801" i="21"/>
  <c r="O2800" i="21"/>
  <c r="P2800" i="21"/>
  <c r="N2800" i="21"/>
  <c r="Q2800" i="21"/>
  <c r="J2801" i="21"/>
  <c r="I2801" i="21"/>
  <c r="M2801" i="21"/>
  <c r="K2801" i="21"/>
  <c r="L2801" i="21"/>
  <c r="H2802" i="21"/>
  <c r="E2801" i="21"/>
  <c r="D2802" i="21"/>
  <c r="F2801" i="21"/>
  <c r="O2801" i="21"/>
  <c r="N2801" i="21"/>
  <c r="Q2801" i="21"/>
  <c r="P2801" i="21"/>
  <c r="I2802" i="21"/>
  <c r="M2802" i="21"/>
  <c r="L2802" i="21"/>
  <c r="K2802" i="21"/>
  <c r="J2802" i="21"/>
  <c r="H2803" i="21"/>
  <c r="F2802" i="21"/>
  <c r="D2803" i="21"/>
  <c r="E2802" i="21"/>
  <c r="O2802" i="21"/>
  <c r="Q2802" i="21"/>
  <c r="N2802" i="21"/>
  <c r="P2802" i="21"/>
  <c r="J2803" i="21"/>
  <c r="H2804" i="21"/>
  <c r="L2803" i="21"/>
  <c r="M2803" i="21"/>
  <c r="K2803" i="21"/>
  <c r="I2803" i="21"/>
  <c r="E2803" i="21"/>
  <c r="D2804" i="21"/>
  <c r="F2803" i="21"/>
  <c r="K2804" i="21"/>
  <c r="J2804" i="21"/>
  <c r="H2805" i="21"/>
  <c r="L2804" i="21"/>
  <c r="I2804" i="21"/>
  <c r="M2804" i="21"/>
  <c r="P2803" i="21"/>
  <c r="N2803" i="21"/>
  <c r="O2803" i="21"/>
  <c r="Q2803" i="21"/>
  <c r="E2804" i="21"/>
  <c r="D2805" i="21"/>
  <c r="F2804" i="21"/>
  <c r="K2805" i="21"/>
  <c r="J2805" i="21"/>
  <c r="H2806" i="21"/>
  <c r="L2805" i="21"/>
  <c r="I2805" i="21"/>
  <c r="M2805" i="21"/>
  <c r="P2804" i="21"/>
  <c r="O2804" i="21"/>
  <c r="Q2804" i="21"/>
  <c r="N2804" i="21"/>
  <c r="E2805" i="21"/>
  <c r="D2806" i="21"/>
  <c r="F2805" i="21"/>
  <c r="L2806" i="21"/>
  <c r="J2806" i="21"/>
  <c r="H2807" i="21"/>
  <c r="I2806" i="21"/>
  <c r="K2806" i="21"/>
  <c r="M2806" i="21"/>
  <c r="P2805" i="21"/>
  <c r="Q2805" i="21"/>
  <c r="N2805" i="21"/>
  <c r="O2805" i="21"/>
  <c r="F2806" i="21"/>
  <c r="E2806" i="21"/>
  <c r="D2807" i="21"/>
  <c r="J2807" i="21"/>
  <c r="K2807" i="21"/>
  <c r="H2808" i="21"/>
  <c r="L2807" i="21"/>
  <c r="M2807" i="21"/>
  <c r="I2807" i="21"/>
  <c r="N2806" i="21"/>
  <c r="O2806" i="21"/>
  <c r="Q2806" i="21"/>
  <c r="P2806" i="21"/>
  <c r="D2808" i="21"/>
  <c r="F2807" i="21"/>
  <c r="E2807" i="21"/>
  <c r="J2808" i="21"/>
  <c r="H2809" i="21"/>
  <c r="K2808" i="21"/>
  <c r="I2808" i="21"/>
  <c r="M2808" i="21"/>
  <c r="L2808" i="21"/>
  <c r="N2807" i="21"/>
  <c r="Q2807" i="21"/>
  <c r="O2807" i="21"/>
  <c r="P2807" i="21"/>
  <c r="F2808" i="21"/>
  <c r="D2809" i="21"/>
  <c r="E2808" i="21"/>
  <c r="I2809" i="21"/>
  <c r="L2809" i="21"/>
  <c r="H2810" i="21"/>
  <c r="J2809" i="21"/>
  <c r="K2809" i="21"/>
  <c r="M2809" i="21"/>
  <c r="O2808" i="21"/>
  <c r="Q2808" i="21"/>
  <c r="N2808" i="21"/>
  <c r="P2808" i="21"/>
  <c r="F2809" i="21"/>
  <c r="D2810" i="21"/>
  <c r="E2809" i="21"/>
  <c r="P2809" i="21"/>
  <c r="O2809" i="21"/>
  <c r="N2809" i="21"/>
  <c r="Q2809" i="21"/>
  <c r="L2810" i="21"/>
  <c r="K2810" i="21"/>
  <c r="J2810" i="21"/>
  <c r="H2811" i="21"/>
  <c r="I2810" i="21"/>
  <c r="M2810" i="21"/>
  <c r="F2810" i="21"/>
  <c r="D2811" i="21"/>
  <c r="E2810" i="21"/>
  <c r="K2811" i="21"/>
  <c r="I2811" i="21"/>
  <c r="H2812" i="21"/>
  <c r="M2811" i="21"/>
  <c r="L2811" i="21"/>
  <c r="J2811" i="21"/>
  <c r="P2810" i="21"/>
  <c r="O2810" i="21"/>
  <c r="N2810" i="21"/>
  <c r="Q2810" i="21"/>
  <c r="E2811" i="21"/>
  <c r="D2812" i="21"/>
  <c r="F2811" i="21"/>
  <c r="N2811" i="21"/>
  <c r="Q2811" i="21"/>
  <c r="P2811" i="21"/>
  <c r="O2811" i="21"/>
  <c r="H2813" i="21"/>
  <c r="J2812" i="21"/>
  <c r="I2812" i="21"/>
  <c r="M2812" i="21"/>
  <c r="L2812" i="21"/>
  <c r="K2812" i="21"/>
  <c r="E2812" i="21"/>
  <c r="D2813" i="21"/>
  <c r="F2812" i="21"/>
  <c r="H2814" i="21"/>
  <c r="M2813" i="21"/>
  <c r="I2813" i="21"/>
  <c r="K2813" i="21"/>
  <c r="L2813" i="21"/>
  <c r="J2813" i="21"/>
  <c r="N2812" i="21"/>
  <c r="O2812" i="21"/>
  <c r="Q2812" i="21"/>
  <c r="P2812" i="21"/>
  <c r="F2813" i="21"/>
  <c r="E2813" i="21"/>
  <c r="D2814" i="21"/>
  <c r="H2815" i="21"/>
  <c r="L2814" i="21"/>
  <c r="K2814" i="21"/>
  <c r="I2814" i="21"/>
  <c r="M2814" i="21"/>
  <c r="J2814" i="21"/>
  <c r="P2813" i="21"/>
  <c r="O2813" i="21"/>
  <c r="N2813" i="21"/>
  <c r="Q2813" i="21"/>
  <c r="E2814" i="21"/>
  <c r="D2815" i="21"/>
  <c r="F2814" i="21"/>
  <c r="M2815" i="21"/>
  <c r="K2815" i="21"/>
  <c r="H2816" i="21"/>
  <c r="L2815" i="21"/>
  <c r="I2815" i="21"/>
  <c r="J2815" i="21"/>
  <c r="O2814" i="21"/>
  <c r="N2814" i="21"/>
  <c r="Q2814" i="21"/>
  <c r="P2814" i="21"/>
  <c r="F2815" i="21"/>
  <c r="D2816" i="21"/>
  <c r="E2815" i="21"/>
  <c r="H2817" i="21"/>
  <c r="L2816" i="21"/>
  <c r="I2816" i="21"/>
  <c r="M2816" i="21"/>
  <c r="K2816" i="21"/>
  <c r="J2816" i="21"/>
  <c r="N2815" i="21"/>
  <c r="O2815" i="21"/>
  <c r="Q2815" i="21"/>
  <c r="P2815" i="21"/>
  <c r="D2817" i="21"/>
  <c r="F2816" i="21"/>
  <c r="E2816" i="21"/>
  <c r="I2817" i="21"/>
  <c r="L2817" i="21"/>
  <c r="J2817" i="21"/>
  <c r="H2818" i="21"/>
  <c r="K2817" i="21"/>
  <c r="M2817" i="21"/>
  <c r="Q2816" i="21"/>
  <c r="N2816" i="21"/>
  <c r="O2816" i="21"/>
  <c r="P2816" i="21"/>
  <c r="D2818" i="21"/>
  <c r="E2817" i="21"/>
  <c r="F2817" i="21"/>
  <c r="O2817" i="21"/>
  <c r="Q2817" i="21"/>
  <c r="N2817" i="21"/>
  <c r="P2817" i="21"/>
  <c r="J2818" i="21"/>
  <c r="M2818" i="21"/>
  <c r="H2819" i="21"/>
  <c r="L2818" i="21"/>
  <c r="K2818" i="21"/>
  <c r="I2818" i="21"/>
  <c r="D2819" i="21"/>
  <c r="E2818" i="21"/>
  <c r="F2818" i="21"/>
  <c r="I2819" i="21"/>
  <c r="M2819" i="21"/>
  <c r="J2819" i="21"/>
  <c r="H2820" i="21"/>
  <c r="K2819" i="21"/>
  <c r="L2819" i="21"/>
  <c r="P2818" i="21"/>
  <c r="N2818" i="21"/>
  <c r="O2818" i="21"/>
  <c r="Q2818" i="21"/>
  <c r="D2820" i="21"/>
  <c r="F2819" i="21"/>
  <c r="E2819" i="21"/>
  <c r="Q2819" i="21"/>
  <c r="N2819" i="21"/>
  <c r="P2819" i="21"/>
  <c r="O2819" i="21"/>
  <c r="H2821" i="21"/>
  <c r="K2820" i="21"/>
  <c r="J2820" i="21"/>
  <c r="L2820" i="21"/>
  <c r="I2820" i="21"/>
  <c r="M2820" i="21"/>
  <c r="E2820" i="21"/>
  <c r="F2820" i="21"/>
  <c r="D2821" i="21"/>
  <c r="L2821" i="21"/>
  <c r="I2821" i="21"/>
  <c r="M2821" i="21"/>
  <c r="H2822" i="21"/>
  <c r="K2821" i="21"/>
  <c r="J2821" i="21"/>
  <c r="O2820" i="21"/>
  <c r="N2820" i="21"/>
  <c r="Q2820" i="21"/>
  <c r="P2820" i="21"/>
  <c r="E2821" i="21"/>
  <c r="F2821" i="21"/>
  <c r="D2822" i="21"/>
  <c r="O2821" i="21"/>
  <c r="Q2821" i="21"/>
  <c r="P2821" i="21"/>
  <c r="N2821" i="21"/>
  <c r="L2822" i="21"/>
  <c r="I2822" i="21"/>
  <c r="H2823" i="21"/>
  <c r="J2822" i="21"/>
  <c r="M2822" i="21"/>
  <c r="K2822" i="21"/>
  <c r="E2822" i="21"/>
  <c r="D2823" i="21"/>
  <c r="F2822" i="21"/>
  <c r="Q2822" i="21"/>
  <c r="N2822" i="21"/>
  <c r="P2822" i="21"/>
  <c r="O2822" i="21"/>
  <c r="K2823" i="21"/>
  <c r="L2823" i="21"/>
  <c r="J2823" i="21"/>
  <c r="M2823" i="21"/>
  <c r="H2824" i="21"/>
  <c r="I2823" i="21"/>
  <c r="E2823" i="21"/>
  <c r="D2824" i="21"/>
  <c r="F2823" i="21"/>
  <c r="M2824" i="21"/>
  <c r="I2824" i="21"/>
  <c r="J2824" i="21"/>
  <c r="K2824" i="21"/>
  <c r="H2825" i="21"/>
  <c r="L2824" i="21"/>
  <c r="N2823" i="21"/>
  <c r="Q2823" i="21"/>
  <c r="P2823" i="21"/>
  <c r="O2823" i="21"/>
  <c r="E2824" i="21"/>
  <c r="D2825" i="21"/>
  <c r="F2824" i="21"/>
  <c r="N2824" i="21"/>
  <c r="Q2824" i="21"/>
  <c r="O2824" i="21"/>
  <c r="P2824" i="21"/>
  <c r="I2825" i="21"/>
  <c r="J2825" i="21"/>
  <c r="H2826" i="21"/>
  <c r="K2825" i="21"/>
  <c r="M2825" i="21"/>
  <c r="L2825" i="21"/>
  <c r="E2825" i="21"/>
  <c r="F2825" i="21"/>
  <c r="D2826" i="21"/>
  <c r="P2825" i="21"/>
  <c r="Q2825" i="21"/>
  <c r="N2825" i="21"/>
  <c r="O2825" i="21"/>
  <c r="L2826" i="21"/>
  <c r="M2826" i="21"/>
  <c r="H2827" i="21"/>
  <c r="K2826" i="21"/>
  <c r="J2826" i="21"/>
  <c r="I2826" i="21"/>
  <c r="E2826" i="21"/>
  <c r="D2827" i="21"/>
  <c r="F2826" i="21"/>
  <c r="I2827" i="21"/>
  <c r="M2827" i="21"/>
  <c r="K2827" i="21"/>
  <c r="J2827" i="21"/>
  <c r="H2828" i="21"/>
  <c r="L2827" i="21"/>
  <c r="P2826" i="21"/>
  <c r="O2826" i="21"/>
  <c r="Q2826" i="21"/>
  <c r="N2826" i="21"/>
  <c r="F2827" i="21"/>
  <c r="D2828" i="21"/>
  <c r="E2827" i="21"/>
  <c r="O2827" i="21"/>
  <c r="P2827" i="21"/>
  <c r="Q2827" i="21"/>
  <c r="N2827" i="21"/>
  <c r="K2828" i="21"/>
  <c r="J2828" i="21"/>
  <c r="M2828" i="21"/>
  <c r="L2828" i="21"/>
  <c r="I2828" i="21"/>
  <c r="H2829" i="21"/>
  <c r="D2829" i="21"/>
  <c r="F2828" i="21"/>
  <c r="E2828" i="21"/>
  <c r="O2828" i="21"/>
  <c r="N2828" i="21"/>
  <c r="Q2828" i="21"/>
  <c r="P2828" i="21"/>
  <c r="H2830" i="21"/>
  <c r="L2829" i="21"/>
  <c r="J2829" i="21"/>
  <c r="M2829" i="21"/>
  <c r="I2829" i="21"/>
  <c r="K2829" i="21"/>
  <c r="F2829" i="21"/>
  <c r="E2829" i="21"/>
  <c r="D2830" i="21"/>
  <c r="K2830" i="21"/>
  <c r="M2830" i="21"/>
  <c r="I2830" i="21"/>
  <c r="L2830" i="21"/>
  <c r="J2830" i="21"/>
  <c r="H2831" i="21"/>
  <c r="P2829" i="21"/>
  <c r="O2829" i="21"/>
  <c r="Q2829" i="21"/>
  <c r="N2829" i="21"/>
  <c r="D2831" i="21"/>
  <c r="F2830" i="21"/>
  <c r="E2830" i="21"/>
  <c r="Q2830" i="21"/>
  <c r="P2830" i="21"/>
  <c r="O2830" i="21"/>
  <c r="N2830" i="21"/>
  <c r="I2831" i="21"/>
  <c r="L2831" i="21"/>
  <c r="J2831" i="21"/>
  <c r="K2831" i="21"/>
  <c r="H2832" i="21"/>
  <c r="M2831" i="21"/>
  <c r="F2831" i="21"/>
  <c r="E2831" i="21"/>
  <c r="D2832" i="21"/>
  <c r="N2831" i="21"/>
  <c r="Q2831" i="21"/>
  <c r="P2831" i="21"/>
  <c r="O2831" i="21"/>
  <c r="I2832" i="21"/>
  <c r="K2832" i="21"/>
  <c r="J2832" i="21"/>
  <c r="H2833" i="21"/>
  <c r="L2832" i="21"/>
  <c r="M2832" i="21"/>
  <c r="F2832" i="21"/>
  <c r="D2833" i="21"/>
  <c r="E2832" i="21"/>
  <c r="O2832" i="21"/>
  <c r="N2832" i="21"/>
  <c r="Q2832" i="21"/>
  <c r="P2832" i="21"/>
  <c r="K2833" i="21"/>
  <c r="M2833" i="21"/>
  <c r="J2833" i="21"/>
  <c r="I2833" i="21"/>
  <c r="H2834" i="21"/>
  <c r="L2833" i="21"/>
  <c r="E2833" i="21"/>
  <c r="F2833" i="21"/>
  <c r="D2834" i="21"/>
  <c r="N2833" i="21"/>
  <c r="Q2833" i="21"/>
  <c r="P2833" i="21"/>
  <c r="O2833" i="21"/>
  <c r="H2835" i="21"/>
  <c r="I2834" i="21"/>
  <c r="K2834" i="21"/>
  <c r="M2834" i="21"/>
  <c r="L2834" i="21"/>
  <c r="J2834" i="21"/>
  <c r="E2834" i="21"/>
  <c r="F2834" i="21"/>
  <c r="D2835" i="21"/>
  <c r="I2835" i="21"/>
  <c r="H2836" i="21"/>
  <c r="L2835" i="21"/>
  <c r="K2835" i="21"/>
  <c r="J2835" i="21"/>
  <c r="M2835" i="21"/>
  <c r="P2834" i="21"/>
  <c r="O2834" i="21"/>
  <c r="N2834" i="21"/>
  <c r="Q2834" i="21"/>
  <c r="F2835" i="21"/>
  <c r="D2836" i="21"/>
  <c r="E2835" i="21"/>
  <c r="N2835" i="21"/>
  <c r="Q2835" i="21"/>
  <c r="P2835" i="21"/>
  <c r="O2835" i="21"/>
  <c r="K2836" i="21"/>
  <c r="J2836" i="21"/>
  <c r="L2836" i="21"/>
  <c r="M2836" i="21"/>
  <c r="I2836" i="21"/>
  <c r="H2837" i="21"/>
  <c r="F2836" i="21"/>
  <c r="D2837" i="21"/>
  <c r="E2836" i="21"/>
  <c r="O2836" i="21"/>
  <c r="N2836" i="21"/>
  <c r="Q2836" i="21"/>
  <c r="P2836" i="21"/>
  <c r="J2837" i="21"/>
  <c r="H2838" i="21"/>
  <c r="K2837" i="21"/>
  <c r="I2837" i="21"/>
  <c r="L2837" i="21"/>
  <c r="M2837" i="21"/>
  <c r="E2837" i="21"/>
  <c r="F2837" i="21"/>
  <c r="D2838" i="21"/>
  <c r="L2838" i="21"/>
  <c r="J2838" i="21"/>
  <c r="H2839" i="21"/>
  <c r="M2838" i="21"/>
  <c r="I2838" i="21"/>
  <c r="K2838" i="21"/>
  <c r="Q2837" i="21"/>
  <c r="P2837" i="21"/>
  <c r="O2837" i="21"/>
  <c r="N2837" i="21"/>
  <c r="E2838" i="21"/>
  <c r="F2838" i="21"/>
  <c r="D2839" i="21"/>
  <c r="M2839" i="21"/>
  <c r="H2840" i="21"/>
  <c r="J2839" i="21"/>
  <c r="L2839" i="21"/>
  <c r="I2839" i="21"/>
  <c r="K2839" i="21"/>
  <c r="P2838" i="21"/>
  <c r="O2838" i="21"/>
  <c r="Q2838" i="21"/>
  <c r="N2838" i="21"/>
  <c r="F2839" i="21"/>
  <c r="D2840" i="21"/>
  <c r="E2839" i="21"/>
  <c r="I2840" i="21"/>
  <c r="J2840" i="21"/>
  <c r="H2841" i="21"/>
  <c r="M2840" i="21"/>
  <c r="L2840" i="21"/>
  <c r="K2840" i="21"/>
  <c r="Q2839" i="21"/>
  <c r="P2839" i="21"/>
  <c r="O2839" i="21"/>
  <c r="N2839" i="21"/>
  <c r="D2841" i="21"/>
  <c r="F2840" i="21"/>
  <c r="E2840" i="21"/>
  <c r="Q2840" i="21"/>
  <c r="P2840" i="21"/>
  <c r="O2840" i="21"/>
  <c r="N2840" i="21"/>
  <c r="L2841" i="21"/>
  <c r="H2842" i="21"/>
  <c r="K2841" i="21"/>
  <c r="J2841" i="21"/>
  <c r="I2841" i="21"/>
  <c r="M2841" i="21"/>
  <c r="E2841" i="21"/>
  <c r="D2842" i="21"/>
  <c r="F2841" i="21"/>
  <c r="K2842" i="21"/>
  <c r="M2842" i="21"/>
  <c r="J2842" i="21"/>
  <c r="H2843" i="21"/>
  <c r="I2842" i="21"/>
  <c r="L2842" i="21"/>
  <c r="N2841" i="21"/>
  <c r="Q2841" i="21"/>
  <c r="P2841" i="21"/>
  <c r="O2841" i="21"/>
  <c r="F2842" i="21"/>
  <c r="D2843" i="21"/>
  <c r="E2842" i="21"/>
  <c r="J2843" i="21"/>
  <c r="M2843" i="21"/>
  <c r="K2843" i="21"/>
  <c r="H2844" i="21"/>
  <c r="I2843" i="21"/>
  <c r="L2843" i="21"/>
  <c r="P2842" i="21"/>
  <c r="O2842" i="21"/>
  <c r="N2842" i="21"/>
  <c r="Q2842" i="21"/>
  <c r="D2844" i="21"/>
  <c r="F2843" i="21"/>
  <c r="E2843" i="21"/>
  <c r="L2844" i="21"/>
  <c r="M2844" i="21"/>
  <c r="I2844" i="21"/>
  <c r="H2845" i="21"/>
  <c r="J2844" i="21"/>
  <c r="K2844" i="21"/>
  <c r="P2843" i="21"/>
  <c r="Q2843" i="21"/>
  <c r="O2843" i="21"/>
  <c r="N2843" i="21"/>
  <c r="F2844" i="21"/>
  <c r="D2845" i="21"/>
  <c r="E2844" i="21"/>
  <c r="O2844" i="21"/>
  <c r="P2844" i="21"/>
  <c r="N2844" i="21"/>
  <c r="Q2844" i="21"/>
  <c r="I2845" i="21"/>
  <c r="L2845" i="21"/>
  <c r="J2845" i="21"/>
  <c r="H2846" i="21"/>
  <c r="M2845" i="21"/>
  <c r="K2845" i="21"/>
  <c r="F2845" i="21"/>
  <c r="D2846" i="21"/>
  <c r="E2845" i="21"/>
  <c r="N2845" i="21"/>
  <c r="P2845" i="21"/>
  <c r="O2845" i="21"/>
  <c r="Q2845" i="21"/>
  <c r="M2846" i="21"/>
  <c r="H2847" i="21"/>
  <c r="J2846" i="21"/>
  <c r="L2846" i="21"/>
  <c r="K2846" i="21"/>
  <c r="I2846" i="21"/>
  <c r="D2847" i="21"/>
  <c r="F2846" i="21"/>
  <c r="E2846" i="21"/>
  <c r="J2847" i="21"/>
  <c r="I2847" i="21"/>
  <c r="H2848" i="21"/>
  <c r="L2847" i="21"/>
  <c r="M2847" i="21"/>
  <c r="K2847" i="21"/>
  <c r="Q2846" i="21"/>
  <c r="N2846" i="21"/>
  <c r="O2846" i="21"/>
  <c r="P2846" i="21"/>
  <c r="E2847" i="21"/>
  <c r="D2848" i="21"/>
  <c r="F2847" i="21"/>
  <c r="N2847" i="21"/>
  <c r="Q2847" i="21"/>
  <c r="P2847" i="21"/>
  <c r="O2847" i="21"/>
  <c r="L2848" i="21"/>
  <c r="I2848" i="21"/>
  <c r="K2848" i="21"/>
  <c r="M2848" i="21"/>
  <c r="H2849" i="21"/>
  <c r="J2848" i="21"/>
  <c r="F2848" i="21"/>
  <c r="D2849" i="21"/>
  <c r="E2848" i="21"/>
  <c r="N2848" i="21"/>
  <c r="P2848" i="21"/>
  <c r="O2848" i="21"/>
  <c r="Q2848" i="21"/>
  <c r="M2849" i="21"/>
  <c r="I2849" i="21"/>
  <c r="K2849" i="21"/>
  <c r="L2849" i="21"/>
  <c r="J2849" i="21"/>
  <c r="H2850" i="21"/>
  <c r="D2850" i="21"/>
  <c r="E2849" i="21"/>
  <c r="F2849" i="21"/>
  <c r="P2849" i="21"/>
  <c r="O2849" i="21"/>
  <c r="N2849" i="21"/>
  <c r="Q2849" i="21"/>
  <c r="J2850" i="21"/>
  <c r="K2850" i="21"/>
  <c r="I2850" i="21"/>
  <c r="H2851" i="21"/>
  <c r="L2850" i="21"/>
  <c r="M2850" i="21"/>
  <c r="F2850" i="21"/>
  <c r="E2850" i="21"/>
  <c r="D2851" i="21"/>
  <c r="P2850" i="21"/>
  <c r="N2850" i="21"/>
  <c r="O2850" i="21"/>
  <c r="Q2850" i="21"/>
  <c r="L2851" i="21"/>
  <c r="J2851" i="21"/>
  <c r="K2851" i="21"/>
  <c r="H2852" i="21"/>
  <c r="M2851" i="21"/>
  <c r="I2851" i="21"/>
  <c r="E2851" i="21"/>
  <c r="F2851" i="21"/>
  <c r="D2852" i="21"/>
  <c r="M2852" i="21"/>
  <c r="L2852" i="21"/>
  <c r="H2853" i="21"/>
  <c r="K2852" i="21"/>
  <c r="I2852" i="21"/>
  <c r="J2852" i="21"/>
  <c r="N2851" i="21"/>
  <c r="P2851" i="21"/>
  <c r="O2851" i="21"/>
  <c r="Q2851" i="21"/>
  <c r="E2852" i="21"/>
  <c r="D2853" i="21"/>
  <c r="F2852" i="21"/>
  <c r="M2853" i="21"/>
  <c r="L2853" i="21"/>
  <c r="J2853" i="21"/>
  <c r="K2853" i="21"/>
  <c r="I2853" i="21"/>
  <c r="H2854" i="21"/>
  <c r="Q2852" i="21"/>
  <c r="O2852" i="21"/>
  <c r="P2852" i="21"/>
  <c r="N2852" i="21"/>
  <c r="E2853" i="21"/>
  <c r="D2854" i="21"/>
  <c r="F2853" i="21"/>
  <c r="Q2853" i="21"/>
  <c r="P2853" i="21"/>
  <c r="O2853" i="21"/>
  <c r="N2853" i="21"/>
  <c r="J2854" i="21"/>
  <c r="L2854" i="21"/>
  <c r="I2854" i="21"/>
  <c r="H2855" i="21"/>
  <c r="K2854" i="21"/>
  <c r="M2854" i="21"/>
  <c r="D2855" i="21"/>
  <c r="F2854" i="21"/>
  <c r="E2854" i="21"/>
  <c r="N2854" i="21"/>
  <c r="Q2854" i="21"/>
  <c r="P2854" i="21"/>
  <c r="O2854" i="21"/>
  <c r="H2856" i="21"/>
  <c r="J2855" i="21"/>
  <c r="M2855" i="21"/>
  <c r="I2855" i="21"/>
  <c r="K2855" i="21"/>
  <c r="L2855" i="21"/>
  <c r="E2855" i="21"/>
  <c r="D2856" i="21"/>
  <c r="F2855" i="21"/>
  <c r="K2856" i="21"/>
  <c r="M2856" i="21"/>
  <c r="I2856" i="21"/>
  <c r="H2857" i="21"/>
  <c r="L2856" i="21"/>
  <c r="J2856" i="21"/>
  <c r="P2855" i="21"/>
  <c r="N2855" i="21"/>
  <c r="Q2855" i="21"/>
  <c r="O2855" i="21"/>
  <c r="D2857" i="21"/>
  <c r="E2856" i="21"/>
  <c r="F2856" i="21"/>
  <c r="P2856" i="21"/>
  <c r="N2856" i="21"/>
  <c r="O2856" i="21"/>
  <c r="Q2856" i="21"/>
  <c r="M2857" i="21"/>
  <c r="I2857" i="21"/>
  <c r="K2857" i="21"/>
  <c r="J2857" i="21"/>
  <c r="L2857" i="21"/>
  <c r="H2858" i="21"/>
  <c r="D2858" i="21"/>
  <c r="E2857" i="21"/>
  <c r="F2857" i="21"/>
  <c r="Q2857" i="21"/>
  <c r="O2857" i="21"/>
  <c r="N2857" i="21"/>
  <c r="P2857" i="21"/>
  <c r="I2858" i="21"/>
  <c r="K2858" i="21"/>
  <c r="M2858" i="21"/>
  <c r="L2858" i="21"/>
  <c r="J2858" i="21"/>
  <c r="H2859" i="21"/>
  <c r="F2858" i="21"/>
  <c r="E2858" i="21"/>
  <c r="D2859" i="21"/>
  <c r="N2858" i="21"/>
  <c r="P2858" i="21"/>
  <c r="Q2858" i="21"/>
  <c r="O2858" i="21"/>
  <c r="J2859" i="21"/>
  <c r="H2860" i="21"/>
  <c r="I2859" i="21"/>
  <c r="K2859" i="21"/>
  <c r="L2859" i="21"/>
  <c r="M2859" i="21"/>
  <c r="E2859" i="21"/>
  <c r="F2859" i="21"/>
  <c r="D2860" i="21"/>
  <c r="I2860" i="21"/>
  <c r="K2860" i="21"/>
  <c r="M2860" i="21"/>
  <c r="L2860" i="21"/>
  <c r="H2861" i="21"/>
  <c r="J2860" i="21"/>
  <c r="O2859" i="21"/>
  <c r="N2859" i="21"/>
  <c r="Q2859" i="21"/>
  <c r="P2859" i="21"/>
  <c r="E2860" i="21"/>
  <c r="F2860" i="21"/>
  <c r="D2861" i="21"/>
  <c r="Q2860" i="21"/>
  <c r="P2860" i="21"/>
  <c r="O2860" i="21"/>
  <c r="N2860" i="21"/>
  <c r="I2861" i="21"/>
  <c r="K2861" i="21"/>
  <c r="H2862" i="21"/>
  <c r="L2861" i="21"/>
  <c r="M2861" i="21"/>
  <c r="J2861" i="21"/>
  <c r="D2862" i="21"/>
  <c r="F2861" i="21"/>
  <c r="E2861" i="21"/>
  <c r="P2861" i="21"/>
  <c r="N2861" i="21"/>
  <c r="Q2861" i="21"/>
  <c r="O2861" i="21"/>
  <c r="I2862" i="21"/>
  <c r="L2862" i="21"/>
  <c r="K2862" i="21"/>
  <c r="H2863" i="21"/>
  <c r="J2862" i="21"/>
  <c r="M2862" i="21"/>
  <c r="F2862" i="21"/>
  <c r="D2863" i="21"/>
  <c r="E2862" i="21"/>
  <c r="Q2862" i="21"/>
  <c r="N2862" i="21"/>
  <c r="O2862" i="21"/>
  <c r="P2862" i="21"/>
  <c r="K2863" i="21"/>
  <c r="J2863" i="21"/>
  <c r="M2863" i="21"/>
  <c r="I2863" i="21"/>
  <c r="H2864" i="21"/>
  <c r="L2863" i="21"/>
  <c r="D2864" i="21"/>
  <c r="F2863" i="21"/>
  <c r="E2863" i="21"/>
  <c r="O2863" i="21"/>
  <c r="Q2863" i="21"/>
  <c r="N2863" i="21"/>
  <c r="P2863" i="21"/>
  <c r="K2864" i="21"/>
  <c r="H2865" i="21"/>
  <c r="I2864" i="21"/>
  <c r="J2864" i="21"/>
  <c r="M2864" i="21"/>
  <c r="L2864" i="21"/>
  <c r="E2864" i="21"/>
  <c r="D2865" i="21"/>
  <c r="F2864" i="21"/>
  <c r="K2865" i="21"/>
  <c r="I2865" i="21"/>
  <c r="J2865" i="21"/>
  <c r="L2865" i="21"/>
  <c r="H2866" i="21"/>
  <c r="M2865" i="21"/>
  <c r="P2864" i="21"/>
  <c r="Q2864" i="21"/>
  <c r="O2864" i="21"/>
  <c r="N2864" i="21"/>
  <c r="F2865" i="21"/>
  <c r="D2866" i="21"/>
  <c r="E2865" i="21"/>
  <c r="P2865" i="21"/>
  <c r="Q2865" i="21"/>
  <c r="O2865" i="21"/>
  <c r="N2865" i="21"/>
  <c r="K2866" i="21"/>
  <c r="M2866" i="21"/>
  <c r="L2866" i="21"/>
  <c r="J2866" i="21"/>
  <c r="H2867" i="21"/>
  <c r="I2866" i="21"/>
  <c r="E2866" i="21"/>
  <c r="F2866" i="21"/>
  <c r="D2867" i="21"/>
  <c r="K2867" i="21"/>
  <c r="M2867" i="21"/>
  <c r="H2868" i="21"/>
  <c r="L2867" i="21"/>
  <c r="I2867" i="21"/>
  <c r="J2867" i="21"/>
  <c r="P2866" i="21"/>
  <c r="O2866" i="21"/>
  <c r="N2866" i="21"/>
  <c r="Q2866" i="21"/>
  <c r="E2867" i="21"/>
  <c r="F2867" i="21"/>
  <c r="D2868" i="21"/>
  <c r="K2868" i="21"/>
  <c r="I2868" i="21"/>
  <c r="L2868" i="21"/>
  <c r="M2868" i="21"/>
  <c r="J2868" i="21"/>
  <c r="H2869" i="21"/>
  <c r="O2867" i="21"/>
  <c r="Q2867" i="21"/>
  <c r="N2867" i="21"/>
  <c r="P2867" i="21"/>
  <c r="D2869" i="21"/>
  <c r="F2868" i="21"/>
  <c r="E2868" i="21"/>
  <c r="N2868" i="21"/>
  <c r="P2868" i="21"/>
  <c r="Q2868" i="21"/>
  <c r="O2868" i="21"/>
  <c r="H2870" i="21"/>
  <c r="M2869" i="21"/>
  <c r="K2869" i="21"/>
  <c r="I2869" i="21"/>
  <c r="J2869" i="21"/>
  <c r="L2869" i="21"/>
  <c r="F2869" i="21"/>
  <c r="E2869" i="21"/>
  <c r="D2870" i="21"/>
  <c r="K2870" i="21"/>
  <c r="M2870" i="21"/>
  <c r="J2870" i="21"/>
  <c r="I2870" i="21"/>
  <c r="H2871" i="21"/>
  <c r="L2870" i="21"/>
  <c r="P2869" i="21"/>
  <c r="Q2869" i="21"/>
  <c r="O2869" i="21"/>
  <c r="N2869" i="21"/>
  <c r="F2870" i="21"/>
  <c r="E2870" i="21"/>
  <c r="D2871" i="21"/>
  <c r="N2870" i="21"/>
  <c r="Q2870" i="21"/>
  <c r="O2870" i="21"/>
  <c r="P2870" i="21"/>
  <c r="M2871" i="21"/>
  <c r="H2872" i="21"/>
  <c r="L2871" i="21"/>
  <c r="J2871" i="21"/>
  <c r="I2871" i="21"/>
  <c r="K2871" i="21"/>
  <c r="F2871" i="21"/>
  <c r="E2871" i="21"/>
  <c r="D2872" i="21"/>
  <c r="K2872" i="21"/>
  <c r="J2872" i="21"/>
  <c r="M2872" i="21"/>
  <c r="L2872" i="21"/>
  <c r="I2872" i="21"/>
  <c r="H2873" i="21"/>
  <c r="N2871" i="21"/>
  <c r="O2871" i="21"/>
  <c r="Q2871" i="21"/>
  <c r="P2871" i="21"/>
  <c r="D2873" i="21"/>
  <c r="F2872" i="21"/>
  <c r="E2872" i="21"/>
  <c r="Q2872" i="21"/>
  <c r="P2872" i="21"/>
  <c r="N2872" i="21"/>
  <c r="O2872" i="21"/>
  <c r="J2873" i="21"/>
  <c r="L2873" i="21"/>
  <c r="H2874" i="21"/>
  <c r="M2873" i="21"/>
  <c r="I2873" i="21"/>
  <c r="K2873" i="21"/>
  <c r="E2873" i="21"/>
  <c r="F2873" i="21"/>
  <c r="D2874" i="21"/>
  <c r="L2874" i="21"/>
  <c r="K2874" i="21"/>
  <c r="H2875" i="21"/>
  <c r="I2874" i="21"/>
  <c r="M2874" i="21"/>
  <c r="J2874" i="21"/>
  <c r="Q2873" i="21"/>
  <c r="P2873" i="21"/>
  <c r="N2873" i="21"/>
  <c r="O2873" i="21"/>
  <c r="E2874" i="21"/>
  <c r="F2874" i="21"/>
  <c r="D2875" i="21"/>
  <c r="I2875" i="21"/>
  <c r="K2875" i="21"/>
  <c r="H2876" i="21"/>
  <c r="J2875" i="21"/>
  <c r="M2875" i="21"/>
  <c r="L2875" i="21"/>
  <c r="P2874" i="21"/>
  <c r="O2874" i="21"/>
  <c r="Q2874" i="21"/>
  <c r="N2874" i="21"/>
  <c r="E2875" i="21"/>
  <c r="D2876" i="21"/>
  <c r="F2875" i="21"/>
  <c r="N2875" i="21"/>
  <c r="P2875" i="21"/>
  <c r="O2875" i="21"/>
  <c r="Q2875" i="21"/>
  <c r="L2876" i="21"/>
  <c r="J2876" i="21"/>
  <c r="H2877" i="21"/>
  <c r="M2876" i="21"/>
  <c r="I2876" i="21"/>
  <c r="K2876" i="21"/>
  <c r="E2876" i="21"/>
  <c r="F2876" i="21"/>
  <c r="D2877" i="21"/>
  <c r="M2877" i="21"/>
  <c r="L2877" i="21"/>
  <c r="J2877" i="21"/>
  <c r="I2877" i="21"/>
  <c r="K2877" i="21"/>
  <c r="H2878" i="21"/>
  <c r="Q2876" i="21"/>
  <c r="P2876" i="21"/>
  <c r="O2876" i="21"/>
  <c r="N2876" i="21"/>
  <c r="E2877" i="21"/>
  <c r="D2878" i="21"/>
  <c r="F2877" i="21"/>
  <c r="Q2877" i="21"/>
  <c r="P2877" i="21"/>
  <c r="O2877" i="21"/>
  <c r="N2877" i="21"/>
  <c r="L2878" i="21"/>
  <c r="M2878" i="21"/>
  <c r="I2878" i="21"/>
  <c r="H2879" i="21"/>
  <c r="J2878" i="21"/>
  <c r="K2878" i="21"/>
  <c r="F2878" i="21"/>
  <c r="D2879" i="21"/>
  <c r="E2878" i="21"/>
  <c r="P2878" i="21"/>
  <c r="O2878" i="21"/>
  <c r="N2878" i="21"/>
  <c r="Q2878" i="21"/>
  <c r="L2879" i="21"/>
  <c r="K2879" i="21"/>
  <c r="H2880" i="21"/>
  <c r="M2879" i="21"/>
  <c r="I2879" i="21"/>
  <c r="J2879" i="21"/>
  <c r="D2880" i="21"/>
  <c r="E2879" i="21"/>
  <c r="F2879" i="21"/>
  <c r="L2880" i="21"/>
  <c r="I2880" i="21"/>
  <c r="H2881" i="21"/>
  <c r="M2880" i="21"/>
  <c r="J2880" i="21"/>
  <c r="K2880" i="21"/>
  <c r="N2879" i="21"/>
  <c r="O2879" i="21"/>
  <c r="Q2879" i="21"/>
  <c r="P2879" i="21"/>
  <c r="E2880" i="21"/>
  <c r="D2881" i="21"/>
  <c r="F2880" i="21"/>
  <c r="O2880" i="21"/>
  <c r="Q2880" i="21"/>
  <c r="P2880" i="21"/>
  <c r="N2880" i="21"/>
  <c r="I2881" i="21"/>
  <c r="K2881" i="21"/>
  <c r="J2881" i="21"/>
  <c r="M2881" i="21"/>
  <c r="L2881" i="21"/>
  <c r="H2882" i="21"/>
  <c r="D2882" i="21"/>
  <c r="F2881" i="21"/>
  <c r="E2881" i="21"/>
  <c r="P2881" i="21"/>
  <c r="O2881" i="21"/>
  <c r="Q2881" i="21"/>
  <c r="N2881" i="21"/>
  <c r="I2882" i="21"/>
  <c r="L2882" i="21"/>
  <c r="H2883" i="21"/>
  <c r="K2882" i="21"/>
  <c r="M2882" i="21"/>
  <c r="J2882" i="21"/>
  <c r="E2882" i="21"/>
  <c r="F2882" i="21"/>
  <c r="D2883" i="21"/>
  <c r="P2882" i="21"/>
  <c r="N2882" i="21"/>
  <c r="O2882" i="21"/>
  <c r="Q2882" i="21"/>
  <c r="H2884" i="21"/>
  <c r="K2883" i="21"/>
  <c r="I2883" i="21"/>
  <c r="J2883" i="21"/>
  <c r="M2883" i="21"/>
  <c r="L2883" i="21"/>
  <c r="F2883" i="21"/>
  <c r="E2883" i="21"/>
  <c r="D2884" i="21"/>
  <c r="M2884" i="21"/>
  <c r="L2884" i="21"/>
  <c r="I2884" i="21"/>
  <c r="H2885" i="21"/>
  <c r="K2884" i="21"/>
  <c r="J2884" i="21"/>
  <c r="P2883" i="21"/>
  <c r="O2883" i="21"/>
  <c r="N2883" i="21"/>
  <c r="Q2883" i="21"/>
  <c r="E2884" i="21"/>
  <c r="D2885" i="21"/>
  <c r="F2884" i="21"/>
  <c r="O2884" i="21"/>
  <c r="P2884" i="21"/>
  <c r="Q2884" i="21"/>
  <c r="N2884" i="21"/>
  <c r="M2885" i="21"/>
  <c r="K2885" i="21"/>
  <c r="L2885" i="21"/>
  <c r="H2886" i="21"/>
  <c r="I2885" i="21"/>
  <c r="J2885" i="21"/>
  <c r="F2885" i="21"/>
  <c r="E2885" i="21"/>
  <c r="D2886" i="21"/>
  <c r="H2887" i="21"/>
  <c r="J2886" i="21"/>
  <c r="K2886" i="21"/>
  <c r="L2886" i="21"/>
  <c r="I2886" i="21"/>
  <c r="M2886" i="21"/>
  <c r="P2885" i="21"/>
  <c r="Q2885" i="21"/>
  <c r="O2885" i="21"/>
  <c r="N2885" i="21"/>
  <c r="F2886" i="21"/>
  <c r="E2886" i="21"/>
  <c r="D2887" i="21"/>
  <c r="K2887" i="21"/>
  <c r="I2887" i="21"/>
  <c r="L2887" i="21"/>
  <c r="J2887" i="21"/>
  <c r="H2888" i="21"/>
  <c r="M2887" i="21"/>
  <c r="O2886" i="21"/>
  <c r="Q2886" i="21"/>
  <c r="N2886" i="21"/>
  <c r="P2886" i="21"/>
  <c r="D2888" i="21"/>
  <c r="F2887" i="21"/>
  <c r="E2887" i="21"/>
  <c r="P2887" i="21"/>
  <c r="N2887" i="21"/>
  <c r="Q2887" i="21"/>
  <c r="O2887" i="21"/>
  <c r="K2888" i="21"/>
  <c r="I2888" i="21"/>
  <c r="H2889" i="21"/>
  <c r="J2888" i="21"/>
  <c r="L2888" i="21"/>
  <c r="M2888" i="21"/>
  <c r="D2889" i="21"/>
  <c r="F2888" i="21"/>
  <c r="E2888" i="21"/>
  <c r="N2888" i="21"/>
  <c r="O2888" i="21"/>
  <c r="Q2888" i="21"/>
  <c r="P2888" i="21"/>
  <c r="L2889" i="21"/>
  <c r="M2889" i="21"/>
  <c r="I2889" i="21"/>
  <c r="K2889" i="21"/>
  <c r="J2889" i="21"/>
  <c r="H2890" i="21"/>
  <c r="E2889" i="21"/>
  <c r="D2890" i="21"/>
  <c r="F2889" i="21"/>
  <c r="N2889" i="21"/>
  <c r="P2889" i="21"/>
  <c r="Q2889" i="21"/>
  <c r="O2889" i="21"/>
  <c r="L2890" i="21"/>
  <c r="K2890" i="21"/>
  <c r="H2891" i="21"/>
  <c r="I2890" i="21"/>
  <c r="J2890" i="21"/>
  <c r="M2890" i="21"/>
  <c r="D2891" i="21"/>
  <c r="E2890" i="21"/>
  <c r="F2890" i="21"/>
  <c r="K2891" i="21"/>
  <c r="M2891" i="21"/>
  <c r="J2891" i="21"/>
  <c r="H2892" i="21"/>
  <c r="I2891" i="21"/>
  <c r="L2891" i="21"/>
  <c r="P2890" i="21"/>
  <c r="O2890" i="21"/>
  <c r="N2890" i="21"/>
  <c r="Q2890" i="21"/>
  <c r="F2891" i="21"/>
  <c r="E2891" i="21"/>
  <c r="D2892" i="21"/>
  <c r="K2892" i="21"/>
  <c r="M2892" i="21"/>
  <c r="L2892" i="21"/>
  <c r="I2892" i="21"/>
  <c r="H2893" i="21"/>
  <c r="J2892" i="21"/>
  <c r="P2891" i="21"/>
  <c r="O2891" i="21"/>
  <c r="N2891" i="21"/>
  <c r="Q2891" i="21"/>
  <c r="D2893" i="21"/>
  <c r="F2892" i="21"/>
  <c r="E2892" i="21"/>
  <c r="P2892" i="21"/>
  <c r="N2892" i="21"/>
  <c r="Q2892" i="21"/>
  <c r="O2892" i="21"/>
  <c r="K2893" i="21"/>
  <c r="H2894" i="21"/>
  <c r="I2893" i="21"/>
  <c r="J2893" i="21"/>
  <c r="L2893" i="21"/>
  <c r="M2893" i="21"/>
  <c r="F2893" i="21"/>
  <c r="D2894" i="21"/>
  <c r="E2893" i="21"/>
  <c r="K2894" i="21"/>
  <c r="I2894" i="21"/>
  <c r="L2894" i="21"/>
  <c r="M2894" i="21"/>
  <c r="J2894" i="21"/>
  <c r="H2895" i="21"/>
  <c r="P2893" i="21"/>
  <c r="N2893" i="21"/>
  <c r="O2893" i="21"/>
  <c r="Q2893" i="21"/>
  <c r="F2894" i="21"/>
  <c r="E2894" i="21"/>
  <c r="D2895" i="21"/>
  <c r="P2894" i="21"/>
  <c r="O2894" i="21"/>
  <c r="N2894" i="21"/>
  <c r="Q2894" i="21"/>
  <c r="M2895" i="21"/>
  <c r="H2896" i="21"/>
  <c r="L2895" i="21"/>
  <c r="I2895" i="21"/>
  <c r="K2895" i="21"/>
  <c r="J2895" i="21"/>
  <c r="E2895" i="21"/>
  <c r="F2895" i="21"/>
  <c r="D2896" i="21"/>
  <c r="H2897" i="21"/>
  <c r="L2896" i="21"/>
  <c r="J2896" i="21"/>
  <c r="K2896" i="21"/>
  <c r="I2896" i="21"/>
  <c r="M2896" i="21"/>
  <c r="N2895" i="21"/>
  <c r="Q2895" i="21"/>
  <c r="P2895" i="21"/>
  <c r="O2895" i="21"/>
  <c r="F2896" i="21"/>
  <c r="D2897" i="21"/>
  <c r="E2896" i="21"/>
  <c r="J2897" i="21"/>
  <c r="I2897" i="21"/>
  <c r="K2897" i="21"/>
  <c r="H2898" i="21"/>
  <c r="M2897" i="21"/>
  <c r="L2897" i="21"/>
  <c r="N2896" i="21"/>
  <c r="P2896" i="21"/>
  <c r="O2896" i="21"/>
  <c r="Q2896" i="21"/>
  <c r="D2898" i="21"/>
  <c r="E2897" i="21"/>
  <c r="F2897" i="21"/>
  <c r="N2897" i="21"/>
  <c r="Q2897" i="21"/>
  <c r="O2897" i="21"/>
  <c r="P2897" i="21"/>
  <c r="M2898" i="21"/>
  <c r="K2898" i="21"/>
  <c r="L2898" i="21"/>
  <c r="I2898" i="21"/>
  <c r="H2899" i="21"/>
  <c r="J2898" i="21"/>
  <c r="E2898" i="21"/>
  <c r="F2898" i="21"/>
  <c r="D2899" i="21"/>
  <c r="P2898" i="21"/>
  <c r="N2898" i="21"/>
  <c r="Q2898" i="21"/>
  <c r="O2898" i="21"/>
  <c r="H2900" i="21"/>
  <c r="K2899" i="21"/>
  <c r="M2899" i="21"/>
  <c r="L2899" i="21"/>
  <c r="J2899" i="21"/>
  <c r="I2899" i="21"/>
  <c r="F2899" i="21"/>
  <c r="D2900" i="21"/>
  <c r="E2899" i="21"/>
  <c r="M2900" i="21"/>
  <c r="K2900" i="21"/>
  <c r="L2900" i="21"/>
  <c r="J2900" i="21"/>
  <c r="H2901" i="21"/>
  <c r="I2900" i="21"/>
  <c r="Q2899" i="21"/>
  <c r="P2899" i="21"/>
  <c r="O2899" i="21"/>
  <c r="N2899" i="21"/>
  <c r="E2900" i="21"/>
  <c r="F2900" i="21"/>
  <c r="D2901" i="21"/>
  <c r="K2901" i="21"/>
  <c r="I2901" i="21"/>
  <c r="M2901" i="21"/>
  <c r="L2901" i="21"/>
  <c r="H2902" i="21"/>
  <c r="J2901" i="21"/>
  <c r="O2900" i="21"/>
  <c r="N2900" i="21"/>
  <c r="Q2900" i="21"/>
  <c r="P2900" i="21"/>
  <c r="E2901" i="21"/>
  <c r="D2902" i="21"/>
  <c r="F2901" i="21"/>
  <c r="Q2901" i="21"/>
  <c r="N2901" i="21"/>
  <c r="P2901" i="21"/>
  <c r="O2901" i="21"/>
  <c r="L2902" i="21"/>
  <c r="K2902" i="21"/>
  <c r="M2902" i="21"/>
  <c r="H2903" i="21"/>
  <c r="J2902" i="21"/>
  <c r="I2902" i="21"/>
  <c r="D2903" i="21"/>
  <c r="E2902" i="21"/>
  <c r="F2902" i="21"/>
  <c r="H2904" i="21"/>
  <c r="I2903" i="21"/>
  <c r="K2903" i="21"/>
  <c r="J2903" i="21"/>
  <c r="M2903" i="21"/>
  <c r="L2903" i="21"/>
  <c r="O2902" i="21"/>
  <c r="Q2902" i="21"/>
  <c r="N2902" i="21"/>
  <c r="P2902" i="21"/>
  <c r="E2903" i="21"/>
  <c r="D2904" i="21"/>
  <c r="F2903" i="21"/>
  <c r="I2904" i="21"/>
  <c r="K2904" i="21"/>
  <c r="M2904" i="21"/>
  <c r="L2904" i="21"/>
  <c r="H2905" i="21"/>
  <c r="J2904" i="21"/>
  <c r="N2903" i="21"/>
  <c r="P2903" i="21"/>
  <c r="O2903" i="21"/>
  <c r="Q2903" i="21"/>
  <c r="D2905" i="21"/>
  <c r="F2904" i="21"/>
  <c r="E2904" i="21"/>
  <c r="Q2904" i="21"/>
  <c r="P2904" i="21"/>
  <c r="O2904" i="21"/>
  <c r="N2904" i="21"/>
  <c r="M2905" i="21"/>
  <c r="L2905" i="21"/>
  <c r="I2905" i="21"/>
  <c r="H2906" i="21"/>
  <c r="K2905" i="21"/>
  <c r="J2905" i="21"/>
  <c r="F2905" i="21"/>
  <c r="D2906" i="21"/>
  <c r="E2905" i="21"/>
  <c r="P2905" i="21"/>
  <c r="O2905" i="21"/>
  <c r="N2905" i="21"/>
  <c r="Q2905" i="21"/>
  <c r="K2906" i="21"/>
  <c r="J2906" i="21"/>
  <c r="H2907" i="21"/>
  <c r="I2906" i="21"/>
  <c r="L2906" i="21"/>
  <c r="M2906" i="21"/>
  <c r="F2906" i="21"/>
  <c r="D2907" i="21"/>
  <c r="E2906" i="21"/>
  <c r="K2907" i="21"/>
  <c r="H2908" i="21"/>
  <c r="L2907" i="21"/>
  <c r="J2907" i="21"/>
  <c r="I2907" i="21"/>
  <c r="M2907" i="21"/>
  <c r="P2906" i="21"/>
  <c r="O2906" i="21"/>
  <c r="N2906" i="21"/>
  <c r="Q2906" i="21"/>
  <c r="F2907" i="21"/>
  <c r="D2908" i="21"/>
  <c r="E2907" i="21"/>
  <c r="J2908" i="21"/>
  <c r="H2909" i="21"/>
  <c r="L2908" i="21"/>
  <c r="M2908" i="21"/>
  <c r="I2908" i="21"/>
  <c r="K2908" i="21"/>
  <c r="Q2907" i="21"/>
  <c r="P2907" i="21"/>
  <c r="N2907" i="21"/>
  <c r="O2907" i="21"/>
  <c r="D2909" i="21"/>
  <c r="E2908" i="21"/>
  <c r="F2908" i="21"/>
  <c r="I2909" i="21"/>
  <c r="H2910" i="21"/>
  <c r="K2909" i="21"/>
  <c r="L2909" i="21"/>
  <c r="M2909" i="21"/>
  <c r="J2909" i="21"/>
  <c r="N2908" i="21"/>
  <c r="Q2908" i="21"/>
  <c r="P2908" i="21"/>
  <c r="O2908" i="21"/>
  <c r="F2909" i="21"/>
  <c r="D2910" i="21"/>
  <c r="E2909" i="21"/>
  <c r="N2909" i="21"/>
  <c r="Q2909" i="21"/>
  <c r="P2909" i="21"/>
  <c r="O2909" i="21"/>
  <c r="M2910" i="21"/>
  <c r="J2910" i="21"/>
  <c r="H2911" i="21"/>
  <c r="I2910" i="21"/>
  <c r="L2910" i="21"/>
  <c r="K2910" i="21"/>
  <c r="E2910" i="21"/>
  <c r="F2910" i="21"/>
  <c r="D2911" i="21"/>
  <c r="J2911" i="21"/>
  <c r="H2912" i="21"/>
  <c r="I2911" i="21"/>
  <c r="L2911" i="21"/>
  <c r="K2911" i="21"/>
  <c r="M2911" i="21"/>
  <c r="O2910" i="21"/>
  <c r="N2910" i="21"/>
  <c r="Q2910" i="21"/>
  <c r="P2910" i="21"/>
  <c r="E2911" i="21"/>
  <c r="D2912" i="21"/>
  <c r="F2911" i="21"/>
  <c r="J2912" i="21"/>
  <c r="K2912" i="21"/>
  <c r="H2913" i="21"/>
  <c r="I2912" i="21"/>
  <c r="L2912" i="21"/>
  <c r="M2912" i="21"/>
  <c r="P2911" i="21"/>
  <c r="Q2911" i="21"/>
  <c r="N2911" i="21"/>
  <c r="O2911" i="21"/>
  <c r="F2912" i="21"/>
  <c r="E2912" i="21"/>
  <c r="D2913" i="21"/>
  <c r="I2913" i="21"/>
  <c r="M2913" i="21"/>
  <c r="L2913" i="21"/>
  <c r="H2914" i="21"/>
  <c r="J2913" i="21"/>
  <c r="K2913" i="21"/>
  <c r="P2912" i="21"/>
  <c r="O2912" i="21"/>
  <c r="Q2912" i="21"/>
  <c r="N2912" i="21"/>
  <c r="D2914" i="21"/>
  <c r="F2913" i="21"/>
  <c r="E2913" i="21"/>
  <c r="P2913" i="21"/>
  <c r="O2913" i="21"/>
  <c r="Q2913" i="21"/>
  <c r="N2913" i="21"/>
  <c r="H2915" i="21"/>
  <c r="J2914" i="21"/>
  <c r="M2914" i="21"/>
  <c r="L2914" i="21"/>
  <c r="K2914" i="21"/>
  <c r="I2914" i="21"/>
  <c r="F2914" i="21"/>
  <c r="D2915" i="21"/>
  <c r="E2914" i="21"/>
  <c r="M2915" i="21"/>
  <c r="I2915" i="21"/>
  <c r="L2915" i="21"/>
  <c r="H2916" i="21"/>
  <c r="K2915" i="21"/>
  <c r="J2915" i="21"/>
  <c r="P2914" i="21"/>
  <c r="Q2914" i="21"/>
  <c r="O2914" i="21"/>
  <c r="N2914" i="21"/>
  <c r="D2916" i="21"/>
  <c r="F2915" i="21"/>
  <c r="E2915" i="21"/>
  <c r="O2915" i="21"/>
  <c r="Q2915" i="21"/>
  <c r="N2915" i="21"/>
  <c r="P2915" i="21"/>
  <c r="L2916" i="21"/>
  <c r="K2916" i="21"/>
  <c r="M2916" i="21"/>
  <c r="I2916" i="21"/>
  <c r="J2916" i="21"/>
  <c r="H2917" i="21"/>
  <c r="F2916" i="21"/>
  <c r="D2917" i="21"/>
  <c r="E2916" i="21"/>
  <c r="N2916" i="21"/>
  <c r="Q2916" i="21"/>
  <c r="P2916" i="21"/>
  <c r="O2916" i="21"/>
  <c r="I2917" i="21"/>
  <c r="H2918" i="21"/>
  <c r="J2917" i="21"/>
  <c r="L2917" i="21"/>
  <c r="K2917" i="21"/>
  <c r="M2917" i="21"/>
  <c r="E2917" i="21"/>
  <c r="F2917" i="21"/>
  <c r="D2918" i="21"/>
  <c r="Q2917" i="21"/>
  <c r="N2917" i="21"/>
  <c r="P2917" i="21"/>
  <c r="O2917" i="21"/>
  <c r="L2918" i="21"/>
  <c r="H2919" i="21"/>
  <c r="I2918" i="21"/>
  <c r="J2918" i="21"/>
  <c r="K2918" i="21"/>
  <c r="M2918" i="21"/>
  <c r="E2918" i="21"/>
  <c r="D2919" i="21"/>
  <c r="F2918" i="21"/>
  <c r="I2919" i="21"/>
  <c r="M2919" i="21"/>
  <c r="J2919" i="21"/>
  <c r="H2920" i="21"/>
  <c r="K2919" i="21"/>
  <c r="L2919" i="21"/>
  <c r="N2918" i="21"/>
  <c r="Q2918" i="21"/>
  <c r="O2918" i="21"/>
  <c r="P2918" i="21"/>
  <c r="E2919" i="21"/>
  <c r="F2919" i="21"/>
  <c r="D2920" i="21"/>
  <c r="Q2919" i="21"/>
  <c r="P2919" i="21"/>
  <c r="O2919" i="21"/>
  <c r="N2919" i="21"/>
  <c r="J2920" i="21"/>
  <c r="M2920" i="21"/>
  <c r="H2921" i="21"/>
  <c r="I2920" i="21"/>
  <c r="L2920" i="21"/>
  <c r="K2920" i="21"/>
  <c r="D2921" i="21"/>
  <c r="E2920" i="21"/>
  <c r="F2920" i="21"/>
  <c r="I2921" i="21"/>
  <c r="K2921" i="21"/>
  <c r="L2921" i="21"/>
  <c r="M2921" i="21"/>
  <c r="J2921" i="21"/>
  <c r="H2922" i="21"/>
  <c r="O2920" i="21"/>
  <c r="P2920" i="21"/>
  <c r="N2920" i="21"/>
  <c r="Q2920" i="21"/>
  <c r="E2921" i="21"/>
  <c r="F2921" i="21"/>
  <c r="D2922" i="21"/>
  <c r="N2921" i="21"/>
  <c r="Q2921" i="21"/>
  <c r="P2921" i="21"/>
  <c r="O2921" i="21"/>
  <c r="L2922" i="21"/>
  <c r="J2922" i="21"/>
  <c r="H2923" i="21"/>
  <c r="I2922" i="21"/>
  <c r="M2922" i="21"/>
  <c r="K2922" i="21"/>
  <c r="F2922" i="21"/>
  <c r="E2922" i="21"/>
  <c r="D2923" i="21"/>
  <c r="I2923" i="21"/>
  <c r="J2923" i="21"/>
  <c r="M2923" i="21"/>
  <c r="L2923" i="21"/>
  <c r="K2923" i="21"/>
  <c r="H2924" i="21"/>
  <c r="P2922" i="21"/>
  <c r="O2922" i="21"/>
  <c r="Q2922" i="21"/>
  <c r="N2922" i="21"/>
  <c r="F2923" i="21"/>
  <c r="E2923" i="21"/>
  <c r="D2924" i="21"/>
  <c r="Q2923" i="21"/>
  <c r="N2923" i="21"/>
  <c r="P2923" i="21"/>
  <c r="O2923" i="21"/>
  <c r="H2925" i="21"/>
  <c r="K2924" i="21"/>
  <c r="I2924" i="21"/>
  <c r="M2924" i="21"/>
  <c r="J2924" i="21"/>
  <c r="L2924" i="21"/>
  <c r="E2924" i="21"/>
  <c r="D2925" i="21"/>
  <c r="F2924" i="21"/>
  <c r="L2925" i="21"/>
  <c r="J2925" i="21"/>
  <c r="K2925" i="21"/>
  <c r="M2925" i="21"/>
  <c r="I2925" i="21"/>
  <c r="H2926" i="21"/>
  <c r="Q2924" i="21"/>
  <c r="N2924" i="21"/>
  <c r="P2924" i="21"/>
  <c r="O2924" i="21"/>
  <c r="F2925" i="21"/>
  <c r="E2925" i="21"/>
  <c r="D2926" i="21"/>
  <c r="Q2925" i="21"/>
  <c r="N2925" i="21"/>
  <c r="O2925" i="21"/>
  <c r="P2925" i="21"/>
  <c r="H2927" i="21"/>
  <c r="J2926" i="21"/>
  <c r="L2926" i="21"/>
  <c r="M2926" i="21"/>
  <c r="K2926" i="21"/>
  <c r="I2926" i="21"/>
  <c r="E2926" i="21"/>
  <c r="D2927" i="21"/>
  <c r="F2926" i="21"/>
  <c r="K2927" i="21"/>
  <c r="I2927" i="21"/>
  <c r="L2927" i="21"/>
  <c r="M2927" i="21"/>
  <c r="H2928" i="21"/>
  <c r="J2927" i="21"/>
  <c r="P2926" i="21"/>
  <c r="O2926" i="21"/>
  <c r="Q2926" i="21"/>
  <c r="N2926" i="21"/>
  <c r="E2927" i="21"/>
  <c r="D2928" i="21"/>
  <c r="F2927" i="21"/>
  <c r="Q2927" i="21"/>
  <c r="N2927" i="21"/>
  <c r="P2927" i="21"/>
  <c r="O2927" i="21"/>
  <c r="K2928" i="21"/>
  <c r="J2928" i="21"/>
  <c r="L2928" i="21"/>
  <c r="M2928" i="21"/>
  <c r="H2929" i="21"/>
  <c r="I2928" i="21"/>
  <c r="D2929" i="21"/>
  <c r="E2928" i="21"/>
  <c r="F2928" i="21"/>
  <c r="K2929" i="21"/>
  <c r="L2929" i="21"/>
  <c r="H2930" i="21"/>
  <c r="J2929" i="21"/>
  <c r="M2929" i="21"/>
  <c r="I2929" i="21"/>
  <c r="P2928" i="21"/>
  <c r="N2928" i="21"/>
  <c r="O2928" i="21"/>
  <c r="Q2928" i="21"/>
  <c r="E2929" i="21"/>
  <c r="F2929" i="21"/>
  <c r="D2930" i="21"/>
  <c r="K2930" i="21"/>
  <c r="J2930" i="21"/>
  <c r="I2930" i="21"/>
  <c r="M2930" i="21"/>
  <c r="L2930" i="21"/>
  <c r="H2931" i="21"/>
  <c r="Q2929" i="21"/>
  <c r="O2929" i="21"/>
  <c r="N2929" i="21"/>
  <c r="P2929" i="21"/>
  <c r="D2931" i="21"/>
  <c r="E2930" i="21"/>
  <c r="F2930" i="21"/>
  <c r="P2930" i="21"/>
  <c r="O2930" i="21"/>
  <c r="Q2930" i="21"/>
  <c r="N2930" i="21"/>
  <c r="M2931" i="21"/>
  <c r="I2931" i="21"/>
  <c r="K2931" i="21"/>
  <c r="L2931" i="21"/>
  <c r="H2932" i="21"/>
  <c r="J2931" i="21"/>
  <c r="D2932" i="21"/>
  <c r="E2931" i="21"/>
  <c r="F2931" i="21"/>
  <c r="N2931" i="21"/>
  <c r="Q2931" i="21"/>
  <c r="P2931" i="21"/>
  <c r="O2931" i="21"/>
  <c r="L2932" i="21"/>
  <c r="J2932" i="21"/>
  <c r="K2932" i="21"/>
  <c r="I2932" i="21"/>
  <c r="M2932" i="21"/>
  <c r="H2933" i="21"/>
  <c r="E2932" i="21"/>
  <c r="F2932" i="21"/>
  <c r="D2933" i="21"/>
  <c r="N2932" i="21"/>
  <c r="Q2932" i="21"/>
  <c r="O2932" i="21"/>
  <c r="P2932" i="21"/>
  <c r="I2933" i="21"/>
  <c r="M2933" i="21"/>
  <c r="J2933" i="21"/>
  <c r="H2934" i="21"/>
  <c r="K2933" i="21"/>
  <c r="L2933" i="21"/>
  <c r="F2933" i="21"/>
  <c r="E2933" i="21"/>
  <c r="D2934" i="21"/>
  <c r="Q2933" i="21"/>
  <c r="N2933" i="21"/>
  <c r="P2933" i="21"/>
  <c r="O2933" i="21"/>
  <c r="M2934" i="21"/>
  <c r="J2934" i="21"/>
  <c r="L2934" i="21"/>
  <c r="I2934" i="21"/>
  <c r="K2934" i="21"/>
  <c r="H2935" i="21"/>
  <c r="E2934" i="21"/>
  <c r="F2934" i="21"/>
  <c r="D2935" i="21"/>
  <c r="O2934" i="21"/>
  <c r="Q2934" i="21"/>
  <c r="N2934" i="21"/>
  <c r="P2934" i="21"/>
  <c r="J2935" i="21"/>
  <c r="L2935" i="21"/>
  <c r="H2936" i="21"/>
  <c r="M2935" i="21"/>
  <c r="I2935" i="21"/>
  <c r="K2935" i="21"/>
  <c r="E2935" i="21"/>
  <c r="D2936" i="21"/>
  <c r="F2935" i="21"/>
  <c r="I2936" i="21"/>
  <c r="L2936" i="21"/>
  <c r="J2936" i="21"/>
  <c r="K2936" i="21"/>
  <c r="M2936" i="21"/>
  <c r="H2937" i="21"/>
  <c r="P2935" i="21"/>
  <c r="O2935" i="21"/>
  <c r="N2935" i="21"/>
  <c r="Q2935" i="21"/>
  <c r="F2936" i="21"/>
  <c r="E2936" i="21"/>
  <c r="D2937" i="21"/>
  <c r="Q2936" i="21"/>
  <c r="P2936" i="21"/>
  <c r="O2936" i="21"/>
  <c r="N2936" i="21"/>
  <c r="I2937" i="21"/>
  <c r="H2938" i="21"/>
  <c r="K2937" i="21"/>
  <c r="M2937" i="21"/>
  <c r="L2937" i="21"/>
  <c r="J2937" i="21"/>
  <c r="E2937" i="21"/>
  <c r="D2938" i="21"/>
  <c r="F2937" i="21"/>
  <c r="P2937" i="21"/>
  <c r="O2937" i="21"/>
  <c r="N2937" i="21"/>
  <c r="Q2937" i="21"/>
  <c r="M2938" i="21"/>
  <c r="L2938" i="21"/>
  <c r="I2938" i="21"/>
  <c r="H2939" i="21"/>
  <c r="J2938" i="21"/>
  <c r="K2938" i="21"/>
  <c r="E2938" i="21"/>
  <c r="F2938" i="21"/>
  <c r="D2939" i="21"/>
  <c r="Q2938" i="21"/>
  <c r="P2938" i="21"/>
  <c r="O2938" i="21"/>
  <c r="N2938" i="21"/>
  <c r="K2939" i="21"/>
  <c r="L2939" i="21"/>
  <c r="I2939" i="21"/>
  <c r="H2940" i="21"/>
  <c r="J2939" i="21"/>
  <c r="M2939" i="21"/>
  <c r="E2939" i="21"/>
  <c r="D2940" i="21"/>
  <c r="F2939" i="21"/>
  <c r="Q2939" i="21"/>
  <c r="P2939" i="21"/>
  <c r="N2939" i="21"/>
  <c r="O2939" i="21"/>
  <c r="L2940" i="21"/>
  <c r="I2940" i="21"/>
  <c r="K2940" i="21"/>
  <c r="H2941" i="21"/>
  <c r="J2940" i="21"/>
  <c r="M2940" i="21"/>
  <c r="E2940" i="21"/>
  <c r="F2940" i="21"/>
  <c r="D2941" i="21"/>
  <c r="P2940" i="21"/>
  <c r="O2940" i="21"/>
  <c r="Q2940" i="21"/>
  <c r="N2940" i="21"/>
  <c r="M2941" i="21"/>
  <c r="K2941" i="21"/>
  <c r="I2941" i="21"/>
  <c r="J2941" i="21"/>
  <c r="L2941" i="21"/>
  <c r="H2942" i="21"/>
  <c r="F2941" i="21"/>
  <c r="E2941" i="21"/>
  <c r="D2942" i="21"/>
  <c r="O2941" i="21"/>
  <c r="P2941" i="21"/>
  <c r="N2941" i="21"/>
  <c r="Q2941" i="21"/>
  <c r="J2942" i="21"/>
  <c r="H2943" i="21"/>
  <c r="L2942" i="21"/>
  <c r="K2942" i="21"/>
  <c r="I2942" i="21"/>
  <c r="M2942" i="21"/>
  <c r="D2943" i="21"/>
  <c r="E2942" i="21"/>
  <c r="F2942" i="21"/>
  <c r="J2943" i="21"/>
  <c r="I2943" i="21"/>
  <c r="K2943" i="21"/>
  <c r="H2944" i="21"/>
  <c r="M2943" i="21"/>
  <c r="L2943" i="21"/>
  <c r="O2942" i="21"/>
  <c r="P2942" i="21"/>
  <c r="Q2942" i="21"/>
  <c r="N2942" i="21"/>
  <c r="F2943" i="21"/>
  <c r="E2943" i="21"/>
  <c r="D2944" i="21"/>
  <c r="O2943" i="21"/>
  <c r="P2943" i="21"/>
  <c r="N2943" i="21"/>
  <c r="Q2943" i="21"/>
  <c r="L2944" i="21"/>
  <c r="K2944" i="21"/>
  <c r="H2945" i="21"/>
  <c r="J2944" i="21"/>
  <c r="I2944" i="21"/>
  <c r="M2944" i="21"/>
  <c r="E2944" i="21"/>
  <c r="D2945" i="21"/>
  <c r="F2944" i="21"/>
  <c r="J2945" i="21"/>
  <c r="K2945" i="21"/>
  <c r="M2945" i="21"/>
  <c r="H2946" i="21"/>
  <c r="I2945" i="21"/>
  <c r="L2945" i="21"/>
  <c r="N2944" i="21"/>
  <c r="Q2944" i="21"/>
  <c r="P2944" i="21"/>
  <c r="O2944" i="21"/>
  <c r="F2945" i="21"/>
  <c r="D2946" i="21"/>
  <c r="E2945" i="21"/>
  <c r="M2946" i="21"/>
  <c r="J2946" i="21"/>
  <c r="I2946" i="21"/>
  <c r="H2947" i="21"/>
  <c r="L2946" i="21"/>
  <c r="K2946" i="21"/>
  <c r="N2945" i="21"/>
  <c r="O2945" i="21"/>
  <c r="Q2945" i="21"/>
  <c r="P2945" i="21"/>
  <c r="E2946" i="21"/>
  <c r="F2946" i="21"/>
  <c r="D2947" i="21"/>
  <c r="P2946" i="21"/>
  <c r="N2946" i="21"/>
  <c r="Q2946" i="21"/>
  <c r="O2946" i="21"/>
  <c r="M2947" i="21"/>
  <c r="I2947" i="21"/>
  <c r="H2948" i="21"/>
  <c r="J2947" i="21"/>
  <c r="L2947" i="21"/>
  <c r="K2947" i="21"/>
  <c r="D2948" i="21"/>
  <c r="F2947" i="21"/>
  <c r="E2947" i="21"/>
  <c r="Q2947" i="21"/>
  <c r="O2947" i="21"/>
  <c r="N2947" i="21"/>
  <c r="P2947" i="21"/>
  <c r="J2948" i="21"/>
  <c r="I2948" i="21"/>
  <c r="K2948" i="21"/>
  <c r="L2948" i="21"/>
  <c r="H2949" i="21"/>
  <c r="M2948" i="21"/>
  <c r="F2948" i="21"/>
  <c r="D2949" i="21"/>
  <c r="E2948" i="21"/>
  <c r="P2948" i="21"/>
  <c r="N2948" i="21"/>
  <c r="Q2948" i="21"/>
  <c r="O2948" i="21"/>
  <c r="J2949" i="21"/>
  <c r="K2949" i="21"/>
  <c r="H2950" i="21"/>
  <c r="M2949" i="21"/>
  <c r="L2949" i="21"/>
  <c r="I2949" i="21"/>
  <c r="F2949" i="21"/>
  <c r="D2950" i="21"/>
  <c r="E2949" i="21"/>
  <c r="J2950" i="21"/>
  <c r="I2950" i="21"/>
  <c r="M2950" i="21"/>
  <c r="H2951" i="21"/>
  <c r="L2950" i="21"/>
  <c r="K2950" i="21"/>
  <c r="Q2949" i="21"/>
  <c r="N2949" i="21"/>
  <c r="P2949" i="21"/>
  <c r="O2949" i="21"/>
  <c r="E2950" i="21"/>
  <c r="F2950" i="21"/>
  <c r="D2951" i="21"/>
  <c r="Q2950" i="21"/>
  <c r="N2950" i="21"/>
  <c r="O2950" i="21"/>
  <c r="P2950" i="21"/>
  <c r="K2951" i="21"/>
  <c r="I2951" i="21"/>
  <c r="J2951" i="21"/>
  <c r="L2951" i="21"/>
  <c r="M2951" i="21"/>
  <c r="H2952" i="21"/>
  <c r="D2952" i="21"/>
  <c r="F2951" i="21"/>
  <c r="E2951" i="21"/>
  <c r="P2951" i="21"/>
  <c r="O2951" i="21"/>
  <c r="N2951" i="21"/>
  <c r="Q2951" i="21"/>
  <c r="I2952" i="21"/>
  <c r="L2952" i="21"/>
  <c r="H2953" i="21"/>
  <c r="K2952" i="21"/>
  <c r="J2952" i="21"/>
  <c r="M2952" i="21"/>
  <c r="E2952" i="21"/>
  <c r="F2952" i="21"/>
  <c r="D2953" i="21"/>
  <c r="N2952" i="21"/>
  <c r="O2952" i="21"/>
  <c r="Q2952" i="21"/>
  <c r="P2952" i="21"/>
  <c r="H2954" i="21"/>
  <c r="K2953" i="21"/>
  <c r="J2953" i="21"/>
  <c r="M2953" i="21"/>
  <c r="L2953" i="21"/>
  <c r="I2953" i="21"/>
  <c r="E2953" i="21"/>
  <c r="F2953" i="21"/>
  <c r="D2954" i="21"/>
  <c r="L2954" i="21"/>
  <c r="H2955" i="21"/>
  <c r="J2954" i="21"/>
  <c r="K2954" i="21"/>
  <c r="M2954" i="21"/>
  <c r="I2954" i="21"/>
  <c r="Q2953" i="21"/>
  <c r="P2953" i="21"/>
  <c r="O2953" i="21"/>
  <c r="N2953" i="21"/>
  <c r="D2955" i="21"/>
  <c r="F2954" i="21"/>
  <c r="E2954" i="21"/>
  <c r="H2956" i="21"/>
  <c r="M2955" i="21"/>
  <c r="J2955" i="21"/>
  <c r="L2955" i="21"/>
  <c r="K2955" i="21"/>
  <c r="I2955" i="21"/>
  <c r="P2954" i="21"/>
  <c r="Q2954" i="21"/>
  <c r="O2954" i="21"/>
  <c r="N2954" i="21"/>
  <c r="F2955" i="21"/>
  <c r="E2955" i="21"/>
  <c r="D2956" i="21"/>
  <c r="K2956" i="21"/>
  <c r="M2956" i="21"/>
  <c r="J2956" i="21"/>
  <c r="H2957" i="21"/>
  <c r="L2956" i="21"/>
  <c r="I2956" i="21"/>
  <c r="Q2955" i="21"/>
  <c r="N2955" i="21"/>
  <c r="P2955" i="21"/>
  <c r="O2955" i="21"/>
  <c r="E2956" i="21"/>
  <c r="D2957" i="21"/>
  <c r="F2956" i="21"/>
  <c r="I2957" i="21"/>
  <c r="J2957" i="21"/>
  <c r="H2958" i="21"/>
  <c r="K2957" i="21"/>
  <c r="L2957" i="21"/>
  <c r="M2957" i="21"/>
  <c r="Q2956" i="21"/>
  <c r="N2956" i="21"/>
  <c r="P2956" i="21"/>
  <c r="O2956" i="21"/>
  <c r="E2957" i="21"/>
  <c r="D2958" i="21"/>
  <c r="F2957" i="21"/>
  <c r="N2957" i="21"/>
  <c r="Q2957" i="21"/>
  <c r="P2957" i="21"/>
  <c r="O2957" i="21"/>
  <c r="M2958" i="21"/>
  <c r="H2959" i="21"/>
  <c r="J2958" i="21"/>
  <c r="I2958" i="21"/>
  <c r="L2958" i="21"/>
  <c r="K2958" i="21"/>
  <c r="E2958" i="21"/>
  <c r="D2959" i="21"/>
  <c r="F2958" i="21"/>
  <c r="K2959" i="21"/>
  <c r="M2959" i="21"/>
  <c r="J2959" i="21"/>
  <c r="I2959" i="21"/>
  <c r="H2960" i="21"/>
  <c r="L2959" i="21"/>
  <c r="O2958" i="21"/>
  <c r="N2958" i="21"/>
  <c r="Q2958" i="21"/>
  <c r="P2958" i="21"/>
  <c r="E2959" i="21"/>
  <c r="F2959" i="21"/>
  <c r="D2960" i="21"/>
  <c r="P2959" i="21"/>
  <c r="O2959" i="21"/>
  <c r="Q2959" i="21"/>
  <c r="N2959" i="21"/>
  <c r="H2961" i="21"/>
  <c r="J2960" i="21"/>
  <c r="K2960" i="21"/>
  <c r="L2960" i="21"/>
  <c r="I2960" i="21"/>
  <c r="M2960" i="21"/>
  <c r="E2960" i="21"/>
  <c r="D2961" i="21"/>
  <c r="F2960" i="21"/>
  <c r="I2961" i="21"/>
  <c r="J2961" i="21"/>
  <c r="M2961" i="21"/>
  <c r="H2962" i="21"/>
  <c r="L2961" i="21"/>
  <c r="K2961" i="21"/>
  <c r="O2960" i="21"/>
  <c r="Q2960" i="21"/>
  <c r="N2960" i="21"/>
  <c r="P2960" i="21"/>
  <c r="F2961" i="21"/>
  <c r="D2962" i="21"/>
  <c r="E2961" i="21"/>
  <c r="P2961" i="21"/>
  <c r="N2961" i="21"/>
  <c r="O2961" i="21"/>
  <c r="Q2961" i="21"/>
  <c r="J2962" i="21"/>
  <c r="K2962" i="21"/>
  <c r="I2962" i="21"/>
  <c r="L2962" i="21"/>
  <c r="H2963" i="21"/>
  <c r="M2962" i="21"/>
  <c r="D2963" i="21"/>
  <c r="E2962" i="21"/>
  <c r="F2962" i="21"/>
  <c r="Q2962" i="21"/>
  <c r="P2962" i="21"/>
  <c r="O2962" i="21"/>
  <c r="N2962" i="21"/>
  <c r="K2963" i="21"/>
  <c r="I2963" i="21"/>
  <c r="L2963" i="21"/>
  <c r="M2963" i="21"/>
  <c r="J2963" i="21"/>
  <c r="H2964" i="21"/>
  <c r="F2963" i="21"/>
  <c r="D2964" i="21"/>
  <c r="E2963" i="21"/>
  <c r="Q2963" i="21"/>
  <c r="N2963" i="21"/>
  <c r="P2963" i="21"/>
  <c r="O2963" i="21"/>
  <c r="K2964" i="21"/>
  <c r="J2964" i="21"/>
  <c r="I2964" i="21"/>
  <c r="L2964" i="21"/>
  <c r="H2965" i="21"/>
  <c r="M2964" i="21"/>
  <c r="E2964" i="21"/>
  <c r="D2965" i="21"/>
  <c r="F2964" i="21"/>
  <c r="Q2964" i="21"/>
  <c r="P2964" i="21"/>
  <c r="O2964" i="21"/>
  <c r="N2964" i="21"/>
  <c r="I2965" i="21"/>
  <c r="K2965" i="21"/>
  <c r="L2965" i="21"/>
  <c r="M2965" i="21"/>
  <c r="J2965" i="21"/>
  <c r="H2966" i="21"/>
  <c r="D2966" i="21"/>
  <c r="E2965" i="21"/>
  <c r="F2965" i="21"/>
  <c r="P2965" i="21"/>
  <c r="O2965" i="21"/>
  <c r="Q2965" i="21"/>
  <c r="N2965" i="21"/>
  <c r="M2966" i="21"/>
  <c r="J2966" i="21"/>
  <c r="I2966" i="21"/>
  <c r="K2966" i="21"/>
  <c r="H2967" i="21"/>
  <c r="L2966" i="21"/>
  <c r="E2966" i="21"/>
  <c r="F2966" i="21"/>
  <c r="D2967" i="21"/>
  <c r="Q2966" i="21"/>
  <c r="O2966" i="21"/>
  <c r="N2966" i="21"/>
  <c r="P2966" i="21"/>
  <c r="M2967" i="21"/>
  <c r="L2967" i="21"/>
  <c r="K2967" i="21"/>
  <c r="I2967" i="21"/>
  <c r="J2967" i="21"/>
  <c r="H2968" i="21"/>
  <c r="D2968" i="21"/>
  <c r="E2967" i="21"/>
  <c r="F2967" i="21"/>
  <c r="P2967" i="21"/>
  <c r="O2967" i="21"/>
  <c r="Q2967" i="21"/>
  <c r="N2967" i="21"/>
  <c r="H2969" i="21"/>
  <c r="J2968" i="21"/>
  <c r="K2968" i="21"/>
  <c r="L2968" i="21"/>
  <c r="M2968" i="21"/>
  <c r="I2968" i="21"/>
  <c r="F2968" i="21"/>
  <c r="D2969" i="21"/>
  <c r="E2968" i="21"/>
  <c r="L2969" i="21"/>
  <c r="H2970" i="21"/>
  <c r="J2969" i="21"/>
  <c r="I2969" i="21"/>
  <c r="K2969" i="21"/>
  <c r="M2969" i="21"/>
  <c r="Q2968" i="21"/>
  <c r="O2968" i="21"/>
  <c r="N2968" i="21"/>
  <c r="P2968" i="21"/>
  <c r="E2969" i="21"/>
  <c r="D2970" i="21"/>
  <c r="F2969" i="21"/>
  <c r="L2970" i="21"/>
  <c r="K2970" i="21"/>
  <c r="I2970" i="21"/>
  <c r="M2970" i="21"/>
  <c r="H2971" i="21"/>
  <c r="J2970" i="21"/>
  <c r="P2969" i="21"/>
  <c r="N2969" i="21"/>
  <c r="O2969" i="21"/>
  <c r="Q2969" i="21"/>
  <c r="E2970" i="21"/>
  <c r="D2971" i="21"/>
  <c r="F2970" i="21"/>
  <c r="P2970" i="21"/>
  <c r="O2970" i="21"/>
  <c r="N2970" i="21"/>
  <c r="Q2970" i="21"/>
  <c r="L2971" i="21"/>
  <c r="J2971" i="21"/>
  <c r="M2971" i="21"/>
  <c r="H2972" i="21"/>
  <c r="I2971" i="21"/>
  <c r="K2971" i="21"/>
  <c r="F2971" i="21"/>
  <c r="E2971" i="21"/>
  <c r="D2972" i="21"/>
  <c r="K2972" i="21"/>
  <c r="H2973" i="21"/>
  <c r="I2972" i="21"/>
  <c r="L2972" i="21"/>
  <c r="J2972" i="21"/>
  <c r="M2972" i="21"/>
  <c r="Q2971" i="21"/>
  <c r="P2971" i="21"/>
  <c r="N2971" i="21"/>
  <c r="O2971" i="21"/>
  <c r="E2972" i="21"/>
  <c r="F2972" i="21"/>
  <c r="D2973" i="21"/>
  <c r="M2973" i="21"/>
  <c r="H2974" i="21"/>
  <c r="L2973" i="21"/>
  <c r="I2973" i="21"/>
  <c r="J2973" i="21"/>
  <c r="K2973" i="21"/>
  <c r="P2972" i="21"/>
  <c r="O2972" i="21"/>
  <c r="Q2972" i="21"/>
  <c r="N2972" i="21"/>
  <c r="D2974" i="21"/>
  <c r="E2973" i="21"/>
  <c r="F2973" i="21"/>
  <c r="I2974" i="21"/>
  <c r="J2974" i="21"/>
  <c r="K2974" i="21"/>
  <c r="L2974" i="21"/>
  <c r="M2974" i="21"/>
  <c r="H2975" i="21"/>
  <c r="N2973" i="21"/>
  <c r="Q2973" i="21"/>
  <c r="P2973" i="21"/>
  <c r="O2973" i="21"/>
  <c r="D2975" i="21"/>
  <c r="F2974" i="21"/>
  <c r="E2974" i="21"/>
  <c r="O2974" i="21"/>
  <c r="Q2974" i="21"/>
  <c r="N2974" i="21"/>
  <c r="P2974" i="21"/>
  <c r="I2975" i="21"/>
  <c r="K2975" i="21"/>
  <c r="L2975" i="21"/>
  <c r="M2975" i="21"/>
  <c r="J2975" i="21"/>
  <c r="H2976" i="21"/>
  <c r="E2975" i="21"/>
  <c r="F2975" i="21"/>
  <c r="D2976" i="21"/>
  <c r="N2975" i="21"/>
  <c r="P2975" i="21"/>
  <c r="Q2975" i="21"/>
  <c r="O2975" i="21"/>
  <c r="H2977" i="21"/>
  <c r="K2976" i="21"/>
  <c r="L2976" i="21"/>
  <c r="J2976" i="21"/>
  <c r="I2976" i="21"/>
  <c r="M2976" i="21"/>
  <c r="F2976" i="21"/>
  <c r="D2977" i="21"/>
  <c r="E2976" i="21"/>
  <c r="L2977" i="21"/>
  <c r="I2977" i="21"/>
  <c r="K2977" i="21"/>
  <c r="H2978" i="21"/>
  <c r="M2977" i="21"/>
  <c r="J2977" i="21"/>
  <c r="N2976" i="21"/>
  <c r="O2976" i="21"/>
  <c r="Q2976" i="21"/>
  <c r="P2976" i="21"/>
  <c r="E2977" i="21"/>
  <c r="F2977" i="21"/>
  <c r="D2978" i="21"/>
  <c r="P2977" i="21"/>
  <c r="N2977" i="21"/>
  <c r="O2977" i="21"/>
  <c r="Q2977" i="21"/>
  <c r="J2978" i="21"/>
  <c r="I2978" i="21"/>
  <c r="L2978" i="21"/>
  <c r="M2978" i="21"/>
  <c r="H2979" i="21"/>
  <c r="K2978" i="21"/>
  <c r="D2979" i="21"/>
  <c r="E2978" i="21"/>
  <c r="F2978" i="21"/>
  <c r="P2978" i="21"/>
  <c r="Q2978" i="21"/>
  <c r="N2978" i="21"/>
  <c r="O2978" i="21"/>
  <c r="H2980" i="21"/>
  <c r="M2979" i="21"/>
  <c r="J2979" i="21"/>
  <c r="L2979" i="21"/>
  <c r="I2979" i="21"/>
  <c r="K2979" i="21"/>
  <c r="F2979" i="21"/>
  <c r="E2979" i="21"/>
  <c r="D2980" i="21"/>
  <c r="I2980" i="21"/>
  <c r="L2980" i="21"/>
  <c r="H2981" i="21"/>
  <c r="M2980" i="21"/>
  <c r="K2980" i="21"/>
  <c r="J2980" i="21"/>
  <c r="N2979" i="21"/>
  <c r="Q2979" i="21"/>
  <c r="P2979" i="21"/>
  <c r="O2979" i="21"/>
  <c r="D2981" i="21"/>
  <c r="E2980" i="21"/>
  <c r="F2980" i="21"/>
  <c r="P2980" i="21"/>
  <c r="N2980" i="21"/>
  <c r="Q2980" i="21"/>
  <c r="O2980" i="21"/>
  <c r="H2982" i="21"/>
  <c r="L2981" i="21"/>
  <c r="J2981" i="21"/>
  <c r="M2981" i="21"/>
  <c r="I2981" i="21"/>
  <c r="K2981" i="21"/>
  <c r="F2981" i="21"/>
  <c r="D2982" i="21"/>
  <c r="E2981" i="21"/>
  <c r="M2982" i="21"/>
  <c r="L2982" i="21"/>
  <c r="J2982" i="21"/>
  <c r="K2982" i="21"/>
  <c r="I2982" i="21"/>
  <c r="H2983" i="21"/>
  <c r="N2981" i="21"/>
  <c r="Q2981" i="21"/>
  <c r="P2981" i="21"/>
  <c r="O2981" i="21"/>
  <c r="E2982" i="21"/>
  <c r="D2983" i="21"/>
  <c r="F2982" i="21"/>
  <c r="Q2982" i="21"/>
  <c r="P2982" i="21"/>
  <c r="N2982" i="21"/>
  <c r="O2982" i="21"/>
  <c r="J2983" i="21"/>
  <c r="M2983" i="21"/>
  <c r="H2984" i="21"/>
  <c r="I2983" i="21"/>
  <c r="K2983" i="21"/>
  <c r="L2983" i="21"/>
  <c r="F2983" i="21"/>
  <c r="E2983" i="21"/>
  <c r="D2984" i="21"/>
  <c r="J2984" i="21"/>
  <c r="L2984" i="21"/>
  <c r="I2984" i="21"/>
  <c r="M2984" i="21"/>
  <c r="K2984" i="21"/>
  <c r="H2985" i="21"/>
  <c r="Q2983" i="21"/>
  <c r="N2983" i="21"/>
  <c r="P2983" i="21"/>
  <c r="O2983" i="21"/>
  <c r="E2984" i="21"/>
  <c r="D2985" i="21"/>
  <c r="F2984" i="21"/>
  <c r="O2984" i="21"/>
  <c r="P2984" i="21"/>
  <c r="Q2984" i="21"/>
  <c r="N2984" i="21"/>
  <c r="I2985" i="21"/>
  <c r="J2985" i="21"/>
  <c r="H2986" i="21"/>
  <c r="M2985" i="21"/>
  <c r="L2985" i="21"/>
  <c r="K2985" i="21"/>
  <c r="E2985" i="21"/>
  <c r="D2986" i="21"/>
  <c r="F2985" i="21"/>
  <c r="N2985" i="21"/>
  <c r="O2985" i="21"/>
  <c r="Q2985" i="21"/>
  <c r="P2985" i="21"/>
  <c r="L2986" i="21"/>
  <c r="K2986" i="21"/>
  <c r="M2986" i="21"/>
  <c r="I2986" i="21"/>
  <c r="J2986" i="21"/>
  <c r="H2987" i="21"/>
  <c r="E2986" i="21"/>
  <c r="D2987" i="21"/>
  <c r="F2986" i="21"/>
  <c r="P2986" i="21"/>
  <c r="N2986" i="21"/>
  <c r="O2986" i="21"/>
  <c r="Q2986" i="21"/>
  <c r="J2987" i="21"/>
  <c r="I2987" i="21"/>
  <c r="L2987" i="21"/>
  <c r="H2988" i="21"/>
  <c r="K2987" i="21"/>
  <c r="M2987" i="21"/>
  <c r="D2988" i="21"/>
  <c r="F2987" i="21"/>
  <c r="E2987" i="21"/>
  <c r="Q2987" i="21"/>
  <c r="N2987" i="21"/>
  <c r="P2987" i="21"/>
  <c r="O2987" i="21"/>
  <c r="L2988" i="21"/>
  <c r="H2989" i="21"/>
  <c r="I2988" i="21"/>
  <c r="K2988" i="21"/>
  <c r="M2988" i="21"/>
  <c r="J2988" i="21"/>
  <c r="E2988" i="21"/>
  <c r="F2988" i="21"/>
  <c r="D2989" i="21"/>
  <c r="K2989" i="21"/>
  <c r="L2989" i="21"/>
  <c r="M2989" i="21"/>
  <c r="J2989" i="21"/>
  <c r="H2990" i="21"/>
  <c r="I2989" i="21"/>
  <c r="O2988" i="21"/>
  <c r="P2988" i="21"/>
  <c r="Q2988" i="21"/>
  <c r="N2988" i="21"/>
  <c r="D2990" i="21"/>
  <c r="E2989" i="21"/>
  <c r="F2989" i="21"/>
  <c r="M2990" i="21"/>
  <c r="L2990" i="21"/>
  <c r="J2990" i="21"/>
  <c r="I2990" i="21"/>
  <c r="K2990" i="21"/>
  <c r="H2991" i="21"/>
  <c r="N2989" i="21"/>
  <c r="Q2989" i="21"/>
  <c r="P2989" i="21"/>
  <c r="O2989" i="21"/>
  <c r="E2990" i="21"/>
  <c r="D2991" i="21"/>
  <c r="F2990" i="21"/>
  <c r="P2990" i="21"/>
  <c r="O2990" i="21"/>
  <c r="Q2990" i="21"/>
  <c r="N2990" i="21"/>
  <c r="L2991" i="21"/>
  <c r="M2991" i="21"/>
  <c r="I2991" i="21"/>
  <c r="J2991" i="21"/>
  <c r="K2991" i="21"/>
  <c r="H2992" i="21"/>
  <c r="F2991" i="21"/>
  <c r="D2992" i="21"/>
  <c r="E2991" i="21"/>
  <c r="Q2991" i="21"/>
  <c r="O2991" i="21"/>
  <c r="N2991" i="21"/>
  <c r="P2991" i="21"/>
  <c r="J2992" i="21"/>
  <c r="K2992" i="21"/>
  <c r="H2993" i="21"/>
  <c r="L2992" i="21"/>
  <c r="M2992" i="21"/>
  <c r="I2992" i="21"/>
  <c r="F2992" i="21"/>
  <c r="E2992" i="21"/>
  <c r="D2993" i="21"/>
  <c r="J2993" i="21"/>
  <c r="K2993" i="21"/>
  <c r="I2993" i="21"/>
  <c r="L2993" i="21"/>
  <c r="H2994" i="21"/>
  <c r="M2993" i="21"/>
  <c r="N2992" i="21"/>
  <c r="P2992" i="21"/>
  <c r="O2992" i="21"/>
  <c r="Q2992" i="21"/>
  <c r="D2994" i="21"/>
  <c r="E2993" i="21"/>
  <c r="F2993" i="21"/>
  <c r="N2993" i="21"/>
  <c r="O2993" i="21"/>
  <c r="Q2993" i="21"/>
  <c r="P2993" i="21"/>
  <c r="H2995" i="21"/>
  <c r="K2994" i="21"/>
  <c r="L2994" i="21"/>
  <c r="J2994" i="21"/>
  <c r="I2994" i="21"/>
  <c r="M2994" i="21"/>
  <c r="D2995" i="21"/>
  <c r="E2994" i="21"/>
  <c r="F2994" i="21"/>
  <c r="L2995" i="21"/>
  <c r="K2995" i="21"/>
  <c r="J2995" i="21"/>
  <c r="I2995" i="21"/>
  <c r="M2995" i="21"/>
  <c r="H2996" i="21"/>
  <c r="P2994" i="21"/>
  <c r="Q2994" i="21"/>
  <c r="O2994" i="21"/>
  <c r="N2994" i="21"/>
  <c r="F2995" i="21"/>
  <c r="D2996" i="21"/>
  <c r="E2995" i="21"/>
  <c r="O2995" i="21"/>
  <c r="P2995" i="21"/>
  <c r="N2995" i="21"/>
  <c r="Q2995" i="21"/>
  <c r="H2997" i="21"/>
  <c r="J2996" i="21"/>
  <c r="L2996" i="21"/>
  <c r="K2996" i="21"/>
  <c r="M2996" i="21"/>
  <c r="I2996" i="21"/>
  <c r="F2996" i="21"/>
  <c r="E2996" i="21"/>
  <c r="D2997" i="21"/>
  <c r="K2997" i="21"/>
  <c r="J2997" i="21"/>
  <c r="H2998" i="21"/>
  <c r="I2997" i="21"/>
  <c r="L2997" i="21"/>
  <c r="M2997" i="21"/>
  <c r="O2996" i="21"/>
  <c r="N2996" i="21"/>
  <c r="Q2996" i="21"/>
  <c r="P2996" i="21"/>
  <c r="E2997" i="21"/>
  <c r="D2998" i="21"/>
  <c r="F2997" i="21"/>
  <c r="H2999" i="21"/>
  <c r="M2998" i="21"/>
  <c r="K2998" i="21"/>
  <c r="J2998" i="21"/>
  <c r="I2998" i="21"/>
  <c r="L2998" i="21"/>
  <c r="Q2997" i="21"/>
  <c r="N2997" i="21"/>
  <c r="P2997" i="21"/>
  <c r="O2997" i="21"/>
  <c r="F2998" i="21"/>
  <c r="E2998" i="21"/>
  <c r="D2999" i="21"/>
  <c r="K2999" i="21"/>
  <c r="L2999" i="21"/>
  <c r="J2999" i="21"/>
  <c r="M2999" i="21"/>
  <c r="H3000" i="21"/>
  <c r="I2999" i="21"/>
  <c r="N2998" i="21"/>
  <c r="Q2998" i="21"/>
  <c r="P2998" i="21"/>
  <c r="O2998" i="21"/>
  <c r="F2999" i="21"/>
  <c r="E2999" i="21"/>
  <c r="D3000" i="21"/>
  <c r="H3001" i="21"/>
  <c r="K3000" i="21"/>
  <c r="J3000" i="21"/>
  <c r="M3000" i="21"/>
  <c r="L3000" i="21"/>
  <c r="I3000" i="21"/>
  <c r="P2999" i="21"/>
  <c r="Q2999" i="21"/>
  <c r="O2999" i="21"/>
  <c r="N2999" i="21"/>
  <c r="E3000" i="21"/>
  <c r="D3001" i="21"/>
  <c r="F3000" i="21"/>
  <c r="H3002" i="21"/>
  <c r="M3001" i="21"/>
  <c r="J3001" i="21"/>
  <c r="I3001" i="21"/>
  <c r="K3001" i="21"/>
  <c r="L3001" i="21"/>
  <c r="P3000" i="21"/>
  <c r="N3000" i="21"/>
  <c r="O3000" i="21"/>
  <c r="Q3000" i="21"/>
  <c r="F3001" i="21"/>
  <c r="D3002" i="21"/>
  <c r="E3001" i="21"/>
  <c r="M3002" i="21"/>
  <c r="H3003" i="21"/>
  <c r="J3002" i="21"/>
  <c r="L3002" i="21"/>
  <c r="I3002" i="21"/>
  <c r="K3002" i="21"/>
  <c r="P3001" i="21"/>
  <c r="N3001" i="21"/>
  <c r="O3001" i="21"/>
  <c r="Q3001" i="21"/>
  <c r="F3002" i="21"/>
  <c r="D3003" i="21"/>
  <c r="E3002" i="21"/>
  <c r="J3003" i="21"/>
  <c r="M3003" i="21"/>
  <c r="L3003" i="21"/>
  <c r="I3003" i="21"/>
  <c r="K3003" i="21"/>
  <c r="H3004" i="21"/>
  <c r="N3002" i="21"/>
  <c r="P3002" i="21"/>
  <c r="O3002" i="21"/>
  <c r="Q3002" i="21"/>
  <c r="F3003" i="21"/>
  <c r="E3003" i="21"/>
  <c r="D3004" i="21"/>
  <c r="N3003" i="21"/>
  <c r="P3003" i="21"/>
  <c r="O3003" i="21"/>
  <c r="Q3003" i="21"/>
  <c r="M3004" i="21"/>
  <c r="I3004" i="21"/>
  <c r="J3004" i="21"/>
  <c r="H3005" i="21"/>
  <c r="K3004" i="21"/>
  <c r="L3004" i="21"/>
  <c r="F3004" i="21"/>
  <c r="E3004" i="21"/>
  <c r="D3005" i="21"/>
  <c r="O3004" i="21"/>
  <c r="P3004" i="21"/>
  <c r="Q3004" i="21"/>
  <c r="N3004" i="21"/>
  <c r="H3006" i="21"/>
  <c r="L3005" i="21"/>
  <c r="I3005" i="21"/>
  <c r="J3005" i="21"/>
  <c r="K3005" i="21"/>
  <c r="M3005" i="21"/>
  <c r="D3006" i="21"/>
  <c r="E3005" i="21"/>
  <c r="F3005" i="21"/>
  <c r="I3006" i="21"/>
  <c r="J3006" i="21"/>
  <c r="L3006" i="21"/>
  <c r="M3006" i="21"/>
  <c r="H3007" i="21"/>
  <c r="K3006" i="21"/>
  <c r="N3005" i="21"/>
  <c r="Q3005" i="21"/>
  <c r="P3005" i="21"/>
  <c r="O3005" i="21"/>
  <c r="E3006" i="21"/>
  <c r="D3007" i="21"/>
  <c r="F3006" i="21"/>
  <c r="O3006" i="21"/>
  <c r="Q3006" i="21"/>
  <c r="N3006" i="21"/>
  <c r="P3006" i="21"/>
  <c r="L3007" i="21"/>
  <c r="H3008" i="21"/>
  <c r="M3007" i="21"/>
  <c r="K3007" i="21"/>
  <c r="J3007" i="21"/>
  <c r="I3007" i="21"/>
  <c r="F3007" i="21"/>
  <c r="D3008" i="21"/>
  <c r="E3007" i="21"/>
  <c r="L3008" i="21"/>
  <c r="K3008" i="21"/>
  <c r="M3008" i="21"/>
  <c r="H3009" i="21"/>
  <c r="I3008" i="21"/>
  <c r="J3008" i="21"/>
  <c r="N3007" i="21"/>
  <c r="P3007" i="21"/>
  <c r="Q3007" i="21"/>
  <c r="O3007" i="21"/>
  <c r="E3008" i="21"/>
  <c r="F3008" i="21"/>
  <c r="D3009" i="21"/>
  <c r="H3010" i="21"/>
  <c r="M3009" i="21"/>
  <c r="K3009" i="21"/>
  <c r="L3009" i="21"/>
  <c r="J3009" i="21"/>
  <c r="I3009" i="21"/>
  <c r="Q3008" i="21"/>
  <c r="O3008" i="21"/>
  <c r="N3008" i="21"/>
  <c r="P3008" i="21"/>
  <c r="F3009" i="21"/>
  <c r="D3010" i="21"/>
  <c r="E3009" i="21"/>
  <c r="L3010" i="21"/>
  <c r="J3010" i="21"/>
  <c r="M3010" i="21"/>
  <c r="K3010" i="21"/>
  <c r="I3010" i="21"/>
  <c r="H3011" i="21"/>
  <c r="P3009" i="21"/>
  <c r="Q3009" i="21"/>
  <c r="O3009" i="21"/>
  <c r="N3009" i="21"/>
  <c r="F3010" i="21"/>
  <c r="E3010" i="21"/>
  <c r="D3011" i="21"/>
  <c r="P3010" i="21"/>
  <c r="O3010" i="21"/>
  <c r="Q3010" i="21"/>
  <c r="N3010" i="21"/>
  <c r="J3011" i="21"/>
  <c r="M3011" i="21"/>
  <c r="I3011" i="21"/>
  <c r="H3012" i="21"/>
  <c r="L3011" i="21"/>
  <c r="K3011" i="21"/>
  <c r="E3011" i="21"/>
  <c r="F3011" i="21"/>
  <c r="D3012" i="21"/>
  <c r="N3011" i="21"/>
  <c r="O3011" i="21"/>
  <c r="Q3011" i="21"/>
  <c r="P3011" i="21"/>
  <c r="L3012" i="21"/>
  <c r="H3013" i="21"/>
  <c r="J3012" i="21"/>
  <c r="K3012" i="21"/>
  <c r="M3012" i="21"/>
  <c r="I3012" i="21"/>
  <c r="E3012" i="21"/>
  <c r="F3012" i="21"/>
  <c r="D3013" i="21"/>
  <c r="L3013" i="21"/>
  <c r="M3013" i="21"/>
  <c r="K3013" i="21"/>
  <c r="I3013" i="21"/>
  <c r="J3013" i="21"/>
  <c r="H3014" i="21"/>
  <c r="P3012" i="21"/>
  <c r="N3012" i="21"/>
  <c r="Q3012" i="21"/>
  <c r="O3012" i="21"/>
  <c r="E3013" i="21"/>
  <c r="D3014" i="21"/>
  <c r="F3013" i="21"/>
  <c r="O3013" i="21"/>
  <c r="P3013" i="21"/>
  <c r="N3013" i="21"/>
  <c r="Q3013" i="21"/>
  <c r="I3014" i="21"/>
  <c r="H3015" i="21"/>
  <c r="K3014" i="21"/>
  <c r="L3014" i="21"/>
  <c r="J3014" i="21"/>
  <c r="M3014" i="21"/>
  <c r="E3014" i="21"/>
  <c r="F3014" i="21"/>
  <c r="D3015" i="21"/>
  <c r="N3014" i="21"/>
  <c r="Q3014" i="21"/>
  <c r="P3014" i="21"/>
  <c r="O3014" i="21"/>
  <c r="L3015" i="21"/>
  <c r="H3016" i="21"/>
  <c r="J3015" i="21"/>
  <c r="I3015" i="21"/>
  <c r="K3015" i="21"/>
  <c r="M3015" i="21"/>
  <c r="F3015" i="21"/>
  <c r="D3016" i="21"/>
  <c r="E3015" i="21"/>
  <c r="L3016" i="21"/>
  <c r="I3016" i="21"/>
  <c r="H3017" i="21"/>
  <c r="M3016" i="21"/>
  <c r="J3016" i="21"/>
  <c r="K3016" i="21"/>
  <c r="P3015" i="21"/>
  <c r="N3015" i="21"/>
  <c r="O3015" i="21"/>
  <c r="Q3015" i="21"/>
  <c r="E3016" i="21"/>
  <c r="D3017" i="21"/>
  <c r="F3016" i="21"/>
  <c r="O3016" i="21"/>
  <c r="N3016" i="21"/>
  <c r="Q3016" i="21"/>
  <c r="P3016" i="21"/>
  <c r="J3017" i="21"/>
  <c r="I3017" i="21"/>
  <c r="L3017" i="21"/>
  <c r="H3018" i="21"/>
  <c r="K3017" i="21"/>
  <c r="M3017" i="21"/>
  <c r="E3017" i="21"/>
  <c r="D3018" i="21"/>
  <c r="F3017" i="21"/>
  <c r="P3017" i="21"/>
  <c r="Q3017" i="21"/>
  <c r="O3017" i="21"/>
  <c r="N3017" i="21"/>
  <c r="J3018" i="21"/>
  <c r="M3018" i="21"/>
  <c r="I3018" i="21"/>
  <c r="K3018" i="21"/>
  <c r="H3019" i="21"/>
  <c r="L3018" i="21"/>
  <c r="F3018" i="21"/>
  <c r="D3019" i="21"/>
  <c r="E3018" i="21"/>
  <c r="Q3018" i="21"/>
  <c r="P3018" i="21"/>
  <c r="O3018" i="21"/>
  <c r="N3018" i="21"/>
  <c r="I3019" i="21"/>
  <c r="J3019" i="21"/>
  <c r="K3019" i="21"/>
  <c r="M3019" i="21"/>
  <c r="L3019" i="21"/>
  <c r="H3020" i="21"/>
  <c r="F3019" i="21"/>
  <c r="D3020" i="21"/>
  <c r="E3019" i="21"/>
  <c r="Q3019" i="21"/>
  <c r="O3019" i="21"/>
  <c r="N3019" i="21"/>
  <c r="P3019" i="21"/>
  <c r="K3020" i="21"/>
  <c r="M3020" i="21"/>
  <c r="L3020" i="21"/>
  <c r="H3021" i="21"/>
  <c r="I3020" i="21"/>
  <c r="J3020" i="21"/>
  <c r="D3021" i="21"/>
  <c r="F3020" i="21"/>
  <c r="E3020" i="21"/>
  <c r="I3021" i="21"/>
  <c r="K3021" i="21"/>
  <c r="J3021" i="21"/>
  <c r="L3021" i="21"/>
  <c r="M3021" i="21"/>
  <c r="H3022" i="21"/>
  <c r="O3020" i="21"/>
  <c r="P3020" i="21"/>
  <c r="Q3020" i="21"/>
  <c r="N3020" i="21"/>
  <c r="F3021" i="21"/>
  <c r="E3021" i="21"/>
  <c r="D3022" i="21"/>
  <c r="N3021" i="21"/>
  <c r="P3021" i="21"/>
  <c r="O3021" i="21"/>
  <c r="Q3021" i="21"/>
  <c r="I3022" i="21"/>
  <c r="M3022" i="21"/>
  <c r="L3022" i="21"/>
  <c r="K3022" i="21"/>
  <c r="J3022" i="21"/>
  <c r="H3023" i="21"/>
  <c r="E3022" i="21"/>
  <c r="F3022" i="21"/>
  <c r="D3023" i="21"/>
  <c r="O3022" i="21"/>
  <c r="P3022" i="21"/>
  <c r="N3022" i="21"/>
  <c r="Q3022" i="21"/>
  <c r="J3023" i="21"/>
  <c r="H3024" i="21"/>
  <c r="K3023" i="21"/>
  <c r="L3023" i="21"/>
  <c r="M3023" i="21"/>
  <c r="I3023" i="21"/>
  <c r="E3023" i="21"/>
  <c r="F3023" i="21"/>
  <c r="D3024" i="21"/>
  <c r="H3025" i="21"/>
  <c r="J3024" i="21"/>
  <c r="M3024" i="21"/>
  <c r="I3024" i="21"/>
  <c r="K3024" i="21"/>
  <c r="L3024" i="21"/>
  <c r="P3023" i="21"/>
  <c r="N3023" i="21"/>
  <c r="O3023" i="21"/>
  <c r="Q3023" i="21"/>
  <c r="E3024" i="21"/>
  <c r="F3024" i="21"/>
  <c r="D3025" i="21"/>
  <c r="J3025" i="21"/>
  <c r="M3025" i="21"/>
  <c r="H3026" i="21"/>
  <c r="I3025" i="21"/>
  <c r="L3025" i="21"/>
  <c r="K3025" i="21"/>
  <c r="Q3024" i="21"/>
  <c r="N3024" i="21"/>
  <c r="P3024" i="21"/>
  <c r="O3024" i="21"/>
  <c r="E3025" i="21"/>
  <c r="F3025" i="21"/>
  <c r="D3026" i="21"/>
  <c r="H3027" i="21"/>
  <c r="I3026" i="21"/>
  <c r="M3026" i="21"/>
  <c r="J3026" i="21"/>
  <c r="L3026" i="21"/>
  <c r="K3026" i="21"/>
  <c r="P3025" i="21"/>
  <c r="N3025" i="21"/>
  <c r="O3025" i="21"/>
  <c r="Q3025" i="21"/>
  <c r="E3026" i="21"/>
  <c r="D3027" i="21"/>
  <c r="F3026" i="21"/>
  <c r="M3027" i="21"/>
  <c r="L3027" i="21"/>
  <c r="J3027" i="21"/>
  <c r="H3028" i="21"/>
  <c r="K3027" i="21"/>
  <c r="I3027" i="21"/>
  <c r="N3026" i="21"/>
  <c r="P3026" i="21"/>
  <c r="O3026" i="21"/>
  <c r="Q3026" i="21"/>
  <c r="E3027" i="21"/>
  <c r="F3027" i="21"/>
  <c r="D3028" i="21"/>
  <c r="I3028" i="21"/>
  <c r="J3028" i="21"/>
  <c r="H3029" i="21"/>
  <c r="M3028" i="21"/>
  <c r="L3028" i="21"/>
  <c r="K3028" i="21"/>
  <c r="Q3027" i="21"/>
  <c r="P3027" i="21"/>
  <c r="O3027" i="21"/>
  <c r="N3027" i="21"/>
  <c r="D3029" i="21"/>
  <c r="E3028" i="21"/>
  <c r="F3028" i="21"/>
  <c r="N3028" i="21"/>
  <c r="Q3028" i="21"/>
  <c r="O3028" i="21"/>
  <c r="P3028" i="21"/>
  <c r="M3029" i="21"/>
  <c r="K3029" i="21"/>
  <c r="J3029" i="21"/>
  <c r="I3029" i="21"/>
  <c r="L3029" i="21"/>
  <c r="H3030" i="21"/>
  <c r="D3030" i="21"/>
  <c r="E3029" i="21"/>
  <c r="F3029" i="21"/>
  <c r="Q3029" i="21"/>
  <c r="P3029" i="21"/>
  <c r="O3029" i="21"/>
  <c r="N3029" i="21"/>
  <c r="J3030" i="21"/>
  <c r="M3030" i="21"/>
  <c r="I3030" i="21"/>
  <c r="K3030" i="21"/>
  <c r="H3031" i="21"/>
  <c r="L3030" i="21"/>
  <c r="E3030" i="21"/>
  <c r="F3030" i="21"/>
  <c r="D3031" i="21"/>
  <c r="O3030" i="21"/>
  <c r="P3030" i="21"/>
  <c r="Q3030" i="21"/>
  <c r="N3030" i="21"/>
  <c r="J3031" i="21"/>
  <c r="M3031" i="21"/>
  <c r="L3031" i="21"/>
  <c r="H3032" i="21"/>
  <c r="K3031" i="21"/>
  <c r="I3031" i="21"/>
  <c r="E3031" i="21"/>
  <c r="F3031" i="21"/>
  <c r="D3032" i="21"/>
  <c r="I3032" i="21"/>
  <c r="L3032" i="21"/>
  <c r="M3032" i="21"/>
  <c r="H3033" i="21"/>
  <c r="J3032" i="21"/>
  <c r="K3032" i="21"/>
  <c r="P3031" i="21"/>
  <c r="N3031" i="21"/>
  <c r="O3031" i="21"/>
  <c r="Q3031" i="21"/>
  <c r="D3033" i="21"/>
  <c r="E3032" i="21"/>
  <c r="F3032" i="21"/>
  <c r="Q3032" i="21"/>
  <c r="N3032" i="21"/>
  <c r="P3032" i="21"/>
  <c r="O3032" i="21"/>
  <c r="L3033" i="21"/>
  <c r="J3033" i="21"/>
  <c r="M3033" i="21"/>
  <c r="H3034" i="21"/>
  <c r="K3033" i="21"/>
  <c r="I3033" i="21"/>
  <c r="E3033" i="21"/>
  <c r="F3033" i="21"/>
  <c r="D3034" i="21"/>
  <c r="M3034" i="21"/>
  <c r="J3034" i="21"/>
  <c r="H3035" i="21"/>
  <c r="L3034" i="21"/>
  <c r="I3034" i="21"/>
  <c r="K3034" i="21"/>
  <c r="P3033" i="21"/>
  <c r="N3033" i="21"/>
  <c r="O3033" i="21"/>
  <c r="Q3033" i="21"/>
  <c r="F3034" i="21"/>
  <c r="D3035" i="21"/>
  <c r="E3034" i="21"/>
  <c r="H3036" i="21"/>
  <c r="J3035" i="21"/>
  <c r="M3035" i="21"/>
  <c r="L3035" i="21"/>
  <c r="I3035" i="21"/>
  <c r="K3035" i="21"/>
  <c r="Q3034" i="21"/>
  <c r="P3034" i="21"/>
  <c r="O3034" i="21"/>
  <c r="N3034" i="21"/>
  <c r="E3035" i="21"/>
  <c r="F3035" i="21"/>
  <c r="D3036" i="21"/>
  <c r="H3037" i="21"/>
  <c r="L3036" i="21"/>
  <c r="M3036" i="21"/>
  <c r="J3036" i="21"/>
  <c r="K3036" i="21"/>
  <c r="I3036" i="21"/>
  <c r="N3035" i="21"/>
  <c r="O3035" i="21"/>
  <c r="Q3035" i="21"/>
  <c r="P3035" i="21"/>
  <c r="E3036" i="21"/>
  <c r="F3036" i="21"/>
  <c r="D3037" i="21"/>
  <c r="M3037" i="21"/>
  <c r="L3037" i="21"/>
  <c r="H3038" i="21"/>
  <c r="I3037" i="21"/>
  <c r="J3037" i="21"/>
  <c r="K3037" i="21"/>
  <c r="O3036" i="21"/>
  <c r="P3036" i="21"/>
  <c r="Q3036" i="21"/>
  <c r="N3036" i="21"/>
  <c r="D3038" i="21"/>
  <c r="F3037" i="21"/>
  <c r="E3037" i="21"/>
  <c r="L3038" i="21"/>
  <c r="K3038" i="21"/>
  <c r="I3038" i="21"/>
  <c r="J3038" i="21"/>
  <c r="H3039" i="21"/>
  <c r="M3038" i="21"/>
  <c r="O3037" i="21"/>
  <c r="P3037" i="21"/>
  <c r="Q3037" i="21"/>
  <c r="N3037" i="21"/>
  <c r="E3038" i="21"/>
  <c r="F3038" i="21"/>
  <c r="D3039" i="21"/>
  <c r="Q3038" i="21"/>
  <c r="N3038" i="21"/>
  <c r="P3038" i="21"/>
  <c r="O3038" i="21"/>
  <c r="L3039" i="21"/>
  <c r="H3040" i="21"/>
  <c r="M3039" i="21"/>
  <c r="I3039" i="21"/>
  <c r="J3039" i="21"/>
  <c r="K3039" i="21"/>
  <c r="F3039" i="21"/>
  <c r="E3039" i="21"/>
  <c r="D3040" i="21"/>
  <c r="I3040" i="21"/>
  <c r="K3040" i="21"/>
  <c r="H3041" i="21"/>
  <c r="J3040" i="21"/>
  <c r="M3040" i="21"/>
  <c r="L3040" i="21"/>
  <c r="P3039" i="21"/>
  <c r="N3039" i="21"/>
  <c r="Q3039" i="21"/>
  <c r="O3039" i="21"/>
  <c r="D3041" i="21"/>
  <c r="F3040" i="21"/>
  <c r="E3040" i="21"/>
  <c r="N3040" i="21"/>
  <c r="P3040" i="21"/>
  <c r="O3040" i="21"/>
  <c r="Q3040" i="21"/>
  <c r="I3041" i="21"/>
  <c r="L3041" i="21"/>
  <c r="J3041" i="21"/>
  <c r="H3042" i="21"/>
  <c r="K3041" i="21"/>
  <c r="M3041" i="21"/>
  <c r="E3041" i="21"/>
  <c r="D3042" i="21"/>
  <c r="F3041" i="21"/>
  <c r="P3041" i="21"/>
  <c r="O3041" i="21"/>
  <c r="Q3041" i="21"/>
  <c r="N3041" i="21"/>
  <c r="I3042" i="21"/>
  <c r="L3042" i="21"/>
  <c r="H3043" i="21"/>
  <c r="J3042" i="21"/>
  <c r="M3042" i="21"/>
  <c r="K3042" i="21"/>
  <c r="E3042" i="21"/>
  <c r="F3042" i="21"/>
  <c r="D3043" i="21"/>
  <c r="P3042" i="21"/>
  <c r="N3042" i="21"/>
  <c r="O3042" i="21"/>
  <c r="Q3042" i="21"/>
  <c r="I3043" i="21"/>
  <c r="M3043" i="21"/>
  <c r="H3044" i="21"/>
  <c r="L3043" i="21"/>
  <c r="J3043" i="21"/>
  <c r="K3043" i="21"/>
  <c r="F3043" i="21"/>
  <c r="E3043" i="21"/>
  <c r="D3044" i="21"/>
  <c r="Q3043" i="21"/>
  <c r="P3043" i="21"/>
  <c r="O3043" i="21"/>
  <c r="N3043" i="21"/>
  <c r="J3044" i="21"/>
  <c r="K3044" i="21"/>
  <c r="L3044" i="21"/>
  <c r="H3045" i="21"/>
  <c r="M3044" i="21"/>
  <c r="I3044" i="21"/>
  <c r="F3044" i="21"/>
  <c r="E3044" i="21"/>
  <c r="D3045" i="21"/>
  <c r="H3046" i="21"/>
  <c r="J3045" i="21"/>
  <c r="I3045" i="21"/>
  <c r="L3045" i="21"/>
  <c r="M3045" i="21"/>
  <c r="K3045" i="21"/>
  <c r="P3044" i="21"/>
  <c r="N3044" i="21"/>
  <c r="Q3044" i="21"/>
  <c r="O3044" i="21"/>
  <c r="F3045" i="21"/>
  <c r="D3046" i="21"/>
  <c r="E3045" i="21"/>
  <c r="J3046" i="21"/>
  <c r="L3046" i="21"/>
  <c r="M3046" i="21"/>
  <c r="K3046" i="21"/>
  <c r="I3046" i="21"/>
  <c r="H3047" i="21"/>
  <c r="Q3045" i="21"/>
  <c r="N3045" i="21"/>
  <c r="P3045" i="21"/>
  <c r="O3045" i="21"/>
  <c r="E3046" i="21"/>
  <c r="F3046" i="21"/>
  <c r="D3047" i="21"/>
  <c r="N3046" i="21"/>
  <c r="Q3046" i="21"/>
  <c r="O3046" i="21"/>
  <c r="P3046" i="21"/>
  <c r="K3047" i="21"/>
  <c r="L3047" i="21"/>
  <c r="I3047" i="21"/>
  <c r="J3047" i="21"/>
  <c r="M3047" i="21"/>
  <c r="H3048" i="21"/>
  <c r="E3047" i="21"/>
  <c r="F3047" i="21"/>
  <c r="D3048" i="21"/>
  <c r="N3047" i="21"/>
  <c r="P3047" i="21"/>
  <c r="O3047" i="21"/>
  <c r="Q3047" i="21"/>
  <c r="L3048" i="21"/>
  <c r="J3048" i="21"/>
  <c r="H3049" i="21"/>
  <c r="K3048" i="21"/>
  <c r="M3048" i="21"/>
  <c r="I3048" i="21"/>
  <c r="D3049" i="21"/>
  <c r="E3048" i="21"/>
  <c r="F3048" i="21"/>
  <c r="L3049" i="21"/>
  <c r="J3049" i="21"/>
  <c r="H3050" i="21"/>
  <c r="I3049" i="21"/>
  <c r="K3049" i="21"/>
  <c r="M3049" i="21"/>
  <c r="O3048" i="21"/>
  <c r="P3048" i="21"/>
  <c r="Q3048" i="21"/>
  <c r="N3048" i="21"/>
  <c r="D3050" i="21"/>
  <c r="F3049" i="21"/>
  <c r="E3049" i="21"/>
  <c r="M3050" i="21"/>
  <c r="J3050" i="21"/>
  <c r="H3051" i="21"/>
  <c r="L3050" i="21"/>
  <c r="I3050" i="21"/>
  <c r="K3050" i="21"/>
  <c r="P3049" i="21"/>
  <c r="O3049" i="21"/>
  <c r="Q3049" i="21"/>
  <c r="N3049" i="21"/>
  <c r="E3050" i="21"/>
  <c r="D3051" i="21"/>
  <c r="F3050" i="21"/>
  <c r="I3051" i="21"/>
  <c r="J3051" i="21"/>
  <c r="L3051" i="21"/>
  <c r="M3051" i="21"/>
  <c r="K3051" i="21"/>
  <c r="H3052" i="21"/>
  <c r="P3050" i="21"/>
  <c r="O3050" i="21"/>
  <c r="N3050" i="21"/>
  <c r="Q3050" i="21"/>
  <c r="D3052" i="21"/>
  <c r="F3051" i="21"/>
  <c r="E3051" i="21"/>
  <c r="P3051" i="21"/>
  <c r="O3051" i="21"/>
  <c r="N3051" i="21"/>
  <c r="Q3051" i="21"/>
  <c r="K3052" i="21"/>
  <c r="M3052" i="21"/>
  <c r="H3053" i="21"/>
  <c r="I3052" i="21"/>
  <c r="L3052" i="21"/>
  <c r="J3052" i="21"/>
  <c r="E3052" i="21"/>
  <c r="F3052" i="21"/>
  <c r="D3053" i="21"/>
  <c r="K3053" i="21"/>
  <c r="L3053" i="21"/>
  <c r="H3054" i="21"/>
  <c r="M3053" i="21"/>
  <c r="J3053" i="21"/>
  <c r="I3053" i="21"/>
  <c r="Q3052" i="21"/>
  <c r="N3052" i="21"/>
  <c r="P3052" i="21"/>
  <c r="O3052" i="21"/>
  <c r="F3053" i="21"/>
  <c r="E3053" i="21"/>
  <c r="D3054" i="21"/>
  <c r="K3054" i="21"/>
  <c r="J3054" i="21"/>
  <c r="I3054" i="21"/>
  <c r="H3055" i="21"/>
  <c r="L3054" i="21"/>
  <c r="M3054" i="21"/>
  <c r="P3053" i="21"/>
  <c r="Q3053" i="21"/>
  <c r="N3053" i="21"/>
  <c r="O3053" i="21"/>
  <c r="E3054" i="21"/>
  <c r="D3055" i="21"/>
  <c r="F3054" i="21"/>
  <c r="O3054" i="21"/>
  <c r="Q3054" i="21"/>
  <c r="N3054" i="21"/>
  <c r="P3054" i="21"/>
  <c r="L3055" i="21"/>
  <c r="K3055" i="21"/>
  <c r="M3055" i="21"/>
  <c r="I3055" i="21"/>
  <c r="J3055" i="21"/>
  <c r="H3056" i="21"/>
  <c r="F3055" i="21"/>
  <c r="D3056" i="21"/>
  <c r="E3055" i="21"/>
  <c r="O3055" i="21"/>
  <c r="P3055" i="21"/>
  <c r="Q3055" i="21"/>
  <c r="N3055" i="21"/>
  <c r="M3056" i="21"/>
  <c r="I3056" i="21"/>
  <c r="H3057" i="21"/>
  <c r="K3056" i="21"/>
  <c r="J3056" i="21"/>
  <c r="L3056" i="21"/>
  <c r="F3056" i="21"/>
  <c r="E3056" i="21"/>
  <c r="D3057" i="21"/>
  <c r="O3056" i="21"/>
  <c r="P3056" i="21"/>
  <c r="N3056" i="21"/>
  <c r="Q3056" i="21"/>
  <c r="L3057" i="21"/>
  <c r="K3057" i="21"/>
  <c r="I3057" i="21"/>
  <c r="H3058" i="21"/>
  <c r="M3057" i="21"/>
  <c r="J3057" i="21"/>
  <c r="F3057" i="21"/>
  <c r="D3058" i="21"/>
  <c r="E3057" i="21"/>
  <c r="P3057" i="21"/>
  <c r="O3057" i="21"/>
  <c r="N3057" i="21"/>
  <c r="Q3057" i="21"/>
  <c r="L3058" i="21"/>
  <c r="H3059" i="21"/>
  <c r="K3058" i="21"/>
  <c r="I3058" i="21"/>
  <c r="J3058" i="21"/>
  <c r="M3058" i="21"/>
  <c r="D3059" i="21"/>
  <c r="E3058" i="21"/>
  <c r="F3058" i="21"/>
  <c r="J3059" i="21"/>
  <c r="H3060" i="21"/>
  <c r="M3059" i="21"/>
  <c r="K3059" i="21"/>
  <c r="L3059" i="21"/>
  <c r="I3059" i="21"/>
  <c r="P3058" i="21"/>
  <c r="O3058" i="21"/>
  <c r="Q3058" i="21"/>
  <c r="N3058" i="21"/>
  <c r="F3059" i="21"/>
  <c r="E3059" i="21"/>
  <c r="D3060" i="21"/>
  <c r="K3060" i="21"/>
  <c r="I3060" i="21"/>
  <c r="J3060" i="21"/>
  <c r="L3060" i="21"/>
  <c r="H3061" i="21"/>
  <c r="M3060" i="21"/>
  <c r="Q3059" i="21"/>
  <c r="P3059" i="21"/>
  <c r="O3059" i="21"/>
  <c r="N3059" i="21"/>
  <c r="E3060" i="21"/>
  <c r="F3060" i="21"/>
  <c r="D3061" i="21"/>
  <c r="N3060" i="21"/>
  <c r="O3060" i="21"/>
  <c r="P3060" i="21"/>
  <c r="Q3060" i="21"/>
  <c r="J3061" i="21"/>
  <c r="K3061" i="21"/>
  <c r="L3061" i="21"/>
  <c r="I3061" i="21"/>
  <c r="H3062" i="21"/>
  <c r="M3061" i="21"/>
  <c r="F3061" i="21"/>
  <c r="E3061" i="21"/>
  <c r="D3062" i="21"/>
  <c r="Q3061" i="21"/>
  <c r="P3061" i="21"/>
  <c r="O3061" i="21"/>
  <c r="N3061" i="21"/>
  <c r="I3062" i="21"/>
  <c r="K3062" i="21"/>
  <c r="M3062" i="21"/>
  <c r="L3062" i="21"/>
  <c r="H3063" i="21"/>
  <c r="J3062" i="21"/>
  <c r="F3062" i="21"/>
  <c r="E3062" i="21"/>
  <c r="D3063" i="21"/>
  <c r="O3062" i="21"/>
  <c r="N3062" i="21"/>
  <c r="Q3062" i="21"/>
  <c r="P3062" i="21"/>
  <c r="J3063" i="21"/>
  <c r="H3064" i="21"/>
  <c r="K3063" i="21"/>
  <c r="L3063" i="21"/>
  <c r="M3063" i="21"/>
  <c r="I3063" i="21"/>
  <c r="F3063" i="21"/>
  <c r="E3063" i="21"/>
  <c r="D3064" i="21"/>
  <c r="H3065" i="21"/>
  <c r="M3064" i="21"/>
  <c r="K3064" i="21"/>
  <c r="I3064" i="21"/>
  <c r="J3064" i="21"/>
  <c r="L3064" i="21"/>
  <c r="P3063" i="21"/>
  <c r="O3063" i="21"/>
  <c r="N3063" i="21"/>
  <c r="Q3063" i="21"/>
  <c r="D3065" i="21"/>
  <c r="E3064" i="21"/>
  <c r="F3064" i="21"/>
  <c r="L3065" i="21"/>
  <c r="H3066" i="21"/>
  <c r="K3065" i="21"/>
  <c r="M3065" i="21"/>
  <c r="J3065" i="21"/>
  <c r="I3065" i="21"/>
  <c r="O3064" i="21"/>
  <c r="P3064" i="21"/>
  <c r="N3064" i="21"/>
  <c r="Q3064" i="21"/>
  <c r="F3065" i="21"/>
  <c r="D3066" i="21"/>
  <c r="E3065" i="21"/>
  <c r="J3066" i="21"/>
  <c r="M3066" i="21"/>
  <c r="H3067" i="21"/>
  <c r="L3066" i="21"/>
  <c r="K3066" i="21"/>
  <c r="I3066" i="21"/>
  <c r="P3065" i="21"/>
  <c r="O3065" i="21"/>
  <c r="N3065" i="21"/>
  <c r="Q3065" i="21"/>
  <c r="E3066" i="21"/>
  <c r="D3067" i="21"/>
  <c r="F3066" i="21"/>
  <c r="I3067" i="21"/>
  <c r="L3067" i="21"/>
  <c r="K3067" i="21"/>
  <c r="H3068" i="21"/>
  <c r="M3067" i="21"/>
  <c r="J3067" i="21"/>
  <c r="P3066" i="21"/>
  <c r="O3066" i="21"/>
  <c r="N3066" i="21"/>
  <c r="Q3066" i="21"/>
  <c r="F3067" i="21"/>
  <c r="D3068" i="21"/>
  <c r="E3067" i="21"/>
  <c r="Q3067" i="21"/>
  <c r="N3067" i="21"/>
  <c r="O3067" i="21"/>
  <c r="P3067" i="21"/>
  <c r="M3068" i="21"/>
  <c r="H3069" i="21"/>
  <c r="J3068" i="21"/>
  <c r="L3068" i="21"/>
  <c r="K3068" i="21"/>
  <c r="I3068" i="21"/>
  <c r="D3069" i="21"/>
  <c r="E3068" i="21"/>
  <c r="F3068" i="21"/>
  <c r="H3070" i="21"/>
  <c r="J3069" i="21"/>
  <c r="I3069" i="21"/>
  <c r="K3069" i="21"/>
  <c r="M3069" i="21"/>
  <c r="L3069" i="21"/>
  <c r="O3068" i="21"/>
  <c r="Q3068" i="21"/>
  <c r="N3068" i="21"/>
  <c r="P3068" i="21"/>
  <c r="E3069" i="21"/>
  <c r="F3069" i="21"/>
  <c r="D3070" i="21"/>
  <c r="H3071" i="21"/>
  <c r="L3070" i="21"/>
  <c r="M3070" i="21"/>
  <c r="I3070" i="21"/>
  <c r="K3070" i="21"/>
  <c r="J3070" i="21"/>
  <c r="Q3069" i="21"/>
  <c r="N3069" i="21"/>
  <c r="P3069" i="21"/>
  <c r="O3069" i="21"/>
  <c r="E3070" i="21"/>
  <c r="F3070" i="21"/>
  <c r="D3071" i="21"/>
  <c r="J3071" i="21"/>
  <c r="I3071" i="21"/>
  <c r="L3071" i="21"/>
  <c r="M3071" i="21"/>
  <c r="H3072" i="21"/>
  <c r="K3071" i="21"/>
  <c r="O3070" i="21"/>
  <c r="N3070" i="21"/>
  <c r="Q3070" i="21"/>
  <c r="P3070" i="21"/>
  <c r="E3071" i="21"/>
  <c r="D3072" i="21"/>
  <c r="F3071" i="21"/>
  <c r="P3071" i="21"/>
  <c r="Q3071" i="21"/>
  <c r="N3071" i="21"/>
  <c r="O3071" i="21"/>
  <c r="H3073" i="21"/>
  <c r="K3072" i="21"/>
  <c r="J3072" i="21"/>
  <c r="M3072" i="21"/>
  <c r="L3072" i="21"/>
  <c r="I3072" i="21"/>
  <c r="E3072" i="21"/>
  <c r="F3072" i="21"/>
  <c r="D3073" i="21"/>
  <c r="J3073" i="21"/>
  <c r="K3073" i="21"/>
  <c r="L3073" i="21"/>
  <c r="H3074" i="21"/>
  <c r="M3073" i="21"/>
  <c r="I3073" i="21"/>
  <c r="Q3072" i="21"/>
  <c r="N3072" i="21"/>
  <c r="P3072" i="21"/>
  <c r="O3072" i="21"/>
  <c r="D3074" i="21"/>
  <c r="F3073" i="21"/>
  <c r="E3073" i="21"/>
  <c r="J3074" i="21"/>
  <c r="M3074" i="21"/>
  <c r="L3074" i="21"/>
  <c r="H3075" i="21"/>
  <c r="K3074" i="21"/>
  <c r="I3074" i="21"/>
  <c r="P3073" i="21"/>
  <c r="O3073" i="21"/>
  <c r="Q3073" i="21"/>
  <c r="N3073" i="21"/>
  <c r="D3075" i="21"/>
  <c r="F3074" i="21"/>
  <c r="E3074" i="21"/>
  <c r="I3075" i="21"/>
  <c r="J3075" i="21"/>
  <c r="K3075" i="21"/>
  <c r="L3075" i="21"/>
  <c r="M3075" i="21"/>
  <c r="H3076" i="21"/>
  <c r="P3074" i="21"/>
  <c r="O3074" i="21"/>
  <c r="Q3074" i="21"/>
  <c r="N3074" i="21"/>
  <c r="E3075" i="21"/>
  <c r="F3075" i="21"/>
  <c r="D3076" i="21"/>
  <c r="N3075" i="21"/>
  <c r="P3075" i="21"/>
  <c r="O3075" i="21"/>
  <c r="Q3075" i="21"/>
  <c r="M3076" i="21"/>
  <c r="J3076" i="21"/>
  <c r="L3076" i="21"/>
  <c r="K3076" i="21"/>
  <c r="I3076" i="21"/>
  <c r="H3077" i="21"/>
  <c r="F3076" i="21"/>
  <c r="D3077" i="21"/>
  <c r="E3076" i="21"/>
  <c r="N3076" i="21"/>
  <c r="Q3076" i="21"/>
  <c r="P3076" i="21"/>
  <c r="O3076" i="21"/>
  <c r="J3077" i="21"/>
  <c r="M3077" i="21"/>
  <c r="I3077" i="21"/>
  <c r="H3078" i="21"/>
  <c r="L3077" i="21"/>
  <c r="K3077" i="21"/>
  <c r="F3077" i="21"/>
  <c r="D3078" i="21"/>
  <c r="E3077" i="21"/>
  <c r="O3077" i="21"/>
  <c r="N3077" i="21"/>
  <c r="Q3077" i="21"/>
  <c r="P3077" i="21"/>
  <c r="L3078" i="21"/>
  <c r="I3078" i="21"/>
  <c r="H3079" i="21"/>
  <c r="J3078" i="21"/>
  <c r="K3078" i="21"/>
  <c r="M3078" i="21"/>
  <c r="E3078" i="21"/>
  <c r="F3078" i="21"/>
  <c r="D3079" i="21"/>
  <c r="O3078" i="21"/>
  <c r="P3078" i="21"/>
  <c r="Q3078" i="21"/>
  <c r="N3078" i="21"/>
  <c r="L3079" i="21"/>
  <c r="M3079" i="21"/>
  <c r="K3079" i="21"/>
  <c r="H3080" i="21"/>
  <c r="J3079" i="21"/>
  <c r="I3079" i="21"/>
  <c r="E3079" i="21"/>
  <c r="F3079" i="21"/>
  <c r="D3080" i="21"/>
  <c r="H3081" i="21"/>
  <c r="K3080" i="21"/>
  <c r="M3080" i="21"/>
  <c r="I3080" i="21"/>
  <c r="L3080" i="21"/>
  <c r="J3080" i="21"/>
  <c r="N3079" i="21"/>
  <c r="P3079" i="21"/>
  <c r="O3079" i="21"/>
  <c r="Q3079" i="21"/>
  <c r="D3081" i="21"/>
  <c r="F3080" i="21"/>
  <c r="E3080" i="21"/>
  <c r="K3081" i="21"/>
  <c r="L3081" i="21"/>
  <c r="M3081" i="21"/>
  <c r="I3081" i="21"/>
  <c r="J3081" i="21"/>
  <c r="H3082" i="21"/>
  <c r="P3080" i="21"/>
  <c r="O3080" i="21"/>
  <c r="N3080" i="21"/>
  <c r="Q3080" i="21"/>
  <c r="F3081" i="21"/>
  <c r="E3081" i="21"/>
  <c r="D3082" i="21"/>
  <c r="O3081" i="21"/>
  <c r="Q3081" i="21"/>
  <c r="N3081" i="21"/>
  <c r="P3081" i="21"/>
  <c r="K3082" i="21"/>
  <c r="M3082" i="21"/>
  <c r="H3083" i="21"/>
  <c r="L3082" i="21"/>
  <c r="I3082" i="21"/>
  <c r="J3082" i="21"/>
  <c r="F3082" i="21"/>
  <c r="E3082" i="21"/>
  <c r="D3083" i="21"/>
  <c r="H3084" i="21"/>
  <c r="K3083" i="21"/>
  <c r="I3083" i="21"/>
  <c r="J3083" i="21"/>
  <c r="L3083" i="21"/>
  <c r="M3083" i="21"/>
  <c r="P3082" i="21"/>
  <c r="O3082" i="21"/>
  <c r="N3082" i="21"/>
  <c r="Q3082" i="21"/>
  <c r="F3083" i="21"/>
  <c r="E3083" i="21"/>
  <c r="D3084" i="21"/>
  <c r="H3085" i="21"/>
  <c r="M3084" i="21"/>
  <c r="I3084" i="21"/>
  <c r="L3084" i="21"/>
  <c r="K3084" i="21"/>
  <c r="J3084" i="21"/>
  <c r="O3083" i="21"/>
  <c r="Q3083" i="21"/>
  <c r="N3083" i="21"/>
  <c r="P3083" i="21"/>
  <c r="F3084" i="21"/>
  <c r="D3085" i="21"/>
  <c r="E3084" i="21"/>
  <c r="I3085" i="21"/>
  <c r="J3085" i="21"/>
  <c r="M3085" i="21"/>
  <c r="H3086" i="21"/>
  <c r="K3085" i="21"/>
  <c r="L3085" i="21"/>
  <c r="Q3084" i="21"/>
  <c r="N3084" i="21"/>
  <c r="P3084" i="21"/>
  <c r="O3084" i="21"/>
  <c r="F3085" i="21"/>
  <c r="E3085" i="21"/>
  <c r="D3086" i="21"/>
  <c r="P3085" i="21"/>
  <c r="Q3085" i="21"/>
  <c r="N3085" i="21"/>
  <c r="O3085" i="21"/>
  <c r="J3086" i="21"/>
  <c r="M3086" i="21"/>
  <c r="L3086" i="21"/>
  <c r="K3086" i="21"/>
  <c r="H3087" i="21"/>
  <c r="I3086" i="21"/>
  <c r="F3086" i="21"/>
  <c r="E3086" i="21"/>
  <c r="D3087" i="21"/>
  <c r="H3088" i="21"/>
  <c r="K3087" i="21"/>
  <c r="M3087" i="21"/>
  <c r="L3087" i="21"/>
  <c r="J3087" i="21"/>
  <c r="I3087" i="21"/>
  <c r="Q3086" i="21"/>
  <c r="N3086" i="21"/>
  <c r="P3086" i="21"/>
  <c r="O3086" i="21"/>
  <c r="E3087" i="21"/>
  <c r="F3087" i="21"/>
  <c r="D3088" i="21"/>
  <c r="L3088" i="21"/>
  <c r="H3089" i="21"/>
  <c r="M3088" i="21"/>
  <c r="K3088" i="21"/>
  <c r="J3088" i="21"/>
  <c r="I3088" i="21"/>
  <c r="P3087" i="21"/>
  <c r="O3087" i="21"/>
  <c r="Q3087" i="21"/>
  <c r="N3087" i="21"/>
  <c r="E3088" i="21"/>
  <c r="D3089" i="21"/>
  <c r="F3088" i="21"/>
  <c r="H3090" i="21"/>
  <c r="J3089" i="21"/>
  <c r="M3089" i="21"/>
  <c r="I3089" i="21"/>
  <c r="K3089" i="21"/>
  <c r="L3089" i="21"/>
  <c r="N3088" i="21"/>
  <c r="Q3088" i="21"/>
  <c r="P3088" i="21"/>
  <c r="O3088" i="21"/>
  <c r="E3089" i="21"/>
  <c r="F3089" i="21"/>
  <c r="D3090" i="21"/>
  <c r="L3090" i="21"/>
  <c r="K3090" i="21"/>
  <c r="J3090" i="21"/>
  <c r="H3091" i="21"/>
  <c r="I3090" i="21"/>
  <c r="M3090" i="21"/>
  <c r="P3089" i="21"/>
  <c r="O3089" i="21"/>
  <c r="Q3089" i="21"/>
  <c r="N3089" i="21"/>
  <c r="D3091" i="21"/>
  <c r="F3090" i="21"/>
  <c r="E3090" i="21"/>
  <c r="M3091" i="21"/>
  <c r="K3091" i="21"/>
  <c r="L3091" i="21"/>
  <c r="H3092" i="21"/>
  <c r="I3091" i="21"/>
  <c r="J3091" i="21"/>
  <c r="P3090" i="21"/>
  <c r="O3090" i="21"/>
  <c r="Q3090" i="21"/>
  <c r="N3090" i="21"/>
  <c r="E3091" i="21"/>
  <c r="F3091" i="21"/>
  <c r="D3092" i="21"/>
  <c r="M3092" i="21"/>
  <c r="K3092" i="21"/>
  <c r="J3092" i="21"/>
  <c r="H3093" i="21"/>
  <c r="I3092" i="21"/>
  <c r="L3092" i="21"/>
  <c r="N3091" i="21"/>
  <c r="P3091" i="21"/>
  <c r="O3091" i="21"/>
  <c r="Q3091" i="21"/>
  <c r="D3093" i="21"/>
  <c r="F3092" i="21"/>
  <c r="E3092" i="21"/>
  <c r="M3093" i="21"/>
  <c r="I3093" i="21"/>
  <c r="H3094" i="21"/>
  <c r="J3093" i="21"/>
  <c r="L3093" i="21"/>
  <c r="K3093" i="21"/>
  <c r="O3092" i="21"/>
  <c r="N3092" i="21"/>
  <c r="Q3092" i="21"/>
  <c r="P3092" i="21"/>
  <c r="E3093" i="21"/>
  <c r="D3094" i="21"/>
  <c r="F3093" i="21"/>
  <c r="N3093" i="21"/>
  <c r="P3093" i="21"/>
  <c r="O3093" i="21"/>
  <c r="Q3093" i="21"/>
  <c r="I3094" i="21"/>
  <c r="L3094" i="21"/>
  <c r="M3094" i="21"/>
  <c r="K3094" i="21"/>
  <c r="H3095" i="21"/>
  <c r="J3094" i="21"/>
  <c r="F3094" i="21"/>
  <c r="E3094" i="21"/>
  <c r="D3095" i="21"/>
  <c r="P3094" i="21"/>
  <c r="O3094" i="21"/>
  <c r="N3094" i="21"/>
  <c r="Q3094" i="21"/>
  <c r="J3095" i="21"/>
  <c r="I3095" i="21"/>
  <c r="L3095" i="21"/>
  <c r="K3095" i="21"/>
  <c r="M3095" i="21"/>
  <c r="H3096" i="21"/>
  <c r="D3096" i="21"/>
  <c r="E3095" i="21"/>
  <c r="F3095" i="21"/>
  <c r="O3095" i="21"/>
  <c r="Q3095" i="21"/>
  <c r="N3095" i="21"/>
  <c r="P3095" i="21"/>
  <c r="I3096" i="21"/>
  <c r="M3096" i="21"/>
  <c r="J3096" i="21"/>
  <c r="K3096" i="21"/>
  <c r="L3096" i="21"/>
  <c r="H3097" i="21"/>
  <c r="D3097" i="21"/>
  <c r="F3096" i="21"/>
  <c r="E3096" i="21"/>
  <c r="P3096" i="21"/>
  <c r="O3096" i="21"/>
  <c r="N3096" i="21"/>
  <c r="Q3096" i="21"/>
  <c r="K3097" i="21"/>
  <c r="M3097" i="21"/>
  <c r="L3097" i="21"/>
  <c r="H3098" i="21"/>
  <c r="J3097" i="21"/>
  <c r="I3097" i="21"/>
  <c r="F3097" i="21"/>
  <c r="D3098" i="21"/>
  <c r="E3097" i="21"/>
  <c r="I3098" i="21"/>
  <c r="H3099" i="21"/>
  <c r="L3098" i="21"/>
  <c r="M3098" i="21"/>
  <c r="K3098" i="21"/>
  <c r="J3098" i="21"/>
  <c r="P3097" i="21"/>
  <c r="O3097" i="21"/>
  <c r="N3097" i="21"/>
  <c r="Q3097" i="21"/>
  <c r="E3098" i="21"/>
  <c r="F3098" i="21"/>
  <c r="D3099" i="21"/>
  <c r="P3098" i="21"/>
  <c r="O3098" i="21"/>
  <c r="Q3098" i="21"/>
  <c r="N3098" i="21"/>
  <c r="M3099" i="21"/>
  <c r="H3100" i="21"/>
  <c r="L3099" i="21"/>
  <c r="J3099" i="21"/>
  <c r="K3099" i="21"/>
  <c r="I3099" i="21"/>
  <c r="E3099" i="21"/>
  <c r="F3099" i="21"/>
  <c r="D3100" i="21"/>
  <c r="H3101" i="21"/>
  <c r="L3100" i="21"/>
  <c r="I3100" i="21"/>
  <c r="J3100" i="21"/>
  <c r="M3100" i="21"/>
  <c r="K3100" i="21"/>
  <c r="N3099" i="21"/>
  <c r="P3099" i="21"/>
  <c r="O3099" i="21"/>
  <c r="Q3099" i="21"/>
  <c r="F3100" i="21"/>
  <c r="D3101" i="21"/>
  <c r="E3100" i="21"/>
  <c r="J3101" i="21"/>
  <c r="M3101" i="21"/>
  <c r="I3101" i="21"/>
  <c r="L3101" i="21"/>
  <c r="K3101" i="21"/>
  <c r="H3102" i="21"/>
  <c r="Q3100" i="21"/>
  <c r="N3100" i="21"/>
  <c r="P3100" i="21"/>
  <c r="O3100" i="21"/>
  <c r="F3101" i="21"/>
  <c r="D3102" i="21"/>
  <c r="E3101" i="21"/>
  <c r="N3101" i="21"/>
  <c r="P3101" i="21"/>
  <c r="O3101" i="21"/>
  <c r="Q3101" i="21"/>
  <c r="J3102" i="21"/>
  <c r="K3102" i="21"/>
  <c r="I3102" i="21"/>
  <c r="H3103" i="21"/>
  <c r="L3102" i="21"/>
  <c r="M3102" i="21"/>
  <c r="F3102" i="21"/>
  <c r="D3103" i="21"/>
  <c r="E3102" i="21"/>
  <c r="P3102" i="21"/>
  <c r="O3102" i="21"/>
  <c r="Q3102" i="21"/>
  <c r="N3102" i="21"/>
  <c r="M3103" i="21"/>
  <c r="L3103" i="21"/>
  <c r="J3103" i="21"/>
  <c r="I3103" i="21"/>
  <c r="K3103" i="21"/>
  <c r="H3104" i="21"/>
  <c r="E3103" i="21"/>
  <c r="F3103" i="21"/>
  <c r="D3104" i="21"/>
  <c r="P3103" i="21"/>
  <c r="N3103" i="21"/>
  <c r="Q3103" i="21"/>
  <c r="O3103" i="21"/>
  <c r="M3104" i="21"/>
  <c r="K3104" i="21"/>
  <c r="J3104" i="21"/>
  <c r="L3104" i="21"/>
  <c r="I3104" i="21"/>
  <c r="H3105" i="21"/>
  <c r="D3105" i="21"/>
  <c r="E3104" i="21"/>
  <c r="F3104" i="21"/>
  <c r="Q3104" i="21"/>
  <c r="N3104" i="21"/>
  <c r="P3104" i="21"/>
  <c r="O3104" i="21"/>
  <c r="K3105" i="21"/>
  <c r="H3106" i="21"/>
  <c r="L3105" i="21"/>
  <c r="J3105" i="21"/>
  <c r="M3105" i="21"/>
  <c r="I3105" i="21"/>
  <c r="D3106" i="21"/>
  <c r="F3105" i="21"/>
  <c r="E3105" i="21"/>
  <c r="H3107" i="21"/>
  <c r="L3106" i="21"/>
  <c r="M3106" i="21"/>
  <c r="K3106" i="21"/>
  <c r="I3106" i="21"/>
  <c r="J3106" i="21"/>
  <c r="Q3105" i="21"/>
  <c r="N3105" i="21"/>
  <c r="P3105" i="21"/>
  <c r="O3105" i="21"/>
  <c r="D3107" i="21"/>
  <c r="E3106" i="21"/>
  <c r="F3106" i="21"/>
  <c r="H3108" i="21"/>
  <c r="L3107" i="21"/>
  <c r="I3107" i="21"/>
  <c r="K3107" i="21"/>
  <c r="M3107" i="21"/>
  <c r="J3107" i="21"/>
  <c r="P3106" i="21"/>
  <c r="N3106" i="21"/>
  <c r="O3106" i="21"/>
  <c r="Q3106" i="21"/>
  <c r="D3108" i="21"/>
  <c r="F3107" i="21"/>
  <c r="E3107" i="21"/>
  <c r="K3108" i="21"/>
  <c r="H3109" i="21"/>
  <c r="J3108" i="21"/>
  <c r="I3108" i="21"/>
  <c r="M3108" i="21"/>
  <c r="L3108" i="21"/>
  <c r="O3107" i="21"/>
  <c r="N3107" i="21"/>
  <c r="Q3107" i="21"/>
  <c r="P3107" i="21"/>
  <c r="D3109" i="21"/>
  <c r="E3108" i="21"/>
  <c r="F3108" i="21"/>
  <c r="K3109" i="21"/>
  <c r="H3110" i="21"/>
  <c r="J3109" i="21"/>
  <c r="M3109" i="21"/>
  <c r="I3109" i="21"/>
  <c r="L3109" i="21"/>
  <c r="O3108" i="21"/>
  <c r="N3108" i="21"/>
  <c r="Q3108" i="21"/>
  <c r="P3108" i="21"/>
  <c r="E3109" i="21"/>
  <c r="F3109" i="21"/>
  <c r="D3110" i="21"/>
  <c r="H3111" i="21"/>
  <c r="K3110" i="21"/>
  <c r="I3110" i="21"/>
  <c r="J3110" i="21"/>
  <c r="M3110" i="21"/>
  <c r="L3110" i="21"/>
  <c r="P3109" i="21"/>
  <c r="O3109" i="21"/>
  <c r="N3109" i="21"/>
  <c r="Q3109" i="21"/>
  <c r="E3110" i="21"/>
  <c r="D3111" i="21"/>
  <c r="F3110" i="21"/>
  <c r="I3111" i="21"/>
  <c r="H3112" i="21"/>
  <c r="L3111" i="21"/>
  <c r="M3111" i="21"/>
  <c r="J3111" i="21"/>
  <c r="K3111" i="21"/>
  <c r="N3110" i="21"/>
  <c r="Q3110" i="21"/>
  <c r="P3110" i="21"/>
  <c r="O3110" i="21"/>
  <c r="E3111" i="21"/>
  <c r="D3112" i="21"/>
  <c r="F3111" i="21"/>
  <c r="Q3111" i="21"/>
  <c r="P3111" i="21"/>
  <c r="O3111" i="21"/>
  <c r="N3111" i="21"/>
  <c r="L3112" i="21"/>
  <c r="I3112" i="21"/>
  <c r="H3113" i="21"/>
  <c r="J3112" i="21"/>
  <c r="K3112" i="21"/>
  <c r="M3112" i="21"/>
  <c r="E3112" i="21"/>
  <c r="F3112" i="21"/>
  <c r="D3113" i="21"/>
  <c r="P3112" i="21"/>
  <c r="O3112" i="21"/>
  <c r="Q3112" i="21"/>
  <c r="N3112" i="21"/>
  <c r="H3114" i="21"/>
  <c r="K3113" i="21"/>
  <c r="J3113" i="21"/>
  <c r="L3113" i="21"/>
  <c r="I3113" i="21"/>
  <c r="M3113" i="21"/>
  <c r="E3113" i="21"/>
  <c r="F3113" i="21"/>
  <c r="D3114" i="21"/>
  <c r="J3114" i="21"/>
  <c r="I3114" i="21"/>
  <c r="L3114" i="21"/>
  <c r="M3114" i="21"/>
  <c r="K3114" i="21"/>
  <c r="H3115" i="21"/>
  <c r="Q3113" i="21"/>
  <c r="P3113" i="21"/>
  <c r="O3113" i="21"/>
  <c r="N3113" i="21"/>
  <c r="F3114" i="21"/>
  <c r="E3114" i="21"/>
  <c r="D3115" i="21"/>
  <c r="P3114" i="21"/>
  <c r="O3114" i="21"/>
  <c r="Q3114" i="21"/>
  <c r="N3114" i="21"/>
  <c r="M3115" i="21"/>
  <c r="K3115" i="21"/>
  <c r="H3116" i="21"/>
  <c r="J3115" i="21"/>
  <c r="L3115" i="21"/>
  <c r="I3115" i="21"/>
  <c r="D3116" i="21"/>
  <c r="E3115" i="21"/>
  <c r="F3115" i="21"/>
  <c r="K3116" i="21"/>
  <c r="L3116" i="21"/>
  <c r="J3116" i="21"/>
  <c r="I3116" i="21"/>
  <c r="H3117" i="21"/>
  <c r="M3116" i="21"/>
  <c r="N3115" i="21"/>
  <c r="P3115" i="21"/>
  <c r="O3115" i="21"/>
  <c r="Q3115" i="21"/>
  <c r="F3116" i="21"/>
  <c r="E3116" i="21"/>
  <c r="D3117" i="21"/>
  <c r="N3116" i="21"/>
  <c r="Q3116" i="21"/>
  <c r="P3116" i="21"/>
  <c r="O3116" i="21"/>
  <c r="L3117" i="21"/>
  <c r="M3117" i="21"/>
  <c r="H3118" i="21"/>
  <c r="K3117" i="21"/>
  <c r="I3117" i="21"/>
  <c r="J3117" i="21"/>
  <c r="F3117" i="21"/>
  <c r="E3117" i="21"/>
  <c r="D3118" i="21"/>
  <c r="M3118" i="21"/>
  <c r="L3118" i="21"/>
  <c r="J3118" i="21"/>
  <c r="H3119" i="21"/>
  <c r="K3118" i="21"/>
  <c r="I3118" i="21"/>
  <c r="Q3117" i="21"/>
  <c r="P3117" i="21"/>
  <c r="O3117" i="21"/>
  <c r="N3117" i="21"/>
  <c r="D3119" i="21"/>
  <c r="F3118" i="21"/>
  <c r="E3118" i="21"/>
  <c r="I3119" i="21"/>
  <c r="L3119" i="21"/>
  <c r="J3119" i="21"/>
  <c r="M3119" i="21"/>
  <c r="K3119" i="21"/>
  <c r="H3120" i="21"/>
  <c r="N3118" i="21"/>
  <c r="Q3118" i="21"/>
  <c r="P3118" i="21"/>
  <c r="O3118" i="21"/>
  <c r="D3120" i="21"/>
  <c r="E3119" i="21"/>
  <c r="F3119" i="21"/>
  <c r="O3119" i="21"/>
  <c r="N3119" i="21"/>
  <c r="Q3119" i="21"/>
  <c r="P3119" i="21"/>
  <c r="J3120" i="21"/>
  <c r="I3120" i="21"/>
  <c r="L3120" i="21"/>
  <c r="K3120" i="21"/>
  <c r="M3120" i="21"/>
  <c r="H3121" i="21"/>
  <c r="D3121" i="21"/>
  <c r="E3120" i="21"/>
  <c r="F3120" i="21"/>
  <c r="P3120" i="21"/>
  <c r="O3120" i="21"/>
  <c r="Q3120" i="21"/>
  <c r="N3120" i="21"/>
  <c r="M3121" i="21"/>
  <c r="L3121" i="21"/>
  <c r="J3121" i="21"/>
  <c r="K3121" i="21"/>
  <c r="I3121" i="21"/>
  <c r="H3122" i="21"/>
  <c r="F3121" i="21"/>
  <c r="D3122" i="21"/>
  <c r="E3121" i="21"/>
  <c r="N3121" i="21"/>
  <c r="P3121" i="21"/>
  <c r="O3121" i="21"/>
  <c r="Q3121" i="21"/>
  <c r="I3122" i="21"/>
  <c r="H3123" i="21"/>
  <c r="L3122" i="21"/>
  <c r="J3122" i="21"/>
  <c r="K3122" i="21"/>
  <c r="M3122" i="21"/>
  <c r="F3122" i="21"/>
  <c r="D3123" i="21"/>
  <c r="E3122" i="21"/>
  <c r="P3122" i="21"/>
  <c r="O3122" i="21"/>
  <c r="N3122" i="21"/>
  <c r="Q3122" i="21"/>
  <c r="J3123" i="21"/>
  <c r="M3123" i="21"/>
  <c r="K3123" i="21"/>
  <c r="L3123" i="21"/>
  <c r="I3123" i="21"/>
  <c r="H3124" i="21"/>
  <c r="D3124" i="21"/>
  <c r="F3123" i="21"/>
  <c r="E3123" i="21"/>
  <c r="O3123" i="21"/>
  <c r="Q3123" i="21"/>
  <c r="N3123" i="21"/>
  <c r="P3123" i="21"/>
  <c r="J3124" i="21"/>
  <c r="L3124" i="21"/>
  <c r="M3124" i="21"/>
  <c r="K3124" i="21"/>
  <c r="H3125" i="21"/>
  <c r="I3124" i="21"/>
  <c r="F3124" i="21"/>
  <c r="E3124" i="21"/>
  <c r="D3125" i="21"/>
  <c r="K3125" i="21"/>
  <c r="J3125" i="21"/>
  <c r="H3126" i="21"/>
  <c r="I3125" i="21"/>
  <c r="L3125" i="21"/>
  <c r="M3125" i="21"/>
  <c r="P3124" i="21"/>
  <c r="O3124" i="21"/>
  <c r="Q3124" i="21"/>
  <c r="N3124" i="21"/>
  <c r="D3126" i="21"/>
  <c r="E3125" i="21"/>
  <c r="F3125" i="21"/>
  <c r="L3126" i="21"/>
  <c r="H3127" i="21"/>
  <c r="I3126" i="21"/>
  <c r="J3126" i="21"/>
  <c r="M3126" i="21"/>
  <c r="K3126" i="21"/>
  <c r="P3125" i="21"/>
  <c r="O3125" i="21"/>
  <c r="Q3125" i="21"/>
  <c r="N3125" i="21"/>
  <c r="D3127" i="21"/>
  <c r="E3126" i="21"/>
  <c r="F3126" i="21"/>
  <c r="M3127" i="21"/>
  <c r="J3127" i="21"/>
  <c r="H3128" i="21"/>
  <c r="L3127" i="21"/>
  <c r="I3127" i="21"/>
  <c r="K3127" i="21"/>
  <c r="Q3126" i="21"/>
  <c r="N3126" i="21"/>
  <c r="P3126" i="21"/>
  <c r="O3126" i="21"/>
  <c r="E3127" i="21"/>
  <c r="D3128" i="21"/>
  <c r="F3127" i="21"/>
  <c r="M3128" i="21"/>
  <c r="L3128" i="21"/>
  <c r="J3128" i="21"/>
  <c r="I3128" i="21"/>
  <c r="K3128" i="21"/>
  <c r="H3129" i="21"/>
  <c r="O3127" i="21"/>
  <c r="N3127" i="21"/>
  <c r="Q3127" i="21"/>
  <c r="P3127" i="21"/>
  <c r="E3128" i="21"/>
  <c r="D3129" i="21"/>
  <c r="F3128" i="21"/>
  <c r="P3128" i="21"/>
  <c r="O3128" i="21"/>
  <c r="Q3128" i="21"/>
  <c r="N3128" i="21"/>
  <c r="M3129" i="21"/>
  <c r="K3129" i="21"/>
  <c r="H3130" i="21"/>
  <c r="L3129" i="21"/>
  <c r="I3129" i="21"/>
  <c r="J3129" i="21"/>
  <c r="D3130" i="21"/>
  <c r="F3129" i="21"/>
  <c r="E3129" i="21"/>
  <c r="K3130" i="21"/>
  <c r="M3130" i="21"/>
  <c r="H3131" i="21"/>
  <c r="J3130" i="21"/>
  <c r="L3130" i="21"/>
  <c r="I3130" i="21"/>
  <c r="Q3129" i="21"/>
  <c r="P3129" i="21"/>
  <c r="O3129" i="21"/>
  <c r="N3129" i="21"/>
  <c r="E3130" i="21"/>
  <c r="D3131" i="21"/>
  <c r="F3130" i="21"/>
  <c r="I3131" i="21"/>
  <c r="K3131" i="21"/>
  <c r="H3132" i="21"/>
  <c r="M3131" i="21"/>
  <c r="J3131" i="21"/>
  <c r="L3131" i="21"/>
  <c r="P3130" i="21"/>
  <c r="O3130" i="21"/>
  <c r="N3130" i="21"/>
  <c r="Q3130" i="21"/>
  <c r="D3132" i="21"/>
  <c r="E3131" i="21"/>
  <c r="F3131" i="21"/>
  <c r="O3131" i="21"/>
  <c r="Q3131" i="21"/>
  <c r="N3131" i="21"/>
  <c r="P3131" i="21"/>
  <c r="L3132" i="21"/>
  <c r="M3132" i="21"/>
  <c r="J3132" i="21"/>
  <c r="H3133" i="21"/>
  <c r="I3132" i="21"/>
  <c r="K3132" i="21"/>
  <c r="D3133" i="21"/>
  <c r="F3132" i="21"/>
  <c r="E3132" i="21"/>
  <c r="H3134" i="21"/>
  <c r="I3133" i="21"/>
  <c r="K3133" i="21"/>
  <c r="M3133" i="21"/>
  <c r="J3133" i="21"/>
  <c r="L3133" i="21"/>
  <c r="N3132" i="21"/>
  <c r="Q3132" i="21"/>
  <c r="P3132" i="21"/>
  <c r="O3132" i="21"/>
  <c r="F3133" i="21"/>
  <c r="D3134" i="21"/>
  <c r="E3133" i="21"/>
  <c r="M3134" i="21"/>
  <c r="I3134" i="21"/>
  <c r="H3135" i="21"/>
  <c r="J3134" i="21"/>
  <c r="L3134" i="21"/>
  <c r="K3134" i="21"/>
  <c r="Q3133" i="21"/>
  <c r="N3133" i="21"/>
  <c r="P3133" i="21"/>
  <c r="O3133" i="21"/>
  <c r="F3134" i="21"/>
  <c r="E3134" i="21"/>
  <c r="D3135" i="21"/>
  <c r="N3134" i="21"/>
  <c r="Q3134" i="21"/>
  <c r="P3134" i="21"/>
  <c r="O3134" i="21"/>
  <c r="L3135" i="21"/>
  <c r="I3135" i="21"/>
  <c r="M3135" i="21"/>
  <c r="K3135" i="21"/>
  <c r="H3136" i="21"/>
  <c r="J3135" i="21"/>
  <c r="D3136" i="21"/>
  <c r="E3135" i="21"/>
  <c r="F3135" i="21"/>
  <c r="P3135" i="21"/>
  <c r="O3135" i="21"/>
  <c r="Q3135" i="21"/>
  <c r="N3135" i="21"/>
  <c r="H3137" i="21"/>
  <c r="M3136" i="21"/>
  <c r="J3136" i="21"/>
  <c r="K3136" i="21"/>
  <c r="L3136" i="21"/>
  <c r="I3136" i="21"/>
  <c r="F3136" i="21"/>
  <c r="E3136" i="21"/>
  <c r="D3137" i="21"/>
  <c r="M3137" i="21"/>
  <c r="L3137" i="21"/>
  <c r="K3137" i="21"/>
  <c r="I3137" i="21"/>
  <c r="H3138" i="21"/>
  <c r="J3137" i="21"/>
  <c r="P3136" i="21"/>
  <c r="O3136" i="21"/>
  <c r="N3136" i="21"/>
  <c r="Q3136" i="21"/>
  <c r="D3138" i="21"/>
  <c r="F3137" i="21"/>
  <c r="E3137" i="21"/>
  <c r="Q3137" i="21"/>
  <c r="N3137" i="21"/>
  <c r="P3137" i="21"/>
  <c r="O3137" i="21"/>
  <c r="M3138" i="21"/>
  <c r="L3138" i="21"/>
  <c r="J3138" i="21"/>
  <c r="H3139" i="21"/>
  <c r="I3138" i="21"/>
  <c r="K3138" i="21"/>
  <c r="F3138" i="21"/>
  <c r="E3138" i="21"/>
  <c r="D3139" i="21"/>
  <c r="I3139" i="21"/>
  <c r="K3139" i="21"/>
  <c r="H3140" i="21"/>
  <c r="L3139" i="21"/>
  <c r="J3139" i="21"/>
  <c r="M3139" i="21"/>
  <c r="P3138" i="21"/>
  <c r="Q3138" i="21"/>
  <c r="O3138" i="21"/>
  <c r="N3138" i="21"/>
  <c r="D3140" i="21"/>
  <c r="E3139" i="21"/>
  <c r="F3139" i="21"/>
  <c r="Q3139" i="21"/>
  <c r="O3139" i="21"/>
  <c r="N3139" i="21"/>
  <c r="P3139" i="21"/>
  <c r="H3141" i="21"/>
  <c r="I3140" i="21"/>
  <c r="K3140" i="21"/>
  <c r="L3140" i="21"/>
  <c r="J3140" i="21"/>
  <c r="M3140" i="21"/>
  <c r="D3141" i="21"/>
  <c r="F3140" i="21"/>
  <c r="E3140" i="21"/>
  <c r="H3142" i="21"/>
  <c r="L3141" i="21"/>
  <c r="J3141" i="21"/>
  <c r="M3141" i="21"/>
  <c r="I3141" i="21"/>
  <c r="K3141" i="21"/>
  <c r="N3140" i="21"/>
  <c r="Q3140" i="21"/>
  <c r="P3140" i="21"/>
  <c r="O3140" i="21"/>
  <c r="D3142" i="21"/>
  <c r="F3141" i="21"/>
  <c r="E3141" i="21"/>
  <c r="I3142" i="21"/>
  <c r="M3142" i="21"/>
  <c r="L3142" i="21"/>
  <c r="H3143" i="21"/>
  <c r="J3142" i="21"/>
  <c r="K3142" i="21"/>
  <c r="O3141" i="21"/>
  <c r="Q3141" i="21"/>
  <c r="P3141" i="21"/>
  <c r="N3141" i="21"/>
  <c r="D3143" i="21"/>
  <c r="E3142" i="21"/>
  <c r="F3142" i="21"/>
  <c r="P3142" i="21"/>
  <c r="O3142" i="21"/>
  <c r="N3142" i="21"/>
  <c r="Q3142" i="21"/>
  <c r="I3143" i="21"/>
  <c r="K3143" i="21"/>
  <c r="J3143" i="21"/>
  <c r="M3143" i="21"/>
  <c r="H3144" i="21"/>
  <c r="L3143" i="21"/>
  <c r="E3143" i="21"/>
  <c r="F3143" i="21"/>
  <c r="D3144" i="21"/>
  <c r="P3143" i="21"/>
  <c r="O3143" i="21"/>
  <c r="Q3143" i="21"/>
  <c r="N3143" i="21"/>
  <c r="M3144" i="21"/>
  <c r="L3144" i="21"/>
  <c r="J3144" i="21"/>
  <c r="H3145" i="21"/>
  <c r="I3144" i="21"/>
  <c r="K3144" i="21"/>
  <c r="F3144" i="21"/>
  <c r="E3144" i="21"/>
  <c r="D3145" i="21"/>
  <c r="I3145" i="21"/>
  <c r="M3145" i="21"/>
  <c r="J3145" i="21"/>
  <c r="H3146" i="21"/>
  <c r="L3145" i="21"/>
  <c r="K3145" i="21"/>
  <c r="O3144" i="21"/>
  <c r="N3144" i="21"/>
  <c r="Q3144" i="21"/>
  <c r="P3144" i="21"/>
  <c r="D3146" i="21"/>
  <c r="F3145" i="21"/>
  <c r="E3145" i="21"/>
  <c r="N3145" i="21"/>
  <c r="P3145" i="21"/>
  <c r="O3145" i="21"/>
  <c r="Q3145" i="21"/>
  <c r="J3146" i="21"/>
  <c r="L3146" i="21"/>
  <c r="I3146" i="21"/>
  <c r="K3146" i="21"/>
  <c r="M3146" i="21"/>
  <c r="H3147" i="21"/>
  <c r="D3147" i="21"/>
  <c r="E3146" i="21"/>
  <c r="F3146" i="21"/>
  <c r="P3146" i="21"/>
  <c r="O3146" i="21"/>
  <c r="N3146" i="21"/>
  <c r="Q3146" i="21"/>
  <c r="K3147" i="21"/>
  <c r="H3148" i="21"/>
  <c r="M3147" i="21"/>
  <c r="I3147" i="21"/>
  <c r="J3147" i="21"/>
  <c r="L3147" i="21"/>
  <c r="F3147" i="21"/>
  <c r="E3147" i="21"/>
  <c r="D3148" i="21"/>
  <c r="K3148" i="21"/>
  <c r="L3148" i="21"/>
  <c r="I3148" i="21"/>
  <c r="M3148" i="21"/>
  <c r="J3148" i="21"/>
  <c r="H3149" i="21"/>
  <c r="Q3147" i="21"/>
  <c r="P3147" i="21"/>
  <c r="O3147" i="21"/>
  <c r="N3147" i="21"/>
  <c r="D3149" i="21"/>
  <c r="F3148" i="21"/>
  <c r="E3148" i="21"/>
  <c r="P3148" i="21"/>
  <c r="O3148" i="21"/>
  <c r="Q3148" i="21"/>
  <c r="N3148" i="21"/>
  <c r="J3149" i="21"/>
  <c r="I3149" i="21"/>
  <c r="L3149" i="21"/>
  <c r="H3150" i="21"/>
  <c r="M3149" i="21"/>
  <c r="K3149" i="21"/>
  <c r="D3150" i="21"/>
  <c r="E3149" i="21"/>
  <c r="F3149" i="21"/>
  <c r="N3149" i="21"/>
  <c r="P3149" i="21"/>
  <c r="Q3149" i="21"/>
  <c r="O3149" i="21"/>
  <c r="H3151" i="21"/>
  <c r="J3150" i="21"/>
  <c r="L3150" i="21"/>
  <c r="I3150" i="21"/>
  <c r="M3150" i="21"/>
  <c r="K3150" i="21"/>
  <c r="E3150" i="21"/>
  <c r="D3151" i="21"/>
  <c r="F3150" i="21"/>
  <c r="H3152" i="21"/>
  <c r="M3151" i="21"/>
  <c r="J3151" i="21"/>
  <c r="K3151" i="21"/>
  <c r="L3151" i="21"/>
  <c r="I3151" i="21"/>
  <c r="Q3150" i="21"/>
  <c r="N3150" i="21"/>
  <c r="P3150" i="21"/>
  <c r="O3150" i="21"/>
  <c r="D3152" i="21"/>
  <c r="F3151" i="21"/>
  <c r="E3151" i="21"/>
  <c r="L3152" i="21"/>
  <c r="K3152" i="21"/>
  <c r="J3152" i="21"/>
  <c r="M3152" i="21"/>
  <c r="I3152" i="21"/>
  <c r="H3153" i="21"/>
  <c r="Q3151" i="21"/>
  <c r="P3151" i="21"/>
  <c r="O3151" i="21"/>
  <c r="N3151" i="21"/>
  <c r="D3153" i="21"/>
  <c r="E3152" i="21"/>
  <c r="F3152" i="21"/>
  <c r="P3152" i="21"/>
  <c r="O3152" i="21"/>
  <c r="Q3152" i="21"/>
  <c r="N3152" i="21"/>
  <c r="L3153" i="21"/>
  <c r="M3153" i="21"/>
  <c r="K3153" i="21"/>
  <c r="J3153" i="21"/>
  <c r="I3153" i="21"/>
  <c r="H3154" i="21"/>
  <c r="F3153" i="21"/>
  <c r="D3154" i="21"/>
  <c r="E3153" i="21"/>
  <c r="N3153" i="21"/>
  <c r="P3153" i="21"/>
  <c r="O3153" i="21"/>
  <c r="Q3153" i="21"/>
  <c r="J3154" i="21"/>
  <c r="K3154" i="21"/>
  <c r="H3155" i="21"/>
  <c r="M3154" i="21"/>
  <c r="L3154" i="21"/>
  <c r="I3154" i="21"/>
  <c r="F3154" i="21"/>
  <c r="D3155" i="21"/>
  <c r="E3154" i="21"/>
  <c r="K3155" i="21"/>
  <c r="H3156" i="21"/>
  <c r="J3155" i="21"/>
  <c r="M3155" i="21"/>
  <c r="I3155" i="21"/>
  <c r="L3155" i="21"/>
  <c r="P3154" i="21"/>
  <c r="O3154" i="21"/>
  <c r="N3154" i="21"/>
  <c r="Q3154" i="21"/>
  <c r="F3155" i="21"/>
  <c r="E3155" i="21"/>
  <c r="D3156" i="21"/>
  <c r="L3156" i="21"/>
  <c r="M3156" i="21"/>
  <c r="K3156" i="21"/>
  <c r="I3156" i="21"/>
  <c r="J3156" i="21"/>
  <c r="H3157" i="21"/>
  <c r="O3155" i="21"/>
  <c r="Q3155" i="21"/>
  <c r="N3155" i="21"/>
  <c r="P3155" i="21"/>
  <c r="E3156" i="21"/>
  <c r="D3157" i="21"/>
  <c r="F3156" i="21"/>
  <c r="N3156" i="21"/>
  <c r="Q3156" i="21"/>
  <c r="O3156" i="21"/>
  <c r="P3156" i="21"/>
  <c r="I3157" i="21"/>
  <c r="M3157" i="21"/>
  <c r="J3157" i="21"/>
  <c r="L3157" i="21"/>
  <c r="H3158" i="21"/>
  <c r="K3157" i="21"/>
  <c r="F3157" i="21"/>
  <c r="E3157" i="21"/>
  <c r="D3158" i="21"/>
  <c r="Q3157" i="21"/>
  <c r="N3157" i="21"/>
  <c r="P3157" i="21"/>
  <c r="O3157" i="21"/>
  <c r="J3158" i="21"/>
  <c r="L3158" i="21"/>
  <c r="I3158" i="21"/>
  <c r="H3159" i="21"/>
  <c r="K3158" i="21"/>
  <c r="M3158" i="21"/>
  <c r="D3159" i="21"/>
  <c r="E3158" i="21"/>
  <c r="F3158" i="21"/>
  <c r="N3158" i="21"/>
  <c r="Q3158" i="21"/>
  <c r="P3158" i="21"/>
  <c r="O3158" i="21"/>
  <c r="H3160" i="21"/>
  <c r="J3159" i="21"/>
  <c r="K3159" i="21"/>
  <c r="M3159" i="21"/>
  <c r="L3159" i="21"/>
  <c r="I3159" i="21"/>
  <c r="D3160" i="21"/>
  <c r="E3159" i="21"/>
  <c r="F3159" i="21"/>
  <c r="L3160" i="21"/>
  <c r="K3160" i="21"/>
  <c r="I3160" i="21"/>
  <c r="M3160" i="21"/>
  <c r="H3161" i="21"/>
  <c r="J3160" i="21"/>
  <c r="P3159" i="21"/>
  <c r="O3159" i="21"/>
  <c r="N3159" i="21"/>
  <c r="Q3159" i="21"/>
  <c r="D3161" i="21"/>
  <c r="F3160" i="21"/>
  <c r="E3160" i="21"/>
  <c r="P3160" i="21"/>
  <c r="O3160" i="21"/>
  <c r="N3160" i="21"/>
  <c r="Q3160" i="21"/>
  <c r="H3162" i="21"/>
  <c r="J3161" i="21"/>
  <c r="I3161" i="21"/>
  <c r="L3161" i="21"/>
  <c r="K3161" i="21"/>
  <c r="M3161" i="21"/>
  <c r="D3162" i="21"/>
  <c r="E3161" i="21"/>
  <c r="F3161" i="21"/>
  <c r="L3162" i="21"/>
  <c r="H3163" i="21"/>
  <c r="M3162" i="21"/>
  <c r="I3162" i="21"/>
  <c r="J3162" i="21"/>
  <c r="K3162" i="21"/>
  <c r="O3161" i="21"/>
  <c r="Q3161" i="21"/>
  <c r="N3161" i="21"/>
  <c r="P3161" i="21"/>
  <c r="D3163" i="21"/>
  <c r="E3162" i="21"/>
  <c r="F3162" i="21"/>
  <c r="M3163" i="21"/>
  <c r="I3163" i="21"/>
  <c r="K3163" i="21"/>
  <c r="L3163" i="21"/>
  <c r="J3163" i="21"/>
  <c r="H3164" i="21"/>
  <c r="P3162" i="21"/>
  <c r="O3162" i="21"/>
  <c r="N3162" i="21"/>
  <c r="Q3162" i="21"/>
  <c r="F3163" i="21"/>
  <c r="E3163" i="21"/>
  <c r="D3164" i="21"/>
  <c r="P3163" i="21"/>
  <c r="N3163" i="21"/>
  <c r="Q3163" i="21"/>
  <c r="O3163" i="21"/>
  <c r="K3164" i="21"/>
  <c r="J3164" i="21"/>
  <c r="M3164" i="21"/>
  <c r="L3164" i="21"/>
  <c r="H3165" i="21"/>
  <c r="I3164" i="21"/>
  <c r="E3164" i="21"/>
  <c r="F3164" i="21"/>
  <c r="D3165" i="21"/>
  <c r="H3166" i="21"/>
  <c r="I3165" i="21"/>
  <c r="M3165" i="21"/>
  <c r="K3165" i="21"/>
  <c r="L3165" i="21"/>
  <c r="J3165" i="21"/>
  <c r="P3164" i="21"/>
  <c r="O3164" i="21"/>
  <c r="Q3164" i="21"/>
  <c r="N3164" i="21"/>
  <c r="D3166" i="21"/>
  <c r="F3165" i="21"/>
  <c r="E3165" i="21"/>
  <c r="L3166" i="21"/>
  <c r="H3167" i="21"/>
  <c r="I3166" i="21"/>
  <c r="J3166" i="21"/>
  <c r="K3166" i="21"/>
  <c r="M3166" i="21"/>
  <c r="Q3165" i="21"/>
  <c r="N3165" i="21"/>
  <c r="P3165" i="21"/>
  <c r="O3165" i="21"/>
  <c r="D3167" i="21"/>
  <c r="E3166" i="21"/>
  <c r="F3166" i="21"/>
  <c r="M3167" i="21"/>
  <c r="H3168" i="21"/>
  <c r="L3167" i="21"/>
  <c r="K3167" i="21"/>
  <c r="J3167" i="21"/>
  <c r="I3167" i="21"/>
  <c r="Q3166" i="21"/>
  <c r="N3166" i="21"/>
  <c r="P3166" i="21"/>
  <c r="O3166" i="21"/>
  <c r="F3167" i="21"/>
  <c r="D3168" i="21"/>
  <c r="E3167" i="21"/>
  <c r="M3168" i="21"/>
  <c r="J3168" i="21"/>
  <c r="I3168" i="21"/>
  <c r="H3169" i="21"/>
  <c r="K3168" i="21"/>
  <c r="L3168" i="21"/>
  <c r="P3167" i="21"/>
  <c r="N3167" i="21"/>
  <c r="Q3167" i="21"/>
  <c r="O3167" i="21"/>
  <c r="D3169" i="21"/>
  <c r="E3168" i="21"/>
  <c r="F3168" i="21"/>
  <c r="P3168" i="21"/>
  <c r="O3168" i="21"/>
  <c r="Q3168" i="21"/>
  <c r="N3168" i="21"/>
  <c r="H3170" i="21"/>
  <c r="J3169" i="21"/>
  <c r="L3169" i="21"/>
  <c r="M3169" i="21"/>
  <c r="I3169" i="21"/>
  <c r="K3169" i="21"/>
  <c r="D3170" i="21"/>
  <c r="E3169" i="21"/>
  <c r="F3169" i="21"/>
  <c r="I3170" i="21"/>
  <c r="H3171" i="21"/>
  <c r="K3170" i="21"/>
  <c r="M3170" i="21"/>
  <c r="J3170" i="21"/>
  <c r="L3170" i="21"/>
  <c r="O3169" i="21"/>
  <c r="N3169" i="21"/>
  <c r="P3169" i="21"/>
  <c r="Q3169" i="21"/>
  <c r="F3170" i="21"/>
  <c r="D3171" i="21"/>
  <c r="E3170" i="21"/>
  <c r="P3170" i="21"/>
  <c r="N3170" i="21"/>
  <c r="O3170" i="21"/>
  <c r="Q3170" i="21"/>
  <c r="I3171" i="21"/>
  <c r="H3172" i="21"/>
  <c r="L3171" i="21"/>
  <c r="K3171" i="21"/>
  <c r="M3171" i="21"/>
  <c r="J3171" i="21"/>
  <c r="E3171" i="21"/>
  <c r="D3172" i="21"/>
  <c r="F3171" i="21"/>
  <c r="N3171" i="21"/>
  <c r="O3171" i="21"/>
  <c r="Q3171" i="21"/>
  <c r="P3171" i="21"/>
  <c r="H3173" i="21"/>
  <c r="M3172" i="21"/>
  <c r="K3172" i="21"/>
  <c r="I3172" i="21"/>
  <c r="L3172" i="21"/>
  <c r="J3172" i="21"/>
  <c r="D3173" i="21"/>
  <c r="E3172" i="21"/>
  <c r="F3172" i="21"/>
  <c r="M3173" i="21"/>
  <c r="J3173" i="21"/>
  <c r="H3174" i="21"/>
  <c r="I3173" i="21"/>
  <c r="L3173" i="21"/>
  <c r="K3173" i="21"/>
  <c r="Q3172" i="21"/>
  <c r="N3172" i="21"/>
  <c r="P3172" i="21"/>
  <c r="O3172" i="21"/>
  <c r="F3173" i="21"/>
  <c r="D3174" i="21"/>
  <c r="E3173" i="21"/>
  <c r="H3175" i="21"/>
  <c r="L3174" i="21"/>
  <c r="M3174" i="21"/>
  <c r="J3174" i="21"/>
  <c r="I3174" i="21"/>
  <c r="K3174" i="21"/>
  <c r="O3173" i="21"/>
  <c r="N3173" i="21"/>
  <c r="P3173" i="21"/>
  <c r="Q3173" i="21"/>
  <c r="D3175" i="21"/>
  <c r="E3174" i="21"/>
  <c r="F3174" i="21"/>
  <c r="H3176" i="21"/>
  <c r="M3175" i="21"/>
  <c r="I3175" i="21"/>
  <c r="J3175" i="21"/>
  <c r="K3175" i="21"/>
  <c r="L3175" i="21"/>
  <c r="Q3174" i="21"/>
  <c r="N3174" i="21"/>
  <c r="P3174" i="21"/>
  <c r="O3174" i="21"/>
  <c r="D3176" i="21"/>
  <c r="E3175" i="21"/>
  <c r="F3175" i="21"/>
  <c r="M3176" i="21"/>
  <c r="J3176" i="21"/>
  <c r="I3176" i="21"/>
  <c r="K3176" i="21"/>
  <c r="H3177" i="21"/>
  <c r="L3176" i="21"/>
  <c r="P3175" i="21"/>
  <c r="O3175" i="21"/>
  <c r="Q3175" i="21"/>
  <c r="N3175" i="21"/>
  <c r="E3176" i="21"/>
  <c r="D3177" i="21"/>
  <c r="F3176" i="21"/>
  <c r="O3176" i="21"/>
  <c r="N3176" i="21"/>
  <c r="Q3176" i="21"/>
  <c r="P3176" i="21"/>
  <c r="I3177" i="21"/>
  <c r="M3177" i="21"/>
  <c r="H3178" i="21"/>
  <c r="K3177" i="21"/>
  <c r="J3177" i="21"/>
  <c r="L3177" i="21"/>
  <c r="D3178" i="21"/>
  <c r="F3177" i="21"/>
  <c r="E3177" i="21"/>
  <c r="O3177" i="21"/>
  <c r="N3177" i="21"/>
  <c r="Q3177" i="21"/>
  <c r="P3177" i="21"/>
  <c r="H3179" i="21"/>
  <c r="L3178" i="21"/>
  <c r="K3178" i="21"/>
  <c r="M3178" i="21"/>
  <c r="I3178" i="21"/>
  <c r="J3178" i="21"/>
  <c r="E3178" i="21"/>
  <c r="D3179" i="21"/>
  <c r="F3178" i="21"/>
  <c r="I3179" i="21"/>
  <c r="K3179" i="21"/>
  <c r="J3179" i="21"/>
  <c r="L3179" i="21"/>
  <c r="H3180" i="21"/>
  <c r="M3179" i="21"/>
  <c r="N3178" i="21"/>
  <c r="Q3178" i="21"/>
  <c r="P3178" i="21"/>
  <c r="O3178" i="21"/>
  <c r="F3179" i="21"/>
  <c r="E3179" i="21"/>
  <c r="D3180" i="21"/>
  <c r="Q3179" i="21"/>
  <c r="P3179" i="21"/>
  <c r="O3179" i="21"/>
  <c r="N3179" i="21"/>
  <c r="K3180" i="21"/>
  <c r="I3180" i="21"/>
  <c r="M3180" i="21"/>
  <c r="L3180" i="21"/>
  <c r="H3181" i="21"/>
  <c r="J3180" i="21"/>
  <c r="E3180" i="21"/>
  <c r="D3181" i="21"/>
  <c r="F3180" i="21"/>
  <c r="P3180" i="21"/>
  <c r="O3180" i="21"/>
  <c r="N3180" i="21"/>
  <c r="Q3180" i="21"/>
  <c r="L3181" i="21"/>
  <c r="J3181" i="21"/>
  <c r="H3182" i="21"/>
  <c r="K3181" i="21"/>
  <c r="M3181" i="21"/>
  <c r="I3181" i="21"/>
  <c r="D3182" i="21"/>
  <c r="E3181" i="21"/>
  <c r="F3181" i="21"/>
  <c r="H3183" i="21"/>
  <c r="M3182" i="21"/>
  <c r="K3182" i="21"/>
  <c r="L3182" i="21"/>
  <c r="J3182" i="21"/>
  <c r="I3182" i="21"/>
  <c r="P3181" i="21"/>
  <c r="N3181" i="21"/>
  <c r="O3181" i="21"/>
  <c r="Q3181" i="21"/>
  <c r="D3183" i="21"/>
  <c r="F3182" i="21"/>
  <c r="E3182" i="21"/>
  <c r="L3183" i="21"/>
  <c r="H3184" i="21"/>
  <c r="K3183" i="21"/>
  <c r="J3183" i="21"/>
  <c r="M3183" i="21"/>
  <c r="I3183" i="21"/>
  <c r="Q3182" i="21"/>
  <c r="N3182" i="21"/>
  <c r="P3182" i="21"/>
  <c r="O3182" i="21"/>
  <c r="E3183" i="21"/>
  <c r="F3183" i="21"/>
  <c r="D3184" i="21"/>
  <c r="I3184" i="21"/>
  <c r="H3185" i="21"/>
  <c r="M3184" i="21"/>
  <c r="J3184" i="21"/>
  <c r="L3184" i="21"/>
  <c r="K3184" i="21"/>
  <c r="N3183" i="21"/>
  <c r="P3183" i="21"/>
  <c r="O3183" i="21"/>
  <c r="Q3183" i="21"/>
  <c r="D3185" i="21"/>
  <c r="F3184" i="21"/>
  <c r="E3184" i="21"/>
  <c r="P3184" i="21"/>
  <c r="O3184" i="21"/>
  <c r="Q3184" i="21"/>
  <c r="N3184" i="21"/>
  <c r="M3185" i="21"/>
  <c r="J3185" i="21"/>
  <c r="K3185" i="21"/>
  <c r="H3186" i="21"/>
  <c r="L3185" i="21"/>
  <c r="I3185" i="21"/>
  <c r="F3185" i="21"/>
  <c r="D3186" i="21"/>
  <c r="E3185" i="21"/>
  <c r="H3187" i="21"/>
  <c r="J3186" i="21"/>
  <c r="M3186" i="21"/>
  <c r="K3186" i="21"/>
  <c r="I3186" i="21"/>
  <c r="L3186" i="21"/>
  <c r="N3185" i="21"/>
  <c r="P3185" i="21"/>
  <c r="O3185" i="21"/>
  <c r="Q3185" i="21"/>
  <c r="E3186" i="21"/>
  <c r="F3186" i="21"/>
  <c r="D3187" i="21"/>
  <c r="I3187" i="21"/>
  <c r="H3188" i="21"/>
  <c r="J3187" i="21"/>
  <c r="M3187" i="21"/>
  <c r="L3187" i="21"/>
  <c r="K3187" i="21"/>
  <c r="P3186" i="21"/>
  <c r="O3186" i="21"/>
  <c r="N3186" i="21"/>
  <c r="Q3186" i="21"/>
  <c r="D3188" i="21"/>
  <c r="F3187" i="21"/>
  <c r="E3187" i="21"/>
  <c r="O3187" i="21"/>
  <c r="N3187" i="21"/>
  <c r="Q3187" i="21"/>
  <c r="P3187" i="21"/>
  <c r="J3188" i="21"/>
  <c r="L3188" i="21"/>
  <c r="I3188" i="21"/>
  <c r="H3189" i="21"/>
  <c r="K3188" i="21"/>
  <c r="M3188" i="21"/>
  <c r="F3188" i="21"/>
  <c r="E3188" i="21"/>
  <c r="D3189" i="21"/>
  <c r="P3188" i="21"/>
  <c r="O3188" i="21"/>
  <c r="Q3188" i="21"/>
  <c r="N3188" i="21"/>
  <c r="K3189" i="21"/>
  <c r="I3189" i="21"/>
  <c r="M3189" i="21"/>
  <c r="J3189" i="21"/>
  <c r="H3190" i="21"/>
  <c r="L3189" i="21"/>
  <c r="E3189" i="21"/>
  <c r="D3190" i="21"/>
  <c r="F3189" i="21"/>
  <c r="P3189" i="21"/>
  <c r="O3189" i="21"/>
  <c r="Q3189" i="21"/>
  <c r="N3189" i="21"/>
  <c r="L3190" i="21"/>
  <c r="K3190" i="21"/>
  <c r="H3191" i="21"/>
  <c r="I3190" i="21"/>
  <c r="M3190" i="21"/>
  <c r="J3190" i="21"/>
  <c r="F3190" i="21"/>
  <c r="D3191" i="21"/>
  <c r="E3190" i="21"/>
  <c r="H3192" i="21"/>
  <c r="I3191" i="21"/>
  <c r="M3191" i="21"/>
  <c r="L3191" i="21"/>
  <c r="K3191" i="21"/>
  <c r="J3191" i="21"/>
  <c r="P3190" i="21"/>
  <c r="O3190" i="21"/>
  <c r="Q3190" i="21"/>
  <c r="N3190" i="21"/>
  <c r="D3192" i="21"/>
  <c r="E3191" i="21"/>
  <c r="F3191" i="21"/>
  <c r="H3193" i="21"/>
  <c r="M3192" i="21"/>
  <c r="J3192" i="21"/>
  <c r="K3192" i="21"/>
  <c r="L3192" i="21"/>
  <c r="I3192" i="21"/>
  <c r="O3191" i="21"/>
  <c r="Q3191" i="21"/>
  <c r="N3191" i="21"/>
  <c r="P3191" i="21"/>
  <c r="F3192" i="21"/>
  <c r="E3192" i="21"/>
  <c r="D3193" i="21"/>
  <c r="K3193" i="21"/>
  <c r="J3193" i="21"/>
  <c r="H3194" i="21"/>
  <c r="M3193" i="21"/>
  <c r="I3193" i="21"/>
  <c r="L3193" i="21"/>
  <c r="Q3192" i="21"/>
  <c r="N3192" i="21"/>
  <c r="P3192" i="21"/>
  <c r="O3192" i="21"/>
  <c r="D3194" i="21"/>
  <c r="F3193" i="21"/>
  <c r="E3193" i="21"/>
  <c r="L3194" i="21"/>
  <c r="M3194" i="21"/>
  <c r="H3195" i="21"/>
  <c r="K3194" i="21"/>
  <c r="J3194" i="21"/>
  <c r="I3194" i="21"/>
  <c r="O3193" i="21"/>
  <c r="Q3193" i="21"/>
  <c r="N3193" i="21"/>
  <c r="P3193" i="21"/>
  <c r="E3194" i="21"/>
  <c r="F3194" i="21"/>
  <c r="D3195" i="21"/>
  <c r="K3195" i="21"/>
  <c r="J3195" i="21"/>
  <c r="I3195" i="21"/>
  <c r="H3196" i="21"/>
  <c r="L3195" i="21"/>
  <c r="M3195" i="21"/>
  <c r="P3194" i="21"/>
  <c r="O3194" i="21"/>
  <c r="Q3194" i="21"/>
  <c r="N3194" i="21"/>
  <c r="E3195" i="21"/>
  <c r="D3196" i="21"/>
  <c r="F3195" i="21"/>
  <c r="N3195" i="21"/>
  <c r="O3195" i="21"/>
  <c r="Q3195" i="21"/>
  <c r="P3195" i="21"/>
  <c r="J3196" i="21"/>
  <c r="I3196" i="21"/>
  <c r="H3197" i="21"/>
  <c r="K3196" i="21"/>
  <c r="M3196" i="21"/>
  <c r="L3196" i="21"/>
  <c r="E3196" i="21"/>
  <c r="F3196" i="21"/>
  <c r="D3197" i="21"/>
  <c r="Q3196" i="21"/>
  <c r="N3196" i="21"/>
  <c r="P3196" i="21"/>
  <c r="O3196" i="21"/>
  <c r="J3197" i="21"/>
  <c r="K3197" i="21"/>
  <c r="M3197" i="21"/>
  <c r="I3197" i="21"/>
  <c r="L3197" i="21"/>
  <c r="H3198" i="21"/>
  <c r="F3197" i="21"/>
  <c r="D3198" i="21"/>
  <c r="E3197" i="21"/>
  <c r="N3197" i="21"/>
  <c r="Q3197" i="21"/>
  <c r="P3197" i="21"/>
  <c r="O3197" i="21"/>
  <c r="M3198" i="21"/>
  <c r="H3199" i="21"/>
  <c r="K3198" i="21"/>
  <c r="L3198" i="21"/>
  <c r="I3198" i="21"/>
  <c r="J3198" i="21"/>
  <c r="E3198" i="21"/>
  <c r="F3198" i="21"/>
  <c r="D3199" i="21"/>
  <c r="J3199" i="21"/>
  <c r="M3199" i="21"/>
  <c r="I3199" i="21"/>
  <c r="H3200" i="21"/>
  <c r="K3199" i="21"/>
  <c r="L3199" i="21"/>
  <c r="Q3198" i="21"/>
  <c r="N3198" i="21"/>
  <c r="P3198" i="21"/>
  <c r="O3198" i="21"/>
  <c r="D3200" i="21"/>
  <c r="E3199" i="21"/>
  <c r="F3199" i="21"/>
  <c r="P3199" i="21"/>
  <c r="O3199" i="21"/>
  <c r="Q3199" i="21"/>
  <c r="N3199" i="21"/>
  <c r="I3200" i="21"/>
  <c r="J3200" i="21"/>
  <c r="L3200" i="21"/>
  <c r="M3200" i="21"/>
  <c r="K3200" i="21"/>
  <c r="H3201" i="21"/>
  <c r="F3200" i="21"/>
  <c r="D3201" i="21"/>
  <c r="E3200" i="21"/>
  <c r="Q3200" i="21"/>
  <c r="P3200" i="21"/>
  <c r="O3200" i="21"/>
  <c r="N3200" i="21"/>
  <c r="J3201" i="21"/>
  <c r="I3201" i="21"/>
  <c r="H3202" i="21"/>
  <c r="M3201" i="21"/>
  <c r="L3201" i="21"/>
  <c r="K3201" i="21"/>
  <c r="D3202" i="21"/>
  <c r="F3201" i="21"/>
  <c r="E3201" i="21"/>
  <c r="Q3201" i="21"/>
  <c r="N3201" i="21"/>
  <c r="P3201" i="21"/>
  <c r="O3201" i="21"/>
  <c r="J3202" i="21"/>
  <c r="K3202" i="21"/>
  <c r="M3202" i="21"/>
  <c r="H3203" i="21"/>
  <c r="I3202" i="21"/>
  <c r="L3202" i="21"/>
  <c r="D3203" i="21"/>
  <c r="E3202" i="21"/>
  <c r="F3202" i="21"/>
  <c r="K3203" i="21"/>
  <c r="I3203" i="21"/>
  <c r="M3203" i="21"/>
  <c r="J3203" i="21"/>
  <c r="L3203" i="21"/>
  <c r="H3204" i="21"/>
  <c r="P3202" i="21"/>
  <c r="N3202" i="21"/>
  <c r="O3202" i="21"/>
  <c r="Q3202" i="21"/>
  <c r="D3204" i="21"/>
  <c r="E3203" i="21"/>
  <c r="F3203" i="21"/>
  <c r="Q3203" i="21"/>
  <c r="O3203" i="21"/>
  <c r="N3203" i="21"/>
  <c r="P3203" i="21"/>
  <c r="H3205" i="21"/>
  <c r="L3204" i="21"/>
  <c r="K3204" i="21"/>
  <c r="M3204" i="21"/>
  <c r="J3204" i="21"/>
  <c r="I3204" i="21"/>
  <c r="D3205" i="21"/>
  <c r="F3204" i="21"/>
  <c r="E3204" i="21"/>
  <c r="M3205" i="21"/>
  <c r="L3205" i="21"/>
  <c r="I3205" i="21"/>
  <c r="H3206" i="21"/>
  <c r="J3205" i="21"/>
  <c r="K3205" i="21"/>
  <c r="N3204" i="21"/>
  <c r="Q3204" i="21"/>
  <c r="P3204" i="21"/>
  <c r="O3204" i="21"/>
  <c r="E3205" i="21"/>
  <c r="F3205" i="21"/>
  <c r="D3206" i="21"/>
  <c r="N3205" i="21"/>
  <c r="O3205" i="21"/>
  <c r="Q3205" i="21"/>
  <c r="P3205" i="21"/>
  <c r="H3207" i="21"/>
  <c r="I3206" i="21"/>
  <c r="M3206" i="21"/>
  <c r="L3206" i="21"/>
  <c r="J3206" i="21"/>
  <c r="K3206" i="21"/>
  <c r="D3207" i="21"/>
  <c r="F3206" i="21"/>
  <c r="E3206" i="21"/>
  <c r="K3207" i="21"/>
  <c r="H3208" i="21"/>
  <c r="J3207" i="21"/>
  <c r="M3207" i="21"/>
  <c r="L3207" i="21"/>
  <c r="I3207" i="21"/>
  <c r="Q3206" i="21"/>
  <c r="N3206" i="21"/>
  <c r="P3206" i="21"/>
  <c r="O3206" i="21"/>
  <c r="D3208" i="21"/>
  <c r="F3207" i="21"/>
  <c r="E3207" i="21"/>
  <c r="L3208" i="21"/>
  <c r="I3208" i="21"/>
  <c r="K3208" i="21"/>
  <c r="H3209" i="21"/>
  <c r="J3208" i="21"/>
  <c r="M3208" i="21"/>
  <c r="N3207" i="21"/>
  <c r="P3207" i="21"/>
  <c r="O3207" i="21"/>
  <c r="Q3207" i="21"/>
  <c r="D3209" i="21"/>
  <c r="E3208" i="21"/>
  <c r="F3208" i="21"/>
  <c r="O3208" i="21"/>
  <c r="Q3208" i="21"/>
  <c r="N3208" i="21"/>
  <c r="P3208" i="21"/>
  <c r="K3209" i="21"/>
  <c r="M3209" i="21"/>
  <c r="J3209" i="21"/>
  <c r="H3210" i="21"/>
  <c r="L3209" i="21"/>
  <c r="I3209" i="21"/>
  <c r="F3209" i="21"/>
  <c r="D3210" i="21"/>
  <c r="E3209" i="21"/>
  <c r="J3210" i="21"/>
  <c r="M3210" i="21"/>
  <c r="K3210" i="21"/>
  <c r="I3210" i="21"/>
  <c r="L3210" i="21"/>
  <c r="H3211" i="21"/>
  <c r="N3209" i="21"/>
  <c r="Q3209" i="21"/>
  <c r="P3209" i="21"/>
  <c r="O3209" i="21"/>
  <c r="F3210" i="21"/>
  <c r="D3211" i="21"/>
  <c r="E3210" i="21"/>
  <c r="P3210" i="21"/>
  <c r="O3210" i="21"/>
  <c r="Q3210" i="21"/>
  <c r="N3210" i="21"/>
  <c r="L3211" i="21"/>
  <c r="J3211" i="21"/>
  <c r="K3211" i="21"/>
  <c r="H3212" i="21"/>
  <c r="M3211" i="21"/>
  <c r="I3211" i="21"/>
  <c r="E3211" i="21"/>
  <c r="D3212" i="21"/>
  <c r="F3211" i="21"/>
  <c r="M3212" i="21"/>
  <c r="L3212" i="21"/>
  <c r="J3212" i="21"/>
  <c r="I3212" i="21"/>
  <c r="K3212" i="21"/>
  <c r="H3213" i="21"/>
  <c r="Q3211" i="21"/>
  <c r="O3211" i="21"/>
  <c r="N3211" i="21"/>
  <c r="P3211" i="21"/>
  <c r="D3213" i="21"/>
  <c r="F3212" i="21"/>
  <c r="E3212" i="21"/>
  <c r="P3212" i="21"/>
  <c r="O3212" i="21"/>
  <c r="N3212" i="21"/>
  <c r="Q3212" i="21"/>
  <c r="J3213" i="21"/>
  <c r="K3213" i="21"/>
  <c r="L3213" i="21"/>
  <c r="I3213" i="21"/>
  <c r="H3214" i="21"/>
  <c r="M3213" i="21"/>
  <c r="D3214" i="21"/>
  <c r="F3213" i="21"/>
  <c r="E3213" i="21"/>
  <c r="N3213" i="21"/>
  <c r="P3213" i="21"/>
  <c r="Q3213" i="21"/>
  <c r="O3213" i="21"/>
  <c r="K3214" i="21"/>
  <c r="L3214" i="21"/>
  <c r="I3214" i="21"/>
  <c r="M3214" i="21"/>
  <c r="H3215" i="21"/>
  <c r="J3214" i="21"/>
  <c r="D3215" i="21"/>
  <c r="E3214" i="21"/>
  <c r="F3214" i="21"/>
  <c r="N3214" i="21"/>
  <c r="Q3214" i="21"/>
  <c r="P3214" i="21"/>
  <c r="O3214" i="21"/>
  <c r="K3215" i="21"/>
  <c r="H3216" i="21"/>
  <c r="M3215" i="21"/>
  <c r="J3215" i="21"/>
  <c r="L3215" i="21"/>
  <c r="I3215" i="21"/>
  <c r="D3216" i="21"/>
  <c r="F3215" i="21"/>
  <c r="E3215" i="21"/>
  <c r="H3217" i="21"/>
  <c r="K3216" i="21"/>
  <c r="I3216" i="21"/>
  <c r="J3216" i="21"/>
  <c r="M3216" i="21"/>
  <c r="L3216" i="21"/>
  <c r="Q3215" i="21"/>
  <c r="P3215" i="21"/>
  <c r="O3215" i="21"/>
  <c r="N3215" i="21"/>
  <c r="D3217" i="21"/>
  <c r="F3216" i="21"/>
  <c r="E3216" i="21"/>
  <c r="L3217" i="21"/>
  <c r="J3217" i="21"/>
  <c r="H3218" i="21"/>
  <c r="K3217" i="21"/>
  <c r="M3217" i="21"/>
  <c r="I3217" i="21"/>
  <c r="N3216" i="21"/>
  <c r="Q3216" i="21"/>
  <c r="P3216" i="21"/>
  <c r="O3216" i="21"/>
  <c r="E3217" i="21"/>
  <c r="D3218" i="21"/>
  <c r="F3217" i="21"/>
  <c r="H3219" i="21"/>
  <c r="K3218" i="21"/>
  <c r="M3218" i="21"/>
  <c r="J3218" i="21"/>
  <c r="L3218" i="21"/>
  <c r="I3218" i="21"/>
  <c r="N3217" i="21"/>
  <c r="P3217" i="21"/>
  <c r="O3217" i="21"/>
  <c r="Q3217" i="21"/>
  <c r="D3219" i="21"/>
  <c r="F3218" i="21"/>
  <c r="E3218" i="21"/>
  <c r="L3219" i="21"/>
  <c r="M3219" i="21"/>
  <c r="K3219" i="21"/>
  <c r="I3219" i="21"/>
  <c r="J3219" i="21"/>
  <c r="H3220" i="21"/>
  <c r="P3218" i="21"/>
  <c r="O3218" i="21"/>
  <c r="Q3218" i="21"/>
  <c r="N3218" i="21"/>
  <c r="D3220" i="21"/>
  <c r="E3219" i="21"/>
  <c r="F3219" i="21"/>
  <c r="Q3219" i="21"/>
  <c r="P3219" i="21"/>
  <c r="O3219" i="21"/>
  <c r="N3219" i="21"/>
  <c r="J3220" i="21"/>
  <c r="I3220" i="21"/>
  <c r="L3220" i="21"/>
  <c r="K3220" i="21"/>
  <c r="H3221" i="21"/>
  <c r="M3220" i="21"/>
  <c r="F3220" i="21"/>
  <c r="D3221" i="21"/>
  <c r="E3220" i="21"/>
  <c r="N3220" i="21"/>
  <c r="Q3220" i="21"/>
  <c r="O3220" i="21"/>
  <c r="P3220" i="21"/>
  <c r="L3221" i="21"/>
  <c r="H3222" i="21"/>
  <c r="M3221" i="21"/>
  <c r="J3221" i="21"/>
  <c r="K3221" i="21"/>
  <c r="I3221" i="21"/>
  <c r="F3221" i="21"/>
  <c r="D3222" i="21"/>
  <c r="E3221" i="21"/>
  <c r="K3222" i="21"/>
  <c r="H3223" i="21"/>
  <c r="J3222" i="21"/>
  <c r="L3222" i="21"/>
  <c r="M3222" i="21"/>
  <c r="I3222" i="21"/>
  <c r="N3221" i="21"/>
  <c r="P3221" i="21"/>
  <c r="O3221" i="21"/>
  <c r="Q3221" i="21"/>
  <c r="D3223" i="21"/>
  <c r="E3222" i="21"/>
  <c r="F3222" i="21"/>
  <c r="I3223" i="21"/>
  <c r="J3223" i="21"/>
  <c r="L3223" i="21"/>
  <c r="M3223" i="21"/>
  <c r="H3224" i="21"/>
  <c r="K3223" i="21"/>
  <c r="N3222" i="21"/>
  <c r="Q3222" i="21"/>
  <c r="P3222" i="21"/>
  <c r="O3222" i="21"/>
  <c r="E3223" i="21"/>
  <c r="F3223" i="21"/>
  <c r="D3224" i="21"/>
  <c r="O3223" i="21"/>
  <c r="Q3223" i="21"/>
  <c r="N3223" i="21"/>
  <c r="P3223" i="21"/>
  <c r="J3224" i="21"/>
  <c r="M3224" i="21"/>
  <c r="L3224" i="21"/>
  <c r="K3224" i="21"/>
  <c r="I3224" i="21"/>
  <c r="H3225" i="21"/>
  <c r="F3224" i="21"/>
  <c r="E3224" i="21"/>
  <c r="D3225" i="21"/>
  <c r="P3224" i="21"/>
  <c r="O3224" i="21"/>
  <c r="N3224" i="21"/>
  <c r="Q3224" i="21"/>
  <c r="K3225" i="21"/>
  <c r="I3225" i="21"/>
  <c r="M3225" i="21"/>
  <c r="H3226" i="21"/>
  <c r="L3225" i="21"/>
  <c r="J3225" i="21"/>
  <c r="D3226" i="21"/>
  <c r="E3225" i="21"/>
  <c r="F3225" i="21"/>
  <c r="O3225" i="21"/>
  <c r="Q3225" i="21"/>
  <c r="N3225" i="21"/>
  <c r="P3225" i="21"/>
  <c r="I3226" i="21"/>
  <c r="H3227" i="21"/>
  <c r="M3226" i="21"/>
  <c r="J3226" i="21"/>
  <c r="K3226" i="21"/>
  <c r="L3226" i="21"/>
  <c r="E3226" i="21"/>
  <c r="D3227" i="21"/>
  <c r="F3226" i="21"/>
  <c r="P3226" i="21"/>
  <c r="O3226" i="21"/>
  <c r="Q3226" i="21"/>
  <c r="N3226" i="21"/>
  <c r="I3227" i="21"/>
  <c r="K3227" i="21"/>
  <c r="H3228" i="21"/>
  <c r="L3227" i="21"/>
  <c r="M3227" i="21"/>
  <c r="J3227" i="21"/>
  <c r="F3227" i="21"/>
  <c r="E3227" i="21"/>
  <c r="D3228" i="21"/>
  <c r="Q3227" i="21"/>
  <c r="N3227" i="21"/>
  <c r="O3227" i="21"/>
  <c r="P3227" i="21"/>
  <c r="H3229" i="21"/>
  <c r="M3228" i="21"/>
  <c r="K3228" i="21"/>
  <c r="I3228" i="21"/>
  <c r="L3228" i="21"/>
  <c r="J3228" i="21"/>
  <c r="E3228" i="21"/>
  <c r="F3228" i="21"/>
  <c r="D3229" i="21"/>
  <c r="J3229" i="21"/>
  <c r="L3229" i="21"/>
  <c r="M3229" i="21"/>
  <c r="K3229" i="21"/>
  <c r="I3229" i="21"/>
  <c r="H3230" i="21"/>
  <c r="Q3228" i="21"/>
  <c r="N3228" i="21"/>
  <c r="P3228" i="21"/>
  <c r="O3228" i="21"/>
  <c r="F3229" i="21"/>
  <c r="E3229" i="21"/>
  <c r="D3230" i="21"/>
  <c r="P3229" i="21"/>
  <c r="N3229" i="21"/>
  <c r="O3229" i="21"/>
  <c r="Q3229" i="21"/>
  <c r="H3231" i="21"/>
  <c r="M3230" i="21"/>
  <c r="K3230" i="21"/>
  <c r="J3230" i="21"/>
  <c r="L3230" i="21"/>
  <c r="I3230" i="21"/>
  <c r="E3230" i="21"/>
  <c r="F3230" i="21"/>
  <c r="D3231" i="21"/>
  <c r="M3231" i="21"/>
  <c r="I3231" i="21"/>
  <c r="H3232" i="21"/>
  <c r="L3231" i="21"/>
  <c r="J3231" i="21"/>
  <c r="K3231" i="21"/>
  <c r="N3230" i="21"/>
  <c r="Q3230" i="21"/>
  <c r="P3230" i="21"/>
  <c r="O3230" i="21"/>
  <c r="F3231" i="21"/>
  <c r="E3231" i="21"/>
  <c r="D3232" i="21"/>
  <c r="P3231" i="21"/>
  <c r="O3231" i="21"/>
  <c r="N3231" i="21"/>
  <c r="Q3231" i="21"/>
  <c r="H3233" i="21"/>
  <c r="M3232" i="21"/>
  <c r="I3232" i="21"/>
  <c r="L3232" i="21"/>
  <c r="J3232" i="21"/>
  <c r="K3232" i="21"/>
  <c r="D3233" i="21"/>
  <c r="F3232" i="21"/>
  <c r="E3232" i="21"/>
  <c r="H3234" i="21"/>
  <c r="I3233" i="21"/>
  <c r="K3233" i="21"/>
  <c r="M3233" i="21"/>
  <c r="L3233" i="21"/>
  <c r="J3233" i="21"/>
  <c r="N3232" i="21"/>
  <c r="P3232" i="21"/>
  <c r="O3232" i="21"/>
  <c r="Q3232" i="21"/>
  <c r="D3234" i="21"/>
  <c r="F3233" i="21"/>
  <c r="E3233" i="21"/>
  <c r="J3234" i="21"/>
  <c r="H3235" i="21"/>
  <c r="I3234" i="21"/>
  <c r="L3234" i="21"/>
  <c r="K3234" i="21"/>
  <c r="M3234" i="21"/>
  <c r="Q3233" i="21"/>
  <c r="O3233" i="21"/>
  <c r="N3233" i="21"/>
  <c r="P3233" i="21"/>
  <c r="D3235" i="21"/>
  <c r="F3234" i="21"/>
  <c r="E3234" i="21"/>
  <c r="M3235" i="21"/>
  <c r="I3235" i="21"/>
  <c r="H3236" i="21"/>
  <c r="L3235" i="21"/>
  <c r="K3235" i="21"/>
  <c r="J3235" i="21"/>
  <c r="P3234" i="21"/>
  <c r="N3234" i="21"/>
  <c r="O3234" i="21"/>
  <c r="Q3234" i="21"/>
  <c r="F3235" i="21"/>
  <c r="E3235" i="21"/>
  <c r="D3236" i="21"/>
  <c r="Q3235" i="21"/>
  <c r="O3235" i="21"/>
  <c r="N3235" i="21"/>
  <c r="P3235" i="21"/>
  <c r="L3236" i="21"/>
  <c r="M3236" i="21"/>
  <c r="H3237" i="21"/>
  <c r="J3236" i="21"/>
  <c r="K3236" i="21"/>
  <c r="I3236" i="21"/>
  <c r="E3236" i="21"/>
  <c r="D3237" i="21"/>
  <c r="F3236" i="21"/>
  <c r="H3238" i="21"/>
  <c r="M3237" i="21"/>
  <c r="L3237" i="21"/>
  <c r="K3237" i="21"/>
  <c r="I3237" i="21"/>
  <c r="J3237" i="21"/>
  <c r="N3236" i="21"/>
  <c r="Q3236" i="21"/>
  <c r="P3236" i="21"/>
  <c r="O3236" i="21"/>
  <c r="E3237" i="21"/>
  <c r="F3237" i="21"/>
  <c r="D3238" i="21"/>
  <c r="M3238" i="21"/>
  <c r="H3239" i="21"/>
  <c r="I3238" i="21"/>
  <c r="K3238" i="21"/>
  <c r="L3238" i="21"/>
  <c r="J3238" i="21"/>
  <c r="O3237" i="21"/>
  <c r="N3237" i="21"/>
  <c r="P3237" i="21"/>
  <c r="Q3237" i="21"/>
  <c r="D3239" i="21"/>
  <c r="F3238" i="21"/>
  <c r="E3238" i="21"/>
  <c r="J3239" i="21"/>
  <c r="L3239" i="21"/>
  <c r="M3239" i="21"/>
  <c r="K3239" i="21"/>
  <c r="H3240" i="21"/>
  <c r="I3239" i="21"/>
  <c r="N3238" i="21"/>
  <c r="Q3238" i="21"/>
  <c r="P3238" i="21"/>
  <c r="O3238" i="21"/>
  <c r="E3239" i="21"/>
  <c r="F3239" i="21"/>
  <c r="D3240" i="21"/>
  <c r="H3241" i="21"/>
  <c r="L3240" i="21"/>
  <c r="M3240" i="21"/>
  <c r="J3240" i="21"/>
  <c r="I3240" i="21"/>
  <c r="K3240" i="21"/>
  <c r="O3239" i="21"/>
  <c r="N3239" i="21"/>
  <c r="P3239" i="21"/>
  <c r="Q3239" i="21"/>
  <c r="F3240" i="21"/>
  <c r="D3241" i="21"/>
  <c r="E3240" i="21"/>
  <c r="L3241" i="21"/>
  <c r="M3241" i="21"/>
  <c r="J3241" i="21"/>
  <c r="H3242" i="21"/>
  <c r="I3241" i="21"/>
  <c r="K3241" i="21"/>
  <c r="N3240" i="21"/>
  <c r="Q3240" i="21"/>
  <c r="P3240" i="21"/>
  <c r="O3240" i="21"/>
  <c r="F3241" i="21"/>
  <c r="E3241" i="21"/>
  <c r="D3242" i="21"/>
  <c r="M3242" i="21"/>
  <c r="H3243" i="21"/>
  <c r="J3242" i="21"/>
  <c r="K3242" i="21"/>
  <c r="L3242" i="21"/>
  <c r="I3242" i="21"/>
  <c r="P3241" i="21"/>
  <c r="O3241" i="21"/>
  <c r="Q3241" i="21"/>
  <c r="N3241" i="21"/>
  <c r="E3242" i="21"/>
  <c r="F3242" i="21"/>
  <c r="D3243" i="21"/>
  <c r="J3243" i="21"/>
  <c r="H3244" i="21"/>
  <c r="L3243" i="21"/>
  <c r="M3243" i="21"/>
  <c r="K3243" i="21"/>
  <c r="I3243" i="21"/>
  <c r="P3242" i="21"/>
  <c r="O3242" i="21"/>
  <c r="N3242" i="21"/>
  <c r="Q3242" i="21"/>
  <c r="E3243" i="21"/>
  <c r="D3244" i="21"/>
  <c r="F3243" i="21"/>
  <c r="I3244" i="21"/>
  <c r="H3245" i="21"/>
  <c r="K3244" i="21"/>
  <c r="J3244" i="21"/>
  <c r="M3244" i="21"/>
  <c r="L3244" i="21"/>
  <c r="N3243" i="21"/>
  <c r="P3243" i="21"/>
  <c r="O3243" i="21"/>
  <c r="Q3243" i="21"/>
  <c r="F3244" i="21"/>
  <c r="E3244" i="21"/>
  <c r="D3245" i="21"/>
  <c r="P3244" i="21"/>
  <c r="O3244" i="21"/>
  <c r="Q3244" i="21"/>
  <c r="N3244" i="21"/>
  <c r="K3245" i="21"/>
  <c r="L3245" i="21"/>
  <c r="M3245" i="21"/>
  <c r="J3245" i="21"/>
  <c r="I3245" i="21"/>
  <c r="H3246" i="21"/>
  <c r="D3246" i="21"/>
  <c r="E3245" i="21"/>
  <c r="F3245" i="21"/>
  <c r="P3245" i="21"/>
  <c r="N3245" i="21"/>
  <c r="O3245" i="21"/>
  <c r="Q3245" i="21"/>
  <c r="I3246" i="21"/>
  <c r="M3246" i="21"/>
  <c r="L3246" i="21"/>
  <c r="K3246" i="21"/>
  <c r="J3246" i="21"/>
  <c r="H3247" i="21"/>
  <c r="F3246" i="21"/>
  <c r="E3246" i="21"/>
  <c r="D3247" i="21"/>
  <c r="P3246" i="21"/>
  <c r="O3246" i="21"/>
  <c r="N3246" i="21"/>
  <c r="Q3246" i="21"/>
  <c r="M3247" i="21"/>
  <c r="H3248" i="21"/>
  <c r="K3247" i="21"/>
  <c r="I3247" i="21"/>
  <c r="J3247" i="21"/>
  <c r="L3247" i="21"/>
  <c r="E3247" i="21"/>
  <c r="D3248" i="21"/>
  <c r="F3247" i="21"/>
  <c r="K3248" i="21"/>
  <c r="J3248" i="21"/>
  <c r="L3248" i="21"/>
  <c r="H3249" i="21"/>
  <c r="I3248" i="21"/>
  <c r="M3248" i="21"/>
  <c r="P3247" i="21"/>
  <c r="O3247" i="21"/>
  <c r="Q3247" i="21"/>
  <c r="N3247" i="21"/>
  <c r="E3248" i="21"/>
  <c r="D3249" i="21"/>
  <c r="F3248" i="21"/>
  <c r="I3249" i="21"/>
  <c r="H3250" i="21"/>
  <c r="M3249" i="21"/>
  <c r="L3249" i="21"/>
  <c r="K3249" i="21"/>
  <c r="J3249" i="21"/>
  <c r="O3248" i="21"/>
  <c r="P3248" i="21"/>
  <c r="Q3248" i="21"/>
  <c r="N3248" i="21"/>
  <c r="D3250" i="21"/>
  <c r="F3249" i="21"/>
  <c r="E3249" i="21"/>
  <c r="N3249" i="21"/>
  <c r="P3249" i="21"/>
  <c r="O3249" i="21"/>
  <c r="Q3249" i="21"/>
  <c r="L3250" i="21"/>
  <c r="H3251" i="21"/>
  <c r="M3250" i="21"/>
  <c r="J3250" i="21"/>
  <c r="I3250" i="21"/>
  <c r="K3250" i="21"/>
  <c r="D3251" i="21"/>
  <c r="E3250" i="21"/>
  <c r="F3250" i="21"/>
  <c r="L3251" i="21"/>
  <c r="J3251" i="21"/>
  <c r="M3251" i="21"/>
  <c r="K3251" i="21"/>
  <c r="I3251" i="21"/>
  <c r="H3252" i="21"/>
  <c r="P3250" i="21"/>
  <c r="N3250" i="21"/>
  <c r="Q3250" i="21"/>
  <c r="O3250" i="21"/>
  <c r="D3252" i="21"/>
  <c r="F3251" i="21"/>
  <c r="E3251" i="21"/>
  <c r="O3251" i="21"/>
  <c r="N3251" i="21"/>
  <c r="Q3251" i="21"/>
  <c r="P3251" i="21"/>
  <c r="H3253" i="21"/>
  <c r="J3252" i="21"/>
  <c r="L3252" i="21"/>
  <c r="I3252" i="21"/>
  <c r="M3252" i="21"/>
  <c r="K3252" i="21"/>
  <c r="E3252" i="21"/>
  <c r="D3253" i="21"/>
  <c r="F3252" i="21"/>
  <c r="H3254" i="21"/>
  <c r="J3253" i="21"/>
  <c r="L3253" i="21"/>
  <c r="K3253" i="21"/>
  <c r="I3253" i="21"/>
  <c r="M3253" i="21"/>
  <c r="Q3252" i="21"/>
  <c r="N3252" i="21"/>
  <c r="O3252" i="21"/>
  <c r="P3252" i="21"/>
  <c r="E3253" i="21"/>
  <c r="F3253" i="21"/>
  <c r="D3254" i="21"/>
  <c r="I3254" i="21"/>
  <c r="H3255" i="21"/>
  <c r="M3254" i="21"/>
  <c r="L3254" i="21"/>
  <c r="K3254" i="21"/>
  <c r="J3254" i="21"/>
  <c r="N3253" i="21"/>
  <c r="P3253" i="21"/>
  <c r="O3253" i="21"/>
  <c r="Q3253" i="21"/>
  <c r="D3255" i="21"/>
  <c r="F3254" i="21"/>
  <c r="E3254" i="21"/>
  <c r="P3254" i="21"/>
  <c r="N3254" i="21"/>
  <c r="O3254" i="21"/>
  <c r="Q3254" i="21"/>
  <c r="K3255" i="21"/>
  <c r="H3256" i="21"/>
  <c r="I3255" i="21"/>
  <c r="J3255" i="21"/>
  <c r="M3255" i="21"/>
  <c r="L3255" i="21"/>
  <c r="E3255" i="21"/>
  <c r="F3255" i="21"/>
  <c r="D3256" i="21"/>
  <c r="L3256" i="21"/>
  <c r="K3256" i="21"/>
  <c r="I3256" i="21"/>
  <c r="H3257" i="21"/>
  <c r="J3256" i="21"/>
  <c r="M3256" i="21"/>
  <c r="Q3255" i="21"/>
  <c r="O3255" i="21"/>
  <c r="N3255" i="21"/>
  <c r="P3255" i="21"/>
  <c r="F3256" i="21"/>
  <c r="D3257" i="21"/>
  <c r="E3256" i="21"/>
  <c r="P3256" i="21"/>
  <c r="O3256" i="21"/>
  <c r="N3256" i="21"/>
  <c r="Q3256" i="21"/>
  <c r="L3257" i="21"/>
  <c r="J3257" i="21"/>
  <c r="K3257" i="21"/>
  <c r="M3257" i="21"/>
  <c r="I3257" i="21"/>
  <c r="H3258" i="21"/>
  <c r="F3257" i="21"/>
  <c r="D3258" i="21"/>
  <c r="E3257" i="21"/>
  <c r="Q3257" i="21"/>
  <c r="O3257" i="21"/>
  <c r="N3257" i="21"/>
  <c r="P3257" i="21"/>
  <c r="I3258" i="21"/>
  <c r="J3258" i="21"/>
  <c r="L3258" i="21"/>
  <c r="H3259" i="21"/>
  <c r="M3258" i="21"/>
  <c r="K3258" i="21"/>
  <c r="E3258" i="21"/>
  <c r="D3259" i="21"/>
  <c r="F3258" i="21"/>
  <c r="P3258" i="21"/>
  <c r="O3258" i="21"/>
  <c r="Q3258" i="21"/>
  <c r="N3258" i="21"/>
  <c r="M3259" i="21"/>
  <c r="I3259" i="21"/>
  <c r="L3259" i="21"/>
  <c r="H3260" i="21"/>
  <c r="K3259" i="21"/>
  <c r="J3259" i="21"/>
  <c r="E3259" i="21"/>
  <c r="F3259" i="21"/>
  <c r="D3260" i="21"/>
  <c r="P3259" i="21"/>
  <c r="Q3259" i="21"/>
  <c r="N3259" i="21"/>
  <c r="O3259" i="21"/>
  <c r="H3261" i="21"/>
  <c r="M3260" i="21"/>
  <c r="J3260" i="21"/>
  <c r="L3260" i="21"/>
  <c r="I3260" i="21"/>
  <c r="K3260" i="21"/>
  <c r="E3260" i="21"/>
  <c r="F3260" i="21"/>
  <c r="D3261" i="21"/>
  <c r="M3261" i="21"/>
  <c r="K3261" i="21"/>
  <c r="H3262" i="21"/>
  <c r="L3261" i="21"/>
  <c r="I3261" i="21"/>
  <c r="J3261" i="21"/>
  <c r="N3260" i="21"/>
  <c r="Q3260" i="21"/>
  <c r="P3260" i="21"/>
  <c r="O3260" i="21"/>
  <c r="F3261" i="21"/>
  <c r="E3261" i="21"/>
  <c r="D3262" i="21"/>
  <c r="M3262" i="21"/>
  <c r="I3262" i="21"/>
  <c r="H3263" i="21"/>
  <c r="K3262" i="21"/>
  <c r="J3262" i="21"/>
  <c r="L3262" i="21"/>
  <c r="N3261" i="21"/>
  <c r="Q3261" i="21"/>
  <c r="O3261" i="21"/>
  <c r="P3261" i="21"/>
  <c r="D3263" i="21"/>
  <c r="E3262" i="21"/>
  <c r="F3262" i="21"/>
  <c r="Q3262" i="21"/>
  <c r="N3262" i="21"/>
  <c r="P3262" i="21"/>
  <c r="O3262" i="21"/>
  <c r="L3263" i="21"/>
  <c r="M3263" i="21"/>
  <c r="K3263" i="21"/>
  <c r="I3263" i="21"/>
  <c r="H3264" i="21"/>
  <c r="J3263" i="21"/>
  <c r="F3263" i="21"/>
  <c r="D3264" i="21"/>
  <c r="E3263" i="21"/>
  <c r="O3263" i="21"/>
  <c r="P3263" i="21"/>
  <c r="N3263" i="21"/>
  <c r="Q3263" i="21"/>
  <c r="K3264" i="21"/>
  <c r="H3265" i="21"/>
  <c r="L3264" i="21"/>
  <c r="M3264" i="21"/>
  <c r="J3264" i="21"/>
  <c r="I3264" i="21"/>
  <c r="F3264" i="21"/>
  <c r="E3264" i="21"/>
  <c r="D3265" i="21"/>
  <c r="J3265" i="21"/>
  <c r="H3266" i="21"/>
  <c r="I3265" i="21"/>
  <c r="L3265" i="21"/>
  <c r="M3265" i="21"/>
  <c r="K3265" i="21"/>
  <c r="P3264" i="21"/>
  <c r="Q3264" i="21"/>
  <c r="O3264" i="21"/>
  <c r="N3264" i="21"/>
  <c r="F3265" i="21"/>
  <c r="E3265" i="21"/>
  <c r="D3266" i="21"/>
  <c r="L3266" i="21"/>
  <c r="I3266" i="21"/>
  <c r="M3266" i="21"/>
  <c r="J3266" i="21"/>
  <c r="H3267" i="21"/>
  <c r="K3266" i="21"/>
  <c r="Q3265" i="21"/>
  <c r="O3265" i="21"/>
  <c r="N3265" i="21"/>
  <c r="P3265" i="21"/>
  <c r="E3266" i="21"/>
  <c r="D3267" i="21"/>
  <c r="F3266" i="21"/>
  <c r="O3266" i="21"/>
  <c r="P3266" i="21"/>
  <c r="N3266" i="21"/>
  <c r="Q3266" i="21"/>
  <c r="I3267" i="21"/>
  <c r="H3268" i="21"/>
  <c r="M3267" i="21"/>
  <c r="K3267" i="21"/>
  <c r="J3267" i="21"/>
  <c r="L3267" i="21"/>
  <c r="E3267" i="21"/>
  <c r="F3267" i="21"/>
  <c r="D3268" i="21"/>
  <c r="N3267" i="21"/>
  <c r="O3267" i="21"/>
  <c r="Q3267" i="21"/>
  <c r="P3267" i="21"/>
  <c r="J3268" i="21"/>
  <c r="I3268" i="21"/>
  <c r="K3268" i="21"/>
  <c r="L3268" i="21"/>
  <c r="H3269" i="21"/>
  <c r="M3268" i="21"/>
  <c r="F3268" i="21"/>
  <c r="E3268" i="21"/>
  <c r="D3269" i="21"/>
  <c r="N3268" i="21"/>
  <c r="P3268" i="21"/>
  <c r="Q3268" i="21"/>
  <c r="O3268" i="21"/>
  <c r="L3269" i="21"/>
  <c r="H3270" i="21"/>
  <c r="J3269" i="21"/>
  <c r="K3269" i="21"/>
  <c r="M3269" i="21"/>
  <c r="I3269" i="21"/>
  <c r="F3269" i="21"/>
  <c r="D3270" i="21"/>
  <c r="E3269" i="21"/>
  <c r="J3270" i="21"/>
  <c r="L3270" i="21"/>
  <c r="M3270" i="21"/>
  <c r="K3270" i="21"/>
  <c r="H3271" i="21"/>
  <c r="I3270" i="21"/>
  <c r="P3269" i="21"/>
  <c r="N3269" i="21"/>
  <c r="O3269" i="21"/>
  <c r="Q3269" i="21"/>
  <c r="F3270" i="21"/>
  <c r="D3271" i="21"/>
  <c r="E3270" i="21"/>
  <c r="I3271" i="21"/>
  <c r="K3271" i="21"/>
  <c r="L3271" i="21"/>
  <c r="M3271" i="21"/>
  <c r="J3271" i="21"/>
  <c r="H3272" i="21"/>
  <c r="N3270" i="21"/>
  <c r="Q3270" i="21"/>
  <c r="P3270" i="21"/>
  <c r="O3270" i="21"/>
  <c r="E3271" i="21"/>
  <c r="F3271" i="21"/>
  <c r="D3272" i="21"/>
  <c r="O3271" i="21"/>
  <c r="P3271" i="21"/>
  <c r="Q3271" i="21"/>
  <c r="N3271" i="21"/>
  <c r="H3273" i="21"/>
  <c r="I3272" i="21"/>
  <c r="M3272" i="21"/>
  <c r="L3272" i="21"/>
  <c r="J3272" i="21"/>
  <c r="K3272" i="21"/>
  <c r="E3272" i="21"/>
  <c r="F3272" i="21"/>
  <c r="D3273" i="21"/>
  <c r="K3273" i="21"/>
  <c r="M3273" i="21"/>
  <c r="J3273" i="21"/>
  <c r="L3273" i="21"/>
  <c r="H3274" i="21"/>
  <c r="I3273" i="21"/>
  <c r="O3272" i="21"/>
  <c r="N3272" i="21"/>
  <c r="Q3272" i="21"/>
  <c r="P3272" i="21"/>
  <c r="D3274" i="21"/>
  <c r="F3273" i="21"/>
  <c r="E3273" i="21"/>
  <c r="M3274" i="21"/>
  <c r="H3275" i="21"/>
  <c r="K3274" i="21"/>
  <c r="I3274" i="21"/>
  <c r="J3274" i="21"/>
  <c r="L3274" i="21"/>
  <c r="P3273" i="21"/>
  <c r="Q3273" i="21"/>
  <c r="O3273" i="21"/>
  <c r="N3273" i="21"/>
  <c r="D3275" i="21"/>
  <c r="F3274" i="21"/>
  <c r="E3274" i="21"/>
  <c r="I3275" i="21"/>
  <c r="L3275" i="21"/>
  <c r="K3275" i="21"/>
  <c r="M3275" i="21"/>
  <c r="J3275" i="21"/>
  <c r="H3276" i="21"/>
  <c r="Q3274" i="21"/>
  <c r="N3274" i="21"/>
  <c r="P3274" i="21"/>
  <c r="O3274" i="21"/>
  <c r="E3275" i="21"/>
  <c r="F3275" i="21"/>
  <c r="D3276" i="21"/>
  <c r="P3275" i="21"/>
  <c r="Q3275" i="21"/>
  <c r="O3275" i="21"/>
  <c r="N3275" i="21"/>
  <c r="I3276" i="21"/>
  <c r="K3276" i="21"/>
  <c r="M3276" i="21"/>
  <c r="J3276" i="21"/>
  <c r="L3276" i="21"/>
  <c r="H3277" i="21"/>
  <c r="E3276" i="21"/>
  <c r="F3276" i="21"/>
  <c r="D3277" i="21"/>
  <c r="O3276" i="21"/>
  <c r="P3276" i="21"/>
  <c r="N3276" i="21"/>
  <c r="Q3276" i="21"/>
  <c r="I3277" i="21"/>
  <c r="L3277" i="21"/>
  <c r="J3277" i="21"/>
  <c r="K3277" i="21"/>
  <c r="H3278" i="21"/>
  <c r="M3277" i="21"/>
  <c r="D3278" i="21"/>
  <c r="E3277" i="21"/>
  <c r="F3277" i="21"/>
  <c r="N3277" i="21"/>
  <c r="Q3277" i="21"/>
  <c r="O3277" i="21"/>
  <c r="P3277" i="21"/>
  <c r="I3278" i="21"/>
  <c r="K3278" i="21"/>
  <c r="M3278" i="21"/>
  <c r="L3278" i="21"/>
  <c r="H3279" i="21"/>
  <c r="J3278" i="21"/>
  <c r="D3279" i="21"/>
  <c r="F3278" i="21"/>
  <c r="E3278" i="21"/>
  <c r="N3278" i="21"/>
  <c r="Q3278" i="21"/>
  <c r="P3278" i="21"/>
  <c r="O3278" i="21"/>
  <c r="J3279" i="21"/>
  <c r="H3280" i="21"/>
  <c r="M3279" i="21"/>
  <c r="K3279" i="21"/>
  <c r="I3279" i="21"/>
  <c r="L3279" i="21"/>
  <c r="F3279" i="21"/>
  <c r="E3279" i="21"/>
  <c r="D3280" i="21"/>
  <c r="K3280" i="21"/>
  <c r="J3280" i="21"/>
  <c r="I3280" i="21"/>
  <c r="L3280" i="21"/>
  <c r="M3280" i="21"/>
  <c r="H3281" i="21"/>
  <c r="Q3279" i="21"/>
  <c r="P3279" i="21"/>
  <c r="N3279" i="21"/>
  <c r="O3279" i="21"/>
  <c r="F3280" i="21"/>
  <c r="D3281" i="21"/>
  <c r="E3280" i="21"/>
  <c r="O3280" i="21"/>
  <c r="P3280" i="21"/>
  <c r="Q3280" i="21"/>
  <c r="N3280" i="21"/>
  <c r="I3281" i="21"/>
  <c r="J3281" i="21"/>
  <c r="H3282" i="21"/>
  <c r="K3281" i="21"/>
  <c r="M3281" i="21"/>
  <c r="L3281" i="21"/>
  <c r="E3281" i="21"/>
  <c r="F3281" i="21"/>
  <c r="D3282" i="21"/>
  <c r="N3281" i="21"/>
  <c r="P3281" i="21"/>
  <c r="O3281" i="21"/>
  <c r="Q3281" i="21"/>
  <c r="H3283" i="21"/>
  <c r="K3282" i="21"/>
  <c r="J3282" i="21"/>
  <c r="M3282" i="21"/>
  <c r="I3282" i="21"/>
  <c r="L3282" i="21"/>
  <c r="F3282" i="21"/>
  <c r="E3282" i="21"/>
  <c r="D3283" i="21"/>
  <c r="J3283" i="21"/>
  <c r="K3283" i="21"/>
  <c r="I3283" i="21"/>
  <c r="M3283" i="21"/>
  <c r="L3283" i="21"/>
  <c r="H3284" i="21"/>
  <c r="O3282" i="21"/>
  <c r="P3282" i="21"/>
  <c r="Q3282" i="21"/>
  <c r="N3282" i="21"/>
  <c r="D3284" i="21"/>
  <c r="F3283" i="21"/>
  <c r="E3283" i="21"/>
  <c r="O3283" i="21"/>
  <c r="Q3283" i="21"/>
  <c r="N3283" i="21"/>
  <c r="P3283" i="21"/>
  <c r="L3284" i="21"/>
  <c r="H3285" i="21"/>
  <c r="I3284" i="21"/>
  <c r="J3284" i="21"/>
  <c r="K3284" i="21"/>
  <c r="M3284" i="21"/>
  <c r="D3285" i="21"/>
  <c r="F3284" i="21"/>
  <c r="E3284" i="21"/>
  <c r="H3286" i="21"/>
  <c r="I3285" i="21"/>
  <c r="K3285" i="21"/>
  <c r="M3285" i="21"/>
  <c r="L3285" i="21"/>
  <c r="J3285" i="21"/>
  <c r="O3284" i="21"/>
  <c r="P3284" i="21"/>
  <c r="N3284" i="21"/>
  <c r="Q3284" i="21"/>
  <c r="F3285" i="21"/>
  <c r="D3286" i="21"/>
  <c r="E3285" i="21"/>
  <c r="I3286" i="21"/>
  <c r="H3287" i="21"/>
  <c r="L3286" i="21"/>
  <c r="M3286" i="21"/>
  <c r="J3286" i="21"/>
  <c r="K3286" i="21"/>
  <c r="Q3285" i="21"/>
  <c r="P3285" i="21"/>
  <c r="O3285" i="21"/>
  <c r="N3285" i="21"/>
  <c r="F3286" i="21"/>
  <c r="D3287" i="21"/>
  <c r="E3286" i="21"/>
  <c r="Q3286" i="21"/>
  <c r="P3286" i="21"/>
  <c r="O3286" i="21"/>
  <c r="N3286" i="21"/>
  <c r="K3287" i="21"/>
  <c r="M3287" i="21"/>
  <c r="H3288" i="21"/>
  <c r="L3287" i="21"/>
  <c r="I3287" i="21"/>
  <c r="J3287" i="21"/>
  <c r="E3287" i="21"/>
  <c r="F3287" i="21"/>
  <c r="D3288" i="21"/>
  <c r="K3288" i="21"/>
  <c r="J3288" i="21"/>
  <c r="I3288" i="21"/>
  <c r="M3288" i="21"/>
  <c r="H3289" i="21"/>
  <c r="L3288" i="21"/>
  <c r="P3287" i="21"/>
  <c r="Q3287" i="21"/>
  <c r="O3287" i="21"/>
  <c r="N3287" i="21"/>
  <c r="D3289" i="21"/>
  <c r="F3288" i="21"/>
  <c r="E3288" i="21"/>
  <c r="P3288" i="21"/>
  <c r="O3288" i="21"/>
  <c r="N3288" i="21"/>
  <c r="Q3288" i="21"/>
  <c r="H3290" i="21"/>
  <c r="K3289" i="21"/>
  <c r="M3289" i="21"/>
  <c r="L3289" i="21"/>
  <c r="I3289" i="21"/>
  <c r="J3289" i="21"/>
  <c r="D3290" i="21"/>
  <c r="E3289" i="21"/>
  <c r="F3289" i="21"/>
  <c r="M3290" i="21"/>
  <c r="J3290" i="21"/>
  <c r="L3290" i="21"/>
  <c r="H3291" i="21"/>
  <c r="I3290" i="21"/>
  <c r="K3290" i="21"/>
  <c r="N3289" i="21"/>
  <c r="O3289" i="21"/>
  <c r="Q3289" i="21"/>
  <c r="P3289" i="21"/>
  <c r="E3290" i="21"/>
  <c r="D3291" i="21"/>
  <c r="F3290" i="21"/>
  <c r="M3291" i="21"/>
  <c r="J3291" i="21"/>
  <c r="L3291" i="21"/>
  <c r="K3291" i="21"/>
  <c r="H3292" i="21"/>
  <c r="I3291" i="21"/>
  <c r="P3290" i="21"/>
  <c r="O3290" i="21"/>
  <c r="N3290" i="21"/>
  <c r="Q3290" i="21"/>
  <c r="E3291" i="21"/>
  <c r="D3292" i="21"/>
  <c r="F3291" i="21"/>
  <c r="K3292" i="21"/>
  <c r="H3293" i="21"/>
  <c r="L3292" i="21"/>
  <c r="M3292" i="21"/>
  <c r="I3292" i="21"/>
  <c r="J3292" i="21"/>
  <c r="P3291" i="21"/>
  <c r="N3291" i="21"/>
  <c r="Q3291" i="21"/>
  <c r="O3291" i="21"/>
  <c r="D3293" i="21"/>
  <c r="F3292" i="21"/>
  <c r="E3292" i="21"/>
  <c r="K3293" i="21"/>
  <c r="J3293" i="21"/>
  <c r="L3293" i="21"/>
  <c r="M3293" i="21"/>
  <c r="I3293" i="21"/>
  <c r="H3294" i="21"/>
  <c r="O3292" i="21"/>
  <c r="P3292" i="21"/>
  <c r="Q3292" i="21"/>
  <c r="N3292" i="21"/>
  <c r="D3294" i="21"/>
  <c r="E3293" i="21"/>
  <c r="F3293" i="21"/>
  <c r="P3293" i="21"/>
  <c r="N3293" i="21"/>
  <c r="O3293" i="21"/>
  <c r="Q3293" i="21"/>
  <c r="J3294" i="21"/>
  <c r="K3294" i="21"/>
  <c r="M3294" i="21"/>
  <c r="H3295" i="21"/>
  <c r="L3294" i="21"/>
  <c r="I3294" i="21"/>
  <c r="E3294" i="21"/>
  <c r="D3295" i="21"/>
  <c r="F3294" i="21"/>
  <c r="H3296" i="21"/>
  <c r="K3295" i="21"/>
  <c r="L3295" i="21"/>
  <c r="J3295" i="21"/>
  <c r="I3295" i="21"/>
  <c r="M3295" i="21"/>
  <c r="Q3294" i="21"/>
  <c r="N3294" i="21"/>
  <c r="P3294" i="21"/>
  <c r="O3294" i="21"/>
  <c r="D3296" i="21"/>
  <c r="E3295" i="21"/>
  <c r="F3295" i="21"/>
  <c r="L3296" i="21"/>
  <c r="H3297" i="21"/>
  <c r="J3296" i="21"/>
  <c r="K3296" i="21"/>
  <c r="I3296" i="21"/>
  <c r="M3296" i="21"/>
  <c r="P3295" i="21"/>
  <c r="N3295" i="21"/>
  <c r="Q3295" i="21"/>
  <c r="O3295" i="21"/>
  <c r="F3296" i="21"/>
  <c r="D3297" i="21"/>
  <c r="E3296" i="21"/>
  <c r="J3297" i="21"/>
  <c r="L3297" i="21"/>
  <c r="M3297" i="21"/>
  <c r="K3297" i="21"/>
  <c r="H3298" i="21"/>
  <c r="I3297" i="21"/>
  <c r="Q3296" i="21"/>
  <c r="N3296" i="21"/>
  <c r="O3296" i="21"/>
  <c r="P3296" i="21"/>
  <c r="F3297" i="21"/>
  <c r="D3298" i="21"/>
  <c r="E3297" i="21"/>
  <c r="I3298" i="21"/>
  <c r="L3298" i="21"/>
  <c r="M3298" i="21"/>
  <c r="H3299" i="21"/>
  <c r="J3298" i="21"/>
  <c r="K3298" i="21"/>
  <c r="O3297" i="21"/>
  <c r="Q3297" i="21"/>
  <c r="P3297" i="21"/>
  <c r="N3297" i="21"/>
  <c r="E3298" i="21"/>
  <c r="F3298" i="21"/>
  <c r="D3299" i="21"/>
  <c r="N3298" i="21"/>
  <c r="P3298" i="21"/>
  <c r="O3298" i="21"/>
  <c r="Q3298" i="21"/>
  <c r="J3299" i="21"/>
  <c r="L3299" i="21"/>
  <c r="H3300" i="21"/>
  <c r="K3299" i="21"/>
  <c r="I3299" i="21"/>
  <c r="M3299" i="21"/>
  <c r="D3300" i="21"/>
  <c r="E3299" i="21"/>
  <c r="F3299" i="21"/>
  <c r="H3301" i="21"/>
  <c r="K3300" i="21"/>
  <c r="M3300" i="21"/>
  <c r="J3300" i="21"/>
  <c r="I3300" i="21"/>
  <c r="L3300" i="21"/>
  <c r="P3299" i="21"/>
  <c r="N3299" i="21"/>
  <c r="O3299" i="21"/>
  <c r="Q3299" i="21"/>
  <c r="D3301" i="21"/>
  <c r="E3300" i="21"/>
  <c r="F3300" i="21"/>
  <c r="M3301" i="21"/>
  <c r="I3301" i="21"/>
  <c r="K3301" i="21"/>
  <c r="J3301" i="21"/>
  <c r="H3302" i="21"/>
  <c r="L3301" i="21"/>
  <c r="N3300" i="21"/>
  <c r="Q3300" i="21"/>
  <c r="P3300" i="21"/>
  <c r="O3300" i="21"/>
  <c r="D3302" i="21"/>
  <c r="F3301" i="21"/>
  <c r="E3301" i="21"/>
  <c r="P3301" i="21"/>
  <c r="N3301" i="21"/>
  <c r="Q3301" i="21"/>
  <c r="O3301" i="21"/>
  <c r="K3302" i="21"/>
  <c r="M3302" i="21"/>
  <c r="L3302" i="21"/>
  <c r="J3302" i="21"/>
  <c r="I3302" i="21"/>
  <c r="H3303" i="21"/>
  <c r="D3303" i="21"/>
  <c r="F3302" i="21"/>
  <c r="E3302" i="21"/>
  <c r="Q3302" i="21"/>
  <c r="P3302" i="21"/>
  <c r="N3302" i="21"/>
  <c r="O3302" i="21"/>
  <c r="H3304" i="21"/>
  <c r="K3303" i="21"/>
  <c r="I3303" i="21"/>
  <c r="L3303" i="21"/>
  <c r="M3303" i="21"/>
  <c r="J3303" i="21"/>
  <c r="D3304" i="21"/>
  <c r="F3303" i="21"/>
  <c r="E3303" i="21"/>
  <c r="H3305" i="21"/>
  <c r="L3304" i="21"/>
  <c r="J3304" i="21"/>
  <c r="K3304" i="21"/>
  <c r="M3304" i="21"/>
  <c r="I3304" i="21"/>
  <c r="N3303" i="21"/>
  <c r="O3303" i="21"/>
  <c r="P3303" i="21"/>
  <c r="Q3303" i="21"/>
  <c r="F3304" i="21"/>
  <c r="D3305" i="21"/>
  <c r="E3304" i="21"/>
  <c r="I3305" i="21"/>
  <c r="J3305" i="21"/>
  <c r="H3306" i="21"/>
  <c r="L3305" i="21"/>
  <c r="K3305" i="21"/>
  <c r="M3305" i="21"/>
  <c r="P3304" i="21"/>
  <c r="O3304" i="21"/>
  <c r="N3304" i="21"/>
  <c r="Q3304" i="21"/>
  <c r="D3306" i="21"/>
  <c r="F3305" i="21"/>
  <c r="E3305" i="21"/>
  <c r="P3305" i="21"/>
  <c r="O3305" i="21"/>
  <c r="N3305" i="21"/>
  <c r="Q3305" i="21"/>
  <c r="M3306" i="21"/>
  <c r="K3306" i="21"/>
  <c r="L3306" i="21"/>
  <c r="J3306" i="21"/>
  <c r="H3307" i="21"/>
  <c r="I3306" i="21"/>
  <c r="F3306" i="21"/>
  <c r="D3307" i="21"/>
  <c r="E3306" i="21"/>
  <c r="J3307" i="21"/>
  <c r="K3307" i="21"/>
  <c r="I3307" i="21"/>
  <c r="L3307" i="21"/>
  <c r="H3308" i="21"/>
  <c r="M3307" i="21"/>
  <c r="N3306" i="21"/>
  <c r="Q3306" i="21"/>
  <c r="P3306" i="21"/>
  <c r="O3306" i="21"/>
  <c r="D3308" i="21"/>
  <c r="E3307" i="21"/>
  <c r="F3307" i="21"/>
  <c r="N3307" i="21"/>
  <c r="O3307" i="21"/>
  <c r="Q3307" i="21"/>
  <c r="P3307" i="21"/>
  <c r="H3309" i="21"/>
  <c r="J3308" i="21"/>
  <c r="I3308" i="21"/>
  <c r="L3308" i="21"/>
  <c r="K3308" i="21"/>
  <c r="M3308" i="21"/>
  <c r="D3309" i="21"/>
  <c r="F3308" i="21"/>
  <c r="E3308" i="21"/>
  <c r="L3309" i="21"/>
  <c r="M3309" i="21"/>
  <c r="K3309" i="21"/>
  <c r="I3309" i="21"/>
  <c r="H3310" i="21"/>
  <c r="J3309" i="21"/>
  <c r="P3308" i="21"/>
  <c r="O3308" i="21"/>
  <c r="Q3308" i="21"/>
  <c r="N3308" i="21"/>
  <c r="E3309" i="21"/>
  <c r="F3309" i="21"/>
  <c r="D3310" i="21"/>
  <c r="Q3309" i="21"/>
  <c r="P3309" i="21"/>
  <c r="N3309" i="21"/>
  <c r="O3309" i="21"/>
  <c r="L3310" i="21"/>
  <c r="K3310" i="21"/>
  <c r="M3310" i="21"/>
  <c r="I3310" i="21"/>
  <c r="J3310" i="21"/>
  <c r="H3311" i="21"/>
  <c r="E3310" i="21"/>
  <c r="F3310" i="21"/>
  <c r="D3311" i="21"/>
  <c r="P3310" i="21"/>
  <c r="O3310" i="21"/>
  <c r="Q3310" i="21"/>
  <c r="N3310" i="21"/>
  <c r="H3312" i="21"/>
  <c r="K3311" i="21"/>
  <c r="I3311" i="21"/>
  <c r="M3311" i="21"/>
  <c r="J3311" i="21"/>
  <c r="L3311" i="21"/>
  <c r="D3312" i="21"/>
  <c r="E3311" i="21"/>
  <c r="F3311" i="21"/>
  <c r="K3312" i="21"/>
  <c r="H3313" i="21"/>
  <c r="L3312" i="21"/>
  <c r="J3312" i="21"/>
  <c r="M3312" i="21"/>
  <c r="I3312" i="21"/>
  <c r="O3311" i="21"/>
  <c r="Q3311" i="21"/>
  <c r="N3311" i="21"/>
  <c r="P3311" i="21"/>
  <c r="D3313" i="21"/>
  <c r="E3312" i="21"/>
  <c r="F3312" i="21"/>
  <c r="H3314" i="21"/>
  <c r="I3313" i="21"/>
  <c r="L3313" i="21"/>
  <c r="K3313" i="21"/>
  <c r="J3313" i="21"/>
  <c r="M3313" i="21"/>
  <c r="O3312" i="21"/>
  <c r="P3312" i="21"/>
  <c r="Q3312" i="21"/>
  <c r="N3312" i="21"/>
  <c r="D3314" i="21"/>
  <c r="E3313" i="21"/>
  <c r="F3313" i="21"/>
  <c r="J3314" i="21"/>
  <c r="H3315" i="21"/>
  <c r="M3314" i="21"/>
  <c r="K3314" i="21"/>
  <c r="L3314" i="21"/>
  <c r="I3314" i="21"/>
  <c r="N3313" i="21"/>
  <c r="P3313" i="21"/>
  <c r="O3313" i="21"/>
  <c r="Q3313" i="21"/>
  <c r="E3314" i="21"/>
  <c r="F3314" i="21"/>
  <c r="D3315" i="21"/>
  <c r="M3315" i="21"/>
  <c r="L3315" i="21"/>
  <c r="I3315" i="21"/>
  <c r="K3315" i="21"/>
  <c r="H3316" i="21"/>
  <c r="J3315" i="21"/>
  <c r="O3314" i="21"/>
  <c r="P3314" i="21"/>
  <c r="Q3314" i="21"/>
  <c r="N3314" i="21"/>
  <c r="D3316" i="21"/>
  <c r="F3315" i="21"/>
  <c r="E3315" i="21"/>
  <c r="O3315" i="21"/>
  <c r="Q3315" i="21"/>
  <c r="N3315" i="21"/>
  <c r="P3315" i="21"/>
  <c r="L3316" i="21"/>
  <c r="J3316" i="21"/>
  <c r="I3316" i="21"/>
  <c r="H3317" i="21"/>
  <c r="K3316" i="21"/>
  <c r="M3316" i="21"/>
  <c r="E3316" i="21"/>
  <c r="F3316" i="21"/>
  <c r="D3317" i="21"/>
  <c r="P3316" i="21"/>
  <c r="O3316" i="21"/>
  <c r="N3316" i="21"/>
  <c r="Q3316" i="21"/>
  <c r="K3317" i="21"/>
  <c r="J3317" i="21"/>
  <c r="L3317" i="21"/>
  <c r="I3317" i="21"/>
  <c r="H3318" i="21"/>
  <c r="M3317" i="21"/>
  <c r="E3317" i="21"/>
  <c r="F3317" i="21"/>
  <c r="D3318" i="21"/>
  <c r="P3317" i="21"/>
  <c r="O3317" i="21"/>
  <c r="N3317" i="21"/>
  <c r="Q3317" i="21"/>
  <c r="L3318" i="21"/>
  <c r="I3318" i="21"/>
  <c r="K3318" i="21"/>
  <c r="J3318" i="21"/>
  <c r="M3318" i="21"/>
  <c r="H3319" i="21"/>
  <c r="D3319" i="21"/>
  <c r="E3318" i="21"/>
  <c r="F3318" i="21"/>
  <c r="O3318" i="21"/>
  <c r="Q3318" i="21"/>
  <c r="P3318" i="21"/>
  <c r="N3318" i="21"/>
  <c r="J3319" i="21"/>
  <c r="I3319" i="21"/>
  <c r="K3319" i="21"/>
  <c r="L3319" i="21"/>
  <c r="H3320" i="21"/>
  <c r="M3319" i="21"/>
  <c r="F3319" i="21"/>
  <c r="E3319" i="21"/>
  <c r="D3320" i="21"/>
  <c r="N3319" i="21"/>
  <c r="Q3319" i="21"/>
  <c r="O3319" i="21"/>
  <c r="P3319" i="21"/>
  <c r="M3320" i="21"/>
  <c r="J3320" i="21"/>
  <c r="H3321" i="21"/>
  <c r="I3320" i="21"/>
  <c r="K3320" i="21"/>
  <c r="L3320" i="21"/>
  <c r="F3320" i="21"/>
  <c r="E3320" i="21"/>
  <c r="D3321" i="21"/>
  <c r="L3321" i="21"/>
  <c r="H3322" i="21"/>
  <c r="K3321" i="21"/>
  <c r="M3321" i="21"/>
  <c r="I3321" i="21"/>
  <c r="J3321" i="21"/>
  <c r="Q3320" i="21"/>
  <c r="N3320" i="21"/>
  <c r="P3320" i="21"/>
  <c r="O3320" i="21"/>
  <c r="F3321" i="21"/>
  <c r="E3321" i="21"/>
  <c r="D3322" i="21"/>
  <c r="J3322" i="21"/>
  <c r="H3323" i="21"/>
  <c r="L3322" i="21"/>
  <c r="K3322" i="21"/>
  <c r="I3322" i="21"/>
  <c r="M3322" i="21"/>
  <c r="P3321" i="21"/>
  <c r="N3321" i="21"/>
  <c r="O3321" i="21"/>
  <c r="Q3321" i="21"/>
  <c r="D3323" i="21"/>
  <c r="F3322" i="21"/>
  <c r="E3322" i="21"/>
  <c r="I3323" i="21"/>
  <c r="L3323" i="21"/>
  <c r="H3324" i="21"/>
  <c r="K3323" i="21"/>
  <c r="J3323" i="21"/>
  <c r="M3323" i="21"/>
  <c r="P3322" i="21"/>
  <c r="N3322" i="21"/>
  <c r="O3322" i="21"/>
  <c r="Q3322" i="21"/>
  <c r="F3323" i="21"/>
  <c r="D3324" i="21"/>
  <c r="E3323" i="21"/>
  <c r="O3323" i="21"/>
  <c r="N3323" i="21"/>
  <c r="Q3323" i="21"/>
  <c r="P3323" i="21"/>
  <c r="J3324" i="21"/>
  <c r="L3324" i="21"/>
  <c r="K3324" i="21"/>
  <c r="I3324" i="21"/>
  <c r="H3325" i="21"/>
  <c r="M3324" i="21"/>
  <c r="D3325" i="21"/>
  <c r="E3324" i="21"/>
  <c r="F3324" i="21"/>
  <c r="N3324" i="21"/>
  <c r="P3324" i="21"/>
  <c r="Q3324" i="21"/>
  <c r="O3324" i="21"/>
  <c r="L3325" i="21"/>
  <c r="H3326" i="21"/>
  <c r="K3325" i="21"/>
  <c r="J3325" i="21"/>
  <c r="M3325" i="21"/>
  <c r="I3325" i="21"/>
  <c r="D3326" i="21"/>
  <c r="E3325" i="21"/>
  <c r="F3325" i="21"/>
  <c r="I3326" i="21"/>
  <c r="H3327" i="21"/>
  <c r="M3326" i="21"/>
  <c r="L3326" i="21"/>
  <c r="K3326" i="21"/>
  <c r="J3326" i="21"/>
  <c r="P3325" i="21"/>
  <c r="Q3325" i="21"/>
  <c r="N3325" i="21"/>
  <c r="O3325" i="21"/>
  <c r="E3326" i="21"/>
  <c r="D3327" i="21"/>
  <c r="F3326" i="21"/>
  <c r="Q3326" i="21"/>
  <c r="O3326" i="21"/>
  <c r="P3326" i="21"/>
  <c r="N3326" i="21"/>
  <c r="I3327" i="21"/>
  <c r="J3327" i="21"/>
  <c r="H3328" i="21"/>
  <c r="M3327" i="21"/>
  <c r="L3327" i="21"/>
  <c r="K3327" i="21"/>
  <c r="D3328" i="21"/>
  <c r="F3327" i="21"/>
  <c r="E3327" i="21"/>
  <c r="N3327" i="21"/>
  <c r="Q3327" i="21"/>
  <c r="P3327" i="21"/>
  <c r="O3327" i="21"/>
  <c r="H3329" i="21"/>
  <c r="K3328" i="21"/>
  <c r="L3328" i="21"/>
  <c r="I3328" i="21"/>
  <c r="M3328" i="21"/>
  <c r="J3328" i="21"/>
  <c r="D3329" i="21"/>
  <c r="E3328" i="21"/>
  <c r="F3328" i="21"/>
  <c r="I3329" i="21"/>
  <c r="K3329" i="21"/>
  <c r="L3329" i="21"/>
  <c r="M3329" i="21"/>
  <c r="J3329" i="21"/>
  <c r="H3330" i="21"/>
  <c r="N3328" i="21"/>
  <c r="Q3328" i="21"/>
  <c r="P3328" i="21"/>
  <c r="O3328" i="21"/>
  <c r="D3330" i="21"/>
  <c r="F3329" i="21"/>
  <c r="E3329" i="21"/>
  <c r="N3329" i="21"/>
  <c r="O3329" i="21"/>
  <c r="P3329" i="21"/>
  <c r="Q3329" i="21"/>
  <c r="L3330" i="21"/>
  <c r="J3330" i="21"/>
  <c r="H3331" i="21"/>
  <c r="K3330" i="21"/>
  <c r="M3330" i="21"/>
  <c r="I3330" i="21"/>
  <c r="F3330" i="21"/>
  <c r="D3331" i="21"/>
  <c r="E3330" i="21"/>
  <c r="I3331" i="21"/>
  <c r="J3331" i="21"/>
  <c r="K3331" i="21"/>
  <c r="L3331" i="21"/>
  <c r="H3332" i="21"/>
  <c r="M3331" i="21"/>
  <c r="P3330" i="21"/>
  <c r="Q3330" i="21"/>
  <c r="O3330" i="21"/>
  <c r="N3330" i="21"/>
  <c r="F3331" i="21"/>
  <c r="E3331" i="21"/>
  <c r="D3332" i="21"/>
  <c r="Q3331" i="21"/>
  <c r="O3331" i="21"/>
  <c r="N3331" i="21"/>
  <c r="P3331" i="21"/>
  <c r="J3332" i="21"/>
  <c r="M3332" i="21"/>
  <c r="I3332" i="21"/>
  <c r="K3332" i="21"/>
  <c r="H3333" i="21"/>
  <c r="L3332" i="21"/>
  <c r="F3332" i="21"/>
  <c r="E3332" i="21"/>
  <c r="D3333" i="21"/>
  <c r="Q3332" i="21"/>
  <c r="P3332" i="21"/>
  <c r="O3332" i="21"/>
  <c r="N3332" i="21"/>
  <c r="L3333" i="21"/>
  <c r="H3334" i="21"/>
  <c r="M3333" i="21"/>
  <c r="J3333" i="21"/>
  <c r="K3333" i="21"/>
  <c r="I3333" i="21"/>
  <c r="D3334" i="21"/>
  <c r="E3333" i="21"/>
  <c r="F3333" i="21"/>
  <c r="I3334" i="21"/>
  <c r="H3335" i="21"/>
  <c r="M3334" i="21"/>
  <c r="K3334" i="21"/>
  <c r="L3334" i="21"/>
  <c r="J3334" i="21"/>
  <c r="P3333" i="21"/>
  <c r="N3333" i="21"/>
  <c r="Q3333" i="21"/>
  <c r="O3333" i="21"/>
  <c r="E3334" i="21"/>
  <c r="D3335" i="21"/>
  <c r="F3334" i="21"/>
  <c r="Q3334" i="21"/>
  <c r="N3334" i="21"/>
  <c r="P3334" i="21"/>
  <c r="O3334" i="21"/>
  <c r="H3336" i="21"/>
  <c r="K3335" i="21"/>
  <c r="L3335" i="21"/>
  <c r="I3335" i="21"/>
  <c r="J3335" i="21"/>
  <c r="M3335" i="21"/>
  <c r="D3336" i="21"/>
  <c r="E3335" i="21"/>
  <c r="F3335" i="21"/>
  <c r="M3336" i="21"/>
  <c r="K3336" i="21"/>
  <c r="I3336" i="21"/>
  <c r="H3337" i="21"/>
  <c r="J3336" i="21"/>
  <c r="L3336" i="21"/>
  <c r="P3335" i="21"/>
  <c r="Q3335" i="21"/>
  <c r="N3335" i="21"/>
  <c r="O3335" i="21"/>
  <c r="D3337" i="21"/>
  <c r="F3336" i="21"/>
  <c r="E3336" i="21"/>
  <c r="N3336" i="21"/>
  <c r="Q3336" i="21"/>
  <c r="P3336" i="21"/>
  <c r="O3336" i="21"/>
  <c r="H3338" i="21"/>
  <c r="M3337" i="21"/>
  <c r="L3337" i="21"/>
  <c r="J3337" i="21"/>
  <c r="I3337" i="21"/>
  <c r="K3337" i="21"/>
  <c r="E3337" i="21"/>
  <c r="F3337" i="21"/>
  <c r="D3338" i="21"/>
  <c r="K3338" i="21"/>
  <c r="L3338" i="21"/>
  <c r="I3338" i="21"/>
  <c r="H3339" i="21"/>
  <c r="J3338" i="21"/>
  <c r="M3338" i="21"/>
  <c r="P3337" i="21"/>
  <c r="Q3337" i="21"/>
  <c r="O3337" i="21"/>
  <c r="N3337" i="21"/>
  <c r="F3338" i="21"/>
  <c r="D3339" i="21"/>
  <c r="E3338" i="21"/>
  <c r="Q3338" i="21"/>
  <c r="N3338" i="21"/>
  <c r="P3338" i="21"/>
  <c r="O3338" i="21"/>
  <c r="K3339" i="21"/>
  <c r="H3340" i="21"/>
  <c r="M3339" i="21"/>
  <c r="I3339" i="21"/>
  <c r="L3339" i="21"/>
  <c r="J3339" i="21"/>
  <c r="E3339" i="21"/>
  <c r="F3339" i="21"/>
  <c r="D3340" i="21"/>
  <c r="K3340" i="21"/>
  <c r="I3340" i="21"/>
  <c r="L3340" i="21"/>
  <c r="M3340" i="21"/>
  <c r="J3340" i="21"/>
  <c r="H3341" i="21"/>
  <c r="P3339" i="21"/>
  <c r="N3339" i="21"/>
  <c r="O3339" i="21"/>
  <c r="Q3339" i="21"/>
  <c r="E3340" i="21"/>
  <c r="F3340" i="21"/>
  <c r="D3341" i="21"/>
  <c r="Q3340" i="21"/>
  <c r="P3340" i="21"/>
  <c r="O3340" i="21"/>
  <c r="N3340" i="21"/>
  <c r="I3341" i="21"/>
  <c r="L3341" i="21"/>
  <c r="K3341" i="21"/>
  <c r="J3341" i="21"/>
  <c r="M3341" i="21"/>
  <c r="H3342" i="21"/>
  <c r="D3342" i="21"/>
  <c r="E3341" i="21"/>
  <c r="F3341" i="21"/>
  <c r="P3341" i="21"/>
  <c r="Q3341" i="21"/>
  <c r="N3341" i="21"/>
  <c r="O3341" i="21"/>
  <c r="K3342" i="21"/>
  <c r="J3342" i="21"/>
  <c r="L3342" i="21"/>
  <c r="H3343" i="21"/>
  <c r="M3342" i="21"/>
  <c r="I3342" i="21"/>
  <c r="D3343" i="21"/>
  <c r="E3342" i="21"/>
  <c r="F3342" i="21"/>
  <c r="M3343" i="21"/>
  <c r="L3343" i="21"/>
  <c r="J3343" i="21"/>
  <c r="K3343" i="21"/>
  <c r="I3343" i="21"/>
  <c r="H3344" i="21"/>
  <c r="N3342" i="21"/>
  <c r="O3342" i="21"/>
  <c r="P3342" i="21"/>
  <c r="Q3342" i="21"/>
  <c r="D3344" i="21"/>
  <c r="E3343" i="21"/>
  <c r="F3343" i="21"/>
  <c r="P3343" i="21"/>
  <c r="O3343" i="21"/>
  <c r="Q3343" i="21"/>
  <c r="N3343" i="21"/>
  <c r="I3344" i="21"/>
  <c r="J3344" i="21"/>
  <c r="L3344" i="21"/>
  <c r="H3345" i="21"/>
  <c r="K3344" i="21"/>
  <c r="M3344" i="21"/>
  <c r="E3344" i="21"/>
  <c r="F3344" i="21"/>
  <c r="D3345" i="21"/>
  <c r="N3344" i="21"/>
  <c r="Q3344" i="21"/>
  <c r="P3344" i="21"/>
  <c r="O3344" i="21"/>
  <c r="L3345" i="21"/>
  <c r="I3345" i="21"/>
  <c r="M3345" i="21"/>
  <c r="H3346" i="21"/>
  <c r="J3345" i="21"/>
  <c r="K3345" i="21"/>
  <c r="E3345" i="21"/>
  <c r="F3345" i="21"/>
  <c r="D3346" i="21"/>
  <c r="N3345" i="21"/>
  <c r="P3345" i="21"/>
  <c r="Q3345" i="21"/>
  <c r="O3345" i="21"/>
  <c r="K3346" i="21"/>
  <c r="J3346" i="21"/>
  <c r="H3347" i="21"/>
  <c r="L3346" i="21"/>
  <c r="M3346" i="21"/>
  <c r="I3346" i="21"/>
  <c r="E3346" i="21"/>
  <c r="F3346" i="21"/>
  <c r="D3347" i="21"/>
  <c r="H3348" i="21"/>
  <c r="K3347" i="21"/>
  <c r="J3347" i="21"/>
  <c r="M3347" i="21"/>
  <c r="L3347" i="21"/>
  <c r="I3347" i="21"/>
  <c r="P3346" i="21"/>
  <c r="O3346" i="21"/>
  <c r="N3346" i="21"/>
  <c r="Q3346" i="21"/>
  <c r="E3347" i="21"/>
  <c r="D3348" i="21"/>
  <c r="F3347" i="21"/>
  <c r="J3348" i="21"/>
  <c r="K3348" i="21"/>
  <c r="H3349" i="21"/>
  <c r="I3348" i="21"/>
  <c r="L3348" i="21"/>
  <c r="M3348" i="21"/>
  <c r="O3347" i="21"/>
  <c r="N3347" i="21"/>
  <c r="Q3347" i="21"/>
  <c r="P3347" i="21"/>
  <c r="D3349" i="21"/>
  <c r="E3348" i="21"/>
  <c r="F3348" i="21"/>
  <c r="H3350" i="21"/>
  <c r="I3349" i="21"/>
  <c r="K3349" i="21"/>
  <c r="J3349" i="21"/>
  <c r="M3349" i="21"/>
  <c r="L3349" i="21"/>
  <c r="P3348" i="21"/>
  <c r="O3348" i="21"/>
  <c r="N3348" i="21"/>
  <c r="Q3348" i="21"/>
  <c r="E3349" i="21"/>
  <c r="D3350" i="21"/>
  <c r="F3349" i="21"/>
  <c r="J3350" i="21"/>
  <c r="I3350" i="21"/>
  <c r="H3351" i="21"/>
  <c r="K3350" i="21"/>
  <c r="M3350" i="21"/>
  <c r="L3350" i="21"/>
  <c r="N3349" i="21"/>
  <c r="P3349" i="21"/>
  <c r="Q3349" i="21"/>
  <c r="O3349" i="21"/>
  <c r="F3350" i="21"/>
  <c r="E3350" i="21"/>
  <c r="D3351" i="21"/>
  <c r="P3350" i="21"/>
  <c r="Q3350" i="21"/>
  <c r="O3350" i="21"/>
  <c r="N3350" i="21"/>
  <c r="M3351" i="21"/>
  <c r="I3351" i="21"/>
  <c r="H3352" i="21"/>
  <c r="J3351" i="21"/>
  <c r="K3351" i="21"/>
  <c r="L3351" i="21"/>
  <c r="D3352" i="21"/>
  <c r="E3351" i="21"/>
  <c r="F3351" i="21"/>
  <c r="P3351" i="21"/>
  <c r="Q3351" i="21"/>
  <c r="N3351" i="21"/>
  <c r="O3351" i="21"/>
  <c r="H3353" i="21"/>
  <c r="I3352" i="21"/>
  <c r="L3352" i="21"/>
  <c r="J3352" i="21"/>
  <c r="M3352" i="21"/>
  <c r="K3352" i="21"/>
  <c r="F3352" i="21"/>
  <c r="D3353" i="21"/>
  <c r="E3352" i="21"/>
  <c r="L3353" i="21"/>
  <c r="J3353" i="21"/>
  <c r="M3353" i="21"/>
  <c r="H3354" i="21"/>
  <c r="K3353" i="21"/>
  <c r="I3353" i="21"/>
  <c r="O3352" i="21"/>
  <c r="Q3352" i="21"/>
  <c r="N3352" i="21"/>
  <c r="P3352" i="21"/>
  <c r="D3354" i="21"/>
  <c r="E3353" i="21"/>
  <c r="F3353" i="21"/>
  <c r="J3354" i="21"/>
  <c r="M3354" i="21"/>
  <c r="K3354" i="21"/>
  <c r="L3354" i="21"/>
  <c r="I3354" i="21"/>
  <c r="H3355" i="21"/>
  <c r="O3353" i="21"/>
  <c r="Q3353" i="21"/>
  <c r="P3353" i="21"/>
  <c r="N3353" i="21"/>
  <c r="D3355" i="21"/>
  <c r="F3354" i="21"/>
  <c r="E3354" i="21"/>
  <c r="P3354" i="21"/>
  <c r="N3354" i="21"/>
  <c r="O3354" i="21"/>
  <c r="Q3354" i="21"/>
  <c r="H3356" i="21"/>
  <c r="J3355" i="21"/>
  <c r="M3355" i="21"/>
  <c r="L3355" i="21"/>
  <c r="I3355" i="21"/>
  <c r="K3355" i="21"/>
  <c r="F3355" i="21"/>
  <c r="D3356" i="21"/>
  <c r="E3355" i="21"/>
  <c r="M3356" i="21"/>
  <c r="I3356" i="21"/>
  <c r="J3356" i="21"/>
  <c r="K3356" i="21"/>
  <c r="H3357" i="21"/>
  <c r="L3356" i="21"/>
  <c r="P3355" i="21"/>
  <c r="N3355" i="21"/>
  <c r="O3355" i="21"/>
  <c r="Q3355" i="21"/>
  <c r="D3357" i="21"/>
  <c r="F3356" i="21"/>
  <c r="E3356" i="21"/>
  <c r="Q3356" i="21"/>
  <c r="P3356" i="21"/>
  <c r="O3356" i="21"/>
  <c r="N3356" i="21"/>
  <c r="M3357" i="21"/>
  <c r="L3357" i="21"/>
  <c r="K3357" i="21"/>
  <c r="I3357" i="21"/>
  <c r="J3357" i="21"/>
  <c r="H3358" i="21"/>
  <c r="E3357" i="21"/>
  <c r="D3358" i="21"/>
  <c r="F3357" i="21"/>
  <c r="N3357" i="21"/>
  <c r="P3357" i="21"/>
  <c r="O3357" i="21"/>
  <c r="Q3357" i="21"/>
  <c r="L3358" i="21"/>
  <c r="K3358" i="21"/>
  <c r="M3358" i="21"/>
  <c r="H3359" i="21"/>
  <c r="I3358" i="21"/>
  <c r="J3358" i="21"/>
  <c r="F3358" i="21"/>
  <c r="E3358" i="21"/>
  <c r="D3359" i="21"/>
  <c r="I3359" i="21"/>
  <c r="M3359" i="21"/>
  <c r="K3359" i="21"/>
  <c r="J3359" i="21"/>
  <c r="L3359" i="21"/>
  <c r="H3360" i="21"/>
  <c r="O3358" i="21"/>
  <c r="Q3358" i="21"/>
  <c r="P3358" i="21"/>
  <c r="N3358" i="21"/>
  <c r="E3359" i="21"/>
  <c r="F3359" i="21"/>
  <c r="D3360" i="21"/>
  <c r="P3359" i="21"/>
  <c r="N3359" i="21"/>
  <c r="O3359" i="21"/>
  <c r="Q3359" i="21"/>
  <c r="I3360" i="21"/>
  <c r="H3361" i="21"/>
  <c r="M3360" i="21"/>
  <c r="K3360" i="21"/>
  <c r="J3360" i="21"/>
  <c r="L3360" i="21"/>
  <c r="F3360" i="21"/>
  <c r="E3360" i="21"/>
  <c r="D3361" i="21"/>
  <c r="N3360" i="21"/>
  <c r="O3360" i="21"/>
  <c r="P3360" i="21"/>
  <c r="Q3360" i="21"/>
  <c r="K3361" i="21"/>
  <c r="H3362" i="21"/>
  <c r="J3361" i="21"/>
  <c r="I3361" i="21"/>
  <c r="M3361" i="21"/>
  <c r="L3361" i="21"/>
  <c r="E3361" i="21"/>
  <c r="F3361" i="21"/>
  <c r="D3362" i="21"/>
  <c r="M3362" i="21"/>
  <c r="H3363" i="21"/>
  <c r="J3362" i="21"/>
  <c r="I3362" i="21"/>
  <c r="K3362" i="21"/>
  <c r="L3362" i="21"/>
  <c r="N3361" i="21"/>
  <c r="O3361" i="21"/>
  <c r="P3361" i="21"/>
  <c r="Q3361" i="21"/>
  <c r="D3363" i="21"/>
  <c r="E3362" i="21"/>
  <c r="F3362" i="21"/>
  <c r="M3363" i="21"/>
  <c r="H3364" i="21"/>
  <c r="L3363" i="21"/>
  <c r="K3363" i="21"/>
  <c r="I3363" i="21"/>
  <c r="J3363" i="21"/>
  <c r="P3362" i="21"/>
  <c r="O3362" i="21"/>
  <c r="N3362" i="21"/>
  <c r="Q3362" i="21"/>
  <c r="F3363" i="21"/>
  <c r="E3363" i="21"/>
  <c r="D3364" i="21"/>
  <c r="M3364" i="21"/>
  <c r="K3364" i="21"/>
  <c r="L3364" i="21"/>
  <c r="J3364" i="21"/>
  <c r="I3364" i="21"/>
  <c r="H3365" i="21"/>
  <c r="P3363" i="21"/>
  <c r="N3363" i="21"/>
  <c r="O3363" i="21"/>
  <c r="Q3363" i="21"/>
  <c r="E3364" i="21"/>
  <c r="D3365" i="21"/>
  <c r="F3364" i="21"/>
  <c r="N3364" i="21"/>
  <c r="P3364" i="21"/>
  <c r="O3364" i="21"/>
  <c r="Q3364" i="21"/>
  <c r="J3365" i="21"/>
  <c r="K3365" i="21"/>
  <c r="I3365" i="21"/>
  <c r="M3365" i="21"/>
  <c r="L3365" i="21"/>
  <c r="H3366" i="21"/>
  <c r="E3365" i="21"/>
  <c r="D3366" i="21"/>
  <c r="F3365" i="21"/>
  <c r="P3365" i="21"/>
  <c r="Q3365" i="21"/>
  <c r="N3365" i="21"/>
  <c r="O3365" i="21"/>
  <c r="H3367" i="21"/>
  <c r="K3366" i="21"/>
  <c r="J3366" i="21"/>
  <c r="I3366" i="21"/>
  <c r="L3366" i="21"/>
  <c r="M3366" i="21"/>
  <c r="D3367" i="21"/>
  <c r="E3366" i="21"/>
  <c r="F3366" i="21"/>
  <c r="K3367" i="21"/>
  <c r="I3367" i="21"/>
  <c r="H3368" i="21"/>
  <c r="M3367" i="21"/>
  <c r="J3367" i="21"/>
  <c r="L3367" i="21"/>
  <c r="N3366" i="21"/>
  <c r="P3366" i="21"/>
  <c r="O3366" i="21"/>
  <c r="Q3366" i="21"/>
  <c r="F3367" i="21"/>
  <c r="D3368" i="21"/>
  <c r="E3367" i="21"/>
  <c r="P3367" i="21"/>
  <c r="O3367" i="21"/>
  <c r="N3367" i="21"/>
  <c r="Q3367" i="21"/>
  <c r="J3368" i="21"/>
  <c r="I3368" i="21"/>
  <c r="H3369" i="21"/>
  <c r="L3368" i="21"/>
  <c r="K3368" i="21"/>
  <c r="M3368" i="21"/>
  <c r="D3369" i="21"/>
  <c r="F3368" i="21"/>
  <c r="E3368" i="21"/>
  <c r="P3368" i="21"/>
  <c r="Q3368" i="21"/>
  <c r="N3368" i="21"/>
  <c r="O3368" i="21"/>
  <c r="K3369" i="21"/>
  <c r="L3369" i="21"/>
  <c r="M3369" i="21"/>
  <c r="J3369" i="21"/>
  <c r="I3369" i="21"/>
  <c r="H3370" i="21"/>
  <c r="D3370" i="21"/>
  <c r="F3369" i="21"/>
  <c r="E3369" i="21"/>
  <c r="P3369" i="21"/>
  <c r="O3369" i="21"/>
  <c r="N3369" i="21"/>
  <c r="Q3369" i="21"/>
  <c r="H3371" i="21"/>
  <c r="L3370" i="21"/>
  <c r="J3370" i="21"/>
  <c r="K3370" i="21"/>
  <c r="M3370" i="21"/>
  <c r="I3370" i="21"/>
  <c r="E3370" i="21"/>
  <c r="F3370" i="21"/>
  <c r="D3371" i="21"/>
  <c r="L3371" i="21"/>
  <c r="M3371" i="21"/>
  <c r="J3371" i="21"/>
  <c r="H3372" i="21"/>
  <c r="I3371" i="21"/>
  <c r="K3371" i="21"/>
  <c r="P3370" i="21"/>
  <c r="N3370" i="21"/>
  <c r="O3370" i="21"/>
  <c r="Q3370" i="21"/>
  <c r="F3371" i="21"/>
  <c r="E3371" i="21"/>
  <c r="D3372" i="21"/>
  <c r="H3373" i="21"/>
  <c r="J3372" i="21"/>
  <c r="I3372" i="21"/>
  <c r="K3372" i="21"/>
  <c r="M3372" i="21"/>
  <c r="L3372" i="21"/>
  <c r="N3371" i="21"/>
  <c r="P3371" i="21"/>
  <c r="O3371" i="21"/>
  <c r="Q3371" i="21"/>
  <c r="E3372" i="21"/>
  <c r="D3373" i="21"/>
  <c r="F3372" i="21"/>
  <c r="K3373" i="21"/>
  <c r="H3374" i="21"/>
  <c r="L3373" i="21"/>
  <c r="I3373" i="21"/>
  <c r="M3373" i="21"/>
  <c r="J3373" i="21"/>
  <c r="Q3372" i="21"/>
  <c r="P3372" i="21"/>
  <c r="N3372" i="21"/>
  <c r="O3372" i="21"/>
  <c r="D3374" i="21"/>
  <c r="F3373" i="21"/>
  <c r="E3373" i="21"/>
  <c r="J3374" i="21"/>
  <c r="I3374" i="21"/>
  <c r="K3374" i="21"/>
  <c r="M3374" i="21"/>
  <c r="H3375" i="21"/>
  <c r="L3374" i="21"/>
  <c r="N3373" i="21"/>
  <c r="P3373" i="21"/>
  <c r="Q3373" i="21"/>
  <c r="O3373" i="21"/>
  <c r="F3374" i="21"/>
  <c r="E3374" i="21"/>
  <c r="D3375" i="21"/>
  <c r="O3374" i="21"/>
  <c r="Q3374" i="21"/>
  <c r="P3374" i="21"/>
  <c r="N3374" i="21"/>
  <c r="M3375" i="21"/>
  <c r="L3375" i="21"/>
  <c r="K3375" i="21"/>
  <c r="J3375" i="21"/>
  <c r="H3376" i="21"/>
  <c r="I3375" i="21"/>
  <c r="D3376" i="21"/>
  <c r="E3375" i="21"/>
  <c r="F3375" i="21"/>
  <c r="J3376" i="21"/>
  <c r="I3376" i="21"/>
  <c r="M3376" i="21"/>
  <c r="K3376" i="21"/>
  <c r="L3376" i="21"/>
  <c r="H3377" i="21"/>
  <c r="N3375" i="21"/>
  <c r="O3375" i="21"/>
  <c r="P3375" i="21"/>
  <c r="Q3375" i="21"/>
  <c r="E3376" i="21"/>
  <c r="D3377" i="21"/>
  <c r="F3376" i="21"/>
  <c r="Q3376" i="21"/>
  <c r="P3376" i="21"/>
  <c r="O3376" i="21"/>
  <c r="N3376" i="21"/>
  <c r="L3377" i="21"/>
  <c r="M3377" i="21"/>
  <c r="K3377" i="21"/>
  <c r="J3377" i="21"/>
  <c r="I3377" i="21"/>
  <c r="H3378" i="21"/>
  <c r="F3377" i="21"/>
  <c r="D3378" i="21"/>
  <c r="E3377" i="21"/>
  <c r="N3377" i="21"/>
  <c r="Q3377" i="21"/>
  <c r="P3377" i="21"/>
  <c r="O3377" i="21"/>
  <c r="M3378" i="21"/>
  <c r="L3378" i="21"/>
  <c r="H3379" i="21"/>
  <c r="K3378" i="21"/>
  <c r="I3378" i="21"/>
  <c r="J3378" i="21"/>
  <c r="F3378" i="21"/>
  <c r="D3379" i="21"/>
  <c r="E3378" i="21"/>
  <c r="J3379" i="21"/>
  <c r="H3380" i="21"/>
  <c r="L3379" i="21"/>
  <c r="K3379" i="21"/>
  <c r="I3379" i="21"/>
  <c r="M3379" i="21"/>
  <c r="O3378" i="21"/>
  <c r="P3378" i="21"/>
  <c r="Q3378" i="21"/>
  <c r="N3378" i="21"/>
  <c r="F3379" i="21"/>
  <c r="E3379" i="21"/>
  <c r="D3380" i="21"/>
  <c r="H3381" i="21"/>
  <c r="I3380" i="21"/>
  <c r="K3380" i="21"/>
  <c r="L3380" i="21"/>
  <c r="M3380" i="21"/>
  <c r="J3380" i="21"/>
  <c r="O3379" i="21"/>
  <c r="Q3379" i="21"/>
  <c r="N3379" i="21"/>
  <c r="P3379" i="21"/>
  <c r="E3380" i="21"/>
  <c r="D3381" i="21"/>
  <c r="F3380" i="21"/>
  <c r="J3381" i="21"/>
  <c r="I3381" i="21"/>
  <c r="L3381" i="21"/>
  <c r="H3382" i="21"/>
  <c r="K3381" i="21"/>
  <c r="M3381" i="21"/>
  <c r="Q3380" i="21"/>
  <c r="P3380" i="21"/>
  <c r="O3380" i="21"/>
  <c r="N3380" i="21"/>
  <c r="F3381" i="21"/>
  <c r="D3382" i="21"/>
  <c r="E3381" i="21"/>
  <c r="Q3381" i="21"/>
  <c r="P3381" i="21"/>
  <c r="N3381" i="21"/>
  <c r="O3381" i="21"/>
  <c r="K3382" i="21"/>
  <c r="H3383" i="21"/>
  <c r="J3382" i="21"/>
  <c r="M3382" i="21"/>
  <c r="I3382" i="21"/>
  <c r="L3382" i="21"/>
  <c r="F3382" i="21"/>
  <c r="E3382" i="21"/>
  <c r="D3383" i="21"/>
  <c r="L3383" i="21"/>
  <c r="J3383" i="21"/>
  <c r="K3383" i="21"/>
  <c r="M3383" i="21"/>
  <c r="I3383" i="21"/>
  <c r="H3384" i="21"/>
  <c r="O3382" i="21"/>
  <c r="N3382" i="21"/>
  <c r="P3382" i="21"/>
  <c r="Q3382" i="21"/>
  <c r="D3384" i="21"/>
  <c r="F3383" i="21"/>
  <c r="E3383" i="21"/>
  <c r="O3383" i="21"/>
  <c r="P3383" i="21"/>
  <c r="N3383" i="21"/>
  <c r="Q3383" i="21"/>
  <c r="H3385" i="21"/>
  <c r="I3384" i="21"/>
  <c r="J3384" i="21"/>
  <c r="M3384" i="21"/>
  <c r="L3384" i="21"/>
  <c r="K3384" i="21"/>
  <c r="E3384" i="21"/>
  <c r="F3384" i="21"/>
  <c r="D3385" i="21"/>
  <c r="J3385" i="21"/>
  <c r="M3385" i="21"/>
  <c r="I3385" i="21"/>
  <c r="L3385" i="21"/>
  <c r="K3385" i="21"/>
  <c r="H3386" i="21"/>
  <c r="N3384" i="21"/>
  <c r="O3384" i="21"/>
  <c r="P3384" i="21"/>
  <c r="Q3384" i="21"/>
  <c r="F3385" i="21"/>
  <c r="D3386" i="21"/>
  <c r="E3385" i="21"/>
  <c r="N3385" i="21"/>
  <c r="Q3385" i="21"/>
  <c r="O3385" i="21"/>
  <c r="P3385" i="21"/>
  <c r="H3387" i="21"/>
  <c r="M3386" i="21"/>
  <c r="I3386" i="21"/>
  <c r="L3386" i="21"/>
  <c r="K3386" i="21"/>
  <c r="J3386" i="21"/>
  <c r="D3387" i="21"/>
  <c r="E3386" i="21"/>
  <c r="F3386" i="21"/>
  <c r="K3387" i="21"/>
  <c r="M3387" i="21"/>
  <c r="I3387" i="21"/>
  <c r="H3388" i="21"/>
  <c r="L3387" i="21"/>
  <c r="J3387" i="21"/>
  <c r="P3386" i="21"/>
  <c r="N3386" i="21"/>
  <c r="Q3386" i="21"/>
  <c r="O3386" i="21"/>
  <c r="F3387" i="21"/>
  <c r="D3388" i="21"/>
  <c r="E3387" i="21"/>
  <c r="N3387" i="21"/>
  <c r="O3387" i="21"/>
  <c r="Q3387" i="21"/>
  <c r="P3387" i="21"/>
  <c r="H3389" i="21"/>
  <c r="L3388" i="21"/>
  <c r="M3388" i="21"/>
  <c r="K3388" i="21"/>
  <c r="J3388" i="21"/>
  <c r="I3388" i="21"/>
  <c r="E3388" i="21"/>
  <c r="F3388" i="21"/>
  <c r="D3389" i="21"/>
  <c r="J3389" i="21"/>
  <c r="K3389" i="21"/>
  <c r="I3389" i="21"/>
  <c r="L3389" i="21"/>
  <c r="H3390" i="21"/>
  <c r="M3389" i="21"/>
  <c r="Q3388" i="21"/>
  <c r="O3388" i="21"/>
  <c r="P3388" i="21"/>
  <c r="N3388" i="21"/>
  <c r="E3389" i="21"/>
  <c r="F3389" i="21"/>
  <c r="D3390" i="21"/>
  <c r="P3389" i="21"/>
  <c r="N3389" i="21"/>
  <c r="Q3389" i="21"/>
  <c r="O3389" i="21"/>
  <c r="L3390" i="21"/>
  <c r="K3390" i="21"/>
  <c r="I3390" i="21"/>
  <c r="H3391" i="21"/>
  <c r="M3390" i="21"/>
  <c r="J3390" i="21"/>
  <c r="F3390" i="21"/>
  <c r="D3391" i="21"/>
  <c r="E3390" i="21"/>
  <c r="N3390" i="21"/>
  <c r="Q3390" i="21"/>
  <c r="P3390" i="21"/>
  <c r="O3390" i="21"/>
  <c r="L3391" i="21"/>
  <c r="J3391" i="21"/>
  <c r="I3391" i="21"/>
  <c r="K3391" i="21"/>
  <c r="M3391" i="21"/>
  <c r="H3392" i="21"/>
  <c r="E3391" i="21"/>
  <c r="F3391" i="21"/>
  <c r="D3392" i="21"/>
  <c r="P3391" i="21"/>
  <c r="Q3391" i="21"/>
  <c r="N3391" i="21"/>
  <c r="O3391" i="21"/>
  <c r="H3393" i="21"/>
  <c r="K3392" i="21"/>
  <c r="I3392" i="21"/>
  <c r="L3392" i="21"/>
  <c r="M3392" i="21"/>
  <c r="J3392" i="21"/>
  <c r="E3392" i="21"/>
  <c r="D3393" i="21"/>
  <c r="F3392" i="21"/>
  <c r="L3393" i="21"/>
  <c r="I3393" i="21"/>
  <c r="M3393" i="21"/>
  <c r="K3393" i="21"/>
  <c r="H3394" i="21"/>
  <c r="J3393" i="21"/>
  <c r="O3392" i="21"/>
  <c r="Q3392" i="21"/>
  <c r="P3392" i="21"/>
  <c r="N3392" i="21"/>
  <c r="D3394" i="21"/>
  <c r="F3393" i="21"/>
  <c r="E3393" i="21"/>
  <c r="O3393" i="21"/>
  <c r="N3393" i="21"/>
  <c r="Q3393" i="21"/>
  <c r="P3393" i="21"/>
  <c r="L3394" i="21"/>
  <c r="H3395" i="21"/>
  <c r="K3394" i="21"/>
  <c r="J3394" i="21"/>
  <c r="I3394" i="21"/>
  <c r="M3394" i="21"/>
  <c r="F3394" i="21"/>
  <c r="D3395" i="21"/>
  <c r="E3394" i="21"/>
  <c r="M3395" i="21"/>
  <c r="J3395" i="21"/>
  <c r="H3396" i="21"/>
  <c r="K3395" i="21"/>
  <c r="I3395" i="21"/>
  <c r="L3395" i="21"/>
  <c r="P3394" i="21"/>
  <c r="Q3394" i="21"/>
  <c r="O3394" i="21"/>
  <c r="N3394" i="21"/>
  <c r="F3395" i="21"/>
  <c r="D3396" i="21"/>
  <c r="E3395" i="21"/>
  <c r="I3396" i="21"/>
  <c r="M3396" i="21"/>
  <c r="L3396" i="21"/>
  <c r="J3396" i="21"/>
  <c r="K3396" i="21"/>
  <c r="H3397" i="21"/>
  <c r="N3395" i="21"/>
  <c r="Q3395" i="21"/>
  <c r="O3395" i="21"/>
  <c r="P3395" i="21"/>
  <c r="E3396" i="21"/>
  <c r="D3397" i="21"/>
  <c r="F3396" i="21"/>
  <c r="Q3396" i="21"/>
  <c r="P3396" i="21"/>
  <c r="O3396" i="21"/>
  <c r="N3396" i="21"/>
  <c r="J3397" i="21"/>
  <c r="L3397" i="21"/>
  <c r="I3397" i="21"/>
  <c r="K3397" i="21"/>
  <c r="H3398" i="21"/>
  <c r="M3397" i="21"/>
  <c r="F3397" i="21"/>
  <c r="E3397" i="21"/>
  <c r="D3398" i="21"/>
  <c r="O3397" i="21"/>
  <c r="P3397" i="21"/>
  <c r="Q3397" i="21"/>
  <c r="N3397" i="21"/>
  <c r="J3398" i="21"/>
  <c r="L3398" i="21"/>
  <c r="K3398" i="21"/>
  <c r="I3398" i="21"/>
  <c r="H3399" i="21"/>
  <c r="M3398" i="21"/>
  <c r="F3398" i="21"/>
  <c r="D3399" i="21"/>
  <c r="E3398" i="21"/>
  <c r="O3398" i="21"/>
  <c r="Q3398" i="21"/>
  <c r="N3398" i="21"/>
  <c r="P3398" i="21"/>
  <c r="I3399" i="21"/>
  <c r="M3399" i="21"/>
  <c r="H3400" i="21"/>
  <c r="K3399" i="21"/>
  <c r="L3399" i="21"/>
  <c r="J3399" i="21"/>
  <c r="E3399" i="21"/>
  <c r="F3399" i="21"/>
  <c r="D3400" i="21"/>
  <c r="N3399" i="21"/>
  <c r="P3399" i="21"/>
  <c r="Q3399" i="21"/>
  <c r="O3399" i="21"/>
  <c r="J3400" i="21"/>
  <c r="K3400" i="21"/>
  <c r="L3400" i="21"/>
  <c r="M3400" i="21"/>
  <c r="H3401" i="21"/>
  <c r="I3400" i="21"/>
  <c r="F3400" i="21"/>
  <c r="D3401" i="21"/>
  <c r="E3400" i="21"/>
  <c r="M3401" i="21"/>
  <c r="H3402" i="21"/>
  <c r="I3401" i="21"/>
  <c r="L3401" i="21"/>
  <c r="K3401" i="21"/>
  <c r="J3401" i="21"/>
  <c r="O3400" i="21"/>
  <c r="P3400" i="21"/>
  <c r="Q3400" i="21"/>
  <c r="N3400" i="21"/>
  <c r="F3401" i="21"/>
  <c r="D3402" i="21"/>
  <c r="E3401" i="21"/>
  <c r="I3402" i="21"/>
  <c r="H3403" i="21"/>
  <c r="M3402" i="21"/>
  <c r="L3402" i="21"/>
  <c r="K3402" i="21"/>
  <c r="J3402" i="21"/>
  <c r="N3401" i="21"/>
  <c r="Q3401" i="21"/>
  <c r="P3401" i="21"/>
  <c r="O3401" i="21"/>
  <c r="E3402" i="21"/>
  <c r="D3403" i="21"/>
  <c r="F3402" i="21"/>
  <c r="N3402" i="21"/>
  <c r="Q3402" i="21"/>
  <c r="P3402" i="21"/>
  <c r="O3402" i="21"/>
  <c r="I3403" i="21"/>
  <c r="H3404" i="21"/>
  <c r="M3403" i="21"/>
  <c r="J3403" i="21"/>
  <c r="L3403" i="21"/>
  <c r="K3403" i="21"/>
  <c r="D3404" i="21"/>
  <c r="F3403" i="21"/>
  <c r="E3403" i="21"/>
  <c r="O3403" i="21"/>
  <c r="N3403" i="21"/>
  <c r="P3403" i="21"/>
  <c r="Q3403" i="21"/>
  <c r="K3404" i="21"/>
  <c r="L3404" i="21"/>
  <c r="I3404" i="21"/>
  <c r="H3405" i="21"/>
  <c r="M3404" i="21"/>
  <c r="J3404" i="21"/>
  <c r="D3405" i="21"/>
  <c r="E3404" i="21"/>
  <c r="F3404" i="21"/>
  <c r="N3404" i="21"/>
  <c r="P3404" i="21"/>
  <c r="O3404" i="21"/>
  <c r="Q3404" i="21"/>
  <c r="J3405" i="21"/>
  <c r="K3405" i="21"/>
  <c r="L3405" i="21"/>
  <c r="H3406" i="21"/>
  <c r="I3405" i="21"/>
  <c r="M3405" i="21"/>
  <c r="D3406" i="21"/>
  <c r="F3405" i="21"/>
  <c r="E3405" i="21"/>
  <c r="M3406" i="21"/>
  <c r="H3407" i="21"/>
  <c r="I3406" i="21"/>
  <c r="K3406" i="21"/>
  <c r="L3406" i="21"/>
  <c r="J3406" i="21"/>
  <c r="O3405" i="21"/>
  <c r="Q3405" i="21"/>
  <c r="N3405" i="21"/>
  <c r="P3405" i="21"/>
  <c r="E3406" i="21"/>
  <c r="D3407" i="21"/>
  <c r="F3406" i="21"/>
  <c r="L3407" i="21"/>
  <c r="J3407" i="21"/>
  <c r="M3407" i="21"/>
  <c r="K3407" i="21"/>
  <c r="H3408" i="21"/>
  <c r="I3407" i="21"/>
  <c r="Q3406" i="21"/>
  <c r="N3406" i="21"/>
  <c r="O3406" i="21"/>
  <c r="P3406" i="21"/>
  <c r="E3407" i="21"/>
  <c r="F3407" i="21"/>
  <c r="D3408" i="21"/>
  <c r="J3408" i="21"/>
  <c r="K3408" i="21"/>
  <c r="I3408" i="21"/>
  <c r="H3409" i="21"/>
  <c r="L3408" i="21"/>
  <c r="M3408" i="21"/>
  <c r="Q3407" i="21"/>
  <c r="N3407" i="21"/>
  <c r="O3407" i="21"/>
  <c r="P3407" i="21"/>
  <c r="F3408" i="21"/>
  <c r="E3408" i="21"/>
  <c r="D3409" i="21"/>
  <c r="O3408" i="21"/>
  <c r="Q3408" i="21"/>
  <c r="N3408" i="21"/>
  <c r="P3408" i="21"/>
  <c r="K3409" i="21"/>
  <c r="J3409" i="21"/>
  <c r="I3409" i="21"/>
  <c r="L3409" i="21"/>
  <c r="M3409" i="21"/>
  <c r="H3410" i="21"/>
  <c r="F3409" i="21"/>
  <c r="D3410" i="21"/>
  <c r="E3409" i="21"/>
  <c r="N3409" i="21"/>
  <c r="O3409" i="21"/>
  <c r="P3409" i="21"/>
  <c r="Q3409" i="21"/>
  <c r="M3410" i="21"/>
  <c r="J3410" i="21"/>
  <c r="I3410" i="21"/>
  <c r="H3411" i="21"/>
  <c r="K3410" i="21"/>
  <c r="L3410" i="21"/>
  <c r="F3410" i="21"/>
  <c r="E3410" i="21"/>
  <c r="D3411" i="21"/>
  <c r="O3410" i="21"/>
  <c r="Q3410" i="21"/>
  <c r="P3410" i="21"/>
  <c r="N3410" i="21"/>
  <c r="H3412" i="21"/>
  <c r="K3411" i="21"/>
  <c r="I3411" i="21"/>
  <c r="M3411" i="21"/>
  <c r="L3411" i="21"/>
  <c r="J3411" i="21"/>
  <c r="E3411" i="21"/>
  <c r="D3412" i="21"/>
  <c r="F3411" i="21"/>
  <c r="J3412" i="21"/>
  <c r="I3412" i="21"/>
  <c r="K3412" i="21"/>
  <c r="M3412" i="21"/>
  <c r="H3413" i="21"/>
  <c r="L3412" i="21"/>
  <c r="P3411" i="21"/>
  <c r="Q3411" i="21"/>
  <c r="N3411" i="21"/>
  <c r="O3411" i="21"/>
  <c r="E3412" i="21"/>
  <c r="F3412" i="21"/>
  <c r="D3413" i="21"/>
  <c r="Q3412" i="21"/>
  <c r="P3412" i="21"/>
  <c r="N3412" i="21"/>
  <c r="O3412" i="21"/>
  <c r="K3413" i="21"/>
  <c r="M3413" i="21"/>
  <c r="J3413" i="21"/>
  <c r="L3413" i="21"/>
  <c r="H3414" i="21"/>
  <c r="I3413" i="21"/>
  <c r="F3413" i="21"/>
  <c r="D3414" i="21"/>
  <c r="E3413" i="21"/>
  <c r="I3414" i="21"/>
  <c r="J3414" i="21"/>
  <c r="L3414" i="21"/>
  <c r="K3414" i="21"/>
  <c r="M3414" i="21"/>
  <c r="H3415" i="21"/>
  <c r="N3413" i="21"/>
  <c r="Q3413" i="21"/>
  <c r="P3413" i="21"/>
  <c r="O3413" i="21"/>
  <c r="D3415" i="21"/>
  <c r="E3414" i="21"/>
  <c r="F3414" i="21"/>
  <c r="N3414" i="21"/>
  <c r="Q3414" i="21"/>
  <c r="P3414" i="21"/>
  <c r="O3414" i="21"/>
  <c r="H3416" i="21"/>
  <c r="J3415" i="21"/>
  <c r="K3415" i="21"/>
  <c r="L3415" i="21"/>
  <c r="M3415" i="21"/>
  <c r="I3415" i="21"/>
  <c r="F3415" i="21"/>
  <c r="E3415" i="21"/>
  <c r="D3416" i="21"/>
  <c r="I3416" i="21"/>
  <c r="J3416" i="21"/>
  <c r="L3416" i="21"/>
  <c r="M3416" i="21"/>
  <c r="H3417" i="21"/>
  <c r="K3416" i="21"/>
  <c r="P3415" i="21"/>
  <c r="N3415" i="21"/>
  <c r="O3415" i="21"/>
  <c r="Q3415" i="21"/>
  <c r="F3416" i="21"/>
  <c r="D3417" i="21"/>
  <c r="E3416" i="21"/>
  <c r="N3416" i="21"/>
  <c r="Q3416" i="21"/>
  <c r="P3416" i="21"/>
  <c r="O3416" i="21"/>
  <c r="K3417" i="21"/>
  <c r="I3417" i="21"/>
  <c r="L3417" i="21"/>
  <c r="J3417" i="21"/>
  <c r="M3417" i="21"/>
  <c r="H3418" i="21"/>
  <c r="F3417" i="21"/>
  <c r="D3418" i="21"/>
  <c r="E3417" i="21"/>
  <c r="Q3417" i="21"/>
  <c r="N3417" i="21"/>
  <c r="O3417" i="21"/>
  <c r="P3417" i="21"/>
  <c r="L3418" i="21"/>
  <c r="K3418" i="21"/>
  <c r="H3419" i="21"/>
  <c r="M3418" i="21"/>
  <c r="J3418" i="21"/>
  <c r="I3418" i="21"/>
  <c r="D3419" i="21"/>
  <c r="E3418" i="21"/>
  <c r="F3418" i="21"/>
  <c r="I3419" i="21"/>
  <c r="H3420" i="21"/>
  <c r="M3419" i="21"/>
  <c r="L3419" i="21"/>
  <c r="K3419" i="21"/>
  <c r="J3419" i="21"/>
  <c r="N3418" i="21"/>
  <c r="P3418" i="21"/>
  <c r="Q3418" i="21"/>
  <c r="O3418" i="21"/>
  <c r="D3420" i="21"/>
  <c r="F3419" i="21"/>
  <c r="E3419" i="21"/>
  <c r="O3419" i="21"/>
  <c r="N3419" i="21"/>
  <c r="P3419" i="21"/>
  <c r="Q3419" i="21"/>
  <c r="L3420" i="21"/>
  <c r="K3420" i="21"/>
  <c r="M3420" i="21"/>
  <c r="J3420" i="21"/>
  <c r="H3421" i="21"/>
  <c r="I3420" i="21"/>
  <c r="E3420" i="21"/>
  <c r="F3420" i="21"/>
  <c r="D3421" i="21"/>
  <c r="M3421" i="21"/>
  <c r="L3421" i="21"/>
  <c r="K3421" i="21"/>
  <c r="H3422" i="21"/>
  <c r="J3421" i="21"/>
  <c r="I3421" i="21"/>
  <c r="P3420" i="21"/>
  <c r="Q3420" i="21"/>
  <c r="O3420" i="21"/>
  <c r="N3420" i="21"/>
  <c r="D3422" i="21"/>
  <c r="E3421" i="21"/>
  <c r="F3421" i="21"/>
  <c r="L3422" i="21"/>
  <c r="K3422" i="21"/>
  <c r="I3422" i="21"/>
  <c r="J3422" i="21"/>
  <c r="M3422" i="21"/>
  <c r="H3423" i="21"/>
  <c r="P3421" i="21"/>
  <c r="Q3421" i="21"/>
  <c r="N3421" i="21"/>
  <c r="O3421" i="21"/>
  <c r="E3422" i="21"/>
  <c r="F3422" i="21"/>
  <c r="D3423" i="21"/>
  <c r="N3422" i="21"/>
  <c r="P3422" i="21"/>
  <c r="O3422" i="21"/>
  <c r="Q3422" i="21"/>
  <c r="K3423" i="21"/>
  <c r="J3423" i="21"/>
  <c r="H3424" i="21"/>
  <c r="L3423" i="21"/>
  <c r="I3423" i="21"/>
  <c r="M3423" i="21"/>
  <c r="D3424" i="21"/>
  <c r="E3423" i="21"/>
  <c r="F3423" i="21"/>
  <c r="K3424" i="21"/>
  <c r="H3425" i="21"/>
  <c r="L3424" i="21"/>
  <c r="M3424" i="21"/>
  <c r="I3424" i="21"/>
  <c r="J3424" i="21"/>
  <c r="P3423" i="21"/>
  <c r="O3423" i="21"/>
  <c r="Q3423" i="21"/>
  <c r="N3423" i="21"/>
  <c r="F3424" i="21"/>
  <c r="D3425" i="21"/>
  <c r="E3424" i="21"/>
  <c r="K3425" i="21"/>
  <c r="M3425" i="21"/>
  <c r="I3425" i="21"/>
  <c r="L3425" i="21"/>
  <c r="J3425" i="21"/>
  <c r="H3426" i="21"/>
  <c r="P3424" i="21"/>
  <c r="O3424" i="21"/>
  <c r="N3424" i="21"/>
  <c r="Q3424" i="21"/>
  <c r="D3426" i="21"/>
  <c r="E3425" i="21"/>
  <c r="F3425" i="21"/>
  <c r="P3425" i="21"/>
  <c r="N3425" i="21"/>
  <c r="O3425" i="21"/>
  <c r="Q3425" i="21"/>
  <c r="J3426" i="21"/>
  <c r="L3426" i="21"/>
  <c r="I3426" i="21"/>
  <c r="H3427" i="21"/>
  <c r="K3426" i="21"/>
  <c r="M3426" i="21"/>
  <c r="D3427" i="21"/>
  <c r="F3426" i="21"/>
  <c r="E3426" i="21"/>
  <c r="P3426" i="21"/>
  <c r="N3426" i="21"/>
  <c r="O3426" i="21"/>
  <c r="Q3426" i="21"/>
  <c r="I3427" i="21"/>
  <c r="J3427" i="21"/>
  <c r="H3428" i="21"/>
  <c r="L3427" i="21"/>
  <c r="K3427" i="21"/>
  <c r="M3427" i="21"/>
  <c r="F3427" i="21"/>
  <c r="D3428" i="21"/>
  <c r="E3427" i="21"/>
  <c r="P3427" i="21"/>
  <c r="N3427" i="21"/>
  <c r="Q3427" i="21"/>
  <c r="O3427" i="21"/>
  <c r="H3429" i="21"/>
  <c r="J3428" i="21"/>
  <c r="M3428" i="21"/>
  <c r="L3428" i="21"/>
  <c r="I3428" i="21"/>
  <c r="K3428" i="21"/>
  <c r="D3429" i="21"/>
  <c r="E3428" i="21"/>
  <c r="F3428" i="21"/>
  <c r="L3429" i="21"/>
  <c r="K3429" i="21"/>
  <c r="I3429" i="21"/>
  <c r="M3429" i="21"/>
  <c r="J3429" i="21"/>
  <c r="H3430" i="21"/>
  <c r="N3428" i="21"/>
  <c r="P3428" i="21"/>
  <c r="O3428" i="21"/>
  <c r="Q3428" i="21"/>
  <c r="E3429" i="21"/>
  <c r="D3430" i="21"/>
  <c r="F3429" i="21"/>
  <c r="Q3429" i="21"/>
  <c r="O3429" i="21"/>
  <c r="N3429" i="21"/>
  <c r="P3429" i="21"/>
  <c r="I3430" i="21"/>
  <c r="L3430" i="21"/>
  <c r="J3430" i="21"/>
  <c r="M3430" i="21"/>
  <c r="H3431" i="21"/>
  <c r="K3430" i="21"/>
  <c r="E3430" i="21"/>
  <c r="D3431" i="21"/>
  <c r="F3430" i="21"/>
  <c r="N3430" i="21"/>
  <c r="Q3430" i="21"/>
  <c r="P3430" i="21"/>
  <c r="O3430" i="21"/>
  <c r="L3431" i="21"/>
  <c r="H3432" i="21"/>
  <c r="M3431" i="21"/>
  <c r="K3431" i="21"/>
  <c r="J3431" i="21"/>
  <c r="I3431" i="21"/>
  <c r="F3431" i="21"/>
  <c r="D3432" i="21"/>
  <c r="E3431" i="21"/>
  <c r="J3432" i="21"/>
  <c r="I3432" i="21"/>
  <c r="L3432" i="21"/>
  <c r="M3432" i="21"/>
  <c r="H3433" i="21"/>
  <c r="K3432" i="21"/>
  <c r="P3431" i="21"/>
  <c r="N3431" i="21"/>
  <c r="Q3431" i="21"/>
  <c r="O3431" i="21"/>
  <c r="E3432" i="21"/>
  <c r="F3432" i="21"/>
  <c r="D3433" i="21"/>
  <c r="O3432" i="21"/>
  <c r="N3432" i="21"/>
  <c r="P3432" i="21"/>
  <c r="Q3432" i="21"/>
  <c r="K3433" i="21"/>
  <c r="H3434" i="21"/>
  <c r="J3433" i="21"/>
  <c r="M3433" i="21"/>
  <c r="L3433" i="21"/>
  <c r="I3433" i="21"/>
  <c r="F3433" i="21"/>
  <c r="D3434" i="21"/>
  <c r="E3433" i="21"/>
  <c r="J3434" i="21"/>
  <c r="M3434" i="21"/>
  <c r="I3434" i="21"/>
  <c r="K3434" i="21"/>
  <c r="H3435" i="21"/>
  <c r="L3434" i="21"/>
  <c r="Q3433" i="21"/>
  <c r="P3433" i="21"/>
  <c r="O3433" i="21"/>
  <c r="N3433" i="21"/>
  <c r="D3435" i="21"/>
  <c r="F3434" i="21"/>
  <c r="E3434" i="21"/>
  <c r="O3434" i="21"/>
  <c r="N3434" i="21"/>
  <c r="Q3434" i="21"/>
  <c r="P3434" i="21"/>
  <c r="J3435" i="21"/>
  <c r="H3436" i="21"/>
  <c r="M3435" i="21"/>
  <c r="I3435" i="21"/>
  <c r="L3435" i="21"/>
  <c r="K3435" i="21"/>
  <c r="E3435" i="21"/>
  <c r="D3436" i="21"/>
  <c r="F3435" i="21"/>
  <c r="K3436" i="21"/>
  <c r="L3436" i="21"/>
  <c r="I3436" i="21"/>
  <c r="M3436" i="21"/>
  <c r="H3437" i="21"/>
  <c r="J3436" i="21"/>
  <c r="O3435" i="21"/>
  <c r="N3435" i="21"/>
  <c r="Q3435" i="21"/>
  <c r="P3435" i="21"/>
  <c r="F3436" i="21"/>
  <c r="D3437" i="21"/>
  <c r="E3436" i="21"/>
  <c r="O3436" i="21"/>
  <c r="P3436" i="21"/>
  <c r="N3436" i="21"/>
  <c r="Q3436" i="21"/>
  <c r="L3437" i="21"/>
  <c r="H3438" i="21"/>
  <c r="K3437" i="21"/>
  <c r="I3437" i="21"/>
  <c r="J3437" i="21"/>
  <c r="M3437" i="21"/>
  <c r="D3438" i="21"/>
  <c r="F3437" i="21"/>
  <c r="E3437" i="21"/>
  <c r="L3438" i="21"/>
  <c r="K3438" i="21"/>
  <c r="I3438" i="21"/>
  <c r="J3438" i="21"/>
  <c r="M3438" i="21"/>
  <c r="H3439" i="21"/>
  <c r="P3437" i="21"/>
  <c r="N3437" i="21"/>
  <c r="O3437" i="21"/>
  <c r="Q3437" i="21"/>
  <c r="F3438" i="21"/>
  <c r="E3438" i="21"/>
  <c r="D3439" i="21"/>
  <c r="P3438" i="21"/>
  <c r="Q3438" i="21"/>
  <c r="O3438" i="21"/>
  <c r="N3438" i="21"/>
  <c r="I3439" i="21"/>
  <c r="L3439" i="21"/>
  <c r="J3439" i="21"/>
  <c r="M3439" i="21"/>
  <c r="H3440" i="21"/>
  <c r="K3439" i="21"/>
  <c r="F3439" i="21"/>
  <c r="E3439" i="21"/>
  <c r="D3440" i="21"/>
  <c r="Q3439" i="21"/>
  <c r="N3439" i="21"/>
  <c r="P3439" i="21"/>
  <c r="O3439" i="21"/>
  <c r="H3441" i="21"/>
  <c r="I3440" i="21"/>
  <c r="M3440" i="21"/>
  <c r="J3440" i="21"/>
  <c r="L3440" i="21"/>
  <c r="K3440" i="21"/>
  <c r="D3441" i="21"/>
  <c r="E3440" i="21"/>
  <c r="F3440" i="21"/>
  <c r="M3441" i="21"/>
  <c r="L3441" i="21"/>
  <c r="J3441" i="21"/>
  <c r="K3441" i="21"/>
  <c r="I3441" i="21"/>
  <c r="H3442" i="21"/>
  <c r="N3440" i="21"/>
  <c r="P3440" i="21"/>
  <c r="Q3440" i="21"/>
  <c r="O3440" i="21"/>
  <c r="F3441" i="21"/>
  <c r="D3442" i="21"/>
  <c r="E3441" i="21"/>
  <c r="N3441" i="21"/>
  <c r="Q3441" i="21"/>
  <c r="P3441" i="21"/>
  <c r="O3441" i="21"/>
  <c r="H3443" i="21"/>
  <c r="J3442" i="21"/>
  <c r="M3442" i="21"/>
  <c r="I3442" i="21"/>
  <c r="K3442" i="21"/>
  <c r="L3442" i="21"/>
  <c r="D3443" i="21"/>
  <c r="F3442" i="21"/>
  <c r="E3442" i="21"/>
  <c r="I3443" i="21"/>
  <c r="H3444" i="21"/>
  <c r="J3443" i="21"/>
  <c r="L3443" i="21"/>
  <c r="K3443" i="21"/>
  <c r="M3443" i="21"/>
  <c r="P3442" i="21"/>
  <c r="N3442" i="21"/>
  <c r="O3442" i="21"/>
  <c r="Q3442" i="21"/>
  <c r="D3444" i="21"/>
  <c r="F3443" i="21"/>
  <c r="E3443" i="21"/>
  <c r="N3443" i="21"/>
  <c r="P3443" i="21"/>
  <c r="O3443" i="21"/>
  <c r="Q3443" i="21"/>
  <c r="I3444" i="21"/>
  <c r="H3445" i="21"/>
  <c r="L3444" i="21"/>
  <c r="K3444" i="21"/>
  <c r="J3444" i="21"/>
  <c r="M3444" i="21"/>
  <c r="F3444" i="21"/>
  <c r="E3444" i="21"/>
  <c r="D3445" i="21"/>
  <c r="O3444" i="21"/>
  <c r="P3444" i="21"/>
  <c r="Q3444" i="21"/>
  <c r="N3444" i="21"/>
  <c r="H3446" i="21"/>
  <c r="I3445" i="21"/>
  <c r="M3445" i="21"/>
  <c r="J3445" i="21"/>
  <c r="L3445" i="21"/>
  <c r="K3445" i="21"/>
  <c r="F3445" i="21"/>
  <c r="E3445" i="21"/>
  <c r="D3446" i="21"/>
  <c r="J3446" i="21"/>
  <c r="L3446" i="21"/>
  <c r="I3446" i="21"/>
  <c r="H3447" i="21"/>
  <c r="M3446" i="21"/>
  <c r="K3446" i="21"/>
  <c r="P3445" i="21"/>
  <c r="O3445" i="21"/>
  <c r="Q3445" i="21"/>
  <c r="N3445" i="21"/>
  <c r="E3446" i="21"/>
  <c r="F3446" i="21"/>
  <c r="D3447" i="21"/>
  <c r="Q3446" i="21"/>
  <c r="N3446" i="21"/>
  <c r="O3446" i="21"/>
  <c r="P3446" i="21"/>
  <c r="H3448" i="21"/>
  <c r="I3447" i="21"/>
  <c r="K3447" i="21"/>
  <c r="J3447" i="21"/>
  <c r="M3447" i="21"/>
  <c r="L3447" i="21"/>
  <c r="F3447" i="21"/>
  <c r="D3448" i="21"/>
  <c r="E3447" i="21"/>
  <c r="L3448" i="21"/>
  <c r="H3449" i="21"/>
  <c r="J3448" i="21"/>
  <c r="K3448" i="21"/>
  <c r="I3448" i="21"/>
  <c r="M3448" i="21"/>
  <c r="P3447" i="21"/>
  <c r="N3447" i="21"/>
  <c r="Q3447" i="21"/>
  <c r="O3447" i="21"/>
  <c r="E3448" i="21"/>
  <c r="D3449" i="21"/>
  <c r="F3448" i="21"/>
  <c r="H3450" i="21"/>
  <c r="K3449" i="21"/>
  <c r="I3449" i="21"/>
  <c r="M3449" i="21"/>
  <c r="J3449" i="21"/>
  <c r="L3449" i="21"/>
  <c r="P3448" i="21"/>
  <c r="Q3448" i="21"/>
  <c r="N3448" i="21"/>
  <c r="O3448" i="21"/>
  <c r="F3449" i="21"/>
  <c r="E3449" i="21"/>
  <c r="D3450" i="21"/>
  <c r="L3450" i="21"/>
  <c r="H3451" i="21"/>
  <c r="M3450" i="21"/>
  <c r="I3450" i="21"/>
  <c r="J3450" i="21"/>
  <c r="K3450" i="21"/>
  <c r="N3449" i="21"/>
  <c r="Q3449" i="21"/>
  <c r="P3449" i="21"/>
  <c r="O3449" i="21"/>
  <c r="E3450" i="21"/>
  <c r="F3450" i="21"/>
  <c r="D3451" i="21"/>
  <c r="K3451" i="21"/>
  <c r="L3451" i="21"/>
  <c r="M3451" i="21"/>
  <c r="H3452" i="21"/>
  <c r="J3451" i="21"/>
  <c r="I3451" i="21"/>
  <c r="P3450" i="21"/>
  <c r="Q3450" i="21"/>
  <c r="N3450" i="21"/>
  <c r="O3450" i="21"/>
  <c r="E3451" i="21"/>
  <c r="D3452" i="21"/>
  <c r="F3451" i="21"/>
  <c r="H3453" i="21"/>
  <c r="L3452" i="21"/>
  <c r="K3452" i="21"/>
  <c r="J3452" i="21"/>
  <c r="I3452" i="21"/>
  <c r="M3452" i="21"/>
  <c r="P3451" i="21"/>
  <c r="N3451" i="21"/>
  <c r="O3451" i="21"/>
  <c r="Q3451" i="21"/>
  <c r="D3453" i="21"/>
  <c r="F3452" i="21"/>
  <c r="E3452" i="21"/>
  <c r="M3453" i="21"/>
  <c r="H3454" i="21"/>
  <c r="L3453" i="21"/>
  <c r="I3453" i="21"/>
  <c r="K3453" i="21"/>
  <c r="J3453" i="21"/>
  <c r="N3452" i="21"/>
  <c r="P3452" i="21"/>
  <c r="O3452" i="21"/>
  <c r="Q3452" i="21"/>
  <c r="D3454" i="21"/>
  <c r="E3453" i="21"/>
  <c r="F3453" i="21"/>
  <c r="J3454" i="21"/>
  <c r="I3454" i="21"/>
  <c r="H3455" i="21"/>
  <c r="M3454" i="21"/>
  <c r="L3454" i="21"/>
  <c r="K3454" i="21"/>
  <c r="N3453" i="21"/>
  <c r="P3453" i="21"/>
  <c r="O3453" i="21"/>
  <c r="Q3453" i="21"/>
  <c r="F3454" i="21"/>
  <c r="D3455" i="21"/>
  <c r="E3454" i="21"/>
  <c r="O3454" i="21"/>
  <c r="N3454" i="21"/>
  <c r="Q3454" i="21"/>
  <c r="P3454" i="21"/>
  <c r="L3455" i="21"/>
  <c r="K3455" i="21"/>
  <c r="H3456" i="21"/>
  <c r="M3455" i="21"/>
  <c r="J3455" i="21"/>
  <c r="I3455" i="21"/>
  <c r="E3455" i="21"/>
  <c r="F3455" i="21"/>
  <c r="D3456" i="21"/>
  <c r="K3456" i="21"/>
  <c r="M3456" i="21"/>
  <c r="I3456" i="21"/>
  <c r="J3456" i="21"/>
  <c r="L3456" i="21"/>
  <c r="H3457" i="21"/>
  <c r="N3455" i="21"/>
  <c r="Q3455" i="21"/>
  <c r="O3455" i="21"/>
  <c r="P3455" i="21"/>
  <c r="D3457" i="21"/>
  <c r="E3456" i="21"/>
  <c r="F3456" i="21"/>
  <c r="Q3456" i="21"/>
  <c r="N3456" i="21"/>
  <c r="P3456" i="21"/>
  <c r="O3456" i="21"/>
  <c r="K3457" i="21"/>
  <c r="J3457" i="21"/>
  <c r="H3458" i="21"/>
  <c r="I3457" i="21"/>
  <c r="M3457" i="21"/>
  <c r="L3457" i="21"/>
  <c r="E3457" i="21"/>
  <c r="D3458" i="21"/>
  <c r="F3457" i="21"/>
  <c r="M3458" i="21"/>
  <c r="L3458" i="21"/>
  <c r="H3459" i="21"/>
  <c r="J3458" i="21"/>
  <c r="I3458" i="21"/>
  <c r="K3458" i="21"/>
  <c r="P3457" i="21"/>
  <c r="O3457" i="21"/>
  <c r="N3457" i="21"/>
  <c r="Q3457" i="21"/>
  <c r="F3458" i="21"/>
  <c r="E3458" i="21"/>
  <c r="D3459" i="21"/>
  <c r="H3460" i="21"/>
  <c r="I3459" i="21"/>
  <c r="J3459" i="21"/>
  <c r="K3459" i="21"/>
  <c r="M3459" i="21"/>
  <c r="L3459" i="21"/>
  <c r="P3458" i="21"/>
  <c r="O3458" i="21"/>
  <c r="Q3458" i="21"/>
  <c r="N3458" i="21"/>
  <c r="D3460" i="21"/>
  <c r="E3459" i="21"/>
  <c r="F3459" i="21"/>
  <c r="L3460" i="21"/>
  <c r="I3460" i="21"/>
  <c r="J3460" i="21"/>
  <c r="H3461" i="21"/>
  <c r="M3460" i="21"/>
  <c r="K3460" i="21"/>
  <c r="Q3459" i="21"/>
  <c r="N3459" i="21"/>
  <c r="O3459" i="21"/>
  <c r="P3459" i="21"/>
  <c r="E3460" i="21"/>
  <c r="F3460" i="21"/>
  <c r="D3461" i="21"/>
  <c r="O3460" i="21"/>
  <c r="Q3460" i="21"/>
  <c r="P3460" i="21"/>
  <c r="N3460" i="21"/>
  <c r="H3462" i="21"/>
  <c r="K3461" i="21"/>
  <c r="J3461" i="21"/>
  <c r="M3461" i="21"/>
  <c r="L3461" i="21"/>
  <c r="I3461" i="21"/>
  <c r="F3461" i="21"/>
  <c r="D3462" i="21"/>
  <c r="E3461" i="21"/>
  <c r="H3463" i="21"/>
  <c r="K3462" i="21"/>
  <c r="M3462" i="21"/>
  <c r="L3462" i="21"/>
  <c r="J3462" i="21"/>
  <c r="I3462" i="21"/>
  <c r="Q3461" i="21"/>
  <c r="N3461" i="21"/>
  <c r="P3461" i="21"/>
  <c r="O3461" i="21"/>
  <c r="D3463" i="21"/>
  <c r="E3462" i="21"/>
  <c r="F3462" i="21"/>
  <c r="L3463" i="21"/>
  <c r="I3463" i="21"/>
  <c r="H3464" i="21"/>
  <c r="K3463" i="21"/>
  <c r="J3463" i="21"/>
  <c r="M3463" i="21"/>
  <c r="Q3462" i="21"/>
  <c r="P3462" i="21"/>
  <c r="O3462" i="21"/>
  <c r="N3462" i="21"/>
  <c r="D3464" i="21"/>
  <c r="F3463" i="21"/>
  <c r="E3463" i="21"/>
  <c r="Q3463" i="21"/>
  <c r="P3463" i="21"/>
  <c r="O3463" i="21"/>
  <c r="N3463" i="21"/>
  <c r="I3464" i="21"/>
  <c r="J3464" i="21"/>
  <c r="M3464" i="21"/>
  <c r="H3465" i="21"/>
  <c r="L3464" i="21"/>
  <c r="K3464" i="21"/>
  <c r="F3464" i="21"/>
  <c r="E3464" i="21"/>
  <c r="D3465" i="21"/>
  <c r="O3464" i="21"/>
  <c r="N3464" i="21"/>
  <c r="Q3464" i="21"/>
  <c r="P3464" i="21"/>
  <c r="J3465" i="21"/>
  <c r="L3465" i="21"/>
  <c r="K3465" i="21"/>
  <c r="M3465" i="21"/>
  <c r="I3465" i="21"/>
  <c r="H3466" i="21"/>
  <c r="E3465" i="21"/>
  <c r="D3466" i="21"/>
  <c r="F3465" i="21"/>
  <c r="N3465" i="21"/>
  <c r="Q3465" i="21"/>
  <c r="P3465" i="21"/>
  <c r="O3465" i="21"/>
  <c r="M3466" i="21"/>
  <c r="H3467" i="21"/>
  <c r="J3466" i="21"/>
  <c r="I3466" i="21"/>
  <c r="L3466" i="21"/>
  <c r="K3466" i="21"/>
  <c r="F3466" i="21"/>
  <c r="E3466" i="21"/>
  <c r="D3467" i="21"/>
  <c r="M3467" i="21"/>
  <c r="L3467" i="21"/>
  <c r="K3467" i="21"/>
  <c r="H3468" i="21"/>
  <c r="J3467" i="21"/>
  <c r="I3467" i="21"/>
  <c r="O3466" i="21"/>
  <c r="N3466" i="21"/>
  <c r="Q3466" i="21"/>
  <c r="P3466" i="21"/>
  <c r="D3468" i="21"/>
  <c r="E3467" i="21"/>
  <c r="F3467" i="21"/>
  <c r="L3468" i="21"/>
  <c r="I3468" i="21"/>
  <c r="J3468" i="21"/>
  <c r="K3468" i="21"/>
  <c r="M3468" i="21"/>
  <c r="H3469" i="21"/>
  <c r="Q3467" i="21"/>
  <c r="N3467" i="21"/>
  <c r="P3467" i="21"/>
  <c r="O3467" i="21"/>
  <c r="E3468" i="21"/>
  <c r="D3469" i="21"/>
  <c r="F3468" i="21"/>
  <c r="O3468" i="21"/>
  <c r="P3468" i="21"/>
  <c r="Q3468" i="21"/>
  <c r="N3468" i="21"/>
  <c r="H3470" i="21"/>
  <c r="I3469" i="21"/>
  <c r="M3469" i="21"/>
  <c r="K3469" i="21"/>
  <c r="L3469" i="21"/>
  <c r="J3469" i="21"/>
  <c r="E3469" i="21"/>
  <c r="D3470" i="21"/>
  <c r="F3469" i="21"/>
  <c r="L3470" i="21"/>
  <c r="J3470" i="21"/>
  <c r="I3470" i="21"/>
  <c r="H3471" i="21"/>
  <c r="M3470" i="21"/>
  <c r="K3470" i="21"/>
  <c r="Q3469" i="21"/>
  <c r="N3469" i="21"/>
  <c r="O3469" i="21"/>
  <c r="P3469" i="21"/>
  <c r="E3470" i="21"/>
  <c r="F3470" i="21"/>
  <c r="D3471" i="21"/>
  <c r="N3470" i="21"/>
  <c r="P3470" i="21"/>
  <c r="Q3470" i="21"/>
  <c r="O3470" i="21"/>
  <c r="K3471" i="21"/>
  <c r="L3471" i="21"/>
  <c r="J3471" i="21"/>
  <c r="I3471" i="21"/>
  <c r="M3471" i="21"/>
  <c r="H3472" i="21"/>
  <c r="D3472" i="21"/>
  <c r="E3471" i="21"/>
  <c r="F3471" i="21"/>
  <c r="O3471" i="21"/>
  <c r="P3471" i="21"/>
  <c r="N3471" i="21"/>
  <c r="Q3471" i="21"/>
  <c r="I3472" i="21"/>
  <c r="J3472" i="21"/>
  <c r="K3472" i="21"/>
  <c r="L3472" i="21"/>
  <c r="M3472" i="21"/>
  <c r="H3473" i="21"/>
  <c r="E3472" i="21"/>
  <c r="D3473" i="21"/>
  <c r="F3472" i="21"/>
  <c r="O3472" i="21"/>
  <c r="Q3472" i="21"/>
  <c r="N3472" i="21"/>
  <c r="P3472" i="21"/>
  <c r="K3473" i="21"/>
  <c r="M3473" i="21"/>
  <c r="J3473" i="21"/>
  <c r="I3473" i="21"/>
  <c r="H3474" i="21"/>
  <c r="L3473" i="21"/>
  <c r="D3474" i="21"/>
  <c r="E3473" i="21"/>
  <c r="F3473" i="21"/>
  <c r="Q3473" i="21"/>
  <c r="P3473" i="21"/>
  <c r="N3473" i="21"/>
  <c r="O3473" i="21"/>
  <c r="M3474" i="21"/>
  <c r="J3474" i="21"/>
  <c r="H3475" i="21"/>
  <c r="L3474" i="21"/>
  <c r="I3474" i="21"/>
  <c r="K3474" i="21"/>
  <c r="E3474" i="21"/>
  <c r="D3475" i="21"/>
  <c r="F3474" i="21"/>
  <c r="J3475" i="21"/>
  <c r="L3475" i="21"/>
  <c r="K3475" i="21"/>
  <c r="I3475" i="21"/>
  <c r="H3476" i="21"/>
  <c r="M3475" i="21"/>
  <c r="P3474" i="21"/>
  <c r="O3474" i="21"/>
  <c r="Q3474" i="21"/>
  <c r="N3474" i="21"/>
  <c r="D3476" i="21"/>
  <c r="E3475" i="21"/>
  <c r="F3475" i="21"/>
  <c r="O3475" i="21"/>
  <c r="P3475" i="21"/>
  <c r="Q3475" i="21"/>
  <c r="N3475" i="21"/>
  <c r="J3476" i="21"/>
  <c r="M3476" i="21"/>
  <c r="K3476" i="21"/>
  <c r="I3476" i="21"/>
  <c r="L3476" i="21"/>
  <c r="H3477" i="21"/>
  <c r="F3476" i="21"/>
  <c r="E3476" i="21"/>
  <c r="D3477" i="21"/>
  <c r="P3476" i="21"/>
  <c r="O3476" i="21"/>
  <c r="Q3476" i="21"/>
  <c r="N3476" i="21"/>
  <c r="I3477" i="21"/>
  <c r="K3477" i="21"/>
  <c r="M3477" i="21"/>
  <c r="J3477" i="21"/>
  <c r="H3478" i="21"/>
  <c r="L3477" i="21"/>
  <c r="F3477" i="21"/>
  <c r="D3478" i="21"/>
  <c r="E3477" i="21"/>
  <c r="P3477" i="21"/>
  <c r="O3477" i="21"/>
  <c r="N3477" i="21"/>
  <c r="Q3477" i="21"/>
  <c r="M3478" i="21"/>
  <c r="I3478" i="21"/>
  <c r="H3479" i="21"/>
  <c r="K3478" i="21"/>
  <c r="L3478" i="21"/>
  <c r="J3478" i="21"/>
  <c r="E3478" i="21"/>
  <c r="D3479" i="21"/>
  <c r="F3478" i="21"/>
  <c r="P3478" i="21"/>
  <c r="O3478" i="21"/>
  <c r="Q3478" i="21"/>
  <c r="N3478" i="21"/>
  <c r="I3479" i="21"/>
  <c r="L3479" i="21"/>
  <c r="K3479" i="21"/>
  <c r="H3480" i="21"/>
  <c r="M3479" i="21"/>
  <c r="J3479" i="21"/>
  <c r="D3480" i="21"/>
  <c r="F3479" i="21"/>
  <c r="E3479" i="21"/>
  <c r="Q3479" i="21"/>
  <c r="P3479" i="21"/>
  <c r="O3479" i="21"/>
  <c r="N3479" i="21"/>
  <c r="I3480" i="21"/>
  <c r="J3480" i="21"/>
  <c r="M3480" i="21"/>
  <c r="H3481" i="21"/>
  <c r="K3480" i="21"/>
  <c r="L3480" i="21"/>
  <c r="E3480" i="21"/>
  <c r="F3480" i="21"/>
  <c r="D3481" i="21"/>
  <c r="O3480" i="21"/>
  <c r="Q3480" i="21"/>
  <c r="N3480" i="21"/>
  <c r="P3480" i="21"/>
  <c r="J3481" i="21"/>
  <c r="H3482" i="21"/>
  <c r="M3481" i="21"/>
  <c r="L3481" i="21"/>
  <c r="I3481" i="21"/>
  <c r="K3481" i="21"/>
  <c r="D3482" i="21"/>
  <c r="F3481" i="21"/>
  <c r="E3481" i="21"/>
  <c r="K3482" i="21"/>
  <c r="L3482" i="21"/>
  <c r="J3482" i="21"/>
  <c r="M3482" i="21"/>
  <c r="H3483" i="21"/>
  <c r="I3482" i="21"/>
  <c r="O3481" i="21"/>
  <c r="N3481" i="21"/>
  <c r="Q3481" i="21"/>
  <c r="P3481" i="21"/>
  <c r="D3483" i="21"/>
  <c r="F3482" i="21"/>
  <c r="E3482" i="21"/>
  <c r="L3483" i="21"/>
  <c r="K3483" i="21"/>
  <c r="I3483" i="21"/>
  <c r="H3484" i="21"/>
  <c r="M3483" i="21"/>
  <c r="J3483" i="21"/>
  <c r="O3482" i="21"/>
  <c r="P3482" i="21"/>
  <c r="Q3482" i="21"/>
  <c r="N3482" i="21"/>
  <c r="D3484" i="21"/>
  <c r="E3483" i="21"/>
  <c r="F3483" i="21"/>
  <c r="P3483" i="21"/>
  <c r="Q3483" i="21"/>
  <c r="O3483" i="21"/>
  <c r="N3483" i="21"/>
  <c r="I3484" i="21"/>
  <c r="H3485" i="21"/>
  <c r="M3484" i="21"/>
  <c r="K3484" i="21"/>
  <c r="J3484" i="21"/>
  <c r="L3484" i="21"/>
  <c r="E3484" i="21"/>
  <c r="D3485" i="21"/>
  <c r="F3484" i="21"/>
  <c r="N3484" i="21"/>
  <c r="Q3484" i="21"/>
  <c r="O3484" i="21"/>
  <c r="P3484" i="21"/>
  <c r="L3485" i="21"/>
  <c r="I3485" i="21"/>
  <c r="M3485" i="21"/>
  <c r="H3486" i="21"/>
  <c r="K3485" i="21"/>
  <c r="J3485" i="21"/>
  <c r="F3485" i="21"/>
  <c r="D3486" i="21"/>
  <c r="E3485" i="21"/>
  <c r="Q3485" i="21"/>
  <c r="N3485" i="21"/>
  <c r="O3485" i="21"/>
  <c r="P3485" i="21"/>
  <c r="I3486" i="21"/>
  <c r="K3486" i="21"/>
  <c r="H3487" i="21"/>
  <c r="M3486" i="21"/>
  <c r="L3486" i="21"/>
  <c r="J3486" i="21"/>
  <c r="E3486" i="21"/>
  <c r="F3486" i="21"/>
  <c r="D3487" i="21"/>
  <c r="P3486" i="21"/>
  <c r="O3486" i="21"/>
  <c r="Q3486" i="21"/>
  <c r="N3486" i="21"/>
  <c r="M3487" i="21"/>
  <c r="J3487" i="21"/>
  <c r="K3487" i="21"/>
  <c r="H3488" i="21"/>
  <c r="L3487" i="21"/>
  <c r="I3487" i="21"/>
  <c r="F3487" i="21"/>
  <c r="E3487" i="21"/>
  <c r="D3488" i="21"/>
  <c r="M3488" i="21"/>
  <c r="I3488" i="21"/>
  <c r="J3488" i="21"/>
  <c r="K3488" i="21"/>
  <c r="H3489" i="21"/>
  <c r="L3488" i="21"/>
  <c r="N3487" i="21"/>
  <c r="O3487" i="21"/>
  <c r="P3487" i="21"/>
  <c r="Q3487" i="21"/>
  <c r="E3488" i="21"/>
  <c r="D3489" i="21"/>
  <c r="F3488" i="21"/>
  <c r="N3488" i="21"/>
  <c r="Q3488" i="21"/>
  <c r="O3488" i="21"/>
  <c r="P3488" i="21"/>
  <c r="M3489" i="21"/>
  <c r="H3490" i="21"/>
  <c r="J3489" i="21"/>
  <c r="I3489" i="21"/>
  <c r="K3489" i="21"/>
  <c r="L3489" i="21"/>
  <c r="E3489" i="21"/>
  <c r="F3489" i="21"/>
  <c r="D3490" i="21"/>
  <c r="M3490" i="21"/>
  <c r="K3490" i="21"/>
  <c r="H3491" i="21"/>
  <c r="I3490" i="21"/>
  <c r="L3490" i="21"/>
  <c r="J3490" i="21"/>
  <c r="O3489" i="21"/>
  <c r="N3489" i="21"/>
  <c r="P3489" i="21"/>
  <c r="Q3489" i="21"/>
  <c r="D3491" i="21"/>
  <c r="F3490" i="21"/>
  <c r="E3490" i="21"/>
  <c r="M3491" i="21"/>
  <c r="H3492" i="21"/>
  <c r="K3491" i="21"/>
  <c r="L3491" i="21"/>
  <c r="I3491" i="21"/>
  <c r="J3491" i="21"/>
  <c r="Q3490" i="21"/>
  <c r="N3490" i="21"/>
  <c r="P3490" i="21"/>
  <c r="O3490" i="21"/>
  <c r="D3492" i="21"/>
  <c r="F3491" i="21"/>
  <c r="E3491" i="21"/>
  <c r="H3493" i="21"/>
  <c r="I3492" i="21"/>
  <c r="J3492" i="21"/>
  <c r="M3492" i="21"/>
  <c r="L3492" i="21"/>
  <c r="K3492" i="21"/>
  <c r="O3491" i="21"/>
  <c r="N3491" i="21"/>
  <c r="Q3491" i="21"/>
  <c r="P3491" i="21"/>
  <c r="D3493" i="21"/>
  <c r="F3492" i="21"/>
  <c r="E3492" i="21"/>
  <c r="L3493" i="21"/>
  <c r="I3493" i="21"/>
  <c r="M3493" i="21"/>
  <c r="H3494" i="21"/>
  <c r="J3493" i="21"/>
  <c r="K3493" i="21"/>
  <c r="Q3492" i="21"/>
  <c r="P3492" i="21"/>
  <c r="O3492" i="21"/>
  <c r="N3492" i="21"/>
  <c r="E3493" i="21"/>
  <c r="D3494" i="21"/>
  <c r="F3493" i="21"/>
  <c r="N3493" i="21"/>
  <c r="P3493" i="21"/>
  <c r="Q3493" i="21"/>
  <c r="O3493" i="21"/>
  <c r="M3494" i="21"/>
  <c r="J3494" i="21"/>
  <c r="H3495" i="21"/>
  <c r="K3494" i="21"/>
  <c r="I3494" i="21"/>
  <c r="L3494" i="21"/>
  <c r="D3495" i="21"/>
  <c r="E3494" i="21"/>
  <c r="F3494" i="21"/>
  <c r="I3495" i="21"/>
  <c r="M3495" i="21"/>
  <c r="H3496" i="21"/>
  <c r="J3495" i="21"/>
  <c r="K3495" i="21"/>
  <c r="L3495" i="21"/>
  <c r="N3494" i="21"/>
  <c r="P3494" i="21"/>
  <c r="O3494" i="21"/>
  <c r="Q3494" i="21"/>
  <c r="F3495" i="21"/>
  <c r="E3495" i="21"/>
  <c r="D3496" i="21"/>
  <c r="O3495" i="21"/>
  <c r="P3495" i="21"/>
  <c r="N3495" i="21"/>
  <c r="Q3495" i="21"/>
  <c r="I3496" i="21"/>
  <c r="K3496" i="21"/>
  <c r="H3497" i="21"/>
  <c r="L3496" i="21"/>
  <c r="M3496" i="21"/>
  <c r="J3496" i="21"/>
  <c r="F3496" i="21"/>
  <c r="D3497" i="21"/>
  <c r="E3496" i="21"/>
  <c r="P3496" i="21"/>
  <c r="Q3496" i="21"/>
  <c r="O3496" i="21"/>
  <c r="N3496" i="21"/>
  <c r="K3497" i="21"/>
  <c r="M3497" i="21"/>
  <c r="L3497" i="21"/>
  <c r="I3497" i="21"/>
  <c r="H3498" i="21"/>
  <c r="J3497" i="21"/>
  <c r="D3498" i="21"/>
  <c r="E3497" i="21"/>
  <c r="F3497" i="21"/>
  <c r="P3497" i="21"/>
  <c r="O3497" i="21"/>
  <c r="Q3497" i="21"/>
  <c r="N3497" i="21"/>
  <c r="H3499" i="21"/>
  <c r="L3498" i="21"/>
  <c r="M3498" i="21"/>
  <c r="I3498" i="21"/>
  <c r="J3498" i="21"/>
  <c r="K3498" i="21"/>
  <c r="D3499" i="21"/>
  <c r="F3498" i="21"/>
  <c r="E3498" i="21"/>
  <c r="H3500" i="21"/>
  <c r="L3499" i="21"/>
  <c r="M3499" i="21"/>
  <c r="J3499" i="21"/>
  <c r="I3499" i="21"/>
  <c r="K3499" i="21"/>
  <c r="P3498" i="21"/>
  <c r="Q3498" i="21"/>
  <c r="O3498" i="21"/>
  <c r="N3498" i="21"/>
  <c r="E3499" i="21"/>
  <c r="D3500" i="21"/>
  <c r="F3499" i="21"/>
  <c r="H3501" i="21"/>
  <c r="J3500" i="21"/>
  <c r="L3500" i="21"/>
  <c r="M3500" i="21"/>
  <c r="I3500" i="21"/>
  <c r="K3500" i="21"/>
  <c r="O3499" i="21"/>
  <c r="Q3499" i="21"/>
  <c r="P3499" i="21"/>
  <c r="N3499" i="21"/>
  <c r="F3500" i="21"/>
  <c r="E3500" i="21"/>
  <c r="D3501" i="21"/>
  <c r="L3501" i="21"/>
  <c r="M3501" i="21"/>
  <c r="K3501" i="21"/>
  <c r="H3502" i="21"/>
  <c r="I3501" i="21"/>
  <c r="J3501" i="21"/>
  <c r="N3500" i="21"/>
  <c r="P3500" i="21"/>
  <c r="O3500" i="21"/>
  <c r="Q3500" i="21"/>
  <c r="D3502" i="21"/>
  <c r="F3501" i="21"/>
  <c r="E3501" i="21"/>
  <c r="L3502" i="21"/>
  <c r="J3502" i="21"/>
  <c r="K3502" i="21"/>
  <c r="M3502" i="21"/>
  <c r="H3503" i="21"/>
  <c r="I3502" i="21"/>
  <c r="O3501" i="21"/>
  <c r="N3501" i="21"/>
  <c r="P3501" i="21"/>
  <c r="Q3501" i="21"/>
  <c r="E3502" i="21"/>
  <c r="D3503" i="21"/>
  <c r="F3502" i="21"/>
  <c r="H3504" i="21"/>
  <c r="L3503" i="21"/>
  <c r="J3503" i="21"/>
  <c r="I3503" i="21"/>
  <c r="M3503" i="21"/>
  <c r="K3503" i="21"/>
  <c r="N3502" i="21"/>
  <c r="O3502" i="21"/>
  <c r="P3502" i="21"/>
  <c r="Q3502" i="21"/>
  <c r="F3503" i="21"/>
  <c r="D3504" i="21"/>
  <c r="E3503" i="21"/>
  <c r="I3504" i="21"/>
  <c r="L3504" i="21"/>
  <c r="M3504" i="21"/>
  <c r="H3505" i="21"/>
  <c r="K3504" i="21"/>
  <c r="J3504" i="21"/>
  <c r="P3503" i="21"/>
  <c r="N3503" i="21"/>
  <c r="O3503" i="21"/>
  <c r="Q3503" i="21"/>
  <c r="D3505" i="21"/>
  <c r="F3504" i="21"/>
  <c r="E3504" i="21"/>
  <c r="O3504" i="21"/>
  <c r="N3504" i="21"/>
  <c r="P3504" i="21"/>
  <c r="Q3504" i="21"/>
  <c r="K3505" i="21"/>
  <c r="M3505" i="21"/>
  <c r="H3506" i="21"/>
  <c r="L3505" i="21"/>
  <c r="I3505" i="21"/>
  <c r="J3505" i="21"/>
  <c r="D3506" i="21"/>
  <c r="E3505" i="21"/>
  <c r="F3505" i="21"/>
  <c r="K3506" i="21"/>
  <c r="I3506" i="21"/>
  <c r="L3506" i="21"/>
  <c r="H3507" i="21"/>
  <c r="J3506" i="21"/>
  <c r="M3506" i="21"/>
  <c r="P3505" i="21"/>
  <c r="Q3505" i="21"/>
  <c r="N3505" i="21"/>
  <c r="O3505" i="21"/>
  <c r="E3506" i="21"/>
  <c r="F3506" i="21"/>
  <c r="D3507" i="21"/>
  <c r="N3506" i="21"/>
  <c r="Q3506" i="21"/>
  <c r="P3506" i="21"/>
  <c r="O3506" i="21"/>
  <c r="M3507" i="21"/>
  <c r="J3507" i="21"/>
  <c r="L3507" i="21"/>
  <c r="K3507" i="21"/>
  <c r="I3507" i="21"/>
  <c r="H3508" i="21"/>
  <c r="E3507" i="21"/>
  <c r="F3507" i="21"/>
  <c r="D3508" i="21"/>
  <c r="Q3507" i="21"/>
  <c r="P3507" i="21"/>
  <c r="N3507" i="21"/>
  <c r="O3507" i="21"/>
  <c r="L3508" i="21"/>
  <c r="K3508" i="21"/>
  <c r="J3508" i="21"/>
  <c r="H3509" i="21"/>
  <c r="I3508" i="21"/>
  <c r="M3508" i="21"/>
  <c r="D3509" i="21"/>
  <c r="E3508" i="21"/>
  <c r="F3508" i="21"/>
  <c r="M3509" i="21"/>
  <c r="H3510" i="21"/>
  <c r="L3509" i="21"/>
  <c r="J3509" i="21"/>
  <c r="I3509" i="21"/>
  <c r="K3509" i="21"/>
  <c r="N3508" i="21"/>
  <c r="P3508" i="21"/>
  <c r="Q3508" i="21"/>
  <c r="O3508" i="21"/>
  <c r="D3510" i="21"/>
  <c r="F3509" i="21"/>
  <c r="E3509" i="21"/>
  <c r="K3510" i="21"/>
  <c r="H3511" i="21"/>
  <c r="J3510" i="21"/>
  <c r="I3510" i="21"/>
  <c r="L3510" i="21"/>
  <c r="M3510" i="21"/>
  <c r="O3509" i="21"/>
  <c r="Q3509" i="21"/>
  <c r="P3509" i="21"/>
  <c r="N3509" i="21"/>
  <c r="E3510" i="21"/>
  <c r="F3510" i="21"/>
  <c r="D3511" i="21"/>
  <c r="J3511" i="21"/>
  <c r="M3511" i="21"/>
  <c r="H3512" i="21"/>
  <c r="K3511" i="21"/>
  <c r="I3511" i="21"/>
  <c r="L3511" i="21"/>
  <c r="Q3510" i="21"/>
  <c r="O3510" i="21"/>
  <c r="P3510" i="21"/>
  <c r="N3510" i="21"/>
  <c r="D3512" i="21"/>
  <c r="E3511" i="21"/>
  <c r="F3511" i="21"/>
  <c r="H3513" i="21"/>
  <c r="K3512" i="21"/>
  <c r="I3512" i="21"/>
  <c r="J3512" i="21"/>
  <c r="L3512" i="21"/>
  <c r="M3512" i="21"/>
  <c r="O3511" i="21"/>
  <c r="N3511" i="21"/>
  <c r="P3511" i="21"/>
  <c r="Q3511" i="21"/>
  <c r="E3512" i="21"/>
  <c r="F3512" i="21"/>
  <c r="D3513" i="21"/>
  <c r="L3513" i="21"/>
  <c r="J3513" i="21"/>
  <c r="M3513" i="21"/>
  <c r="K3513" i="21"/>
  <c r="H3514" i="21"/>
  <c r="I3513" i="21"/>
  <c r="O3512" i="21"/>
  <c r="Q3512" i="21"/>
  <c r="P3512" i="21"/>
  <c r="N3512" i="21"/>
  <c r="E3513" i="21"/>
  <c r="F3513" i="21"/>
  <c r="D3514" i="21"/>
  <c r="H3515" i="21"/>
  <c r="I3514" i="21"/>
  <c r="L3514" i="21"/>
  <c r="M3514" i="21"/>
  <c r="J3514" i="21"/>
  <c r="K3514" i="21"/>
  <c r="N3513" i="21"/>
  <c r="Q3513" i="21"/>
  <c r="P3513" i="21"/>
  <c r="O3513" i="21"/>
  <c r="F3514" i="21"/>
  <c r="D3515" i="21"/>
  <c r="E3514" i="21"/>
  <c r="H3516" i="21"/>
  <c r="K3515" i="21"/>
  <c r="J3515" i="21"/>
  <c r="I3515" i="21"/>
  <c r="L3515" i="21"/>
  <c r="M3515" i="21"/>
  <c r="P3514" i="21"/>
  <c r="Q3514" i="21"/>
  <c r="N3514" i="21"/>
  <c r="O3514" i="21"/>
  <c r="D3516" i="21"/>
  <c r="E3515" i="21"/>
  <c r="F3515" i="21"/>
  <c r="L3516" i="21"/>
  <c r="H3517" i="21"/>
  <c r="J3516" i="21"/>
  <c r="I3516" i="21"/>
  <c r="M3516" i="21"/>
  <c r="K3516" i="21"/>
  <c r="N3515" i="21"/>
  <c r="Q3515" i="21"/>
  <c r="O3515" i="21"/>
  <c r="P3515" i="21"/>
  <c r="E3516" i="21"/>
  <c r="D3517" i="21"/>
  <c r="F3516" i="21"/>
  <c r="I3517" i="21"/>
  <c r="K3517" i="21"/>
  <c r="L3517" i="21"/>
  <c r="M3517" i="21"/>
  <c r="J3517" i="21"/>
  <c r="H3518" i="21"/>
  <c r="Q3516" i="21"/>
  <c r="P3516" i="21"/>
  <c r="O3516" i="21"/>
  <c r="N3516" i="21"/>
  <c r="E3517" i="21"/>
  <c r="F3517" i="21"/>
  <c r="D3518" i="21"/>
  <c r="P3517" i="21"/>
  <c r="O3517" i="21"/>
  <c r="N3517" i="21"/>
  <c r="Q3517" i="21"/>
  <c r="H3519" i="21"/>
  <c r="I3518" i="21"/>
  <c r="M3518" i="21"/>
  <c r="J3518" i="21"/>
  <c r="K3518" i="21"/>
  <c r="L3518" i="21"/>
  <c r="D3519" i="21"/>
  <c r="E3518" i="21"/>
  <c r="F3518" i="21"/>
  <c r="M3519" i="21"/>
  <c r="L3519" i="21"/>
  <c r="K3519" i="21"/>
  <c r="H3520" i="21"/>
  <c r="J3519" i="21"/>
  <c r="I3519" i="21"/>
  <c r="N3518" i="21"/>
  <c r="P3518" i="21"/>
  <c r="Q3518" i="21"/>
  <c r="O3518" i="21"/>
  <c r="D3520" i="21"/>
  <c r="E3519" i="21"/>
  <c r="F3519" i="21"/>
  <c r="K3520" i="21"/>
  <c r="H3521" i="21"/>
  <c r="I3520" i="21"/>
  <c r="L3520" i="21"/>
  <c r="M3520" i="21"/>
  <c r="J3520" i="21"/>
  <c r="P3519" i="21"/>
  <c r="O3519" i="21"/>
  <c r="N3519" i="21"/>
  <c r="Q3519" i="21"/>
  <c r="E3520" i="21"/>
  <c r="D3521" i="21"/>
  <c r="F3520" i="21"/>
  <c r="M3521" i="21"/>
  <c r="L3521" i="21"/>
  <c r="J3521" i="21"/>
  <c r="H3522" i="21"/>
  <c r="I3521" i="21"/>
  <c r="K3521" i="21"/>
  <c r="P3520" i="21"/>
  <c r="Q3520" i="21"/>
  <c r="N3520" i="21"/>
  <c r="O3520" i="21"/>
  <c r="F3521" i="21"/>
  <c r="D3522" i="21"/>
  <c r="E3521" i="21"/>
  <c r="I3522" i="21"/>
  <c r="H3523" i="21"/>
  <c r="K3522" i="21"/>
  <c r="M3522" i="21"/>
  <c r="L3522" i="21"/>
  <c r="J3522" i="21"/>
  <c r="Q3521" i="21"/>
  <c r="N3521" i="21"/>
  <c r="P3521" i="21"/>
  <c r="O3521" i="21"/>
  <c r="D3523" i="21"/>
  <c r="F3522" i="21"/>
  <c r="E3522" i="21"/>
  <c r="O3522" i="21"/>
  <c r="Q3522" i="21"/>
  <c r="P3522" i="21"/>
  <c r="N3522" i="21"/>
  <c r="J3523" i="21"/>
  <c r="H3524" i="21"/>
  <c r="I3523" i="21"/>
  <c r="L3523" i="21"/>
  <c r="K3523" i="21"/>
  <c r="M3523" i="21"/>
  <c r="D3524" i="21"/>
  <c r="F3523" i="21"/>
  <c r="E3523" i="21"/>
  <c r="H3525" i="21"/>
  <c r="I3524" i="21"/>
  <c r="M3524" i="21"/>
  <c r="K3524" i="21"/>
  <c r="J3524" i="21"/>
  <c r="L3524" i="21"/>
  <c r="O3523" i="21"/>
  <c r="Q3523" i="21"/>
  <c r="P3523" i="21"/>
  <c r="N3523" i="21"/>
  <c r="F3524" i="21"/>
  <c r="D3525" i="21"/>
  <c r="E3524" i="21"/>
  <c r="J3525" i="21"/>
  <c r="M3525" i="21"/>
  <c r="L3525" i="21"/>
  <c r="H3526" i="21"/>
  <c r="I3525" i="21"/>
  <c r="K3525" i="21"/>
  <c r="P3524" i="21"/>
  <c r="N3524" i="21"/>
  <c r="Q3524" i="21"/>
  <c r="O3524" i="21"/>
  <c r="E3525" i="21"/>
  <c r="F3525" i="21"/>
  <c r="D3526" i="21"/>
  <c r="I3526" i="21"/>
  <c r="H3527" i="21"/>
  <c r="K3526" i="21"/>
  <c r="J3526" i="21"/>
  <c r="M3526" i="21"/>
  <c r="L3526" i="21"/>
  <c r="N3525" i="21"/>
  <c r="P3525" i="21"/>
  <c r="O3525" i="21"/>
  <c r="Q3525" i="21"/>
  <c r="E3526" i="21"/>
  <c r="F3526" i="21"/>
  <c r="D3527" i="21"/>
  <c r="N3526" i="21"/>
  <c r="P3526" i="21"/>
  <c r="O3526" i="21"/>
  <c r="Q3526" i="21"/>
  <c r="M3527" i="21"/>
  <c r="L3527" i="21"/>
  <c r="I3527" i="21"/>
  <c r="J3527" i="21"/>
  <c r="H3528" i="21"/>
  <c r="K3527" i="21"/>
  <c r="D3528" i="21"/>
  <c r="E3527" i="21"/>
  <c r="F3527" i="21"/>
  <c r="P3527" i="21"/>
  <c r="N3527" i="21"/>
  <c r="Q3527" i="21"/>
  <c r="O3527" i="21"/>
  <c r="H3529" i="21"/>
  <c r="I3528" i="21"/>
  <c r="K3528" i="21"/>
  <c r="J3528" i="21"/>
  <c r="M3528" i="21"/>
  <c r="L3528" i="21"/>
  <c r="D3529" i="21"/>
  <c r="E3528" i="21"/>
  <c r="F3528" i="21"/>
  <c r="M3529" i="21"/>
  <c r="K3529" i="21"/>
  <c r="I3529" i="21"/>
  <c r="H3530" i="21"/>
  <c r="J3529" i="21"/>
  <c r="L3529" i="21"/>
  <c r="Q3528" i="21"/>
  <c r="N3528" i="21"/>
  <c r="P3528" i="21"/>
  <c r="O3528" i="21"/>
  <c r="E3529" i="21"/>
  <c r="D3530" i="21"/>
  <c r="F3529" i="21"/>
  <c r="O3529" i="21"/>
  <c r="N3529" i="21"/>
  <c r="P3529" i="21"/>
  <c r="Q3529" i="21"/>
  <c r="L3530" i="21"/>
  <c r="H3531" i="21"/>
  <c r="M3530" i="21"/>
  <c r="K3530" i="21"/>
  <c r="J3530" i="21"/>
  <c r="I3530" i="21"/>
  <c r="E3530" i="21"/>
  <c r="D3531" i="21"/>
  <c r="F3530" i="21"/>
  <c r="I3531" i="21"/>
  <c r="K3531" i="21"/>
  <c r="H3532" i="21"/>
  <c r="L3531" i="21"/>
  <c r="J3531" i="21"/>
  <c r="M3531" i="21"/>
  <c r="N3530" i="21"/>
  <c r="O3530" i="21"/>
  <c r="Q3530" i="21"/>
  <c r="P3530" i="21"/>
  <c r="D3532" i="21"/>
  <c r="E3531" i="21"/>
  <c r="F3531" i="21"/>
  <c r="N3531" i="21"/>
  <c r="P3531" i="21"/>
  <c r="O3531" i="21"/>
  <c r="Q3531" i="21"/>
  <c r="L3532" i="21"/>
  <c r="M3532" i="21"/>
  <c r="J3532" i="21"/>
  <c r="H3533" i="21"/>
  <c r="K3532" i="21"/>
  <c r="I3532" i="21"/>
  <c r="E3532" i="21"/>
  <c r="F3532" i="21"/>
  <c r="D3533" i="21"/>
  <c r="K3533" i="21"/>
  <c r="I3533" i="21"/>
  <c r="L3533" i="21"/>
  <c r="J3533" i="21"/>
  <c r="M3533" i="21"/>
  <c r="H3534" i="21"/>
  <c r="O3532" i="21"/>
  <c r="Q3532" i="21"/>
  <c r="N3532" i="21"/>
  <c r="P3532" i="21"/>
  <c r="F3533" i="21"/>
  <c r="E3533" i="21"/>
  <c r="D3534" i="21"/>
  <c r="N3533" i="21"/>
  <c r="P3533" i="21"/>
  <c r="O3533" i="21"/>
  <c r="Q3533" i="21"/>
  <c r="H3535" i="21"/>
  <c r="L3534" i="21"/>
  <c r="J3534" i="21"/>
  <c r="I3534" i="21"/>
  <c r="K3534" i="21"/>
  <c r="M3534" i="21"/>
  <c r="F3534" i="21"/>
  <c r="E3534" i="21"/>
  <c r="D3535" i="21"/>
  <c r="M3535" i="21"/>
  <c r="L3535" i="21"/>
  <c r="K3535" i="21"/>
  <c r="I3535" i="21"/>
  <c r="J3535" i="21"/>
  <c r="H3536" i="21"/>
  <c r="N3534" i="21"/>
  <c r="P3534" i="21"/>
  <c r="O3534" i="21"/>
  <c r="Q3534" i="21"/>
  <c r="D3536" i="21"/>
  <c r="F3535" i="21"/>
  <c r="E3535" i="21"/>
  <c r="N3535" i="21"/>
  <c r="O3535" i="21"/>
  <c r="P3535" i="21"/>
  <c r="Q3535" i="21"/>
  <c r="K3536" i="21"/>
  <c r="L3536" i="21"/>
  <c r="H3537" i="21"/>
  <c r="J3536" i="21"/>
  <c r="I3536" i="21"/>
  <c r="M3536" i="21"/>
  <c r="F3536" i="21"/>
  <c r="E3536" i="21"/>
  <c r="D3537" i="21"/>
  <c r="L3537" i="21"/>
  <c r="M3537" i="21"/>
  <c r="K3537" i="21"/>
  <c r="J3537" i="21"/>
  <c r="I3537" i="21"/>
  <c r="Q3536" i="21"/>
  <c r="N3536" i="21"/>
  <c r="P3536" i="21"/>
  <c r="O3536" i="21"/>
  <c r="F3537" i="21"/>
  <c r="E3537" i="21"/>
  <c r="O3537" i="21"/>
  <c r="Q3537" i="21"/>
  <c r="P3537" i="21"/>
  <c r="N3537" i="21"/>
  <c r="Q58" i="13" l="1"/>
  <c r="P58" i="13"/>
  <c r="P57" i="13"/>
  <c r="Q57" i="13"/>
  <c r="P56" i="13"/>
  <c r="Q56" i="13"/>
  <c r="P33" i="29"/>
  <c r="P55" i="13"/>
  <c r="Q55" i="13"/>
  <c r="P54" i="13"/>
  <c r="Q54" i="13"/>
  <c r="P32" i="29"/>
  <c r="Q53" i="13"/>
  <c r="P53" i="13"/>
  <c r="P52" i="13"/>
  <c r="Q52" i="13"/>
  <c r="P31" i="29"/>
  <c r="P51" i="13"/>
  <c r="Q51" i="13"/>
  <c r="P50" i="13"/>
  <c r="Q50" i="13"/>
  <c r="P30" i="29"/>
  <c r="Q49" i="13"/>
  <c r="P49" i="13"/>
  <c r="Q48" i="13"/>
  <c r="P48" i="13"/>
  <c r="P29" i="29"/>
  <c r="P47" i="13"/>
  <c r="Q47" i="13"/>
  <c r="Q46" i="13"/>
  <c r="P46" i="13"/>
  <c r="P28" i="29"/>
  <c r="P45" i="13"/>
  <c r="Q45" i="13"/>
  <c r="P44" i="13"/>
  <c r="Q44" i="13"/>
  <c r="P27" i="29"/>
  <c r="Q43" i="13"/>
  <c r="P43" i="13"/>
  <c r="P42" i="13"/>
  <c r="Q42" i="13"/>
  <c r="P26" i="29"/>
  <c r="P41" i="13"/>
  <c r="Q41" i="13"/>
  <c r="P40" i="13"/>
  <c r="Q40" i="13"/>
  <c r="P25" i="29"/>
  <c r="Q39" i="13"/>
  <c r="P39" i="13"/>
  <c r="P38" i="13"/>
  <c r="Q38" i="13"/>
  <c r="P24" i="29"/>
  <c r="P37" i="13"/>
  <c r="Q37" i="13"/>
  <c r="Q60" i="13"/>
  <c r="P60" i="13"/>
  <c r="Q36" i="13"/>
  <c r="P36" i="13"/>
  <c r="Q59" i="13"/>
  <c r="P59" i="13"/>
  <c r="P23" i="29"/>
  <c r="D10" i="13"/>
  <c r="D11" i="13"/>
  <c r="D11" i="26"/>
  <c r="E15" i="26"/>
  <c r="E10" i="13"/>
  <c r="E12" i="13"/>
  <c r="E14" i="28"/>
  <c r="E9" i="26"/>
  <c r="E12" i="27"/>
  <c r="E10" i="28"/>
  <c r="E6" i="27"/>
  <c r="E8" i="26"/>
  <c r="E4" i="13"/>
  <c r="E4" i="26"/>
  <c r="E9" i="27"/>
  <c r="E6" i="26"/>
  <c r="E3" i="26"/>
  <c r="E12" i="26"/>
  <c r="E6" i="29"/>
  <c r="E7" i="26"/>
  <c r="E11" i="28"/>
  <c r="E13" i="28"/>
  <c r="E15" i="13"/>
  <c r="E7" i="28"/>
  <c r="E9" i="29"/>
  <c r="E3" i="27"/>
  <c r="E4" i="28"/>
  <c r="E3" i="28"/>
  <c r="E11" i="13"/>
  <c r="E9" i="28"/>
  <c r="E6" i="28"/>
  <c r="E12" i="28"/>
  <c r="E7" i="29"/>
  <c r="E5" i="27"/>
  <c r="E11" i="26"/>
  <c r="E8" i="27"/>
  <c r="E8" i="28"/>
  <c r="E16" i="27"/>
  <c r="E13" i="13"/>
  <c r="E8" i="13"/>
  <c r="E8" i="29"/>
  <c r="E3" i="29"/>
  <c r="E7" i="27"/>
  <c r="E14" i="27"/>
  <c r="E3" i="13"/>
  <c r="E10" i="27"/>
  <c r="E11" i="27"/>
  <c r="E16" i="26"/>
  <c r="E15" i="28"/>
  <c r="E5" i="26"/>
  <c r="E14" i="26"/>
  <c r="E14" i="13"/>
  <c r="E16" i="28"/>
  <c r="E16" i="13"/>
  <c r="E15" i="27"/>
  <c r="E5" i="28"/>
  <c r="E5" i="29"/>
  <c r="E4" i="29"/>
  <c r="E9" i="13"/>
  <c r="E4" i="27"/>
  <c r="E5" i="13"/>
  <c r="E13" i="26"/>
  <c r="E10" i="26"/>
  <c r="E13" i="27"/>
  <c r="E6" i="13"/>
  <c r="E7" i="13"/>
  <c r="D10" i="26"/>
  <c r="D6" i="26"/>
  <c r="D12" i="26"/>
  <c r="D6" i="13"/>
  <c r="D12" i="13"/>
  <c r="P35" i="13"/>
  <c r="Q35" i="13"/>
  <c r="AB182" i="26"/>
  <c r="AB179" i="26"/>
  <c r="AB337" i="26"/>
  <c r="AB339" i="26"/>
  <c r="AB254" i="26"/>
  <c r="AB338" i="26"/>
  <c r="AB324" i="26"/>
  <c r="AB369" i="26"/>
  <c r="AB392" i="26"/>
  <c r="AB313" i="26"/>
  <c r="AB342" i="26"/>
  <c r="AB180" i="26"/>
  <c r="AB345" i="26"/>
  <c r="AB202" i="26"/>
  <c r="AB101" i="26"/>
  <c r="AB142" i="26"/>
  <c r="AB367" i="26"/>
  <c r="AB217" i="26"/>
  <c r="AB356" i="26"/>
  <c r="AB249" i="26"/>
  <c r="AB186" i="26"/>
  <c r="AB293" i="26"/>
  <c r="AB204" i="26"/>
  <c r="AB159" i="26"/>
  <c r="AB225" i="26"/>
  <c r="AB364" i="26"/>
  <c r="AB358" i="26"/>
  <c r="AB133" i="26"/>
  <c r="AB247" i="26"/>
  <c r="AB163" i="26"/>
  <c r="AB268" i="26"/>
  <c r="AB332" i="26"/>
  <c r="AB238" i="26"/>
  <c r="AB326" i="26"/>
  <c r="AB218" i="26"/>
  <c r="AB391" i="26"/>
  <c r="AB178" i="26"/>
  <c r="AB170" i="26"/>
  <c r="AB83" i="26"/>
  <c r="R34" i="28"/>
  <c r="R33" i="28"/>
  <c r="R28" i="28"/>
  <c r="R30" i="28"/>
  <c r="R27" i="26"/>
  <c r="T37" i="27"/>
  <c r="T57" i="26"/>
  <c r="T83" i="13"/>
  <c r="T69" i="13"/>
  <c r="T36" i="27"/>
  <c r="T54" i="27"/>
  <c r="T96" i="13"/>
  <c r="G14" i="28"/>
  <c r="I14" i="28"/>
  <c r="G9" i="27"/>
  <c r="I9" i="27"/>
  <c r="G15" i="13"/>
  <c r="I15" i="13"/>
  <c r="G6" i="28"/>
  <c r="I6" i="28"/>
  <c r="G13" i="13"/>
  <c r="I13" i="13"/>
  <c r="G11" i="27"/>
  <c r="I11" i="27"/>
  <c r="G15" i="27"/>
  <c r="I15" i="27"/>
  <c r="G10" i="26"/>
  <c r="I10" i="26"/>
  <c r="T74" i="26"/>
  <c r="T23" i="27"/>
  <c r="T71" i="26"/>
  <c r="T28" i="27"/>
  <c r="T42" i="27"/>
  <c r="AB393" i="26"/>
  <c r="AB115" i="26"/>
  <c r="AB380" i="26"/>
  <c r="R34" i="13"/>
  <c r="R32" i="28"/>
  <c r="T52" i="27"/>
  <c r="T50" i="27"/>
  <c r="T61" i="27"/>
  <c r="G12" i="27"/>
  <c r="I12" i="27"/>
  <c r="I7" i="29"/>
  <c r="G7" i="29"/>
  <c r="I15" i="28"/>
  <c r="G15" i="28"/>
  <c r="G6" i="13"/>
  <c r="I6" i="13"/>
  <c r="T53" i="27"/>
  <c r="T57" i="27"/>
  <c r="AB221" i="26"/>
  <c r="AB87" i="26"/>
  <c r="AB278" i="26"/>
  <c r="AB398" i="26"/>
  <c r="AB300" i="26"/>
  <c r="AB308" i="26"/>
  <c r="AB382" i="26"/>
  <c r="AB122" i="26"/>
  <c r="AB123" i="26"/>
  <c r="AB274" i="26"/>
  <c r="AB226" i="26"/>
  <c r="AB119" i="26"/>
  <c r="AB162" i="26"/>
  <c r="R28" i="26"/>
  <c r="R35" i="26"/>
  <c r="T70" i="13"/>
  <c r="T53" i="26"/>
  <c r="T63" i="27"/>
  <c r="I10" i="28"/>
  <c r="G10" i="28"/>
  <c r="G5" i="27"/>
  <c r="I5" i="27"/>
  <c r="I5" i="26"/>
  <c r="G5" i="26"/>
  <c r="I7" i="13"/>
  <c r="G7" i="13"/>
  <c r="T62" i="13"/>
  <c r="AB161" i="26"/>
  <c r="AB368" i="26"/>
  <c r="AB155" i="26"/>
  <c r="AB361" i="26"/>
  <c r="AB138" i="26"/>
  <c r="AB108" i="26"/>
  <c r="AB216" i="26"/>
  <c r="AB363" i="26"/>
  <c r="AB360" i="26"/>
  <c r="AB243" i="26"/>
  <c r="AB92" i="26"/>
  <c r="AB82" i="26"/>
  <c r="AB301" i="26"/>
  <c r="AB264" i="26"/>
  <c r="R23" i="26"/>
  <c r="R31" i="13"/>
  <c r="T95" i="13"/>
  <c r="T67" i="13"/>
  <c r="T72" i="26"/>
  <c r="G6" i="27"/>
  <c r="I6" i="27"/>
  <c r="G11" i="26"/>
  <c r="I11" i="26"/>
  <c r="I14" i="26"/>
  <c r="G14" i="26"/>
  <c r="T27" i="27"/>
  <c r="T84" i="13"/>
  <c r="AB248" i="26"/>
  <c r="AB240" i="26"/>
  <c r="AB145" i="26"/>
  <c r="AB233" i="26"/>
  <c r="AB227" i="26"/>
  <c r="AB355" i="26"/>
  <c r="AB261" i="26"/>
  <c r="AB199" i="26"/>
  <c r="AB280" i="26"/>
  <c r="AB241" i="26"/>
  <c r="AB327" i="26"/>
  <c r="AB357" i="26"/>
  <c r="AB325" i="26"/>
  <c r="AB282" i="26"/>
  <c r="AB297" i="26"/>
  <c r="AB93" i="26"/>
  <c r="AB131" i="26"/>
  <c r="AB311" i="26"/>
  <c r="AB94" i="26"/>
  <c r="AB383" i="26"/>
  <c r="AB388" i="26"/>
  <c r="AB121" i="26"/>
  <c r="AB215" i="26"/>
  <c r="AB277" i="26"/>
  <c r="AB106" i="26"/>
  <c r="AB193" i="26"/>
  <c r="AB390" i="26"/>
  <c r="AB305" i="26"/>
  <c r="AB312" i="26"/>
  <c r="AB253" i="26"/>
  <c r="AB244" i="26"/>
  <c r="AB371" i="26"/>
  <c r="AB315" i="26"/>
  <c r="AB303" i="26"/>
  <c r="AB237" i="26"/>
  <c r="AB220" i="26"/>
  <c r="AB230" i="26"/>
  <c r="AB102" i="26"/>
  <c r="AB109" i="26"/>
  <c r="AB286" i="26"/>
  <c r="AB154" i="26"/>
  <c r="AB205" i="26"/>
  <c r="AB85" i="26"/>
  <c r="AB118" i="26"/>
  <c r="AB144" i="26"/>
  <c r="AB174" i="26"/>
  <c r="AB379" i="26"/>
  <c r="AB349" i="26"/>
  <c r="R28" i="13"/>
  <c r="R39" i="26"/>
  <c r="R38" i="26"/>
  <c r="R29" i="13"/>
  <c r="R23" i="28"/>
  <c r="R35" i="28"/>
  <c r="T41" i="26"/>
  <c r="T65" i="27"/>
  <c r="T61" i="13"/>
  <c r="T70" i="27"/>
  <c r="T81" i="13"/>
  <c r="T68" i="13"/>
  <c r="G9" i="26"/>
  <c r="I9" i="26"/>
  <c r="I6" i="26"/>
  <c r="G6" i="26"/>
  <c r="G7" i="28"/>
  <c r="I7" i="28"/>
  <c r="I12" i="28"/>
  <c r="G12" i="28"/>
  <c r="I8" i="13"/>
  <c r="G8" i="13"/>
  <c r="G16" i="26"/>
  <c r="I16" i="26"/>
  <c r="G5" i="28"/>
  <c r="I5" i="28"/>
  <c r="G13" i="27"/>
  <c r="I13" i="27"/>
  <c r="T43" i="27"/>
  <c r="T47" i="26"/>
  <c r="T26" i="27"/>
  <c r="T29" i="27"/>
  <c r="T38" i="27"/>
  <c r="AB112" i="26"/>
  <c r="R26" i="13"/>
  <c r="R36" i="26"/>
  <c r="T88" i="13"/>
  <c r="T64" i="27"/>
  <c r="T25" i="27"/>
  <c r="G9" i="29"/>
  <c r="I9" i="29"/>
  <c r="G8" i="29"/>
  <c r="I8" i="29"/>
  <c r="I5" i="29"/>
  <c r="G5" i="29"/>
  <c r="T82" i="13"/>
  <c r="AB113" i="26"/>
  <c r="AB107" i="26"/>
  <c r="AB242" i="26"/>
  <c r="AB86" i="26"/>
  <c r="AB153" i="26"/>
  <c r="AB104" i="26"/>
  <c r="AB222" i="26"/>
  <c r="AB377" i="26"/>
  <c r="AB172" i="26"/>
  <c r="AB98" i="26"/>
  <c r="AB177" i="26"/>
  <c r="AB129" i="26"/>
  <c r="AB309" i="26"/>
  <c r="R32" i="13"/>
  <c r="R23" i="13"/>
  <c r="T43" i="26"/>
  <c r="G12" i="26"/>
  <c r="I12" i="26"/>
  <c r="I3" i="29"/>
  <c r="G3" i="29"/>
  <c r="T58" i="26"/>
  <c r="T67" i="27"/>
  <c r="AB197" i="26"/>
  <c r="AB229" i="26"/>
  <c r="AB346" i="26"/>
  <c r="AB120" i="26"/>
  <c r="AB168" i="26"/>
  <c r="AB302" i="26"/>
  <c r="AB395" i="26"/>
  <c r="AB213" i="26"/>
  <c r="AB81" i="26"/>
  <c r="AB192" i="26"/>
  <c r="R29" i="28"/>
  <c r="R26" i="26"/>
  <c r="R25" i="26"/>
  <c r="T51" i="27"/>
  <c r="T97" i="13"/>
  <c r="G4" i="28"/>
  <c r="I4" i="28"/>
  <c r="G9" i="13"/>
  <c r="I9" i="13"/>
  <c r="T65" i="13"/>
  <c r="AB239" i="26"/>
  <c r="AB195" i="26"/>
  <c r="AB105" i="26"/>
  <c r="AB374" i="26"/>
  <c r="AB269" i="26"/>
  <c r="AB340" i="26"/>
  <c r="AB160" i="26"/>
  <c r="AB372" i="26"/>
  <c r="AB331" i="26"/>
  <c r="R31" i="26"/>
  <c r="R33" i="26"/>
  <c r="S101" i="13"/>
  <c r="T102" i="13"/>
  <c r="AB181" i="26"/>
  <c r="AB279" i="26"/>
  <c r="AB165" i="26"/>
  <c r="AB394" i="26"/>
  <c r="AB191" i="26"/>
  <c r="AB333" i="26"/>
  <c r="AB350" i="26"/>
  <c r="AB384" i="26"/>
  <c r="AB329" i="26"/>
  <c r="AB334" i="26"/>
  <c r="AB250" i="26"/>
  <c r="AB152" i="26"/>
  <c r="AB96" i="26"/>
  <c r="AB294" i="26"/>
  <c r="AB146" i="26"/>
  <c r="AB210" i="26"/>
  <c r="AB376" i="26"/>
  <c r="AB141" i="26"/>
  <c r="AB224" i="26"/>
  <c r="AB91" i="26"/>
  <c r="AB114" i="26"/>
  <c r="AB335" i="26"/>
  <c r="AB125" i="26"/>
  <c r="AB378" i="26"/>
  <c r="AB296" i="26"/>
  <c r="AB321" i="26"/>
  <c r="AB184" i="26"/>
  <c r="AB365" i="26"/>
  <c r="AB387" i="26"/>
  <c r="AB209" i="26"/>
  <c r="AB290" i="26"/>
  <c r="AB314" i="26"/>
  <c r="AB103" i="26"/>
  <c r="AB211" i="26"/>
  <c r="R30" i="13"/>
  <c r="R27" i="13"/>
  <c r="T91" i="13"/>
  <c r="G3" i="26"/>
  <c r="I3" i="26"/>
  <c r="T62" i="27"/>
  <c r="AB140" i="26"/>
  <c r="AB262" i="26"/>
  <c r="AB84" i="26"/>
  <c r="AB273" i="26"/>
  <c r="AB260" i="26"/>
  <c r="AB401" i="26"/>
  <c r="AB270" i="26"/>
  <c r="AB348" i="26"/>
  <c r="AB231" i="26"/>
  <c r="AB166" i="26"/>
  <c r="AB128" i="26"/>
  <c r="AB310" i="26"/>
  <c r="AB375" i="26"/>
  <c r="R32" i="26"/>
  <c r="R27" i="28"/>
  <c r="T56" i="27"/>
  <c r="T49" i="27"/>
  <c r="I3" i="27"/>
  <c r="G3" i="27"/>
  <c r="G4" i="29"/>
  <c r="I4" i="29"/>
  <c r="T66" i="27"/>
  <c r="T72" i="13"/>
  <c r="AB157" i="26"/>
  <c r="AB176" i="26"/>
  <c r="AB256" i="26"/>
  <c r="AB80" i="26"/>
  <c r="AB185" i="26"/>
  <c r="AB289" i="26"/>
  <c r="AB373" i="26"/>
  <c r="AB263" i="26"/>
  <c r="AB251" i="26"/>
  <c r="AB257" i="26"/>
  <c r="AB124" i="26"/>
  <c r="AB236" i="26"/>
  <c r="AB194" i="26"/>
  <c r="T76" i="13"/>
  <c r="T47" i="27"/>
  <c r="G6" i="29"/>
  <c r="I6" i="29"/>
  <c r="T44" i="27"/>
  <c r="T73" i="13"/>
  <c r="AB265" i="26"/>
  <c r="AB234" i="26"/>
  <c r="AB90" i="26"/>
  <c r="AB150" i="26"/>
  <c r="AB95" i="26"/>
  <c r="AB285" i="26"/>
  <c r="AB151" i="26"/>
  <c r="R25" i="28"/>
  <c r="R30" i="26"/>
  <c r="T99" i="13"/>
  <c r="T45" i="26"/>
  <c r="AB284" i="26"/>
  <c r="AB385" i="26"/>
  <c r="AB228" i="26"/>
  <c r="T75" i="26"/>
  <c r="I7" i="27"/>
  <c r="G7" i="27"/>
  <c r="AB276" i="26"/>
  <c r="AB292" i="26"/>
  <c r="AB318" i="26"/>
  <c r="AB351" i="26"/>
  <c r="AB206" i="26"/>
  <c r="AB267" i="26"/>
  <c r="AB307" i="26"/>
  <c r="AB252" i="26"/>
  <c r="AB183" i="26"/>
  <c r="AB288" i="26"/>
  <c r="AB203" i="26"/>
  <c r="AB344" i="26"/>
  <c r="AB272" i="26"/>
  <c r="AB156" i="26"/>
  <c r="AB149" i="26"/>
  <c r="AB353" i="26"/>
  <c r="AB281" i="26"/>
  <c r="AB359" i="26"/>
  <c r="AB246" i="26"/>
  <c r="AB245" i="26"/>
  <c r="AB400" i="26"/>
  <c r="AB370" i="26"/>
  <c r="AB389" i="26"/>
  <c r="AB212" i="26"/>
  <c r="AB232" i="26"/>
  <c r="AB136" i="26"/>
  <c r="AB158" i="26"/>
  <c r="AB259" i="26"/>
  <c r="AB330" i="26"/>
  <c r="AB126" i="26"/>
  <c r="AB283" i="26"/>
  <c r="AB137" i="26"/>
  <c r="AB207" i="26"/>
  <c r="AB143" i="26"/>
  <c r="AB100" i="26"/>
  <c r="AB214" i="26"/>
  <c r="AB317" i="26"/>
  <c r="AB198" i="26"/>
  <c r="AB89" i="26"/>
  <c r="AB287" i="26"/>
  <c r="AB396" i="26"/>
  <c r="AB169" i="26"/>
  <c r="AB127" i="26"/>
  <c r="AB219" i="26"/>
  <c r="AB139" i="26"/>
  <c r="AB266" i="26"/>
  <c r="AB130" i="26"/>
  <c r="AB306" i="26"/>
  <c r="AB381" i="26"/>
  <c r="AB366" i="26"/>
  <c r="R24" i="28"/>
  <c r="T40" i="27"/>
  <c r="T71" i="13"/>
  <c r="I15" i="26"/>
  <c r="G15" i="26"/>
  <c r="G8" i="26"/>
  <c r="I8" i="26"/>
  <c r="G7" i="26"/>
  <c r="I7" i="26"/>
  <c r="G3" i="28"/>
  <c r="I3" i="28"/>
  <c r="G8" i="27"/>
  <c r="I8" i="27"/>
  <c r="I14" i="27"/>
  <c r="G14" i="27"/>
  <c r="I14" i="13"/>
  <c r="G14" i="13"/>
  <c r="G4" i="27"/>
  <c r="I4" i="27"/>
  <c r="T59" i="27"/>
  <c r="T48" i="27"/>
  <c r="AB88" i="26"/>
  <c r="AB110" i="26"/>
  <c r="AB328" i="26"/>
  <c r="AB99" i="26"/>
  <c r="AB223" i="26"/>
  <c r="AB97" i="26"/>
  <c r="AB352" i="26"/>
  <c r="R34" i="26"/>
  <c r="R37" i="26"/>
  <c r="T74" i="13"/>
  <c r="T46" i="27"/>
  <c r="I10" i="13"/>
  <c r="G10" i="13"/>
  <c r="I4" i="13"/>
  <c r="G4" i="13"/>
  <c r="G11" i="28"/>
  <c r="I11" i="28"/>
  <c r="G11" i="13"/>
  <c r="I11" i="13"/>
  <c r="I8" i="28"/>
  <c r="G8" i="28"/>
  <c r="G3" i="13"/>
  <c r="I3" i="13"/>
  <c r="G16" i="28"/>
  <c r="I16" i="28"/>
  <c r="T32" i="27"/>
  <c r="T60" i="27"/>
  <c r="AB255" i="26"/>
  <c r="AB275" i="26"/>
  <c r="AB135" i="26"/>
  <c r="AB343" i="26"/>
  <c r="AB299" i="26"/>
  <c r="AB304" i="26"/>
  <c r="R24" i="26"/>
  <c r="T55" i="27"/>
  <c r="T73" i="26"/>
  <c r="G12" i="13"/>
  <c r="I12" i="13"/>
  <c r="I13" i="28"/>
  <c r="G13" i="28"/>
  <c r="I16" i="27"/>
  <c r="G16" i="27"/>
  <c r="I16" i="13"/>
  <c r="G16" i="13"/>
  <c r="I13" i="26"/>
  <c r="G13" i="26"/>
  <c r="AB173" i="26"/>
  <c r="AB175" i="26"/>
  <c r="AB258" i="26"/>
  <c r="AB347" i="26"/>
  <c r="T67" i="26"/>
  <c r="T93" i="13"/>
  <c r="T39" i="27"/>
  <c r="AB271" i="26"/>
  <c r="AB323" i="26"/>
  <c r="AB336" i="26"/>
  <c r="S103" i="13"/>
  <c r="T33" i="27"/>
  <c r="T63" i="26"/>
  <c r="T64" i="26"/>
  <c r="T98" i="13"/>
  <c r="AB341" i="26"/>
  <c r="AB117" i="26"/>
  <c r="AB116" i="26"/>
  <c r="AB397" i="26"/>
  <c r="AB132" i="26"/>
  <c r="AB316" i="26"/>
  <c r="R40" i="26"/>
  <c r="T77" i="13"/>
  <c r="T100" i="13"/>
  <c r="AB208" i="26"/>
  <c r="AB319" i="26"/>
  <c r="S104" i="13"/>
  <c r="I5" i="13"/>
  <c r="G5" i="13"/>
  <c r="I4" i="26"/>
  <c r="G4" i="26"/>
  <c r="I9" i="28"/>
  <c r="G9" i="28"/>
  <c r="I10" i="27"/>
  <c r="G10" i="27"/>
  <c r="T69" i="27"/>
  <c r="T45" i="27"/>
  <c r="AB362" i="26"/>
  <c r="AB200" i="26"/>
  <c r="R24" i="13"/>
  <c r="T48" i="26"/>
  <c r="AB320" i="26"/>
  <c r="AB148" i="26"/>
  <c r="AB147" i="26"/>
  <c r="R25" i="13"/>
  <c r="T56" i="26"/>
  <c r="T80" i="13"/>
  <c r="AB235" i="26"/>
  <c r="AB187" i="26"/>
  <c r="AB322" i="26"/>
  <c r="R33" i="13"/>
  <c r="T34" i="27"/>
  <c r="T85" i="13"/>
  <c r="T58" i="27"/>
  <c r="T94" i="13"/>
  <c r="T68" i="27"/>
  <c r="AB386" i="26"/>
  <c r="AB298" i="26"/>
  <c r="R29" i="26"/>
  <c r="T64" i="13"/>
  <c r="T87" i="13"/>
  <c r="AB164" i="26"/>
  <c r="T76" i="26"/>
  <c r="AB167" i="26"/>
  <c r="T35" i="27"/>
  <c r="AB196" i="26"/>
  <c r="R31" i="28"/>
  <c r="T24" i="27"/>
  <c r="T41" i="27"/>
  <c r="AA101" i="13"/>
  <c r="T101" i="13" s="1"/>
  <c r="R101" i="13"/>
  <c r="AA103" i="13"/>
  <c r="R103" i="13"/>
  <c r="R104" i="13"/>
  <c r="AA104" i="13"/>
  <c r="H10" i="27" l="1"/>
  <c r="J10" i="27"/>
  <c r="K10" i="27" s="1"/>
  <c r="H9" i="28"/>
  <c r="J9" i="28"/>
  <c r="H4" i="26"/>
  <c r="J4" i="26"/>
  <c r="K4" i="26" s="1"/>
  <c r="H5" i="13"/>
  <c r="J5" i="13"/>
  <c r="K5" i="13" s="1"/>
  <c r="H13" i="26"/>
  <c r="J13" i="26"/>
  <c r="K13" i="26" s="1"/>
  <c r="H16" i="13"/>
  <c r="J16" i="13"/>
  <c r="H16" i="27"/>
  <c r="J16" i="27"/>
  <c r="K16" i="27" s="1"/>
  <c r="H13" i="28"/>
  <c r="J13" i="28"/>
  <c r="K13" i="28" s="1"/>
  <c r="J12" i="13"/>
  <c r="H12" i="13"/>
  <c r="J16" i="28"/>
  <c r="K16" i="28" s="1"/>
  <c r="H16" i="28"/>
  <c r="J3" i="13"/>
  <c r="H3" i="13"/>
  <c r="H8" i="28"/>
  <c r="J8" i="28"/>
  <c r="K8" i="28" s="1"/>
  <c r="J11" i="13"/>
  <c r="H11" i="13"/>
  <c r="J11" i="28"/>
  <c r="K11" i="28" s="1"/>
  <c r="H11" i="28"/>
  <c r="H4" i="13"/>
  <c r="J4" i="13"/>
  <c r="K4" i="13" s="1"/>
  <c r="H10" i="13"/>
  <c r="J10" i="13"/>
  <c r="K10" i="13" s="1"/>
  <c r="J4" i="27"/>
  <c r="H4" i="27"/>
  <c r="H14" i="13"/>
  <c r="J14" i="13"/>
  <c r="H14" i="27"/>
  <c r="J14" i="27"/>
  <c r="K14" i="27" s="1"/>
  <c r="J8" i="27"/>
  <c r="H8" i="27"/>
  <c r="J3" i="28"/>
  <c r="H3" i="28"/>
  <c r="J7" i="26"/>
  <c r="K7" i="26" s="1"/>
  <c r="H7" i="26"/>
  <c r="J8" i="26"/>
  <c r="H8" i="26"/>
  <c r="H15" i="26"/>
  <c r="J15" i="26"/>
  <c r="K15" i="26" s="1"/>
  <c r="H7" i="27"/>
  <c r="J7" i="27"/>
  <c r="K7" i="27" s="1"/>
  <c r="J6" i="29"/>
  <c r="K6" i="29" s="1"/>
  <c r="H6" i="29"/>
  <c r="J4" i="29"/>
  <c r="H4" i="29"/>
  <c r="H3" i="27"/>
  <c r="J3" i="27"/>
  <c r="K3" i="27" s="1"/>
  <c r="J3" i="26"/>
  <c r="H3" i="26"/>
  <c r="J9" i="13"/>
  <c r="K9" i="13" s="1"/>
  <c r="H9" i="13"/>
  <c r="J4" i="28"/>
  <c r="H4" i="28"/>
  <c r="H3" i="29"/>
  <c r="J3" i="29"/>
  <c r="K3" i="29" s="1"/>
  <c r="J12" i="26"/>
  <c r="H12" i="26"/>
  <c r="H5" i="29"/>
  <c r="J5" i="29"/>
  <c r="J8" i="29"/>
  <c r="H8" i="29"/>
  <c r="J9" i="29"/>
  <c r="H9" i="29"/>
  <c r="J13" i="27"/>
  <c r="H13" i="27"/>
  <c r="J5" i="28"/>
  <c r="K5" i="28" s="1"/>
  <c r="H5" i="28"/>
  <c r="J16" i="26"/>
  <c r="H16" i="26"/>
  <c r="H8" i="13"/>
  <c r="J8" i="13"/>
  <c r="K8" i="13" s="1"/>
  <c r="H12" i="28"/>
  <c r="J12" i="28"/>
  <c r="K12" i="28" s="1"/>
  <c r="J7" i="28"/>
  <c r="K7" i="28" s="1"/>
  <c r="H7" i="28"/>
  <c r="H6" i="26"/>
  <c r="J6" i="26"/>
  <c r="K6" i="26" s="1"/>
  <c r="J9" i="26"/>
  <c r="H9" i="26"/>
  <c r="H14" i="26"/>
  <c r="J14" i="26"/>
  <c r="K14" i="26" s="1"/>
  <c r="J11" i="26"/>
  <c r="K11" i="26" s="1"/>
  <c r="H11" i="26"/>
  <c r="J6" i="27"/>
  <c r="H6" i="27"/>
  <c r="H7" i="13"/>
  <c r="J7" i="13"/>
  <c r="K7" i="13" s="1"/>
  <c r="H5" i="26"/>
  <c r="J5" i="26"/>
  <c r="K5" i="26" s="1"/>
  <c r="J5" i="27"/>
  <c r="K5" i="27" s="1"/>
  <c r="H5" i="27"/>
  <c r="H10" i="28"/>
  <c r="J10" i="28"/>
  <c r="K10" i="28" s="1"/>
  <c r="J6" i="13"/>
  <c r="H6" i="13"/>
  <c r="H15" i="28"/>
  <c r="J15" i="28"/>
  <c r="K15" i="28" s="1"/>
  <c r="H7" i="29"/>
  <c r="J7" i="29"/>
  <c r="J12" i="27"/>
  <c r="H12" i="27"/>
  <c r="J10" i="26"/>
  <c r="H10" i="26"/>
  <c r="J15" i="27"/>
  <c r="H15" i="27"/>
  <c r="J11" i="27"/>
  <c r="K11" i="27" s="1"/>
  <c r="H11" i="27"/>
  <c r="J13" i="13"/>
  <c r="H13" i="13"/>
  <c r="J6" i="28"/>
  <c r="H6" i="28"/>
  <c r="J15" i="13"/>
  <c r="H15" i="13"/>
  <c r="J9" i="27"/>
  <c r="K9" i="27" s="1"/>
  <c r="H9" i="27"/>
  <c r="J14" i="28"/>
  <c r="H14" i="28"/>
  <c r="D13" i="13"/>
  <c r="D13" i="26"/>
  <c r="T104" i="13"/>
  <c r="D7" i="26"/>
  <c r="T103" i="13"/>
  <c r="D7" i="13"/>
  <c r="D8" i="13" l="1"/>
  <c r="D14" i="13"/>
  <c r="D8" i="26"/>
  <c r="D14" i="26"/>
  <c r="K14" i="28"/>
  <c r="K13" i="13"/>
  <c r="K12" i="27"/>
  <c r="K6" i="27"/>
  <c r="K16" i="26"/>
  <c r="K8" i="29"/>
  <c r="K4" i="28"/>
  <c r="K4" i="29"/>
  <c r="K8" i="26"/>
  <c r="K3" i="13"/>
  <c r="K7" i="29"/>
  <c r="K5" i="29"/>
  <c r="K14" i="13"/>
  <c r="K16" i="13"/>
  <c r="K9" i="28"/>
  <c r="K15" i="13"/>
  <c r="K15" i="27"/>
  <c r="K13" i="27"/>
  <c r="K12" i="26"/>
  <c r="K3" i="26"/>
  <c r="K3" i="28"/>
  <c r="K4" i="27"/>
  <c r="K11" i="13"/>
  <c r="K12" i="13"/>
  <c r="K6" i="28"/>
  <c r="K10" i="26"/>
  <c r="K6" i="13"/>
  <c r="K9" i="26"/>
  <c r="K9" i="29"/>
  <c r="K8" i="27"/>
  <c r="D15" i="26" l="1"/>
  <c r="D9" i="26"/>
  <c r="D16" i="26" s="1"/>
  <c r="D9" i="13"/>
  <c r="D16" i="13" s="1"/>
  <c r="D15" i="13"/>
  <c r="D7" i="22" l="1"/>
  <c r="V61" i="27"/>
  <c r="V29" i="27"/>
  <c r="U46" i="26"/>
  <c r="V382" i="26"/>
  <c r="V28" i="26"/>
  <c r="V113" i="26"/>
  <c r="U74" i="26"/>
  <c r="V38" i="13"/>
  <c r="V318" i="26"/>
  <c r="V132" i="26"/>
  <c r="U258" i="26"/>
  <c r="V236" i="26"/>
  <c r="U30" i="27"/>
  <c r="U25" i="13"/>
  <c r="U69" i="13"/>
  <c r="V33" i="13"/>
  <c r="U104" i="26"/>
  <c r="V341" i="26"/>
  <c r="V25" i="13"/>
  <c r="U273" i="26"/>
  <c r="U162" i="26"/>
  <c r="V114" i="26"/>
  <c r="V288" i="26"/>
  <c r="V220" i="26"/>
  <c r="U179" i="26"/>
  <c r="V147" i="26"/>
  <c r="U308" i="26"/>
  <c r="V47" i="26"/>
  <c r="V57" i="29"/>
  <c r="V60" i="29"/>
  <c r="V305" i="26"/>
  <c r="V32" i="26"/>
  <c r="U157" i="26"/>
  <c r="V82" i="26"/>
  <c r="U43" i="27"/>
  <c r="U181" i="26"/>
  <c r="U391" i="26"/>
  <c r="V195" i="26"/>
  <c r="V103" i="26"/>
  <c r="V44" i="29"/>
  <c r="U163" i="26"/>
  <c r="U168" i="26"/>
  <c r="U153" i="26"/>
  <c r="V31" i="13"/>
  <c r="V24" i="29"/>
  <c r="U86" i="26"/>
  <c r="V386" i="26"/>
  <c r="U159" i="26"/>
  <c r="U40" i="26"/>
  <c r="U204" i="26"/>
  <c r="U180" i="26"/>
  <c r="V53" i="13"/>
  <c r="V256" i="26"/>
  <c r="V48" i="13"/>
  <c r="U31" i="26"/>
  <c r="V180" i="26"/>
  <c r="V105" i="26"/>
  <c r="U283" i="26"/>
  <c r="U48" i="26"/>
  <c r="V373" i="26"/>
  <c r="U161" i="26"/>
  <c r="V101" i="13"/>
  <c r="U26" i="29"/>
  <c r="V59" i="29"/>
  <c r="U128" i="26"/>
  <c r="U304" i="26"/>
  <c r="V99" i="13"/>
  <c r="U212" i="26"/>
  <c r="U145" i="26"/>
  <c r="U195" i="26"/>
  <c r="V64" i="26"/>
  <c r="V257" i="26"/>
  <c r="U340" i="26"/>
  <c r="V263" i="26"/>
  <c r="V273" i="26"/>
  <c r="U51" i="27"/>
  <c r="V51" i="13"/>
  <c r="V30" i="28"/>
  <c r="U46" i="13"/>
  <c r="V126" i="26"/>
  <c r="V137" i="26"/>
  <c r="V151" i="26"/>
  <c r="U259" i="26"/>
  <c r="V84" i="13"/>
  <c r="U366" i="26"/>
  <c r="U23" i="13"/>
  <c r="U62" i="29"/>
  <c r="U384" i="26"/>
  <c r="U327" i="26"/>
  <c r="V50" i="29"/>
  <c r="V148" i="26"/>
  <c r="V38" i="29"/>
  <c r="V76" i="26"/>
  <c r="U194" i="26"/>
  <c r="V35" i="29"/>
  <c r="V52" i="26"/>
  <c r="V209" i="26"/>
  <c r="V23" i="29"/>
  <c r="U314" i="26"/>
  <c r="U235" i="26"/>
  <c r="U60" i="13"/>
  <c r="U88" i="13"/>
  <c r="U178" i="26"/>
  <c r="U203" i="26"/>
  <c r="V96" i="13"/>
  <c r="U63" i="27"/>
  <c r="U56" i="13"/>
  <c r="U386" i="26"/>
  <c r="V293" i="26"/>
  <c r="V65" i="29"/>
  <c r="U49" i="13"/>
  <c r="U53" i="29"/>
  <c r="U214" i="26"/>
  <c r="V289" i="26"/>
  <c r="V29" i="29"/>
  <c r="U299" i="26"/>
  <c r="V93" i="26"/>
  <c r="U59" i="29"/>
  <c r="U35" i="28"/>
  <c r="U39" i="13"/>
  <c r="U362" i="26"/>
  <c r="V35" i="26"/>
  <c r="U172" i="26"/>
  <c r="V34" i="27"/>
  <c r="U32" i="26"/>
  <c r="V280" i="26"/>
  <c r="V354" i="26"/>
  <c r="V80" i="13"/>
  <c r="V310" i="26"/>
  <c r="U47" i="27"/>
  <c r="U32" i="27"/>
  <c r="V83" i="13"/>
  <c r="V95" i="26"/>
  <c r="U98" i="26"/>
  <c r="U372" i="26"/>
  <c r="U30" i="28"/>
  <c r="V177" i="26"/>
  <c r="U39" i="27"/>
  <c r="U74" i="13"/>
  <c r="U122" i="26"/>
  <c r="V70" i="26"/>
  <c r="U356" i="26"/>
  <c r="V24" i="26"/>
  <c r="U34" i="13"/>
  <c r="U82" i="26"/>
  <c r="V86" i="26"/>
  <c r="U98" i="13"/>
  <c r="V78" i="13"/>
  <c r="U401" i="26"/>
  <c r="U143" i="26"/>
  <c r="V388" i="26"/>
  <c r="V337" i="26"/>
  <c r="U120" i="26"/>
  <c r="V66" i="13"/>
  <c r="V48" i="29"/>
  <c r="U150" i="26"/>
  <c r="V179" i="26"/>
  <c r="U94" i="13"/>
  <c r="U234" i="26"/>
  <c r="U37" i="29"/>
  <c r="U217" i="26"/>
  <c r="V27" i="28"/>
  <c r="U240" i="26"/>
  <c r="U33" i="28"/>
  <c r="V29" i="13"/>
  <c r="V27" i="13"/>
  <c r="V198" i="26"/>
  <c r="U33" i="26"/>
  <c r="U66" i="27"/>
  <c r="U61" i="13"/>
  <c r="U158" i="26"/>
  <c r="U381" i="26"/>
  <c r="U60" i="27"/>
  <c r="U96" i="26"/>
  <c r="V75" i="13"/>
  <c r="V88" i="13"/>
  <c r="V221" i="26"/>
  <c r="V62" i="13"/>
  <c r="V26" i="27"/>
  <c r="U353" i="26"/>
  <c r="U26" i="28"/>
  <c r="V193" i="26"/>
  <c r="U358" i="26"/>
  <c r="U64" i="26"/>
  <c r="U38" i="13"/>
  <c r="V44" i="13"/>
  <c r="U218" i="26"/>
  <c r="U114" i="26"/>
  <c r="V196" i="26"/>
  <c r="V112" i="26"/>
  <c r="V30" i="27"/>
  <c r="V32" i="29"/>
  <c r="U169" i="26"/>
  <c r="V62" i="29"/>
  <c r="V206" i="26"/>
  <c r="V99" i="26"/>
  <c r="V82" i="13"/>
  <c r="U241" i="26"/>
  <c r="V87" i="26"/>
  <c r="U331" i="26"/>
  <c r="V30" i="29"/>
  <c r="V35" i="28"/>
  <c r="U118" i="26"/>
  <c r="V210" i="26"/>
  <c r="V265" i="26"/>
  <c r="U210" i="26"/>
  <c r="V259" i="26"/>
  <c r="V150" i="26"/>
  <c r="U279" i="26"/>
  <c r="U95" i="26"/>
  <c r="U154" i="26"/>
  <c r="V239" i="26"/>
  <c r="U50" i="13"/>
  <c r="U144" i="26"/>
  <c r="U70" i="13"/>
  <c r="U72" i="13"/>
  <c r="U27" i="28"/>
  <c r="U103" i="26"/>
  <c r="U296" i="26"/>
  <c r="U344" i="26"/>
  <c r="V324" i="26"/>
  <c r="V345" i="26"/>
  <c r="V315" i="26"/>
  <c r="U66" i="13"/>
  <c r="U244" i="26"/>
  <c r="U237" i="26"/>
  <c r="V244" i="26"/>
  <c r="V303" i="26"/>
  <c r="U30" i="26"/>
  <c r="V41" i="29"/>
  <c r="V159" i="26"/>
  <c r="V60" i="13"/>
  <c r="V31" i="26"/>
  <c r="V219" i="26"/>
  <c r="V53" i="29"/>
  <c r="V247" i="26"/>
  <c r="V188" i="26"/>
  <c r="U63" i="29"/>
  <c r="U328" i="26"/>
  <c r="U90" i="26"/>
  <c r="V26" i="28"/>
  <c r="U50" i="26"/>
  <c r="V268" i="26"/>
  <c r="V387" i="26"/>
  <c r="U368" i="26"/>
  <c r="U32" i="28"/>
  <c r="V298" i="26"/>
  <c r="V359" i="26"/>
  <c r="U67" i="26"/>
  <c r="U323" i="26"/>
  <c r="V245" i="26"/>
  <c r="U345" i="26"/>
  <c r="V97" i="13"/>
  <c r="V230" i="26"/>
  <c r="V52" i="27"/>
  <c r="U223" i="26"/>
  <c r="U126" i="26"/>
  <c r="U220" i="26"/>
  <c r="U297" i="26"/>
  <c r="V279" i="26"/>
  <c r="V33" i="29"/>
  <c r="U45" i="13"/>
  <c r="V64" i="27"/>
  <c r="U92" i="13"/>
  <c r="V133" i="26"/>
  <c r="V121" i="26"/>
  <c r="U87" i="26"/>
  <c r="V29" i="26"/>
  <c r="U352" i="26"/>
  <c r="U187" i="26"/>
  <c r="U29" i="28"/>
  <c r="V27" i="26"/>
  <c r="U193" i="26"/>
  <c r="U52" i="29"/>
  <c r="U45" i="26"/>
  <c r="U371" i="26"/>
  <c r="V299" i="26"/>
  <c r="U58" i="27"/>
  <c r="V100" i="26"/>
  <c r="U334" i="26"/>
  <c r="U79" i="13"/>
  <c r="U257" i="26"/>
  <c r="U89" i="26"/>
  <c r="V389" i="26"/>
  <c r="U346" i="26"/>
  <c r="V61" i="13"/>
  <c r="U398" i="26"/>
  <c r="U200" i="26"/>
  <c r="V204" i="26"/>
  <c r="U68" i="26"/>
  <c r="V35" i="13"/>
  <c r="V205" i="26"/>
  <c r="U55" i="29"/>
  <c r="V68" i="26"/>
  <c r="U31" i="27"/>
  <c r="U65" i="26"/>
  <c r="U285" i="26"/>
  <c r="V64" i="13"/>
  <c r="V111" i="26"/>
  <c r="V50" i="27"/>
  <c r="U125" i="26"/>
  <c r="V124" i="26"/>
  <c r="V390" i="26"/>
  <c r="V250" i="26"/>
  <c r="U337" i="26"/>
  <c r="U91" i="13"/>
  <c r="V154" i="26"/>
  <c r="U115" i="26"/>
  <c r="V383" i="26"/>
  <c r="V63" i="27"/>
  <c r="U135" i="26"/>
  <c r="U47" i="26"/>
  <c r="V77" i="13"/>
  <c r="V371" i="26"/>
  <c r="U227" i="26"/>
  <c r="U293" i="26"/>
  <c r="U339" i="26"/>
  <c r="V25" i="29"/>
  <c r="V33" i="27"/>
  <c r="U300" i="26"/>
  <c r="V52" i="29"/>
  <c r="U72" i="26"/>
  <c r="U42" i="26"/>
  <c r="U256" i="26"/>
  <c r="V69" i="13"/>
  <c r="V266" i="26"/>
  <c r="U67" i="29"/>
  <c r="V269" i="26"/>
  <c r="U31" i="29"/>
  <c r="U32" i="29"/>
  <c r="V81" i="13"/>
  <c r="V186" i="26"/>
  <c r="U82" i="13"/>
  <c r="V290" i="26"/>
  <c r="U380" i="26"/>
  <c r="U49" i="26"/>
  <c r="V102" i="13"/>
  <c r="U205" i="26"/>
  <c r="U49" i="29"/>
  <c r="U57" i="29"/>
  <c r="V202" i="26"/>
  <c r="U319" i="26"/>
  <c r="U140" i="26"/>
  <c r="V200" i="26"/>
  <c r="U53" i="13"/>
  <c r="V355" i="26"/>
  <c r="U292" i="26"/>
  <c r="V401" i="26"/>
  <c r="U185" i="26"/>
  <c r="U106" i="26"/>
  <c r="V56" i="27"/>
  <c r="V34" i="13"/>
  <c r="V156" i="26"/>
  <c r="U280" i="26"/>
  <c r="U60" i="26"/>
  <c r="V74" i="26"/>
  <c r="V233" i="26"/>
  <c r="V338" i="26"/>
  <c r="V146" i="26"/>
  <c r="V63" i="29"/>
  <c r="U119" i="26"/>
  <c r="U37" i="26"/>
  <c r="U64" i="27"/>
  <c r="U41" i="29"/>
  <c r="U43" i="29"/>
  <c r="V353" i="26"/>
  <c r="U213" i="26"/>
  <c r="V300" i="26"/>
  <c r="U278" i="26"/>
  <c r="V163" i="26"/>
  <c r="U34" i="29"/>
  <c r="U360" i="26"/>
  <c r="U41" i="13"/>
  <c r="U338" i="26"/>
  <c r="V142" i="26"/>
  <c r="V66" i="29"/>
  <c r="V369" i="26"/>
  <c r="V46" i="13"/>
  <c r="V365" i="26"/>
  <c r="U36" i="13"/>
  <c r="U28" i="29"/>
  <c r="V29" i="28"/>
  <c r="U222" i="26"/>
  <c r="U48" i="13"/>
  <c r="U23" i="28"/>
  <c r="U61" i="26"/>
  <c r="V34" i="28"/>
  <c r="V231" i="26"/>
  <c r="V63" i="26"/>
  <c r="V40" i="13"/>
  <c r="V284" i="26"/>
  <c r="U377" i="26"/>
  <c r="U225" i="26"/>
  <c r="U313" i="26"/>
  <c r="U315" i="26"/>
  <c r="V246" i="26"/>
  <c r="U28" i="26"/>
  <c r="U324" i="26"/>
  <c r="V87" i="13"/>
  <c r="V32" i="13"/>
  <c r="V25" i="28"/>
  <c r="U129" i="26"/>
  <c r="U71" i="26"/>
  <c r="U261" i="26"/>
  <c r="V26" i="26"/>
  <c r="V243" i="26"/>
  <c r="U80" i="26"/>
  <c r="V291" i="26"/>
  <c r="V84" i="26"/>
  <c r="V123" i="26"/>
  <c r="V255" i="26"/>
  <c r="V25" i="27"/>
  <c r="V30" i="26"/>
  <c r="U41" i="26"/>
  <c r="V46" i="27"/>
  <c r="V161" i="26"/>
  <c r="V314" i="26"/>
  <c r="U224" i="26"/>
  <c r="V272" i="26"/>
  <c r="V41" i="26"/>
  <c r="U40" i="27"/>
  <c r="V323" i="26"/>
  <c r="V36" i="13"/>
  <c r="U29" i="27"/>
  <c r="U388" i="26"/>
  <c r="U61" i="27"/>
  <c r="V54" i="26"/>
  <c r="V42" i="26"/>
  <c r="V342" i="26"/>
  <c r="V329" i="26"/>
  <c r="U379" i="26"/>
  <c r="U170" i="26"/>
  <c r="U149" i="26"/>
  <c r="V169" i="26"/>
  <c r="U113" i="26"/>
  <c r="V237" i="26"/>
  <c r="V24" i="28"/>
  <c r="V301" i="26"/>
  <c r="V374" i="26"/>
  <c r="U274" i="26"/>
  <c r="U198" i="26"/>
  <c r="U36" i="26"/>
  <c r="U52" i="26"/>
  <c r="V304" i="26"/>
  <c r="V26" i="29"/>
  <c r="U305" i="26"/>
  <c r="U41" i="27"/>
  <c r="U84" i="13"/>
  <c r="V66" i="27"/>
  <c r="V171" i="26"/>
  <c r="V44" i="27"/>
  <c r="U27" i="27"/>
  <c r="U152" i="26"/>
  <c r="V339" i="26"/>
  <c r="U207" i="26"/>
  <c r="U26" i="27"/>
  <c r="V295" i="26"/>
  <c r="V294" i="26"/>
  <c r="V83" i="26"/>
  <c r="U183" i="26"/>
  <c r="U80" i="13"/>
  <c r="U306" i="26"/>
  <c r="V174" i="26"/>
  <c r="U201" i="26"/>
  <c r="U269" i="26"/>
  <c r="U94" i="26"/>
  <c r="U33" i="29"/>
  <c r="V192" i="26"/>
  <c r="V30" i="13"/>
  <c r="V50" i="26"/>
  <c r="V49" i="26"/>
  <c r="V98" i="26"/>
  <c r="V131" i="26"/>
  <c r="V227" i="26"/>
  <c r="U375" i="26"/>
  <c r="U33" i="27"/>
  <c r="U148" i="26"/>
  <c r="V37" i="26"/>
  <c r="V23" i="13"/>
  <c r="U26" i="13"/>
  <c r="V347" i="26"/>
  <c r="V40" i="27"/>
  <c r="U23" i="26"/>
  <c r="U369" i="26"/>
  <c r="U191" i="26"/>
  <c r="V166" i="26"/>
  <c r="V39" i="26"/>
  <c r="U127" i="26"/>
  <c r="U52" i="27"/>
  <c r="V93" i="13"/>
  <c r="U38" i="27"/>
  <c r="V24" i="27"/>
  <c r="U238" i="26"/>
  <c r="V352" i="26"/>
  <c r="V70" i="27"/>
  <c r="V322" i="26"/>
  <c r="V73" i="26"/>
  <c r="V45" i="29"/>
  <c r="V48" i="27"/>
  <c r="U320" i="26"/>
  <c r="V106" i="26"/>
  <c r="V381" i="26"/>
  <c r="U50" i="27"/>
  <c r="V238" i="26"/>
  <c r="V40" i="26"/>
  <c r="V125" i="26"/>
  <c r="V46" i="29"/>
  <c r="U215" i="26"/>
  <c r="V286" i="26"/>
  <c r="V56" i="13"/>
  <c r="U57" i="26"/>
  <c r="U254" i="26"/>
  <c r="U56" i="27"/>
  <c r="V226" i="26"/>
  <c r="V145" i="26"/>
  <c r="U264" i="26"/>
  <c r="V47" i="27"/>
  <c r="V49" i="27"/>
  <c r="V335" i="26"/>
  <c r="V57" i="13"/>
  <c r="V320" i="26"/>
  <c r="V135" i="26"/>
  <c r="U38" i="26"/>
  <c r="V309" i="26"/>
  <c r="V67" i="29"/>
  <c r="V165" i="26"/>
  <c r="V317" i="26"/>
  <c r="V36" i="29"/>
  <c r="U27" i="13"/>
  <c r="U138" i="26"/>
  <c r="U378" i="26"/>
  <c r="U83" i="26"/>
  <c r="V223" i="26"/>
  <c r="V170" i="26"/>
  <c r="V252" i="26"/>
  <c r="U389" i="26"/>
  <c r="V395" i="26"/>
  <c r="U253" i="26"/>
  <c r="U395" i="26"/>
  <c r="U34" i="26"/>
  <c r="V45" i="27"/>
  <c r="V307" i="26"/>
  <c r="U66" i="26"/>
  <c r="V158" i="26"/>
  <c r="U70" i="26"/>
  <c r="V261" i="26"/>
  <c r="V25" i="26"/>
  <c r="U276" i="26"/>
  <c r="U34" i="27"/>
  <c r="V109" i="26"/>
  <c r="V164" i="26"/>
  <c r="U156" i="26"/>
  <c r="U239" i="26"/>
  <c r="U73" i="26"/>
  <c r="V152" i="26"/>
  <c r="U248" i="26"/>
  <c r="V72" i="13"/>
  <c r="V167" i="26"/>
  <c r="U63" i="13"/>
  <c r="V348" i="26"/>
  <c r="U335" i="26"/>
  <c r="U130" i="26"/>
  <c r="U65" i="29"/>
  <c r="U79" i="26"/>
  <c r="V181" i="26"/>
  <c r="V140" i="26"/>
  <c r="U93" i="13"/>
  <c r="V364" i="26"/>
  <c r="U28" i="28"/>
  <c r="V28" i="28"/>
  <c r="V54" i="13"/>
  <c r="U363" i="26"/>
  <c r="U78" i="13"/>
  <c r="U317" i="26"/>
  <c r="U69" i="26"/>
  <c r="U117" i="26"/>
  <c r="V363" i="26"/>
  <c r="V160" i="26"/>
  <c r="U255" i="26"/>
  <c r="U326" i="26"/>
  <c r="V292" i="26"/>
  <c r="U177" i="26"/>
  <c r="V253" i="26"/>
  <c r="V31" i="28"/>
  <c r="V67" i="27"/>
  <c r="U354" i="26"/>
  <c r="V65" i="13"/>
  <c r="V330" i="26"/>
  <c r="U281" i="26"/>
  <c r="U57" i="13"/>
  <c r="V89" i="26"/>
  <c r="V194" i="26"/>
  <c r="V274" i="26"/>
  <c r="U176" i="26"/>
  <c r="V51" i="26"/>
  <c r="U48" i="29"/>
  <c r="U302" i="26"/>
  <c r="U364" i="26"/>
  <c r="V58" i="26"/>
  <c r="V217" i="26"/>
  <c r="U202" i="26"/>
  <c r="V218" i="26"/>
  <c r="V393" i="26"/>
  <c r="V43" i="13"/>
  <c r="V278" i="26"/>
  <c r="V64" i="29"/>
  <c r="U23" i="29"/>
  <c r="V343" i="26"/>
  <c r="V72" i="26"/>
  <c r="U132" i="26"/>
  <c r="U31" i="13"/>
  <c r="V97" i="26"/>
  <c r="U42" i="27"/>
  <c r="U85" i="13"/>
  <c r="U88" i="26"/>
  <c r="V23" i="28"/>
  <c r="V41" i="13"/>
  <c r="U312" i="26"/>
  <c r="V56" i="29"/>
  <c r="V35" i="27"/>
  <c r="V37" i="29"/>
  <c r="U318" i="26"/>
  <c r="U330" i="26"/>
  <c r="U348" i="26"/>
  <c r="V73" i="13"/>
  <c r="V391" i="26"/>
  <c r="V249" i="26"/>
  <c r="U298" i="26"/>
  <c r="V275" i="26"/>
  <c r="V115" i="26"/>
  <c r="U76" i="13"/>
  <c r="V251" i="26"/>
  <c r="U160" i="26"/>
  <c r="U166" i="26"/>
  <c r="U70" i="27"/>
  <c r="U367" i="26"/>
  <c r="U51" i="13"/>
  <c r="U146" i="26"/>
  <c r="V178" i="26"/>
  <c r="U36" i="27"/>
  <c r="U89" i="13"/>
  <c r="U231" i="26"/>
  <c r="V187" i="26"/>
  <c r="U341" i="26"/>
  <c r="U31" i="28"/>
  <c r="V260" i="26"/>
  <c r="V372" i="26"/>
  <c r="U37" i="27"/>
  <c r="U50" i="29"/>
  <c r="V241" i="26"/>
  <c r="U69" i="27"/>
  <c r="U78" i="26"/>
  <c r="U47" i="13"/>
  <c r="V242" i="26"/>
  <c r="V58" i="27"/>
  <c r="U310" i="26"/>
  <c r="V302" i="26"/>
  <c r="U272" i="26"/>
  <c r="U84" i="26"/>
  <c r="V27" i="29"/>
  <c r="V101" i="26"/>
  <c r="U277" i="26"/>
  <c r="U291" i="26"/>
  <c r="U34" i="28"/>
  <c r="U61" i="29"/>
  <c r="V344" i="26"/>
  <c r="U71" i="13"/>
  <c r="U55" i="13"/>
  <c r="V153" i="26"/>
  <c r="U216" i="26"/>
  <c r="V235" i="26"/>
  <c r="V328" i="26"/>
  <c r="V49" i="29"/>
  <c r="V66" i="26"/>
  <c r="V228" i="26"/>
  <c r="V104" i="13"/>
  <c r="V36" i="27"/>
  <c r="V183" i="26"/>
  <c r="U56" i="29"/>
  <c r="V95" i="13"/>
  <c r="U44" i="29"/>
  <c r="U46" i="27"/>
  <c r="U242" i="26"/>
  <c r="V332" i="26"/>
  <c r="U359" i="26"/>
  <c r="V48" i="26"/>
  <c r="V62" i="26"/>
  <c r="U190" i="26"/>
  <c r="U24" i="13"/>
  <c r="U62" i="26"/>
  <c r="U67" i="27"/>
  <c r="U116" i="26"/>
  <c r="U286" i="26"/>
  <c r="V399" i="26"/>
  <c r="U51" i="29"/>
  <c r="V94" i="13"/>
  <c r="V139" i="26"/>
  <c r="U37" i="13"/>
  <c r="V331" i="26"/>
  <c r="V69" i="27"/>
  <c r="U266" i="26"/>
  <c r="U141" i="26"/>
  <c r="V67" i="26"/>
  <c r="V62" i="27"/>
  <c r="V90" i="13"/>
  <c r="V297" i="26"/>
  <c r="V378" i="26"/>
  <c r="V351" i="26"/>
  <c r="U25" i="26"/>
  <c r="U68" i="13"/>
  <c r="V157" i="26"/>
  <c r="V32" i="28"/>
  <c r="U221" i="26"/>
  <c r="U25" i="28"/>
  <c r="U226" i="26"/>
  <c r="U58" i="13"/>
  <c r="V120" i="26"/>
  <c r="V60" i="27"/>
  <c r="U29" i="29"/>
  <c r="V116" i="26"/>
  <c r="U123" i="26"/>
  <c r="V316" i="26"/>
  <c r="U43" i="13"/>
  <c r="U28" i="27"/>
  <c r="U75" i="13"/>
  <c r="U165" i="26"/>
  <c r="U382" i="26"/>
  <c r="V37" i="27"/>
  <c r="U44" i="13"/>
  <c r="V68" i="13"/>
  <c r="V216" i="26"/>
  <c r="U357" i="26"/>
  <c r="V91" i="26"/>
  <c r="V400" i="26"/>
  <c r="U65" i="13"/>
  <c r="U102" i="13"/>
  <c r="U86" i="13"/>
  <c r="U175" i="26"/>
  <c r="V366" i="26"/>
  <c r="U91" i="26"/>
  <c r="V264" i="26"/>
  <c r="U189" i="26"/>
  <c r="V69" i="29"/>
  <c r="V357" i="26"/>
  <c r="V51" i="27"/>
  <c r="V141" i="26"/>
  <c r="V385" i="26"/>
  <c r="U54" i="29"/>
  <c r="V375" i="26"/>
  <c r="U245" i="26"/>
  <c r="V334" i="26"/>
  <c r="U336" i="26"/>
  <c r="V185" i="26"/>
  <c r="V122" i="26"/>
  <c r="V172" i="26"/>
  <c r="U246" i="26"/>
  <c r="V33" i="28"/>
  <c r="V38" i="26"/>
  <c r="U251" i="26"/>
  <c r="U42" i="13"/>
  <c r="V308" i="26"/>
  <c r="U58" i="26"/>
  <c r="V69" i="26"/>
  <c r="V94" i="26"/>
  <c r="U182" i="26"/>
  <c r="V130" i="26"/>
  <c r="V65" i="26"/>
  <c r="V258" i="26"/>
  <c r="V76" i="13"/>
  <c r="U69" i="29"/>
  <c r="U59" i="27"/>
  <c r="V37" i="13"/>
  <c r="V28" i="13"/>
  <c r="V356" i="26"/>
  <c r="U27" i="26"/>
  <c r="U48" i="27"/>
  <c r="V214" i="26"/>
  <c r="V44" i="26"/>
  <c r="V127" i="26"/>
  <c r="U65" i="27"/>
  <c r="U164" i="26"/>
  <c r="V23" i="26"/>
  <c r="V143" i="26"/>
  <c r="U85" i="26"/>
  <c r="V102" i="26"/>
  <c r="V86" i="13"/>
  <c r="V207" i="26"/>
  <c r="V55" i="13"/>
  <c r="V26" i="13"/>
  <c r="V110" i="26"/>
  <c r="V70" i="13"/>
  <c r="U62" i="13"/>
  <c r="V384" i="26"/>
  <c r="V79" i="26"/>
  <c r="V45" i="26"/>
  <c r="V203" i="26"/>
  <c r="V360" i="26"/>
  <c r="U53" i="27"/>
  <c r="U55" i="26"/>
  <c r="U24" i="29"/>
  <c r="V362" i="26"/>
  <c r="U35" i="27"/>
  <c r="U147" i="26"/>
  <c r="U230" i="26"/>
  <c r="U28" i="13"/>
  <c r="V149" i="26"/>
  <c r="U167" i="26"/>
  <c r="V45" i="13"/>
  <c r="V100" i="13"/>
  <c r="U134" i="26"/>
  <c r="V58" i="13"/>
  <c r="V74" i="13"/>
  <c r="U68" i="29"/>
  <c r="U30" i="29"/>
  <c r="U155" i="26"/>
  <c r="V191" i="26"/>
  <c r="U392" i="26"/>
  <c r="V71" i="13"/>
  <c r="V27" i="27"/>
  <c r="V59" i="13"/>
  <c r="U211" i="26"/>
  <c r="V28" i="27"/>
  <c r="U32" i="13"/>
  <c r="U121" i="26"/>
  <c r="V80" i="26"/>
  <c r="U66" i="29"/>
  <c r="V173" i="26"/>
  <c r="U136" i="26"/>
  <c r="U197" i="26"/>
  <c r="V271" i="26"/>
  <c r="V319" i="26"/>
  <c r="U53" i="26"/>
  <c r="U23" i="27"/>
  <c r="V283" i="26"/>
  <c r="U39" i="26"/>
  <c r="U151" i="26"/>
  <c r="U171" i="26"/>
  <c r="V78" i="26"/>
  <c r="U206" i="26"/>
  <c r="U36" i="29"/>
  <c r="V201" i="26"/>
  <c r="U173" i="26"/>
  <c r="V189" i="26"/>
  <c r="V34" i="29"/>
  <c r="U63" i="26"/>
  <c r="V50" i="13"/>
  <c r="U100" i="13"/>
  <c r="U333" i="26"/>
  <c r="U351" i="26"/>
  <c r="V61" i="26"/>
  <c r="V270" i="26"/>
  <c r="V65" i="27"/>
  <c r="U57" i="27"/>
  <c r="U196" i="26"/>
  <c r="V276" i="26"/>
  <c r="U209" i="26"/>
  <c r="V296" i="26"/>
  <c r="V306" i="26"/>
  <c r="U44" i="26"/>
  <c r="U219" i="26"/>
  <c r="U56" i="26"/>
  <c r="V42" i="27"/>
  <c r="V321" i="26"/>
  <c r="U52" i="13"/>
  <c r="U67" i="13"/>
  <c r="V333" i="26"/>
  <c r="U267" i="26"/>
  <c r="U387" i="26"/>
  <c r="U35" i="26"/>
  <c r="U43" i="26"/>
  <c r="V234" i="26"/>
  <c r="V59" i="27"/>
  <c r="U96" i="13"/>
  <c r="V336" i="26"/>
  <c r="U27" i="29"/>
  <c r="V350" i="26"/>
  <c r="U102" i="26"/>
  <c r="V211" i="26"/>
  <c r="U236" i="26"/>
  <c r="U59" i="13"/>
  <c r="V36" i="26"/>
  <c r="V370" i="26"/>
  <c r="U342" i="26"/>
  <c r="V68" i="29"/>
  <c r="V53" i="27"/>
  <c r="V379" i="26"/>
  <c r="U92" i="26"/>
  <c r="V85" i="26"/>
  <c r="V277" i="26"/>
  <c r="V85" i="13"/>
  <c r="V138" i="26"/>
  <c r="U131" i="26"/>
  <c r="V53" i="26"/>
  <c r="V128" i="26"/>
  <c r="U35" i="29"/>
  <c r="U107" i="26"/>
  <c r="U105" i="26"/>
  <c r="U77" i="13"/>
  <c r="V61" i="29"/>
  <c r="U55" i="27"/>
  <c r="U93" i="26"/>
  <c r="V108" i="26"/>
  <c r="V392" i="26"/>
  <c r="U108" i="26"/>
  <c r="U137" i="26"/>
  <c r="U73" i="13"/>
  <c r="U35" i="13"/>
  <c r="U101" i="13"/>
  <c r="V89" i="13"/>
  <c r="U68" i="27"/>
  <c r="V349" i="26"/>
  <c r="U271" i="26"/>
  <c r="U247" i="26"/>
  <c r="V79" i="13"/>
  <c r="U350" i="26"/>
  <c r="U25" i="27"/>
  <c r="V47" i="29"/>
  <c r="U208" i="26"/>
  <c r="U400" i="26"/>
  <c r="U184" i="26"/>
  <c r="U47" i="29"/>
  <c r="U385" i="26"/>
  <c r="U355" i="26"/>
  <c r="V51" i="29"/>
  <c r="V57" i="26"/>
  <c r="V31" i="29"/>
  <c r="U97" i="26"/>
  <c r="V175" i="26"/>
  <c r="V52" i="13"/>
  <c r="U192" i="26"/>
  <c r="V42" i="13"/>
  <c r="V57" i="27"/>
  <c r="U232" i="26"/>
  <c r="U45" i="29"/>
  <c r="V346" i="26"/>
  <c r="V63" i="13"/>
  <c r="U294" i="26"/>
  <c r="U295" i="26"/>
  <c r="V134" i="26"/>
  <c r="V43" i="27"/>
  <c r="V39" i="29"/>
  <c r="U95" i="13"/>
  <c r="U111" i="26"/>
  <c r="V248" i="26"/>
  <c r="V107" i="26"/>
  <c r="V55" i="26"/>
  <c r="U24" i="28"/>
  <c r="U76" i="26"/>
  <c r="U311" i="26"/>
  <c r="U38" i="29"/>
  <c r="U62" i="27"/>
  <c r="V184" i="26"/>
  <c r="U186" i="26"/>
  <c r="U307" i="26"/>
  <c r="V367" i="26"/>
  <c r="U54" i="27"/>
  <c r="V312" i="26"/>
  <c r="U393" i="26"/>
  <c r="U343" i="26"/>
  <c r="V91" i="13"/>
  <c r="V368" i="26"/>
  <c r="U124" i="26"/>
  <c r="V75" i="26"/>
  <c r="V396" i="26"/>
  <c r="V224" i="26"/>
  <c r="V225" i="26"/>
  <c r="U249" i="26"/>
  <c r="U33" i="13"/>
  <c r="V41" i="27"/>
  <c r="U99" i="26"/>
  <c r="V182" i="26"/>
  <c r="V155" i="26"/>
  <c r="U289" i="26"/>
  <c r="V229" i="26"/>
  <c r="V199" i="26"/>
  <c r="V118" i="26"/>
  <c r="U301" i="26"/>
  <c r="V55" i="27"/>
  <c r="U54" i="13"/>
  <c r="U26" i="26"/>
  <c r="U59" i="26"/>
  <c r="U29" i="13"/>
  <c r="V340" i="26"/>
  <c r="U329" i="26"/>
  <c r="V358" i="26"/>
  <c r="U40" i="29"/>
  <c r="V281" i="26"/>
  <c r="V168" i="26"/>
  <c r="U54" i="26"/>
  <c r="U287" i="26"/>
  <c r="U199" i="26"/>
  <c r="U332" i="26"/>
  <c r="V81" i="26"/>
  <c r="V55" i="29"/>
  <c r="U233" i="26"/>
  <c r="V47" i="13"/>
  <c r="V88" i="26"/>
  <c r="V212" i="26"/>
  <c r="U104" i="13"/>
  <c r="U81" i="26"/>
  <c r="V46" i="26"/>
  <c r="V377" i="26"/>
  <c r="V282" i="26"/>
  <c r="V54" i="27"/>
  <c r="V104" i="26"/>
  <c r="U229" i="26"/>
  <c r="U40" i="13"/>
  <c r="V119" i="26"/>
  <c r="V380" i="26"/>
  <c r="U46" i="29"/>
  <c r="V208" i="26"/>
  <c r="U112" i="26"/>
  <c r="U361" i="26"/>
  <c r="V54" i="29"/>
  <c r="U87" i="13"/>
  <c r="V129" i="26"/>
  <c r="U284" i="26"/>
  <c r="U39" i="29"/>
  <c r="V285" i="26"/>
  <c r="U64" i="29"/>
  <c r="U390" i="26"/>
  <c r="U270" i="26"/>
  <c r="V92" i="26"/>
  <c r="U376" i="26"/>
  <c r="V326" i="26"/>
  <c r="V313" i="26"/>
  <c r="U288" i="26"/>
  <c r="U101" i="26"/>
  <c r="U262" i="26"/>
  <c r="U142" i="26"/>
  <c r="U250" i="26"/>
  <c r="V71" i="26"/>
  <c r="V56" i="26"/>
  <c r="V103" i="13"/>
  <c r="V92" i="13"/>
  <c r="U397" i="26"/>
  <c r="V136" i="26"/>
  <c r="V68" i="27"/>
  <c r="V42" i="29"/>
  <c r="V117" i="26"/>
  <c r="V213" i="26"/>
  <c r="V144" i="26"/>
  <c r="V28" i="29"/>
  <c r="U373" i="26"/>
  <c r="U44" i="27"/>
  <c r="V327" i="26"/>
  <c r="U174" i="26"/>
  <c r="V31" i="27"/>
  <c r="V325" i="26"/>
  <c r="V176" i="26"/>
  <c r="U110" i="26"/>
  <c r="U99" i="13"/>
  <c r="V34" i="26"/>
  <c r="V240" i="26"/>
  <c r="U90" i="13"/>
  <c r="U321" i="26"/>
  <c r="U77" i="26"/>
  <c r="U42" i="29"/>
  <c r="V287" i="26"/>
  <c r="U133" i="26"/>
  <c r="U24" i="27"/>
  <c r="V262" i="26"/>
  <c r="U139" i="26"/>
  <c r="V254" i="26"/>
  <c r="U83" i="13"/>
  <c r="U309" i="26"/>
  <c r="U29" i="26"/>
  <c r="V90" i="26"/>
  <c r="V59" i="26"/>
  <c r="U64" i="13"/>
  <c r="V39" i="13"/>
  <c r="V98" i="13"/>
  <c r="V33" i="26"/>
  <c r="V376" i="26"/>
  <c r="U282" i="26"/>
  <c r="U49" i="27"/>
  <c r="U81" i="13"/>
  <c r="U265" i="26"/>
  <c r="U383" i="26"/>
  <c r="U268" i="26"/>
  <c r="V60" i="26"/>
  <c r="V39" i="27"/>
  <c r="U30" i="13"/>
  <c r="U365" i="26"/>
  <c r="U290" i="26"/>
  <c r="V24" i="13"/>
  <c r="V394" i="26"/>
  <c r="V58" i="29"/>
  <c r="V49" i="13"/>
  <c r="U349" i="26"/>
  <c r="V40" i="29"/>
  <c r="U263" i="26"/>
  <c r="U347" i="26"/>
  <c r="U25" i="29"/>
  <c r="U45" i="27"/>
  <c r="V215" i="26"/>
  <c r="U228" i="26"/>
  <c r="U275" i="26"/>
  <c r="U374" i="26"/>
  <c r="U75" i="26"/>
  <c r="U399" i="26"/>
  <c r="U58" i="29"/>
  <c r="V232" i="26"/>
  <c r="V267" i="26"/>
  <c r="V398" i="26"/>
  <c r="U316" i="26"/>
  <c r="V197" i="26"/>
  <c r="V397" i="26"/>
  <c r="V311" i="26"/>
  <c r="U51" i="26"/>
  <c r="V43" i="26"/>
  <c r="V96" i="26"/>
  <c r="U303" i="26"/>
  <c r="U97" i="13"/>
  <c r="V190" i="26"/>
  <c r="U60" i="29"/>
  <c r="U396" i="26"/>
  <c r="V38" i="27"/>
  <c r="V32" i="27"/>
  <c r="U260" i="26"/>
  <c r="U188" i="26"/>
  <c r="U325" i="26"/>
  <c r="V67" i="13"/>
  <c r="V23" i="27"/>
  <c r="V162" i="26"/>
  <c r="U394" i="26"/>
  <c r="U103" i="13"/>
  <c r="U109" i="26"/>
  <c r="U370" i="26"/>
  <c r="V361" i="26"/>
  <c r="V222" i="26"/>
  <c r="U24" i="26"/>
  <c r="U252" i="26"/>
  <c r="U243" i="26"/>
  <c r="V43" i="29"/>
  <c r="U322" i="26"/>
  <c r="V77" i="26"/>
  <c r="U100" i="26"/>
  <c r="X100" i="26" l="1"/>
  <c r="Y100" i="26" s="1"/>
  <c r="W77" i="26"/>
  <c r="X322" i="26"/>
  <c r="Y322" i="26" s="1"/>
  <c r="W43" i="29"/>
  <c r="X243" i="26"/>
  <c r="Y243" i="26" s="1"/>
  <c r="X252" i="26"/>
  <c r="Y252" i="26" s="1"/>
  <c r="X24" i="26"/>
  <c r="Y24" i="26" s="1"/>
  <c r="W222" i="26"/>
  <c r="W361" i="26"/>
  <c r="X370" i="26"/>
  <c r="Y370" i="26" s="1"/>
  <c r="X109" i="26"/>
  <c r="Y109" i="26" s="1"/>
  <c r="X103" i="13"/>
  <c r="Y103" i="13" s="1"/>
  <c r="X394" i="26"/>
  <c r="Y394" i="26" s="1"/>
  <c r="W162" i="26"/>
  <c r="W23" i="27"/>
  <c r="W67" i="13"/>
  <c r="X325" i="26"/>
  <c r="Y325" i="26" s="1"/>
  <c r="X188" i="26"/>
  <c r="Y188" i="26" s="1"/>
  <c r="X260" i="26"/>
  <c r="Y260" i="26" s="1"/>
  <c r="W32" i="27"/>
  <c r="W38" i="27"/>
  <c r="X396" i="26"/>
  <c r="Y396" i="26" s="1"/>
  <c r="X60" i="29"/>
  <c r="Y60" i="29" s="1"/>
  <c r="W190" i="26"/>
  <c r="X97" i="13"/>
  <c r="Y97" i="13" s="1"/>
  <c r="X303" i="26"/>
  <c r="Y303" i="26" s="1"/>
  <c r="W96" i="26"/>
  <c r="W43" i="26"/>
  <c r="X51" i="26"/>
  <c r="Y51" i="26" s="1"/>
  <c r="W311" i="26"/>
  <c r="W397" i="26"/>
  <c r="W197" i="26"/>
  <c r="X316" i="26"/>
  <c r="Y316" i="26" s="1"/>
  <c r="W398" i="26"/>
  <c r="W267" i="26"/>
  <c r="W232" i="26"/>
  <c r="X58" i="29"/>
  <c r="Y58" i="29" s="1"/>
  <c r="X399" i="26"/>
  <c r="Y399" i="26" s="1"/>
  <c r="X75" i="26"/>
  <c r="Y75" i="26" s="1"/>
  <c r="X374" i="26"/>
  <c r="Y374" i="26" s="1"/>
  <c r="X275" i="26"/>
  <c r="Y275" i="26" s="1"/>
  <c r="X228" i="26"/>
  <c r="Y228" i="26" s="1"/>
  <c r="W215" i="26"/>
  <c r="X45" i="27"/>
  <c r="Y45" i="27" s="1"/>
  <c r="X25" i="29"/>
  <c r="Y25" i="29" s="1"/>
  <c r="X347" i="26"/>
  <c r="Y347" i="26" s="1"/>
  <c r="X263" i="26"/>
  <c r="Y263" i="26" s="1"/>
  <c r="W40" i="29"/>
  <c r="X349" i="26"/>
  <c r="Y349" i="26" s="1"/>
  <c r="W49" i="13"/>
  <c r="W58" i="29"/>
  <c r="W394" i="26"/>
  <c r="W24" i="13"/>
  <c r="X290" i="26"/>
  <c r="Y290" i="26" s="1"/>
  <c r="X365" i="26"/>
  <c r="Y365" i="26" s="1"/>
  <c r="X30" i="13"/>
  <c r="Y30" i="13" s="1"/>
  <c r="W39" i="27"/>
  <c r="W60" i="26"/>
  <c r="X268" i="26"/>
  <c r="Y268" i="26" s="1"/>
  <c r="X383" i="26"/>
  <c r="Y383" i="26" s="1"/>
  <c r="X265" i="26"/>
  <c r="Y265" i="26" s="1"/>
  <c r="X81" i="13"/>
  <c r="Y81" i="13" s="1"/>
  <c r="X49" i="27"/>
  <c r="Y49" i="27" s="1"/>
  <c r="X282" i="26"/>
  <c r="Y282" i="26" s="1"/>
  <c r="W376" i="26"/>
  <c r="W33" i="26"/>
  <c r="W98" i="13"/>
  <c r="W39" i="13"/>
  <c r="X64" i="13"/>
  <c r="Y64" i="13" s="1"/>
  <c r="W59" i="26"/>
  <c r="W90" i="26"/>
  <c r="X29" i="26"/>
  <c r="Y29" i="26" s="1"/>
  <c r="X309" i="26"/>
  <c r="Y309" i="26" s="1"/>
  <c r="X83" i="13"/>
  <c r="Y83" i="13" s="1"/>
  <c r="W254" i="26"/>
  <c r="X139" i="26"/>
  <c r="Y139" i="26" s="1"/>
  <c r="W262" i="26"/>
  <c r="X24" i="27"/>
  <c r="Y24" i="27" s="1"/>
  <c r="X133" i="26"/>
  <c r="Y133" i="26" s="1"/>
  <c r="W287" i="26"/>
  <c r="X42" i="29"/>
  <c r="Y42" i="29" s="1"/>
  <c r="X77" i="26"/>
  <c r="Y77" i="26" s="1"/>
  <c r="X321" i="26"/>
  <c r="Y321" i="26" s="1"/>
  <c r="X90" i="13"/>
  <c r="Y90" i="13" s="1"/>
  <c r="W240" i="26"/>
  <c r="W34" i="26"/>
  <c r="X99" i="13"/>
  <c r="Y99" i="13" s="1"/>
  <c r="X110" i="26"/>
  <c r="Y110" i="26" s="1"/>
  <c r="W176" i="26"/>
  <c r="W325" i="26"/>
  <c r="W31" i="27"/>
  <c r="X174" i="26"/>
  <c r="Y174" i="26" s="1"/>
  <c r="W327" i="26"/>
  <c r="X44" i="27"/>
  <c r="Y44" i="27" s="1"/>
  <c r="X373" i="26"/>
  <c r="Y373" i="26" s="1"/>
  <c r="W28" i="29"/>
  <c r="W144" i="26"/>
  <c r="W213" i="26"/>
  <c r="W117" i="26"/>
  <c r="W42" i="29"/>
  <c r="W68" i="27"/>
  <c r="W136" i="26"/>
  <c r="X397" i="26"/>
  <c r="Y397" i="26" s="1"/>
  <c r="W92" i="13"/>
  <c r="W103" i="13"/>
  <c r="W56" i="26"/>
  <c r="W71" i="26"/>
  <c r="X250" i="26"/>
  <c r="Y250" i="26" s="1"/>
  <c r="X142" i="26"/>
  <c r="Y142" i="26" s="1"/>
  <c r="X262" i="26"/>
  <c r="Y262" i="26" s="1"/>
  <c r="X101" i="26"/>
  <c r="Y101" i="26" s="1"/>
  <c r="X288" i="26"/>
  <c r="Y288" i="26" s="1"/>
  <c r="W313" i="26"/>
  <c r="W326" i="26"/>
  <c r="X376" i="26"/>
  <c r="Y376" i="26" s="1"/>
  <c r="W92" i="26"/>
  <c r="X270" i="26"/>
  <c r="Y270" i="26" s="1"/>
  <c r="X390" i="26"/>
  <c r="Y390" i="26" s="1"/>
  <c r="X64" i="29"/>
  <c r="Y64" i="29" s="1"/>
  <c r="W285" i="26"/>
  <c r="X39" i="29"/>
  <c r="Y39" i="29" s="1"/>
  <c r="X284" i="26"/>
  <c r="Y284" i="26" s="1"/>
  <c r="W129" i="26"/>
  <c r="X87" i="13"/>
  <c r="Y87" i="13" s="1"/>
  <c r="W54" i="29"/>
  <c r="X361" i="26"/>
  <c r="Y361" i="26" s="1"/>
  <c r="X112" i="26"/>
  <c r="Y112" i="26" s="1"/>
  <c r="W208" i="26"/>
  <c r="X46" i="29"/>
  <c r="Y46" i="29" s="1"/>
  <c r="W380" i="26"/>
  <c r="W119" i="26"/>
  <c r="X40" i="13"/>
  <c r="Y40" i="13" s="1"/>
  <c r="X229" i="26"/>
  <c r="Y229" i="26" s="1"/>
  <c r="W104" i="26"/>
  <c r="W54" i="27"/>
  <c r="W282" i="26"/>
  <c r="W377" i="26"/>
  <c r="W46" i="26"/>
  <c r="X81" i="26"/>
  <c r="Y81" i="26" s="1"/>
  <c r="X104" i="13"/>
  <c r="Y104" i="13" s="1"/>
  <c r="W212" i="26"/>
  <c r="W88" i="26"/>
  <c r="W47" i="13"/>
  <c r="X233" i="26"/>
  <c r="Y233" i="26" s="1"/>
  <c r="W55" i="29"/>
  <c r="W81" i="26"/>
  <c r="X332" i="26"/>
  <c r="Y332" i="26" s="1"/>
  <c r="X199" i="26"/>
  <c r="Y199" i="26" s="1"/>
  <c r="X287" i="26"/>
  <c r="Y287" i="26" s="1"/>
  <c r="X54" i="26"/>
  <c r="Y54" i="26" s="1"/>
  <c r="W168" i="26"/>
  <c r="W281" i="26"/>
  <c r="X40" i="29"/>
  <c r="Y40" i="29" s="1"/>
  <c r="W358" i="26"/>
  <c r="X329" i="26"/>
  <c r="Y329" i="26" s="1"/>
  <c r="W340" i="26"/>
  <c r="X29" i="13"/>
  <c r="Y29" i="13" s="1"/>
  <c r="X59" i="26"/>
  <c r="Y59" i="26" s="1"/>
  <c r="X26" i="26"/>
  <c r="Y26" i="26" s="1"/>
  <c r="X54" i="13"/>
  <c r="Y54" i="13" s="1"/>
  <c r="W55" i="27"/>
  <c r="X301" i="26"/>
  <c r="Y301" i="26" s="1"/>
  <c r="W118" i="26"/>
  <c r="W199" i="26"/>
  <c r="W229" i="26"/>
  <c r="X289" i="26"/>
  <c r="Y289" i="26" s="1"/>
  <c r="W155" i="26"/>
  <c r="W182" i="26"/>
  <c r="X99" i="26"/>
  <c r="Y99" i="26" s="1"/>
  <c r="W41" i="27"/>
  <c r="X33" i="13"/>
  <c r="Y33" i="13" s="1"/>
  <c r="X249" i="26"/>
  <c r="Y249" i="26" s="1"/>
  <c r="W225" i="26"/>
  <c r="W224" i="26"/>
  <c r="W396" i="26"/>
  <c r="W75" i="26"/>
  <c r="X124" i="26"/>
  <c r="Y124" i="26" s="1"/>
  <c r="W368" i="26"/>
  <c r="W91" i="13"/>
  <c r="X343" i="26"/>
  <c r="Y343" i="26" s="1"/>
  <c r="X393" i="26"/>
  <c r="Y393" i="26" s="1"/>
  <c r="W312" i="26"/>
  <c r="X54" i="27"/>
  <c r="Y54" i="27" s="1"/>
  <c r="W367" i="26"/>
  <c r="X307" i="26"/>
  <c r="Y307" i="26" s="1"/>
  <c r="X186" i="26"/>
  <c r="Y186" i="26" s="1"/>
  <c r="W184" i="26"/>
  <c r="X62" i="27"/>
  <c r="Y62" i="27" s="1"/>
  <c r="X38" i="29"/>
  <c r="Y38" i="29" s="1"/>
  <c r="X311" i="26"/>
  <c r="Y311" i="26" s="1"/>
  <c r="X76" i="26"/>
  <c r="Y76" i="26" s="1"/>
  <c r="X24" i="28"/>
  <c r="Y24" i="28" s="1"/>
  <c r="W55" i="26"/>
  <c r="W107" i="26"/>
  <c r="W248" i="26"/>
  <c r="X111" i="26"/>
  <c r="Y111" i="26" s="1"/>
  <c r="X95" i="13"/>
  <c r="Y95" i="13" s="1"/>
  <c r="W39" i="29"/>
  <c r="W43" i="27"/>
  <c r="W134" i="26"/>
  <c r="X295" i="26"/>
  <c r="Y295" i="26" s="1"/>
  <c r="X294" i="26"/>
  <c r="Y294" i="26" s="1"/>
  <c r="W63" i="13"/>
  <c r="W346" i="26"/>
  <c r="X45" i="29"/>
  <c r="Y45" i="29" s="1"/>
  <c r="X232" i="26"/>
  <c r="Y232" i="26" s="1"/>
  <c r="W57" i="27"/>
  <c r="W42" i="13"/>
  <c r="X192" i="26"/>
  <c r="Y192" i="26" s="1"/>
  <c r="W52" i="13"/>
  <c r="W175" i="26"/>
  <c r="X97" i="26"/>
  <c r="Y97" i="26" s="1"/>
  <c r="W31" i="29"/>
  <c r="W57" i="26"/>
  <c r="W51" i="29"/>
  <c r="X355" i="26"/>
  <c r="Y355" i="26" s="1"/>
  <c r="X385" i="26"/>
  <c r="Y385" i="26" s="1"/>
  <c r="X47" i="29"/>
  <c r="Y47" i="29" s="1"/>
  <c r="X184" i="26"/>
  <c r="Y184" i="26" s="1"/>
  <c r="X400" i="26"/>
  <c r="Y400" i="26" s="1"/>
  <c r="X208" i="26"/>
  <c r="Y208" i="26" s="1"/>
  <c r="W47" i="29"/>
  <c r="X25" i="27"/>
  <c r="Y25" i="27" s="1"/>
  <c r="X350" i="26"/>
  <c r="Y350" i="26" s="1"/>
  <c r="W79" i="13"/>
  <c r="X247" i="26"/>
  <c r="Y247" i="26" s="1"/>
  <c r="X271" i="26"/>
  <c r="Y271" i="26" s="1"/>
  <c r="W349" i="26"/>
  <c r="X68" i="27"/>
  <c r="Y68" i="27" s="1"/>
  <c r="W89" i="13"/>
  <c r="X101" i="13"/>
  <c r="Y101" i="13" s="1"/>
  <c r="X35" i="13"/>
  <c r="Y35" i="13" s="1"/>
  <c r="X73" i="13"/>
  <c r="Y73" i="13" s="1"/>
  <c r="X137" i="26"/>
  <c r="Y137" i="26" s="1"/>
  <c r="X108" i="26"/>
  <c r="Y108" i="26" s="1"/>
  <c r="W392" i="26"/>
  <c r="W108" i="26"/>
  <c r="X93" i="26"/>
  <c r="Y93" i="26" s="1"/>
  <c r="X55" i="27"/>
  <c r="Y55" i="27" s="1"/>
  <c r="W61" i="29"/>
  <c r="X77" i="13"/>
  <c r="Y77" i="13" s="1"/>
  <c r="X105" i="26"/>
  <c r="Y105" i="26" s="1"/>
  <c r="X107" i="26"/>
  <c r="Y107" i="26" s="1"/>
  <c r="X35" i="29"/>
  <c r="Y35" i="29" s="1"/>
  <c r="W128" i="26"/>
  <c r="W53" i="26"/>
  <c r="X131" i="26"/>
  <c r="Y131" i="26" s="1"/>
  <c r="W138" i="26"/>
  <c r="W85" i="13"/>
  <c r="W277" i="26"/>
  <c r="W85" i="26"/>
  <c r="X92" i="26"/>
  <c r="Y92" i="26" s="1"/>
  <c r="W379" i="26"/>
  <c r="W53" i="27"/>
  <c r="W68" i="29"/>
  <c r="X342" i="26"/>
  <c r="Y342" i="26" s="1"/>
  <c r="W370" i="26"/>
  <c r="W36" i="26"/>
  <c r="X59" i="13"/>
  <c r="Y59" i="13" s="1"/>
  <c r="X236" i="26"/>
  <c r="Y236" i="26" s="1"/>
  <c r="W211" i="26"/>
  <c r="X102" i="26"/>
  <c r="Y102" i="26" s="1"/>
  <c r="W350" i="26"/>
  <c r="X27" i="29"/>
  <c r="Y27" i="29" s="1"/>
  <c r="W336" i="26"/>
  <c r="X96" i="13"/>
  <c r="Y96" i="13" s="1"/>
  <c r="W59" i="27"/>
  <c r="W234" i="26"/>
  <c r="X43" i="26"/>
  <c r="Y43" i="26" s="1"/>
  <c r="X35" i="26"/>
  <c r="Y35" i="26" s="1"/>
  <c r="X387" i="26"/>
  <c r="Y387" i="26" s="1"/>
  <c r="X267" i="26"/>
  <c r="Y267" i="26" s="1"/>
  <c r="W333" i="26"/>
  <c r="X67" i="13"/>
  <c r="Y67" i="13" s="1"/>
  <c r="X52" i="13"/>
  <c r="Y52" i="13" s="1"/>
  <c r="W321" i="26"/>
  <c r="W42" i="27"/>
  <c r="X56" i="26"/>
  <c r="Y56" i="26" s="1"/>
  <c r="X219" i="26"/>
  <c r="Y219" i="26" s="1"/>
  <c r="X44" i="26"/>
  <c r="Y44" i="26" s="1"/>
  <c r="W306" i="26"/>
  <c r="W296" i="26"/>
  <c r="X209" i="26"/>
  <c r="Y209" i="26" s="1"/>
  <c r="W276" i="26"/>
  <c r="X196" i="26"/>
  <c r="Y196" i="26" s="1"/>
  <c r="X57" i="27"/>
  <c r="Y57" i="27" s="1"/>
  <c r="W65" i="27"/>
  <c r="W270" i="26"/>
  <c r="W61" i="26"/>
  <c r="X351" i="26"/>
  <c r="Y351" i="26" s="1"/>
  <c r="X333" i="26"/>
  <c r="Y333" i="26" s="1"/>
  <c r="X100" i="13"/>
  <c r="Y100" i="13" s="1"/>
  <c r="W50" i="13"/>
  <c r="X63" i="26"/>
  <c r="Y63" i="26" s="1"/>
  <c r="W34" i="29"/>
  <c r="W189" i="26"/>
  <c r="X173" i="26"/>
  <c r="Y173" i="26" s="1"/>
  <c r="W201" i="26"/>
  <c r="X36" i="29"/>
  <c r="Y36" i="29" s="1"/>
  <c r="X206" i="26"/>
  <c r="Y206" i="26" s="1"/>
  <c r="W78" i="26"/>
  <c r="X171" i="26"/>
  <c r="Y171" i="26" s="1"/>
  <c r="X151" i="26"/>
  <c r="Y151" i="26" s="1"/>
  <c r="X39" i="26"/>
  <c r="Y39" i="26" s="1"/>
  <c r="W283" i="26"/>
  <c r="X23" i="27"/>
  <c r="Y23" i="27" s="1"/>
  <c r="X53" i="26"/>
  <c r="Y53" i="26" s="1"/>
  <c r="W319" i="26"/>
  <c r="W271" i="26"/>
  <c r="X197" i="26"/>
  <c r="Y197" i="26" s="1"/>
  <c r="X136" i="26"/>
  <c r="Y136" i="26" s="1"/>
  <c r="W173" i="26"/>
  <c r="X66" i="29"/>
  <c r="Y66" i="29" s="1"/>
  <c r="W80" i="26"/>
  <c r="X121" i="26"/>
  <c r="Y121" i="26" s="1"/>
  <c r="X32" i="13"/>
  <c r="Y32" i="13" s="1"/>
  <c r="W28" i="27"/>
  <c r="X211" i="26"/>
  <c r="Y211" i="26" s="1"/>
  <c r="W59" i="13"/>
  <c r="W27" i="27"/>
  <c r="W71" i="13"/>
  <c r="X392" i="26"/>
  <c r="Y392" i="26" s="1"/>
  <c r="W191" i="26"/>
  <c r="X155" i="26"/>
  <c r="Y155" i="26" s="1"/>
  <c r="X30" i="29"/>
  <c r="Y30" i="29" s="1"/>
  <c r="X68" i="29"/>
  <c r="Y68" i="29" s="1"/>
  <c r="W74" i="13"/>
  <c r="W58" i="13"/>
  <c r="X134" i="26"/>
  <c r="Y134" i="26" s="1"/>
  <c r="W100" i="13"/>
  <c r="W45" i="13"/>
  <c r="X167" i="26"/>
  <c r="Y167" i="26" s="1"/>
  <c r="W149" i="26"/>
  <c r="X28" i="13"/>
  <c r="Y28" i="13" s="1"/>
  <c r="X230" i="26"/>
  <c r="Y230" i="26" s="1"/>
  <c r="X147" i="26"/>
  <c r="Y147" i="26" s="1"/>
  <c r="X35" i="27"/>
  <c r="Y35" i="27" s="1"/>
  <c r="W362" i="26"/>
  <c r="X24" i="29"/>
  <c r="Y24" i="29" s="1"/>
  <c r="X55" i="26"/>
  <c r="Y55" i="26" s="1"/>
  <c r="X53" i="27"/>
  <c r="Y53" i="27" s="1"/>
  <c r="W360" i="26"/>
  <c r="W203" i="26"/>
  <c r="W45" i="26"/>
  <c r="W79" i="26"/>
  <c r="W384" i="26"/>
  <c r="X62" i="13"/>
  <c r="Y62" i="13" s="1"/>
  <c r="W70" i="13"/>
  <c r="W110" i="26"/>
  <c r="W26" i="13"/>
  <c r="W55" i="13"/>
  <c r="W207" i="26"/>
  <c r="W86" i="13"/>
  <c r="W102" i="26"/>
  <c r="X85" i="26"/>
  <c r="Y85" i="26" s="1"/>
  <c r="W143" i="26"/>
  <c r="W23" i="26"/>
  <c r="X164" i="26"/>
  <c r="Y164" i="26" s="1"/>
  <c r="X65" i="27"/>
  <c r="Y65" i="27" s="1"/>
  <c r="W127" i="26"/>
  <c r="W44" i="26"/>
  <c r="W214" i="26"/>
  <c r="X48" i="27"/>
  <c r="Y48" i="27" s="1"/>
  <c r="X27" i="26"/>
  <c r="Y27" i="26" s="1"/>
  <c r="W356" i="26"/>
  <c r="W28" i="13"/>
  <c r="W37" i="13"/>
  <c r="X59" i="27"/>
  <c r="Y59" i="27" s="1"/>
  <c r="X69" i="29"/>
  <c r="Y69" i="29" s="1"/>
  <c r="W76" i="13"/>
  <c r="W258" i="26"/>
  <c r="W65" i="26"/>
  <c r="W130" i="26"/>
  <c r="X182" i="26"/>
  <c r="Y182" i="26" s="1"/>
  <c r="W94" i="26"/>
  <c r="W69" i="26"/>
  <c r="X58" i="26"/>
  <c r="Y58" i="26" s="1"/>
  <c r="W308" i="26"/>
  <c r="X42" i="13"/>
  <c r="Y42" i="13" s="1"/>
  <c r="X251" i="26"/>
  <c r="Y251" i="26" s="1"/>
  <c r="W38" i="26"/>
  <c r="W33" i="28"/>
  <c r="X246" i="26"/>
  <c r="Y246" i="26" s="1"/>
  <c r="W172" i="26"/>
  <c r="W122" i="26"/>
  <c r="W185" i="26"/>
  <c r="X336" i="26"/>
  <c r="Y336" i="26" s="1"/>
  <c r="W334" i="26"/>
  <c r="X245" i="26"/>
  <c r="Y245" i="26" s="1"/>
  <c r="W375" i="26"/>
  <c r="X54" i="29"/>
  <c r="Y54" i="29" s="1"/>
  <c r="W385" i="26"/>
  <c r="W141" i="26"/>
  <c r="W51" i="27"/>
  <c r="W357" i="26"/>
  <c r="W69" i="29"/>
  <c r="X189" i="26"/>
  <c r="Y189" i="26" s="1"/>
  <c r="W264" i="26"/>
  <c r="X91" i="26"/>
  <c r="Y91" i="26" s="1"/>
  <c r="W366" i="26"/>
  <c r="X175" i="26"/>
  <c r="Y175" i="26" s="1"/>
  <c r="X86" i="13"/>
  <c r="Y86" i="13" s="1"/>
  <c r="X102" i="13"/>
  <c r="Y102" i="13" s="1"/>
  <c r="X65" i="13"/>
  <c r="Y65" i="13" s="1"/>
  <c r="W400" i="26"/>
  <c r="W91" i="26"/>
  <c r="X357" i="26"/>
  <c r="Y357" i="26" s="1"/>
  <c r="W216" i="26"/>
  <c r="W68" i="13"/>
  <c r="X44" i="13"/>
  <c r="Y44" i="13" s="1"/>
  <c r="W37" i="27"/>
  <c r="X382" i="26"/>
  <c r="Y382" i="26" s="1"/>
  <c r="X165" i="26"/>
  <c r="Y165" i="26" s="1"/>
  <c r="X75" i="13"/>
  <c r="Y75" i="13" s="1"/>
  <c r="X28" i="27"/>
  <c r="Y28" i="27" s="1"/>
  <c r="X43" i="13"/>
  <c r="Y43" i="13" s="1"/>
  <c r="W316" i="26"/>
  <c r="X123" i="26"/>
  <c r="Y123" i="26" s="1"/>
  <c r="W116" i="26"/>
  <c r="X29" i="29"/>
  <c r="Y29" i="29" s="1"/>
  <c r="W60" i="27"/>
  <c r="W120" i="26"/>
  <c r="X58" i="13"/>
  <c r="Y58" i="13" s="1"/>
  <c r="X226" i="26"/>
  <c r="Y226" i="26" s="1"/>
  <c r="X25" i="28"/>
  <c r="Y25" i="28" s="1"/>
  <c r="X221" i="26"/>
  <c r="Y221" i="26" s="1"/>
  <c r="W32" i="28"/>
  <c r="W157" i="26"/>
  <c r="X68" i="13"/>
  <c r="Y68" i="13" s="1"/>
  <c r="X25" i="26"/>
  <c r="Y25" i="26" s="1"/>
  <c r="W351" i="26"/>
  <c r="W378" i="26"/>
  <c r="W297" i="26"/>
  <c r="W90" i="13"/>
  <c r="W62" i="27"/>
  <c r="W67" i="26"/>
  <c r="X141" i="26"/>
  <c r="Y141" i="26" s="1"/>
  <c r="X266" i="26"/>
  <c r="Y266" i="26" s="1"/>
  <c r="W69" i="27"/>
  <c r="W331" i="26"/>
  <c r="X37" i="13"/>
  <c r="Y37" i="13" s="1"/>
  <c r="W139" i="26"/>
  <c r="W94" i="13"/>
  <c r="X51" i="29"/>
  <c r="Y51" i="29" s="1"/>
  <c r="W399" i="26"/>
  <c r="X286" i="26"/>
  <c r="Y286" i="26" s="1"/>
  <c r="X116" i="26"/>
  <c r="Y116" i="26" s="1"/>
  <c r="X67" i="27"/>
  <c r="Y67" i="27" s="1"/>
  <c r="X62" i="26"/>
  <c r="Y62" i="26" s="1"/>
  <c r="X24" i="13"/>
  <c r="Y24" i="13" s="1"/>
  <c r="X190" i="26"/>
  <c r="Y190" i="26" s="1"/>
  <c r="W62" i="26"/>
  <c r="W48" i="26"/>
  <c r="X359" i="26"/>
  <c r="Y359" i="26" s="1"/>
  <c r="W332" i="26"/>
  <c r="X242" i="26"/>
  <c r="Y242" i="26" s="1"/>
  <c r="X46" i="27"/>
  <c r="Y46" i="27" s="1"/>
  <c r="X44" i="29"/>
  <c r="Y44" i="29" s="1"/>
  <c r="W95" i="13"/>
  <c r="X56" i="29"/>
  <c r="Y56" i="29" s="1"/>
  <c r="W183" i="26"/>
  <c r="W36" i="27"/>
  <c r="W104" i="13"/>
  <c r="W228" i="26"/>
  <c r="W66" i="26"/>
  <c r="W49" i="29"/>
  <c r="W328" i="26"/>
  <c r="W235" i="26"/>
  <c r="X216" i="26"/>
  <c r="Y216" i="26" s="1"/>
  <c r="W153" i="26"/>
  <c r="X55" i="13"/>
  <c r="Y55" i="13" s="1"/>
  <c r="X71" i="13"/>
  <c r="Y71" i="13" s="1"/>
  <c r="W344" i="26"/>
  <c r="X61" i="29"/>
  <c r="Y61" i="29" s="1"/>
  <c r="X34" i="28"/>
  <c r="Y34" i="28" s="1"/>
  <c r="X291" i="26"/>
  <c r="Y291" i="26" s="1"/>
  <c r="X277" i="26"/>
  <c r="Y277" i="26" s="1"/>
  <c r="W101" i="26"/>
  <c r="W27" i="29"/>
  <c r="X84" i="26"/>
  <c r="Y84" i="26" s="1"/>
  <c r="X272" i="26"/>
  <c r="Y272" i="26" s="1"/>
  <c r="W302" i="26"/>
  <c r="X310" i="26"/>
  <c r="Y310" i="26" s="1"/>
  <c r="W58" i="27"/>
  <c r="W242" i="26"/>
  <c r="X47" i="13"/>
  <c r="Y47" i="13" s="1"/>
  <c r="X78" i="26"/>
  <c r="Y78" i="26" s="1"/>
  <c r="X69" i="27"/>
  <c r="Y69" i="27" s="1"/>
  <c r="W241" i="26"/>
  <c r="X50" i="29"/>
  <c r="Y50" i="29" s="1"/>
  <c r="X37" i="27"/>
  <c r="Y37" i="27" s="1"/>
  <c r="W372" i="26"/>
  <c r="W260" i="26"/>
  <c r="X31" i="28"/>
  <c r="Y31" i="28" s="1"/>
  <c r="X341" i="26"/>
  <c r="Y341" i="26" s="1"/>
  <c r="W187" i="26"/>
  <c r="X231" i="26"/>
  <c r="Y231" i="26" s="1"/>
  <c r="X89" i="13"/>
  <c r="Y89" i="13" s="1"/>
  <c r="X36" i="27"/>
  <c r="Y36" i="27" s="1"/>
  <c r="W178" i="26"/>
  <c r="X146" i="26"/>
  <c r="Y146" i="26" s="1"/>
  <c r="X51" i="13"/>
  <c r="Y51" i="13" s="1"/>
  <c r="X367" i="26"/>
  <c r="Y367" i="26" s="1"/>
  <c r="X70" i="27"/>
  <c r="Y70" i="27" s="1"/>
  <c r="X166" i="26"/>
  <c r="Y166" i="26" s="1"/>
  <c r="X160" i="26"/>
  <c r="Y160" i="26" s="1"/>
  <c r="W251" i="26"/>
  <c r="X76" i="13"/>
  <c r="Y76" i="13" s="1"/>
  <c r="W115" i="26"/>
  <c r="W275" i="26"/>
  <c r="X298" i="26"/>
  <c r="Y298" i="26" s="1"/>
  <c r="W249" i="26"/>
  <c r="W391" i="26"/>
  <c r="W73" i="13"/>
  <c r="X348" i="26"/>
  <c r="Y348" i="26" s="1"/>
  <c r="X330" i="26"/>
  <c r="Y330" i="26" s="1"/>
  <c r="X318" i="26"/>
  <c r="Y318" i="26" s="1"/>
  <c r="W37" i="29"/>
  <c r="W35" i="27"/>
  <c r="W56" i="29"/>
  <c r="X312" i="26"/>
  <c r="Y312" i="26" s="1"/>
  <c r="W41" i="13"/>
  <c r="W23" i="28"/>
  <c r="X88" i="26"/>
  <c r="Y88" i="26" s="1"/>
  <c r="X85" i="13"/>
  <c r="Y85" i="13" s="1"/>
  <c r="X42" i="27"/>
  <c r="Y42" i="27" s="1"/>
  <c r="W97" i="26"/>
  <c r="X31" i="13"/>
  <c r="Y31" i="13" s="1"/>
  <c r="X132" i="26"/>
  <c r="Y132" i="26" s="1"/>
  <c r="W72" i="26"/>
  <c r="W343" i="26"/>
  <c r="X23" i="29"/>
  <c r="Y23" i="29" s="1"/>
  <c r="W64" i="29"/>
  <c r="W278" i="26"/>
  <c r="W43" i="13"/>
  <c r="W393" i="26"/>
  <c r="W218" i="26"/>
  <c r="X202" i="26"/>
  <c r="Y202" i="26" s="1"/>
  <c r="W217" i="26"/>
  <c r="W58" i="26"/>
  <c r="X364" i="26"/>
  <c r="Y364" i="26" s="1"/>
  <c r="X302" i="26"/>
  <c r="Y302" i="26" s="1"/>
  <c r="X48" i="29"/>
  <c r="Y48" i="29" s="1"/>
  <c r="W51" i="26"/>
  <c r="X176" i="26"/>
  <c r="Y176" i="26" s="1"/>
  <c r="W274" i="26"/>
  <c r="W194" i="26"/>
  <c r="W89" i="26"/>
  <c r="X57" i="13"/>
  <c r="Y57" i="13" s="1"/>
  <c r="X281" i="26"/>
  <c r="Y281" i="26" s="1"/>
  <c r="W330" i="26"/>
  <c r="W65" i="13"/>
  <c r="X354" i="26"/>
  <c r="Y354" i="26" s="1"/>
  <c r="W67" i="27"/>
  <c r="W31" i="28"/>
  <c r="W253" i="26"/>
  <c r="X177" i="26"/>
  <c r="Y177" i="26" s="1"/>
  <c r="W292" i="26"/>
  <c r="X326" i="26"/>
  <c r="Y326" i="26" s="1"/>
  <c r="X255" i="26"/>
  <c r="Y255" i="26" s="1"/>
  <c r="W160" i="26"/>
  <c r="W363" i="26"/>
  <c r="X117" i="26"/>
  <c r="Y117" i="26" s="1"/>
  <c r="X69" i="26"/>
  <c r="Y69" i="26" s="1"/>
  <c r="X317" i="26"/>
  <c r="Y317" i="26" s="1"/>
  <c r="X78" i="13"/>
  <c r="Y78" i="13" s="1"/>
  <c r="X363" i="26"/>
  <c r="Y363" i="26" s="1"/>
  <c r="W54" i="13"/>
  <c r="W28" i="28"/>
  <c r="X28" i="28"/>
  <c r="Y28" i="28" s="1"/>
  <c r="W364" i="26"/>
  <c r="X93" i="13"/>
  <c r="Y93" i="13" s="1"/>
  <c r="W140" i="26"/>
  <c r="W181" i="26"/>
  <c r="X79" i="26"/>
  <c r="Y79" i="26" s="1"/>
  <c r="X65" i="29"/>
  <c r="Y65" i="29" s="1"/>
  <c r="X130" i="26"/>
  <c r="Y130" i="26" s="1"/>
  <c r="X335" i="26"/>
  <c r="Y335" i="26" s="1"/>
  <c r="W348" i="26"/>
  <c r="X63" i="13"/>
  <c r="Y63" i="13" s="1"/>
  <c r="W167" i="26"/>
  <c r="W72" i="13"/>
  <c r="X248" i="26"/>
  <c r="Y248" i="26" s="1"/>
  <c r="W152" i="26"/>
  <c r="X73" i="26"/>
  <c r="Y73" i="26" s="1"/>
  <c r="X239" i="26"/>
  <c r="Y239" i="26" s="1"/>
  <c r="X156" i="26"/>
  <c r="Y156" i="26" s="1"/>
  <c r="W164" i="26"/>
  <c r="W109" i="26"/>
  <c r="X34" i="27"/>
  <c r="Y34" i="27" s="1"/>
  <c r="X276" i="26"/>
  <c r="Y276" i="26" s="1"/>
  <c r="W25" i="26"/>
  <c r="W261" i="26"/>
  <c r="X70" i="26"/>
  <c r="Y70" i="26" s="1"/>
  <c r="W158" i="26"/>
  <c r="X66" i="26"/>
  <c r="Y66" i="26" s="1"/>
  <c r="W307" i="26"/>
  <c r="W45" i="27"/>
  <c r="X34" i="26"/>
  <c r="Y34" i="26" s="1"/>
  <c r="X395" i="26"/>
  <c r="Y395" i="26" s="1"/>
  <c r="X253" i="26"/>
  <c r="Y253" i="26" s="1"/>
  <c r="W395" i="26"/>
  <c r="X389" i="26"/>
  <c r="Y389" i="26" s="1"/>
  <c r="W252" i="26"/>
  <c r="W170" i="26"/>
  <c r="W223" i="26"/>
  <c r="X83" i="26"/>
  <c r="Y83" i="26" s="1"/>
  <c r="X378" i="26"/>
  <c r="Y378" i="26" s="1"/>
  <c r="X138" i="26"/>
  <c r="Y138" i="26" s="1"/>
  <c r="X27" i="13"/>
  <c r="Y27" i="13" s="1"/>
  <c r="W36" i="29"/>
  <c r="W317" i="26"/>
  <c r="W165" i="26"/>
  <c r="W67" i="29"/>
  <c r="W309" i="26"/>
  <c r="X38" i="26"/>
  <c r="Y38" i="26" s="1"/>
  <c r="W135" i="26"/>
  <c r="W320" i="26"/>
  <c r="W57" i="13"/>
  <c r="W335" i="26"/>
  <c r="W49" i="27"/>
  <c r="W47" i="27"/>
  <c r="X264" i="26"/>
  <c r="Y264" i="26" s="1"/>
  <c r="W145" i="26"/>
  <c r="W226" i="26"/>
  <c r="X56" i="27"/>
  <c r="Y56" i="27" s="1"/>
  <c r="X254" i="26"/>
  <c r="Y254" i="26" s="1"/>
  <c r="X57" i="26"/>
  <c r="Y57" i="26" s="1"/>
  <c r="W56" i="13"/>
  <c r="W286" i="26"/>
  <c r="X215" i="26"/>
  <c r="Y215" i="26" s="1"/>
  <c r="W46" i="29"/>
  <c r="W125" i="26"/>
  <c r="W40" i="26"/>
  <c r="W238" i="26"/>
  <c r="X50" i="27"/>
  <c r="Y50" i="27" s="1"/>
  <c r="W381" i="26"/>
  <c r="W106" i="26"/>
  <c r="X320" i="26"/>
  <c r="Y320" i="26" s="1"/>
  <c r="W48" i="27"/>
  <c r="W45" i="29"/>
  <c r="W73" i="26"/>
  <c r="W322" i="26"/>
  <c r="W70" i="27"/>
  <c r="W352" i="26"/>
  <c r="X238" i="26"/>
  <c r="Y238" i="26" s="1"/>
  <c r="W24" i="27"/>
  <c r="X38" i="27"/>
  <c r="Y38" i="27" s="1"/>
  <c r="W93" i="13"/>
  <c r="X52" i="27"/>
  <c r="Y52" i="27" s="1"/>
  <c r="X127" i="26"/>
  <c r="Y127" i="26" s="1"/>
  <c r="W39" i="26"/>
  <c r="W166" i="26"/>
  <c r="X191" i="26"/>
  <c r="Y191" i="26" s="1"/>
  <c r="X369" i="26"/>
  <c r="Y369" i="26" s="1"/>
  <c r="X23" i="26"/>
  <c r="Y23" i="26" s="1"/>
  <c r="W40" i="27"/>
  <c r="W347" i="26"/>
  <c r="X26" i="13"/>
  <c r="Y26" i="13" s="1"/>
  <c r="W23" i="13"/>
  <c r="W37" i="26"/>
  <c r="X148" i="26"/>
  <c r="Y148" i="26" s="1"/>
  <c r="X33" i="27"/>
  <c r="Y33" i="27" s="1"/>
  <c r="X375" i="26"/>
  <c r="Y375" i="26" s="1"/>
  <c r="W227" i="26"/>
  <c r="W131" i="26"/>
  <c r="W98" i="26"/>
  <c r="W49" i="26"/>
  <c r="W50" i="26"/>
  <c r="W30" i="13"/>
  <c r="W192" i="26"/>
  <c r="X33" i="29"/>
  <c r="Y33" i="29" s="1"/>
  <c r="X94" i="26"/>
  <c r="Y94" i="26" s="1"/>
  <c r="X269" i="26"/>
  <c r="Y269" i="26" s="1"/>
  <c r="X201" i="26"/>
  <c r="Y201" i="26" s="1"/>
  <c r="W174" i="26"/>
  <c r="X306" i="26"/>
  <c r="Y306" i="26" s="1"/>
  <c r="X80" i="13"/>
  <c r="Y80" i="13" s="1"/>
  <c r="X183" i="26"/>
  <c r="Y183" i="26" s="1"/>
  <c r="W83" i="26"/>
  <c r="W294" i="26"/>
  <c r="W295" i="26"/>
  <c r="X26" i="27"/>
  <c r="Y26" i="27" s="1"/>
  <c r="X207" i="26"/>
  <c r="Y207" i="26" s="1"/>
  <c r="W339" i="26"/>
  <c r="X152" i="26"/>
  <c r="Y152" i="26" s="1"/>
  <c r="X27" i="27"/>
  <c r="Y27" i="27" s="1"/>
  <c r="W44" i="27"/>
  <c r="W171" i="26"/>
  <c r="W66" i="27"/>
  <c r="X84" i="13"/>
  <c r="Y84" i="13" s="1"/>
  <c r="X41" i="27"/>
  <c r="Y41" i="27" s="1"/>
  <c r="X305" i="26"/>
  <c r="Y305" i="26" s="1"/>
  <c r="W26" i="29"/>
  <c r="W304" i="26"/>
  <c r="X52" i="26"/>
  <c r="Y52" i="26" s="1"/>
  <c r="X36" i="26"/>
  <c r="Y36" i="26" s="1"/>
  <c r="X198" i="26"/>
  <c r="Y198" i="26" s="1"/>
  <c r="X274" i="26"/>
  <c r="Y274" i="26" s="1"/>
  <c r="W374" i="26"/>
  <c r="W301" i="26"/>
  <c r="W24" i="28"/>
  <c r="W237" i="26"/>
  <c r="X113" i="26"/>
  <c r="Y113" i="26" s="1"/>
  <c r="W169" i="26"/>
  <c r="X149" i="26"/>
  <c r="Y149" i="26" s="1"/>
  <c r="X170" i="26"/>
  <c r="Y170" i="26" s="1"/>
  <c r="X379" i="26"/>
  <c r="Y379" i="26" s="1"/>
  <c r="W329" i="26"/>
  <c r="W342" i="26"/>
  <c r="W42" i="26"/>
  <c r="W54" i="26"/>
  <c r="X61" i="27"/>
  <c r="Y61" i="27" s="1"/>
  <c r="X388" i="26"/>
  <c r="Y388" i="26" s="1"/>
  <c r="X29" i="27"/>
  <c r="Y29" i="27" s="1"/>
  <c r="W36" i="13"/>
  <c r="W323" i="26"/>
  <c r="X40" i="27"/>
  <c r="Y40" i="27" s="1"/>
  <c r="W41" i="26"/>
  <c r="W272" i="26"/>
  <c r="X224" i="26"/>
  <c r="Y224" i="26" s="1"/>
  <c r="W314" i="26"/>
  <c r="W161" i="26"/>
  <c r="W46" i="27"/>
  <c r="X41" i="26"/>
  <c r="Y41" i="26" s="1"/>
  <c r="W30" i="26"/>
  <c r="W25" i="27"/>
  <c r="W255" i="26"/>
  <c r="W123" i="26"/>
  <c r="W84" i="26"/>
  <c r="W291" i="26"/>
  <c r="X80" i="26"/>
  <c r="Y80" i="26" s="1"/>
  <c r="W243" i="26"/>
  <c r="W26" i="26"/>
  <c r="X261" i="26"/>
  <c r="Y261" i="26" s="1"/>
  <c r="X71" i="26"/>
  <c r="Y71" i="26" s="1"/>
  <c r="X129" i="26"/>
  <c r="Y129" i="26" s="1"/>
  <c r="W25" i="28"/>
  <c r="W32" i="13"/>
  <c r="W87" i="13"/>
  <c r="X324" i="26"/>
  <c r="Y324" i="26" s="1"/>
  <c r="X28" i="26"/>
  <c r="Y28" i="26" s="1"/>
  <c r="W246" i="26"/>
  <c r="X315" i="26"/>
  <c r="Y315" i="26" s="1"/>
  <c r="X313" i="26"/>
  <c r="Y313" i="26" s="1"/>
  <c r="X225" i="26"/>
  <c r="Y225" i="26" s="1"/>
  <c r="X377" i="26"/>
  <c r="Y377" i="26" s="1"/>
  <c r="W284" i="26"/>
  <c r="W40" i="13"/>
  <c r="W63" i="26"/>
  <c r="W231" i="26"/>
  <c r="W34" i="28"/>
  <c r="X61" i="26"/>
  <c r="Y61" i="26" s="1"/>
  <c r="X23" i="28"/>
  <c r="Y23" i="28" s="1"/>
  <c r="X48" i="13"/>
  <c r="Y48" i="13" s="1"/>
  <c r="X222" i="26"/>
  <c r="Y222" i="26" s="1"/>
  <c r="W29" i="28"/>
  <c r="X28" i="29"/>
  <c r="Y28" i="29" s="1"/>
  <c r="X36" i="13"/>
  <c r="Y36" i="13" s="1"/>
  <c r="W365" i="26"/>
  <c r="W46" i="13"/>
  <c r="W369" i="26"/>
  <c r="W66" i="29"/>
  <c r="W142" i="26"/>
  <c r="X338" i="26"/>
  <c r="Y338" i="26" s="1"/>
  <c r="X41" i="13"/>
  <c r="Y41" i="13" s="1"/>
  <c r="X360" i="26"/>
  <c r="Y360" i="26" s="1"/>
  <c r="X34" i="29"/>
  <c r="Y34" i="29" s="1"/>
  <c r="W163" i="26"/>
  <c r="X278" i="26"/>
  <c r="Y278" i="26" s="1"/>
  <c r="W300" i="26"/>
  <c r="X213" i="26"/>
  <c r="Y213" i="26" s="1"/>
  <c r="W353" i="26"/>
  <c r="X43" i="29"/>
  <c r="Y43" i="29" s="1"/>
  <c r="X41" i="29"/>
  <c r="Y41" i="29" s="1"/>
  <c r="X64" i="27"/>
  <c r="Y64" i="27" s="1"/>
  <c r="X37" i="26"/>
  <c r="Y37" i="26" s="1"/>
  <c r="X119" i="26"/>
  <c r="Y119" i="26" s="1"/>
  <c r="W63" i="29"/>
  <c r="W146" i="26"/>
  <c r="W338" i="26"/>
  <c r="W233" i="26"/>
  <c r="W74" i="26"/>
  <c r="X60" i="26"/>
  <c r="Y60" i="26" s="1"/>
  <c r="X280" i="26"/>
  <c r="Y280" i="26" s="1"/>
  <c r="W156" i="26"/>
  <c r="W34" i="13"/>
  <c r="W56" i="27"/>
  <c r="X106" i="26"/>
  <c r="Y106" i="26" s="1"/>
  <c r="X185" i="26"/>
  <c r="Y185" i="26" s="1"/>
  <c r="W401" i="26"/>
  <c r="X292" i="26"/>
  <c r="Y292" i="26" s="1"/>
  <c r="W355" i="26"/>
  <c r="X53" i="13"/>
  <c r="Y53" i="13" s="1"/>
  <c r="W200" i="26"/>
  <c r="X140" i="26"/>
  <c r="Y140" i="26" s="1"/>
  <c r="X319" i="26"/>
  <c r="Y319" i="26" s="1"/>
  <c r="W202" i="26"/>
  <c r="X57" i="29"/>
  <c r="Y57" i="29" s="1"/>
  <c r="X49" i="29"/>
  <c r="Y49" i="29" s="1"/>
  <c r="X205" i="26"/>
  <c r="Y205" i="26" s="1"/>
  <c r="W102" i="13"/>
  <c r="X49" i="26"/>
  <c r="Y49" i="26" s="1"/>
  <c r="X380" i="26"/>
  <c r="Y380" i="26" s="1"/>
  <c r="W290" i="26"/>
  <c r="X82" i="13"/>
  <c r="Y82" i="13" s="1"/>
  <c r="W186" i="26"/>
  <c r="W81" i="13"/>
  <c r="X32" i="29"/>
  <c r="Y32" i="29" s="1"/>
  <c r="X31" i="29"/>
  <c r="Y31" i="29" s="1"/>
  <c r="W269" i="26"/>
  <c r="X67" i="29"/>
  <c r="Y67" i="29" s="1"/>
  <c r="W266" i="26"/>
  <c r="W69" i="13"/>
  <c r="X256" i="26"/>
  <c r="Y256" i="26" s="1"/>
  <c r="X42" i="26"/>
  <c r="Y42" i="26" s="1"/>
  <c r="X72" i="26"/>
  <c r="Y72" i="26" s="1"/>
  <c r="W52" i="29"/>
  <c r="X300" i="26"/>
  <c r="Y300" i="26" s="1"/>
  <c r="W33" i="27"/>
  <c r="W25" i="29"/>
  <c r="X339" i="26"/>
  <c r="Y339" i="26" s="1"/>
  <c r="X293" i="26"/>
  <c r="Y293" i="26" s="1"/>
  <c r="X227" i="26"/>
  <c r="Y227" i="26" s="1"/>
  <c r="W371" i="26"/>
  <c r="W77" i="13"/>
  <c r="X47" i="26"/>
  <c r="Y47" i="26" s="1"/>
  <c r="X135" i="26"/>
  <c r="Y135" i="26" s="1"/>
  <c r="W63" i="27"/>
  <c r="W383" i="26"/>
  <c r="X115" i="26"/>
  <c r="Y115" i="26" s="1"/>
  <c r="W154" i="26"/>
  <c r="X91" i="13"/>
  <c r="Y91" i="13" s="1"/>
  <c r="X337" i="26"/>
  <c r="Y337" i="26" s="1"/>
  <c r="W250" i="26"/>
  <c r="W390" i="26"/>
  <c r="W124" i="26"/>
  <c r="X125" i="26"/>
  <c r="Y125" i="26" s="1"/>
  <c r="W50" i="27"/>
  <c r="W111" i="26"/>
  <c r="W64" i="13"/>
  <c r="X285" i="26"/>
  <c r="Y285" i="26" s="1"/>
  <c r="X65" i="26"/>
  <c r="Y65" i="26" s="1"/>
  <c r="X31" i="27"/>
  <c r="Y31" i="27" s="1"/>
  <c r="W68" i="26"/>
  <c r="X55" i="29"/>
  <c r="Y55" i="29" s="1"/>
  <c r="W205" i="26"/>
  <c r="W35" i="13"/>
  <c r="X68" i="26"/>
  <c r="Y68" i="26" s="1"/>
  <c r="W204" i="26"/>
  <c r="X200" i="26"/>
  <c r="Y200" i="26" s="1"/>
  <c r="X398" i="26"/>
  <c r="Y398" i="26" s="1"/>
  <c r="W61" i="13"/>
  <c r="X346" i="26"/>
  <c r="Y346" i="26" s="1"/>
  <c r="W389" i="26"/>
  <c r="X89" i="26"/>
  <c r="Y89" i="26" s="1"/>
  <c r="X257" i="26"/>
  <c r="Y257" i="26" s="1"/>
  <c r="X79" i="13"/>
  <c r="Y79" i="13" s="1"/>
  <c r="X334" i="26"/>
  <c r="Y334" i="26" s="1"/>
  <c r="W100" i="26"/>
  <c r="X58" i="27"/>
  <c r="Y58" i="27" s="1"/>
  <c r="W299" i="26"/>
  <c r="X371" i="26"/>
  <c r="Y371" i="26" s="1"/>
  <c r="X45" i="26"/>
  <c r="Y45" i="26" s="1"/>
  <c r="X52" i="29"/>
  <c r="Y52" i="29" s="1"/>
  <c r="X193" i="26"/>
  <c r="Y193" i="26" s="1"/>
  <c r="W27" i="26"/>
  <c r="X29" i="28"/>
  <c r="Y29" i="28" s="1"/>
  <c r="X187" i="26"/>
  <c r="Y187" i="26" s="1"/>
  <c r="X352" i="26"/>
  <c r="Y352" i="26" s="1"/>
  <c r="W29" i="26"/>
  <c r="X87" i="26"/>
  <c r="Y87" i="26" s="1"/>
  <c r="W121" i="26"/>
  <c r="W133" i="26"/>
  <c r="X92" i="13"/>
  <c r="Y92" i="13" s="1"/>
  <c r="W64" i="27"/>
  <c r="X45" i="13"/>
  <c r="Y45" i="13" s="1"/>
  <c r="W33" i="29"/>
  <c r="W279" i="26"/>
  <c r="X297" i="26"/>
  <c r="Y297" i="26" s="1"/>
  <c r="X220" i="26"/>
  <c r="Y220" i="26" s="1"/>
  <c r="X126" i="26"/>
  <c r="Y126" i="26" s="1"/>
  <c r="X223" i="26"/>
  <c r="Y223" i="26" s="1"/>
  <c r="W52" i="27"/>
  <c r="W230" i="26"/>
  <c r="W97" i="13"/>
  <c r="X345" i="26"/>
  <c r="Y345" i="26" s="1"/>
  <c r="W245" i="26"/>
  <c r="X323" i="26"/>
  <c r="Y323" i="26" s="1"/>
  <c r="X67" i="26"/>
  <c r="Y67" i="26" s="1"/>
  <c r="W359" i="26"/>
  <c r="W298" i="26"/>
  <c r="X32" i="28"/>
  <c r="Y32" i="28" s="1"/>
  <c r="X368" i="26"/>
  <c r="Y368" i="26" s="1"/>
  <c r="W387" i="26"/>
  <c r="W268" i="26"/>
  <c r="X50" i="26"/>
  <c r="Y50" i="26" s="1"/>
  <c r="W26" i="28"/>
  <c r="X90" i="26"/>
  <c r="Y90" i="26" s="1"/>
  <c r="X328" i="26"/>
  <c r="Y328" i="26" s="1"/>
  <c r="X63" i="29"/>
  <c r="Y63" i="29" s="1"/>
  <c r="W188" i="26"/>
  <c r="W247" i="26"/>
  <c r="W53" i="29"/>
  <c r="W219" i="26"/>
  <c r="W31" i="26"/>
  <c r="W60" i="13"/>
  <c r="W159" i="26"/>
  <c r="W41" i="29"/>
  <c r="X30" i="26"/>
  <c r="Y30" i="26" s="1"/>
  <c r="W303" i="26"/>
  <c r="W244" i="26"/>
  <c r="X237" i="26"/>
  <c r="Y237" i="26" s="1"/>
  <c r="X244" i="26"/>
  <c r="Y244" i="26" s="1"/>
  <c r="X66" i="13"/>
  <c r="Y66" i="13" s="1"/>
  <c r="W315" i="26"/>
  <c r="W345" i="26"/>
  <c r="W324" i="26"/>
  <c r="X344" i="26"/>
  <c r="Y344" i="26" s="1"/>
  <c r="X296" i="26"/>
  <c r="Y296" i="26" s="1"/>
  <c r="X103" i="26"/>
  <c r="Y103" i="26" s="1"/>
  <c r="X27" i="28"/>
  <c r="Y27" i="28" s="1"/>
  <c r="X72" i="13"/>
  <c r="Y72" i="13" s="1"/>
  <c r="X70" i="13"/>
  <c r="Y70" i="13" s="1"/>
  <c r="X144" i="26"/>
  <c r="Y144" i="26" s="1"/>
  <c r="X50" i="13"/>
  <c r="Y50" i="13" s="1"/>
  <c r="W239" i="26"/>
  <c r="X154" i="26"/>
  <c r="Y154" i="26" s="1"/>
  <c r="X95" i="26"/>
  <c r="Y95" i="26" s="1"/>
  <c r="X279" i="26"/>
  <c r="Y279" i="26" s="1"/>
  <c r="W150" i="26"/>
  <c r="W259" i="26"/>
  <c r="X210" i="26"/>
  <c r="Y210" i="26" s="1"/>
  <c r="W265" i="26"/>
  <c r="W210" i="26"/>
  <c r="X118" i="26"/>
  <c r="Y118" i="26" s="1"/>
  <c r="W35" i="28"/>
  <c r="W30" i="29"/>
  <c r="X331" i="26"/>
  <c r="Y331" i="26" s="1"/>
  <c r="W87" i="26"/>
  <c r="X241" i="26"/>
  <c r="Y241" i="26" s="1"/>
  <c r="W82" i="13"/>
  <c r="W99" i="26"/>
  <c r="W206" i="26"/>
  <c r="W62" i="29"/>
  <c r="X169" i="26"/>
  <c r="Y169" i="26" s="1"/>
  <c r="W32" i="29"/>
  <c r="W30" i="27"/>
  <c r="W112" i="26"/>
  <c r="W196" i="26"/>
  <c r="X114" i="26"/>
  <c r="Y114" i="26" s="1"/>
  <c r="X218" i="26"/>
  <c r="Y218" i="26" s="1"/>
  <c r="W44" i="13"/>
  <c r="X38" i="13"/>
  <c r="Y38" i="13" s="1"/>
  <c r="X64" i="26"/>
  <c r="Y64" i="26" s="1"/>
  <c r="X358" i="26"/>
  <c r="Y358" i="26" s="1"/>
  <c r="W193" i="26"/>
  <c r="X26" i="28"/>
  <c r="Y26" i="28" s="1"/>
  <c r="X353" i="26"/>
  <c r="Y353" i="26" s="1"/>
  <c r="W26" i="27"/>
  <c r="W62" i="13"/>
  <c r="W221" i="26"/>
  <c r="W88" i="13"/>
  <c r="W75" i="13"/>
  <c r="X96" i="26"/>
  <c r="Y96" i="26" s="1"/>
  <c r="X60" i="27"/>
  <c r="Y60" i="27" s="1"/>
  <c r="X381" i="26"/>
  <c r="Y381" i="26" s="1"/>
  <c r="X158" i="26"/>
  <c r="Y158" i="26" s="1"/>
  <c r="X61" i="13"/>
  <c r="Y61" i="13" s="1"/>
  <c r="X66" i="27"/>
  <c r="Y66" i="27" s="1"/>
  <c r="X33" i="26"/>
  <c r="Y33" i="26" s="1"/>
  <c r="W198" i="26"/>
  <c r="W27" i="13"/>
  <c r="W29" i="13"/>
  <c r="X33" i="28"/>
  <c r="Y33" i="28" s="1"/>
  <c r="X240" i="26"/>
  <c r="Y240" i="26" s="1"/>
  <c r="W27" i="28"/>
  <c r="X217" i="26"/>
  <c r="Y217" i="26" s="1"/>
  <c r="X37" i="29"/>
  <c r="Y37" i="29" s="1"/>
  <c r="X234" i="26"/>
  <c r="Y234" i="26" s="1"/>
  <c r="X94" i="13"/>
  <c r="Y94" i="13" s="1"/>
  <c r="W179" i="26"/>
  <c r="X150" i="26"/>
  <c r="Y150" i="26" s="1"/>
  <c r="W48" i="29"/>
  <c r="W66" i="13"/>
  <c r="X120" i="26"/>
  <c r="Y120" i="26" s="1"/>
  <c r="W337" i="26"/>
  <c r="W388" i="26"/>
  <c r="X143" i="26"/>
  <c r="Y143" i="26" s="1"/>
  <c r="X401" i="26"/>
  <c r="Y401" i="26" s="1"/>
  <c r="W78" i="13"/>
  <c r="X98" i="13"/>
  <c r="Y98" i="13" s="1"/>
  <c r="W86" i="26"/>
  <c r="X82" i="26"/>
  <c r="Y82" i="26" s="1"/>
  <c r="X34" i="13"/>
  <c r="Y34" i="13" s="1"/>
  <c r="W24" i="26"/>
  <c r="X356" i="26"/>
  <c r="Y356" i="26" s="1"/>
  <c r="W70" i="26"/>
  <c r="X122" i="26"/>
  <c r="Y122" i="26" s="1"/>
  <c r="X74" i="13"/>
  <c r="Y74" i="13" s="1"/>
  <c r="X39" i="27"/>
  <c r="Y39" i="27" s="1"/>
  <c r="W177" i="26"/>
  <c r="X30" i="28"/>
  <c r="Y30" i="28" s="1"/>
  <c r="X372" i="26"/>
  <c r="Y372" i="26" s="1"/>
  <c r="X98" i="26"/>
  <c r="Y98" i="26" s="1"/>
  <c r="W95" i="26"/>
  <c r="W83" i="13"/>
  <c r="X32" i="27"/>
  <c r="Y32" i="27" s="1"/>
  <c r="X47" i="27"/>
  <c r="Y47" i="27" s="1"/>
  <c r="W310" i="26"/>
  <c r="W80" i="13"/>
  <c r="W354" i="26"/>
  <c r="W280" i="26"/>
  <c r="X32" i="26"/>
  <c r="Y32" i="26" s="1"/>
  <c r="W34" i="27"/>
  <c r="X172" i="26"/>
  <c r="Y172" i="26" s="1"/>
  <c r="W35" i="26"/>
  <c r="X362" i="26"/>
  <c r="Y362" i="26" s="1"/>
  <c r="X39" i="13"/>
  <c r="Y39" i="13" s="1"/>
  <c r="X35" i="28"/>
  <c r="Y35" i="28" s="1"/>
  <c r="X59" i="29"/>
  <c r="Y59" i="29" s="1"/>
  <c r="W93" i="26"/>
  <c r="X299" i="26"/>
  <c r="Y299" i="26" s="1"/>
  <c r="W29" i="29"/>
  <c r="W289" i="26"/>
  <c r="X214" i="26"/>
  <c r="Y214" i="26" s="1"/>
  <c r="X53" i="29"/>
  <c r="Y53" i="29" s="1"/>
  <c r="X49" i="13"/>
  <c r="Y49" i="13" s="1"/>
  <c r="W65" i="29"/>
  <c r="W293" i="26"/>
  <c r="X386" i="26"/>
  <c r="Y386" i="26" s="1"/>
  <c r="X56" i="13"/>
  <c r="Y56" i="13" s="1"/>
  <c r="X63" i="27"/>
  <c r="Y63" i="27" s="1"/>
  <c r="W96" i="13"/>
  <c r="X203" i="26"/>
  <c r="Y203" i="26" s="1"/>
  <c r="X178" i="26"/>
  <c r="Y178" i="26" s="1"/>
  <c r="X88" i="13"/>
  <c r="Y88" i="13" s="1"/>
  <c r="X60" i="13"/>
  <c r="Y60" i="13" s="1"/>
  <c r="X235" i="26"/>
  <c r="Y235" i="26" s="1"/>
  <c r="X314" i="26"/>
  <c r="Y314" i="26" s="1"/>
  <c r="W23" i="29"/>
  <c r="W209" i="26"/>
  <c r="W52" i="26"/>
  <c r="W35" i="29"/>
  <c r="X194" i="26"/>
  <c r="Y194" i="26" s="1"/>
  <c r="W76" i="26"/>
  <c r="W38" i="29"/>
  <c r="W148" i="26"/>
  <c r="W50" i="29"/>
  <c r="X327" i="26"/>
  <c r="Y327" i="26" s="1"/>
  <c r="X384" i="26"/>
  <c r="Y384" i="26" s="1"/>
  <c r="X62" i="29"/>
  <c r="Y62" i="29" s="1"/>
  <c r="X23" i="13"/>
  <c r="Y23" i="13" s="1"/>
  <c r="X366" i="26"/>
  <c r="Y366" i="26" s="1"/>
  <c r="W84" i="13"/>
  <c r="X259" i="26"/>
  <c r="Y259" i="26" s="1"/>
  <c r="W151" i="26"/>
  <c r="W137" i="26"/>
  <c r="W126" i="26"/>
  <c r="X46" i="13"/>
  <c r="Y46" i="13" s="1"/>
  <c r="W30" i="28"/>
  <c r="W51" i="13"/>
  <c r="X51" i="27"/>
  <c r="Y51" i="27" s="1"/>
  <c r="W273" i="26"/>
  <c r="W263" i="26"/>
  <c r="X340" i="26"/>
  <c r="Y340" i="26" s="1"/>
  <c r="W257" i="26"/>
  <c r="W64" i="26"/>
  <c r="X195" i="26"/>
  <c r="Y195" i="26" s="1"/>
  <c r="X145" i="26"/>
  <c r="Y145" i="26" s="1"/>
  <c r="X212" i="26"/>
  <c r="Y212" i="26" s="1"/>
  <c r="W99" i="13"/>
  <c r="X304" i="26"/>
  <c r="Y304" i="26" s="1"/>
  <c r="X128" i="26"/>
  <c r="Y128" i="26" s="1"/>
  <c r="W59" i="29"/>
  <c r="X26" i="29"/>
  <c r="Y26" i="29" s="1"/>
  <c r="W101" i="13"/>
  <c r="X161" i="26"/>
  <c r="Y161" i="26" s="1"/>
  <c r="W373" i="26"/>
  <c r="X48" i="26"/>
  <c r="Y48" i="26" s="1"/>
  <c r="X283" i="26"/>
  <c r="Y283" i="26" s="1"/>
  <c r="W105" i="26"/>
  <c r="W180" i="26"/>
  <c r="X31" i="26"/>
  <c r="Y31" i="26" s="1"/>
  <c r="W48" i="13"/>
  <c r="W256" i="26"/>
  <c r="W53" i="13"/>
  <c r="X180" i="26"/>
  <c r="Y180" i="26" s="1"/>
  <c r="X204" i="26"/>
  <c r="Y204" i="26" s="1"/>
  <c r="X40" i="26"/>
  <c r="Y40" i="26" s="1"/>
  <c r="X159" i="26"/>
  <c r="Y159" i="26" s="1"/>
  <c r="W386" i="26"/>
  <c r="X86" i="26"/>
  <c r="Y86" i="26" s="1"/>
  <c r="W24" i="29"/>
  <c r="W31" i="13"/>
  <c r="X153" i="26"/>
  <c r="Y153" i="26" s="1"/>
  <c r="X168" i="26"/>
  <c r="Y168" i="26" s="1"/>
  <c r="X163" i="26"/>
  <c r="Y163" i="26" s="1"/>
  <c r="W44" i="29"/>
  <c r="W103" i="26"/>
  <c r="W195" i="26"/>
  <c r="X391" i="26"/>
  <c r="Y391" i="26" s="1"/>
  <c r="X181" i="26"/>
  <c r="Y181" i="26" s="1"/>
  <c r="X43" i="27"/>
  <c r="Y43" i="27" s="1"/>
  <c r="W82" i="26"/>
  <c r="X157" i="26"/>
  <c r="Y157" i="26" s="1"/>
  <c r="W32" i="26"/>
  <c r="W305" i="26"/>
  <c r="W60" i="29"/>
  <c r="W57" i="29"/>
  <c r="W47" i="26"/>
  <c r="X308" i="26"/>
  <c r="Y308" i="26" s="1"/>
  <c r="W147" i="26"/>
  <c r="X179" i="26"/>
  <c r="Y179" i="26" s="1"/>
  <c r="W220" i="26"/>
  <c r="W288" i="26"/>
  <c r="W114" i="26"/>
  <c r="X162" i="26"/>
  <c r="Y162" i="26" s="1"/>
  <c r="X273" i="26"/>
  <c r="Y273" i="26" s="1"/>
  <c r="W25" i="13"/>
  <c r="W341" i="26"/>
  <c r="X104" i="26"/>
  <c r="Y104" i="26" s="1"/>
  <c r="W33" i="13"/>
  <c r="X69" i="13"/>
  <c r="Y69" i="13" s="1"/>
  <c r="X25" i="13"/>
  <c r="Y25" i="13" s="1"/>
  <c r="X30" i="27"/>
  <c r="Y30" i="27" s="1"/>
  <c r="W236" i="26"/>
  <c r="X258" i="26"/>
  <c r="Y258" i="26" s="1"/>
  <c r="W132" i="26"/>
  <c r="W318" i="26"/>
  <c r="W38" i="13"/>
  <c r="X74" i="26"/>
  <c r="Y74" i="26" s="1"/>
  <c r="W113" i="26"/>
  <c r="W28" i="26"/>
  <c r="W382" i="26"/>
  <c r="X46" i="26"/>
  <c r="Y46" i="26" s="1"/>
  <c r="W29" i="27"/>
  <c r="W61" i="27"/>
  <c r="L6" i="22" l="1"/>
  <c r="K6" i="22"/>
  <c r="I6" i="22"/>
  <c r="M6" i="22"/>
  <c r="J6" i="22"/>
  <c r="J5" i="22" l="1"/>
  <c r="J7" i="22"/>
  <c r="L5" i="22"/>
  <c r="L7" i="22"/>
  <c r="I5" i="22"/>
  <c r="I7" i="22"/>
  <c r="K5" i="22"/>
  <c r="K7" i="22"/>
  <c r="M5" i="22"/>
  <c r="M7" i="22"/>
</calcChain>
</file>

<file path=xl/sharedStrings.xml><?xml version="1.0" encoding="utf-8"?>
<sst xmlns="http://schemas.openxmlformats.org/spreadsheetml/2006/main" count="5225" uniqueCount="160">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</sst>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9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9" fillId="0" borderId="38" xfId="1" applyFont="1" applyFill="1" applyBorder="1"/>
    <xf numFmtId="173" fontId="9" fillId="8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2" fontId="9" fillId="3" borderId="10" xfId="1" applyNumberFormat="1" applyFont="1" applyFill="1" applyBorder="1"/>
    <xf numFmtId="173" fontId="9" fillId="8" borderId="23" xfId="1" applyNumberFormat="1" applyFont="1" applyFill="1" applyBorder="1" applyAlignment="1">
      <alignment horizontal="center" vertical="center"/>
    </xf>
    <xf numFmtId="173" fontId="9" fillId="8" borderId="22" xfId="1" applyNumberFormat="1" applyFont="1" applyFill="1" applyBorder="1" applyAlignment="1">
      <alignment horizontal="center" vertical="center"/>
    </xf>
    <xf numFmtId="0" fontId="9" fillId="3" borderId="39" xfId="1" applyFont="1" applyFill="1" applyBorder="1"/>
    <xf numFmtId="173" fontId="9" fillId="8" borderId="39" xfId="1" applyNumberFormat="1" applyFont="1" applyFill="1" applyBorder="1" applyAlignment="1">
      <alignment horizontal="center" vertical="center"/>
    </xf>
    <xf numFmtId="169" fontId="9" fillId="3" borderId="39" xfId="1" applyNumberFormat="1" applyFont="1" applyFill="1" applyBorder="1"/>
    <xf numFmtId="166" fontId="9" fillId="3" borderId="39" xfId="1" applyNumberFormat="1" applyFont="1" applyFill="1" applyBorder="1"/>
    <xf numFmtId="2" fontId="9" fillId="3" borderId="39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22" xfId="1" applyNumberFormat="1" applyFont="1" applyFill="1" applyBorder="1" applyAlignment="1">
      <alignment horizontal="center" vertical="center"/>
    </xf>
    <xf numFmtId="173" fontId="9" fillId="3" borderId="23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21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-3.6999999999443034E-3</c:v>
                </c:pt>
                <c:pt idx="1">
                  <c:v>-3.7000000000242395E-3</c:v>
                </c:pt>
                <c:pt idx="2">
                  <c:v>-3.6758724067009751E-3</c:v>
                </c:pt>
                <c:pt idx="3">
                  <c:v>-3.4915189339235209E-3</c:v>
                </c:pt>
                <c:pt idx="4">
                  <c:v>-3.3721937244601818E-3</c:v>
                </c:pt>
                <c:pt idx="5">
                  <c:v>-3.4163654104091279E-3</c:v>
                </c:pt>
                <c:pt idx="6">
                  <c:v>-3.4661397674851102E-3</c:v>
                </c:pt>
                <c:pt idx="7">
                  <c:v>-2.8241344144053215E-3</c:v>
                </c:pt>
                <c:pt idx="8">
                  <c:v>-3.5043892419928113E-3</c:v>
                </c:pt>
                <c:pt idx="9">
                  <c:v>-3.5122837551160302E-3</c:v>
                </c:pt>
                <c:pt idx="10">
                  <c:v>-3.516842558211053E-3</c:v>
                </c:pt>
                <c:pt idx="11">
                  <c:v>-3.5136458117035474E-3</c:v>
                </c:pt>
                <c:pt idx="12">
                  <c:v>-3.5006700783757339E-3</c:v>
                </c:pt>
                <c:pt idx="13">
                  <c:v>-3.4939182406867886E-3</c:v>
                </c:pt>
                <c:pt idx="14">
                  <c:v>-3.4949109418480617E-3</c:v>
                </c:pt>
                <c:pt idx="15">
                  <c:v>-3.4993196674726335E-3</c:v>
                </c:pt>
                <c:pt idx="16">
                  <c:v>-3.5049866917624684E-3</c:v>
                </c:pt>
                <c:pt idx="17">
                  <c:v>-3.512965227341347E-3</c:v>
                </c:pt>
                <c:pt idx="18">
                  <c:v>-3.5194829842488673E-3</c:v>
                </c:pt>
                <c:pt idx="19">
                  <c:v>-3.5216124747527999E-3</c:v>
                </c:pt>
                <c:pt idx="20">
                  <c:v>-3.522866070300168E-3</c:v>
                </c:pt>
                <c:pt idx="21">
                  <c:v>-3.5231047401040883E-3</c:v>
                </c:pt>
                <c:pt idx="22">
                  <c:v>-3.5194694309170771E-3</c:v>
                </c:pt>
                <c:pt idx="23">
                  <c:v>-3.512982986668689E-3</c:v>
                </c:pt>
                <c:pt idx="24">
                  <c:v>-3.5108794839766588E-3</c:v>
                </c:pt>
                <c:pt idx="25">
                  <c:v>-3.5087058185290232E-3</c:v>
                </c:pt>
                <c:pt idx="26">
                  <c:v>-3.5064728276568147E-3</c:v>
                </c:pt>
                <c:pt idx="27">
                  <c:v>-3.50182921696085E-3</c:v>
                </c:pt>
                <c:pt idx="28">
                  <c:v>-3.4971643557035748E-3</c:v>
                </c:pt>
                <c:pt idx="29">
                  <c:v>-3.4947972970744701E-3</c:v>
                </c:pt>
                <c:pt idx="30">
                  <c:v>-3.492435937086924E-3</c:v>
                </c:pt>
                <c:pt idx="31">
                  <c:v>-3.4900911125923528E-3</c:v>
                </c:pt>
                <c:pt idx="32">
                  <c:v>-3.4854770227621401E-3</c:v>
                </c:pt>
                <c:pt idx="33">
                  <c:v>-3.4810939180429656E-3</c:v>
                </c:pt>
                <c:pt idx="34">
                  <c:v>-3.4789943316182459E-3</c:v>
                </c:pt>
                <c:pt idx="35">
                  <c:v>-3.4769763050324087E-3</c:v>
                </c:pt>
                <c:pt idx="36">
                  <c:v>-3.4750506750169663E-3</c:v>
                </c:pt>
                <c:pt idx="37">
                  <c:v>-3.4715281143737897E-3</c:v>
                </c:pt>
                <c:pt idx="38">
                  <c:v>-3.4684888702773975E-3</c:v>
                </c:pt>
                <c:pt idx="39">
                  <c:v>-3.4671877843184262E-3</c:v>
                </c:pt>
                <c:pt idx="40">
                  <c:v>-3.4660441191158853E-3</c:v>
                </c:pt>
                <c:pt idx="41">
                  <c:v>-3.4650687118009671E-3</c:v>
                </c:pt>
                <c:pt idx="42">
                  <c:v>-3.4636996179360224E-3</c:v>
                </c:pt>
                <c:pt idx="43">
                  <c:v>-3.4630664094770225E-3</c:v>
                </c:pt>
                <c:pt idx="44">
                  <c:v>-3.4630948520053551E-3</c:v>
                </c:pt>
                <c:pt idx="45">
                  <c:v>-3.4645529917343154E-3</c:v>
                </c:pt>
                <c:pt idx="46">
                  <c:v>-3.4672316769679412E-3</c:v>
                </c:pt>
                <c:pt idx="47">
                  <c:v>-3.4722123124852899E-3</c:v>
                </c:pt>
                <c:pt idx="48">
                  <c:v>-3.4768374088978149E-3</c:v>
                </c:pt>
                <c:pt idx="49">
                  <c:v>-3.478882314982279E-3</c:v>
                </c:pt>
                <c:pt idx="50">
                  <c:v>-3.4807529005487226E-3</c:v>
                </c:pt>
                <c:pt idx="51">
                  <c:v>-3.4824333106797667E-3</c:v>
                </c:pt>
                <c:pt idx="52">
                  <c:v>-3.4850471998915111E-3</c:v>
                </c:pt>
                <c:pt idx="53">
                  <c:v>-3.4869360981426567E-3</c:v>
                </c:pt>
                <c:pt idx="54">
                  <c:v>-3.4874278072960507E-3</c:v>
                </c:pt>
                <c:pt idx="55">
                  <c:v>-3.4876342114698033E-3</c:v>
                </c:pt>
                <c:pt idx="56">
                  <c:v>-3.4875394560263118E-3</c:v>
                </c:pt>
                <c:pt idx="57">
                  <c:v>-3.4862330427420929E-3</c:v>
                </c:pt>
                <c:pt idx="58">
                  <c:v>-3.4838317366547855E-3</c:v>
                </c:pt>
                <c:pt idx="59">
                  <c:v>-3.4819933582452833E-3</c:v>
                </c:pt>
                <c:pt idx="60">
                  <c:v>-3.4798239208955195E-3</c:v>
                </c:pt>
                <c:pt idx="61">
                  <c:v>-3.4775745602777519E-3</c:v>
                </c:pt>
                <c:pt idx="62">
                  <c:v>-3.4730000460170274E-3</c:v>
                </c:pt>
                <c:pt idx="63">
                  <c:v>-3.4684619997316091E-3</c:v>
                </c:pt>
                <c:pt idx="64">
                  <c:v>-3.4661668249214017E-3</c:v>
                </c:pt>
                <c:pt idx="65">
                  <c:v>-3.463869534123809E-3</c:v>
                </c:pt>
                <c:pt idx="66">
                  <c:v>-3.4615724764597289E-3</c:v>
                </c:pt>
                <c:pt idx="67">
                  <c:v>-3.4569576863363594E-3</c:v>
                </c:pt>
                <c:pt idx="68">
                  <c:v>-3.4524335557195585E-3</c:v>
                </c:pt>
                <c:pt idx="69">
                  <c:v>-3.450172897978554E-3</c:v>
                </c:pt>
                <c:pt idx="70">
                  <c:v>-3.447926566977344E-3</c:v>
                </c:pt>
                <c:pt idx="71">
                  <c:v>-3.4456969119567304E-3</c:v>
                </c:pt>
                <c:pt idx="72">
                  <c:v>-3.4412720368770522E-3</c:v>
                </c:pt>
                <c:pt idx="73">
                  <c:v>-3.4369920296217771E-3</c:v>
                </c:pt>
                <c:pt idx="74">
                  <c:v>-3.4348809884798825E-3</c:v>
                </c:pt>
                <c:pt idx="75">
                  <c:v>-3.4328007169648345E-3</c:v>
                </c:pt>
                <c:pt idx="76">
                  <c:v>-3.4307535641575626E-3</c:v>
                </c:pt>
                <c:pt idx="77">
                  <c:v>-3.4267487801598051E-3</c:v>
                </c:pt>
                <c:pt idx="78">
                  <c:v>-3.4229431191068471E-3</c:v>
                </c:pt>
                <c:pt idx="79">
                  <c:v>-3.4210967941739057E-3</c:v>
                </c:pt>
                <c:pt idx="80">
                  <c:v>-3.4192976819547027E-3</c:v>
                </c:pt>
                <c:pt idx="81">
                  <c:v>-3.4141989564888675E-3</c:v>
                </c:pt>
                <c:pt idx="82">
                  <c:v>-3.4096260130889178E-3</c:v>
                </c:pt>
                <c:pt idx="83">
                  <c:v>-3.408223159575563E-3</c:v>
                </c:pt>
                <c:pt idx="84">
                  <c:v>-3.4068863103442482E-3</c:v>
                </c:pt>
                <c:pt idx="85">
                  <c:v>-3.4044121761134249E-3</c:v>
                </c:pt>
                <c:pt idx="86">
                  <c:v>-3.4022459359395185E-3</c:v>
                </c:pt>
                <c:pt idx="87">
                  <c:v>-3.4012743429334691E-3</c:v>
                </c:pt>
                <c:pt idx="88">
                  <c:v>-3.4003828477757736E-3</c:v>
                </c:pt>
                <c:pt idx="89">
                  <c:v>-3.3995738000269782E-3</c:v>
                </c:pt>
                <c:pt idx="90">
                  <c:v>-3.397935860193213E-3</c:v>
                </c:pt>
                <c:pt idx="91">
                  <c:v>-3.3968474814960459E-3</c:v>
                </c:pt>
                <c:pt idx="92">
                  <c:v>-3.3965665933832767E-3</c:v>
                </c:pt>
                <c:pt idx="93">
                  <c:v>-3.3963043992768505E-3</c:v>
                </c:pt>
                <c:pt idx="94">
                  <c:v>-3.3957558924901932E-3</c:v>
                </c:pt>
                <c:pt idx="95">
                  <c:v>-3.3952770165379675E-3</c:v>
                </c:pt>
                <c:pt idx="96">
                  <c:v>-3.3950231739510173E-3</c:v>
                </c:pt>
                <c:pt idx="97">
                  <c:v>-3.3947695947134093E-3</c:v>
                </c:pt>
                <c:pt idx="98">
                  <c:v>-3.3945158096404526E-3</c:v>
                </c:pt>
                <c:pt idx="99">
                  <c:v>-3.3939732102084008E-3</c:v>
                </c:pt>
                <c:pt idx="100">
                  <c:v>-3.3934892301390462E-3</c:v>
                </c:pt>
                <c:pt idx="101">
                  <c:v>-3.3932273801173807E-3</c:v>
                </c:pt>
                <c:pt idx="102">
                  <c:v>-3.3929625101114524E-3</c:v>
                </c:pt>
                <c:pt idx="103">
                  <c:v>-3.3926941510964426E-3</c:v>
                </c:pt>
                <c:pt idx="104">
                  <c:v>-3.3921114944668318E-3</c:v>
                </c:pt>
                <c:pt idx="105">
                  <c:v>-3.3915764426106776E-3</c:v>
                </c:pt>
                <c:pt idx="106">
                  <c:v>-3.3912836023786141E-3</c:v>
                </c:pt>
                <c:pt idx="107">
                  <c:v>-3.3909844585489068E-3</c:v>
                </c:pt>
                <c:pt idx="108">
                  <c:v>-3.390678542496417E-3</c:v>
                </c:pt>
                <c:pt idx="109">
                  <c:v>-3.3900098672212664E-3</c:v>
                </c:pt>
                <c:pt idx="110">
                  <c:v>-3.3893777731641705E-3</c:v>
                </c:pt>
                <c:pt idx="111">
                  <c:v>-3.3890309593065382E-3</c:v>
                </c:pt>
                <c:pt idx="112">
                  <c:v>-3.3886745589173373E-3</c:v>
                </c:pt>
                <c:pt idx="113">
                  <c:v>-3.3883081028918127E-3</c:v>
                </c:pt>
                <c:pt idx="114">
                  <c:v>-3.3875074503075808E-3</c:v>
                </c:pt>
                <c:pt idx="115">
                  <c:v>-3.3867323404912497E-3</c:v>
                </c:pt>
                <c:pt idx="116">
                  <c:v>-3.3863085703123019E-3</c:v>
                </c:pt>
                <c:pt idx="117">
                  <c:v>-3.3858719301482765E-3</c:v>
                </c:pt>
                <c:pt idx="118">
                  <c:v>-3.3854219508944183E-3</c:v>
                </c:pt>
                <c:pt idx="119">
                  <c:v>-3.3844433657481687E-3</c:v>
                </c:pt>
                <c:pt idx="120">
                  <c:v>-3.3834792635634159E-3</c:v>
                </c:pt>
                <c:pt idx="121">
                  <c:v>-3.3829555539677258E-3</c:v>
                </c:pt>
                <c:pt idx="122">
                  <c:v>-3.3824182503661149E-3</c:v>
                </c:pt>
                <c:pt idx="123">
                  <c:v>-3.3818772378513273E-3</c:v>
                </c:pt>
                <c:pt idx="124">
                  <c:v>-3.380758924742544E-3</c:v>
                </c:pt>
                <c:pt idx="125">
                  <c:v>-3.3796989613721351E-3</c:v>
                </c:pt>
                <c:pt idx="126">
                  <c:v>-3.3791502257951578E-3</c:v>
                </c:pt>
                <c:pt idx="127">
                  <c:v>-3.3785995797463997E-3</c:v>
                </c:pt>
                <c:pt idx="128">
                  <c:v>-3.3780469010435965E-3</c:v>
                </c:pt>
                <c:pt idx="129">
                  <c:v>-3.3769024817509319E-3</c:v>
                </c:pt>
                <c:pt idx="130">
                  <c:v>-3.3758134209227464E-3</c:v>
                </c:pt>
                <c:pt idx="131">
                  <c:v>-3.3752487496130357E-3</c:v>
                </c:pt>
                <c:pt idx="132">
                  <c:v>-3.3746813137547349E-3</c:v>
                </c:pt>
                <c:pt idx="133">
                  <c:v>-3.374110991445356E-3</c:v>
                </c:pt>
                <c:pt idx="134">
                  <c:v>-3.3729285127437336E-3</c:v>
                </c:pt>
                <c:pt idx="135">
                  <c:v>-3.3717983970893428E-3</c:v>
                </c:pt>
                <c:pt idx="136">
                  <c:v>-3.3712118123085943E-3</c:v>
                </c:pt>
                <c:pt idx="137">
                  <c:v>-3.3706216091422547E-3</c:v>
                </c:pt>
                <c:pt idx="138">
                  <c:v>-3.3700276655279637E-3</c:v>
                </c:pt>
                <c:pt idx="139">
                  <c:v>-3.3687951751248946E-3</c:v>
                </c:pt>
                <c:pt idx="140">
                  <c:v>-3.3676120465031545E-3</c:v>
                </c:pt>
                <c:pt idx="141">
                  <c:v>-3.366997570632968E-3</c:v>
                </c:pt>
                <c:pt idx="142">
                  <c:v>-3.3663786225401893E-3</c:v>
                </c:pt>
                <c:pt idx="143">
                  <c:v>-3.3657550798826819E-3</c:v>
                </c:pt>
                <c:pt idx="144">
                  <c:v>-3.364460626258392E-3</c:v>
                </c:pt>
                <c:pt idx="145">
                  <c:v>-3.3632125255955714E-3</c:v>
                </c:pt>
                <c:pt idx="146">
                  <c:v>-3.3625641811774187E-3</c:v>
                </c:pt>
                <c:pt idx="147">
                  <c:v>-3.3619105103399605E-3</c:v>
                </c:pt>
                <c:pt idx="148">
                  <c:v>-3.3612513912206765E-3</c:v>
                </c:pt>
                <c:pt idx="149">
                  <c:v>-3.35988302344159E-3</c:v>
                </c:pt>
                <c:pt idx="150">
                  <c:v>-3.3585579912775998E-3</c:v>
                </c:pt>
                <c:pt idx="151">
                  <c:v>-3.3578698003733365E-3</c:v>
                </c:pt>
                <c:pt idx="152">
                  <c:v>-3.3571765661033481E-3</c:v>
                </c:pt>
                <c:pt idx="153">
                  <c:v>-3.356482755174639E-3</c:v>
                </c:pt>
                <c:pt idx="154">
                  <c:v>-3.3550657096670378E-3</c:v>
                </c:pt>
                <c:pt idx="155">
                  <c:v>-3.353713059142116E-3</c:v>
                </c:pt>
                <c:pt idx="156">
                  <c:v>-3.3530220352639972E-3</c:v>
                </c:pt>
                <c:pt idx="157">
                  <c:v>-3.3523315763739348E-3</c:v>
                </c:pt>
                <c:pt idx="158">
                  <c:v>-3.3516416853895947E-3</c:v>
                </c:pt>
                <c:pt idx="159">
                  <c:v>-3.3502326304102326E-3</c:v>
                </c:pt>
                <c:pt idx="160">
                  <c:v>-3.3488878506293673E-3</c:v>
                </c:pt>
                <c:pt idx="161">
                  <c:v>-3.3482008373431071E-3</c:v>
                </c:pt>
                <c:pt idx="162">
                  <c:v>-3.3475144073102925E-3</c:v>
                </c:pt>
                <c:pt idx="163">
                  <c:v>-3.3468285630888772E-3</c:v>
                </c:pt>
                <c:pt idx="164">
                  <c:v>-3.3454277515687636E-3</c:v>
                </c:pt>
                <c:pt idx="165">
                  <c:v>-3.3440910969151361E-3</c:v>
                </c:pt>
                <c:pt idx="166">
                  <c:v>-3.3434082210392901E-3</c:v>
                </c:pt>
                <c:pt idx="167">
                  <c:v>-3.3427259465224068E-3</c:v>
                </c:pt>
                <c:pt idx="168">
                  <c:v>-3.3420442760823121E-3</c:v>
                </c:pt>
                <c:pt idx="169">
                  <c:v>-3.3406519609524565E-3</c:v>
                </c:pt>
                <c:pt idx="170">
                  <c:v>-3.3393236857293118E-3</c:v>
                </c:pt>
                <c:pt idx="171">
                  <c:v>-3.3386450740824358E-3</c:v>
                </c:pt>
                <c:pt idx="172">
                  <c:v>-3.3379670820199436E-3</c:v>
                </c:pt>
                <c:pt idx="173">
                  <c:v>-3.337289711939917E-3</c:v>
                </c:pt>
                <c:pt idx="174">
                  <c:v>-3.3359061463045236E-3</c:v>
                </c:pt>
                <c:pt idx="175">
                  <c:v>-3.3345865049216883E-3</c:v>
                </c:pt>
                <c:pt idx="176">
                  <c:v>-3.3339122843623059E-3</c:v>
                </c:pt>
                <c:pt idx="177">
                  <c:v>-3.3332387013729203E-3</c:v>
                </c:pt>
                <c:pt idx="178">
                  <c:v>-3.3325657588312296E-3</c:v>
                </c:pt>
                <c:pt idx="179">
                  <c:v>-3.3311911954347906E-3</c:v>
                </c:pt>
                <c:pt idx="180">
                  <c:v>-3.329880442182187E-3</c:v>
                </c:pt>
                <c:pt idx="181">
                  <c:v>-3.3292107395288539E-3</c:v>
                </c:pt>
                <c:pt idx="182">
                  <c:v>-3.3285416926309708E-3</c:v>
                </c:pt>
                <c:pt idx="183">
                  <c:v>-3.3278733040864594E-3</c:v>
                </c:pt>
                <c:pt idx="184">
                  <c:v>-3.3265079961397603E-3</c:v>
                </c:pt>
                <c:pt idx="185">
                  <c:v>-3.3252063852406977E-3</c:v>
                </c:pt>
                <c:pt idx="186">
                  <c:v>-3.3245413274318736E-3</c:v>
                </c:pt>
                <c:pt idx="187">
                  <c:v>-3.3238779077526814E-3</c:v>
                </c:pt>
                <c:pt idx="188">
                  <c:v>-3.3232200150123958E-3</c:v>
                </c:pt>
                <c:pt idx="189">
                  <c:v>-3.3218956346603434E-3</c:v>
                </c:pt>
                <c:pt idx="190">
                  <c:v>-3.3206550638809063E-3</c:v>
                </c:pt>
                <c:pt idx="191">
                  <c:v>-3.3200309258596405E-3</c:v>
                </c:pt>
                <c:pt idx="192">
                  <c:v>-3.3194138054248867E-3</c:v>
                </c:pt>
                <c:pt idx="193">
                  <c:v>-3.3188037919051894E-3</c:v>
                </c:pt>
                <c:pt idx="194">
                  <c:v>-3.3175773248439455E-3</c:v>
                </c:pt>
                <c:pt idx="195">
                  <c:v>-3.3164365835558485E-3</c:v>
                </c:pt>
                <c:pt idx="196">
                  <c:v>-3.3158634376651008E-3</c:v>
                </c:pt>
                <c:pt idx="197">
                  <c:v>-3.3152979323025633E-3</c:v>
                </c:pt>
                <c:pt idx="198">
                  <c:v>-3.3147401563571322E-3</c:v>
                </c:pt>
                <c:pt idx="199">
                  <c:v>-3.3136203126460373E-3</c:v>
                </c:pt>
                <c:pt idx="200">
                  <c:v>-3.3125881242845878E-3</c:v>
                </c:pt>
                <c:pt idx="201">
                  <c:v>-3.3120703291977804E-3</c:v>
                </c:pt>
                <c:pt idx="202">
                  <c:v>-3.3115607971812011E-3</c:v>
                </c:pt>
                <c:pt idx="203">
                  <c:v>-3.3110596169239059E-3</c:v>
                </c:pt>
                <c:pt idx="204">
                  <c:v>-3.3100551062359429E-3</c:v>
                </c:pt>
                <c:pt idx="205">
                  <c:v>-3.3091401949825183E-3</c:v>
                </c:pt>
                <c:pt idx="206">
                  <c:v>-3.3086821090533292E-3</c:v>
                </c:pt>
                <c:pt idx="207">
                  <c:v>-3.3082329085365458E-3</c:v>
                </c:pt>
                <c:pt idx="208">
                  <c:v>-3.307792682800681E-3</c:v>
                </c:pt>
                <c:pt idx="209">
                  <c:v>-3.3069122138895679E-3</c:v>
                </c:pt>
                <c:pt idx="210">
                  <c:v>-3.3061233044451299E-3</c:v>
                </c:pt>
                <c:pt idx="211">
                  <c:v>-3.3057292859473009E-3</c:v>
                </c:pt>
                <c:pt idx="212">
                  <c:v>-3.3053447755237997E-3</c:v>
                </c:pt>
                <c:pt idx="213">
                  <c:v>-3.3049698624632029E-3</c:v>
                </c:pt>
                <c:pt idx="214">
                  <c:v>-3.3042221438694952E-3</c:v>
                </c:pt>
                <c:pt idx="215">
                  <c:v>-3.3035679613480085E-3</c:v>
                </c:pt>
                <c:pt idx="216">
                  <c:v>-3.3032423685952494E-3</c:v>
                </c:pt>
                <c:pt idx="217">
                  <c:v>-3.3029269067785805E-3</c:v>
                </c:pt>
                <c:pt idx="218">
                  <c:v>-3.3026216648268658E-3</c:v>
                </c:pt>
                <c:pt idx="219">
                  <c:v>-3.3020154044116623E-3</c:v>
                </c:pt>
                <c:pt idx="220">
                  <c:v>-3.3015046744067078E-3</c:v>
                </c:pt>
                <c:pt idx="221">
                  <c:v>-3.301251866072441E-3</c:v>
                </c:pt>
                <c:pt idx="222">
                  <c:v>-3.3010098110564101E-3</c:v>
                </c:pt>
                <c:pt idx="223">
                  <c:v>-3.3007788926520121E-3</c:v>
                </c:pt>
                <c:pt idx="224">
                  <c:v>-3.3003287369526291E-3</c:v>
                </c:pt>
                <c:pt idx="225">
                  <c:v>-3.299982172082494E-3</c:v>
                </c:pt>
                <c:pt idx="226">
                  <c:v>-3.2998155777841376E-3</c:v>
                </c:pt>
                <c:pt idx="227">
                  <c:v>-3.2996622405612186E-3</c:v>
                </c:pt>
                <c:pt idx="228">
                  <c:v>-3.299522271045241E-3</c:v>
                </c:pt>
                <c:pt idx="229">
                  <c:v>-3.2992572103118789E-3</c:v>
                </c:pt>
                <c:pt idx="230">
                  <c:v>-3.2990982942315838E-3</c:v>
                </c:pt>
                <c:pt idx="231">
                  <c:v>-3.2990268310362225E-3</c:v>
                </c:pt>
                <c:pt idx="232">
                  <c:v>-3.2989694024143645E-3</c:v>
                </c:pt>
                <c:pt idx="233">
                  <c:v>-3.2989261197169384E-3</c:v>
                </c:pt>
                <c:pt idx="234">
                  <c:v>-3.2988570330605427E-3</c:v>
                </c:pt>
                <c:pt idx="235">
                  <c:v>-3.2988966695146615E-3</c:v>
                </c:pt>
                <c:pt idx="236">
                  <c:v>-3.2989257828663909E-3</c:v>
                </c:pt>
                <c:pt idx="237">
                  <c:v>-3.2989697087293379E-3</c:v>
                </c:pt>
                <c:pt idx="238">
                  <c:v>-3.299028558414463E-3</c:v>
                </c:pt>
                <c:pt idx="239">
                  <c:v>-3.2991663241999092E-3</c:v>
                </c:pt>
                <c:pt idx="240">
                  <c:v>-3.2994154174392776E-3</c:v>
                </c:pt>
                <c:pt idx="241">
                  <c:v>-3.2995505530619695E-3</c:v>
                </c:pt>
                <c:pt idx="242">
                  <c:v>-3.2997012791335933E-3</c:v>
                </c:pt>
                <c:pt idx="243">
                  <c:v>-3.2998677069251414E-3</c:v>
                </c:pt>
                <c:pt idx="244">
                  <c:v>-3.3002232026912992E-3</c:v>
                </c:pt>
                <c:pt idx="245">
                  <c:v>-3.3006926579925988E-3</c:v>
                </c:pt>
                <c:pt idx="246">
                  <c:v>-3.300939261370317E-3</c:v>
                </c:pt>
                <c:pt idx="247">
                  <c:v>-3.3012022333345215E-3</c:v>
                </c:pt>
                <c:pt idx="248">
                  <c:v>-3.3014816848764283E-3</c:v>
                </c:pt>
                <c:pt idx="249">
                  <c:v>-3.3020657875892923E-3</c:v>
                </c:pt>
                <c:pt idx="250">
                  <c:v>-3.3027665105223036E-3</c:v>
                </c:pt>
                <c:pt idx="251">
                  <c:v>-3.303130027538792E-3</c:v>
                </c:pt>
                <c:pt idx="252">
                  <c:v>-3.3035106909196088E-3</c:v>
                </c:pt>
                <c:pt idx="253">
                  <c:v>-3.3039086120156824E-3</c:v>
                </c:pt>
                <c:pt idx="254">
                  <c:v>-3.3047321979084998E-3</c:v>
                </c:pt>
                <c:pt idx="255">
                  <c:v>-3.3056750949755909E-3</c:v>
                </c:pt>
                <c:pt idx="256">
                  <c:v>-3.3061609712747853E-3</c:v>
                </c:pt>
                <c:pt idx="257">
                  <c:v>-3.3066592219554991E-3</c:v>
                </c:pt>
                <c:pt idx="258">
                  <c:v>-3.3071476377433129E-3</c:v>
                </c:pt>
                <c:pt idx="259">
                  <c:v>-3.3084410533978925E-3</c:v>
                </c:pt>
                <c:pt idx="260">
                  <c:v>-3.3097415327620894E-3</c:v>
                </c:pt>
                <c:pt idx="261">
                  <c:v>-3.3101153894277147E-3</c:v>
                </c:pt>
                <c:pt idx="262">
                  <c:v>-3.3109165222178216E-3</c:v>
                </c:pt>
                <c:pt idx="263">
                  <c:v>-3.3117189648201872E-3</c:v>
                </c:pt>
                <c:pt idx="264">
                  <c:v>-3.3119847688789505E-3</c:v>
                </c:pt>
                <c:pt idx="265">
                  <c:v>-3.3122316795308748E-3</c:v>
                </c:pt>
                <c:pt idx="266">
                  <c:v>-3.3126307761000007E-3</c:v>
                </c:pt>
                <c:pt idx="267">
                  <c:v>-3.3130253315150071E-3</c:v>
                </c:pt>
                <c:pt idx="268">
                  <c:v>-3.3131739828062834E-3</c:v>
                </c:pt>
                <c:pt idx="269">
                  <c:v>-3.3133022239040244E-3</c:v>
                </c:pt>
                <c:pt idx="270">
                  <c:v>-3.3134098021303515E-3</c:v>
                </c:pt>
                <c:pt idx="271">
                  <c:v>-3.3135243188331387E-3</c:v>
                </c:pt>
                <c:pt idx="272">
                  <c:v>-3.3136284288470819E-3</c:v>
                </c:pt>
                <c:pt idx="273">
                  <c:v>-3.3136289001900465E-3</c:v>
                </c:pt>
                <c:pt idx="274">
                  <c:v>-3.313607191754997E-3</c:v>
                </c:pt>
                <c:pt idx="275">
                  <c:v>-3.3135630507441505E-3</c:v>
                </c:pt>
                <c:pt idx="276">
                  <c:v>-3.3133682338615245E-3</c:v>
                </c:pt>
                <c:pt idx="277">
                  <c:v>-3.31315710622615E-3</c:v>
                </c:pt>
                <c:pt idx="278">
                  <c:v>-3.3129970106893225E-3</c:v>
                </c:pt>
                <c:pt idx="279">
                  <c:v>-3.312812965989842E-3</c:v>
                </c:pt>
                <c:pt idx="280">
                  <c:v>-3.3126047194498298E-3</c:v>
                </c:pt>
                <c:pt idx="281">
                  <c:v>-3.312075816541693E-3</c:v>
                </c:pt>
                <c:pt idx="282">
                  <c:v>-3.3115246566906009E-3</c:v>
                </c:pt>
                <c:pt idx="283">
                  <c:v>-3.3111916081018933E-3</c:v>
                </c:pt>
                <c:pt idx="284">
                  <c:v>-3.3108328407660537E-3</c:v>
                </c:pt>
                <c:pt idx="285">
                  <c:v>-3.3104481017653953E-3</c:v>
                </c:pt>
                <c:pt idx="286">
                  <c:v>-3.3095603621369207E-3</c:v>
                </c:pt>
                <c:pt idx="287">
                  <c:v>-3.308644374717673E-3</c:v>
                </c:pt>
                <c:pt idx="288">
                  <c:v>-3.3081259862255408E-3</c:v>
                </c:pt>
                <c:pt idx="289">
                  <c:v>-3.3075801094017976E-3</c:v>
                </c:pt>
                <c:pt idx="290">
                  <c:v>-3.3070064915285968E-3</c:v>
                </c:pt>
                <c:pt idx="291">
                  <c:v>-3.3057351660170653E-3</c:v>
                </c:pt>
                <c:pt idx="292">
                  <c:v>-3.3044295535855639E-3</c:v>
                </c:pt>
                <c:pt idx="293">
                  <c:v>-3.3037134388180789E-3</c:v>
                </c:pt>
                <c:pt idx="294">
                  <c:v>-3.3029680658147598E-3</c:v>
                </c:pt>
                <c:pt idx="295">
                  <c:v>-3.3021931824972484E-3</c:v>
                </c:pt>
                <c:pt idx="296">
                  <c:v>-3.3005135233121763E-3</c:v>
                </c:pt>
                <c:pt idx="297">
                  <c:v>-3.2987934873318636E-3</c:v>
                </c:pt>
                <c:pt idx="298">
                  <c:v>-3.2978672593575453E-3</c:v>
                </c:pt>
                <c:pt idx="299">
                  <c:v>-3.2969100037627541E-3</c:v>
                </c:pt>
                <c:pt idx="300">
                  <c:v>-3.2959214683891958E-3</c:v>
                </c:pt>
                <c:pt idx="301">
                  <c:v>-3.29380872928553E-3</c:v>
                </c:pt>
                <c:pt idx="302">
                  <c:v>-3.291649469514546E-3</c:v>
                </c:pt>
                <c:pt idx="303">
                  <c:v>-3.290500741601754E-3</c:v>
                </c:pt>
                <c:pt idx="304">
                  <c:v>-3.2893192170435626E-3</c:v>
                </c:pt>
                <c:pt idx="305">
                  <c:v>-3.2881046427224447E-3</c:v>
                </c:pt>
                <c:pt idx="306">
                  <c:v>-3.28553407898724E-3</c:v>
                </c:pt>
                <c:pt idx="307">
                  <c:v>-3.2829107937315527E-3</c:v>
                </c:pt>
                <c:pt idx="308">
                  <c:v>-3.2815271794683909E-3</c:v>
                </c:pt>
                <c:pt idx="309">
                  <c:v>-3.2801089991352228E-3</c:v>
                </c:pt>
                <c:pt idx="310">
                  <c:v>-3.2786559992947772E-3</c:v>
                </c:pt>
                <c:pt idx="311">
                  <c:v>-3.2756028674940652E-3</c:v>
                </c:pt>
                <c:pt idx="312">
                  <c:v>-3.2724907536607617E-3</c:v>
                </c:pt>
                <c:pt idx="313">
                  <c:v>-3.2708598664754618E-3</c:v>
                </c:pt>
                <c:pt idx="314">
                  <c:v>-3.2691926435157725E-3</c:v>
                </c:pt>
                <c:pt idx="315">
                  <c:v>-3.2674888318240392E-3</c:v>
                </c:pt>
                <c:pt idx="316">
                  <c:v>-3.2639283896696014E-3</c:v>
                </c:pt>
                <c:pt idx="317">
                  <c:v>-3.2603026429400828E-3</c:v>
                </c:pt>
                <c:pt idx="318">
                  <c:v>-3.2584120961409724E-3</c:v>
                </c:pt>
                <c:pt idx="319">
                  <c:v>-3.2564834441028978E-3</c:v>
                </c:pt>
                <c:pt idx="320">
                  <c:v>-3.254524624636268E-3</c:v>
                </c:pt>
                <c:pt idx="321">
                  <c:v>-3.2505970905649662E-3</c:v>
                </c:pt>
                <c:pt idx="322">
                  <c:v>-3.246764908007016E-3</c:v>
                </c:pt>
                <c:pt idx="323">
                  <c:v>-3.2448529062500953E-3</c:v>
                </c:pt>
                <c:pt idx="324">
                  <c:v>-3.2429524285548794E-3</c:v>
                </c:pt>
                <c:pt idx="325">
                  <c:v>-3.2372759085248504E-3</c:v>
                </c:pt>
                <c:pt idx="326">
                  <c:v>-3.2318014425403163E-3</c:v>
                </c:pt>
                <c:pt idx="327">
                  <c:v>-3.2299865718865561E-3</c:v>
                </c:pt>
                <c:pt idx="328">
                  <c:v>-3.2281846363257927E-3</c:v>
                </c:pt>
                <c:pt idx="329">
                  <c:v>-3.2245958812993081E-3</c:v>
                </c:pt>
                <c:pt idx="330">
                  <c:v>-3.2211097758683138E-3</c:v>
                </c:pt>
                <c:pt idx="331">
                  <c:v>-3.2193751632547674E-3</c:v>
                </c:pt>
                <c:pt idx="332">
                  <c:v>-3.2176545445672389E-3</c:v>
                </c:pt>
                <c:pt idx="333">
                  <c:v>-3.2159480961047038E-3</c:v>
                </c:pt>
                <c:pt idx="334">
                  <c:v>-3.2125546472494548E-3</c:v>
                </c:pt>
                <c:pt idx="335">
                  <c:v>-3.2092675339612242E-3</c:v>
                </c:pt>
                <c:pt idx="336">
                  <c:v>-3.2076345836262732E-3</c:v>
                </c:pt>
                <c:pt idx="337">
                  <c:v>-3.2060168618297524E-3</c:v>
                </c:pt>
                <c:pt idx="338">
                  <c:v>-3.2044145456300299E-3</c:v>
                </c:pt>
                <c:pt idx="339">
                  <c:v>-3.2012336793929563E-3</c:v>
                </c:pt>
                <c:pt idx="340">
                  <c:v>-3.1981628620192382E-3</c:v>
                </c:pt>
                <c:pt idx="341">
                  <c:v>-3.1966402187677545E-3</c:v>
                </c:pt>
                <c:pt idx="342">
                  <c:v>-3.1951340392666339E-3</c:v>
                </c:pt>
                <c:pt idx="343">
                  <c:v>-3.1936445002145319E-3</c:v>
                </c:pt>
                <c:pt idx="344">
                  <c:v>-3.1906934920966634E-3</c:v>
                </c:pt>
                <c:pt idx="345">
                  <c:v>-3.1871403214789318E-3</c:v>
                </c:pt>
                <c:pt idx="346">
                  <c:v>-3.1850665920707399E-3</c:v>
                </c:pt>
                <c:pt idx="347">
                  <c:v>-3.1836984750510666E-3</c:v>
                </c:pt>
                <c:pt idx="348">
                  <c:v>-3.1809945997940403E-3</c:v>
                </c:pt>
                <c:pt idx="349">
                  <c:v>-3.1784082892416521E-3</c:v>
                </c:pt>
                <c:pt idx="350">
                  <c:v>-3.1771321952511755E-3</c:v>
                </c:pt>
                <c:pt idx="351">
                  <c:v>-3.1758750353150234E-3</c:v>
                </c:pt>
                <c:pt idx="352">
                  <c:v>-3.1746369856122669E-3</c:v>
                </c:pt>
                <c:pt idx="353">
                  <c:v>-3.1721975168652605E-3</c:v>
                </c:pt>
                <c:pt idx="354">
                  <c:v>-3.1698794187517976E-3</c:v>
                </c:pt>
                <c:pt idx="355">
                  <c:v>-3.168739567338541E-3</c:v>
                </c:pt>
                <c:pt idx="356">
                  <c:v>-3.1676198845920212E-3</c:v>
                </c:pt>
                <c:pt idx="357">
                  <c:v>-3.1665205471709257E-3</c:v>
                </c:pt>
                <c:pt idx="358">
                  <c:v>-3.1643627576238842E-3</c:v>
                </c:pt>
                <c:pt idx="359">
                  <c:v>-3.1623301797978343E-3</c:v>
                </c:pt>
                <c:pt idx="360">
                  <c:v>-3.1613352154469254E-3</c:v>
                </c:pt>
                <c:pt idx="361">
                  <c:v>-3.1603616552144942E-3</c:v>
                </c:pt>
                <c:pt idx="362">
                  <c:v>-3.1594096751197398E-3</c:v>
                </c:pt>
                <c:pt idx="363">
                  <c:v>-3.1575508365699889E-3</c:v>
                </c:pt>
                <c:pt idx="364">
                  <c:v>-3.1558210871729386E-3</c:v>
                </c:pt>
                <c:pt idx="365">
                  <c:v>-3.1549796552088338E-3</c:v>
                </c:pt>
                <c:pt idx="366">
                  <c:v>-3.1541608622553952E-3</c:v>
                </c:pt>
                <c:pt idx="367">
                  <c:v>-3.1533648847315021E-3</c:v>
                </c:pt>
                <c:pt idx="368">
                  <c:v>-3.1518222680038122E-3</c:v>
                </c:pt>
                <c:pt idx="369">
                  <c:v>-3.1504126563097756E-3</c:v>
                </c:pt>
                <c:pt idx="370">
                  <c:v>-3.1497334018970591E-3</c:v>
                </c:pt>
                <c:pt idx="371">
                  <c:v>-3.1490780213472291E-3</c:v>
                </c:pt>
                <c:pt idx="372">
                  <c:v>-3.1484466911990694E-3</c:v>
                </c:pt>
                <c:pt idx="373">
                  <c:v>-3.1472375662922047E-3</c:v>
                </c:pt>
                <c:pt idx="374">
                  <c:v>-3.1461654026809782E-3</c:v>
                </c:pt>
                <c:pt idx="375">
                  <c:v>-3.1456569706644899E-3</c:v>
                </c:pt>
                <c:pt idx="376">
                  <c:v>-3.1451736477228209E-3</c:v>
                </c:pt>
                <c:pt idx="377">
                  <c:v>-3.1447156099950746E-3</c:v>
                </c:pt>
                <c:pt idx="378">
                  <c:v>-3.1438572457753722E-3</c:v>
                </c:pt>
                <c:pt idx="379">
                  <c:v>-3.1431398414794032E-3</c:v>
                </c:pt>
                <c:pt idx="380">
                  <c:v>-3.1428108769038232E-3</c:v>
                </c:pt>
                <c:pt idx="381">
                  <c:v>-3.1425082564950912E-3</c:v>
                </c:pt>
                <c:pt idx="382">
                  <c:v>-3.1422321563523425E-3</c:v>
                </c:pt>
                <c:pt idx="383">
                  <c:v>-3.1417037017389404E-3</c:v>
                </c:pt>
                <c:pt idx="384">
                  <c:v>-3.1412392825291846E-3</c:v>
                </c:pt>
                <c:pt idx="385">
                  <c:v>-3.1409958419015283E-3</c:v>
                </c:pt>
                <c:pt idx="386">
                  <c:v>-3.1407538766936582E-3</c:v>
                </c:pt>
                <c:pt idx="387">
                  <c:v>-3.1405133787920647E-3</c:v>
                </c:pt>
                <c:pt idx="388">
                  <c:v>-3.1400098478950866E-3</c:v>
                </c:pt>
                <c:pt idx="389">
                  <c:v>-3.1395659082500416E-3</c:v>
                </c:pt>
                <c:pt idx="390">
                  <c:v>-3.1393326318918113E-3</c:v>
                </c:pt>
                <c:pt idx="391">
                  <c:v>-3.1391007770764645E-3</c:v>
                </c:pt>
                <c:pt idx="392">
                  <c:v>-3.1388703354506831E-3</c:v>
                </c:pt>
                <c:pt idx="393">
                  <c:v>-3.1383867651468833E-3</c:v>
                </c:pt>
                <c:pt idx="394">
                  <c:v>-3.1379625491645413E-3</c:v>
                </c:pt>
                <c:pt idx="395">
                  <c:v>-3.137739059018152E-3</c:v>
                </c:pt>
                <c:pt idx="396">
                  <c:v>-3.1375169358982546E-3</c:v>
                </c:pt>
                <c:pt idx="397">
                  <c:v>-3.1372961721309878E-3</c:v>
                </c:pt>
                <c:pt idx="398">
                  <c:v>-3.1368318043600851E-3</c:v>
                </c:pt>
                <c:pt idx="399">
                  <c:v>-3.1364265563516014E-3</c:v>
                </c:pt>
                <c:pt idx="400">
                  <c:v>-3.1362124737599473E-3</c:v>
                </c:pt>
                <c:pt idx="401">
                  <c:v>-3.13599970395817E-3</c:v>
                </c:pt>
                <c:pt idx="402">
                  <c:v>-3.1357882395122161E-3</c:v>
                </c:pt>
                <c:pt idx="403">
                  <c:v>-3.1353423162006067E-3</c:v>
                </c:pt>
                <c:pt idx="404">
                  <c:v>-3.1349552805703951E-3</c:v>
                </c:pt>
                <c:pt idx="405">
                  <c:v>-3.1347502267964344E-3</c:v>
                </c:pt>
                <c:pt idx="406">
                  <c:v>-3.1345464320153837E-3</c:v>
                </c:pt>
                <c:pt idx="407">
                  <c:v>-3.1343438885134134E-3</c:v>
                </c:pt>
                <c:pt idx="408">
                  <c:v>-3.1339156514276212E-3</c:v>
                </c:pt>
                <c:pt idx="409">
                  <c:v>-3.1335460723402875E-3</c:v>
                </c:pt>
                <c:pt idx="410">
                  <c:v>-3.1333496690866269E-3</c:v>
                </c:pt>
                <c:pt idx="411">
                  <c:v>-3.1331544707091652E-3</c:v>
                </c:pt>
                <c:pt idx="412">
                  <c:v>-3.1329604696539448E-3</c:v>
                </c:pt>
                <c:pt idx="413">
                  <c:v>-3.1325491609734968E-3</c:v>
                </c:pt>
                <c:pt idx="414">
                  <c:v>-3.1321962823405158E-3</c:v>
                </c:pt>
                <c:pt idx="415">
                  <c:v>-3.1320081511498898E-3</c:v>
                </c:pt>
                <c:pt idx="416">
                  <c:v>-3.1318211709185917E-3</c:v>
                </c:pt>
                <c:pt idx="417">
                  <c:v>-3.1316353336929836E-3</c:v>
                </c:pt>
                <c:pt idx="418">
                  <c:v>-3.13124019546418E-3</c:v>
                </c:pt>
                <c:pt idx="419">
                  <c:v>-3.1309032614901255E-3</c:v>
                </c:pt>
                <c:pt idx="420">
                  <c:v>-3.1307230239852046E-3</c:v>
                </c:pt>
                <c:pt idx="421">
                  <c:v>-3.1305438832429644E-3</c:v>
                </c:pt>
                <c:pt idx="422">
                  <c:v>-3.1303658313897031E-3</c:v>
                </c:pt>
                <c:pt idx="423">
                  <c:v>-3.1299861057654255E-3</c:v>
                </c:pt>
                <c:pt idx="424">
                  <c:v>-3.1296643603484497E-3</c:v>
                </c:pt>
                <c:pt idx="425">
                  <c:v>-3.1294916380320004E-3</c:v>
                </c:pt>
                <c:pt idx="426">
                  <c:v>-3.1293199584014886E-3</c:v>
                </c:pt>
                <c:pt idx="427">
                  <c:v>-3.1291493135832127E-3</c:v>
                </c:pt>
                <c:pt idx="428">
                  <c:v>-3.1287842425697932E-3</c:v>
                </c:pt>
                <c:pt idx="429">
                  <c:v>-3.1284769299144699E-3</c:v>
                </c:pt>
                <c:pt idx="430">
                  <c:v>-3.1283113441693544E-3</c:v>
                </c:pt>
                <c:pt idx="431">
                  <c:v>-3.1281467470734015E-3</c:v>
                </c:pt>
                <c:pt idx="432">
                  <c:v>-3.1279831309127815E-3</c:v>
                </c:pt>
                <c:pt idx="433">
                  <c:v>-3.127631956689747E-3</c:v>
                </c:pt>
                <c:pt idx="434">
                  <c:v>-3.127338320587647E-3</c:v>
                </c:pt>
                <c:pt idx="435">
                  <c:v>-3.1271794931564401E-3</c:v>
                </c:pt>
                <c:pt idx="436">
                  <c:v>-3.1270216000978124E-3</c:v>
                </c:pt>
                <c:pt idx="437">
                  <c:v>-3.1268646339777106E-3</c:v>
                </c:pt>
                <c:pt idx="438">
                  <c:v>-3.1265265989377511E-3</c:v>
                </c:pt>
                <c:pt idx="439">
                  <c:v>-3.1262458833269946E-3</c:v>
                </c:pt>
                <c:pt idx="440">
                  <c:v>-3.1260934355525904E-3</c:v>
                </c:pt>
                <c:pt idx="441">
                  <c:v>-3.1259418681539586E-3</c:v>
                </c:pt>
                <c:pt idx="442">
                  <c:v>-3.1257911737370137E-3</c:v>
                </c:pt>
                <c:pt idx="443">
                  <c:v>-3.1254655200196879E-3</c:v>
                </c:pt>
                <c:pt idx="444">
                  <c:v>-3.1251969687318137E-3</c:v>
                </c:pt>
                <c:pt idx="445">
                  <c:v>-3.125050522236883E-3</c:v>
                </c:pt>
                <c:pt idx="446">
                  <c:v>-3.1249049021209174E-3</c:v>
                </c:pt>
                <c:pt idx="447">
                  <c:v>-3.1247601007100556E-3</c:v>
                </c:pt>
                <c:pt idx="448">
                  <c:v>-3.1244460707613442E-3</c:v>
                </c:pt>
                <c:pt idx="449">
                  <c:v>-3.1241835799189488E-3</c:v>
                </c:pt>
                <c:pt idx="450">
                  <c:v>-3.1240106035257398E-3</c:v>
                </c:pt>
                <c:pt idx="451">
                  <c:v>-3.1238060643801191E-3</c:v>
                </c:pt>
                <c:pt idx="452">
                  <c:v>-3.1235697551679209E-3</c:v>
                </c:pt>
                <c:pt idx="453">
                  <c:v>-3.1229631103402156E-3</c:v>
                </c:pt>
                <c:pt idx="454">
                  <c:v>-3.1223026790838659E-3</c:v>
                </c:pt>
                <c:pt idx="455">
                  <c:v>-3.1219044150621045E-3</c:v>
                </c:pt>
                <c:pt idx="456">
                  <c:v>-3.1214731390871719E-3</c:v>
                </c:pt>
                <c:pt idx="457">
                  <c:v>-3.1210086440047746E-3</c:v>
                </c:pt>
                <c:pt idx="458">
                  <c:v>-3.119940849325431E-3</c:v>
                </c:pt>
                <c:pt idx="459">
                  <c:v>-3.1188143330318496E-3</c:v>
                </c:pt>
                <c:pt idx="460">
                  <c:v>-3.1181806375357723E-3</c:v>
                </c:pt>
                <c:pt idx="461">
                  <c:v>-3.1175124809257326E-3</c:v>
                </c:pt>
                <c:pt idx="462">
                  <c:v>-3.1168096561673408E-3</c:v>
                </c:pt>
                <c:pt idx="463">
                  <c:v>-3.1152604526685224E-3</c:v>
                </c:pt>
                <c:pt idx="464">
                  <c:v>-3.1136475351223325E-3</c:v>
                </c:pt>
                <c:pt idx="465">
                  <c:v>-3.11276826422624E-3</c:v>
                </c:pt>
                <c:pt idx="466">
                  <c:v>-3.1118530832152658E-3</c:v>
                </c:pt>
                <c:pt idx="467">
                  <c:v>-3.1109017848551801E-3</c:v>
                </c:pt>
                <c:pt idx="468">
                  <c:v>-3.1088509146748322E-3</c:v>
                </c:pt>
                <c:pt idx="469">
                  <c:v>-3.106731278395003E-3</c:v>
                </c:pt>
                <c:pt idx="470">
                  <c:v>-3.105596288452972E-3</c:v>
                </c:pt>
                <c:pt idx="471">
                  <c:v>-3.1044239390354278E-3</c:v>
                </c:pt>
                <c:pt idx="472">
                  <c:v>-3.1032140233078209E-3</c:v>
                </c:pt>
                <c:pt idx="473">
                  <c:v>-3.1006412295697672E-3</c:v>
                </c:pt>
                <c:pt idx="474">
                  <c:v>-3.0979945561693256E-3</c:v>
                </c:pt>
                <c:pt idx="475">
                  <c:v>-3.0965937031357527E-3</c:v>
                </c:pt>
                <c:pt idx="476">
                  <c:v>-3.0951540416657153E-3</c:v>
                </c:pt>
                <c:pt idx="477">
                  <c:v>-3.0936753646848558E-3</c:v>
                </c:pt>
                <c:pt idx="478">
                  <c:v>-3.0905603915254432E-3</c:v>
                </c:pt>
                <c:pt idx="479">
                  <c:v>-3.0873663614050528E-3</c:v>
                </c:pt>
                <c:pt idx="480">
                  <c:v>-3.0856895015940466E-3</c:v>
                </c:pt>
                <c:pt idx="481">
                  <c:v>-3.0839723841857847E-3</c:v>
                </c:pt>
                <c:pt idx="482">
                  <c:v>-3.0822148021858453E-3</c:v>
                </c:pt>
                <c:pt idx="483">
                  <c:v>-3.0785373944608452E-3</c:v>
                </c:pt>
                <c:pt idx="484">
                  <c:v>-3.0747756873417131E-3</c:v>
                </c:pt>
                <c:pt idx="485">
                  <c:v>-3.0728126769874464E-3</c:v>
                </c:pt>
                <c:pt idx="486">
                  <c:v>-3.0708079597152604E-3</c:v>
                </c:pt>
                <c:pt idx="487">
                  <c:v>-3.0687613288105098E-3</c:v>
                </c:pt>
                <c:pt idx="488">
                  <c:v>-3.0645012323216037E-3</c:v>
                </c:pt>
                <c:pt idx="489">
                  <c:v>-3.060151527098931E-3</c:v>
                </c:pt>
                <c:pt idx="490">
                  <c:v>-3.0578922220758642E-3</c:v>
                </c:pt>
                <c:pt idx="491">
                  <c:v>-3.055589761333799E-3</c:v>
                </c:pt>
                <c:pt idx="492">
                  <c:v>-3.0532439374786335E-3</c:v>
                </c:pt>
                <c:pt idx="493">
                  <c:v>-3.0483808988801542E-3</c:v>
                </c:pt>
                <c:pt idx="494">
                  <c:v>-3.0434228735165547E-3</c:v>
                </c:pt>
                <c:pt idx="495">
                  <c:v>-3.0408571302187326E-3</c:v>
                </c:pt>
                <c:pt idx="496">
                  <c:v>-3.0382467818412806E-3</c:v>
                </c:pt>
                <c:pt idx="497">
                  <c:v>-3.0355916215096812E-3</c:v>
                </c:pt>
                <c:pt idx="498">
                  <c:v>-3.0301053877623829E-3</c:v>
                </c:pt>
                <c:pt idx="499">
                  <c:v>-3.0245187197142087E-3</c:v>
                </c:pt>
                <c:pt idx="500">
                  <c:v>-3.0216363941759639E-3</c:v>
                </c:pt>
                <c:pt idx="501">
                  <c:v>-3.0187080143573297E-3</c:v>
                </c:pt>
                <c:pt idx="502">
                  <c:v>-3.0157333735436609E-3</c:v>
                </c:pt>
                <c:pt idx="503">
                  <c:v>-3.0096036923810132E-3</c:v>
                </c:pt>
                <c:pt idx="504">
                  <c:v>-3.0033680586116773E-3</c:v>
                </c:pt>
                <c:pt idx="505">
                  <c:v>-3.0001590068673423E-3</c:v>
                </c:pt>
                <c:pt idx="506">
                  <c:v>-2.9969024518017306E-3</c:v>
                </c:pt>
                <c:pt idx="507">
                  <c:v>-2.9935981867001971E-3</c:v>
                </c:pt>
                <c:pt idx="508">
                  <c:v>-2.9868048060688324E-3</c:v>
                </c:pt>
                <c:pt idx="509">
                  <c:v>-2.9798998828489687E-3</c:v>
                </c:pt>
                <c:pt idx="510">
                  <c:v>-2.9763539612126522E-3</c:v>
                </c:pt>
                <c:pt idx="511">
                  <c:v>-2.9727590870542997E-3</c:v>
                </c:pt>
                <c:pt idx="512">
                  <c:v>-2.9691150535393618E-3</c:v>
                </c:pt>
                <c:pt idx="513">
                  <c:v>-2.9616377219188195E-3</c:v>
                </c:pt>
                <c:pt idx="514">
                  <c:v>-2.9501729457104275E-3</c:v>
                </c:pt>
                <c:pt idx="515">
                  <c:v>-2.9424753488971334E-3</c:v>
                </c:pt>
                <c:pt idx="516">
                  <c:v>-2.9346935632146298E-3</c:v>
                </c:pt>
                <c:pt idx="517">
                  <c:v>-2.9249698737876528E-3</c:v>
                </c:pt>
                <c:pt idx="518">
                  <c:v>-2.8994434199169916E-3</c:v>
                </c:pt>
                <c:pt idx="519">
                  <c:v>-2.8715865061013091E-3</c:v>
                </c:pt>
                <c:pt idx="520">
                  <c:v>-2.8433712779474263E-3</c:v>
                </c:pt>
                <c:pt idx="521">
                  <c:v>-2.8148057511634406E-3</c:v>
                </c:pt>
                <c:pt idx="522">
                  <c:v>-2.7858979416572893E-3</c:v>
                </c:pt>
                <c:pt idx="523">
                  <c:v>-2.756655865296942E-3</c:v>
                </c:pt>
                <c:pt idx="524">
                  <c:v>-2.7270875379103998E-3</c:v>
                </c:pt>
                <c:pt idx="525">
                  <c:v>-2.6972009752057602E-3</c:v>
                </c:pt>
                <c:pt idx="526">
                  <c:v>-2.6670041932508326E-3</c:v>
                </c:pt>
                <c:pt idx="527">
                  <c:v>-2.6365052077537143E-3</c:v>
                </c:pt>
                <c:pt idx="528">
                  <c:v>-2.6057120344225027E-3</c:v>
                </c:pt>
                <c:pt idx="529">
                  <c:v>-2.5746326893250071E-3</c:v>
                </c:pt>
                <c:pt idx="530">
                  <c:v>-2.5432751881293569E-3</c:v>
                </c:pt>
                <c:pt idx="531">
                  <c:v>-2.5116475468633936E-3</c:v>
                </c:pt>
                <c:pt idx="532">
                  <c:v>-2.4797577812352145E-3</c:v>
                </c:pt>
                <c:pt idx="533">
                  <c:v>-2.443001648897436E-3</c:v>
                </c:pt>
                <c:pt idx="534">
                  <c:v>-2.4082433277161641E-3</c:v>
                </c:pt>
                <c:pt idx="535">
                  <c:v>-2.377915780282791E-3</c:v>
                </c:pt>
                <c:pt idx="536">
                  <c:v>-2.3450254644119539E-3</c:v>
                </c:pt>
                <c:pt idx="537">
                  <c:v>-2.3119142485628075E-3</c:v>
                </c:pt>
                <c:pt idx="538">
                  <c:v>-2.2785901486832572E-3</c:v>
                </c:pt>
                <c:pt idx="539">
                  <c:v>-2.2450611805613363E-3</c:v>
                </c:pt>
                <c:pt idx="540">
                  <c:v>-2.2113353601849184E-3</c:v>
                </c:pt>
                <c:pt idx="541">
                  <c:v>-2.1774207032621007E-3</c:v>
                </c:pt>
                <c:pt idx="542">
                  <c:v>-2.1433252257807567E-3</c:v>
                </c:pt>
                <c:pt idx="543">
                  <c:v>-2.1090569435289197E-3</c:v>
                </c:pt>
                <c:pt idx="544">
                  <c:v>-2.0746238724944632E-3</c:v>
                </c:pt>
                <c:pt idx="545">
                  <c:v>-2.0400340285853247E-3</c:v>
                </c:pt>
                <c:pt idx="546">
                  <c:v>-2.0052954275096013E-3</c:v>
                </c:pt>
                <c:pt idx="547">
                  <c:v>-1.9704160852551666E-3</c:v>
                </c:pt>
                <c:pt idx="548">
                  <c:v>-1.9354040178098941E-3</c:v>
                </c:pt>
                <c:pt idx="549">
                  <c:v>-1.900267240841913E-3</c:v>
                </c:pt>
                <c:pt idx="550">
                  <c:v>-1.8650137704590009E-3</c:v>
                </c:pt>
                <c:pt idx="551">
                  <c:v>-1.829651622409223E-3</c:v>
                </c:pt>
                <c:pt idx="552">
                  <c:v>-1.7941888127603889E-3</c:v>
                </c:pt>
                <c:pt idx="553">
                  <c:v>-1.758633357380468E-3</c:v>
                </c:pt>
                <c:pt idx="554">
                  <c:v>-1.7229932719375896E-3</c:v>
                </c:pt>
                <c:pt idx="555">
                  <c:v>-1.6872765726194672E-3</c:v>
                </c:pt>
                <c:pt idx="556">
                  <c:v>-1.6514912752940702E-3</c:v>
                </c:pt>
                <c:pt idx="557">
                  <c:v>-1.6156453957094641E-3</c:v>
                </c:pt>
                <c:pt idx="558">
                  <c:v>-1.5797469498934902E-3</c:v>
                </c:pt>
                <c:pt idx="559">
                  <c:v>-1.5438039539539261E-3</c:v>
                </c:pt>
                <c:pt idx="560">
                  <c:v>-1.5078244235988691E-3</c:v>
                </c:pt>
                <c:pt idx="561">
                  <c:v>-1.4718163747362567E-3</c:v>
                </c:pt>
                <c:pt idx="562">
                  <c:v>-1.4357878235138344E-3</c:v>
                </c:pt>
                <c:pt idx="563">
                  <c:v>-1.3997467856396995E-3</c:v>
                </c:pt>
                <c:pt idx="564">
                  <c:v>-1.3637012771816615E-3</c:v>
                </c:pt>
                <c:pt idx="565">
                  <c:v>-1.3276593138877857E-3</c:v>
                </c:pt>
                <c:pt idx="566">
                  <c:v>-1.2916289121056579E-3</c:v>
                </c:pt>
                <c:pt idx="567">
                  <c:v>-1.2556180873435352E-3</c:v>
                </c:pt>
                <c:pt idx="568">
                  <c:v>-1.2144625626753225E-3</c:v>
                </c:pt>
                <c:pt idx="569">
                  <c:v>-1.1807599331881136E-3</c:v>
                </c:pt>
                <c:pt idx="570">
                  <c:v>-1.1467131356868165E-3</c:v>
                </c:pt>
                <c:pt idx="571">
                  <c:v>-1.1096575953306598E-3</c:v>
                </c:pt>
                <c:pt idx="572">
                  <c:v>-1.0721983216077646E-3</c:v>
                </c:pt>
                <c:pt idx="573">
                  <c:v>-1.0343324083628147E-3</c:v>
                </c:pt>
                <c:pt idx="574">
                  <c:v>-9.9605694996007799E-4</c:v>
                </c:pt>
                <c:pt idx="575">
                  <c:v>-9.5736904040411019E-4</c:v>
                </c:pt>
                <c:pt idx="576">
                  <c:v>-9.1826577389930719E-4</c:v>
                </c:pt>
                <c:pt idx="577">
                  <c:v>-8.7874424476996893E-4</c:v>
                </c:pt>
                <c:pt idx="578">
                  <c:v>-8.3880154694071507E-4</c:v>
                </c:pt>
                <c:pt idx="579">
                  <c:v>-7.9843477461594148E-4</c:v>
                </c:pt>
                <c:pt idx="580">
                  <c:v>-7.576410221199481E-4</c:v>
                </c:pt>
                <c:pt idx="581">
                  <c:v>-7.1641738337735461E-4</c:v>
                </c:pt>
                <c:pt idx="582">
                  <c:v>-6.7476095267249292E-4</c:v>
                </c:pt>
                <c:pt idx="583">
                  <c:v>-6.326688242097589E-4</c:v>
                </c:pt>
                <c:pt idx="584">
                  <c:v>-5.9013809183383614E-4</c:v>
                </c:pt>
                <c:pt idx="585">
                  <c:v>-5.4716584978908855E-4</c:v>
                </c:pt>
                <c:pt idx="586">
                  <c:v>-5.0374919231988002E-4</c:v>
                </c:pt>
                <c:pt idx="587">
                  <c:v>-4.5988521371054247E-4</c:v>
                </c:pt>
                <c:pt idx="588">
                  <c:v>-4.1557100760591936E-4</c:v>
                </c:pt>
                <c:pt idx="589">
                  <c:v>-3.7080366849018276E-4</c:v>
                </c:pt>
                <c:pt idx="590">
                  <c:v>-3.2558029028795232E-4</c:v>
                </c:pt>
                <c:pt idx="591">
                  <c:v>-2.7989796736349604E-4</c:v>
                </c:pt>
                <c:pt idx="592">
                  <c:v>-2.3375379364143356E-4</c:v>
                </c:pt>
                <c:pt idx="593">
                  <c:v>-1.8714486312632062E-4</c:v>
                </c:pt>
                <c:pt idx="594">
                  <c:v>-1.400682703422973E-4</c:v>
                </c:pt>
                <c:pt idx="595">
                  <c:v>-9.2521108934207064E-5</c:v>
                </c:pt>
                <c:pt idx="596">
                  <c:v>-4.4500473066477753E-5</c:v>
                </c:pt>
                <c:pt idx="597">
                  <c:v>3.9965429365906857E-6</c:v>
                </c:pt>
                <c:pt idx="598">
                  <c:v>5.2972845070442531E-5</c:v>
                </c:pt>
                <c:pt idx="599">
                  <c:v>1.0243133941045812E-4</c:v>
                </c:pt>
                <c:pt idx="600">
                  <c:v>1.5237493155240145E-4</c:v>
                </c:pt>
                <c:pt idx="601">
                  <c:v>2.0280652781146102E-4</c:v>
                </c:pt>
                <c:pt idx="602">
                  <c:v>2.5372903370346478E-4</c:v>
                </c:pt>
                <c:pt idx="603">
                  <c:v>3.0514535546366517E-4</c:v>
                </c:pt>
                <c:pt idx="604">
                  <c:v>3.5705839892763436E-4</c:v>
                </c:pt>
                <c:pt idx="605">
                  <c:v>4.0947107001088057E-4</c:v>
                </c:pt>
                <c:pt idx="606">
                  <c:v>4.6238627454897596E-4</c:v>
                </c:pt>
                <c:pt idx="607">
                  <c:v>5.15806918777173E-4</c:v>
                </c:pt>
                <c:pt idx="608">
                  <c:v>5.6973590837117172E-4</c:v>
                </c:pt>
                <c:pt idx="609">
                  <c:v>6.2417614940635247E-4</c:v>
                </c:pt>
                <c:pt idx="610">
                  <c:v>6.791305477182874E-4</c:v>
                </c:pt>
                <c:pt idx="611">
                  <c:v>7.3460200946229293E-4</c:v>
                </c:pt>
                <c:pt idx="612">
                  <c:v>7.9059344039400514E-4</c:v>
                </c:pt>
                <c:pt idx="613">
                  <c:v>8.4710774642893227E-4</c:v>
                </c:pt>
                <c:pt idx="614">
                  <c:v>9.0414783380232677E-4</c:v>
                </c:pt>
                <c:pt idx="615">
                  <c:v>9.6171660842969686E-4</c:v>
                </c:pt>
                <c:pt idx="616">
                  <c:v>1.0198169760666786E-3</c:v>
                </c:pt>
                <c:pt idx="617">
                  <c:v>1.0784518428685885E-3</c:v>
                </c:pt>
                <c:pt idx="618">
                  <c:v>1.1376241149108068E-3</c:v>
                </c:pt>
                <c:pt idx="619">
                  <c:v>1.1973366979489697E-3</c:v>
                </c:pt>
                <c:pt idx="620">
                  <c:v>1.2575911010959118E-3</c:v>
                </c:pt>
                <c:pt idx="621">
                  <c:v>1.3181568530296062E-3</c:v>
                </c:pt>
                <c:pt idx="622">
                  <c:v>1.378852746380943E-3</c:v>
                </c:pt>
                <c:pt idx="623">
                  <c:v>1.4396738307098644E-3</c:v>
                </c:pt>
                <c:pt idx="624">
                  <c:v>1.5006151560559289E-3</c:v>
                </c:pt>
                <c:pt idx="625">
                  <c:v>1.5616717723787588E-3</c:v>
                </c:pt>
                <c:pt idx="626">
                  <c:v>1.6228387295580404E-3</c:v>
                </c:pt>
                <c:pt idx="627">
                  <c:v>1.6841110773135881E-3</c:v>
                </c:pt>
                <c:pt idx="628">
                  <c:v>1.7454838656849603E-3</c:v>
                </c:pt>
                <c:pt idx="629">
                  <c:v>1.8069521443120351E-3</c:v>
                </c:pt>
                <c:pt idx="630">
                  <c:v>1.8685109633143071E-3</c:v>
                </c:pt>
                <c:pt idx="631">
                  <c:v>1.9301553725714626E-3</c:v>
                </c:pt>
                <c:pt idx="632">
                  <c:v>1.9918804216434438E-3</c:v>
                </c:pt>
                <c:pt idx="633">
                  <c:v>2.0536811608096173E-3</c:v>
                </c:pt>
                <c:pt idx="634">
                  <c:v>2.1155526395499891E-3</c:v>
                </c:pt>
                <c:pt idx="635">
                  <c:v>2.1774899079041177E-3</c:v>
                </c:pt>
                <c:pt idx="636">
                  <c:v>2.2394880156717534E-3</c:v>
                </c:pt>
                <c:pt idx="637">
                  <c:v>2.3015420128125186E-3</c:v>
                </c:pt>
                <c:pt idx="638">
                  <c:v>2.3636469489662915E-3</c:v>
                </c:pt>
                <c:pt idx="639">
                  <c:v>2.4257978740926944E-3</c:v>
                </c:pt>
                <c:pt idx="640">
                  <c:v>2.4879898380714138E-3</c:v>
                </c:pt>
                <c:pt idx="641">
                  <c:v>2.5502178906222639E-3</c:v>
                </c:pt>
                <c:pt idx="642">
                  <c:v>2.612477081624931E-3</c:v>
                </c:pt>
                <c:pt idx="643">
                  <c:v>2.6747624609591014E-3</c:v>
                </c:pt>
                <c:pt idx="644">
                  <c:v>2.7370690783445895E-3</c:v>
                </c:pt>
                <c:pt idx="645">
                  <c:v>2.7993919837410175E-3</c:v>
                </c:pt>
                <c:pt idx="646">
                  <c:v>2.8617262268681998E-3</c:v>
                </c:pt>
                <c:pt idx="647">
                  <c:v>2.9240668575258866E-3</c:v>
                </c:pt>
                <c:pt idx="648">
                  <c:v>2.9864089255138282E-3</c:v>
                </c:pt>
                <c:pt idx="649">
                  <c:v>3.0487474806317749E-3</c:v>
                </c:pt>
                <c:pt idx="650">
                  <c:v>3.1110775728393492E-3</c:v>
                </c:pt>
                <c:pt idx="651">
                  <c:v>3.173394251616557E-3</c:v>
                </c:pt>
                <c:pt idx="652">
                  <c:v>3.2356925670828929E-3</c:v>
                </c:pt>
                <c:pt idx="653">
                  <c:v>3.2979675688782351E-3</c:v>
                </c:pt>
                <c:pt idx="654">
                  <c:v>3.3602143068822699E-3</c:v>
                </c:pt>
                <c:pt idx="655">
                  <c:v>3.4224278306549394E-3</c:v>
                </c:pt>
                <c:pt idx="656">
                  <c:v>3.4846031902358021E-3</c:v>
                </c:pt>
                <c:pt idx="657">
                  <c:v>3.5467354353446723E-3</c:v>
                </c:pt>
                <c:pt idx="658">
                  <c:v>3.608819615541492E-3</c:v>
                </c:pt>
                <c:pt idx="659">
                  <c:v>3.6708507808658197E-3</c:v>
                </c:pt>
                <c:pt idx="660">
                  <c:v>3.7328239809575336E-3</c:v>
                </c:pt>
                <c:pt idx="661">
                  <c:v>3.7947342656963201E-3</c:v>
                </c:pt>
                <c:pt idx="662">
                  <c:v>3.8565766846421212E-3</c:v>
                </c:pt>
                <c:pt idx="663">
                  <c:v>3.9183462876746233E-3</c:v>
                </c:pt>
                <c:pt idx="664">
                  <c:v>3.9800381245136407E-3</c:v>
                </c:pt>
                <c:pt idx="665">
                  <c:v>4.0416472451187957E-3</c:v>
                </c:pt>
                <c:pt idx="666">
                  <c:v>4.1031686988901583E-3</c:v>
                </c:pt>
                <c:pt idx="667">
                  <c:v>4.1645975358672871E-3</c:v>
                </c:pt>
                <c:pt idx="668">
                  <c:v>4.225928805530188E-3</c:v>
                </c:pt>
                <c:pt idx="669">
                  <c:v>4.2871575575986753E-3</c:v>
                </c:pt>
                <c:pt idx="670">
                  <c:v>4.3482788421123075E-3</c:v>
                </c:pt>
                <c:pt idx="671">
                  <c:v>4.4092877086310267E-3</c:v>
                </c:pt>
                <c:pt idx="672">
                  <c:v>4.4701792069545832E-3</c:v>
                </c:pt>
                <c:pt idx="673">
                  <c:v>4.5310049434021948E-3</c:v>
                </c:pt>
                <c:pt idx="674">
                  <c:v>4.5918351278917413E-3</c:v>
                </c:pt>
                <c:pt idx="675">
                  <c:v>4.6526672491520316E-3</c:v>
                </c:pt>
                <c:pt idx="676">
                  <c:v>4.7134983529861785E-3</c:v>
                </c:pt>
                <c:pt idx="677">
                  <c:v>4.7743254847976146E-3</c:v>
                </c:pt>
                <c:pt idx="678">
                  <c:v>4.8351456907091972E-3</c:v>
                </c:pt>
                <c:pt idx="679">
                  <c:v>4.8959560159644866E-3</c:v>
                </c:pt>
                <c:pt idx="680">
                  <c:v>4.95675350668634E-3</c:v>
                </c:pt>
                <c:pt idx="681">
                  <c:v>5.0175352085179981E-3</c:v>
                </c:pt>
                <c:pt idx="682">
                  <c:v>5.0782981671826377E-3</c:v>
                </c:pt>
                <c:pt idx="683">
                  <c:v>5.1390394281636276E-3</c:v>
                </c:pt>
                <c:pt idx="684">
                  <c:v>5.1997560372640805E-3</c:v>
                </c:pt>
                <c:pt idx="685">
                  <c:v>5.2604450405269176E-3</c:v>
                </c:pt>
                <c:pt idx="686">
                  <c:v>5.3211034831956994E-3</c:v>
                </c:pt>
                <c:pt idx="687">
                  <c:v>5.3817284111534747E-3</c:v>
                </c:pt>
                <c:pt idx="688">
                  <c:v>5.4423168700434843E-3</c:v>
                </c:pt>
                <c:pt idx="689">
                  <c:v>5.5028659058287133E-3</c:v>
                </c:pt>
                <c:pt idx="690">
                  <c:v>5.563372563752722E-3</c:v>
                </c:pt>
                <c:pt idx="691">
                  <c:v>5.6238338898584317E-3</c:v>
                </c:pt>
                <c:pt idx="692">
                  <c:v>5.684246929789083E-3</c:v>
                </c:pt>
                <c:pt idx="693">
                  <c:v>5.7446087291879167E-3</c:v>
                </c:pt>
                <c:pt idx="694">
                  <c:v>5.8049163338580456E-3</c:v>
                </c:pt>
                <c:pt idx="695">
                  <c:v>5.8651667890430303E-3</c:v>
                </c:pt>
                <c:pt idx="696">
                  <c:v>5.9253571410256001E-3</c:v>
                </c:pt>
                <c:pt idx="697">
                  <c:v>5.9854844351292513E-3</c:v>
                </c:pt>
                <c:pt idx="698">
                  <c:v>6.0455457170771609E-3</c:v>
                </c:pt>
                <c:pt idx="699">
                  <c:v>6.1055380325125697E-3</c:v>
                </c:pt>
                <c:pt idx="700">
                  <c:v>6.1654584273185264E-3</c:v>
                </c:pt>
                <c:pt idx="701">
                  <c:v>6.2253039469783999E-3</c:v>
                </c:pt>
                <c:pt idx="702">
                  <c:v>6.285071637215367E-3</c:v>
                </c:pt>
                <c:pt idx="703">
                  <c:v>6.3447585437526044E-3</c:v>
                </c:pt>
                <c:pt idx="704">
                  <c:v>6.404361712313289E-3</c:v>
                </c:pt>
                <c:pt idx="705">
                  <c:v>6.4638781882209173E-3</c:v>
                </c:pt>
                <c:pt idx="706">
                  <c:v>6.5233050175983465E-3</c:v>
                </c:pt>
                <c:pt idx="707">
                  <c:v>6.5826392458490091E-3</c:v>
                </c:pt>
                <c:pt idx="708">
                  <c:v>6.641877918776018E-3</c:v>
                </c:pt>
                <c:pt idx="709">
                  <c:v>6.7010180817828058E-3</c:v>
                </c:pt>
                <c:pt idx="710">
                  <c:v>6.7600567806724854E-3</c:v>
                </c:pt>
                <c:pt idx="711">
                  <c:v>6.8189910612481697E-3</c:v>
                </c:pt>
                <c:pt idx="712">
                  <c:v>6.8778179689932273E-3</c:v>
                </c:pt>
                <c:pt idx="713">
                  <c:v>6.936534549550899E-3</c:v>
                </c:pt>
                <c:pt idx="714">
                  <c:v>6.9951378486443616E-3</c:v>
                </c:pt>
                <c:pt idx="715">
                  <c:v>7.0536249119168559E-3</c:v>
                </c:pt>
                <c:pt idx="716">
                  <c:v>7.1119927850915587E-3</c:v>
                </c:pt>
                <c:pt idx="717">
                  <c:v>7.1702385134919666E-3</c:v>
                </c:pt>
                <c:pt idx="718">
                  <c:v>7.2283591432409366E-3</c:v>
                </c:pt>
                <c:pt idx="719">
                  <c:v>7.2863517195820293E-3</c:v>
                </c:pt>
                <c:pt idx="720">
                  <c:v>7.3442132882384215E-3</c:v>
                </c:pt>
                <c:pt idx="721">
                  <c:v>7.401940895093162E-3</c:v>
                </c:pt>
                <c:pt idx="722">
                  <c:v>7.4595315853898114E-3</c:v>
                </c:pt>
                <c:pt idx="723">
                  <c:v>7.5169824051712908E-3</c:v>
                </c:pt>
                <c:pt idx="724">
                  <c:v>7.5742903997610966E-3</c:v>
                </c:pt>
                <c:pt idx="725">
                  <c:v>7.6314898091300876E-3</c:v>
                </c:pt>
                <c:pt idx="726">
                  <c:v>7.6886586009106139E-3</c:v>
                </c:pt>
                <c:pt idx="727">
                  <c:v>7.7457981985240565E-3</c:v>
                </c:pt>
                <c:pt idx="728">
                  <c:v>7.8029071768703773E-3</c:v>
                </c:pt>
                <c:pt idx="729">
                  <c:v>7.8599841107696022E-3</c:v>
                </c:pt>
                <c:pt idx="730">
                  <c:v>7.9170275748019492E-3</c:v>
                </c:pt>
                <c:pt idx="731">
                  <c:v>7.9740361441071883E-3</c:v>
                </c:pt>
                <c:pt idx="732">
                  <c:v>8.0310083932655374E-3</c:v>
                </c:pt>
                <c:pt idx="733">
                  <c:v>8.0879428970970224E-3</c:v>
                </c:pt>
                <c:pt idx="734">
                  <c:v>8.1448382305016054E-3</c:v>
                </c:pt>
                <c:pt idx="735">
                  <c:v>8.2016929682193762E-3</c:v>
                </c:pt>
                <c:pt idx="736">
                  <c:v>8.258505685230233E-3</c:v>
                </c:pt>
                <c:pt idx="737">
                  <c:v>8.3152749560344574E-3</c:v>
                </c:pt>
                <c:pt idx="738">
                  <c:v>8.3719993556119476E-3</c:v>
                </c:pt>
                <c:pt idx="739">
                  <c:v>8.4286774587827296E-3</c:v>
                </c:pt>
                <c:pt idx="740">
                  <c:v>8.4853078402069571E-3</c:v>
                </c:pt>
                <c:pt idx="741">
                  <c:v>8.5418890748645282E-3</c:v>
                </c:pt>
                <c:pt idx="742">
                  <c:v>8.5984197374955329E-3</c:v>
                </c:pt>
                <c:pt idx="743">
                  <c:v>8.6548984028400611E-3</c:v>
                </c:pt>
                <c:pt idx="744">
                  <c:v>8.7113236457181387E-3</c:v>
                </c:pt>
                <c:pt idx="745">
                  <c:v>8.7676940409497917E-3</c:v>
                </c:pt>
                <c:pt idx="746">
                  <c:v>8.82400816327511E-3</c:v>
                </c:pt>
                <c:pt idx="747">
                  <c:v>8.8802645876739916E-3</c:v>
                </c:pt>
                <c:pt idx="748">
                  <c:v>8.9364618886467184E-3</c:v>
                </c:pt>
                <c:pt idx="749">
                  <c:v>8.9925986411731884E-3</c:v>
                </c:pt>
                <c:pt idx="750">
                  <c:v>9.0486734199934915E-3</c:v>
                </c:pt>
                <c:pt idx="751">
                  <c:v>9.1046848000075897E-3</c:v>
                </c:pt>
                <c:pt idx="752">
                  <c:v>9.1606313557957009E-3</c:v>
                </c:pt>
                <c:pt idx="753">
                  <c:v>9.216511662337723E-3</c:v>
                </c:pt>
                <c:pt idx="754">
                  <c:v>9.27232429429381E-3</c:v>
                </c:pt>
                <c:pt idx="755">
                  <c:v>9.3280678264839878E-3</c:v>
                </c:pt>
                <c:pt idx="756">
                  <c:v>9.3837408337282824E-3</c:v>
                </c:pt>
                <c:pt idx="757">
                  <c:v>9.4393418908467197E-3</c:v>
                </c:pt>
                <c:pt idx="758">
                  <c:v>9.4948695725793897E-3</c:v>
                </c:pt>
                <c:pt idx="759">
                  <c:v>9.5503224537463183E-3</c:v>
                </c:pt>
                <c:pt idx="760">
                  <c:v>9.6056991090875954E-3</c:v>
                </c:pt>
                <c:pt idx="761">
                  <c:v>9.6609981132633749E-3</c:v>
                </c:pt>
                <c:pt idx="762">
                  <c:v>9.7162180413334909E-3</c:v>
                </c:pt>
                <c:pt idx="763">
                  <c:v>9.7713574678781612E-3</c:v>
                </c:pt>
                <c:pt idx="764">
                  <c:v>9.8264149677174117E-3</c:v>
                </c:pt>
                <c:pt idx="765">
                  <c:v>9.8813891156712685E-3</c:v>
                </c:pt>
                <c:pt idx="766">
                  <c:v>9.9362784863998854E-3</c:v>
                </c:pt>
                <c:pt idx="767">
                  <c:v>9.9910816548831605E-3</c:v>
                </c:pt>
                <c:pt idx="768">
                  <c:v>1.0045797195701311E-2</c:v>
                </c:pt>
                <c:pt idx="769">
                  <c:v>1.0100423683834236E-2</c:v>
                </c:pt>
                <c:pt idx="770">
                  <c:v>1.0154959693862153E-2</c:v>
                </c:pt>
                <c:pt idx="771">
                  <c:v>1.0209403800605088E-2</c:v>
                </c:pt>
                <c:pt idx="772">
                  <c:v>1.0263754578883066E-2</c:v>
                </c:pt>
                <c:pt idx="773">
                  <c:v>1.0318010603436178E-2</c:v>
                </c:pt>
                <c:pt idx="774">
                  <c:v>1.037217044908445E-2</c:v>
                </c:pt>
                <c:pt idx="775">
                  <c:v>1.0426232690567971E-2</c:v>
                </c:pt>
                <c:pt idx="776">
                  <c:v>1.0480195902706768E-2</c:v>
                </c:pt>
                <c:pt idx="777">
                  <c:v>1.0541765653364621E-2</c:v>
                </c:pt>
                <c:pt idx="778">
                  <c:v>1.0595597802423029E-2</c:v>
                </c:pt>
                <c:pt idx="779">
                  <c:v>1.0649394092725473E-2</c:v>
                </c:pt>
                <c:pt idx="780">
                  <c:v>1.0703153825311063E-2</c:v>
                </c:pt>
                <c:pt idx="781">
                  <c:v>1.0756876301298846E-2</c:v>
                </c:pt>
                <c:pt idx="782">
                  <c:v>1.0810560821807869E-2</c:v>
                </c:pt>
                <c:pt idx="783">
                  <c:v>1.0864206687957179E-2</c:v>
                </c:pt>
                <c:pt idx="784">
                  <c:v>1.0917813200785886E-2</c:v>
                </c:pt>
                <c:pt idx="785">
                  <c:v>1.0971379661492975E-2</c:v>
                </c:pt>
                <c:pt idx="786">
                  <c:v>1.1024905371037619E-2</c:v>
                </c:pt>
                <c:pt idx="787">
                  <c:v>1.1078389630618801E-2</c:v>
                </c:pt>
                <c:pt idx="788">
                  <c:v>1.1131831741355569E-2</c:v>
                </c:pt>
                <c:pt idx="789">
                  <c:v>1.1185231004207097E-2</c:v>
                </c:pt>
                <c:pt idx="790">
                  <c:v>1.1238586720372368E-2</c:v>
                </c:pt>
                <c:pt idx="791">
                  <c:v>1.1291898190890493E-2</c:v>
                </c:pt>
                <c:pt idx="792">
                  <c:v>1.1345164716880518E-2</c:v>
                </c:pt>
                <c:pt idx="793">
                  <c:v>1.1398385599541427E-2</c:v>
                </c:pt>
                <c:pt idx="794">
                  <c:v>1.1451560139832395E-2</c:v>
                </c:pt>
                <c:pt idx="795">
                  <c:v>1.1512273400811068E-2</c:v>
                </c:pt>
                <c:pt idx="796">
                  <c:v>1.1565346282660371E-2</c:v>
                </c:pt>
                <c:pt idx="797">
                  <c:v>1.1618370625656738E-2</c:v>
                </c:pt>
                <c:pt idx="798">
                  <c:v>1.1671345730839278E-2</c:v>
                </c:pt>
                <c:pt idx="799">
                  <c:v>1.1724270899247102E-2</c:v>
                </c:pt>
                <c:pt idx="800">
                  <c:v>1.1777145432079195E-2</c:v>
                </c:pt>
                <c:pt idx="801">
                  <c:v>1.1829968630454601E-2</c:v>
                </c:pt>
                <c:pt idx="802">
                  <c:v>1.1882739795412434E-2</c:v>
                </c:pt>
                <c:pt idx="803">
                  <c:v>1.1935458227991802E-2</c:v>
                </c:pt>
                <c:pt idx="804">
                  <c:v>1.1988123229311753E-2</c:v>
                </c:pt>
                <c:pt idx="805">
                  <c:v>1.2040734100491335E-2</c:v>
                </c:pt>
                <c:pt idx="806">
                  <c:v>1.2093290142569657E-2</c:v>
                </c:pt>
                <c:pt idx="807">
                  <c:v>1.2145790656745703E-2</c:v>
                </c:pt>
                <c:pt idx="808">
                  <c:v>1.2198234943898711E-2</c:v>
                </c:pt>
                <c:pt idx="809">
                  <c:v>1.2250622305387537E-2</c:v>
                </c:pt>
                <c:pt idx="810">
                  <c:v>1.230295204209142E-2</c:v>
                </c:pt>
                <c:pt idx="811">
                  <c:v>1.2355223455209341E-2</c:v>
                </c:pt>
                <c:pt idx="812">
                  <c:v>1.2407435845780412E-2</c:v>
                </c:pt>
                <c:pt idx="813">
                  <c:v>1.2459588514923681E-2</c:v>
                </c:pt>
                <c:pt idx="814">
                  <c:v>1.2511680763678257E-2</c:v>
                </c:pt>
                <c:pt idx="815">
                  <c:v>1.2563711893163187E-2</c:v>
                </c:pt>
                <c:pt idx="816">
                  <c:v>1.2615681204417584E-2</c:v>
                </c:pt>
                <c:pt idx="817">
                  <c:v>1.2667587998640428E-2</c:v>
                </c:pt>
                <c:pt idx="818">
                  <c:v>1.2719431576790896E-2</c:v>
                </c:pt>
                <c:pt idx="819">
                  <c:v>1.277121124006797E-2</c:v>
                </c:pt>
                <c:pt idx="820">
                  <c:v>1.2822926289430825E-2</c:v>
                </c:pt>
                <c:pt idx="821">
                  <c:v>1.2874576026078444E-2</c:v>
                </c:pt>
                <c:pt idx="822">
                  <c:v>1.2926159750970001E-2</c:v>
                </c:pt>
                <c:pt idx="823">
                  <c:v>1.2977676765384416E-2</c:v>
                </c:pt>
                <c:pt idx="824">
                  <c:v>1.3029126370200927E-2</c:v>
                </c:pt>
                <c:pt idx="825">
                  <c:v>1.3080507866618518E-2</c:v>
                </c:pt>
                <c:pt idx="826">
                  <c:v>1.3131820555676299E-2</c:v>
                </c:pt>
                <c:pt idx="827">
                  <c:v>1.3183063738493317E-2</c:v>
                </c:pt>
                <c:pt idx="828">
                  <c:v>1.3234236716028747E-2</c:v>
                </c:pt>
                <c:pt idx="829">
                  <c:v>1.3300291499591665E-2</c:v>
                </c:pt>
                <c:pt idx="830">
                  <c:v>1.3350792529029931E-2</c:v>
                </c:pt>
                <c:pt idx="831">
                  <c:v>1.3400818167808026E-2</c:v>
                </c:pt>
                <c:pt idx="832">
                  <c:v>1.34503639243988E-2</c:v>
                </c:pt>
                <c:pt idx="833">
                  <c:v>1.3499425307301749E-2</c:v>
                </c:pt>
                <c:pt idx="834">
                  <c:v>1.3547997824989721E-2</c:v>
                </c:pt>
                <c:pt idx="835">
                  <c:v>1.3596076985962213E-2</c:v>
                </c:pt>
                <c:pt idx="836">
                  <c:v>1.3643658298665429E-2</c:v>
                </c:pt>
                <c:pt idx="837">
                  <c:v>1.3690737271625508E-2</c:v>
                </c:pt>
                <c:pt idx="838">
                  <c:v>1.3737309413262011E-2</c:v>
                </c:pt>
                <c:pt idx="839">
                  <c:v>1.3783370232074432E-2</c:v>
                </c:pt>
                <c:pt idx="840">
                  <c:v>1.3828915236562267E-2</c:v>
                </c:pt>
                <c:pt idx="841">
                  <c:v>1.387393993517172E-2</c:v>
                </c:pt>
                <c:pt idx="842">
                  <c:v>1.391843983637564E-2</c:v>
                </c:pt>
                <c:pt idx="843">
                  <c:v>1.3962410448700169E-2</c:v>
                </c:pt>
                <c:pt idx="844">
                  <c:v>1.4005847280564865E-2</c:v>
                </c:pt>
                <c:pt idx="845">
                  <c:v>1.4066419123093254E-2</c:v>
                </c:pt>
                <c:pt idx="846">
                  <c:v>1.4108537665666887E-2</c:v>
                </c:pt>
                <c:pt idx="847">
                  <c:v>1.4150107061752237E-2</c:v>
                </c:pt>
                <c:pt idx="848">
                  <c:v>1.4191122820461644E-2</c:v>
                </c:pt>
                <c:pt idx="849">
                  <c:v>1.4231580450827508E-2</c:v>
                </c:pt>
                <c:pt idx="850">
                  <c:v>1.4271475462281913E-2</c:v>
                </c:pt>
                <c:pt idx="851">
                  <c:v>1.4310803364097069E-2</c:v>
                </c:pt>
                <c:pt idx="852">
                  <c:v>1.4349559665225442E-2</c:v>
                </c:pt>
                <c:pt idx="853">
                  <c:v>1.4387739875019179E-2</c:v>
                </c:pt>
                <c:pt idx="854">
                  <c:v>1.4425339502750489E-2</c:v>
                </c:pt>
                <c:pt idx="855">
                  <c:v>1.4462354057611648E-2</c:v>
                </c:pt>
                <c:pt idx="856">
                  <c:v>1.449877904879493E-2</c:v>
                </c:pt>
                <c:pt idx="857">
                  <c:v>1.4534609985492608E-2</c:v>
                </c:pt>
                <c:pt idx="858">
                  <c:v>1.4569842376976894E-2</c:v>
                </c:pt>
                <c:pt idx="859">
                  <c:v>1.4604471732519997E-2</c:v>
                </c:pt>
                <c:pt idx="860">
                  <c:v>1.4638493561314192E-2</c:v>
                </c:pt>
                <c:pt idx="861">
                  <c:v>1.4671903372471817E-2</c:v>
                </c:pt>
                <c:pt idx="862">
                  <c:v>1.4704696675345019E-2</c:v>
                </c:pt>
                <c:pt idx="863">
                  <c:v>1.4736868979206008E-2</c:v>
                </c:pt>
                <c:pt idx="864">
                  <c:v>1.4768415793167122E-2</c:v>
                </c:pt>
                <c:pt idx="865">
                  <c:v>1.4799332626500572E-2</c:v>
                </c:pt>
                <c:pt idx="866">
                  <c:v>1.4829614988478568E-2</c:v>
                </c:pt>
                <c:pt idx="867">
                  <c:v>1.4859258388213448E-2</c:v>
                </c:pt>
                <c:pt idx="868">
                  <c:v>1.488825833521723E-2</c:v>
                </c:pt>
                <c:pt idx="869">
                  <c:v>1.4916610338442382E-2</c:v>
                </c:pt>
                <c:pt idx="870">
                  <c:v>1.4944309907320985E-2</c:v>
                </c:pt>
                <c:pt idx="871">
                  <c:v>1.4971352550965378E-2</c:v>
                </c:pt>
                <c:pt idx="872">
                  <c:v>1.4997733778727707E-2</c:v>
                </c:pt>
                <c:pt idx="873">
                  <c:v>1.502344909972031E-2</c:v>
                </c:pt>
                <c:pt idx="874">
                  <c:v>1.504849402337527E-2</c:v>
                </c:pt>
                <c:pt idx="875">
                  <c:v>1.5072864058724988E-2</c:v>
                </c:pt>
                <c:pt idx="876">
                  <c:v>1.5096554715281485E-2</c:v>
                </c:pt>
                <c:pt idx="877">
                  <c:v>1.5119561502157097E-2</c:v>
                </c:pt>
                <c:pt idx="878">
                  <c:v>1.5141879928624036E-2</c:v>
                </c:pt>
                <c:pt idx="879">
                  <c:v>1.5163505503954511E-2</c:v>
                </c:pt>
                <c:pt idx="880">
                  <c:v>1.5184447598333151E-2</c:v>
                </c:pt>
                <c:pt idx="881">
                  <c:v>1.5205091027379325E-2</c:v>
                </c:pt>
                <c:pt idx="882">
                  <c:v>1.5225615922922486E-2</c:v>
                </c:pt>
                <c:pt idx="883">
                  <c:v>1.5246022747152921E-2</c:v>
                </c:pt>
                <c:pt idx="884">
                  <c:v>1.5266311962420787E-2</c:v>
                </c:pt>
                <c:pt idx="885">
                  <c:v>1.5286484030676561E-2</c:v>
                </c:pt>
                <c:pt idx="886">
                  <c:v>1.5306539414110532E-2</c:v>
                </c:pt>
                <c:pt idx="887">
                  <c:v>1.5326478574912983E-2</c:v>
                </c:pt>
                <c:pt idx="888">
                  <c:v>1.5346301975274201E-2</c:v>
                </c:pt>
                <c:pt idx="889">
                  <c:v>1.5366010077384473E-2</c:v>
                </c:pt>
                <c:pt idx="890">
                  <c:v>1.5385603343274212E-2</c:v>
                </c:pt>
                <c:pt idx="891">
                  <c:v>1.5405082235213641E-2</c:v>
                </c:pt>
                <c:pt idx="892">
                  <c:v>1.5424447215313108E-2</c:v>
                </c:pt>
                <c:pt idx="893">
                  <c:v>1.5443698745762902E-2</c:v>
                </c:pt>
                <c:pt idx="894">
                  <c:v>1.5462837288753306E-2</c:v>
                </c:pt>
                <c:pt idx="895">
                  <c:v>1.5481863306314736E-2</c:v>
                </c:pt>
                <c:pt idx="896">
                  <c:v>1.5500777260797349E-2</c:v>
                </c:pt>
                <c:pt idx="897">
                  <c:v>1.5519579614311496E-2</c:v>
                </c:pt>
                <c:pt idx="898">
                  <c:v>1.553827082888759E-2</c:v>
                </c:pt>
                <c:pt idx="899">
                  <c:v>1.555685136687579E-2</c:v>
                </c:pt>
                <c:pt idx="900">
                  <c:v>1.5575321690306509E-2</c:v>
                </c:pt>
                <c:pt idx="901">
                  <c:v>1.559368226144997E-2</c:v>
                </c:pt>
                <c:pt idx="902">
                  <c:v>1.5611933542336587E-2</c:v>
                </c:pt>
                <c:pt idx="903">
                  <c:v>1.5630075995156645E-2</c:v>
                </c:pt>
                <c:pt idx="904">
                  <c:v>1.5648110082260303E-2</c:v>
                </c:pt>
                <c:pt idx="905">
                  <c:v>1.5666036265598038E-2</c:v>
                </c:pt>
                <c:pt idx="906">
                  <c:v>1.5683855007440073E-2</c:v>
                </c:pt>
                <c:pt idx="907">
                  <c:v>1.5701566769976694E-2</c:v>
                </c:pt>
                <c:pt idx="908">
                  <c:v>1.5719172015238314E-2</c:v>
                </c:pt>
                <c:pt idx="909">
                  <c:v>1.573667120541522E-2</c:v>
                </c:pt>
                <c:pt idx="910">
                  <c:v>1.575406480285757E-2</c:v>
                </c:pt>
                <c:pt idx="911">
                  <c:v>1.5771353269515842E-2</c:v>
                </c:pt>
                <c:pt idx="912">
                  <c:v>1.5788537067740194E-2</c:v>
                </c:pt>
                <c:pt idx="913">
                  <c:v>1.5805616659640975E-2</c:v>
                </c:pt>
                <c:pt idx="914">
                  <c:v>1.5822592507248601E-2</c:v>
                </c:pt>
                <c:pt idx="915">
                  <c:v>1.5839465072833292E-2</c:v>
                </c:pt>
                <c:pt idx="916">
                  <c:v>1.5856234818585335E-2</c:v>
                </c:pt>
                <c:pt idx="917">
                  <c:v>1.5872902206695017E-2</c:v>
                </c:pt>
                <c:pt idx="918">
                  <c:v>1.588946769919275E-2</c:v>
                </c:pt>
                <c:pt idx="919">
                  <c:v>1.5905931758428693E-2</c:v>
                </c:pt>
                <c:pt idx="920">
                  <c:v>1.592229484643326E-2</c:v>
                </c:pt>
                <c:pt idx="921">
                  <c:v>1.5938557425316802E-2</c:v>
                </c:pt>
                <c:pt idx="922">
                  <c:v>1.5954719957429475E-2</c:v>
                </c:pt>
                <c:pt idx="923">
                  <c:v>1.5970782904881631E-2</c:v>
                </c:pt>
                <c:pt idx="924">
                  <c:v>1.5986746729863555E-2</c:v>
                </c:pt>
                <c:pt idx="925">
                  <c:v>1.6002611894485597E-2</c:v>
                </c:pt>
                <c:pt idx="926">
                  <c:v>1.6018378860778171E-2</c:v>
                </c:pt>
                <c:pt idx="927">
                  <c:v>1.6034048091251307E-2</c:v>
                </c:pt>
                <c:pt idx="928">
                  <c:v>1.6049620047775548E-2</c:v>
                </c:pt>
                <c:pt idx="929">
                  <c:v>1.6065095192701051E-2</c:v>
                </c:pt>
                <c:pt idx="930">
                  <c:v>1.6080473988138166E-2</c:v>
                </c:pt>
                <c:pt idx="931">
                  <c:v>1.6095756896117308E-2</c:v>
                </c:pt>
                <c:pt idx="932">
                  <c:v>1.6110944681066997E-2</c:v>
                </c:pt>
                <c:pt idx="933">
                  <c:v>1.6126088078083356E-2</c:v>
                </c:pt>
                <c:pt idx="934">
                  <c:v>1.6141226493004979E-2</c:v>
                </c:pt>
                <c:pt idx="935">
                  <c:v>1.6156361068517811E-2</c:v>
                </c:pt>
                <c:pt idx="936">
                  <c:v>1.6171492946988053E-2</c:v>
                </c:pt>
                <c:pt idx="937">
                  <c:v>1.6186623271261524E-2</c:v>
                </c:pt>
                <c:pt idx="938">
                  <c:v>1.6201753183784362E-2</c:v>
                </c:pt>
                <c:pt idx="939">
                  <c:v>1.6216883827002704E-2</c:v>
                </c:pt>
                <c:pt idx="940">
                  <c:v>1.6232016343602496E-2</c:v>
                </c:pt>
                <c:pt idx="941">
                  <c:v>1.6247151876189747E-2</c:v>
                </c:pt>
                <c:pt idx="942">
                  <c:v>1.6262291567210596E-2</c:v>
                </c:pt>
                <c:pt idx="943">
                  <c:v>1.6277436559350988E-2</c:v>
                </c:pt>
                <c:pt idx="944">
                  <c:v>1.6292587995057062E-2</c:v>
                </c:pt>
                <c:pt idx="945">
                  <c:v>1.6307747016934826E-2</c:v>
                </c:pt>
                <c:pt idx="946">
                  <c:v>1.6322914767590291E-2</c:v>
                </c:pt>
                <c:pt idx="947">
                  <c:v>1.633809238954953E-2</c:v>
                </c:pt>
                <c:pt idx="948">
                  <c:v>1.6353281025418553E-2</c:v>
                </c:pt>
                <c:pt idx="949">
                  <c:v>1.6368481817643499E-2</c:v>
                </c:pt>
                <c:pt idx="950">
                  <c:v>1.6383695908910312E-2</c:v>
                </c:pt>
                <c:pt idx="951">
                  <c:v>1.6398924441825002E-2</c:v>
                </c:pt>
                <c:pt idx="952">
                  <c:v>1.6414168558833708E-2</c:v>
                </c:pt>
                <c:pt idx="953">
                  <c:v>1.6429429402542439E-2</c:v>
                </c:pt>
                <c:pt idx="954">
                  <c:v>1.6444708115557205E-2</c:v>
                </c:pt>
                <c:pt idx="955">
                  <c:v>1.6460005840404079E-2</c:v>
                </c:pt>
                <c:pt idx="956">
                  <c:v>1.6475323719689072E-2</c:v>
                </c:pt>
                <c:pt idx="957">
                  <c:v>1.6490662895938257E-2</c:v>
                </c:pt>
                <c:pt idx="958">
                  <c:v>1.6506024511677708E-2</c:v>
                </c:pt>
                <c:pt idx="959">
                  <c:v>1.6521409709593371E-2</c:v>
                </c:pt>
                <c:pt idx="960">
                  <c:v>1.6536819632131383E-2</c:v>
                </c:pt>
                <c:pt idx="961">
                  <c:v>1.6552255422057627E-2</c:v>
                </c:pt>
                <c:pt idx="962">
                  <c:v>1.6567718221658367E-2</c:v>
                </c:pt>
                <c:pt idx="963">
                  <c:v>1.6583209173779423E-2</c:v>
                </c:pt>
                <c:pt idx="964">
                  <c:v>1.6598729420707059E-2</c:v>
                </c:pt>
                <c:pt idx="965">
                  <c:v>1.6614280105207158E-2</c:v>
                </c:pt>
                <c:pt idx="966">
                  <c:v>1.6629862369885728E-2</c:v>
                </c:pt>
                <c:pt idx="967">
                  <c:v>1.6645477357188909E-2</c:v>
                </c:pt>
                <c:pt idx="968">
                  <c:v>1.6661126209642774E-2</c:v>
                </c:pt>
                <c:pt idx="969">
                  <c:v>1.6676810069933268E-2</c:v>
                </c:pt>
                <c:pt idx="970">
                  <c:v>1.6692530080666401E-2</c:v>
                </c:pt>
                <c:pt idx="971">
                  <c:v>1.6708287384288312E-2</c:v>
                </c:pt>
                <c:pt idx="972">
                  <c:v>1.6724083123484945E-2</c:v>
                </c:pt>
                <c:pt idx="973">
                  <c:v>1.6739918440702439E-2</c:v>
                </c:pt>
                <c:pt idx="974">
                  <c:v>1.675579447862674E-2</c:v>
                </c:pt>
                <c:pt idx="975">
                  <c:v>1.6771712379783921E-2</c:v>
                </c:pt>
                <c:pt idx="976">
                  <c:v>1.6787673286700056E-2</c:v>
                </c:pt>
                <c:pt idx="977">
                  <c:v>1.6803678341981154E-2</c:v>
                </c:pt>
                <c:pt idx="978">
                  <c:v>1.6819728688233226E-2</c:v>
                </c:pt>
                <c:pt idx="979">
                  <c:v>1.6835825467982346E-2</c:v>
                </c:pt>
                <c:pt idx="980">
                  <c:v>1.6851969823834523E-2</c:v>
                </c:pt>
                <c:pt idx="981">
                  <c:v>1.686816289831583E-2</c:v>
                </c:pt>
                <c:pt idx="982">
                  <c:v>1.6884405834112215E-2</c:v>
                </c:pt>
                <c:pt idx="983">
                  <c:v>1.6900699773589878E-2</c:v>
                </c:pt>
                <c:pt idx="984">
                  <c:v>1.6917045859594637E-2</c:v>
                </c:pt>
                <c:pt idx="985">
                  <c:v>1.6933343599392359E-2</c:v>
                </c:pt>
                <c:pt idx="986">
                  <c:v>1.6949460277384532E-2</c:v>
                </c:pt>
                <c:pt idx="987">
                  <c:v>1.6965394602204142E-2</c:v>
                </c:pt>
                <c:pt idx="988">
                  <c:v>1.6981146080645715E-2</c:v>
                </c:pt>
                <c:pt idx="989">
                  <c:v>1.6996714219583708E-2</c:v>
                </c:pt>
                <c:pt idx="990">
                  <c:v>1.7012098526052455E-2</c:v>
                </c:pt>
                <c:pt idx="991">
                  <c:v>1.7027298506926414E-2</c:v>
                </c:pt>
                <c:pt idx="992">
                  <c:v>1.7042313668920173E-2</c:v>
                </c:pt>
                <c:pt idx="993">
                  <c:v>1.7057143519227935E-2</c:v>
                </c:pt>
                <c:pt idx="994">
                  <c:v>1.7071787564484353E-2</c:v>
                </c:pt>
                <c:pt idx="995">
                  <c:v>1.7086245311723758E-2</c:v>
                </c:pt>
                <c:pt idx="996">
                  <c:v>1.7100516267900545E-2</c:v>
                </c:pt>
                <c:pt idx="997">
                  <c:v>1.7114599939889175E-2</c:v>
                </c:pt>
                <c:pt idx="998">
                  <c:v>1.7128495834404234E-2</c:v>
                </c:pt>
                <c:pt idx="999">
                  <c:v>1.7142203458639926E-2</c:v>
                </c:pt>
                <c:pt idx="1000">
                  <c:v>1.715572231931084E-2</c:v>
                </c:pt>
                <c:pt idx="1001">
                  <c:v>1.716905192337137E-2</c:v>
                </c:pt>
                <c:pt idx="1002">
                  <c:v>1.7182191777775913E-2</c:v>
                </c:pt>
                <c:pt idx="1003">
                  <c:v>1.7195141389239055E-2</c:v>
                </c:pt>
                <c:pt idx="1004">
                  <c:v>1.7207900264955001E-2</c:v>
                </c:pt>
                <c:pt idx="1005">
                  <c:v>1.7220467911558401E-2</c:v>
                </c:pt>
                <c:pt idx="1006">
                  <c:v>1.7232843836163525E-2</c:v>
                </c:pt>
                <c:pt idx="1007">
                  <c:v>1.7245027545564895E-2</c:v>
                </c:pt>
                <c:pt idx="1008">
                  <c:v>1.7257018546636971E-2</c:v>
                </c:pt>
                <c:pt idx="1009">
                  <c:v>1.7268816346414084E-2</c:v>
                </c:pt>
                <c:pt idx="1010">
                  <c:v>1.7280420451690759E-2</c:v>
                </c:pt>
                <c:pt idx="1011">
                  <c:v>1.729183036942139E-2</c:v>
                </c:pt>
                <c:pt idx="1012">
                  <c:v>1.7303045606560374E-2</c:v>
                </c:pt>
                <c:pt idx="1013">
                  <c:v>1.7314065669822298E-2</c:v>
                </c:pt>
                <c:pt idx="1014">
                  <c:v>1.732489006632143E-2</c:v>
                </c:pt>
                <c:pt idx="1015">
                  <c:v>1.7335518302932229E-2</c:v>
                </c:pt>
                <c:pt idx="1016">
                  <c:v>1.7345949886529155E-2</c:v>
                </c:pt>
                <c:pt idx="1017">
                  <c:v>1.7356184323986668E-2</c:v>
                </c:pt>
                <c:pt idx="1018">
                  <c:v>1.7366221122179226E-2</c:v>
                </c:pt>
                <c:pt idx="1019">
                  <c:v>1.7376059788141163E-2</c:v>
                </c:pt>
                <c:pt idx="1020">
                  <c:v>1.7385699828746937E-2</c:v>
                </c:pt>
                <c:pt idx="1021">
                  <c:v>1.7395140750791072E-2</c:v>
                </c:pt>
                <c:pt idx="1022">
                  <c:v>1.7404382061307899E-2</c:v>
                </c:pt>
                <c:pt idx="1023">
                  <c:v>1.7413423267171879E-2</c:v>
                </c:pt>
                <c:pt idx="1024">
                  <c:v>1.7422263875177535E-2</c:v>
                </c:pt>
                <c:pt idx="1025">
                  <c:v>1.743090339251907E-2</c:v>
                </c:pt>
                <c:pt idx="1026">
                  <c:v>1.7439341325831137E-2</c:v>
                </c:pt>
                <c:pt idx="1027">
                  <c:v>1.7447577182148066E-2</c:v>
                </c:pt>
                <c:pt idx="1028">
                  <c:v>1.7455610468344318E-2</c:v>
                </c:pt>
                <c:pt idx="1029">
                  <c:v>1.7463440691374288E-2</c:v>
                </c:pt>
                <c:pt idx="1030">
                  <c:v>1.7471067358112435E-2</c:v>
                </c:pt>
                <c:pt idx="1031">
                  <c:v>1.7478489975513156E-2</c:v>
                </c:pt>
                <c:pt idx="1032">
                  <c:v>1.748570805045091E-2</c:v>
                </c:pt>
                <c:pt idx="1033">
                  <c:v>1.7492721089800156E-2</c:v>
                </c:pt>
                <c:pt idx="1034">
                  <c:v>1.7499528600515291E-2</c:v>
                </c:pt>
                <c:pt idx="1035">
                  <c:v>1.7506130089470773E-2</c:v>
                </c:pt>
                <c:pt idx="1036">
                  <c:v>1.7512525063620998E-2</c:v>
                </c:pt>
                <c:pt idx="1037">
                  <c:v>1.751961638682964E-2</c:v>
                </c:pt>
                <c:pt idx="1038">
                  <c:v>1.7525718304280957E-2</c:v>
                </c:pt>
                <c:pt idx="1039">
                  <c:v>1.753173053659296E-2</c:v>
                </c:pt>
                <c:pt idx="1040">
                  <c:v>1.7537653337802439E-2</c:v>
                </c:pt>
                <c:pt idx="1041">
                  <c:v>1.7543486962265931E-2</c:v>
                </c:pt>
                <c:pt idx="1042">
                  <c:v>1.7549231664419906E-2</c:v>
                </c:pt>
                <c:pt idx="1043">
                  <c:v>1.7554887698540966E-2</c:v>
                </c:pt>
                <c:pt idx="1044">
                  <c:v>1.7560455318825774E-2</c:v>
                </c:pt>
                <c:pt idx="1045">
                  <c:v>1.7565934779630865E-2</c:v>
                </c:pt>
                <c:pt idx="1046">
                  <c:v>1.7571326335152904E-2</c:v>
                </c:pt>
                <c:pt idx="1047">
                  <c:v>1.7576630239828361E-2</c:v>
                </c:pt>
                <c:pt idx="1048">
                  <c:v>1.7581846747933838E-2</c:v>
                </c:pt>
                <c:pt idx="1049">
                  <c:v>1.7586976113665997E-2</c:v>
                </c:pt>
                <c:pt idx="1050">
                  <c:v>1.7592018591461311E-2</c:v>
                </c:pt>
                <c:pt idx="1051">
                  <c:v>1.7596974435516444E-2</c:v>
                </c:pt>
                <c:pt idx="1052">
                  <c:v>1.7601843900107994E-2</c:v>
                </c:pt>
                <c:pt idx="1053">
                  <c:v>1.7606627239672434E-2</c:v>
                </c:pt>
                <c:pt idx="1054">
                  <c:v>1.7611324708406428E-2</c:v>
                </c:pt>
                <c:pt idx="1055">
                  <c:v>1.7615936560666512E-2</c:v>
                </c:pt>
                <c:pt idx="1056">
                  <c:v>1.7620463050649349E-2</c:v>
                </c:pt>
                <c:pt idx="1057">
                  <c:v>1.7624904432711475E-2</c:v>
                </c:pt>
                <c:pt idx="1058">
                  <c:v>1.7629260961209425E-2</c:v>
                </c:pt>
                <c:pt idx="1059">
                  <c:v>1.7633532890339865E-2</c:v>
                </c:pt>
                <c:pt idx="1060">
                  <c:v>1.7637720474459329E-2</c:v>
                </c:pt>
                <c:pt idx="1061">
                  <c:v>1.7641823967844417E-2</c:v>
                </c:pt>
                <c:pt idx="1062">
                  <c:v>1.7645843624851665E-2</c:v>
                </c:pt>
                <c:pt idx="1063">
                  <c:v>1.7649779699757673E-2</c:v>
                </c:pt>
                <c:pt idx="1064">
                  <c:v>1.765363244683904E-2</c:v>
                </c:pt>
                <c:pt idx="1065">
                  <c:v>1.7657402120292431E-2</c:v>
                </c:pt>
                <c:pt idx="1066">
                  <c:v>1.766108897471419E-2</c:v>
                </c:pt>
                <c:pt idx="1067">
                  <c:v>1.7664693263981235E-2</c:v>
                </c:pt>
                <c:pt idx="1068">
                  <c:v>1.7668215242769847E-2</c:v>
                </c:pt>
                <c:pt idx="1069">
                  <c:v>1.7671655165196754E-2</c:v>
                </c:pt>
                <c:pt idx="1070">
                  <c:v>1.767501328561849E-2</c:v>
                </c:pt>
                <c:pt idx="1071">
                  <c:v>1.7678289858311658E-2</c:v>
                </c:pt>
                <c:pt idx="1072">
                  <c:v>1.7681485137632791E-2</c:v>
                </c:pt>
                <c:pt idx="1073">
                  <c:v>1.7684599377778554E-2</c:v>
                </c:pt>
                <c:pt idx="1074">
                  <c:v>1.7687632833105482E-2</c:v>
                </c:pt>
                <c:pt idx="1075">
                  <c:v>1.7690585757890176E-2</c:v>
                </c:pt>
                <c:pt idx="1076">
                  <c:v>1.7693458406489171E-2</c:v>
                </c:pt>
                <c:pt idx="1077">
                  <c:v>1.7696251033099131E-2</c:v>
                </c:pt>
                <c:pt idx="1078">
                  <c:v>1.7698963892156527E-2</c:v>
                </c:pt>
                <c:pt idx="1079">
                  <c:v>1.7701597237858024E-2</c:v>
                </c:pt>
                <c:pt idx="1080">
                  <c:v>1.7704151324640094E-2</c:v>
                </c:pt>
                <c:pt idx="1081">
                  <c:v>1.7706626406539527E-2</c:v>
                </c:pt>
                <c:pt idx="1082">
                  <c:v>1.7709022738152669E-2</c:v>
                </c:pt>
                <c:pt idx="1083">
                  <c:v>1.771134057351631E-2</c:v>
                </c:pt>
                <c:pt idx="1084">
                  <c:v>1.7713580167226795E-2</c:v>
                </c:pt>
                <c:pt idx="1085">
                  <c:v>1.7715741773240978E-2</c:v>
                </c:pt>
                <c:pt idx="1086">
                  <c:v>1.7717825646155205E-2</c:v>
                </c:pt>
                <c:pt idx="1087">
                  <c:v>1.7719832040086203E-2</c:v>
                </c:pt>
                <c:pt idx="1088">
                  <c:v>1.7721761209390507E-2</c:v>
                </c:pt>
                <c:pt idx="1089">
                  <c:v>1.7723871739940833E-2</c:v>
                </c:pt>
                <c:pt idx="1090">
                  <c:v>1.7725636284291468E-2</c:v>
                </c:pt>
                <c:pt idx="1091">
                  <c:v>1.7727324403216116E-2</c:v>
                </c:pt>
                <c:pt idx="1092">
                  <c:v>1.7728936351151248E-2</c:v>
                </c:pt>
                <c:pt idx="1093">
                  <c:v>1.7730472382213591E-2</c:v>
                </c:pt>
                <c:pt idx="1094">
                  <c:v>1.7731932750759682E-2</c:v>
                </c:pt>
                <c:pt idx="1095">
                  <c:v>1.7733317711305929E-2</c:v>
                </c:pt>
                <c:pt idx="1096">
                  <c:v>1.7734627517889123E-2</c:v>
                </c:pt>
                <c:pt idx="1097">
                  <c:v>1.77358624248658E-2</c:v>
                </c:pt>
                <c:pt idx="1098">
                  <c:v>1.7737022686592496E-2</c:v>
                </c:pt>
                <c:pt idx="1099">
                  <c:v>1.7738108557265875E-2</c:v>
                </c:pt>
                <c:pt idx="1100">
                  <c:v>1.7739120291402344E-2</c:v>
                </c:pt>
                <c:pt idx="1101">
                  <c:v>1.7740058143118631E-2</c:v>
                </c:pt>
                <c:pt idx="1102">
                  <c:v>1.7740922366771272E-2</c:v>
                </c:pt>
                <c:pt idx="1103">
                  <c:v>1.7741713216556931E-2</c:v>
                </c:pt>
                <c:pt idx="1104">
                  <c:v>1.7742430946992016E-2</c:v>
                </c:pt>
                <c:pt idx="1105">
                  <c:v>1.7744994332751673E-2</c:v>
                </c:pt>
                <c:pt idx="1106">
                  <c:v>1.7743648066597117E-2</c:v>
                </c:pt>
                <c:pt idx="1107">
                  <c:v>1.774414796440027E-2</c:v>
                </c:pt>
                <c:pt idx="1108">
                  <c:v>1.7744575759959247E-2</c:v>
                </c:pt>
                <c:pt idx="1109">
                  <c:v>1.7744931707630585E-2</c:v>
                </c:pt>
                <c:pt idx="1110">
                  <c:v>1.7745216061531011E-2</c:v>
                </c:pt>
                <c:pt idx="1111">
                  <c:v>1.7745429076176933E-2</c:v>
                </c:pt>
                <c:pt idx="1112">
                  <c:v>1.7745571005685079E-2</c:v>
                </c:pt>
                <c:pt idx="1113">
                  <c:v>1.7745642104491921E-2</c:v>
                </c:pt>
                <c:pt idx="1114">
                  <c:v>1.7745642626874059E-2</c:v>
                </c:pt>
                <c:pt idx="1115">
                  <c:v>1.7745572827108091E-2</c:v>
                </c:pt>
                <c:pt idx="1116">
                  <c:v>1.7745432959550556E-2</c:v>
                </c:pt>
                <c:pt idx="1117">
                  <c:v>1.7745223278318178E-2</c:v>
                </c:pt>
                <c:pt idx="1118">
                  <c:v>1.7744944037847432E-2</c:v>
                </c:pt>
                <c:pt idx="1119">
                  <c:v>1.7744595492574788E-2</c:v>
                </c:pt>
                <c:pt idx="1120">
                  <c:v>1.7744177896616975E-2</c:v>
                </c:pt>
                <c:pt idx="1121">
                  <c:v>1.7743691504330528E-2</c:v>
                </c:pt>
                <c:pt idx="1122">
                  <c:v>1.7743136569992046E-2</c:v>
                </c:pt>
                <c:pt idx="1123">
                  <c:v>1.7742513347958067E-2</c:v>
                </c:pt>
                <c:pt idx="1124">
                  <c:v>1.7741822092505188E-2</c:v>
                </c:pt>
                <c:pt idx="1125">
                  <c:v>1.7741063057910011E-2</c:v>
                </c:pt>
                <c:pt idx="1126">
                  <c:v>1.7740236498529072E-2</c:v>
                </c:pt>
                <c:pt idx="1127">
                  <c:v>1.7739342668638969E-2</c:v>
                </c:pt>
                <c:pt idx="1128">
                  <c:v>1.7738381822516303E-2</c:v>
                </c:pt>
                <c:pt idx="1129">
                  <c:v>1.7737354214437673E-2</c:v>
                </c:pt>
                <c:pt idx="1130">
                  <c:v>1.7736260098839551E-2</c:v>
                </c:pt>
                <c:pt idx="1131">
                  <c:v>1.7735099729838666E-2</c:v>
                </c:pt>
                <c:pt idx="1132">
                  <c:v>1.7733873361951424E-2</c:v>
                </c:pt>
                <c:pt idx="1133">
                  <c:v>1.7732581249374491E-2</c:v>
                </c:pt>
                <c:pt idx="1134">
                  <c:v>1.7731223646304528E-2</c:v>
                </c:pt>
                <c:pt idx="1135">
                  <c:v>1.7729800807178009E-2</c:v>
                </c:pt>
                <c:pt idx="1136">
                  <c:v>1.7728312986271533E-2</c:v>
                </c:pt>
                <c:pt idx="1137">
                  <c:v>1.7726760437861699E-2</c:v>
                </c:pt>
                <c:pt idx="1138">
                  <c:v>1.7725143416305045E-2</c:v>
                </c:pt>
                <c:pt idx="1139">
                  <c:v>1.7723462175878169E-2</c:v>
                </c:pt>
                <c:pt idx="1140">
                  <c:v>1.7721716970857671E-2</c:v>
                </c:pt>
                <c:pt idx="1141">
                  <c:v>1.7720251296129419E-2</c:v>
                </c:pt>
                <c:pt idx="1142">
                  <c:v>1.7718360656910903E-2</c:v>
                </c:pt>
                <c:pt idx="1143">
                  <c:v>1.7716406882515301E-2</c:v>
                </c:pt>
                <c:pt idx="1144">
                  <c:v>1.7714390227245858E-2</c:v>
                </c:pt>
                <c:pt idx="1145">
                  <c:v>1.7712310945459109E-2</c:v>
                </c:pt>
                <c:pt idx="1146">
                  <c:v>1.7710169291431654E-2</c:v>
                </c:pt>
                <c:pt idx="1147">
                  <c:v>1.7707965519546676E-2</c:v>
                </c:pt>
                <c:pt idx="1148">
                  <c:v>1.7705699884107418E-2</c:v>
                </c:pt>
                <c:pt idx="1149">
                  <c:v>1.7703372639417125E-2</c:v>
                </c:pt>
                <c:pt idx="1150">
                  <c:v>1.7700984039885626E-2</c:v>
                </c:pt>
                <c:pt idx="1151">
                  <c:v>1.7698534339762872E-2</c:v>
                </c:pt>
                <c:pt idx="1152">
                  <c:v>1.7696023793432047E-2</c:v>
                </c:pt>
                <c:pt idx="1153">
                  <c:v>1.7693452655196396E-2</c:v>
                </c:pt>
                <c:pt idx="1154">
                  <c:v>1.7690821179385807E-2</c:v>
                </c:pt>
                <c:pt idx="1155">
                  <c:v>1.7688129620383464E-2</c:v>
                </c:pt>
                <c:pt idx="1156">
                  <c:v>1.76833125947784E-2</c:v>
                </c:pt>
                <c:pt idx="1157">
                  <c:v>1.7680476455055327E-2</c:v>
                </c:pt>
                <c:pt idx="1158">
                  <c:v>1.7677581109811769E-2</c:v>
                </c:pt>
                <c:pt idx="1159">
                  <c:v>1.7674626813484196E-2</c:v>
                </c:pt>
                <c:pt idx="1160">
                  <c:v>1.7671613820269272E-2</c:v>
                </c:pt>
                <c:pt idx="1161">
                  <c:v>1.7668542384443597E-2</c:v>
                </c:pt>
                <c:pt idx="1162">
                  <c:v>1.7665412760443644E-2</c:v>
                </c:pt>
                <c:pt idx="1163">
                  <c:v>1.7662225202466075E-2</c:v>
                </c:pt>
                <c:pt idx="1164">
                  <c:v>1.7658979964787491E-2</c:v>
                </c:pt>
                <c:pt idx="1165">
                  <c:v>1.7655677301844364E-2</c:v>
                </c:pt>
                <c:pt idx="1166">
                  <c:v>1.7652317467913292E-2</c:v>
                </c:pt>
                <c:pt idx="1167">
                  <c:v>1.7648900717111005E-2</c:v>
                </c:pt>
                <c:pt idx="1168">
                  <c:v>1.7645427303873973E-2</c:v>
                </c:pt>
                <c:pt idx="1169">
                  <c:v>1.7641897482638669E-2</c:v>
                </c:pt>
                <c:pt idx="1170">
                  <c:v>1.7638311507441884E-2</c:v>
                </c:pt>
                <c:pt idx="1171">
                  <c:v>1.7634669632800026E-2</c:v>
                </c:pt>
                <c:pt idx="1172">
                  <c:v>1.7630972112989696E-2</c:v>
                </c:pt>
                <c:pt idx="1173">
                  <c:v>1.7627219202207556E-2</c:v>
                </c:pt>
                <c:pt idx="1174">
                  <c:v>1.7623411154810142E-2</c:v>
                </c:pt>
                <c:pt idx="1175">
                  <c:v>1.7619548225074055E-2</c:v>
                </c:pt>
                <c:pt idx="1176">
                  <c:v>1.761563066735583E-2</c:v>
                </c:pt>
                <c:pt idx="1177">
                  <c:v>1.7611658736012004E-2</c:v>
                </c:pt>
                <c:pt idx="1178">
                  <c:v>1.7607632685159302E-2</c:v>
                </c:pt>
                <c:pt idx="1179">
                  <c:v>1.7603552769314135E-2</c:v>
                </c:pt>
                <c:pt idx="1180">
                  <c:v>1.7599419242673164E-2</c:v>
                </c:pt>
                <c:pt idx="1181">
                  <c:v>1.7595232359512991E-2</c:v>
                </c:pt>
                <c:pt idx="1182">
                  <c:v>1.7590992374190151E-2</c:v>
                </c:pt>
                <c:pt idx="1183">
                  <c:v>1.7586699540981243E-2</c:v>
                </c:pt>
                <c:pt idx="1184">
                  <c:v>1.7582354114162868E-2</c:v>
                </c:pt>
                <c:pt idx="1185">
                  <c:v>1.7577956348091561E-2</c:v>
                </c:pt>
                <c:pt idx="1186">
                  <c:v>1.7573506497123859E-2</c:v>
                </c:pt>
                <c:pt idx="1187">
                  <c:v>1.7569004815456424E-2</c:v>
                </c:pt>
                <c:pt idx="1188">
                  <c:v>1.7564451557445793E-2</c:v>
                </c:pt>
                <c:pt idx="1189">
                  <c:v>1.7559846977368565E-2</c:v>
                </c:pt>
                <c:pt idx="1190">
                  <c:v>1.7555191329581277E-2</c:v>
                </c:pt>
                <c:pt idx="1191">
                  <c:v>1.7550484868280591E-2</c:v>
                </c:pt>
                <c:pt idx="1192">
                  <c:v>1.7545727834793468E-2</c:v>
                </c:pt>
                <c:pt idx="1193">
                  <c:v>1.7540920116090319E-2</c:v>
                </c:pt>
                <c:pt idx="1194">
                  <c:v>1.7536061793785862E-2</c:v>
                </c:pt>
                <c:pt idx="1195">
                  <c:v>1.7531153119358933E-2</c:v>
                </c:pt>
                <c:pt idx="1196">
                  <c:v>1.7526194344288371E-2</c:v>
                </c:pt>
                <c:pt idx="1197">
                  <c:v>1.7521185720132948E-2</c:v>
                </c:pt>
                <c:pt idx="1198">
                  <c:v>1.7516127498211631E-2</c:v>
                </c:pt>
                <c:pt idx="1199">
                  <c:v>1.751101993016313E-2</c:v>
                </c:pt>
                <c:pt idx="1200">
                  <c:v>1.7505863267546218E-2</c:v>
                </c:pt>
                <c:pt idx="1201">
                  <c:v>1.7500657761679861E-2</c:v>
                </c:pt>
                <c:pt idx="1202">
                  <c:v>1.7495403664282705E-2</c:v>
                </c:pt>
                <c:pt idx="1203">
                  <c:v>1.7490101226593779E-2</c:v>
                </c:pt>
                <c:pt idx="1204">
                  <c:v>1.748475070033173E-2</c:v>
                </c:pt>
                <c:pt idx="1205">
                  <c:v>1.7479352336815523E-2</c:v>
                </c:pt>
                <c:pt idx="1206">
                  <c:v>1.7473906387683869E-2</c:v>
                </c:pt>
                <c:pt idx="1207">
                  <c:v>1.7468413104335667E-2</c:v>
                </c:pt>
                <c:pt idx="1208">
                  <c:v>1.7462872738329693E-2</c:v>
                </c:pt>
                <c:pt idx="1209">
                  <c:v>1.7457285541144785E-2</c:v>
                </c:pt>
                <c:pt idx="1210">
                  <c:v>1.7451651764179843E-2</c:v>
                </c:pt>
                <c:pt idx="1211">
                  <c:v>1.7445971659073578E-2</c:v>
                </c:pt>
                <c:pt idx="1212">
                  <c:v>1.7440245477224892E-2</c:v>
                </c:pt>
                <c:pt idx="1213">
                  <c:v>1.7434473470192557E-2</c:v>
                </c:pt>
                <c:pt idx="1214">
                  <c:v>1.7428655889455413E-2</c:v>
                </c:pt>
                <c:pt idx="1215">
                  <c:v>1.7422792986572233E-2</c:v>
                </c:pt>
                <c:pt idx="1216">
                  <c:v>1.7416885012861982E-2</c:v>
                </c:pt>
                <c:pt idx="1217">
                  <c:v>1.7410932219963371E-2</c:v>
                </c:pt>
                <c:pt idx="1218">
                  <c:v>1.7404934859275301E-2</c:v>
                </c:pt>
                <c:pt idx="1219">
                  <c:v>1.7398893182516417E-2</c:v>
                </c:pt>
                <c:pt idx="1220">
                  <c:v>1.7392807440845814E-2</c:v>
                </c:pt>
                <c:pt idx="1221">
                  <c:v>1.7386677885982138E-2</c:v>
                </c:pt>
                <c:pt idx="1222">
                  <c:v>1.7380504769404226E-2</c:v>
                </c:pt>
                <c:pt idx="1223">
                  <c:v>1.737428834251098E-2</c:v>
                </c:pt>
                <c:pt idx="1224">
                  <c:v>1.7368028856941109E-2</c:v>
                </c:pt>
                <c:pt idx="1225">
                  <c:v>1.7361726564093516E-2</c:v>
                </c:pt>
                <c:pt idx="1226">
                  <c:v>1.7355381715447038E-2</c:v>
                </c:pt>
                <c:pt idx="1227">
                  <c:v>1.7348994562560449E-2</c:v>
                </c:pt>
                <c:pt idx="1228">
                  <c:v>1.7342565356912587E-2</c:v>
                </c:pt>
                <c:pt idx="1229">
                  <c:v>1.7336094349822417E-2</c:v>
                </c:pt>
                <c:pt idx="1230">
                  <c:v>1.7329581793168458E-2</c:v>
                </c:pt>
                <c:pt idx="1231">
                  <c:v>1.7323027938109803E-2</c:v>
                </c:pt>
                <c:pt idx="1232">
                  <c:v>1.7316433036205225E-2</c:v>
                </c:pt>
                <c:pt idx="1233">
                  <c:v>1.7309797339173372E-2</c:v>
                </c:pt>
                <c:pt idx="1234">
                  <c:v>1.7303121098253271E-2</c:v>
                </c:pt>
                <c:pt idx="1235">
                  <c:v>1.7296404565003698E-2</c:v>
                </c:pt>
                <c:pt idx="1236">
                  <c:v>1.7289647990983426E-2</c:v>
                </c:pt>
                <c:pt idx="1237">
                  <c:v>1.7282851627591356E-2</c:v>
                </c:pt>
                <c:pt idx="1238">
                  <c:v>1.7276015726386262E-2</c:v>
                </c:pt>
                <c:pt idx="1239">
                  <c:v>1.7269140538926919E-2</c:v>
                </c:pt>
                <c:pt idx="1240">
                  <c:v>1.7262226316612228E-2</c:v>
                </c:pt>
                <c:pt idx="1241">
                  <c:v>1.7255273311000963E-2</c:v>
                </c:pt>
                <c:pt idx="1242">
                  <c:v>1.7248281773492025E-2</c:v>
                </c:pt>
                <c:pt idx="1243">
                  <c:v>1.7241251955644188E-2</c:v>
                </c:pt>
                <c:pt idx="1244">
                  <c:v>1.7234184109016226E-2</c:v>
                </c:pt>
                <c:pt idx="1245">
                  <c:v>1.7227078484927105E-2</c:v>
                </c:pt>
                <c:pt idx="1246">
                  <c:v>1.7219935335015535E-2</c:v>
                </c:pt>
                <c:pt idx="1247">
                  <c:v>1.7212754910840289E-2</c:v>
                </c:pt>
                <c:pt idx="1248">
                  <c:v>1.7205537463720333E-2</c:v>
                </c:pt>
                <c:pt idx="1249">
                  <c:v>1.7198283245214441E-2</c:v>
                </c:pt>
                <c:pt idx="1250">
                  <c:v>1.7190992506881386E-2</c:v>
                </c:pt>
                <c:pt idx="1251">
                  <c:v>1.7183665500120071E-2</c:v>
                </c:pt>
                <c:pt idx="1252">
                  <c:v>1.7176302476489269E-2</c:v>
                </c:pt>
                <c:pt idx="1253">
                  <c:v>1.7168903687467818E-2</c:v>
                </c:pt>
                <c:pt idx="1254">
                  <c:v>1.7161469384614492E-2</c:v>
                </c:pt>
                <c:pt idx="1255">
                  <c:v>1.7153999819328192E-2</c:v>
                </c:pt>
                <c:pt idx="1256">
                  <c:v>1.7146495243167692E-2</c:v>
                </c:pt>
                <c:pt idx="1257">
                  <c:v>1.713895590761183E-2</c:v>
                </c:pt>
                <c:pt idx="1258">
                  <c:v>1.7131382064059508E-2</c:v>
                </c:pt>
                <c:pt idx="1259">
                  <c:v>1.7123773964149436E-2</c:v>
                </c:pt>
                <c:pt idx="1260">
                  <c:v>1.7116131859280515E-2</c:v>
                </c:pt>
                <c:pt idx="1261">
                  <c:v>1.7108456001011518E-2</c:v>
                </c:pt>
                <c:pt idx="1262">
                  <c:v>1.7100746640901221E-2</c:v>
                </c:pt>
                <c:pt idx="1263">
                  <c:v>1.7093004030268588E-2</c:v>
                </c:pt>
                <c:pt idx="1264">
                  <c:v>1.7085228420672394E-2</c:v>
                </c:pt>
                <c:pt idx="1265">
                  <c:v>1.7077420063671411E-2</c:v>
                </c:pt>
                <c:pt idx="1266">
                  <c:v>1.7069579210744479E-2</c:v>
                </c:pt>
                <c:pt idx="1267">
                  <c:v>1.7061706113290498E-2</c:v>
                </c:pt>
                <c:pt idx="1268">
                  <c:v>1.7053801023028115E-2</c:v>
                </c:pt>
                <c:pt idx="1269">
                  <c:v>1.7045864191196358E-2</c:v>
                </c:pt>
                <c:pt idx="1270">
                  <c:v>1.7037895869433939E-2</c:v>
                </c:pt>
                <c:pt idx="1271">
                  <c:v>1.7029896309139758E-2</c:v>
                </c:pt>
                <c:pt idx="1272">
                  <c:v>1.702186576187259E-2</c:v>
                </c:pt>
                <c:pt idx="1273">
                  <c:v>1.7013804479111272E-2</c:v>
                </c:pt>
                <c:pt idx="1274">
                  <c:v>1.7005712712414578E-2</c:v>
                </c:pt>
                <c:pt idx="1275">
                  <c:v>1.6997590713341282E-2</c:v>
                </c:pt>
                <c:pt idx="1276">
                  <c:v>1.6989438733130413E-2</c:v>
                </c:pt>
                <c:pt idx="1277">
                  <c:v>1.6981257023420682E-2</c:v>
                </c:pt>
                <c:pt idx="1278">
                  <c:v>1.6973045835690925E-2</c:v>
                </c:pt>
                <c:pt idx="1279">
                  <c:v>1.6964805421499918E-2</c:v>
                </c:pt>
                <c:pt idx="1280">
                  <c:v>1.6956536032326497E-2</c:v>
                </c:pt>
                <c:pt idx="1281">
                  <c:v>1.6948237919489628E-2</c:v>
                </c:pt>
                <c:pt idx="1282">
                  <c:v>1.6939911334787894E-2</c:v>
                </c:pt>
                <c:pt idx="1283">
                  <c:v>1.6931556529460323E-2</c:v>
                </c:pt>
                <c:pt idx="1284">
                  <c:v>1.6923173755145626E-2</c:v>
                </c:pt>
                <c:pt idx="1285">
                  <c:v>1.6914763263322641E-2</c:v>
                </c:pt>
                <c:pt idx="1286">
                  <c:v>1.6906325305470205E-2</c:v>
                </c:pt>
                <c:pt idx="1287">
                  <c:v>1.6897860132987219E-2</c:v>
                </c:pt>
                <c:pt idx="1288">
                  <c:v>1.6889367997512394E-2</c:v>
                </c:pt>
                <c:pt idx="1289">
                  <c:v>1.6880849150444632E-2</c:v>
                </c:pt>
                <c:pt idx="1290">
                  <c:v>1.687230384326277E-2</c:v>
                </c:pt>
                <c:pt idx="1291">
                  <c:v>1.6863732327525582E-2</c:v>
                </c:pt>
                <c:pt idx="1292">
                  <c:v>1.6855134854711906E-2</c:v>
                </c:pt>
                <c:pt idx="1293">
                  <c:v>1.6846511676380516E-2</c:v>
                </c:pt>
                <c:pt idx="1294">
                  <c:v>1.6837863043850376E-2</c:v>
                </c:pt>
                <c:pt idx="1295">
                  <c:v>1.6829189209000006E-2</c:v>
                </c:pt>
                <c:pt idx="1296">
                  <c:v>1.6820490422748691E-2</c:v>
                </c:pt>
                <c:pt idx="1297">
                  <c:v>1.6811766937054884E-2</c:v>
                </c:pt>
                <c:pt idx="1298">
                  <c:v>1.6803019003077679E-2</c:v>
                </c:pt>
                <c:pt idx="1299">
                  <c:v>1.6794246872615659E-2</c:v>
                </c:pt>
                <c:pt idx="1300">
                  <c:v>1.6785450797067725E-2</c:v>
                </c:pt>
                <c:pt idx="1301">
                  <c:v>1.6776631027832778E-2</c:v>
                </c:pt>
                <c:pt idx="1302">
                  <c:v>1.6767787816549529E-2</c:v>
                </c:pt>
                <c:pt idx="1303">
                  <c:v>1.6758921414616879E-2</c:v>
                </c:pt>
                <c:pt idx="1304">
                  <c:v>1.6750032073513665E-2</c:v>
                </c:pt>
                <c:pt idx="1305">
                  <c:v>1.6741120044798663E-2</c:v>
                </c:pt>
                <c:pt idx="1306">
                  <c:v>1.6732185579950709E-2</c:v>
                </c:pt>
                <c:pt idx="1307">
                  <c:v>1.6723228930288769E-2</c:v>
                </c:pt>
                <c:pt idx="1308">
                  <c:v>1.6714250347611426E-2</c:v>
                </c:pt>
                <c:pt idx="1309">
                  <c:v>1.6705250083237644E-2</c:v>
                </c:pt>
                <c:pt idx="1310">
                  <c:v>1.6696228388646261E-2</c:v>
                </c:pt>
                <c:pt idx="1311">
                  <c:v>1.6687185515475988E-2</c:v>
                </c:pt>
                <c:pt idx="1312">
                  <c:v>1.6678121715045791E-2</c:v>
                </c:pt>
                <c:pt idx="1313">
                  <c:v>1.6669037238914441E-2</c:v>
                </c:pt>
                <c:pt idx="1314">
                  <c:v>1.6659932338640715E-2</c:v>
                </c:pt>
                <c:pt idx="1315">
                  <c:v>1.6650807265703449E-2</c:v>
                </c:pt>
                <c:pt idx="1316">
                  <c:v>1.6641662271501545E-2</c:v>
                </c:pt>
                <c:pt idx="1317">
                  <c:v>1.6632497607673713E-2</c:v>
                </c:pt>
                <c:pt idx="1318">
                  <c:v>1.6623313525538919E-2</c:v>
                </c:pt>
                <c:pt idx="1319">
                  <c:v>1.6614110276655936E-2</c:v>
                </c:pt>
                <c:pt idx="1320">
                  <c:v>1.6604888112583538E-2</c:v>
                </c:pt>
                <c:pt idx="1321">
                  <c:v>1.6595647284800563E-2</c:v>
                </c:pt>
                <c:pt idx="1322">
                  <c:v>1.6586388044705913E-2</c:v>
                </c:pt>
                <c:pt idx="1323">
                  <c:v>1.6577110643938298E-2</c:v>
                </c:pt>
                <c:pt idx="1324">
                  <c:v>1.6567815333976554E-2</c:v>
                </c:pt>
                <c:pt idx="1325">
                  <c:v>1.6558502366139649E-2</c:v>
                </c:pt>
                <c:pt idx="1326">
                  <c:v>1.6549171992066292E-2</c:v>
                </c:pt>
                <c:pt idx="1327">
                  <c:v>1.653982446323532E-2</c:v>
                </c:pt>
                <c:pt idx="1328">
                  <c:v>1.6530460031045635E-2</c:v>
                </c:pt>
                <c:pt idx="1329">
                  <c:v>1.652107894729582E-2</c:v>
                </c:pt>
                <c:pt idx="1330">
                  <c:v>1.6511681463144967E-2</c:v>
                </c:pt>
                <c:pt idx="1331">
                  <c:v>1.6502267830151851E-2</c:v>
                </c:pt>
                <c:pt idx="1332">
                  <c:v>1.6492838299955181E-2</c:v>
                </c:pt>
                <c:pt idx="1333">
                  <c:v>1.6483393123873924E-2</c:v>
                </c:pt>
                <c:pt idx="1334">
                  <c:v>1.6473932553546788E-2</c:v>
                </c:pt>
                <c:pt idx="1335">
                  <c:v>1.6464456840372677E-2</c:v>
                </c:pt>
                <c:pt idx="1336">
                  <c:v>1.6454966235830426E-2</c:v>
                </c:pt>
                <c:pt idx="1337">
                  <c:v>1.6445460991478811E-2</c:v>
                </c:pt>
                <c:pt idx="1338">
                  <c:v>1.6435941358876605E-2</c:v>
                </c:pt>
                <c:pt idx="1339">
                  <c:v>1.6426407589342773E-2</c:v>
                </c:pt>
                <c:pt idx="1340">
                  <c:v>1.6416859934516026E-2</c:v>
                </c:pt>
                <c:pt idx="1341">
                  <c:v>1.6407298645795265E-2</c:v>
                </c:pt>
                <c:pt idx="1342">
                  <c:v>1.6397723974739264E-2</c:v>
                </c:pt>
                <c:pt idx="1343">
                  <c:v>1.6388136172826862E-2</c:v>
                </c:pt>
                <c:pt idx="1344">
                  <c:v>1.6378535491536894E-2</c:v>
                </c:pt>
                <c:pt idx="1345">
                  <c:v>1.6368922182428136E-2</c:v>
                </c:pt>
                <c:pt idx="1346">
                  <c:v>1.6359296496739617E-2</c:v>
                </c:pt>
                <c:pt idx="1347">
                  <c:v>1.6349658686349855E-2</c:v>
                </c:pt>
                <c:pt idx="1348">
                  <c:v>1.6340009002497879E-2</c:v>
                </c:pt>
                <c:pt idx="1349">
                  <c:v>1.6328966576084625E-2</c:v>
                </c:pt>
                <c:pt idx="1350">
                  <c:v>1.6319292296147481E-2</c:v>
                </c:pt>
                <c:pt idx="1351">
                  <c:v>1.6309606933155862E-2</c:v>
                </c:pt>
                <c:pt idx="1352">
                  <c:v>1.6299910738668544E-2</c:v>
                </c:pt>
                <c:pt idx="1353">
                  <c:v>1.6290203964244299E-2</c:v>
                </c:pt>
                <c:pt idx="1354">
                  <c:v>1.6280486861282029E-2</c:v>
                </c:pt>
                <c:pt idx="1355">
                  <c:v>1.6270759681260571E-2</c:v>
                </c:pt>
                <c:pt idx="1356">
                  <c:v>1.6261022675818637E-2</c:v>
                </c:pt>
                <c:pt idx="1357">
                  <c:v>1.6251276096195255E-2</c:v>
                </c:pt>
                <c:pt idx="1358">
                  <c:v>1.6241520194268944E-2</c:v>
                </c:pt>
                <c:pt idx="1359">
                  <c:v>1.6231755221038924E-2</c:v>
                </c:pt>
                <c:pt idx="1360">
                  <c:v>1.622198142846365E-2</c:v>
                </c:pt>
                <c:pt idx="1361">
                  <c:v>1.6212199067702215E-2</c:v>
                </c:pt>
                <c:pt idx="1362">
                  <c:v>1.6202408390473266E-2</c:v>
                </c:pt>
                <c:pt idx="1363">
                  <c:v>1.6192609648095768E-2</c:v>
                </c:pt>
                <c:pt idx="1364">
                  <c:v>1.6182803092128495E-2</c:v>
                </c:pt>
                <c:pt idx="1365">
                  <c:v>1.6172988974210156E-2</c:v>
                </c:pt>
                <c:pt idx="1366">
                  <c:v>1.6163167545579782E-2</c:v>
                </c:pt>
                <c:pt idx="1367">
                  <c:v>1.6153339057876082E-2</c:v>
                </c:pt>
                <c:pt idx="1368">
                  <c:v>1.6143503762657829E-2</c:v>
                </c:pt>
                <c:pt idx="1369">
                  <c:v>1.6133661911243991E-2</c:v>
                </c:pt>
                <c:pt idx="1370">
                  <c:v>1.6123813755113403E-2</c:v>
                </c:pt>
                <c:pt idx="1371">
                  <c:v>1.6113959545984713E-2</c:v>
                </c:pt>
                <c:pt idx="1372">
                  <c:v>1.6104099535256822E-2</c:v>
                </c:pt>
                <c:pt idx="1373">
                  <c:v>1.6094233974408567E-2</c:v>
                </c:pt>
                <c:pt idx="1374">
                  <c:v>1.6084363114758915E-2</c:v>
                </c:pt>
                <c:pt idx="1375">
                  <c:v>1.6074487208106447E-2</c:v>
                </c:pt>
                <c:pt idx="1376">
                  <c:v>1.6064606505770129E-2</c:v>
                </c:pt>
                <c:pt idx="1377">
                  <c:v>1.6054721259228799E-2</c:v>
                </c:pt>
                <c:pt idx="1378">
                  <c:v>1.6044831719961294E-2</c:v>
                </c:pt>
                <c:pt idx="1379">
                  <c:v>1.6034938139606325E-2</c:v>
                </c:pt>
                <c:pt idx="1380">
                  <c:v>1.6025040769562793E-2</c:v>
                </c:pt>
                <c:pt idx="1381">
                  <c:v>1.6015139861229599E-2</c:v>
                </c:pt>
                <c:pt idx="1382">
                  <c:v>1.600523566632539E-2</c:v>
                </c:pt>
                <c:pt idx="1383">
                  <c:v>1.599532843600926E-2</c:v>
                </c:pt>
                <c:pt idx="1384">
                  <c:v>1.5985418422159725E-2</c:v>
                </c:pt>
                <c:pt idx="1385">
                  <c:v>1.5975505876095752E-2</c:v>
                </c:pt>
                <c:pt idx="1386">
                  <c:v>1.5965591049216243E-2</c:v>
                </c:pt>
                <c:pt idx="1387">
                  <c:v>1.5955674193159908E-2</c:v>
                </c:pt>
                <c:pt idx="1388">
                  <c:v>1.5945755559245711E-2</c:v>
                </c:pt>
                <c:pt idx="1389">
                  <c:v>1.5935835399112364E-2</c:v>
                </c:pt>
                <c:pt idx="1390">
                  <c:v>1.5925913964318639E-2</c:v>
                </c:pt>
                <c:pt idx="1391">
                  <c:v>1.5915991506183502E-2</c:v>
                </c:pt>
                <c:pt idx="1392">
                  <c:v>1.5906068276185792E-2</c:v>
                </c:pt>
                <c:pt idx="1393">
                  <c:v>1.5896144526044154E-2</c:v>
                </c:pt>
                <c:pt idx="1394">
                  <c:v>1.5886220507077553E-2</c:v>
                </c:pt>
                <c:pt idx="1395">
                  <c:v>1.5876296470764828E-2</c:v>
                </c:pt>
                <c:pt idx="1396">
                  <c:v>1.5866372668664752E-2</c:v>
                </c:pt>
                <c:pt idx="1397">
                  <c:v>1.5856449352256163E-2</c:v>
                </c:pt>
                <c:pt idx="1398">
                  <c:v>1.5846526773017899E-2</c:v>
                </c:pt>
                <c:pt idx="1399">
                  <c:v>1.5836605182508734E-2</c:v>
                </c:pt>
                <c:pt idx="1400">
                  <c:v>1.5826684832047633E-2</c:v>
                </c:pt>
                <c:pt idx="1401">
                  <c:v>1.5815349129990608E-2</c:v>
                </c:pt>
                <c:pt idx="1402">
                  <c:v>1.5805432283846343E-2</c:v>
                </c:pt>
                <c:pt idx="1403">
                  <c:v>1.5795517468397691E-2</c:v>
                </c:pt>
                <c:pt idx="1404">
                  <c:v>1.5785604934963615E-2</c:v>
                </c:pt>
                <c:pt idx="1405">
                  <c:v>1.5775694935022955E-2</c:v>
                </c:pt>
                <c:pt idx="1406">
                  <c:v>1.5765787720214419E-2</c:v>
                </c:pt>
                <c:pt idx="1407">
                  <c:v>1.575588354193691E-2</c:v>
                </c:pt>
                <c:pt idx="1408">
                  <c:v>1.5745982651669266E-2</c:v>
                </c:pt>
                <c:pt idx="1409">
                  <c:v>1.5736085300890323E-2</c:v>
                </c:pt>
                <c:pt idx="1410">
                  <c:v>1.5726191741158857E-2</c:v>
                </c:pt>
                <c:pt idx="1411">
                  <c:v>1.5716302223873768E-2</c:v>
                </c:pt>
                <c:pt idx="1412">
                  <c:v>1.5706417000513895E-2</c:v>
                </c:pt>
                <c:pt idx="1413">
                  <c:v>1.5696536322797883E-2</c:v>
                </c:pt>
                <c:pt idx="1414">
                  <c:v>1.5686660441964762E-2</c:v>
                </c:pt>
                <c:pt idx="1415">
                  <c:v>1.5676789609573305E-2</c:v>
                </c:pt>
                <c:pt idx="1416">
                  <c:v>1.5665469671066745E-2</c:v>
                </c:pt>
                <c:pt idx="1417">
                  <c:v>1.5657064096350481E-2</c:v>
                </c:pt>
                <c:pt idx="1418">
                  <c:v>1.5647209918316918E-2</c:v>
                </c:pt>
                <c:pt idx="1419">
                  <c:v>1.563522824322483E-2</c:v>
                </c:pt>
                <c:pt idx="1420">
                  <c:v>1.5625387420774572E-2</c:v>
                </c:pt>
                <c:pt idx="1421">
                  <c:v>1.5615553228700563E-2</c:v>
                </c:pt>
                <c:pt idx="1422">
                  <c:v>1.560572591853493E-2</c:v>
                </c:pt>
                <c:pt idx="1423">
                  <c:v>1.5595905741783156E-2</c:v>
                </c:pt>
                <c:pt idx="1424">
                  <c:v>1.558609294992408E-2</c:v>
                </c:pt>
                <c:pt idx="1425">
                  <c:v>1.5576287794489829E-2</c:v>
                </c:pt>
                <c:pt idx="1426">
                  <c:v>1.5566490527039178E-2</c:v>
                </c:pt>
                <c:pt idx="1427">
                  <c:v>1.555670139902432E-2</c:v>
                </c:pt>
                <c:pt idx="1428">
                  <c:v>1.5546920662004027E-2</c:v>
                </c:pt>
                <c:pt idx="1429">
                  <c:v>1.5537148567430492E-2</c:v>
                </c:pt>
                <c:pt idx="1430">
                  <c:v>1.5527385366889135E-2</c:v>
                </c:pt>
                <c:pt idx="1431">
                  <c:v>1.5517631311832147E-2</c:v>
                </c:pt>
                <c:pt idx="1432">
                  <c:v>1.5507886653765013E-2</c:v>
                </c:pt>
                <c:pt idx="1433">
                  <c:v>1.549815164427315E-2</c:v>
                </c:pt>
                <c:pt idx="1434">
                  <c:v>1.5488426534782107E-2</c:v>
                </c:pt>
                <c:pt idx="1435">
                  <c:v>1.5478711576877302E-2</c:v>
                </c:pt>
                <c:pt idx="1436">
                  <c:v>1.5469007022010928E-2</c:v>
                </c:pt>
                <c:pt idx="1437">
                  <c:v>1.5459313121715113E-2</c:v>
                </c:pt>
                <c:pt idx="1438">
                  <c:v>1.544963012749534E-2</c:v>
                </c:pt>
                <c:pt idx="1439">
                  <c:v>1.5439958290910383E-2</c:v>
                </c:pt>
                <c:pt idx="1440">
                  <c:v>1.5430297863385789E-2</c:v>
                </c:pt>
                <c:pt idx="1441">
                  <c:v>1.5420649096480332E-2</c:v>
                </c:pt>
                <c:pt idx="1442">
                  <c:v>1.5411012241752786E-2</c:v>
                </c:pt>
                <c:pt idx="1443">
                  <c:v>1.5401387550628698E-2</c:v>
                </c:pt>
                <c:pt idx="1444">
                  <c:v>1.5391775274666841E-2</c:v>
                </c:pt>
                <c:pt idx="1445">
                  <c:v>1.5382175665319409E-2</c:v>
                </c:pt>
                <c:pt idx="1446">
                  <c:v>1.5372588974198464E-2</c:v>
                </c:pt>
                <c:pt idx="1447">
                  <c:v>1.5363015452729556E-2</c:v>
                </c:pt>
                <c:pt idx="1448">
                  <c:v>1.5353455352418166E-2</c:v>
                </c:pt>
                <c:pt idx="1449">
                  <c:v>1.5343908924849714E-2</c:v>
                </c:pt>
                <c:pt idx="1450">
                  <c:v>1.5334376421476392E-2</c:v>
                </c:pt>
                <c:pt idx="1451">
                  <c:v>1.5324858093830329E-2</c:v>
                </c:pt>
                <c:pt idx="1452">
                  <c:v>1.5315354193417008E-2</c:v>
                </c:pt>
                <c:pt idx="1453">
                  <c:v>1.5302497509539492E-2</c:v>
                </c:pt>
                <c:pt idx="1454">
                  <c:v>1.5293005294365614E-2</c:v>
                </c:pt>
                <c:pt idx="1455">
                  <c:v>1.5283513599415599E-2</c:v>
                </c:pt>
                <c:pt idx="1456">
                  <c:v>1.5274022620213046E-2</c:v>
                </c:pt>
                <c:pt idx="1457">
                  <c:v>1.5264532552201615E-2</c:v>
                </c:pt>
                <c:pt idx="1458">
                  <c:v>1.525504359098484E-2</c:v>
                </c:pt>
                <c:pt idx="1459">
                  <c:v>1.5245555932006383E-2</c:v>
                </c:pt>
                <c:pt idx="1460">
                  <c:v>1.5236069770550031E-2</c:v>
                </c:pt>
                <c:pt idx="1461">
                  <c:v>1.5226585302459128E-2</c:v>
                </c:pt>
                <c:pt idx="1462">
                  <c:v>1.5217102722937526E-2</c:v>
                </c:pt>
                <c:pt idx="1463">
                  <c:v>1.5207622227588757E-2</c:v>
                </c:pt>
                <c:pt idx="1464">
                  <c:v>1.5198144011856485E-2</c:v>
                </c:pt>
                <c:pt idx="1465">
                  <c:v>1.5188668271344241E-2</c:v>
                </c:pt>
                <c:pt idx="1466">
                  <c:v>1.517919520125588E-2</c:v>
                </c:pt>
                <c:pt idx="1467">
                  <c:v>1.5168372356475501E-2</c:v>
                </c:pt>
                <c:pt idx="1468">
                  <c:v>1.5158905667442824E-2</c:v>
                </c:pt>
                <c:pt idx="1469">
                  <c:v>1.5149442263462376E-2</c:v>
                </c:pt>
                <c:pt idx="1470">
                  <c:v>1.513998233997782E-2</c:v>
                </c:pt>
                <c:pt idx="1471">
                  <c:v>1.5130526092352881E-2</c:v>
                </c:pt>
                <c:pt idx="1472">
                  <c:v>1.5121073716271027E-2</c:v>
                </c:pt>
                <c:pt idx="1473">
                  <c:v>1.5111625407175922E-2</c:v>
                </c:pt>
                <c:pt idx="1474">
                  <c:v>1.5102181360271416E-2</c:v>
                </c:pt>
                <c:pt idx="1475">
                  <c:v>1.5092741771480789E-2</c:v>
                </c:pt>
                <c:pt idx="1476">
                  <c:v>1.5083306835927957E-2</c:v>
                </c:pt>
                <c:pt idx="1477">
                  <c:v>1.5073876749376325E-2</c:v>
                </c:pt>
                <c:pt idx="1478">
                  <c:v>1.5064451707109683E-2</c:v>
                </c:pt>
                <c:pt idx="1479">
                  <c:v>1.5055031904731564E-2</c:v>
                </c:pt>
                <c:pt idx="1480">
                  <c:v>1.5045617537685629E-2</c:v>
                </c:pt>
                <c:pt idx="1481">
                  <c:v>1.503620880141554E-2</c:v>
                </c:pt>
                <c:pt idx="1482">
                  <c:v>1.5026805891444894E-2</c:v>
                </c:pt>
                <c:pt idx="1483">
                  <c:v>1.5017409003297288E-2</c:v>
                </c:pt>
                <c:pt idx="1484">
                  <c:v>1.5008018332416384E-2</c:v>
                </c:pt>
                <c:pt idx="1485">
                  <c:v>1.4998634074245842E-2</c:v>
                </c:pt>
                <c:pt idx="1486">
                  <c:v>1.4989256424309261E-2</c:v>
                </c:pt>
                <c:pt idx="1487">
                  <c:v>1.4979885578130236E-2</c:v>
                </c:pt>
                <c:pt idx="1488">
                  <c:v>1.4970521731232367E-2</c:v>
                </c:pt>
                <c:pt idx="1489">
                  <c:v>1.4961165078979377E-2</c:v>
                </c:pt>
                <c:pt idx="1490">
                  <c:v>1.4951815816894864E-2</c:v>
                </c:pt>
                <c:pt idx="1491">
                  <c:v>1.4942474140582362E-2</c:v>
                </c:pt>
                <c:pt idx="1492">
                  <c:v>1.4933140245245724E-2</c:v>
                </c:pt>
                <c:pt idx="1493">
                  <c:v>1.4923814326648355E-2</c:v>
                </c:pt>
                <c:pt idx="1494">
                  <c:v>1.491449658015398E-2</c:v>
                </c:pt>
                <c:pt idx="1495">
                  <c:v>1.4905187201286196E-2</c:v>
                </c:pt>
                <c:pt idx="1496">
                  <c:v>1.4895886385488666E-2</c:v>
                </c:pt>
                <c:pt idx="1497">
                  <c:v>1.4886594328284986E-2</c:v>
                </c:pt>
                <c:pt idx="1498">
                  <c:v>1.4877311225198753E-2</c:v>
                </c:pt>
                <c:pt idx="1499">
                  <c:v>1.4868037271513757E-2</c:v>
                </c:pt>
                <c:pt idx="1500">
                  <c:v>1.4858772662993402E-2</c:v>
                </c:pt>
                <c:pt idx="1501">
                  <c:v>1.4849517595001416E-2</c:v>
                </c:pt>
                <c:pt idx="1502">
                  <c:v>1.4840272262981458E-2</c:v>
                </c:pt>
                <c:pt idx="1503">
                  <c:v>1.4831036862377189E-2</c:v>
                </c:pt>
                <c:pt idx="1504">
                  <c:v>1.4821811588792144E-2</c:v>
                </c:pt>
                <c:pt idx="1505">
                  <c:v>1.4812596637669984E-2</c:v>
                </c:pt>
                <c:pt idx="1506">
                  <c:v>1.4803392204534305E-2</c:v>
                </c:pt>
                <c:pt idx="1507">
                  <c:v>1.4794198484828769E-2</c:v>
                </c:pt>
                <c:pt idx="1508">
                  <c:v>1.4785015673997037E-2</c:v>
                </c:pt>
                <c:pt idx="1509">
                  <c:v>1.4775843967642643E-2</c:v>
                </c:pt>
                <c:pt idx="1510">
                  <c:v>1.4766683561049376E-2</c:v>
                </c:pt>
                <c:pt idx="1511">
                  <c:v>1.4757534649900705E-2</c:v>
                </c:pt>
                <c:pt idx="1512">
                  <c:v>1.4748397429560356E-2</c:v>
                </c:pt>
                <c:pt idx="1513">
                  <c:v>1.4739272095551925E-2</c:v>
                </c:pt>
                <c:pt idx="1514">
                  <c:v>1.473015884339901E-2</c:v>
                </c:pt>
                <c:pt idx="1515">
                  <c:v>1.4721057868545273E-2</c:v>
                </c:pt>
                <c:pt idx="1516">
                  <c:v>1.471196936651431E-2</c:v>
                </c:pt>
                <c:pt idx="1517">
                  <c:v>1.4702893532669847E-2</c:v>
                </c:pt>
                <c:pt idx="1518">
                  <c:v>1.4693830562695354E-2</c:v>
                </c:pt>
                <c:pt idx="1519">
                  <c:v>1.4684780651874618E-2</c:v>
                </c:pt>
                <c:pt idx="1520">
                  <c:v>1.4675743995891111E-2</c:v>
                </c:pt>
                <c:pt idx="1521">
                  <c:v>1.466672079002862E-2</c:v>
                </c:pt>
                <c:pt idx="1522">
                  <c:v>1.4657711229970616E-2</c:v>
                </c:pt>
                <c:pt idx="1523">
                  <c:v>1.4648715511000887E-2</c:v>
                </c:pt>
                <c:pt idx="1524">
                  <c:v>1.4639733828643031E-2</c:v>
                </c:pt>
                <c:pt idx="1525">
                  <c:v>1.4630766378500581E-2</c:v>
                </c:pt>
                <c:pt idx="1526">
                  <c:v>1.4621813356097135E-2</c:v>
                </c:pt>
                <c:pt idx="1527">
                  <c:v>1.4612874956716482E-2</c:v>
                </c:pt>
                <c:pt idx="1528">
                  <c:v>1.4603951375962154E-2</c:v>
                </c:pt>
                <c:pt idx="1529">
                  <c:v>1.459504280935775E-2</c:v>
                </c:pt>
                <c:pt idx="1530">
                  <c:v>1.4586149452187058E-2</c:v>
                </c:pt>
                <c:pt idx="1531">
                  <c:v>1.4577271500133548E-2</c:v>
                </c:pt>
                <c:pt idx="1532">
                  <c:v>1.4568409148720818E-2</c:v>
                </c:pt>
                <c:pt idx="1533">
                  <c:v>1.4559562593232656E-2</c:v>
                </c:pt>
                <c:pt idx="1534">
                  <c:v>1.4550732029272595E-2</c:v>
                </c:pt>
                <c:pt idx="1535">
                  <c:v>1.4541917652364234E-2</c:v>
                </c:pt>
                <c:pt idx="1536">
                  <c:v>1.4533119657871296E-2</c:v>
                </c:pt>
                <c:pt idx="1537">
                  <c:v>1.4524338241397317E-2</c:v>
                </c:pt>
                <c:pt idx="1538">
                  <c:v>1.4515573598385956E-2</c:v>
                </c:pt>
                <c:pt idx="1539">
                  <c:v>1.4506825924280875E-2</c:v>
                </c:pt>
                <c:pt idx="1540">
                  <c:v>1.4498095414525736E-2</c:v>
                </c:pt>
                <c:pt idx="1541">
                  <c:v>1.4489382264804007E-2</c:v>
                </c:pt>
                <c:pt idx="1542">
                  <c:v>1.4480686670399479E-2</c:v>
                </c:pt>
                <c:pt idx="1543">
                  <c:v>1.4472008826915683E-2</c:v>
                </c:pt>
                <c:pt idx="1544">
                  <c:v>1.446334892963641E-2</c:v>
                </c:pt>
                <c:pt idx="1545">
                  <c:v>1.4454707174405002E-2</c:v>
                </c:pt>
                <c:pt idx="1546">
                  <c:v>1.444608375642531E-2</c:v>
                </c:pt>
                <c:pt idx="1547">
                  <c:v>1.4437478871220932E-2</c:v>
                </c:pt>
                <c:pt idx="1548">
                  <c:v>1.4428892714235531E-2</c:v>
                </c:pt>
                <c:pt idx="1549">
                  <c:v>1.4420325481152574E-2</c:v>
                </c:pt>
                <c:pt idx="1550">
                  <c:v>1.4411777367335787E-2</c:v>
                </c:pt>
                <c:pt idx="1551">
                  <c:v>1.440324856806896E-2</c:v>
                </c:pt>
                <c:pt idx="1552">
                  <c:v>1.4394739279355306E-2</c:v>
                </c:pt>
                <c:pt idx="1553">
                  <c:v>1.438624969615887E-2</c:v>
                </c:pt>
                <c:pt idx="1554">
                  <c:v>1.4377780014163122E-2</c:v>
                </c:pt>
                <c:pt idx="1555">
                  <c:v>1.4369330428891658E-2</c:v>
                </c:pt>
                <c:pt idx="1556">
                  <c:v>1.436090113578814E-2</c:v>
                </c:pt>
                <c:pt idx="1557">
                  <c:v>1.4352492330216293E-2</c:v>
                </c:pt>
                <c:pt idx="1558">
                  <c:v>1.4344104207939523E-2</c:v>
                </c:pt>
                <c:pt idx="1559">
                  <c:v>1.4335736964161683E-2</c:v>
                </c:pt>
                <c:pt idx="1560">
                  <c:v>1.4327390794486305E-2</c:v>
                </c:pt>
                <c:pt idx="1561">
                  <c:v>1.4319065894596861E-2</c:v>
                </c:pt>
                <c:pt idx="1562">
                  <c:v>1.4310762459617266E-2</c:v>
                </c:pt>
                <c:pt idx="1563">
                  <c:v>1.4302480685151053E-2</c:v>
                </c:pt>
                <c:pt idx="1564">
                  <c:v>1.4294220766801757E-2</c:v>
                </c:pt>
                <c:pt idx="1565">
                  <c:v>1.4285982899933103E-2</c:v>
                </c:pt>
                <c:pt idx="1566">
                  <c:v>1.4277767280068687E-2</c:v>
                </c:pt>
                <c:pt idx="1567">
                  <c:v>1.4269574102732108E-2</c:v>
                </c:pt>
                <c:pt idx="1568">
                  <c:v>1.4261403563287089E-2</c:v>
                </c:pt>
                <c:pt idx="1569">
                  <c:v>1.4253255857337166E-2</c:v>
                </c:pt>
                <c:pt idx="1570">
                  <c:v>1.4245131180325998E-2</c:v>
                </c:pt>
                <c:pt idx="1571">
                  <c:v>1.423702972785712E-2</c:v>
                </c:pt>
                <c:pt idx="1572">
                  <c:v>1.4228951695134384E-2</c:v>
                </c:pt>
                <c:pt idx="1573">
                  <c:v>1.4220897277921196E-2</c:v>
                </c:pt>
                <c:pt idx="1574">
                  <c:v>1.4212866671501345E-2</c:v>
                </c:pt>
                <c:pt idx="1575">
                  <c:v>1.4204860071478365E-2</c:v>
                </c:pt>
                <c:pt idx="1576">
                  <c:v>1.4196877673295916E-2</c:v>
                </c:pt>
                <c:pt idx="1577">
                  <c:v>1.418891967239766E-2</c:v>
                </c:pt>
                <c:pt idx="1578">
                  <c:v>1.4180986264467066E-2</c:v>
                </c:pt>
                <c:pt idx="1579">
                  <c:v>1.4173077644628052E-2</c:v>
                </c:pt>
                <c:pt idx="1580">
                  <c:v>1.4165194008644022E-2</c:v>
                </c:pt>
                <c:pt idx="1581">
                  <c:v>1.4157335551958639E-2</c:v>
                </c:pt>
                <c:pt idx="1582">
                  <c:v>1.4149502470015562E-2</c:v>
                </c:pt>
                <c:pt idx="1583">
                  <c:v>1.4141694958258455E-2</c:v>
                </c:pt>
                <c:pt idx="1584">
                  <c:v>1.413391321229085E-2</c:v>
                </c:pt>
                <c:pt idx="1585">
                  <c:v>1.4126157427396535E-2</c:v>
                </c:pt>
                <c:pt idx="1586">
                  <c:v>1.4118427799258981E-2</c:v>
                </c:pt>
                <c:pt idx="1587">
                  <c:v>1.4110724523321849E-2</c:v>
                </c:pt>
                <c:pt idx="1588">
                  <c:v>1.4103047794948864E-2</c:v>
                </c:pt>
                <c:pt idx="1589">
                  <c:v>1.4095397809663623E-2</c:v>
                </c:pt>
                <c:pt idx="1590">
                  <c:v>1.4087774763149596E-2</c:v>
                </c:pt>
                <c:pt idx="1591">
                  <c:v>1.4080178850690572E-2</c:v>
                </c:pt>
                <c:pt idx="1592">
                  <c:v>1.4072610267810148E-2</c:v>
                </c:pt>
                <c:pt idx="1593">
                  <c:v>1.406506920987205E-2</c:v>
                </c:pt>
                <c:pt idx="1594">
                  <c:v>1.4057555872639682E-2</c:v>
                </c:pt>
                <c:pt idx="1595">
                  <c:v>1.4050070451316898E-2</c:v>
                </c:pt>
                <c:pt idx="1596">
                  <c:v>1.4042613141667104E-2</c:v>
                </c:pt>
                <c:pt idx="1597">
                  <c:v>1.4035184138814216E-2</c:v>
                </c:pt>
                <c:pt idx="1598">
                  <c:v>1.4027783638601576E-2</c:v>
                </c:pt>
                <c:pt idx="1599">
                  <c:v>1.4020411836312974E-2</c:v>
                </c:pt>
                <c:pt idx="1600">
                  <c:v>1.4013068927392069E-2</c:v>
                </c:pt>
                <c:pt idx="1601">
                  <c:v>1.4005755107522333E-2</c:v>
                </c:pt>
                <c:pt idx="1602">
                  <c:v>1.399847057206749E-2</c:v>
                </c:pt>
                <c:pt idx="1603">
                  <c:v>1.39912155164712E-2</c:v>
                </c:pt>
                <c:pt idx="1604">
                  <c:v>1.3983990136257063E-2</c:v>
                </c:pt>
                <c:pt idx="1605">
                  <c:v>1.3976794626868738E-2</c:v>
                </c:pt>
                <c:pt idx="1606">
                  <c:v>1.396962918390976E-2</c:v>
                </c:pt>
                <c:pt idx="1607">
                  <c:v>1.3962494002743853E-2</c:v>
                </c:pt>
                <c:pt idx="1608">
                  <c:v>1.3955389278814678E-2</c:v>
                </c:pt>
                <c:pt idx="1609">
                  <c:v>1.3948315207885642E-2</c:v>
                </c:pt>
                <c:pt idx="1610">
                  <c:v>1.3941271985080661E-2</c:v>
                </c:pt>
                <c:pt idx="1611">
                  <c:v>1.3934259806083205E-2</c:v>
                </c:pt>
                <c:pt idx="1612">
                  <c:v>1.3927278866336934E-2</c:v>
                </c:pt>
                <c:pt idx="1613">
                  <c:v>1.3920329361365447E-2</c:v>
                </c:pt>
                <c:pt idx="1614">
                  <c:v>1.3913411486532468E-2</c:v>
                </c:pt>
                <c:pt idx="1615">
                  <c:v>1.3906525437521466E-2</c:v>
                </c:pt>
                <c:pt idx="1616">
                  <c:v>1.3899671409616232E-2</c:v>
                </c:pt>
                <c:pt idx="1617">
                  <c:v>1.3892849598340362E-2</c:v>
                </c:pt>
                <c:pt idx="1618">
                  <c:v>1.3886060199377326E-2</c:v>
                </c:pt>
                <c:pt idx="1619">
                  <c:v>1.3879303407930976E-2</c:v>
                </c:pt>
                <c:pt idx="1620">
                  <c:v>1.3872579419524911E-2</c:v>
                </c:pt>
                <c:pt idx="1621">
                  <c:v>1.3865888429842599E-2</c:v>
                </c:pt>
                <c:pt idx="1622">
                  <c:v>1.385923063416783E-2</c:v>
                </c:pt>
                <c:pt idx="1623">
                  <c:v>1.3852606228184072E-2</c:v>
                </c:pt>
                <c:pt idx="1624">
                  <c:v>1.3846015407015244E-2</c:v>
                </c:pt>
                <c:pt idx="1625">
                  <c:v>1.3839458366584623E-2</c:v>
                </c:pt>
                <c:pt idx="1626">
                  <c:v>1.3832935302096061E-2</c:v>
                </c:pt>
                <c:pt idx="1627">
                  <c:v>1.3825522225463516E-2</c:v>
                </c:pt>
                <c:pt idx="1628">
                  <c:v>1.3819072624929873E-2</c:v>
                </c:pt>
                <c:pt idx="1629">
                  <c:v>1.3812657614886703E-2</c:v>
                </c:pt>
                <c:pt idx="1630">
                  <c:v>1.380627739069773E-2</c:v>
                </c:pt>
                <c:pt idx="1631">
                  <c:v>1.3799932147886551E-2</c:v>
                </c:pt>
                <c:pt idx="1632">
                  <c:v>1.3793622081896828E-2</c:v>
                </c:pt>
                <c:pt idx="1633">
                  <c:v>1.3787347388252158E-2</c:v>
                </c:pt>
                <c:pt idx="1634">
                  <c:v>1.3781108262396202E-2</c:v>
                </c:pt>
                <c:pt idx="1635">
                  <c:v>1.3774904899852558E-2</c:v>
                </c:pt>
                <c:pt idx="1636">
                  <c:v>1.3768737496144823E-2</c:v>
                </c:pt>
                <c:pt idx="1637">
                  <c:v>1.3762606246636722E-2</c:v>
                </c:pt>
                <c:pt idx="1638">
                  <c:v>1.3756511346931788E-2</c:v>
                </c:pt>
                <c:pt idx="1639">
                  <c:v>1.3750452992313811E-2</c:v>
                </c:pt>
                <c:pt idx="1640">
                  <c:v>1.3744431378546196E-2</c:v>
                </c:pt>
                <c:pt idx="1641">
                  <c:v>1.3738446700912732E-2</c:v>
                </c:pt>
                <c:pt idx="1642">
                  <c:v>1.3732499154937017E-2</c:v>
                </c:pt>
                <c:pt idx="1643">
                  <c:v>1.3726588936142647E-2</c:v>
                </c:pt>
                <c:pt idx="1644">
                  <c:v>1.3720716239973285E-2</c:v>
                </c:pt>
                <c:pt idx="1645">
                  <c:v>1.3714881261872591E-2</c:v>
                </c:pt>
                <c:pt idx="1646">
                  <c:v>1.3709084197603971E-2</c:v>
                </c:pt>
                <c:pt idx="1647">
                  <c:v>1.3703325242291342E-2</c:v>
                </c:pt>
                <c:pt idx="1648">
                  <c:v>1.3697604591458301E-2</c:v>
                </c:pt>
                <c:pt idx="1649">
                  <c:v>1.3691922440868254E-2</c:v>
                </c:pt>
                <c:pt idx="1650">
                  <c:v>1.3686278985725053E-2</c:v>
                </c:pt>
                <c:pt idx="1651">
                  <c:v>1.3680674421632233E-2</c:v>
                </c:pt>
                <c:pt idx="1652">
                  <c:v>1.3675108943953518E-2</c:v>
                </c:pt>
                <c:pt idx="1653">
                  <c:v>1.3669582748372378E-2</c:v>
                </c:pt>
                <c:pt idx="1654">
                  <c:v>1.3664096030172601E-2</c:v>
                </c:pt>
                <c:pt idx="1655">
                  <c:v>1.3658648985117594E-2</c:v>
                </c:pt>
                <c:pt idx="1656">
                  <c:v>1.3653241808331273E-2</c:v>
                </c:pt>
                <c:pt idx="1657">
                  <c:v>1.3647874695577045E-2</c:v>
                </c:pt>
                <c:pt idx="1658">
                  <c:v>1.3642547842138697E-2</c:v>
                </c:pt>
                <c:pt idx="1659">
                  <c:v>1.36372614436997E-2</c:v>
                </c:pt>
                <c:pt idx="1660">
                  <c:v>1.3632015695463906E-2</c:v>
                </c:pt>
                <c:pt idx="1661">
                  <c:v>1.3626070581542749E-2</c:v>
                </c:pt>
                <c:pt idx="1662">
                  <c:v>1.3620912599581203E-2</c:v>
                </c:pt>
                <c:pt idx="1663">
                  <c:v>1.3615795882451209E-2</c:v>
                </c:pt>
                <c:pt idx="1664">
                  <c:v>1.3610720625516493E-2</c:v>
                </c:pt>
                <c:pt idx="1665">
                  <c:v>1.3605687024220714E-2</c:v>
                </c:pt>
                <c:pt idx="1666">
                  <c:v>1.3600695274247343E-2</c:v>
                </c:pt>
                <c:pt idx="1667">
                  <c:v>1.3595745570880169E-2</c:v>
                </c:pt>
                <c:pt idx="1668">
                  <c:v>1.3590838109802661E-2</c:v>
                </c:pt>
                <c:pt idx="1669">
                  <c:v>1.3585973086298608E-2</c:v>
                </c:pt>
                <c:pt idx="1670">
                  <c:v>1.3581150695891608E-2</c:v>
                </c:pt>
                <c:pt idx="1671">
                  <c:v>1.3576371134105258E-2</c:v>
                </c:pt>
                <c:pt idx="1672">
                  <c:v>1.3571634596463156E-2</c:v>
                </c:pt>
                <c:pt idx="1673">
                  <c:v>1.3566941278408962E-2</c:v>
                </c:pt>
                <c:pt idx="1674">
                  <c:v>1.3562291375386337E-2</c:v>
                </c:pt>
                <c:pt idx="1675">
                  <c:v>1.3557685082998816E-2</c:v>
                </c:pt>
                <c:pt idx="1676">
                  <c:v>1.3553122596530187E-2</c:v>
                </c:pt>
                <c:pt idx="1677">
                  <c:v>1.3548341777477546E-2</c:v>
                </c:pt>
                <c:pt idx="1678">
                  <c:v>1.354412982376374E-2</c:v>
                </c:pt>
                <c:pt idx="1679">
                  <c:v>1.3539699928353244E-2</c:v>
                </c:pt>
                <c:pt idx="1680">
                  <c:v>1.3535314620956029E-2</c:v>
                </c:pt>
                <c:pt idx="1681">
                  <c:v>1.3530974096855886E-2</c:v>
                </c:pt>
                <c:pt idx="1682">
                  <c:v>1.3526678551816218E-2</c:v>
                </c:pt>
                <c:pt idx="1683">
                  <c:v>1.3522428181200752E-2</c:v>
                </c:pt>
                <c:pt idx="1684">
                  <c:v>1.3518223180453148E-2</c:v>
                </c:pt>
                <c:pt idx="1685">
                  <c:v>1.3514063745097005E-2</c:v>
                </c:pt>
                <c:pt idx="1686">
                  <c:v>1.3509950070575982E-2</c:v>
                </c:pt>
                <c:pt idx="1687">
                  <c:v>1.3505882352413678E-2</c:v>
                </c:pt>
                <c:pt idx="1688">
                  <c:v>1.3501860786213626E-2</c:v>
                </c:pt>
                <c:pt idx="1689">
                  <c:v>1.3497885567259615E-2</c:v>
                </c:pt>
                <c:pt idx="1690">
                  <c:v>1.3493956891075243E-2</c:v>
                </c:pt>
                <c:pt idx="1691">
                  <c:v>1.349007495310417E-2</c:v>
                </c:pt>
                <c:pt idx="1692">
                  <c:v>1.3486239949029866E-2</c:v>
                </c:pt>
                <c:pt idx="1693">
                  <c:v>1.348245207413612E-2</c:v>
                </c:pt>
                <c:pt idx="1694">
                  <c:v>1.3478711523946529E-2</c:v>
                </c:pt>
                <c:pt idx="1695">
                  <c:v>1.3475018494064628E-2</c:v>
                </c:pt>
                <c:pt idx="1696">
                  <c:v>1.347137317985414E-2</c:v>
                </c:pt>
                <c:pt idx="1697">
                  <c:v>1.3467775776838664E-2</c:v>
                </c:pt>
                <c:pt idx="1698">
                  <c:v>1.3464226480461861E-2</c:v>
                </c:pt>
                <c:pt idx="1699">
                  <c:v>1.3460725486247327E-2</c:v>
                </c:pt>
                <c:pt idx="1700">
                  <c:v>1.3457272989638724E-2</c:v>
                </c:pt>
                <c:pt idx="1701">
                  <c:v>1.345386918615965E-2</c:v>
                </c:pt>
                <c:pt idx="1702">
                  <c:v>1.3450514271333702E-2</c:v>
                </c:pt>
                <c:pt idx="1703">
                  <c:v>1.3447208440604541E-2</c:v>
                </c:pt>
                <c:pt idx="1704">
                  <c:v>1.3443951889415828E-2</c:v>
                </c:pt>
                <c:pt idx="1705">
                  <c:v>1.3440744813291161E-2</c:v>
                </c:pt>
                <c:pt idx="1706">
                  <c:v>1.3437587407674201E-2</c:v>
                </c:pt>
                <c:pt idx="1707">
                  <c:v>1.3434479868248417E-2</c:v>
                </c:pt>
                <c:pt idx="1708">
                  <c:v>1.3431422390137726E-2</c:v>
                </c:pt>
                <c:pt idx="1709">
                  <c:v>1.3428415169025598E-2</c:v>
                </c:pt>
                <c:pt idx="1710">
                  <c:v>1.342545840043563E-2</c:v>
                </c:pt>
                <c:pt idx="1711">
                  <c:v>1.3422552279811484E-2</c:v>
                </c:pt>
                <c:pt idx="1712">
                  <c:v>1.341969700259682E-2</c:v>
                </c:pt>
                <c:pt idx="1713">
                  <c:v>1.3416586710333078E-2</c:v>
                </c:pt>
                <c:pt idx="1714">
                  <c:v>1.3413788855212161E-2</c:v>
                </c:pt>
                <c:pt idx="1715">
                  <c:v>1.3410996193856661E-2</c:v>
                </c:pt>
                <c:pt idx="1716">
                  <c:v>1.3408208780596453E-2</c:v>
                </c:pt>
                <c:pt idx="1717">
                  <c:v>1.3405426669867992E-2</c:v>
                </c:pt>
                <c:pt idx="1718">
                  <c:v>1.3402649915947862E-2</c:v>
                </c:pt>
                <c:pt idx="1719">
                  <c:v>1.3399878573219226E-2</c:v>
                </c:pt>
                <c:pt idx="1720">
                  <c:v>1.3397112696011959E-2</c:v>
                </c:pt>
                <c:pt idx="1721">
                  <c:v>1.3394352338709226E-2</c:v>
                </c:pt>
                <c:pt idx="1722">
                  <c:v>1.3391597555640899E-2</c:v>
                </c:pt>
                <c:pt idx="1723">
                  <c:v>1.3388848401136855E-2</c:v>
                </c:pt>
                <c:pt idx="1724">
                  <c:v>1.3386104929606901E-2</c:v>
                </c:pt>
                <c:pt idx="1725">
                  <c:v>1.3383367195407558E-2</c:v>
                </c:pt>
                <c:pt idx="1726">
                  <c:v>1.3380635252842055E-2</c:v>
                </c:pt>
                <c:pt idx="1727">
                  <c:v>1.3376245574940882E-2</c:v>
                </c:pt>
                <c:pt idx="1728">
                  <c:v>1.3373528125635303E-2</c:v>
                </c:pt>
                <c:pt idx="1729">
                  <c:v>1.3370816653788253E-2</c:v>
                </c:pt>
                <c:pt idx="1730">
                  <c:v>1.3368111213996059E-2</c:v>
                </c:pt>
                <c:pt idx="1731">
                  <c:v>1.3365411860375431E-2</c:v>
                </c:pt>
                <c:pt idx="1732">
                  <c:v>1.3362718647202954E-2</c:v>
                </c:pt>
                <c:pt idx="1733">
                  <c:v>1.3360031629154889E-2</c:v>
                </c:pt>
                <c:pt idx="1734">
                  <c:v>1.3357350860268014E-2</c:v>
                </c:pt>
                <c:pt idx="1735">
                  <c:v>1.3354676394978782E-2</c:v>
                </c:pt>
                <c:pt idx="1736">
                  <c:v>1.3352008287643713E-2</c:v>
                </c:pt>
                <c:pt idx="1737">
                  <c:v>1.3349346592699263E-2</c:v>
                </c:pt>
                <c:pt idx="1738">
                  <c:v>1.3346691364342078E-2</c:v>
                </c:pt>
                <c:pt idx="1739">
                  <c:v>1.3344042657088551E-2</c:v>
                </c:pt>
                <c:pt idx="1740">
                  <c:v>1.3341400525215263E-2</c:v>
                </c:pt>
                <c:pt idx="1741">
                  <c:v>1.3338765023078736E-2</c:v>
                </c:pt>
                <c:pt idx="1742">
                  <c:v>1.3336136204875615E-2</c:v>
                </c:pt>
                <c:pt idx="1743">
                  <c:v>1.3333514125202228E-2</c:v>
                </c:pt>
                <c:pt idx="1744">
                  <c:v>1.3330898838175287E-2</c:v>
                </c:pt>
                <c:pt idx="1745">
                  <c:v>1.3328290398471054E-2</c:v>
                </c:pt>
                <c:pt idx="1746">
                  <c:v>1.3325688859966434E-2</c:v>
                </c:pt>
                <c:pt idx="1747">
                  <c:v>1.3323094277417624E-2</c:v>
                </c:pt>
                <c:pt idx="1748">
                  <c:v>1.3320506705101209E-2</c:v>
                </c:pt>
                <c:pt idx="1749">
                  <c:v>1.33179261971339E-2</c:v>
                </c:pt>
                <c:pt idx="1750">
                  <c:v>1.3315352808112024E-2</c:v>
                </c:pt>
                <c:pt idx="1751">
                  <c:v>1.3312786592392101E-2</c:v>
                </c:pt>
                <c:pt idx="1752">
                  <c:v>1.3310227604090841E-2</c:v>
                </c:pt>
                <c:pt idx="1753">
                  <c:v>1.3307675897804572E-2</c:v>
                </c:pt>
                <c:pt idx="1754">
                  <c:v>1.3305131527729941E-2</c:v>
                </c:pt>
                <c:pt idx="1755">
                  <c:v>1.3302594548303404E-2</c:v>
                </c:pt>
                <c:pt idx="1756">
                  <c:v>1.3300065013641671E-2</c:v>
                </c:pt>
                <c:pt idx="1757">
                  <c:v>1.3297542978580879E-2</c:v>
                </c:pt>
                <c:pt idx="1758">
                  <c:v>1.3295028496997929E-2</c:v>
                </c:pt>
                <c:pt idx="1759">
                  <c:v>1.3292521623489151E-2</c:v>
                </c:pt>
                <c:pt idx="1760">
                  <c:v>1.329002241225119E-2</c:v>
                </c:pt>
                <c:pt idx="1761">
                  <c:v>1.3287530917800439E-2</c:v>
                </c:pt>
                <c:pt idx="1762">
                  <c:v>1.3285047194333544E-2</c:v>
                </c:pt>
                <c:pt idx="1763">
                  <c:v>1.3282571296366896E-2</c:v>
                </c:pt>
                <c:pt idx="1764">
                  <c:v>1.3280103278097144E-2</c:v>
                </c:pt>
                <c:pt idx="1765">
                  <c:v>1.3277643193880806E-2</c:v>
                </c:pt>
                <c:pt idx="1766">
                  <c:v>1.3275191098234274E-2</c:v>
                </c:pt>
                <c:pt idx="1767">
                  <c:v>1.3272747045354194E-2</c:v>
                </c:pt>
                <c:pt idx="1768">
                  <c:v>1.3270311089597087E-2</c:v>
                </c:pt>
                <c:pt idx="1769">
                  <c:v>1.3267883285319471E-2</c:v>
                </c:pt>
                <c:pt idx="1770">
                  <c:v>1.3265463686877865E-2</c:v>
                </c:pt>
                <c:pt idx="1771">
                  <c:v>1.3263052348708726E-2</c:v>
                </c:pt>
                <c:pt idx="1772">
                  <c:v>1.3260649325088636E-2</c:v>
                </c:pt>
                <c:pt idx="1773">
                  <c:v>1.3258254670294178E-2</c:v>
                </c:pt>
                <c:pt idx="1774">
                  <c:v>1.3255868438681873E-2</c:v>
                </c:pt>
                <c:pt idx="1775">
                  <c:v>1.325349068476811E-2</c:v>
                </c:pt>
                <c:pt idx="1776">
                  <c:v>1.3251121462829474E-2</c:v>
                </c:pt>
                <c:pt idx="1777">
                  <c:v>1.3248760827142547E-2</c:v>
                </c:pt>
                <c:pt idx="1778">
                  <c:v>1.3246408832223722E-2</c:v>
                </c:pt>
                <c:pt idx="1779">
                  <c:v>1.3244065532109772E-2</c:v>
                </c:pt>
                <c:pt idx="1780">
                  <c:v>1.3241730981397026E-2</c:v>
                </c:pt>
                <c:pt idx="1781">
                  <c:v>1.3239405234442003E-2</c:v>
                </c:pt>
                <c:pt idx="1782">
                  <c:v>1.323708834544135E-2</c:v>
                </c:pt>
                <c:pt idx="1783">
                  <c:v>1.3234780368911458E-2</c:v>
                </c:pt>
                <c:pt idx="1784">
                  <c:v>1.3232481358969039E-2</c:v>
                </c:pt>
                <c:pt idx="1785">
                  <c:v>1.3230191370290356E-2</c:v>
                </c:pt>
                <c:pt idx="1786">
                  <c:v>1.3227910456912184E-2</c:v>
                </c:pt>
                <c:pt idx="1787">
                  <c:v>1.3225638673430851E-2</c:v>
                </c:pt>
                <c:pt idx="1788">
                  <c:v>1.3223376074122939E-2</c:v>
                </c:pt>
                <c:pt idx="1789">
                  <c:v>1.3221122713185096E-2</c:v>
                </c:pt>
                <c:pt idx="1790">
                  <c:v>1.3218878645053778E-2</c:v>
                </c:pt>
                <c:pt idx="1791">
                  <c:v>1.3216643924325311E-2</c:v>
                </c:pt>
                <c:pt idx="1792">
                  <c:v>1.3214418604956535E-2</c:v>
                </c:pt>
                <c:pt idx="1793">
                  <c:v>1.3212202741463841E-2</c:v>
                </c:pt>
                <c:pt idx="1794">
                  <c:v>1.3209996388203749E-2</c:v>
                </c:pt>
                <c:pt idx="1795">
                  <c:v>1.3207799599612713E-2</c:v>
                </c:pt>
                <c:pt idx="1796">
                  <c:v>1.3205612429887381E-2</c:v>
                </c:pt>
                <c:pt idx="1797">
                  <c:v>1.3203434933464209E-2</c:v>
                </c:pt>
                <c:pt idx="1798">
                  <c:v>1.3201267164699715E-2</c:v>
                </c:pt>
                <c:pt idx="1799">
                  <c:v>1.3199109177870483E-2</c:v>
                </c:pt>
                <c:pt idx="1800">
                  <c:v>1.3196961027412968E-2</c:v>
                </c:pt>
                <c:pt idx="1801">
                  <c:v>1.3194822767683689E-2</c:v>
                </c:pt>
                <c:pt idx="1802">
                  <c:v>1.3192694452879294E-2</c:v>
                </c:pt>
                <c:pt idx="1803">
                  <c:v>1.3190576137436238E-2</c:v>
                </c:pt>
                <c:pt idx="1804">
                  <c:v>1.3188467875790977E-2</c:v>
                </c:pt>
                <c:pt idx="1805">
                  <c:v>1.3186369722140157E-2</c:v>
                </c:pt>
                <c:pt idx="1806">
                  <c:v>1.3184281731080105E-2</c:v>
                </c:pt>
                <c:pt idx="1807">
                  <c:v>1.3182203956647598E-2</c:v>
                </c:pt>
                <c:pt idx="1808">
                  <c:v>1.3180136453438962E-2</c:v>
                </c:pt>
                <c:pt idx="1809">
                  <c:v>1.3178079275650845E-2</c:v>
                </c:pt>
                <c:pt idx="1810">
                  <c:v>1.3176032477639765E-2</c:v>
                </c:pt>
                <c:pt idx="1811">
                  <c:v>1.3173996113842179E-2</c:v>
                </c:pt>
                <c:pt idx="1812">
                  <c:v>1.3171970238614605E-2</c:v>
                </c:pt>
                <c:pt idx="1813">
                  <c:v>1.3169954906233627E-2</c:v>
                </c:pt>
                <c:pt idx="1814">
                  <c:v>1.3167950171055764E-2</c:v>
                </c:pt>
                <c:pt idx="1815">
                  <c:v>1.31659560873576E-2</c:v>
                </c:pt>
                <c:pt idx="1816">
                  <c:v>1.3163972709655525E-2</c:v>
                </c:pt>
                <c:pt idx="1817">
                  <c:v>1.3162000092226123E-2</c:v>
                </c:pt>
                <c:pt idx="1818">
                  <c:v>1.3160038289505849E-2</c:v>
                </c:pt>
                <c:pt idx="1819">
                  <c:v>1.3158087355611414E-2</c:v>
                </c:pt>
                <c:pt idx="1820">
                  <c:v>1.3156147345139146E-2</c:v>
                </c:pt>
                <c:pt idx="1821">
                  <c:v>1.3154218312285693E-2</c:v>
                </c:pt>
                <c:pt idx="1822">
                  <c:v>1.3152300311407572E-2</c:v>
                </c:pt>
                <c:pt idx="1823">
                  <c:v>1.3150393397021176E-2</c:v>
                </c:pt>
                <c:pt idx="1824">
                  <c:v>1.3148497623243216E-2</c:v>
                </c:pt>
                <c:pt idx="1825">
                  <c:v>1.3146613044590083E-2</c:v>
                </c:pt>
                <c:pt idx="1826">
                  <c:v>1.3144739715258424E-2</c:v>
                </c:pt>
                <c:pt idx="1827">
                  <c:v>1.3142877689684695E-2</c:v>
                </c:pt>
                <c:pt idx="1828">
                  <c:v>1.3141027022305352E-2</c:v>
                </c:pt>
                <c:pt idx="1829">
                  <c:v>1.313918776731704E-2</c:v>
                </c:pt>
                <c:pt idx="1830">
                  <c:v>1.3137359979156216E-2</c:v>
                </c:pt>
                <c:pt idx="1831">
                  <c:v>1.3135543712259334E-2</c:v>
                </c:pt>
                <c:pt idx="1832">
                  <c:v>1.3133739020743107E-2</c:v>
                </c:pt>
                <c:pt idx="1833">
                  <c:v>1.3131945959123925E-2</c:v>
                </c:pt>
                <c:pt idx="1834">
                  <c:v>1.3130164581838244E-2</c:v>
                </c:pt>
                <c:pt idx="1835">
                  <c:v>1.3128394942922839E-2</c:v>
                </c:pt>
                <c:pt idx="1836">
                  <c:v>1.31266370968941E-2</c:v>
                </c:pt>
                <c:pt idx="1837">
                  <c:v>1.3124891098268421E-2</c:v>
                </c:pt>
                <c:pt idx="1838">
                  <c:v>1.3123157001162511E-2</c:v>
                </c:pt>
                <c:pt idx="1839">
                  <c:v>1.3121434860012826E-2</c:v>
                </c:pt>
                <c:pt idx="1840">
                  <c:v>1.3119724729255822E-2</c:v>
                </c:pt>
                <c:pt idx="1841">
                  <c:v>1.3118026663088145E-2</c:v>
                </c:pt>
                <c:pt idx="1842">
                  <c:v>1.3116340715946251E-2</c:v>
                </c:pt>
                <c:pt idx="1843">
                  <c:v>1.3114666942106723E-2</c:v>
                </c:pt>
                <c:pt idx="1844">
                  <c:v>1.3113005395926081E-2</c:v>
                </c:pt>
                <c:pt idx="1845">
                  <c:v>1.3111356131920715E-2</c:v>
                </c:pt>
                <c:pt idx="1846">
                  <c:v>1.3109719204207337E-2</c:v>
                </c:pt>
                <c:pt idx="1847">
                  <c:v>1.3108094667302339E-2</c:v>
                </c:pt>
                <c:pt idx="1848">
                  <c:v>1.3106482575482303E-2</c:v>
                </c:pt>
                <c:pt idx="1849">
                  <c:v>1.3104882983103749E-2</c:v>
                </c:pt>
                <c:pt idx="1850">
                  <c:v>1.3103295944523197E-2</c:v>
                </c:pt>
                <c:pt idx="1851">
                  <c:v>1.3101721514097164E-2</c:v>
                </c:pt>
                <c:pt idx="1852">
                  <c:v>1.31001597460223E-2</c:v>
                </c:pt>
                <c:pt idx="1853">
                  <c:v>1.3098610695054802E-2</c:v>
                </c:pt>
                <c:pt idx="1854">
                  <c:v>1.3097074415151511E-2</c:v>
                </c:pt>
                <c:pt idx="1855">
                  <c:v>1.3095550960828817E-2</c:v>
                </c:pt>
                <c:pt idx="1856">
                  <c:v>1.3094040386283368E-2</c:v>
                </c:pt>
                <c:pt idx="1857">
                  <c:v>1.3092542746031555E-2</c:v>
                </c:pt>
                <c:pt idx="1858">
                  <c:v>1.3091058094509833E-2</c:v>
                </c:pt>
                <c:pt idx="1859">
                  <c:v>1.3089586485754978E-2</c:v>
                </c:pt>
                <c:pt idx="1860">
                  <c:v>1.3088127974283381E-2</c:v>
                </c:pt>
                <c:pt idx="1861">
                  <c:v>1.3086682614611433E-2</c:v>
                </c:pt>
                <c:pt idx="1862">
                  <c:v>1.3085250460855846E-2</c:v>
                </c:pt>
                <c:pt idx="1863">
                  <c:v>1.3083831567453075E-2</c:v>
                </c:pt>
                <c:pt idx="1864">
                  <c:v>1.3082425988599766E-2</c:v>
                </c:pt>
                <c:pt idx="1865">
                  <c:v>1.3081033778972184E-2</c:v>
                </c:pt>
                <c:pt idx="1866">
                  <c:v>1.3079654992607104E-2</c:v>
                </c:pt>
                <c:pt idx="1867">
                  <c:v>1.3078289684020916E-2</c:v>
                </c:pt>
                <c:pt idx="1868">
                  <c:v>1.3076937907490205E-2</c:v>
                </c:pt>
                <c:pt idx="1869">
                  <c:v>1.3075599717451425E-2</c:v>
                </c:pt>
                <c:pt idx="1870">
                  <c:v>1.3074275168101224E-2</c:v>
                </c:pt>
                <c:pt idx="1871">
                  <c:v>1.3072964314035929E-2</c:v>
                </c:pt>
                <c:pt idx="1872">
                  <c:v>1.3071667209372251E-2</c:v>
                </c:pt>
                <c:pt idx="1873">
                  <c:v>1.3070383908466709E-2</c:v>
                </c:pt>
                <c:pt idx="1874">
                  <c:v>1.3069114465835696E-2</c:v>
                </c:pt>
                <c:pt idx="1875">
                  <c:v>1.3067858935675858E-2</c:v>
                </c:pt>
                <c:pt idx="1876">
                  <c:v>1.306661737242365E-2</c:v>
                </c:pt>
                <c:pt idx="1877">
                  <c:v>1.3065389830435592E-2</c:v>
                </c:pt>
                <c:pt idx="1878">
                  <c:v>1.3064176363988267E-2</c:v>
                </c:pt>
                <c:pt idx="1879">
                  <c:v>1.306297702751813E-2</c:v>
                </c:pt>
                <c:pt idx="1880">
                  <c:v>1.3061791875221829E-2</c:v>
                </c:pt>
                <c:pt idx="1881">
                  <c:v>1.3060620961615754E-2</c:v>
                </c:pt>
                <c:pt idx="1882">
                  <c:v>1.305946434097649E-2</c:v>
                </c:pt>
                <c:pt idx="1883">
                  <c:v>1.3058322067660555E-2</c:v>
                </c:pt>
                <c:pt idx="1884">
                  <c:v>1.3057194196024469E-2</c:v>
                </c:pt>
                <c:pt idx="1885">
                  <c:v>1.305608078042475E-2</c:v>
                </c:pt>
                <c:pt idx="1886">
                  <c:v>1.3054981875137983E-2</c:v>
                </c:pt>
                <c:pt idx="1887">
                  <c:v>1.3053897534600623E-2</c:v>
                </c:pt>
                <c:pt idx="1888">
                  <c:v>1.3052827813169188E-2</c:v>
                </c:pt>
                <c:pt idx="1889">
                  <c:v>1.3051772765120262E-2</c:v>
                </c:pt>
                <c:pt idx="1890">
                  <c:v>1.3050732444890301E-2</c:v>
                </c:pt>
                <c:pt idx="1891">
                  <c:v>1.3049706906835823E-2</c:v>
                </c:pt>
                <c:pt idx="1892">
                  <c:v>1.3048696205153476E-2</c:v>
                </c:pt>
                <c:pt idx="1893">
                  <c:v>1.3047700394279715E-2</c:v>
                </c:pt>
                <c:pt idx="1894">
                  <c:v>1.3046719528650996E-2</c:v>
                </c:pt>
                <c:pt idx="1895">
                  <c:v>1.3045753662463966E-2</c:v>
                </c:pt>
                <c:pt idx="1896">
                  <c:v>1.3044802850155079E-2</c:v>
                </c:pt>
                <c:pt idx="1897">
                  <c:v>1.3043867146080856E-2</c:v>
                </c:pt>
                <c:pt idx="1898">
                  <c:v>1.3042946604597816E-2</c:v>
                </c:pt>
                <c:pt idx="1899">
                  <c:v>1.3042041279902605E-2</c:v>
                </c:pt>
                <c:pt idx="1900">
                  <c:v>1.3041151226591552E-2</c:v>
                </c:pt>
                <c:pt idx="1901">
                  <c:v>1.3040276498861303E-2</c:v>
                </c:pt>
                <c:pt idx="1902">
                  <c:v>1.3039417151148314E-2</c:v>
                </c:pt>
                <c:pt idx="1903">
                  <c:v>1.3038573237729167E-2</c:v>
                </c:pt>
                <c:pt idx="1904">
                  <c:v>1.3037744812880447E-2</c:v>
                </c:pt>
                <c:pt idx="1905">
                  <c:v>1.3036931931118545E-2</c:v>
                </c:pt>
                <c:pt idx="1906">
                  <c:v>1.3036134646720043E-2</c:v>
                </c:pt>
                <c:pt idx="1907">
                  <c:v>1.3035353013961526E-2</c:v>
                </c:pt>
                <c:pt idx="1908">
                  <c:v>1.3034587087359384E-2</c:v>
                </c:pt>
                <c:pt idx="1909">
                  <c:v>1.3033836921110264E-2</c:v>
                </c:pt>
                <c:pt idx="1910">
                  <c:v>1.3033102569650623E-2</c:v>
                </c:pt>
                <c:pt idx="1911">
                  <c:v>1.3032384087257043E-2</c:v>
                </c:pt>
                <c:pt idx="1912">
                  <c:v>1.3031681528365979E-2</c:v>
                </c:pt>
                <c:pt idx="1913">
                  <c:v>1.3030994947333951E-2</c:v>
                </c:pt>
                <c:pt idx="1914">
                  <c:v>1.3030324398357607E-2</c:v>
                </c:pt>
                <c:pt idx="1915">
                  <c:v>1.3029669935793464E-2</c:v>
                </c:pt>
                <c:pt idx="1916">
                  <c:v>1.3029031614237851E-2</c:v>
                </c:pt>
                <c:pt idx="1917">
                  <c:v>1.302840948780748E-2</c:v>
                </c:pt>
                <c:pt idx="1918">
                  <c:v>1.3027803611098676E-2</c:v>
                </c:pt>
                <c:pt idx="1919">
                  <c:v>1.3027214038148216E-2</c:v>
                </c:pt>
                <c:pt idx="1920">
                  <c:v>1.3026640823552427E-2</c:v>
                </c:pt>
                <c:pt idx="1921">
                  <c:v>1.3026005821181741E-2</c:v>
                </c:pt>
                <c:pt idx="1922">
                  <c:v>1.302546784295977E-2</c:v>
                </c:pt>
                <c:pt idx="1923">
                  <c:v>1.3024946393755954E-2</c:v>
                </c:pt>
                <c:pt idx="1924">
                  <c:v>1.3024441527926811E-2</c:v>
                </c:pt>
                <c:pt idx="1925">
                  <c:v>1.3023953299908797E-2</c:v>
                </c:pt>
                <c:pt idx="1926">
                  <c:v>1.3023481763978495E-2</c:v>
                </c:pt>
                <c:pt idx="1927">
                  <c:v>1.302302697457236E-2</c:v>
                </c:pt>
                <c:pt idx="1928">
                  <c:v>1.302258898588704E-2</c:v>
                </c:pt>
                <c:pt idx="1929">
                  <c:v>1.3022167852518862E-2</c:v>
                </c:pt>
                <c:pt idx="1930">
                  <c:v>1.3021763628504601E-2</c:v>
                </c:pt>
                <c:pt idx="1931">
                  <c:v>1.3021376368360649E-2</c:v>
                </c:pt>
                <c:pt idx="1932">
                  <c:v>1.3021006126443524E-2</c:v>
                </c:pt>
                <c:pt idx="1933">
                  <c:v>1.3020652957109746E-2</c:v>
                </c:pt>
                <c:pt idx="1934">
                  <c:v>1.3020316914635899E-2</c:v>
                </c:pt>
                <c:pt idx="1935">
                  <c:v>1.3019998053538373E-2</c:v>
                </c:pt>
                <c:pt idx="1936">
                  <c:v>1.301969642793388E-2</c:v>
                </c:pt>
                <c:pt idx="1937">
                  <c:v>1.3019412092338811E-2</c:v>
                </c:pt>
                <c:pt idx="1938">
                  <c:v>1.301914510102975E-2</c:v>
                </c:pt>
                <c:pt idx="1939">
                  <c:v>1.3018895508363215E-2</c:v>
                </c:pt>
                <c:pt idx="1940">
                  <c:v>1.3018663368695726E-2</c:v>
                </c:pt>
                <c:pt idx="1941">
                  <c:v>1.3018448736463739E-2</c:v>
                </c:pt>
                <c:pt idx="1942">
                  <c:v>1.30182516658639E-2</c:v>
                </c:pt>
                <c:pt idx="1943">
                  <c:v>1.3018072211332665E-2</c:v>
                </c:pt>
                <c:pt idx="1944">
                  <c:v>1.3017910427226553E-2</c:v>
                </c:pt>
                <c:pt idx="1945">
                  <c:v>1.3017766367822148E-2</c:v>
                </c:pt>
                <c:pt idx="1946">
                  <c:v>1.301764008763584E-2</c:v>
                </c:pt>
                <c:pt idx="1947">
                  <c:v>1.3017531640784341E-2</c:v>
                </c:pt>
                <c:pt idx="1948">
                  <c:v>1.3017441081784042E-2</c:v>
                </c:pt>
                <c:pt idx="1949">
                  <c:v>1.3017368464911527E-2</c:v>
                </c:pt>
                <c:pt idx="1950">
                  <c:v>1.3017313844523315E-2</c:v>
                </c:pt>
                <c:pt idx="1951">
                  <c:v>1.3017277274975925E-2</c:v>
                </c:pt>
                <c:pt idx="1952">
                  <c:v>1.3017258810625876E-2</c:v>
                </c:pt>
                <c:pt idx="1953">
                  <c:v>1.3017258505909624E-2</c:v>
                </c:pt>
                <c:pt idx="1954">
                  <c:v>1.3017276415103751E-2</c:v>
                </c:pt>
                <c:pt idx="1955">
                  <c:v>1.301731259232497E-2</c:v>
                </c:pt>
                <c:pt idx="1956">
                  <c:v>1.3017367092249543E-2</c:v>
                </c:pt>
                <c:pt idx="1957">
                  <c:v>1.3017439969154054E-2</c:v>
                </c:pt>
                <c:pt idx="1958">
                  <c:v>1.3017531277395022E-2</c:v>
                </c:pt>
                <c:pt idx="1959">
                  <c:v>1.3017641071249031E-2</c:v>
                </c:pt>
                <c:pt idx="1960">
                  <c:v>1.3017769405152535E-2</c:v>
                </c:pt>
                <c:pt idx="1961">
                  <c:v>1.3017916333302182E-2</c:v>
                </c:pt>
                <c:pt idx="1962">
                  <c:v>1.3018081910214363E-2</c:v>
                </c:pt>
                <c:pt idx="1963">
                  <c:v>1.3018266190085725E-2</c:v>
                </c:pt>
                <c:pt idx="1964">
                  <c:v>1.3018469227432661E-2</c:v>
                </c:pt>
                <c:pt idx="1965">
                  <c:v>1.3018691076531752E-2</c:v>
                </c:pt>
                <c:pt idx="1966">
                  <c:v>1.3018931791659583E-2</c:v>
                </c:pt>
                <c:pt idx="1967">
                  <c:v>1.3019191427252608E-2</c:v>
                </c:pt>
                <c:pt idx="1968">
                  <c:v>1.3019470037587411E-2</c:v>
                </c:pt>
                <c:pt idx="1969">
                  <c:v>1.3019767677100447E-2</c:v>
                </c:pt>
                <c:pt idx="1970">
                  <c:v>1.3020084400148235E-2</c:v>
                </c:pt>
                <c:pt idx="1971">
                  <c:v>1.3020420261007359E-2</c:v>
                </c:pt>
                <c:pt idx="1972">
                  <c:v>1.3020775314114275E-2</c:v>
                </c:pt>
                <c:pt idx="1973">
                  <c:v>1.3021200566507574E-2</c:v>
                </c:pt>
                <c:pt idx="1974">
                  <c:v>1.3021564376130002E-2</c:v>
                </c:pt>
                <c:pt idx="1975">
                  <c:v>1.3021914916766519E-2</c:v>
                </c:pt>
                <c:pt idx="1976">
                  <c:v>1.3022252159720082E-2</c:v>
                </c:pt>
                <c:pt idx="1977">
                  <c:v>1.3022576076373582E-2</c:v>
                </c:pt>
                <c:pt idx="1978">
                  <c:v>1.3022886637790165E-2</c:v>
                </c:pt>
                <c:pt idx="1979">
                  <c:v>1.3023183815512596E-2</c:v>
                </c:pt>
                <c:pt idx="1980">
                  <c:v>1.3023467580683956E-2</c:v>
                </c:pt>
                <c:pt idx="1981">
                  <c:v>1.302373790484701E-2</c:v>
                </c:pt>
                <c:pt idx="1982">
                  <c:v>1.3023994759064905E-2</c:v>
                </c:pt>
                <c:pt idx="1983">
                  <c:v>1.3024238114720532E-2</c:v>
                </c:pt>
                <c:pt idx="1984">
                  <c:v>1.3024467943116846E-2</c:v>
                </c:pt>
                <c:pt idx="1985">
                  <c:v>1.3024684215716675E-2</c:v>
                </c:pt>
                <c:pt idx="1986">
                  <c:v>1.3024886903663102E-2</c:v>
                </c:pt>
                <c:pt idx="1987">
                  <c:v>1.3025075978179146E-2</c:v>
                </c:pt>
                <c:pt idx="1988">
                  <c:v>1.3026241326365096E-2</c:v>
                </c:pt>
                <c:pt idx="1989">
                  <c:v>1.3025413172691458E-2</c:v>
                </c:pt>
                <c:pt idx="1990">
                  <c:v>1.3025561235293637E-2</c:v>
                </c:pt>
                <c:pt idx="1991">
                  <c:v>1.3025695569677254E-2</c:v>
                </c:pt>
                <c:pt idx="1992">
                  <c:v>1.3025816147385072E-2</c:v>
                </c:pt>
                <c:pt idx="1993">
                  <c:v>1.3025922939640111E-2</c:v>
                </c:pt>
                <c:pt idx="1994">
                  <c:v>1.3026015917745326E-2</c:v>
                </c:pt>
                <c:pt idx="1995">
                  <c:v>1.3026095053083608E-2</c:v>
                </c:pt>
                <c:pt idx="1996">
                  <c:v>1.3026160316798041E-2</c:v>
                </c:pt>
                <c:pt idx="1997">
                  <c:v>1.3026211680271516E-2</c:v>
                </c:pt>
                <c:pt idx="1998">
                  <c:v>1.3026249114806987E-2</c:v>
                </c:pt>
                <c:pt idx="1999">
                  <c:v>1.3026272591867283E-2</c:v>
                </c:pt>
                <c:pt idx="2000">
                  <c:v>1.3026282082595486E-2</c:v>
                </c:pt>
                <c:pt idx="2001">
                  <c:v>1.3026277558374488E-2</c:v>
                </c:pt>
                <c:pt idx="2002">
                  <c:v>1.3026258990347372E-2</c:v>
                </c:pt>
                <c:pt idx="2003">
                  <c:v>1.3026226350136838E-2</c:v>
                </c:pt>
                <c:pt idx="2004">
                  <c:v>1.3026179608726096E-2</c:v>
                </c:pt>
                <c:pt idx="2005">
                  <c:v>1.3026118737577974E-2</c:v>
                </c:pt>
                <c:pt idx="2006">
                  <c:v>1.3026043708075363E-2</c:v>
                </c:pt>
                <c:pt idx="2007">
                  <c:v>1.3025954491441283E-2</c:v>
                </c:pt>
                <c:pt idx="2008">
                  <c:v>1.3025851058898752E-2</c:v>
                </c:pt>
                <c:pt idx="2009">
                  <c:v>1.3025733381910598E-2</c:v>
                </c:pt>
                <c:pt idx="2010">
                  <c:v>1.302560143169984E-2</c:v>
                </c:pt>
                <c:pt idx="2011">
                  <c:v>1.3025455179489498E-2</c:v>
                </c:pt>
                <c:pt idx="2012">
                  <c:v>1.3025294596822334E-2</c:v>
                </c:pt>
                <c:pt idx="2013">
                  <c:v>1.3025119654921369E-2</c:v>
                </c:pt>
                <c:pt idx="2014">
                  <c:v>1.3024930324929684E-2</c:v>
                </c:pt>
                <c:pt idx="2015">
                  <c:v>1.3024726578310108E-2</c:v>
                </c:pt>
                <c:pt idx="2016">
                  <c:v>1.3024508386365596E-2</c:v>
                </c:pt>
                <c:pt idx="2017">
                  <c:v>1.3024275720399103E-2</c:v>
                </c:pt>
                <c:pt idx="2018">
                  <c:v>1.3024028551633648E-2</c:v>
                </c:pt>
                <c:pt idx="2019">
                  <c:v>1.3023766851532059E-2</c:v>
                </c:pt>
                <c:pt idx="2020">
                  <c:v>1.3023490591317355E-2</c:v>
                </c:pt>
                <c:pt idx="2021">
                  <c:v>1.3023199742132618E-2</c:v>
                </c:pt>
                <c:pt idx="2022">
                  <c:v>1.3022894275680486E-2</c:v>
                </c:pt>
                <c:pt idx="2023">
                  <c:v>1.3022574162784295E-2</c:v>
                </c:pt>
                <c:pt idx="2024">
                  <c:v>1.3022239375306555E-2</c:v>
                </c:pt>
                <c:pt idx="2025">
                  <c:v>1.3022258249408836E-2</c:v>
                </c:pt>
                <c:pt idx="2026">
                  <c:v>1.3021889784603502E-2</c:v>
                </c:pt>
                <c:pt idx="2027">
                  <c:v>1.3021506549613093E-2</c:v>
                </c:pt>
                <c:pt idx="2028">
                  <c:v>1.3021108515633983E-2</c:v>
                </c:pt>
                <c:pt idx="2029">
                  <c:v>1.3020695654102354E-2</c:v>
                </c:pt>
                <c:pt idx="2030">
                  <c:v>1.3020267936267871E-2</c:v>
                </c:pt>
                <c:pt idx="2031">
                  <c:v>1.3019825333460133E-2</c:v>
                </c:pt>
                <c:pt idx="2032">
                  <c:v>1.3019367816928806E-2</c:v>
                </c:pt>
                <c:pt idx="2033">
                  <c:v>1.3018895358056781E-2</c:v>
                </c:pt>
                <c:pt idx="2034">
                  <c:v>1.3018407928067077E-2</c:v>
                </c:pt>
                <c:pt idx="2035">
                  <c:v>1.3017905498342586E-2</c:v>
                </c:pt>
                <c:pt idx="2036">
                  <c:v>1.3017388040186262E-2</c:v>
                </c:pt>
                <c:pt idx="2037">
                  <c:v>1.3016855524874416E-2</c:v>
                </c:pt>
                <c:pt idx="2038">
                  <c:v>1.3016307923710002E-2</c:v>
                </c:pt>
                <c:pt idx="2039">
                  <c:v>1.3015028977028109E-2</c:v>
                </c:pt>
                <c:pt idx="2040">
                  <c:v>1.3014444661791913E-2</c:v>
                </c:pt>
                <c:pt idx="2041">
                  <c:v>1.3013845163420967E-2</c:v>
                </c:pt>
                <c:pt idx="2042">
                  <c:v>1.3013230453298164E-2</c:v>
                </c:pt>
                <c:pt idx="2043">
                  <c:v>1.3012600502646521E-2</c:v>
                </c:pt>
                <c:pt idx="2044">
                  <c:v>1.3011955282768994E-2</c:v>
                </c:pt>
                <c:pt idx="2045">
                  <c:v>1.3011294765048476E-2</c:v>
                </c:pt>
                <c:pt idx="2046">
                  <c:v>1.3010618920707984E-2</c:v>
                </c:pt>
                <c:pt idx="2047">
                  <c:v>1.300992772113041E-2</c:v>
                </c:pt>
                <c:pt idx="2048">
                  <c:v>1.3009221137618709E-2</c:v>
                </c:pt>
                <c:pt idx="2049">
                  <c:v>1.3008499141475838E-2</c:v>
                </c:pt>
                <c:pt idx="2050">
                  <c:v>1.3007761703844878E-2</c:v>
                </c:pt>
                <c:pt idx="2051">
                  <c:v>1.3007008796348529E-2</c:v>
                </c:pt>
                <c:pt idx="2052">
                  <c:v>1.3006240389890067E-2</c:v>
                </c:pt>
                <c:pt idx="2053">
                  <c:v>1.3005456456331999E-2</c:v>
                </c:pt>
                <c:pt idx="2054">
                  <c:v>1.3004656966417727E-2</c:v>
                </c:pt>
                <c:pt idx="2055">
                  <c:v>1.3003841891769952E-2</c:v>
                </c:pt>
                <c:pt idx="2056">
                  <c:v>1.3003011203691628E-2</c:v>
                </c:pt>
                <c:pt idx="2057">
                  <c:v>1.3002164873405775E-2</c:v>
                </c:pt>
                <c:pt idx="2058">
                  <c:v>1.3001302872215348E-2</c:v>
                </c:pt>
                <c:pt idx="2059">
                  <c:v>1.3000425171503238E-2</c:v>
                </c:pt>
                <c:pt idx="2060">
                  <c:v>1.2999531742492465E-2</c:v>
                </c:pt>
                <c:pt idx="2061">
                  <c:v>1.2998622556645856E-2</c:v>
                </c:pt>
                <c:pt idx="2062">
                  <c:v>1.2997697585106494E-2</c:v>
                </c:pt>
                <c:pt idx="2063">
                  <c:v>1.299675679925727E-2</c:v>
                </c:pt>
                <c:pt idx="2064">
                  <c:v>1.2995800170401139E-2</c:v>
                </c:pt>
                <c:pt idx="2065">
                  <c:v>1.2994827669761122E-2</c:v>
                </c:pt>
                <c:pt idx="2066">
                  <c:v>1.2993839268720109E-2</c:v>
                </c:pt>
                <c:pt idx="2067">
                  <c:v>1.2992834938660991E-2</c:v>
                </c:pt>
                <c:pt idx="2068">
                  <c:v>1.2991814650726852E-2</c:v>
                </c:pt>
                <c:pt idx="2069">
                  <c:v>1.2990778376460455E-2</c:v>
                </c:pt>
                <c:pt idx="2070">
                  <c:v>1.2989726086924946E-2</c:v>
                </c:pt>
                <c:pt idx="2071">
                  <c:v>1.2988657753503219E-2</c:v>
                </c:pt>
                <c:pt idx="2072">
                  <c:v>1.2987573347658099E-2</c:v>
                </c:pt>
                <c:pt idx="2073">
                  <c:v>1.298647284053267E-2</c:v>
                </c:pt>
                <c:pt idx="2074">
                  <c:v>1.2985356203429888E-2</c:v>
                </c:pt>
                <c:pt idx="2075">
                  <c:v>1.2984223407732642E-2</c:v>
                </c:pt>
                <c:pt idx="2076">
                  <c:v>1.298307442474389E-2</c:v>
                </c:pt>
                <c:pt idx="2077">
                  <c:v>1.2981909225846522E-2</c:v>
                </c:pt>
                <c:pt idx="2078">
                  <c:v>1.2980727782023749E-2</c:v>
                </c:pt>
                <c:pt idx="2079">
                  <c:v>1.2979530064978206E-2</c:v>
                </c:pt>
                <c:pt idx="2080">
                  <c:v>1.2978316045852978E-2</c:v>
                </c:pt>
                <c:pt idx="2081">
                  <c:v>1.2977085695951018E-2</c:v>
                </c:pt>
                <c:pt idx="2082">
                  <c:v>1.2975838986575283E-2</c:v>
                </c:pt>
                <c:pt idx="2083">
                  <c:v>1.2974575889108664E-2</c:v>
                </c:pt>
                <c:pt idx="2084">
                  <c:v>1.2973296374774179E-2</c:v>
                </c:pt>
                <c:pt idx="2085">
                  <c:v>1.2972000414874785E-2</c:v>
                </c:pt>
                <c:pt idx="2086">
                  <c:v>1.2970687980713436E-2</c:v>
                </c:pt>
                <c:pt idx="2087">
                  <c:v>1.2969359043752959E-2</c:v>
                </c:pt>
                <c:pt idx="2088">
                  <c:v>1.2968013575136439E-2</c:v>
                </c:pt>
                <c:pt idx="2089">
                  <c:v>1.2966651546246766E-2</c:v>
                </c:pt>
                <c:pt idx="2090">
                  <c:v>1.2965272928466831E-2</c:v>
                </c:pt>
                <c:pt idx="2091">
                  <c:v>1.2963877692859782E-2</c:v>
                </c:pt>
                <c:pt idx="2092">
                  <c:v>1.2962465810888446E-2</c:v>
                </c:pt>
                <c:pt idx="2093">
                  <c:v>1.2961037253935714E-2</c:v>
                </c:pt>
                <c:pt idx="2094">
                  <c:v>1.2959591993304542E-2</c:v>
                </c:pt>
                <c:pt idx="2095">
                  <c:v>1.2958130000138013E-2</c:v>
                </c:pt>
                <c:pt idx="2096">
                  <c:v>1.2956651245739081E-2</c:v>
                </c:pt>
                <c:pt idx="2097">
                  <c:v>1.2955155701730448E-2</c:v>
                </c:pt>
                <c:pt idx="2098">
                  <c:v>1.2953643339175258E-2</c:v>
                </c:pt>
                <c:pt idx="2099">
                  <c:v>1.2952114129296532E-2</c:v>
                </c:pt>
                <c:pt idx="2100">
                  <c:v>1.2950568043557098E-2</c:v>
                </c:pt>
                <c:pt idx="2101">
                  <c:v>1.294900505325991E-2</c:v>
                </c:pt>
                <c:pt idx="2102">
                  <c:v>1.2947425129707923E-2</c:v>
                </c:pt>
                <c:pt idx="2103">
                  <c:v>1.2945828244124158E-2</c:v>
                </c:pt>
                <c:pt idx="2104">
                  <c:v>1.2944214367891504E-2</c:v>
                </c:pt>
                <c:pt idx="2105">
                  <c:v>1.2942583472392855E-2</c:v>
                </c:pt>
                <c:pt idx="2106">
                  <c:v>1.2940935528931163E-2</c:v>
                </c:pt>
                <c:pt idx="2107">
                  <c:v>1.2939270508489642E-2</c:v>
                </c:pt>
                <c:pt idx="2108">
                  <c:v>1.2937588382850862E-2</c:v>
                </c:pt>
                <c:pt idx="2109">
                  <c:v>1.2935889122918098E-2</c:v>
                </c:pt>
                <c:pt idx="2110">
                  <c:v>1.2934172700314051E-2</c:v>
                </c:pt>
                <c:pt idx="2111">
                  <c:v>1.2932439086261738E-2</c:v>
                </c:pt>
                <c:pt idx="2112">
                  <c:v>1.2930688251904243E-2</c:v>
                </c:pt>
                <c:pt idx="2113">
                  <c:v>1.2928920168704394E-2</c:v>
                </c:pt>
                <c:pt idx="2114">
                  <c:v>1.292713480788521E-2</c:v>
                </c:pt>
                <c:pt idx="2115">
                  <c:v>1.2925332140909518E-2</c:v>
                </c:pt>
                <c:pt idx="2116">
                  <c:v>1.2923512138920401E-2</c:v>
                </c:pt>
                <c:pt idx="2117">
                  <c:v>1.2921674773380687E-2</c:v>
                </c:pt>
                <c:pt idx="2118">
                  <c:v>1.2919820015433459E-2</c:v>
                </c:pt>
                <c:pt idx="2119">
                  <c:v>1.2917947836541543E-2</c:v>
                </c:pt>
                <c:pt idx="2120">
                  <c:v>1.2916058207848025E-2</c:v>
                </c:pt>
                <c:pt idx="2121">
                  <c:v>1.2914151100655857E-2</c:v>
                </c:pt>
                <c:pt idx="2122">
                  <c:v>1.2912226486587741E-2</c:v>
                </c:pt>
                <c:pt idx="2123">
                  <c:v>1.2910284336626887E-2</c:v>
                </c:pt>
                <c:pt idx="2124">
                  <c:v>1.2908324622236123E-2</c:v>
                </c:pt>
                <c:pt idx="2125">
                  <c:v>1.2906347314718403E-2</c:v>
                </c:pt>
                <c:pt idx="2126">
                  <c:v>1.2904352385296747E-2</c:v>
                </c:pt>
                <c:pt idx="2127">
                  <c:v>1.290233980527411E-2</c:v>
                </c:pt>
                <c:pt idx="2128">
                  <c:v>1.2900309546033384E-2</c:v>
                </c:pt>
                <c:pt idx="2129">
                  <c:v>1.2898261578877523E-2</c:v>
                </c:pt>
                <c:pt idx="2130">
                  <c:v>1.2896195875109484E-2</c:v>
                </c:pt>
                <c:pt idx="2131">
                  <c:v>1.2894112406032221E-2</c:v>
                </c:pt>
                <c:pt idx="2132">
                  <c:v>1.2892011142948689E-2</c:v>
                </c:pt>
                <c:pt idx="2133">
                  <c:v>1.2889892057161845E-2</c:v>
                </c:pt>
                <c:pt idx="2134">
                  <c:v>1.2887755120134514E-2</c:v>
                </c:pt>
                <c:pt idx="2135">
                  <c:v>1.2885600302769973E-2</c:v>
                </c:pt>
                <c:pt idx="2136">
                  <c:v>1.2883427576770856E-2</c:v>
                </c:pt>
                <c:pt idx="2137">
                  <c:v>1.2881236913360183E-2</c:v>
                </c:pt>
                <c:pt idx="2138">
                  <c:v>1.2879028283760974E-2</c:v>
                </c:pt>
                <c:pt idx="2139">
                  <c:v>1.2876801659276182E-2</c:v>
                </c:pt>
                <c:pt idx="2140">
                  <c:v>1.2874557011368637E-2</c:v>
                </c:pt>
                <c:pt idx="2141">
                  <c:v>1.2872294311261356E-2</c:v>
                </c:pt>
                <c:pt idx="2142">
                  <c:v>1.2870013530097424E-2</c:v>
                </c:pt>
                <c:pt idx="2143">
                  <c:v>1.2867714639339667E-2</c:v>
                </c:pt>
                <c:pt idx="2144">
                  <c:v>1.2865397610370977E-2</c:v>
                </c:pt>
                <c:pt idx="2145">
                  <c:v>1.2863062414494308E-2</c:v>
                </c:pt>
                <c:pt idx="2146">
                  <c:v>1.2860709022772809E-2</c:v>
                </c:pt>
                <c:pt idx="2147">
                  <c:v>1.2858337406749243E-2</c:v>
                </c:pt>
                <c:pt idx="2148">
                  <c:v>1.28559475378065E-2</c:v>
                </c:pt>
                <c:pt idx="2149">
                  <c:v>1.2853539386927793E-2</c:v>
                </c:pt>
                <c:pt idx="2150">
                  <c:v>1.2851112925575947E-2</c:v>
                </c:pt>
                <c:pt idx="2151">
                  <c:v>1.2848668125293727E-2</c:v>
                </c:pt>
                <c:pt idx="2152">
                  <c:v>1.284620495714428E-2</c:v>
                </c:pt>
                <c:pt idx="2153">
                  <c:v>1.2843723392430562E-2</c:v>
                </c:pt>
                <c:pt idx="2154">
                  <c:v>1.2841223402535462E-2</c:v>
                </c:pt>
                <c:pt idx="2155">
                  <c:v>1.2838704958761937E-2</c:v>
                </c:pt>
                <c:pt idx="2156">
                  <c:v>1.2836168032412942E-2</c:v>
                </c:pt>
                <c:pt idx="2157">
                  <c:v>1.2833612594791433E-2</c:v>
                </c:pt>
                <c:pt idx="2158">
                  <c:v>1.2831038617120427E-2</c:v>
                </c:pt>
                <c:pt idx="2159">
                  <c:v>1.282844607094269E-2</c:v>
                </c:pt>
                <c:pt idx="2160">
                  <c:v>1.2825834927321367E-2</c:v>
                </c:pt>
                <c:pt idx="2161">
                  <c:v>1.2823205157719286E-2</c:v>
                </c:pt>
                <c:pt idx="2162">
                  <c:v>1.2820556733359467E-2</c:v>
                </c:pt>
                <c:pt idx="2163">
                  <c:v>1.2817889625624801E-2</c:v>
                </c:pt>
                <c:pt idx="2164">
                  <c:v>1.2815203805738307E-2</c:v>
                </c:pt>
                <c:pt idx="2165">
                  <c:v>1.2812499244923004E-2</c:v>
                </c:pt>
                <c:pt idx="2166">
                  <c:v>1.2809775914881527E-2</c:v>
                </c:pt>
                <c:pt idx="2167">
                  <c:v>1.2807033786517152E-2</c:v>
                </c:pt>
                <c:pt idx="2168">
                  <c:v>1.2804272831292707E-2</c:v>
                </c:pt>
                <c:pt idx="2169">
                  <c:v>1.2801493020431209E-2</c:v>
                </c:pt>
                <c:pt idx="2170">
                  <c:v>1.279869432555536E-2</c:v>
                </c:pt>
                <c:pt idx="2171">
                  <c:v>1.2795876717488497E-2</c:v>
                </c:pt>
                <c:pt idx="2172">
                  <c:v>1.2793040167933256E-2</c:v>
                </c:pt>
                <c:pt idx="2173">
                  <c:v>1.2790184647952785E-2</c:v>
                </c:pt>
                <c:pt idx="2174">
                  <c:v>1.2787310129089846E-2</c:v>
                </c:pt>
                <c:pt idx="2175">
                  <c:v>1.2784416582327651E-2</c:v>
                </c:pt>
                <c:pt idx="2176">
                  <c:v>1.2781503979368836E-2</c:v>
                </c:pt>
                <c:pt idx="2177">
                  <c:v>1.2778572291276546E-2</c:v>
                </c:pt>
                <c:pt idx="2178">
                  <c:v>1.2775621489353739E-2</c:v>
                </c:pt>
                <c:pt idx="2179">
                  <c:v>1.2772651544983304E-2</c:v>
                </c:pt>
                <c:pt idx="2180">
                  <c:v>1.2769662429468198E-2</c:v>
                </c:pt>
                <c:pt idx="2181">
                  <c:v>1.2766654114111375E-2</c:v>
                </c:pt>
                <c:pt idx="2182">
                  <c:v>1.2763626570215791E-2</c:v>
                </c:pt>
                <c:pt idx="2183">
                  <c:v>1.2760579769004465E-2</c:v>
                </c:pt>
                <c:pt idx="2184">
                  <c:v>1.2757513681940225E-2</c:v>
                </c:pt>
                <c:pt idx="2185">
                  <c:v>1.2754428280326024E-2</c:v>
                </c:pt>
                <c:pt idx="2186">
                  <c:v>1.2751323535304948E-2</c:v>
                </c:pt>
                <c:pt idx="2187">
                  <c:v>1.2748199418339823E-2</c:v>
                </c:pt>
                <c:pt idx="2188">
                  <c:v>1.2745055900733604E-2</c:v>
                </c:pt>
                <c:pt idx="2189">
                  <c:v>1.2741892953629375E-2</c:v>
                </c:pt>
                <c:pt idx="2190">
                  <c:v>1.2738710548569898E-2</c:v>
                </c:pt>
                <c:pt idx="2191">
                  <c:v>1.2735508656698258E-2</c:v>
                </c:pt>
                <c:pt idx="2192">
                  <c:v>1.2732287249317409E-2</c:v>
                </c:pt>
                <c:pt idx="2193">
                  <c:v>1.2729046297970115E-2</c:v>
                </c:pt>
                <c:pt idx="2194">
                  <c:v>1.2725785773639586E-2</c:v>
                </c:pt>
                <c:pt idx="2195">
                  <c:v>1.2722505647948523E-2</c:v>
                </c:pt>
                <c:pt idx="2196">
                  <c:v>1.2719205891880137E-2</c:v>
                </c:pt>
                <c:pt idx="2197">
                  <c:v>1.271588647697719E-2</c:v>
                </c:pt>
                <c:pt idx="2198">
                  <c:v>1.2712547374542638E-2</c:v>
                </c:pt>
                <c:pt idx="2199">
                  <c:v>1.27091885557995E-2</c:v>
                </c:pt>
                <c:pt idx="2200">
                  <c:v>1.2705809992130668E-2</c:v>
                </c:pt>
                <c:pt idx="2201">
                  <c:v>1.270241165475916E-2</c:v>
                </c:pt>
                <c:pt idx="2202">
                  <c:v>1.2698993514907997E-2</c:v>
                </c:pt>
                <c:pt idx="2203">
                  <c:v>1.2695555544199877E-2</c:v>
                </c:pt>
                <c:pt idx="2204">
                  <c:v>1.2692097713618011E-2</c:v>
                </c:pt>
                <c:pt idx="2205">
                  <c:v>1.2688619994705164E-2</c:v>
                </c:pt>
                <c:pt idx="2206">
                  <c:v>1.2685122358684353E-2</c:v>
                </c:pt>
                <c:pt idx="2207">
                  <c:v>1.2681604776858535E-2</c:v>
                </c:pt>
                <c:pt idx="2208">
                  <c:v>1.2678067220450728E-2</c:v>
                </c:pt>
                <c:pt idx="2209">
                  <c:v>1.2674509661003697E-2</c:v>
                </c:pt>
                <c:pt idx="2210">
                  <c:v>1.2670932069580587E-2</c:v>
                </c:pt>
                <c:pt idx="2211">
                  <c:v>1.2667334417564291E-2</c:v>
                </c:pt>
                <c:pt idx="2212">
                  <c:v>1.2663716676177827E-2</c:v>
                </c:pt>
                <c:pt idx="2213">
                  <c:v>1.2660078817123832E-2</c:v>
                </c:pt>
                <c:pt idx="2214">
                  <c:v>1.2656420811225644E-2</c:v>
                </c:pt>
                <c:pt idx="2215">
                  <c:v>1.2652742630026026E-2</c:v>
                </c:pt>
                <c:pt idx="2216">
                  <c:v>1.264904424490787E-2</c:v>
                </c:pt>
                <c:pt idx="2217">
                  <c:v>1.2645325627094195E-2</c:v>
                </c:pt>
                <c:pt idx="2218">
                  <c:v>1.2641586747728084E-2</c:v>
                </c:pt>
                <c:pt idx="2219">
                  <c:v>1.2637827578272365E-2</c:v>
                </c:pt>
                <c:pt idx="2220">
                  <c:v>1.2634048090109928E-2</c:v>
                </c:pt>
                <c:pt idx="2221">
                  <c:v>1.2630248254623666E-2</c:v>
                </c:pt>
                <c:pt idx="2222">
                  <c:v>1.2626428042716853E-2</c:v>
                </c:pt>
                <c:pt idx="2223">
                  <c:v>1.2622587426092124E-2</c:v>
                </c:pt>
                <c:pt idx="2224">
                  <c:v>1.2618726375892564E-2</c:v>
                </c:pt>
                <c:pt idx="2225">
                  <c:v>1.2614844863580998E-2</c:v>
                </c:pt>
                <c:pt idx="2226">
                  <c:v>1.2610942860140639E-2</c:v>
                </c:pt>
                <c:pt idx="2227">
                  <c:v>1.2607020337194186E-2</c:v>
                </c:pt>
                <c:pt idx="2228">
                  <c:v>1.2603077265884721E-2</c:v>
                </c:pt>
                <c:pt idx="2229">
                  <c:v>1.2599113617595137E-2</c:v>
                </c:pt>
                <c:pt idx="2230">
                  <c:v>1.2595129363628388E-2</c:v>
                </c:pt>
                <c:pt idx="2231">
                  <c:v>1.259112447528743E-2</c:v>
                </c:pt>
                <c:pt idx="2232">
                  <c:v>1.2587098923955153E-2</c:v>
                </c:pt>
                <c:pt idx="2233">
                  <c:v>1.2582472955307011E-2</c:v>
                </c:pt>
                <c:pt idx="2234">
                  <c:v>1.2578403029230856E-2</c:v>
                </c:pt>
                <c:pt idx="2235">
                  <c:v>1.2574312349915573E-2</c:v>
                </c:pt>
                <c:pt idx="2236">
                  <c:v>1.257020088882399E-2</c:v>
                </c:pt>
                <c:pt idx="2237">
                  <c:v>1.2566068617019255E-2</c:v>
                </c:pt>
                <c:pt idx="2238">
                  <c:v>1.2561915505884258E-2</c:v>
                </c:pt>
                <c:pt idx="2239">
                  <c:v>1.2557741526721955E-2</c:v>
                </c:pt>
                <c:pt idx="2240">
                  <c:v>1.2553546650915237E-2</c:v>
                </c:pt>
                <c:pt idx="2241">
                  <c:v>1.2549330849846996E-2</c:v>
                </c:pt>
                <c:pt idx="2242">
                  <c:v>1.2545094094580378E-2</c:v>
                </c:pt>
                <c:pt idx="2243">
                  <c:v>1.2540836356578211E-2</c:v>
                </c:pt>
                <c:pt idx="2244">
                  <c:v>1.253655760714345E-2</c:v>
                </c:pt>
                <c:pt idx="2245">
                  <c:v>1.2532257817499115E-2</c:v>
                </c:pt>
                <c:pt idx="2246">
                  <c:v>1.252793695894816E-2</c:v>
                </c:pt>
                <c:pt idx="2247">
                  <c:v>1.252359500303335E-2</c:v>
                </c:pt>
                <c:pt idx="2248">
                  <c:v>1.2519231920977703E-2</c:v>
                </c:pt>
                <c:pt idx="2249">
                  <c:v>1.251484768376443E-2</c:v>
                </c:pt>
                <c:pt idx="2250">
                  <c:v>1.2510442263256039E-2</c:v>
                </c:pt>
                <c:pt idx="2251">
                  <c:v>1.2505381520711012E-2</c:v>
                </c:pt>
                <c:pt idx="2252">
                  <c:v>1.2500930610110927E-2</c:v>
                </c:pt>
                <c:pt idx="2253">
                  <c:v>1.2496458425648171E-2</c:v>
                </c:pt>
                <c:pt idx="2254">
                  <c:v>1.2491964938705635E-2</c:v>
                </c:pt>
                <c:pt idx="2255">
                  <c:v>1.248745012066621E-2</c:v>
                </c:pt>
                <c:pt idx="2256">
                  <c:v>1.2482913942832852E-2</c:v>
                </c:pt>
                <c:pt idx="2257">
                  <c:v>1.2478356376428579E-2</c:v>
                </c:pt>
                <c:pt idx="2258">
                  <c:v>1.2473777392836283E-2</c:v>
                </c:pt>
                <c:pt idx="2259">
                  <c:v>1.2469176963278983E-2</c:v>
                </c:pt>
                <c:pt idx="2260">
                  <c:v>1.246455505913957E-2</c:v>
                </c:pt>
                <c:pt idx="2261">
                  <c:v>1.2459911651721001E-2</c:v>
                </c:pt>
                <c:pt idx="2262">
                  <c:v>1.2455246712246293E-2</c:v>
                </c:pt>
                <c:pt idx="2263">
                  <c:v>1.2450560212338146E-2</c:v>
                </c:pt>
                <c:pt idx="2264">
                  <c:v>1.2445852122899836E-2</c:v>
                </c:pt>
                <c:pt idx="2265">
                  <c:v>1.2441122415474126E-2</c:v>
                </c:pt>
                <c:pt idx="2266">
                  <c:v>1.2436371061284035E-2</c:v>
                </c:pt>
                <c:pt idx="2267">
                  <c:v>1.2431598031712454E-2</c:v>
                </c:pt>
                <c:pt idx="2268">
                  <c:v>1.2426803297902467E-2</c:v>
                </c:pt>
                <c:pt idx="2269">
                  <c:v>1.24219868313169E-2</c:v>
                </c:pt>
                <c:pt idx="2270">
                  <c:v>1.2417148603338646E-2</c:v>
                </c:pt>
                <c:pt idx="2271">
                  <c:v>1.2412288585190723E-2</c:v>
                </c:pt>
                <c:pt idx="2272">
                  <c:v>1.2407406748016214E-2</c:v>
                </c:pt>
                <c:pt idx="2273">
                  <c:v>1.2402503063277948E-2</c:v>
                </c:pt>
                <c:pt idx="2274">
                  <c:v>1.2397577502358814E-2</c:v>
                </c:pt>
                <c:pt idx="2275">
                  <c:v>1.2392630036561769E-2</c:v>
                </c:pt>
                <c:pt idx="2276">
                  <c:v>1.238766063694996E-2</c:v>
                </c:pt>
                <c:pt idx="2277">
                  <c:v>1.2382669275146085E-2</c:v>
                </c:pt>
                <c:pt idx="2278">
                  <c:v>1.2377655922213293E-2</c:v>
                </c:pt>
                <c:pt idx="2279">
                  <c:v>1.2372620549694346E-2</c:v>
                </c:pt>
                <c:pt idx="2280">
                  <c:v>1.2367563128652392E-2</c:v>
                </c:pt>
                <c:pt idx="2281">
                  <c:v>1.2362483630630194E-2</c:v>
                </c:pt>
                <c:pt idx="2282">
                  <c:v>1.23573820266909E-2</c:v>
                </c:pt>
                <c:pt idx="2283">
                  <c:v>1.2352258288377271E-2</c:v>
                </c:pt>
                <c:pt idx="2284">
                  <c:v>1.2347112386912329E-2</c:v>
                </c:pt>
                <c:pt idx="2285">
                  <c:v>1.234088648860876E-2</c:v>
                </c:pt>
                <c:pt idx="2286">
                  <c:v>1.2335689464331168E-2</c:v>
                </c:pt>
                <c:pt idx="2287">
                  <c:v>1.23304701812188E-2</c:v>
                </c:pt>
                <c:pt idx="2288">
                  <c:v>1.2325228610681194E-2</c:v>
                </c:pt>
                <c:pt idx="2289">
                  <c:v>1.2319964723914723E-2</c:v>
                </c:pt>
                <c:pt idx="2290">
                  <c:v>1.2314678492302278E-2</c:v>
                </c:pt>
                <c:pt idx="2291">
                  <c:v>1.230936988712017E-2</c:v>
                </c:pt>
                <c:pt idx="2292">
                  <c:v>1.2304038879644708E-2</c:v>
                </c:pt>
                <c:pt idx="2293">
                  <c:v>1.2298685441285429E-2</c:v>
                </c:pt>
                <c:pt idx="2294">
                  <c:v>1.2293309543265352E-2</c:v>
                </c:pt>
                <c:pt idx="2295">
                  <c:v>1.2287911156887432E-2</c:v>
                </c:pt>
                <c:pt idx="2296">
                  <c:v>1.2282490253561207E-2</c:v>
                </c:pt>
                <c:pt idx="2297">
                  <c:v>1.2277046804483049E-2</c:v>
                </c:pt>
                <c:pt idx="2298">
                  <c:v>1.2271580781035851E-2</c:v>
                </c:pt>
                <c:pt idx="2299">
                  <c:v>1.2263315361913385E-2</c:v>
                </c:pt>
                <c:pt idx="2300">
                  <c:v>1.2257794771608488E-2</c:v>
                </c:pt>
                <c:pt idx="2301">
                  <c:v>1.2252251510078693E-2</c:v>
                </c:pt>
                <c:pt idx="2302">
                  <c:v>1.2246685548387148E-2</c:v>
                </c:pt>
                <c:pt idx="2303">
                  <c:v>1.2241096857996681E-2</c:v>
                </c:pt>
                <c:pt idx="2304">
                  <c:v>1.2235485410210245E-2</c:v>
                </c:pt>
                <c:pt idx="2305">
                  <c:v>1.2229851176011053E-2</c:v>
                </c:pt>
                <c:pt idx="2306">
                  <c:v>1.2224194127261612E-2</c:v>
                </c:pt>
                <c:pt idx="2307">
                  <c:v>1.2218514234865196E-2</c:v>
                </c:pt>
                <c:pt idx="2308">
                  <c:v>1.2212811470204699E-2</c:v>
                </c:pt>
                <c:pt idx="2309">
                  <c:v>1.2207085804742945E-2</c:v>
                </c:pt>
                <c:pt idx="2310">
                  <c:v>1.2201337209702956E-2</c:v>
                </c:pt>
                <c:pt idx="2311">
                  <c:v>1.2195565656227814E-2</c:v>
                </c:pt>
                <c:pt idx="2312">
                  <c:v>1.2189771115780346E-2</c:v>
                </c:pt>
                <c:pt idx="2313">
                  <c:v>1.2183953559823379E-2</c:v>
                </c:pt>
                <c:pt idx="2314">
                  <c:v>1.2178112959420062E-2</c:v>
                </c:pt>
                <c:pt idx="2315">
                  <c:v>1.2172249285873349E-2</c:v>
                </c:pt>
                <c:pt idx="2316">
                  <c:v>1.2166362510805939E-2</c:v>
                </c:pt>
                <c:pt idx="2317">
                  <c:v>1.2160452605201044E-2</c:v>
                </c:pt>
                <c:pt idx="2318">
                  <c:v>1.2154519540441555E-2</c:v>
                </c:pt>
                <c:pt idx="2319">
                  <c:v>1.2148563287830427E-2</c:v>
                </c:pt>
                <c:pt idx="2320">
                  <c:v>1.2142583818830488E-2</c:v>
                </c:pt>
                <c:pt idx="2321">
                  <c:v>1.2136581104664756E-2</c:v>
                </c:pt>
                <c:pt idx="2322">
                  <c:v>1.2130555116636188E-2</c:v>
                </c:pt>
                <c:pt idx="2323">
                  <c:v>1.2124505825887866E-2</c:v>
                </c:pt>
                <c:pt idx="2324">
                  <c:v>1.2118433203962553E-2</c:v>
                </c:pt>
                <c:pt idx="2325">
                  <c:v>1.2112337222163205E-2</c:v>
                </c:pt>
                <c:pt idx="2326">
                  <c:v>1.2106217851632906E-2</c:v>
                </c:pt>
                <c:pt idx="2327">
                  <c:v>1.2100075063834481E-2</c:v>
                </c:pt>
                <c:pt idx="2328">
                  <c:v>1.2093908829990951E-2</c:v>
                </c:pt>
                <c:pt idx="2329">
                  <c:v>1.2087719121485208E-2</c:v>
                </c:pt>
                <c:pt idx="2330">
                  <c:v>1.2081505909540269E-2</c:v>
                </c:pt>
                <c:pt idx="2331">
                  <c:v>1.2075269165618963E-2</c:v>
                </c:pt>
                <c:pt idx="2332">
                  <c:v>1.2069008860784436E-2</c:v>
                </c:pt>
                <c:pt idx="2333">
                  <c:v>1.2062724966579452E-2</c:v>
                </c:pt>
                <c:pt idx="2334">
                  <c:v>1.2056417454147095E-2</c:v>
                </c:pt>
                <c:pt idx="2335">
                  <c:v>1.2050086294870255E-2</c:v>
                </c:pt>
                <c:pt idx="2336">
                  <c:v>1.2043731460131823E-2</c:v>
                </c:pt>
                <c:pt idx="2337">
                  <c:v>1.2037352920994948E-2</c:v>
                </c:pt>
                <c:pt idx="2338">
                  <c:v>1.2030950649082328E-2</c:v>
                </c:pt>
                <c:pt idx="2339">
                  <c:v>1.2024524615616983E-2</c:v>
                </c:pt>
                <c:pt idx="2340">
                  <c:v>1.2018074791821931E-2</c:v>
                </c:pt>
                <c:pt idx="2341">
                  <c:v>1.2011601149000128E-2</c:v>
                </c:pt>
                <c:pt idx="2342">
                  <c:v>1.2005103658534466E-2</c:v>
                </c:pt>
                <c:pt idx="2343">
                  <c:v>1.1998582291647963E-2</c:v>
                </c:pt>
                <c:pt idx="2344">
                  <c:v>1.1992037019723512E-2</c:v>
                </c:pt>
                <c:pt idx="2345">
                  <c:v>1.1985467814144002E-2</c:v>
                </c:pt>
                <c:pt idx="2346">
                  <c:v>1.1978874646052518E-2</c:v>
                </c:pt>
                <c:pt idx="2347">
                  <c:v>1.1972257486911886E-2</c:v>
                </c:pt>
                <c:pt idx="2348">
                  <c:v>1.196561630786519E-2</c:v>
                </c:pt>
                <c:pt idx="2349">
                  <c:v>1.1958951080375257E-2</c:v>
                </c:pt>
                <c:pt idx="2350">
                  <c:v>1.1952261775665107E-2</c:v>
                </c:pt>
                <c:pt idx="2351">
                  <c:v>1.1945548365117631E-2</c:v>
                </c:pt>
                <c:pt idx="2352">
                  <c:v>1.1938810819875911E-2</c:v>
                </c:pt>
                <c:pt idx="2353">
                  <c:v>1.1932049111562648E-2</c:v>
                </c:pt>
                <c:pt idx="2354">
                  <c:v>1.1925263211240988E-2</c:v>
                </c:pt>
                <c:pt idx="2355">
                  <c:v>1.1918453090133951E-2</c:v>
                </c:pt>
                <c:pt idx="2356">
                  <c:v>1.19116187197843E-2</c:v>
                </c:pt>
                <c:pt idx="2357">
                  <c:v>1.1904760071494991E-2</c:v>
                </c:pt>
                <c:pt idx="2358">
                  <c:v>1.1897877116489042E-2</c:v>
                </c:pt>
                <c:pt idx="2359">
                  <c:v>1.1890969825909536E-2</c:v>
                </c:pt>
                <c:pt idx="2360">
                  <c:v>1.188403817145911E-2</c:v>
                </c:pt>
                <c:pt idx="2361">
                  <c:v>1.1877082124120975E-2</c:v>
                </c:pt>
                <c:pt idx="2362">
                  <c:v>1.1870101655357956E-2</c:v>
                </c:pt>
                <c:pt idx="2363">
                  <c:v>1.1863096736393075E-2</c:v>
                </c:pt>
                <c:pt idx="2364">
                  <c:v>1.1856067338609222E-2</c:v>
                </c:pt>
                <c:pt idx="2365">
                  <c:v>1.1849013433229416E-2</c:v>
                </c:pt>
                <c:pt idx="2366">
                  <c:v>1.1841934991716485E-2</c:v>
                </c:pt>
                <c:pt idx="2367">
                  <c:v>1.1834831985213512E-2</c:v>
                </c:pt>
                <c:pt idx="2368">
                  <c:v>1.1827704385103388E-2</c:v>
                </c:pt>
                <c:pt idx="2369">
                  <c:v>1.1820552162769005E-2</c:v>
                </c:pt>
                <c:pt idx="2370">
                  <c:v>1.1813375289433381E-2</c:v>
                </c:pt>
                <c:pt idx="2371">
                  <c:v>1.1806173736399472E-2</c:v>
                </c:pt>
                <c:pt idx="2372">
                  <c:v>1.1798947474970234E-2</c:v>
                </c:pt>
                <c:pt idx="2373">
                  <c:v>1.1791696476448621E-2</c:v>
                </c:pt>
                <c:pt idx="2374">
                  <c:v>1.1784420712297461E-2</c:v>
                </c:pt>
                <c:pt idx="2375">
                  <c:v>1.1777120153739773E-2</c:v>
                </c:pt>
                <c:pt idx="2376">
                  <c:v>1.1769794771998576E-2</c:v>
                </c:pt>
                <c:pt idx="2377">
                  <c:v>1.1762444538456762E-2</c:v>
                </c:pt>
                <c:pt idx="2378">
                  <c:v>1.1755069424257414E-2</c:v>
                </c:pt>
                <c:pt idx="2379">
                  <c:v>1.1747669401023231E-2</c:v>
                </c:pt>
                <c:pt idx="2380">
                  <c:v>1.1740244439977232E-2</c:v>
                </c:pt>
                <c:pt idx="2381">
                  <c:v>1.1732794512182565E-2</c:v>
                </c:pt>
                <c:pt idx="2382">
                  <c:v>1.1725319589261929E-2</c:v>
                </c:pt>
                <c:pt idx="2383">
                  <c:v>1.1717819642278471E-2</c:v>
                </c:pt>
                <c:pt idx="2384">
                  <c:v>1.1710294642774954E-2</c:v>
                </c:pt>
                <c:pt idx="2385">
                  <c:v>1.1702744561814526E-2</c:v>
                </c:pt>
                <c:pt idx="2386">
                  <c:v>1.1695169370939951E-2</c:v>
                </c:pt>
                <c:pt idx="2387">
                  <c:v>1.1687569041374246E-2</c:v>
                </c:pt>
                <c:pt idx="2388">
                  <c:v>1.1679943544340432E-2</c:v>
                </c:pt>
                <c:pt idx="2389">
                  <c:v>1.1672292851301336E-2</c:v>
                </c:pt>
                <c:pt idx="2390">
                  <c:v>1.166461693340004E-2</c:v>
                </c:pt>
                <c:pt idx="2391">
                  <c:v>1.1656915762099374E-2</c:v>
                </c:pt>
                <c:pt idx="2392">
                  <c:v>1.1649189308542418E-2</c:v>
                </c:pt>
                <c:pt idx="2393">
                  <c:v>1.1641437544271938E-2</c:v>
                </c:pt>
                <c:pt idx="2394">
                  <c:v>1.1633660440431015E-2</c:v>
                </c:pt>
                <c:pt idx="2395">
                  <c:v>1.162585796824267E-2</c:v>
                </c:pt>
                <c:pt idx="2396">
                  <c:v>1.1618030099329602E-2</c:v>
                </c:pt>
                <c:pt idx="2397">
                  <c:v>1.1610176804754957E-2</c:v>
                </c:pt>
                <c:pt idx="2398">
                  <c:v>1.1602298055821691E-2</c:v>
                </c:pt>
                <c:pt idx="2399">
                  <c:v>1.1594393823912696E-2</c:v>
                </c:pt>
                <c:pt idx="2400">
                  <c:v>1.1586464080490799E-2</c:v>
                </c:pt>
                <c:pt idx="2401">
                  <c:v>1.1578508796539211E-2</c:v>
                </c:pt>
                <c:pt idx="2402">
                  <c:v>1.1570527943600695E-2</c:v>
                </c:pt>
                <c:pt idx="2403">
                  <c:v>1.1562521492818334E-2</c:v>
                </c:pt>
                <c:pt idx="2404">
                  <c:v>1.1554489415814828E-2</c:v>
                </c:pt>
                <c:pt idx="2405">
                  <c:v>1.1546431683573388E-2</c:v>
                </c:pt>
                <c:pt idx="2406">
                  <c:v>1.1538348267476906E-2</c:v>
                </c:pt>
                <c:pt idx="2407">
                  <c:v>1.1530239138988208E-2</c:v>
                </c:pt>
                <c:pt idx="2408">
                  <c:v>1.1522104269250377E-2</c:v>
                </c:pt>
                <c:pt idx="2409">
                  <c:v>1.1513943629726242E-2</c:v>
                </c:pt>
                <c:pt idx="2410">
                  <c:v>1.1505757191478949E-2</c:v>
                </c:pt>
                <c:pt idx="2411">
                  <c:v>1.1497544926131198E-2</c:v>
                </c:pt>
                <c:pt idx="2412">
                  <c:v>1.1489306804746136E-2</c:v>
                </c:pt>
                <c:pt idx="2413">
                  <c:v>1.1481042798866525E-2</c:v>
                </c:pt>
                <c:pt idx="2414">
                  <c:v>1.1472752879475578E-2</c:v>
                </c:pt>
                <c:pt idx="2415">
                  <c:v>1.146443701827593E-2</c:v>
                </c:pt>
                <c:pt idx="2416">
                  <c:v>1.1456095186250792E-2</c:v>
                </c:pt>
                <c:pt idx="2417">
                  <c:v>1.1447727354783055E-2</c:v>
                </c:pt>
                <c:pt idx="2418">
                  <c:v>1.1439333495415482E-2</c:v>
                </c:pt>
                <c:pt idx="2419">
                  <c:v>1.1430913579211222E-2</c:v>
                </c:pt>
                <c:pt idx="2420">
                  <c:v>1.1422467577473228E-2</c:v>
                </c:pt>
                <c:pt idx="2421">
                  <c:v>1.1413995461664328E-2</c:v>
                </c:pt>
                <c:pt idx="2422">
                  <c:v>1.1405497203007542E-2</c:v>
                </c:pt>
                <c:pt idx="2423">
                  <c:v>1.1396972772725888E-2</c:v>
                </c:pt>
                <c:pt idx="2424">
                  <c:v>1.1388422142282195E-2</c:v>
                </c:pt>
                <c:pt idx="2425">
                  <c:v>1.1379845283059353E-2</c:v>
                </c:pt>
                <c:pt idx="2426">
                  <c:v>1.1371242166200446E-2</c:v>
                </c:pt>
                <c:pt idx="2427">
                  <c:v>1.1362612763008428E-2</c:v>
                </c:pt>
                <c:pt idx="2428">
                  <c:v>1.1353957044786256E-2</c:v>
                </c:pt>
                <c:pt idx="2429">
                  <c:v>1.1345274983156628E-2</c:v>
                </c:pt>
                <c:pt idx="2430">
                  <c:v>1.1336566548942884E-2</c:v>
                </c:pt>
                <c:pt idx="2431">
                  <c:v>1.1327831713687786E-2</c:v>
                </c:pt>
                <c:pt idx="2432">
                  <c:v>1.1319070448774227E-2</c:v>
                </c:pt>
                <c:pt idx="2433">
                  <c:v>1.1310282725505161E-2</c:v>
                </c:pt>
                <c:pt idx="2434">
                  <c:v>1.1301468515023672E-2</c:v>
                </c:pt>
                <c:pt idx="2435">
                  <c:v>1.1292627788872522E-2</c:v>
                </c:pt>
                <c:pt idx="2436">
                  <c:v>1.128376051811486E-2</c:v>
                </c:pt>
                <c:pt idx="2437">
                  <c:v>1.1274866674213513E-2</c:v>
                </c:pt>
                <c:pt idx="2438">
                  <c:v>1.1265946228471435E-2</c:v>
                </c:pt>
                <c:pt idx="2439">
                  <c:v>1.1256999152271518E-2</c:v>
                </c:pt>
                <c:pt idx="2440">
                  <c:v>1.1248025416756846E-2</c:v>
                </c:pt>
                <c:pt idx="2441">
                  <c:v>1.1239024993310309E-2</c:v>
                </c:pt>
                <c:pt idx="2442">
                  <c:v>1.1229997853234863E-2</c:v>
                </c:pt>
                <c:pt idx="2443">
                  <c:v>1.1220943967833463E-2</c:v>
                </c:pt>
                <c:pt idx="2444">
                  <c:v>1.1211863308489001E-2</c:v>
                </c:pt>
                <c:pt idx="2445">
                  <c:v>1.1202755846424495E-2</c:v>
                </c:pt>
                <c:pt idx="2446">
                  <c:v>1.1193621552942901E-2</c:v>
                </c:pt>
                <c:pt idx="2447">
                  <c:v>1.1184460399586982E-2</c:v>
                </c:pt>
                <c:pt idx="2448">
                  <c:v>1.1175272357339949E-2</c:v>
                </c:pt>
                <c:pt idx="2449">
                  <c:v>1.116605739766463E-2</c:v>
                </c:pt>
                <c:pt idx="2450">
                  <c:v>1.1156815491784045E-2</c:v>
                </c:pt>
                <c:pt idx="2451">
                  <c:v>1.1147546611320891E-2</c:v>
                </c:pt>
                <c:pt idx="2452">
                  <c:v>1.1138250727098509E-2</c:v>
                </c:pt>
                <c:pt idx="2453">
                  <c:v>1.1128927810819533E-2</c:v>
                </c:pt>
                <c:pt idx="2454">
                  <c:v>1.1119577833627048E-2</c:v>
                </c:pt>
                <c:pt idx="2455">
                  <c:v>1.1110200766824008E-2</c:v>
                </c:pt>
                <c:pt idx="2456">
                  <c:v>1.110079658187324E-2</c:v>
                </c:pt>
                <c:pt idx="2457">
                  <c:v>1.1091365249757956E-2</c:v>
                </c:pt>
                <c:pt idx="2458">
                  <c:v>1.1081906742260728E-2</c:v>
                </c:pt>
                <c:pt idx="2459">
                  <c:v>1.1072421030364765E-2</c:v>
                </c:pt>
                <c:pt idx="2460">
                  <c:v>1.1062908085213152E-2</c:v>
                </c:pt>
                <c:pt idx="2461">
                  <c:v>1.105336787858846E-2</c:v>
                </c:pt>
                <c:pt idx="2462">
                  <c:v>1.1043800381473901E-2</c:v>
                </c:pt>
                <c:pt idx="2463">
                  <c:v>1.10342055653323E-2</c:v>
                </c:pt>
                <c:pt idx="2464">
                  <c:v>1.1024583401386678E-2</c:v>
                </c:pt>
                <c:pt idx="2465">
                  <c:v>1.1014933861019927E-2</c:v>
                </c:pt>
                <c:pt idx="2466">
                  <c:v>1.1005256915535E-2</c:v>
                </c:pt>
                <c:pt idx="2467">
                  <c:v>1.0995552536154918E-2</c:v>
                </c:pt>
                <c:pt idx="2468">
                  <c:v>1.0985820694262571E-2</c:v>
                </c:pt>
                <c:pt idx="2469">
                  <c:v>1.0976061361160916E-2</c:v>
                </c:pt>
                <c:pt idx="2470">
                  <c:v>1.0966274508072971E-2</c:v>
                </c:pt>
                <c:pt idx="2471">
                  <c:v>1.0956460106541499E-2</c:v>
                </c:pt>
                <c:pt idx="2472">
                  <c:v>1.0946618127469776E-2</c:v>
                </c:pt>
                <c:pt idx="2473">
                  <c:v>1.0936748542640373E-2</c:v>
                </c:pt>
                <c:pt idx="2474">
                  <c:v>1.0926851323196374E-2</c:v>
                </c:pt>
                <c:pt idx="2475">
                  <c:v>1.0916926440360797E-2</c:v>
                </c:pt>
                <c:pt idx="2476">
                  <c:v>1.0906973865436598E-2</c:v>
                </c:pt>
                <c:pt idx="2477">
                  <c:v>1.0896993569806668E-2</c:v>
                </c:pt>
                <c:pt idx="2478">
                  <c:v>1.088698552461409E-2</c:v>
                </c:pt>
                <c:pt idx="2479">
                  <c:v>1.0876949701641436E-2</c:v>
                </c:pt>
                <c:pt idx="2480">
                  <c:v>1.0866886071632109E-2</c:v>
                </c:pt>
                <c:pt idx="2481">
                  <c:v>1.0856794606208808E-2</c:v>
                </c:pt>
                <c:pt idx="2482">
                  <c:v>1.0846675276514617E-2</c:v>
                </c:pt>
                <c:pt idx="2483">
                  <c:v>1.0836528054092298E-2</c:v>
                </c:pt>
                <c:pt idx="2484">
                  <c:v>1.0826352910164871E-2</c:v>
                </c:pt>
                <c:pt idx="2485">
                  <c:v>1.0816149815795484E-2</c:v>
                </c:pt>
                <c:pt idx="2486">
                  <c:v>1.0805918742766707E-2</c:v>
                </c:pt>
                <c:pt idx="2487">
                  <c:v>1.0795659661981816E-2</c:v>
                </c:pt>
                <c:pt idx="2488">
                  <c:v>1.0785372544823701E-2</c:v>
                </c:pt>
                <c:pt idx="2489">
                  <c:v>1.0775057362755192E-2</c:v>
                </c:pt>
                <c:pt idx="2490">
                  <c:v>1.0764714086999305E-2</c:v>
                </c:pt>
                <c:pt idx="2491">
                  <c:v>1.0754342688938934E-2</c:v>
                </c:pt>
                <c:pt idx="2492">
                  <c:v>1.074394313971716E-2</c:v>
                </c:pt>
                <c:pt idx="2493">
                  <c:v>1.0732036575342718E-2</c:v>
                </c:pt>
                <c:pt idx="2494">
                  <c:v>1.0721631239229978E-2</c:v>
                </c:pt>
                <c:pt idx="2495">
                  <c:v>1.0711240245004916E-2</c:v>
                </c:pt>
                <c:pt idx="2496">
                  <c:v>1.0700863645025649E-2</c:v>
                </c:pt>
                <c:pt idx="2497">
                  <c:v>1.0690501492129911E-2</c:v>
                </c:pt>
                <c:pt idx="2498">
                  <c:v>1.0680153838675821E-2</c:v>
                </c:pt>
                <c:pt idx="2499">
                  <c:v>1.0669820737501112E-2</c:v>
                </c:pt>
                <c:pt idx="2500">
                  <c:v>1.0659502241203711E-2</c:v>
                </c:pt>
                <c:pt idx="2501">
                  <c:v>1.0649198402381543E-2</c:v>
                </c:pt>
                <c:pt idx="2502">
                  <c:v>1.0638909273632535E-2</c:v>
                </c:pt>
                <c:pt idx="2503">
                  <c:v>1.0628634907634549E-2</c:v>
                </c:pt>
                <c:pt idx="2504">
                  <c:v>1.0618375357065446E-2</c:v>
                </c:pt>
                <c:pt idx="2505">
                  <c:v>1.0608130674523153E-2</c:v>
                </c:pt>
                <c:pt idx="2506">
                  <c:v>1.0597900912445724E-2</c:v>
                </c:pt>
                <c:pt idx="2507">
                  <c:v>1.0587686123750828E-2</c:v>
                </c:pt>
                <c:pt idx="2508">
                  <c:v>1.057748636087652E-2</c:v>
                </c:pt>
                <c:pt idx="2509">
                  <c:v>1.0567301676660534E-2</c:v>
                </c:pt>
                <c:pt idx="2510">
                  <c:v>1.0557132123301116E-2</c:v>
                </c:pt>
                <c:pt idx="2511">
                  <c:v>1.0546977753955744E-2</c:v>
                </c:pt>
                <c:pt idx="2512">
                  <c:v>1.05368386209026E-2</c:v>
                </c:pt>
                <c:pt idx="2513">
                  <c:v>1.0526714776979418E-2</c:v>
                </c:pt>
                <c:pt idx="2514">
                  <c:v>1.0516606274544316E-2</c:v>
                </c:pt>
                <c:pt idx="2515">
                  <c:v>1.0506513166435028E-2</c:v>
                </c:pt>
                <c:pt idx="2516">
                  <c:v>1.049643550524948E-2</c:v>
                </c:pt>
                <c:pt idx="2517">
                  <c:v>1.0486373343585598E-2</c:v>
                </c:pt>
                <c:pt idx="2518">
                  <c:v>1.0476326734281116E-2</c:v>
                </c:pt>
                <c:pt idx="2519">
                  <c:v>1.0466295729454345E-2</c:v>
                </c:pt>
                <c:pt idx="2520">
                  <c:v>1.0456280382182825E-2</c:v>
                </c:pt>
                <c:pt idx="2521">
                  <c:v>1.0446280745064485E-2</c:v>
                </c:pt>
                <c:pt idx="2522">
                  <c:v>1.0436296870537376E-2</c:v>
                </c:pt>
                <c:pt idx="2523">
                  <c:v>1.0426328811199426E-2</c:v>
                </c:pt>
                <c:pt idx="2524">
                  <c:v>1.0416376619968304E-2</c:v>
                </c:pt>
                <c:pt idx="2525">
                  <c:v>1.0406440349282065E-2</c:v>
                </c:pt>
                <c:pt idx="2526">
                  <c:v>1.0396520051658698E-2</c:v>
                </c:pt>
                <c:pt idx="2527">
                  <c:v>1.0386615779935937E-2</c:v>
                </c:pt>
                <c:pt idx="2528">
                  <c:v>1.0376727586711709E-2</c:v>
                </c:pt>
                <c:pt idx="2529">
                  <c:v>1.0366855524424068E-2</c:v>
                </c:pt>
                <c:pt idx="2530">
                  <c:v>1.0356999645990683E-2</c:v>
                </c:pt>
                <c:pt idx="2531">
                  <c:v>1.0347160003769673E-2</c:v>
                </c:pt>
                <c:pt idx="2532">
                  <c:v>1.0337336650598772E-2</c:v>
                </c:pt>
                <c:pt idx="2533">
                  <c:v>1.0327529639075905E-2</c:v>
                </c:pt>
                <c:pt idx="2534">
                  <c:v>1.0317739021559191E-2</c:v>
                </c:pt>
                <c:pt idx="2535">
                  <c:v>1.0307964851126172E-2</c:v>
                </c:pt>
                <c:pt idx="2536">
                  <c:v>1.0298207179815222E-2</c:v>
                </c:pt>
                <c:pt idx="2537">
                  <c:v>1.0288466060943691E-2</c:v>
                </c:pt>
                <c:pt idx="2538">
                  <c:v>1.0278741546709824E-2</c:v>
                </c:pt>
                <c:pt idx="2539">
                  <c:v>1.0269033689791485E-2</c:v>
                </c:pt>
                <c:pt idx="2540">
                  <c:v>1.025934254294647E-2</c:v>
                </c:pt>
                <c:pt idx="2541">
                  <c:v>1.0249668158612835E-2</c:v>
                </c:pt>
                <c:pt idx="2542">
                  <c:v>1.0240010589548376E-2</c:v>
                </c:pt>
                <c:pt idx="2543">
                  <c:v>1.0230369888351021E-2</c:v>
                </c:pt>
                <c:pt idx="2544">
                  <c:v>1.0220746107618695E-2</c:v>
                </c:pt>
                <c:pt idx="2545">
                  <c:v>1.0209768287685606E-2</c:v>
                </c:pt>
                <c:pt idx="2546">
                  <c:v>1.0200180942367965E-2</c:v>
                </c:pt>
                <c:pt idx="2547">
                  <c:v>1.0190610682903056E-2</c:v>
                </c:pt>
                <c:pt idx="2548">
                  <c:v>1.0181057562128615E-2</c:v>
                </c:pt>
                <c:pt idx="2549">
                  <c:v>1.0171521632482694E-2</c:v>
                </c:pt>
                <c:pt idx="2550">
                  <c:v>1.016200294656322E-2</c:v>
                </c:pt>
                <c:pt idx="2551">
                  <c:v>1.0152501557048055E-2</c:v>
                </c:pt>
                <c:pt idx="2552">
                  <c:v>1.014301751661506E-2</c:v>
                </c:pt>
                <c:pt idx="2553">
                  <c:v>1.0133550877862163E-2</c:v>
                </c:pt>
                <c:pt idx="2554">
                  <c:v>1.0124101693387288E-2</c:v>
                </c:pt>
                <c:pt idx="2555">
                  <c:v>1.0114670015788363E-2</c:v>
                </c:pt>
                <c:pt idx="2556">
                  <c:v>1.0105255897743248E-2</c:v>
                </c:pt>
                <c:pt idx="2557">
                  <c:v>1.0095859391929807E-2</c:v>
                </c:pt>
                <c:pt idx="2558">
                  <c:v>1.0086480550945964E-2</c:v>
                </c:pt>
                <c:pt idx="2559">
                  <c:v>1.0077119427389647E-2</c:v>
                </c:pt>
                <c:pt idx="2560">
                  <c:v>1.0065673008920584E-2</c:v>
                </c:pt>
                <c:pt idx="2561">
                  <c:v>1.0058450543111164E-2</c:v>
                </c:pt>
                <c:pt idx="2562">
                  <c:v>1.004914288758485E-2</c:v>
                </c:pt>
                <c:pt idx="2563">
                  <c:v>1.0039853160037637E-2</c:v>
                </c:pt>
                <c:pt idx="2564">
                  <c:v>1.0030581413067452E-2</c:v>
                </c:pt>
                <c:pt idx="2565">
                  <c:v>1.0021327699352156E-2</c:v>
                </c:pt>
                <c:pt idx="2566">
                  <c:v>1.0012092071409739E-2</c:v>
                </c:pt>
                <c:pt idx="2567">
                  <c:v>1.0002874581918064E-2</c:v>
                </c:pt>
                <c:pt idx="2568">
                  <c:v>9.9936752835549925E-3</c:v>
                </c:pt>
                <c:pt idx="2569">
                  <c:v>9.9844942289184502E-3</c:v>
                </c:pt>
                <c:pt idx="2570">
                  <c:v>9.9753314707662355E-3</c:v>
                </c:pt>
                <c:pt idx="2571">
                  <c:v>9.9661870612965942E-3</c:v>
                </c:pt>
                <c:pt idx="2572">
                  <c:v>9.9570610535071324E-3</c:v>
                </c:pt>
                <c:pt idx="2573">
                  <c:v>9.9479535001556485E-3</c:v>
                </c:pt>
                <c:pt idx="2574">
                  <c:v>9.9388644536002602E-3</c:v>
                </c:pt>
                <c:pt idx="2575">
                  <c:v>9.9297939662790213E-3</c:v>
                </c:pt>
                <c:pt idx="2576">
                  <c:v>9.9207420911895383E-3</c:v>
                </c:pt>
                <c:pt idx="2577">
                  <c:v>9.9117088810096732E-3</c:v>
                </c:pt>
                <c:pt idx="2578">
                  <c:v>9.9026943880975438E-3</c:v>
                </c:pt>
                <c:pt idx="2579">
                  <c:v>9.8936986652908843E-3</c:v>
                </c:pt>
                <c:pt idx="2580">
                  <c:v>9.8847217649478125E-3</c:v>
                </c:pt>
                <c:pt idx="2581">
                  <c:v>9.8757637399060627E-3</c:v>
                </c:pt>
                <c:pt idx="2582">
                  <c:v>9.8668246427635609E-3</c:v>
                </c:pt>
                <c:pt idx="2583">
                  <c:v>9.857904526118233E-3</c:v>
                </c:pt>
                <c:pt idx="2584">
                  <c:v>9.8490034425680051E-3</c:v>
                </c:pt>
                <c:pt idx="2585">
                  <c:v>9.8401214448706753E-3</c:v>
                </c:pt>
                <c:pt idx="2586">
                  <c:v>9.8312585855442336E-3</c:v>
                </c:pt>
                <c:pt idx="2587">
                  <c:v>9.822414917186606E-3</c:v>
                </c:pt>
                <c:pt idx="2588">
                  <c:v>9.8135904927154627E-3</c:v>
                </c:pt>
                <c:pt idx="2589">
                  <c:v>9.8047853642491134E-3</c:v>
                </c:pt>
                <c:pt idx="2590">
                  <c:v>9.7959995846252923E-3</c:v>
                </c:pt>
                <c:pt idx="2591">
                  <c:v>9.7872332067616696E-3</c:v>
                </c:pt>
                <c:pt idx="2592">
                  <c:v>9.7784862830962993E-3</c:v>
                </c:pt>
                <c:pt idx="2593">
                  <c:v>9.7697588660672352E-3</c:v>
                </c:pt>
                <c:pt idx="2594">
                  <c:v>9.7610510085122115E-3</c:v>
                </c:pt>
                <c:pt idx="2595">
                  <c:v>9.7523627629492182E-3</c:v>
                </c:pt>
                <c:pt idx="2596">
                  <c:v>9.7436941821360534E-3</c:v>
                </c:pt>
                <c:pt idx="2597">
                  <c:v>9.7328411003161364E-3</c:v>
                </c:pt>
                <c:pt idx="2598">
                  <c:v>9.7242171992029114E-3</c:v>
                </c:pt>
                <c:pt idx="2599">
                  <c:v>9.7156131372067023E-3</c:v>
                </c:pt>
                <c:pt idx="2600">
                  <c:v>9.7070289668987897E-3</c:v>
                </c:pt>
                <c:pt idx="2601">
                  <c:v>9.6984647409570357E-3</c:v>
                </c:pt>
                <c:pt idx="2602">
                  <c:v>9.6899205119793663E-3</c:v>
                </c:pt>
                <c:pt idx="2603">
                  <c:v>9.6813963325637076E-3</c:v>
                </c:pt>
                <c:pt idx="2604">
                  <c:v>9.6728922553879215E-3</c:v>
                </c:pt>
                <c:pt idx="2605">
                  <c:v>9.6644083330499342E-3</c:v>
                </c:pt>
                <c:pt idx="2606">
                  <c:v>9.6559446182009623E-3</c:v>
                </c:pt>
                <c:pt idx="2607">
                  <c:v>9.6475011634655772E-3</c:v>
                </c:pt>
                <c:pt idx="2608">
                  <c:v>9.6390780213884142E-3</c:v>
                </c:pt>
                <c:pt idx="2609">
                  <c:v>9.6306752447805621E-3</c:v>
                </c:pt>
                <c:pt idx="2610">
                  <c:v>9.6184495834439332E-3</c:v>
                </c:pt>
                <c:pt idx="2611">
                  <c:v>9.6100969304746542E-3</c:v>
                </c:pt>
                <c:pt idx="2612">
                  <c:v>9.6017648217916474E-3</c:v>
                </c:pt>
                <c:pt idx="2613">
                  <c:v>9.5934533099928387E-3</c:v>
                </c:pt>
                <c:pt idx="2614">
                  <c:v>9.5851624478360264E-3</c:v>
                </c:pt>
                <c:pt idx="2615">
                  <c:v>9.5768922878392004E-3</c:v>
                </c:pt>
                <c:pt idx="2616">
                  <c:v>9.5686428825203507E-3</c:v>
                </c:pt>
                <c:pt idx="2617">
                  <c:v>9.5604142847971474E-3</c:v>
                </c:pt>
                <c:pt idx="2618">
                  <c:v>9.5522065471875806E-3</c:v>
                </c:pt>
                <c:pt idx="2619">
                  <c:v>9.5440197222895762E-3</c:v>
                </c:pt>
                <c:pt idx="2620">
                  <c:v>9.5358538627809963E-3</c:v>
                </c:pt>
                <c:pt idx="2621">
                  <c:v>9.5277090210998949E-3</c:v>
                </c:pt>
                <c:pt idx="2622">
                  <c:v>9.5195852500840061E-3</c:v>
                </c:pt>
                <c:pt idx="2623">
                  <c:v>9.511482602331256E-3</c:v>
                </c:pt>
                <c:pt idx="2624">
                  <c:v>9.5034011302796984E-3</c:v>
                </c:pt>
                <c:pt idx="2625">
                  <c:v>9.4953408868470035E-3</c:v>
                </c:pt>
                <c:pt idx="2626">
                  <c:v>9.4873019245511614E-3</c:v>
                </c:pt>
                <c:pt idx="2627">
                  <c:v>9.4792842958302259E-3</c:v>
                </c:pt>
                <c:pt idx="2628">
                  <c:v>9.4712880536018673E-3</c:v>
                </c:pt>
                <c:pt idx="2629">
                  <c:v>9.4633132503041395E-3</c:v>
                </c:pt>
                <c:pt idx="2630">
                  <c:v>9.4553599386149045E-3</c:v>
                </c:pt>
                <c:pt idx="2631">
                  <c:v>9.4474281712919606E-3</c:v>
                </c:pt>
                <c:pt idx="2632">
                  <c:v>9.4395180007733615E-3</c:v>
                </c:pt>
                <c:pt idx="2633">
                  <c:v>9.4316294797369693E-3</c:v>
                </c:pt>
                <c:pt idx="2634">
                  <c:v>9.4237626608606462E-3</c:v>
                </c:pt>
                <c:pt idx="2635">
                  <c:v>9.4159175967423181E-3</c:v>
                </c:pt>
                <c:pt idx="2636">
                  <c:v>9.408094339899975E-3</c:v>
                </c:pt>
                <c:pt idx="2637">
                  <c:v>9.4002929433312232E-3</c:v>
                </c:pt>
                <c:pt idx="2638">
                  <c:v>9.3925134591543724E-3</c:v>
                </c:pt>
                <c:pt idx="2639">
                  <c:v>9.3847559403670289E-3</c:v>
                </c:pt>
                <c:pt idx="2640">
                  <c:v>9.3770204394072465E-3</c:v>
                </c:pt>
                <c:pt idx="2641">
                  <c:v>9.3693070091127595E-3</c:v>
                </c:pt>
                <c:pt idx="2642">
                  <c:v>9.3616157018416857E-3</c:v>
                </c:pt>
                <c:pt idx="2643">
                  <c:v>9.3539465702718871E-3</c:v>
                </c:pt>
                <c:pt idx="2644">
                  <c:v>9.3462996674009702E-3</c:v>
                </c:pt>
                <c:pt idx="2645">
                  <c:v>9.3386750453472445E-3</c:v>
                </c:pt>
                <c:pt idx="2646">
                  <c:v>9.3310727570283802E-3</c:v>
                </c:pt>
                <c:pt idx="2647">
                  <c:v>9.3234928549623675E-3</c:v>
                </c:pt>
                <c:pt idx="2648">
                  <c:v>9.3159353919070043E-3</c:v>
                </c:pt>
                <c:pt idx="2649">
                  <c:v>9.3084004202204085E-3</c:v>
                </c:pt>
                <c:pt idx="2650">
                  <c:v>9.3008879929801225E-3</c:v>
                </c:pt>
                <c:pt idx="2651">
                  <c:v>9.2933981622245199E-3</c:v>
                </c:pt>
                <c:pt idx="2652">
                  <c:v>9.2859309811910151E-3</c:v>
                </c:pt>
                <c:pt idx="2653">
                  <c:v>9.27848650215779E-3</c:v>
                </c:pt>
                <c:pt idx="2654">
                  <c:v>9.2710647777227706E-3</c:v>
                </c:pt>
                <c:pt idx="2655">
                  <c:v>9.2636658605638189E-3</c:v>
                </c:pt>
                <c:pt idx="2656">
                  <c:v>9.2562898035986052E-3</c:v>
                </c:pt>
                <c:pt idx="2657">
                  <c:v>9.2489366589454391E-3</c:v>
                </c:pt>
                <c:pt idx="2658">
                  <c:v>9.241606479521991E-3</c:v>
                </c:pt>
                <c:pt idx="2659">
                  <c:v>9.2342993180860589E-3</c:v>
                </c:pt>
                <c:pt idx="2660">
                  <c:v>9.2270152269957606E-3</c:v>
                </c:pt>
                <c:pt idx="2661">
                  <c:v>9.2197542590888304E-3</c:v>
                </c:pt>
                <c:pt idx="2662">
                  <c:v>9.2125164668033221E-3</c:v>
                </c:pt>
                <c:pt idx="2663">
                  <c:v>9.20530190297697E-3</c:v>
                </c:pt>
                <c:pt idx="2664">
                  <c:v>9.1981106199678919E-3</c:v>
                </c:pt>
                <c:pt idx="2665">
                  <c:v>9.190942670693758E-3</c:v>
                </c:pt>
                <c:pt idx="2666">
                  <c:v>9.1837981075126862E-3</c:v>
                </c:pt>
                <c:pt idx="2667">
                  <c:v>9.1766769831824746E-3</c:v>
                </c:pt>
                <c:pt idx="2668">
                  <c:v>9.1695793505408574E-3</c:v>
                </c:pt>
                <c:pt idx="2669">
                  <c:v>9.1625052617860803E-3</c:v>
                </c:pt>
                <c:pt idx="2670">
                  <c:v>9.1554547699157496E-3</c:v>
                </c:pt>
                <c:pt idx="2671">
                  <c:v>9.1484279272879832E-3</c:v>
                </c:pt>
                <c:pt idx="2672">
                  <c:v>9.1414247868204512E-3</c:v>
                </c:pt>
                <c:pt idx="2673">
                  <c:v>9.1344454007113995E-3</c:v>
                </c:pt>
                <c:pt idx="2674">
                  <c:v>9.1274898220383704E-3</c:v>
                </c:pt>
                <c:pt idx="2675">
                  <c:v>9.1205581033193539E-3</c:v>
                </c:pt>
                <c:pt idx="2676">
                  <c:v>9.1136502969124678E-3</c:v>
                </c:pt>
                <c:pt idx="2677">
                  <c:v>9.1067664557353822E-3</c:v>
                </c:pt>
                <c:pt idx="2678">
                  <c:v>9.0999066323060873E-3</c:v>
                </c:pt>
                <c:pt idx="2679">
                  <c:v>9.093070879222509E-3</c:v>
                </c:pt>
                <c:pt idx="2680">
                  <c:v>9.0862592493223815E-3</c:v>
                </c:pt>
                <c:pt idx="2681">
                  <c:v>9.0794717949638226E-3</c:v>
                </c:pt>
                <c:pt idx="2682">
                  <c:v>9.0727085689046305E-3</c:v>
                </c:pt>
                <c:pt idx="2683">
                  <c:v>9.0659696235828591E-3</c:v>
                </c:pt>
                <c:pt idx="2684">
                  <c:v>9.0592550119961146E-3</c:v>
                </c:pt>
                <c:pt idx="2685">
                  <c:v>9.0525647865025149E-3</c:v>
                </c:pt>
                <c:pt idx="2686">
                  <c:v>9.0458989998598582E-3</c:v>
                </c:pt>
                <c:pt idx="2687">
                  <c:v>9.0392577045061984E-3</c:v>
                </c:pt>
                <c:pt idx="2688">
                  <c:v>9.0326409531993335E-3</c:v>
                </c:pt>
                <c:pt idx="2689">
                  <c:v>9.0260487986970617E-3</c:v>
                </c:pt>
                <c:pt idx="2690">
                  <c:v>9.0194812931976287E-3</c:v>
                </c:pt>
                <c:pt idx="2691">
                  <c:v>9.012938489938449E-3</c:v>
                </c:pt>
                <c:pt idx="2692">
                  <c:v>9.0064204411177684E-3</c:v>
                </c:pt>
                <c:pt idx="2693">
                  <c:v>8.9999271994933849E-3</c:v>
                </c:pt>
                <c:pt idx="2694">
                  <c:v>8.9934588176632246E-3</c:v>
                </c:pt>
                <c:pt idx="2695">
                  <c:v>8.9870153483051496E-3</c:v>
                </c:pt>
                <c:pt idx="2696">
                  <c:v>8.9805968440170858E-3</c:v>
                </c:pt>
                <c:pt idx="2697">
                  <c:v>8.9742033573170232E-3</c:v>
                </c:pt>
                <c:pt idx="2698">
                  <c:v>8.96783494096276E-3</c:v>
                </c:pt>
                <c:pt idx="2699">
                  <c:v>8.9614916477120943E-3</c:v>
                </c:pt>
                <c:pt idx="2700">
                  <c:v>8.9551735297632717E-3</c:v>
                </c:pt>
                <c:pt idx="2701">
                  <c:v>8.948880640433643E-3</c:v>
                </c:pt>
                <c:pt idx="2702">
                  <c:v>8.9426130316017094E-3</c:v>
                </c:pt>
                <c:pt idx="2703">
                  <c:v>8.9363707563450134E-3</c:v>
                </c:pt>
                <c:pt idx="2704">
                  <c:v>8.930153867181545E-3</c:v>
                </c:pt>
                <c:pt idx="2705">
                  <c:v>8.9239624167092302E-3</c:v>
                </c:pt>
                <c:pt idx="2706">
                  <c:v>8.917796457605931E-3</c:v>
                </c:pt>
                <c:pt idx="2707">
                  <c:v>8.9116560423896374E-3</c:v>
                </c:pt>
                <c:pt idx="2708">
                  <c:v>8.9055412238980836E-3</c:v>
                </c:pt>
                <c:pt idx="2709">
                  <c:v>8.8994520545693234E-3</c:v>
                </c:pt>
                <c:pt idx="2710">
                  <c:v>8.893388587081219E-3</c:v>
                </c:pt>
                <c:pt idx="2711">
                  <c:v>8.8873508741116325E-3</c:v>
                </c:pt>
                <c:pt idx="2712">
                  <c:v>8.8813389683384258E-3</c:v>
                </c:pt>
                <c:pt idx="2713">
                  <c:v>8.8753529222795891E-3</c:v>
                </c:pt>
                <c:pt idx="2714">
                  <c:v>8.8693927884531121E-3</c:v>
                </c:pt>
                <c:pt idx="2715">
                  <c:v>8.8634586197766652E-3</c:v>
                </c:pt>
                <c:pt idx="2716">
                  <c:v>8.8575504685284301E-3</c:v>
                </c:pt>
                <c:pt idx="2717">
                  <c:v>8.8516683877859492E-3</c:v>
                </c:pt>
                <c:pt idx="2718">
                  <c:v>8.8458124296675322E-3</c:v>
                </c:pt>
                <c:pt idx="2719">
                  <c:v>8.8399826471707854E-3</c:v>
                </c:pt>
                <c:pt idx="2720">
                  <c:v>8.8341790928936348E-3</c:v>
                </c:pt>
                <c:pt idx="2721">
                  <c:v>8.8284018194340064E-3</c:v>
                </c:pt>
                <c:pt idx="2722">
                  <c:v>8.822650879150018E-3</c:v>
                </c:pt>
                <c:pt idx="2723">
                  <c:v>8.816926325119212E-3</c:v>
                </c:pt>
                <c:pt idx="2724">
                  <c:v>8.8112282094598982E-3</c:v>
                </c:pt>
                <c:pt idx="2725">
                  <c:v>8.8055565852496187E-3</c:v>
                </c:pt>
                <c:pt idx="2726">
                  <c:v>8.7999115050063637E-3</c:v>
                </c:pt>
                <c:pt idx="2727">
                  <c:v>8.7942930211681869E-3</c:v>
                </c:pt>
                <c:pt idx="2728">
                  <c:v>8.7887011864928866E-3</c:v>
                </c:pt>
                <c:pt idx="2729">
                  <c:v>8.7831360537382608E-3</c:v>
                </c:pt>
                <c:pt idx="2730">
                  <c:v>8.7775976753423635E-3</c:v>
                </c:pt>
                <c:pt idx="2731">
                  <c:v>8.7720861039031206E-3</c:v>
                </c:pt>
                <c:pt idx="2732">
                  <c:v>8.7666013922582664E-3</c:v>
                </c:pt>
                <c:pt idx="2733">
                  <c:v>8.7611435929257908E-3</c:v>
                </c:pt>
                <c:pt idx="2734">
                  <c:v>8.7557127583437477E-3</c:v>
                </c:pt>
                <c:pt idx="2735">
                  <c:v>8.7503089415097435E-3</c:v>
                </c:pt>
                <c:pt idx="2736">
                  <c:v>8.7449321948618319E-3</c:v>
                </c:pt>
                <c:pt idx="2737">
                  <c:v>8.7395825709180031E-3</c:v>
                </c:pt>
                <c:pt idx="2738">
                  <c:v>8.7342601223561189E-3</c:v>
                </c:pt>
                <c:pt idx="2739">
                  <c:v>8.7289649020938498E-3</c:v>
                </c:pt>
                <c:pt idx="2740">
                  <c:v>8.7236969624893135E-3</c:v>
                </c:pt>
                <c:pt idx="2741">
                  <c:v>8.7184563560605E-3</c:v>
                </c:pt>
                <c:pt idx="2742">
                  <c:v>8.7132431357250795E-3</c:v>
                </c:pt>
                <c:pt idx="2743">
                  <c:v>8.7080573538411699E-3</c:v>
                </c:pt>
                <c:pt idx="2744">
                  <c:v>8.7028990632465053E-3</c:v>
                </c:pt>
                <c:pt idx="2745">
                  <c:v>8.6977683162992037E-3</c:v>
                </c:pt>
                <c:pt idx="2746">
                  <c:v>8.6926651661567433E-3</c:v>
                </c:pt>
                <c:pt idx="2747">
                  <c:v>8.6875896650173701E-3</c:v>
                </c:pt>
                <c:pt idx="2748">
                  <c:v>8.6825418654790099E-3</c:v>
                </c:pt>
                <c:pt idx="2749">
                  <c:v>8.6775218203793969E-3</c:v>
                </c:pt>
                <c:pt idx="2750">
                  <c:v>8.6725295822365212E-3</c:v>
                </c:pt>
                <c:pt idx="2751">
                  <c:v>8.6675652036483086E-3</c:v>
                </c:pt>
                <c:pt idx="2752">
                  <c:v>8.6626287374524935E-3</c:v>
                </c:pt>
                <c:pt idx="2753">
                  <c:v>8.6577202360871297E-3</c:v>
                </c:pt>
                <c:pt idx="2754">
                  <c:v>8.6528397520702072E-3</c:v>
                </c:pt>
                <c:pt idx="2755">
                  <c:v>8.6479873382394601E-3</c:v>
                </c:pt>
                <c:pt idx="2756">
                  <c:v>8.6431630471928145E-3</c:v>
                </c:pt>
                <c:pt idx="2757">
                  <c:v>8.6383669314482603E-3</c:v>
                </c:pt>
                <c:pt idx="2758">
                  <c:v>8.6335990437635957E-3</c:v>
                </c:pt>
                <c:pt idx="2759">
                  <c:v>8.6288594366568105E-3</c:v>
                </c:pt>
                <c:pt idx="2760">
                  <c:v>8.6241481630455752E-3</c:v>
                </c:pt>
                <c:pt idx="2761">
                  <c:v>8.6194652751281353E-3</c:v>
                </c:pt>
                <c:pt idx="2762">
                  <c:v>8.6148108256622891E-3</c:v>
                </c:pt>
                <c:pt idx="2763">
                  <c:v>8.6101848674058346E-3</c:v>
                </c:pt>
                <c:pt idx="2764">
                  <c:v>8.6055874530366339E-3</c:v>
                </c:pt>
                <c:pt idx="2765">
                  <c:v>8.6010186349128048E-3</c:v>
                </c:pt>
                <c:pt idx="2766">
                  <c:v>8.5964784658720816E-3</c:v>
                </c:pt>
                <c:pt idx="2767">
                  <c:v>8.5919669985923264E-3</c:v>
                </c:pt>
                <c:pt idx="2768">
                  <c:v>8.5874842854316569E-3</c:v>
                </c:pt>
                <c:pt idx="2769">
                  <c:v>8.5830303793077434E-3</c:v>
                </c:pt>
                <c:pt idx="2770">
                  <c:v>8.5786053326586398E-3</c:v>
                </c:pt>
                <c:pt idx="2771">
                  <c:v>8.5742091982421442E-3</c:v>
                </c:pt>
                <c:pt idx="2772">
                  <c:v>8.5698420285762467E-3</c:v>
                </c:pt>
                <c:pt idx="2773">
                  <c:v>8.5655038764187452E-3</c:v>
                </c:pt>
                <c:pt idx="2774">
                  <c:v>8.5611947942076938E-3</c:v>
                </c:pt>
                <c:pt idx="2775">
                  <c:v>8.5569148347808266E-3</c:v>
                </c:pt>
                <c:pt idx="2776">
                  <c:v>8.5526640505761975E-3</c:v>
                </c:pt>
                <c:pt idx="2777">
                  <c:v>8.5484424943516046E-3</c:v>
                </c:pt>
                <c:pt idx="2778">
                  <c:v>8.5442502187849101E-3</c:v>
                </c:pt>
                <c:pt idx="2779">
                  <c:v>8.5400872763141678E-3</c:v>
                </c:pt>
                <c:pt idx="2780">
                  <c:v>8.5359537196172397E-3</c:v>
                </c:pt>
                <c:pt idx="2781">
                  <c:v>8.5318496015318601E-3</c:v>
                </c:pt>
                <c:pt idx="2782">
                  <c:v>8.5277749744161468E-3</c:v>
                </c:pt>
                <c:pt idx="2783">
                  <c:v>8.523729890947962E-3</c:v>
                </c:pt>
                <c:pt idx="2784">
                  <c:v>8.5197144038851036E-3</c:v>
                </c:pt>
                <c:pt idx="2785">
                  <c:v>8.5157285658254978E-3</c:v>
                </c:pt>
                <c:pt idx="2786">
                  <c:v>8.5117724294470065E-3</c:v>
                </c:pt>
                <c:pt idx="2787">
                  <c:v>8.5078460471876838E-3</c:v>
                </c:pt>
                <c:pt idx="2788">
                  <c:v>8.5039494718053277E-3</c:v>
                </c:pt>
                <c:pt idx="2789">
                  <c:v>8.5000827558978642E-3</c:v>
                </c:pt>
                <c:pt idx="2790">
                  <c:v>8.4962459520632194E-3</c:v>
                </c:pt>
                <c:pt idx="2791">
                  <c:v>8.4924391130591914E-3</c:v>
                </c:pt>
                <c:pt idx="2792">
                  <c:v>8.488662291243898E-3</c:v>
                </c:pt>
                <c:pt idx="2793">
                  <c:v>8.4849155395350095E-3</c:v>
                </c:pt>
                <c:pt idx="2794">
                  <c:v>8.4811989104505159E-3</c:v>
                </c:pt>
                <c:pt idx="2795">
                  <c:v>8.4775124565883431E-3</c:v>
                </c:pt>
                <c:pt idx="2796">
                  <c:v>8.4738562307062892E-3</c:v>
                </c:pt>
                <c:pt idx="2797">
                  <c:v>8.4702302850825362E-3</c:v>
                </c:pt>
                <c:pt idx="2798">
                  <c:v>8.4666346728745623E-3</c:v>
                </c:pt>
                <c:pt idx="2799">
                  <c:v>8.4630694462006772E-3</c:v>
                </c:pt>
                <c:pt idx="2800">
                  <c:v>8.4595346581384234E-3</c:v>
                </c:pt>
                <c:pt idx="2801">
                  <c:v>8.4560303610459187E-3</c:v>
                </c:pt>
                <c:pt idx="2802">
                  <c:v>8.4525566075210889E-3</c:v>
                </c:pt>
                <c:pt idx="2803">
                  <c:v>8.4491134503217324E-3</c:v>
                </c:pt>
                <c:pt idx="2804">
                  <c:v>8.4457009419658391E-3</c:v>
                </c:pt>
                <c:pt idx="2805">
                  <c:v>8.4418385293361098E-3</c:v>
                </c:pt>
                <c:pt idx="2806">
                  <c:v>8.4384918744628834E-3</c:v>
                </c:pt>
                <c:pt idx="2807">
                  <c:v>8.4351760338208237E-3</c:v>
                </c:pt>
                <c:pt idx="2808">
                  <c:v>8.4318910602476649E-3</c:v>
                </c:pt>
                <c:pt idx="2809">
                  <c:v>8.4286370062613969E-3</c:v>
                </c:pt>
                <c:pt idx="2810">
                  <c:v>8.4254139243000736E-3</c:v>
                </c:pt>
                <c:pt idx="2811">
                  <c:v>8.4222218673613014E-3</c:v>
                </c:pt>
                <c:pt idx="2812">
                  <c:v>8.419060887723262E-3</c:v>
                </c:pt>
                <c:pt idx="2813">
                  <c:v>8.4159310382236896E-3</c:v>
                </c:pt>
                <c:pt idx="2814">
                  <c:v>8.4128323714605102E-3</c:v>
                </c:pt>
                <c:pt idx="2815">
                  <c:v>8.4097649399517138E-3</c:v>
                </c:pt>
                <c:pt idx="2816">
                  <c:v>8.4067287964550985E-3</c:v>
                </c:pt>
                <c:pt idx="2817">
                  <c:v>8.4037239935685903E-3</c:v>
                </c:pt>
                <c:pt idx="2818">
                  <c:v>8.4007505838901153E-3</c:v>
                </c:pt>
                <c:pt idx="2819">
                  <c:v>8.3978086200975355E-3</c:v>
                </c:pt>
                <c:pt idx="2820">
                  <c:v>8.3948981547088408E-3</c:v>
                </c:pt>
                <c:pt idx="2821">
                  <c:v>8.3920192404818295E-3</c:v>
                </c:pt>
                <c:pt idx="2822">
                  <c:v>8.3891719298545553E-3</c:v>
                </c:pt>
                <c:pt idx="2823">
                  <c:v>8.3863562758246246E-3</c:v>
                </c:pt>
                <c:pt idx="2824">
                  <c:v>8.3835723306702192E-3</c:v>
                </c:pt>
                <c:pt idx="2825">
                  <c:v>8.3808201469892651E-3</c:v>
                </c:pt>
                <c:pt idx="2826">
                  <c:v>8.3780997778593047E-3</c:v>
                </c:pt>
                <c:pt idx="2827">
                  <c:v>8.3754112754785837E-3</c:v>
                </c:pt>
                <c:pt idx="2828">
                  <c:v>8.3727546925249641E-3</c:v>
                </c:pt>
                <c:pt idx="2829">
                  <c:v>8.3701300817562441E-3</c:v>
                </c:pt>
                <c:pt idx="2830">
                  <c:v>8.3675374957703497E-3</c:v>
                </c:pt>
                <c:pt idx="2831">
                  <c:v>8.3649769870852708E-3</c:v>
                </c:pt>
                <c:pt idx="2832">
                  <c:v>8.3624486086186778E-3</c:v>
                </c:pt>
                <c:pt idx="2833">
                  <c:v>8.3599524127286884E-3</c:v>
                </c:pt>
                <c:pt idx="2834">
                  <c:v>8.3574884520132287E-3</c:v>
                </c:pt>
                <c:pt idx="2835">
                  <c:v>8.3550567793899688E-3</c:v>
                </c:pt>
                <c:pt idx="2836">
                  <c:v>8.3526574470571546E-3</c:v>
                </c:pt>
                <c:pt idx="2837">
                  <c:v>8.3502905080923284E-3</c:v>
                </c:pt>
                <c:pt idx="2838">
                  <c:v>8.3479560146937359E-3</c:v>
                </c:pt>
                <c:pt idx="2839">
                  <c:v>8.3456540200188556E-3</c:v>
                </c:pt>
                <c:pt idx="2840">
                  <c:v>8.343384576185997E-3</c:v>
                </c:pt>
                <c:pt idx="2841">
                  <c:v>8.3411477359529584E-3</c:v>
                </c:pt>
                <c:pt idx="2842">
                  <c:v>8.33894355223741E-3</c:v>
                </c:pt>
                <c:pt idx="2843">
                  <c:v>8.3367720773974696E-3</c:v>
                </c:pt>
                <c:pt idx="2844">
                  <c:v>8.3346333641109993E-3</c:v>
                </c:pt>
                <c:pt idx="2845">
                  <c:v>8.3325274650558612E-3</c:v>
                </c:pt>
                <c:pt idx="2846">
                  <c:v>8.3304544327500452E-3</c:v>
                </c:pt>
                <c:pt idx="2847">
                  <c:v>8.3284143197914773E-3</c:v>
                </c:pt>
                <c:pt idx="2848">
                  <c:v>8.3264071791777639E-3</c:v>
                </c:pt>
                <c:pt idx="2849">
                  <c:v>8.3244330631071506E-3</c:v>
                </c:pt>
                <c:pt idx="2850">
                  <c:v>8.3224920243374356E-3</c:v>
                </c:pt>
                <c:pt idx="2851">
                  <c:v>8.3205841156264171E-3</c:v>
                </c:pt>
                <c:pt idx="2852">
                  <c:v>8.3187093894121489E-3</c:v>
                </c:pt>
                <c:pt idx="2853">
                  <c:v>8.3168678986123012E-3</c:v>
                </c:pt>
                <c:pt idx="2854">
                  <c:v>8.3150596954251199E-3</c:v>
                </c:pt>
                <c:pt idx="2855">
                  <c:v>8.3132848328482112E-3</c:v>
                </c:pt>
                <c:pt idx="2856">
                  <c:v>8.311543363399565E-3</c:v>
                </c:pt>
                <c:pt idx="2857">
                  <c:v>8.3095940695532278E-3</c:v>
                </c:pt>
                <c:pt idx="2858">
                  <c:v>8.3079243340034026E-3</c:v>
                </c:pt>
                <c:pt idx="2859">
                  <c:v>8.3062881568896074E-3</c:v>
                </c:pt>
                <c:pt idx="2860">
                  <c:v>8.3046855908097683E-3</c:v>
                </c:pt>
                <c:pt idx="2861">
                  <c:v>8.3031166888414276E-3</c:v>
                </c:pt>
                <c:pt idx="2862">
                  <c:v>8.3015815029430229E-3</c:v>
                </c:pt>
                <c:pt idx="2863">
                  <c:v>8.3000800861920965E-3</c:v>
                </c:pt>
                <c:pt idx="2864">
                  <c:v>8.2986124911066383E-3</c:v>
                </c:pt>
                <c:pt idx="2865">
                  <c:v>8.2971787703645106E-3</c:v>
                </c:pt>
                <c:pt idx="2866">
                  <c:v>8.2957789764837031E-3</c:v>
                </c:pt>
                <c:pt idx="2867">
                  <c:v>8.294413162142078E-3</c:v>
                </c:pt>
                <c:pt idx="2868">
                  <c:v>8.2930813799375613E-3</c:v>
                </c:pt>
                <c:pt idx="2869">
                  <c:v>8.2917836826279512E-3</c:v>
                </c:pt>
                <c:pt idx="2870">
                  <c:v>8.2905201225713654E-3</c:v>
                </c:pt>
                <c:pt idx="2871">
                  <c:v>8.2893282027924897E-3</c:v>
                </c:pt>
                <c:pt idx="2872">
                  <c:v>8.2880956254882676E-3</c:v>
                </c:pt>
                <c:pt idx="2873">
                  <c:v>8.2869347935776716E-3</c:v>
                </c:pt>
                <c:pt idx="2874">
                  <c:v>8.2858083097114843E-3</c:v>
                </c:pt>
                <c:pt idx="2875">
                  <c:v>8.2846014072668339E-3</c:v>
                </c:pt>
                <c:pt idx="2876">
                  <c:v>8.2835535826930595E-3</c:v>
                </c:pt>
                <c:pt idx="2877">
                  <c:v>8.2825402805308812E-3</c:v>
                </c:pt>
                <c:pt idx="2878">
                  <c:v>8.2815615535380971E-3</c:v>
                </c:pt>
                <c:pt idx="2879">
                  <c:v>8.2806174542593425E-3</c:v>
                </c:pt>
                <c:pt idx="2880">
                  <c:v>8.2797080352925434E-3</c:v>
                </c:pt>
                <c:pt idx="2881">
                  <c:v>8.2788333493422073E-3</c:v>
                </c:pt>
                <c:pt idx="2882">
                  <c:v>8.2779934490062601E-3</c:v>
                </c:pt>
                <c:pt idx="2883">
                  <c:v>8.2771883869359186E-3</c:v>
                </c:pt>
                <c:pt idx="2884">
                  <c:v>8.2764182157291089E-3</c:v>
                </c:pt>
                <c:pt idx="2885">
                  <c:v>8.2756829880370475E-3</c:v>
                </c:pt>
                <c:pt idx="2886">
                  <c:v>8.2749827564576606E-3</c:v>
                </c:pt>
                <c:pt idx="2887">
                  <c:v>8.2743175737221009E-3</c:v>
                </c:pt>
                <c:pt idx="2888">
                  <c:v>8.2736874923483583E-3</c:v>
                </c:pt>
                <c:pt idx="2889">
                  <c:v>8.273092565014295E-3</c:v>
                </c:pt>
                <c:pt idx="2890">
                  <c:v>8.2725328442645463E-3</c:v>
                </c:pt>
                <c:pt idx="2891">
                  <c:v>8.2720083829368463E-3</c:v>
                </c:pt>
                <c:pt idx="2892">
                  <c:v>8.2715192334958942E-3</c:v>
                </c:pt>
                <c:pt idx="2893">
                  <c:v>8.2710654485929069E-3</c:v>
                </c:pt>
                <c:pt idx="2894">
                  <c:v>8.2706470809590371E-3</c:v>
                </c:pt>
                <c:pt idx="2895">
                  <c:v>8.270264183058984E-3</c:v>
                </c:pt>
                <c:pt idx="2896">
                  <c:v>8.2699168076505458E-3</c:v>
                </c:pt>
                <c:pt idx="2897">
                  <c:v>8.2696050073050031E-3</c:v>
                </c:pt>
                <c:pt idx="2898">
                  <c:v>8.2693288346735727E-3</c:v>
                </c:pt>
                <c:pt idx="2899">
                  <c:v>8.2690883424074713E-3</c:v>
                </c:pt>
                <c:pt idx="2900">
                  <c:v>8.2688835831312701E-3</c:v>
                </c:pt>
                <c:pt idx="2901">
                  <c:v>8.26871460941625E-3</c:v>
                </c:pt>
                <c:pt idx="2902">
                  <c:v>8.268581474020209E-3</c:v>
                </c:pt>
                <c:pt idx="2903">
                  <c:v>8.2684842294344918E-3</c:v>
                </c:pt>
                <c:pt idx="2904">
                  <c:v>8.2684229284168964E-3</c:v>
                </c:pt>
                <c:pt idx="2905">
                  <c:v>8.2683976234854129E-3</c:v>
                </c:pt>
                <c:pt idx="2906">
                  <c:v>8.2684083673445485E-3</c:v>
                </c:pt>
                <c:pt idx="2907">
                  <c:v>8.2684552125655841E-3</c:v>
                </c:pt>
                <c:pt idx="2908">
                  <c:v>8.2685382118796724E-3</c:v>
                </c:pt>
                <c:pt idx="2909">
                  <c:v>8.2685079742272904E-3</c:v>
                </c:pt>
                <c:pt idx="2910">
                  <c:v>8.2686738009396521E-3</c:v>
                </c:pt>
                <c:pt idx="2911">
                  <c:v>8.2688759529947475E-3</c:v>
                </c:pt>
                <c:pt idx="2912">
                  <c:v>8.2691144829905028E-3</c:v>
                </c:pt>
                <c:pt idx="2913">
                  <c:v>8.2693894435248438E-3</c:v>
                </c:pt>
                <c:pt idx="2914">
                  <c:v>8.2697008871157607E-3</c:v>
                </c:pt>
                <c:pt idx="2915">
                  <c:v>8.2700488666009875E-3</c:v>
                </c:pt>
                <c:pt idx="2916">
                  <c:v>8.2704334345784503E-3</c:v>
                </c:pt>
                <c:pt idx="2917">
                  <c:v>8.270854643646075E-3</c:v>
                </c:pt>
                <c:pt idx="2918">
                  <c:v>8.2713125462419157E-3</c:v>
                </c:pt>
                <c:pt idx="2919">
                  <c:v>8.2718071952836425E-3</c:v>
                </c:pt>
                <c:pt idx="2920">
                  <c:v>8.2723386433691815E-3</c:v>
                </c:pt>
                <c:pt idx="2921">
                  <c:v>8.2729069430165225E-3</c:v>
                </c:pt>
                <c:pt idx="2922">
                  <c:v>8.2736016202122897E-3</c:v>
                </c:pt>
                <c:pt idx="2923">
                  <c:v>8.274249064710304E-3</c:v>
                </c:pt>
                <c:pt idx="2924">
                  <c:v>8.2749335261578238E-3</c:v>
                </c:pt>
                <c:pt idx="2925">
                  <c:v>8.2756550572327114E-3</c:v>
                </c:pt>
                <c:pt idx="2926">
                  <c:v>8.2764137107727009E-3</c:v>
                </c:pt>
                <c:pt idx="2927">
                  <c:v>8.2772095389760381E-3</c:v>
                </c:pt>
                <c:pt idx="2928">
                  <c:v>8.278042594680457E-3</c:v>
                </c:pt>
                <c:pt idx="2929">
                  <c:v>8.2789129306437559E-3</c:v>
                </c:pt>
                <c:pt idx="2930">
                  <c:v>8.2798205994638607E-3</c:v>
                </c:pt>
                <c:pt idx="2931">
                  <c:v>8.2807656534189533E-3</c:v>
                </c:pt>
                <c:pt idx="2932">
                  <c:v>8.281748145586576E-3</c:v>
                </c:pt>
                <c:pt idx="2933">
                  <c:v>8.2827681283248467E-3</c:v>
                </c:pt>
                <c:pt idx="2934">
                  <c:v>8.2838256544714994E-3</c:v>
                </c:pt>
                <c:pt idx="2935">
                  <c:v>8.2849207765445243E-3</c:v>
                </c:pt>
                <c:pt idx="2936">
                  <c:v>8.2860535470619112E-3</c:v>
                </c:pt>
                <c:pt idx="2937">
                  <c:v>8.2872240188613944E-3</c:v>
                </c:pt>
                <c:pt idx="2938">
                  <c:v>8.2884322443010916E-3</c:v>
                </c:pt>
                <c:pt idx="2939">
                  <c:v>8.2896782762986732E-3</c:v>
                </c:pt>
                <c:pt idx="2940">
                  <c:v>8.290962167372129E-3</c:v>
                </c:pt>
                <c:pt idx="2941">
                  <c:v>8.2922839701993212E-3</c:v>
                </c:pt>
                <c:pt idx="2942">
                  <c:v>8.2936437372183036E-3</c:v>
                </c:pt>
                <c:pt idx="2943">
                  <c:v>8.2950415211868744E-3</c:v>
                </c:pt>
                <c:pt idx="2944">
                  <c:v>8.2964773749427678E-3</c:v>
                </c:pt>
                <c:pt idx="2945">
                  <c:v>8.2979513506842295E-3</c:v>
                </c:pt>
                <c:pt idx="2946">
                  <c:v>8.2994635014088658E-3</c:v>
                </c:pt>
                <c:pt idx="2947">
                  <c:v>8.3010138795547306E-3</c:v>
                </c:pt>
                <c:pt idx="2948">
                  <c:v>8.302602537879622E-3</c:v>
                </c:pt>
                <c:pt idx="2949">
                  <c:v>8.3042295288215939E-3</c:v>
                </c:pt>
                <c:pt idx="2950">
                  <c:v>8.3058949052183806E-3</c:v>
                </c:pt>
                <c:pt idx="2951">
                  <c:v>8.307598719667908E-3</c:v>
                </c:pt>
                <c:pt idx="2952">
                  <c:v>8.30934102460823E-3</c:v>
                </c:pt>
                <c:pt idx="2953">
                  <c:v>8.3111218728770808E-3</c:v>
                </c:pt>
                <c:pt idx="2954">
                  <c:v>8.3129413169924504E-3</c:v>
                </c:pt>
                <c:pt idx="2955">
                  <c:v>8.3147994096322009E-3</c:v>
                </c:pt>
                <c:pt idx="2956">
                  <c:v>8.3166962034741942E-3</c:v>
                </c:pt>
                <c:pt idx="2957">
                  <c:v>8.3186317510364205E-3</c:v>
                </c:pt>
                <c:pt idx="2958">
                  <c:v>8.3206061049168056E-3</c:v>
                </c:pt>
                <c:pt idx="2959">
                  <c:v>8.3226193179530839E-3</c:v>
                </c:pt>
                <c:pt idx="2960">
                  <c:v>8.3246714426632451E-3</c:v>
                </c:pt>
                <c:pt idx="2961">
                  <c:v>8.3267625315652793E-3</c:v>
                </c:pt>
                <c:pt idx="2962">
                  <c:v>8.3288926374969208E-3</c:v>
                </c:pt>
                <c:pt idx="2963">
                  <c:v>8.3310618128962233E-3</c:v>
                </c:pt>
                <c:pt idx="2964">
                  <c:v>8.333270110600921E-3</c:v>
                </c:pt>
                <c:pt idx="2965">
                  <c:v>8.335517583049068E-3</c:v>
                </c:pt>
                <c:pt idx="2966">
                  <c:v>8.3378042828385901E-3</c:v>
                </c:pt>
                <c:pt idx="2967">
                  <c:v>8.3401302628871576E-3</c:v>
                </c:pt>
                <c:pt idx="2968">
                  <c:v>8.3424955754729524E-3</c:v>
                </c:pt>
                <c:pt idx="2969">
                  <c:v>8.3449002735136446E-3</c:v>
                </c:pt>
                <c:pt idx="2970">
                  <c:v>8.3473444093673521E-3</c:v>
                </c:pt>
                <c:pt idx="2971">
                  <c:v>8.3498280360316812E-3</c:v>
                </c:pt>
                <c:pt idx="2972">
                  <c:v>8.3523512057048777E-3</c:v>
                </c:pt>
                <c:pt idx="2973">
                  <c:v>8.3549139713046117E-3</c:v>
                </c:pt>
                <c:pt idx="2974">
                  <c:v>8.3575163855087453E-3</c:v>
                </c:pt>
                <c:pt idx="2975">
                  <c:v>8.3601585007553325E-3</c:v>
                </c:pt>
                <c:pt idx="2976">
                  <c:v>8.3628403697222353E-3</c:v>
                </c:pt>
                <c:pt idx="2977">
                  <c:v>8.3655620450073798E-3</c:v>
                </c:pt>
                <c:pt idx="2978">
                  <c:v>8.3683235792886279E-3</c:v>
                </c:pt>
                <c:pt idx="2979">
                  <c:v>8.3711250252438418E-3</c:v>
                </c:pt>
                <c:pt idx="2980">
                  <c:v>8.3739664355508836E-3</c:v>
                </c:pt>
                <c:pt idx="2981">
                  <c:v>8.3768478627277432E-3</c:v>
                </c:pt>
                <c:pt idx="2982">
                  <c:v>8.3797693592924105E-3</c:v>
                </c:pt>
                <c:pt idx="2983">
                  <c:v>8.3827309782424919E-3</c:v>
                </c:pt>
                <c:pt idx="2984">
                  <c:v>8.3857327718561692E-3</c:v>
                </c:pt>
                <c:pt idx="2985">
                  <c:v>8.3887747928113043E-3</c:v>
                </c:pt>
                <c:pt idx="2986">
                  <c:v>8.3918570939456316E-3</c:v>
                </c:pt>
                <c:pt idx="2987">
                  <c:v>8.3949797275373328E-3</c:v>
                </c:pt>
                <c:pt idx="2988">
                  <c:v>8.3981427466639502E-3</c:v>
                </c:pt>
                <c:pt idx="2989">
                  <c:v>8.4013462036836017E-3</c:v>
                </c:pt>
                <c:pt idx="2990">
                  <c:v>8.4045901511942134E-3</c:v>
                </c:pt>
                <c:pt idx="2991">
                  <c:v>8.4078746418736472E-3</c:v>
                </c:pt>
                <c:pt idx="2992">
                  <c:v>8.4111997284797013E-3</c:v>
                </c:pt>
                <c:pt idx="2993">
                  <c:v>8.4145654634504297E-3</c:v>
                </c:pt>
                <c:pt idx="2994">
                  <c:v>8.4179718995436303E-3</c:v>
                </c:pt>
                <c:pt idx="2995">
                  <c:v>8.4214190895171015E-3</c:v>
                </c:pt>
                <c:pt idx="2996">
                  <c:v>8.4249070856490249E-3</c:v>
                </c:pt>
                <c:pt idx="2997">
                  <c:v>8.4284359407771348E-3</c:v>
                </c:pt>
                <c:pt idx="2998">
                  <c:v>8.4320057075792931E-3</c:v>
                </c:pt>
                <c:pt idx="2999">
                  <c:v>8.435616438653426E-3</c:v>
                </c:pt>
                <c:pt idx="3000">
                  <c:v>8.4392681864375874E-3</c:v>
                </c:pt>
                <c:pt idx="3001">
                  <c:v>8.4429610040093195E-3</c:v>
                </c:pt>
                <c:pt idx="3002">
                  <c:v>8.4466949434869321E-3</c:v>
                </c:pt>
                <c:pt idx="3003">
                  <c:v>8.4504700577081593E-3</c:v>
                </c:pt>
                <c:pt idx="3004">
                  <c:v>8.4542863993508632E-3</c:v>
                </c:pt>
                <c:pt idx="3005">
                  <c:v>8.458144021092906E-3</c:v>
                </c:pt>
                <c:pt idx="3006">
                  <c:v>8.4620429754522775E-3</c:v>
                </c:pt>
                <c:pt idx="3007">
                  <c:v>8.4659833151867758E-3</c:v>
                </c:pt>
                <c:pt idx="3008">
                  <c:v>8.469965092734455E-3</c:v>
                </c:pt>
                <c:pt idx="3009">
                  <c:v>8.473988360773177E-3</c:v>
                </c:pt>
                <c:pt idx="3010">
                  <c:v>8.478053172140676E-3</c:v>
                </c:pt>
                <c:pt idx="3011">
                  <c:v>8.4821595791950699E-3</c:v>
                </c:pt>
                <c:pt idx="3012">
                  <c:v>8.4863076346941568E-3</c:v>
                </c:pt>
                <c:pt idx="3013">
                  <c:v>8.4904772427130126E-3</c:v>
                </c:pt>
                <c:pt idx="3014">
                  <c:v>8.4946420754317131E-3</c:v>
                </c:pt>
                <c:pt idx="3015">
                  <c:v>8.4988019555520822E-3</c:v>
                </c:pt>
                <c:pt idx="3016">
                  <c:v>8.5029568642891462E-3</c:v>
                </c:pt>
                <c:pt idx="3017">
                  <c:v>8.5071067828579316E-3</c:v>
                </c:pt>
                <c:pt idx="3018">
                  <c:v>8.5112516922336567E-3</c:v>
                </c:pt>
                <c:pt idx="3019">
                  <c:v>8.5153915735514119E-3</c:v>
                </c:pt>
                <c:pt idx="3020">
                  <c:v>8.5195264080262234E-3</c:v>
                </c:pt>
                <c:pt idx="3021">
                  <c:v>8.5236561769530539E-3</c:v>
                </c:pt>
                <c:pt idx="3022">
                  <c:v>8.5277808611472494E-3</c:v>
                </c:pt>
                <c:pt idx="3023">
                  <c:v>8.5319004421435807E-3</c:v>
                </c:pt>
                <c:pt idx="3024">
                  <c:v>8.5360149009972019E-3</c:v>
                </c:pt>
                <c:pt idx="3025">
                  <c:v>8.5401242187632675E-3</c:v>
                </c:pt>
                <c:pt idx="3026">
                  <c:v>8.5442283766568039E-3</c:v>
                </c:pt>
                <c:pt idx="3027">
                  <c:v>8.5483273558129014E-3</c:v>
                </c:pt>
                <c:pt idx="3028">
                  <c:v>8.5524211372867143E-3</c:v>
                </c:pt>
                <c:pt idx="3029">
                  <c:v>8.5565097024531411E-3</c:v>
                </c:pt>
                <c:pt idx="3030">
                  <c:v>8.5605930323673363E-3</c:v>
                </c:pt>
                <c:pt idx="3031">
                  <c:v>8.56467110816439E-3</c:v>
                </c:pt>
                <c:pt idx="3032">
                  <c:v>8.5687439109793928E-3</c:v>
                </c:pt>
                <c:pt idx="3033">
                  <c:v>8.572811422027371E-3</c:v>
                </c:pt>
                <c:pt idx="3034">
                  <c:v>8.576873622443415E-3</c:v>
                </c:pt>
                <c:pt idx="3035">
                  <c:v>8.5809304933626152E-3</c:v>
                </c:pt>
                <c:pt idx="3036">
                  <c:v>8.5849820158401258E-3</c:v>
                </c:pt>
                <c:pt idx="3037">
                  <c:v>8.5890281712508454E-3</c:v>
                </c:pt>
                <c:pt idx="3038">
                  <c:v>8.5930689405699923E-3</c:v>
                </c:pt>
                <c:pt idx="3039">
                  <c:v>8.5971043050925289E-3</c:v>
                </c:pt>
                <c:pt idx="3040">
                  <c:v>8.6011342459535456E-3</c:v>
                </c:pt>
                <c:pt idx="3041">
                  <c:v>8.6051587442081967E-3</c:v>
                </c:pt>
                <c:pt idx="3042">
                  <c:v>8.6091777809915726E-3</c:v>
                </c:pt>
                <c:pt idx="3043">
                  <c:v>8.6131913376785718E-3</c:v>
                </c:pt>
                <c:pt idx="3044">
                  <c:v>8.6171993952444126E-3</c:v>
                </c:pt>
                <c:pt idx="3045">
                  <c:v>8.6212019349041213E-3</c:v>
                </c:pt>
                <c:pt idx="3046">
                  <c:v>8.6251989377927885E-3</c:v>
                </c:pt>
                <c:pt idx="3047">
                  <c:v>8.6291903848856322E-3</c:v>
                </c:pt>
                <c:pt idx="3048">
                  <c:v>8.6331762577973592E-3</c:v>
                </c:pt>
                <c:pt idx="3049">
                  <c:v>8.6371565371035075E-3</c:v>
                </c:pt>
                <c:pt idx="3050">
                  <c:v>8.6411312044987199E-3</c:v>
                </c:pt>
                <c:pt idx="3051">
                  <c:v>8.6451002407983424E-3</c:v>
                </c:pt>
                <c:pt idx="3052">
                  <c:v>8.6490636272174015E-3</c:v>
                </c:pt>
                <c:pt idx="3053">
                  <c:v>8.6530213450508597E-3</c:v>
                </c:pt>
                <c:pt idx="3054">
                  <c:v>8.6569733752739353E-3</c:v>
                </c:pt>
                <c:pt idx="3055">
                  <c:v>8.6609196991815907E-3</c:v>
                </c:pt>
                <c:pt idx="3056">
                  <c:v>8.6648602979089162E-3</c:v>
                </c:pt>
                <c:pt idx="3057">
                  <c:v>8.6687951525110662E-3</c:v>
                </c:pt>
                <c:pt idx="3058">
                  <c:v>8.6727242441231311E-3</c:v>
                </c:pt>
                <c:pt idx="3059">
                  <c:v>8.6766475541999455E-3</c:v>
                </c:pt>
                <c:pt idx="3060">
                  <c:v>8.6805650634769194E-3</c:v>
                </c:pt>
                <c:pt idx="3061">
                  <c:v>8.6844767534088874E-3</c:v>
                </c:pt>
                <c:pt idx="3062">
                  <c:v>8.6883826050510038E-3</c:v>
                </c:pt>
                <c:pt idx="3063">
                  <c:v>8.6922825996182951E-3</c:v>
                </c:pt>
                <c:pt idx="3064">
                  <c:v>8.6961767180859795E-3</c:v>
                </c:pt>
                <c:pt idx="3065">
                  <c:v>8.7000649419088916E-3</c:v>
                </c:pt>
                <c:pt idx="3066">
                  <c:v>8.7039472519023775E-3</c:v>
                </c:pt>
                <c:pt idx="3067">
                  <c:v>8.7078236296012079E-3</c:v>
                </c:pt>
                <c:pt idx="3068">
                  <c:v>8.711694055820729E-3</c:v>
                </c:pt>
                <c:pt idx="3069">
                  <c:v>8.715558511696031E-3</c:v>
                </c:pt>
                <c:pt idx="3070">
                  <c:v>8.7194169787618847E-3</c:v>
                </c:pt>
                <c:pt idx="3071">
                  <c:v>8.7232694379135722E-3</c:v>
                </c:pt>
                <c:pt idx="3072">
                  <c:v>8.7271158702062479E-3</c:v>
                </c:pt>
                <c:pt idx="3073">
                  <c:v>8.7309562570947463E-3</c:v>
                </c:pt>
                <c:pt idx="3074">
                  <c:v>8.7347905795542857E-3</c:v>
                </c:pt>
                <c:pt idx="3075">
                  <c:v>8.7386188186400204E-3</c:v>
                </c:pt>
                <c:pt idx="3076">
                  <c:v>8.742440955726849E-3</c:v>
                </c:pt>
                <c:pt idx="3077">
                  <c:v>8.7462569717899896E-3</c:v>
                </c:pt>
                <c:pt idx="3078">
                  <c:v>8.7500668481244048E-3</c:v>
                </c:pt>
                <c:pt idx="3079">
                  <c:v>8.7538705657852489E-3</c:v>
                </c:pt>
                <c:pt idx="3080">
                  <c:v>8.7576681059076122E-3</c:v>
                </c:pt>
                <c:pt idx="3081">
                  <c:v>8.7614594498663934E-3</c:v>
                </c:pt>
                <c:pt idx="3082">
                  <c:v>8.7652445783970023E-3</c:v>
                </c:pt>
                <c:pt idx="3083">
                  <c:v>8.769562805293063E-3</c:v>
                </c:pt>
                <c:pt idx="3084">
                  <c:v>8.7733345522078565E-3</c:v>
                </c:pt>
                <c:pt idx="3085">
                  <c:v>8.7771000248615394E-3</c:v>
                </c:pt>
                <c:pt idx="3086">
                  <c:v>8.7808592042293299E-3</c:v>
                </c:pt>
                <c:pt idx="3087">
                  <c:v>8.7846120715262543E-3</c:v>
                </c:pt>
                <c:pt idx="3088">
                  <c:v>8.7883586078074671E-3</c:v>
                </c:pt>
                <c:pt idx="3089">
                  <c:v>8.7920987944478668E-3</c:v>
                </c:pt>
                <c:pt idx="3090">
                  <c:v>8.7958326124226716E-3</c:v>
                </c:pt>
                <c:pt idx="3091">
                  <c:v>8.7995600429469079E-3</c:v>
                </c:pt>
                <c:pt idx="3092">
                  <c:v>8.8032810671556661E-3</c:v>
                </c:pt>
                <c:pt idx="3093">
                  <c:v>8.8069956662639726E-3</c:v>
                </c:pt>
                <c:pt idx="3094">
                  <c:v>8.8107038212470457E-3</c:v>
                </c:pt>
                <c:pt idx="3095">
                  <c:v>8.8144055134797838E-3</c:v>
                </c:pt>
                <c:pt idx="3096">
                  <c:v>8.8181007240173415E-3</c:v>
                </c:pt>
                <c:pt idx="3097">
                  <c:v>8.8217894340747449E-3</c:v>
                </c:pt>
                <c:pt idx="3098">
                  <c:v>8.8254716246272125E-3</c:v>
                </c:pt>
                <c:pt idx="3099">
                  <c:v>8.8291472772095148E-3</c:v>
                </c:pt>
                <c:pt idx="3100">
                  <c:v>8.8328163725570619E-3</c:v>
                </c:pt>
                <c:pt idx="3101">
                  <c:v>8.8364788920447523E-3</c:v>
                </c:pt>
                <c:pt idx="3102">
                  <c:v>8.8401348168876126E-3</c:v>
                </c:pt>
                <c:pt idx="3103">
                  <c:v>8.8437841278210527E-3</c:v>
                </c:pt>
                <c:pt idx="3104">
                  <c:v>8.8474268065397155E-3</c:v>
                </c:pt>
                <c:pt idx="3105">
                  <c:v>8.851062833938883E-3</c:v>
                </c:pt>
                <c:pt idx="3106">
                  <c:v>8.8546921911536458E-3</c:v>
                </c:pt>
                <c:pt idx="3107">
                  <c:v>8.8583148595589023E-3</c:v>
                </c:pt>
                <c:pt idx="3108">
                  <c:v>8.8619308200499347E-3</c:v>
                </c:pt>
                <c:pt idx="3109">
                  <c:v>8.8655400540016416E-3</c:v>
                </c:pt>
                <c:pt idx="3110">
                  <c:v>8.869142542229369E-3</c:v>
                </c:pt>
                <c:pt idx="3111">
                  <c:v>8.8727382661879517E-3</c:v>
                </c:pt>
                <c:pt idx="3112">
                  <c:v>8.876327207092416E-3</c:v>
                </c:pt>
                <c:pt idx="3113">
                  <c:v>8.879909345838044E-3</c:v>
                </c:pt>
                <c:pt idx="3114">
                  <c:v>8.8834846636398623E-3</c:v>
                </c:pt>
                <c:pt idx="3115">
                  <c:v>8.8870531417928333E-3</c:v>
                </c:pt>
                <c:pt idx="3116">
                  <c:v>8.8906147615119835E-3</c:v>
                </c:pt>
                <c:pt idx="3117">
                  <c:v>8.8946767613684585E-3</c:v>
                </c:pt>
                <c:pt idx="3118">
                  <c:v>8.8982236204948606E-3</c:v>
                </c:pt>
                <c:pt idx="3119">
                  <c:v>8.9017635618748869E-3</c:v>
                </c:pt>
                <c:pt idx="3120">
                  <c:v>8.905296566723564E-3</c:v>
                </c:pt>
                <c:pt idx="3121">
                  <c:v>8.9088226160161099E-3</c:v>
                </c:pt>
                <c:pt idx="3122">
                  <c:v>8.9123416909675512E-3</c:v>
                </c:pt>
                <c:pt idx="3123">
                  <c:v>8.9158537726330422E-3</c:v>
                </c:pt>
                <c:pt idx="3124">
                  <c:v>8.9193588424674175E-3</c:v>
                </c:pt>
                <c:pt idx="3125">
                  <c:v>8.9228568812860232E-3</c:v>
                </c:pt>
                <c:pt idx="3126">
                  <c:v>8.9263478704637578E-3</c:v>
                </c:pt>
                <c:pt idx="3127">
                  <c:v>8.9298317911357117E-3</c:v>
                </c:pt>
                <c:pt idx="3128">
                  <c:v>8.9333086243570392E-3</c:v>
                </c:pt>
                <c:pt idx="3129">
                  <c:v>8.9367783513427668E-3</c:v>
                </c:pt>
                <c:pt idx="3130">
                  <c:v>8.9402409533079208E-3</c:v>
                </c:pt>
                <c:pt idx="3131">
                  <c:v>8.9436964113875916E-3</c:v>
                </c:pt>
                <c:pt idx="3132">
                  <c:v>8.9485733076504204E-3</c:v>
                </c:pt>
                <c:pt idx="3133">
                  <c:v>8.950585820111101E-3</c:v>
                </c:pt>
                <c:pt idx="3134">
                  <c:v>8.9540197332649285E-3</c:v>
                </c:pt>
                <c:pt idx="3135">
                  <c:v>8.9574464271535703E-3</c:v>
                </c:pt>
                <c:pt idx="3136">
                  <c:v>8.9608658827522447E-3</c:v>
                </c:pt>
                <c:pt idx="3137">
                  <c:v>8.9642780815157863E-3</c:v>
                </c:pt>
                <c:pt idx="3138">
                  <c:v>8.9676830043394773E-3</c:v>
                </c:pt>
                <c:pt idx="3139">
                  <c:v>8.9710806325182801E-3</c:v>
                </c:pt>
                <c:pt idx="3140">
                  <c:v>8.9744709471073492E-3</c:v>
                </c:pt>
                <c:pt idx="3141">
                  <c:v>8.9778539293217108E-3</c:v>
                </c:pt>
                <c:pt idx="3142">
                  <c:v>8.9812295605362635E-3</c:v>
                </c:pt>
                <c:pt idx="3143">
                  <c:v>8.9845978214064814E-3</c:v>
                </c:pt>
                <c:pt idx="3144">
                  <c:v>8.9879586936270073E-3</c:v>
                </c:pt>
                <c:pt idx="3145">
                  <c:v>8.9913121578533151E-3</c:v>
                </c:pt>
                <c:pt idx="3146">
                  <c:v>8.9946581957001115E-3</c:v>
                </c:pt>
                <c:pt idx="3147">
                  <c:v>8.9979967879028067E-3</c:v>
                </c:pt>
                <c:pt idx="3148">
                  <c:v>9.0013279159961712E-3</c:v>
                </c:pt>
                <c:pt idx="3149">
                  <c:v>9.0046515609554234E-3</c:v>
                </c:pt>
                <c:pt idx="3150">
                  <c:v>9.0079677039156536E-3</c:v>
                </c:pt>
                <c:pt idx="3151">
                  <c:v>9.01127632585208E-3</c:v>
                </c:pt>
                <c:pt idx="3152">
                  <c:v>9.0145774084593455E-3</c:v>
                </c:pt>
                <c:pt idx="3153">
                  <c:v>9.017870932392924E-3</c:v>
                </c:pt>
                <c:pt idx="3154">
                  <c:v>9.0211568789477781E-3</c:v>
                </c:pt>
                <c:pt idx="3155">
                  <c:v>9.0244352294188701E-3</c:v>
                </c:pt>
                <c:pt idx="3156">
                  <c:v>9.0277059647814184E-3</c:v>
                </c:pt>
                <c:pt idx="3157">
                  <c:v>9.0309690662504494E-3</c:v>
                </c:pt>
                <c:pt idx="3158">
                  <c:v>9.0342245151209255E-3</c:v>
                </c:pt>
                <c:pt idx="3159">
                  <c:v>9.0374722922081929E-3</c:v>
                </c:pt>
                <c:pt idx="3160">
                  <c:v>9.0407123790470223E-3</c:v>
                </c:pt>
                <c:pt idx="3161">
                  <c:v>9.0439447565326958E-3</c:v>
                </c:pt>
                <c:pt idx="3162">
                  <c:v>9.0471694059601759E-3</c:v>
                </c:pt>
                <c:pt idx="3163">
                  <c:v>9.050386308384617E-3</c:v>
                </c:pt>
                <c:pt idx="3164">
                  <c:v>9.0535954451009815E-3</c:v>
                </c:pt>
                <c:pt idx="3165">
                  <c:v>9.0567967970844876E-3</c:v>
                </c:pt>
                <c:pt idx="3166">
                  <c:v>9.05999034578997E-3</c:v>
                </c:pt>
                <c:pt idx="3167">
                  <c:v>9.0631760719528387E-3</c:v>
                </c:pt>
                <c:pt idx="3168">
                  <c:v>9.0663539570279283E-3</c:v>
                </c:pt>
                <c:pt idx="3169">
                  <c:v>9.0706567407039529E-3</c:v>
                </c:pt>
                <c:pt idx="3170">
                  <c:v>9.0738167914317103E-3</c:v>
                </c:pt>
                <c:pt idx="3171">
                  <c:v>9.0769689387748542E-3</c:v>
                </c:pt>
                <c:pt idx="3172">
                  <c:v>9.0801131638151844E-3</c:v>
                </c:pt>
                <c:pt idx="3173">
                  <c:v>9.0832494477677272E-3</c:v>
                </c:pt>
                <c:pt idx="3174">
                  <c:v>9.0863777717409278E-3</c:v>
                </c:pt>
                <c:pt idx="3175">
                  <c:v>9.0894981168698763E-3</c:v>
                </c:pt>
                <c:pt idx="3176">
                  <c:v>9.0926104643695993E-3</c:v>
                </c:pt>
                <c:pt idx="3177">
                  <c:v>9.0957147953485418E-3</c:v>
                </c:pt>
                <c:pt idx="3178">
                  <c:v>9.0988110910217301E-3</c:v>
                </c:pt>
                <c:pt idx="3179">
                  <c:v>9.1018993324443187E-3</c:v>
                </c:pt>
                <c:pt idx="3180">
                  <c:v>9.1049795008313339E-3</c:v>
                </c:pt>
                <c:pt idx="3181">
                  <c:v>9.1080515773445114E-3</c:v>
                </c:pt>
                <c:pt idx="3182">
                  <c:v>9.1121955923956222E-3</c:v>
                </c:pt>
                <c:pt idx="3183">
                  <c:v>9.1152477842548763E-3</c:v>
                </c:pt>
                <c:pt idx="3184">
                  <c:v>9.1182918201582197E-3</c:v>
                </c:pt>
                <c:pt idx="3185">
                  <c:v>9.1213276809209987E-3</c:v>
                </c:pt>
                <c:pt idx="3186">
                  <c:v>9.1243553479980477E-3</c:v>
                </c:pt>
                <c:pt idx="3187">
                  <c:v>9.127374802204713E-3</c:v>
                </c:pt>
                <c:pt idx="3188">
                  <c:v>9.1303860249958291E-3</c:v>
                </c:pt>
                <c:pt idx="3189">
                  <c:v>9.1333889973466142E-3</c:v>
                </c:pt>
                <c:pt idx="3190">
                  <c:v>9.136383700552031E-3</c:v>
                </c:pt>
                <c:pt idx="3191">
                  <c:v>9.1393701156672336E-3</c:v>
                </c:pt>
                <c:pt idx="3192">
                  <c:v>9.1423482239871845E-3</c:v>
                </c:pt>
                <c:pt idx="3193">
                  <c:v>9.1453180065670381E-3</c:v>
                </c:pt>
                <c:pt idx="3194">
                  <c:v>9.1482794444619486E-3</c:v>
                </c:pt>
                <c:pt idx="3195">
                  <c:v>9.1512325188070065E-3</c:v>
                </c:pt>
                <c:pt idx="3196">
                  <c:v>9.1541772110570463E-3</c:v>
                </c:pt>
                <c:pt idx="3197">
                  <c:v>9.1571135021872863E-3</c:v>
                </c:pt>
                <c:pt idx="3198">
                  <c:v>9.1600413733328168E-3</c:v>
                </c:pt>
                <c:pt idx="3199">
                  <c:v>9.1629608056287282E-3</c:v>
                </c:pt>
                <c:pt idx="3200">
                  <c:v>9.165871780369983E-3</c:v>
                </c:pt>
                <c:pt idx="3201">
                  <c:v>9.1687742786117354E-3</c:v>
                </c:pt>
                <c:pt idx="3202">
                  <c:v>9.1716682813292039E-3</c:v>
                </c:pt>
                <c:pt idx="3203">
                  <c:v>9.1745537701370949E-3</c:v>
                </c:pt>
                <c:pt idx="3204">
                  <c:v>9.1774307256908827E-3</c:v>
                </c:pt>
                <c:pt idx="3205">
                  <c:v>9.1802991295253378E-3</c:v>
                </c:pt>
                <c:pt idx="3206">
                  <c:v>9.1831589626156784E-3</c:v>
                </c:pt>
                <c:pt idx="3207">
                  <c:v>9.186010206096995E-3</c:v>
                </c:pt>
                <c:pt idx="3208">
                  <c:v>9.188852841184314E-3</c:v>
                </c:pt>
                <c:pt idx="3209">
                  <c:v>9.1916868489327896E-3</c:v>
                </c:pt>
                <c:pt idx="3210">
                  <c:v>9.1945122107972566E-3</c:v>
                </c:pt>
                <c:pt idx="3211">
                  <c:v>9.1973289075131248E-3</c:v>
                </c:pt>
                <c:pt idx="3212">
                  <c:v>9.200136920535229E-3</c:v>
                </c:pt>
                <c:pt idx="3213">
                  <c:v>9.2029362309986595E-3</c:v>
                </c:pt>
                <c:pt idx="3214">
                  <c:v>9.2057268199585707E-3</c:v>
                </c:pt>
                <c:pt idx="3215">
                  <c:v>9.2085086685500528E-3</c:v>
                </c:pt>
                <c:pt idx="3216">
                  <c:v>9.2112817579081963E-3</c:v>
                </c:pt>
                <c:pt idx="3217">
                  <c:v>9.2140460694878357E-3</c:v>
                </c:pt>
                <c:pt idx="3218">
                  <c:v>9.2168015840243811E-3</c:v>
                </c:pt>
                <c:pt idx="3219">
                  <c:v>9.219548282812795E-3</c:v>
                </c:pt>
                <c:pt idx="3220">
                  <c:v>9.22228614714804E-3</c:v>
                </c:pt>
                <c:pt idx="3221">
                  <c:v>9.2250151581652062E-3</c:v>
                </c:pt>
                <c:pt idx="3222">
                  <c:v>9.2277352969194482E-3</c:v>
                </c:pt>
                <c:pt idx="3223">
                  <c:v>9.2304465444659201E-3</c:v>
                </c:pt>
                <c:pt idx="3224">
                  <c:v>9.2331488823393926E-3</c:v>
                </c:pt>
                <c:pt idx="3225">
                  <c:v>9.2358422913552118E-3</c:v>
                </c:pt>
                <c:pt idx="3226">
                  <c:v>9.2385267528083403E-3</c:v>
                </c:pt>
                <c:pt idx="3227">
                  <c:v>9.2412022476739963E-3</c:v>
                </c:pt>
                <c:pt idx="3228">
                  <c:v>9.2438687574070144E-3</c:v>
                </c:pt>
                <c:pt idx="3229">
                  <c:v>9.2465262629826128E-3</c:v>
                </c:pt>
                <c:pt idx="3230">
                  <c:v>9.2491747453760098E-3</c:v>
                </c:pt>
                <c:pt idx="3231">
                  <c:v>9.25181418604204E-3</c:v>
                </c:pt>
                <c:pt idx="3232">
                  <c:v>9.2544445660358576E-3</c:v>
                </c:pt>
                <c:pt idx="3233">
                  <c:v>9.2570658665724892E-3</c:v>
                </c:pt>
                <c:pt idx="3234">
                  <c:v>9.259678068707089E-3</c:v>
                </c:pt>
                <c:pt idx="3235">
                  <c:v>9.2622811537346195E-3</c:v>
                </c:pt>
                <c:pt idx="3236">
                  <c:v>9.2648751026302989E-3</c:v>
                </c:pt>
                <c:pt idx="3237">
                  <c:v>9.2674598966890898E-3</c:v>
                </c:pt>
                <c:pt idx="3238">
                  <c:v>9.2700355168862103E-3</c:v>
                </c:pt>
                <c:pt idx="3239">
                  <c:v>9.2726019445965591E-3</c:v>
                </c:pt>
                <c:pt idx="3240">
                  <c:v>9.2751591609552264E-3</c:v>
                </c:pt>
                <c:pt idx="3241">
                  <c:v>9.2777071468574945E-3</c:v>
                </c:pt>
                <c:pt idx="3242">
                  <c:v>9.2802458838381341E-3</c:v>
                </c:pt>
                <c:pt idx="3243">
                  <c:v>9.2827753527124912E-3</c:v>
                </c:pt>
                <c:pt idx="3244">
                  <c:v>9.2852955348554644E-3</c:v>
                </c:pt>
                <c:pt idx="3245">
                  <c:v>9.287806411242272E-3</c:v>
                </c:pt>
                <c:pt idx="3246">
                  <c:v>9.2903079631678764E-3</c:v>
                </c:pt>
                <c:pt idx="3247">
                  <c:v>9.2928001718473041E-3</c:v>
                </c:pt>
                <c:pt idx="3248">
                  <c:v>9.2952830184156454E-3</c:v>
                </c:pt>
                <c:pt idx="3249">
                  <c:v>9.2977564837681825E-3</c:v>
                </c:pt>
                <c:pt idx="3250">
                  <c:v>9.300220549279814E-3</c:v>
                </c:pt>
                <c:pt idx="3251">
                  <c:v>9.3026751961655663E-3</c:v>
                </c:pt>
                <c:pt idx="3252">
                  <c:v>9.3051204054805936E-3</c:v>
                </c:pt>
                <c:pt idx="3253">
                  <c:v>9.3075561583599864E-3</c:v>
                </c:pt>
                <c:pt idx="3254">
                  <c:v>9.309982435938835E-3</c:v>
                </c:pt>
                <c:pt idx="3255">
                  <c:v>9.3123992195121019E-3</c:v>
                </c:pt>
                <c:pt idx="3256">
                  <c:v>9.3148064901349414E-3</c:v>
                </c:pt>
                <c:pt idx="3257">
                  <c:v>9.3172042288625079E-3</c:v>
                </c:pt>
                <c:pt idx="3258">
                  <c:v>9.3195924172295719E-3</c:v>
                </c:pt>
                <c:pt idx="3259">
                  <c:v>9.3219710358916075E-3</c:v>
                </c:pt>
                <c:pt idx="3260">
                  <c:v>9.3243400663034492E-3</c:v>
                </c:pt>
                <c:pt idx="3261">
                  <c:v>9.3266994895202515E-3</c:v>
                </c:pt>
                <c:pt idx="3262">
                  <c:v>9.3290492868369768E-3</c:v>
                </c:pt>
                <c:pt idx="3263">
                  <c:v>9.3313894392288432E-3</c:v>
                </c:pt>
                <c:pt idx="3264">
                  <c:v>9.3337199278309413E-3</c:v>
                </c:pt>
                <c:pt idx="3265">
                  <c:v>9.3360407340981055E-3</c:v>
                </c:pt>
                <c:pt idx="3266">
                  <c:v>9.3383518390055542E-3</c:v>
                </c:pt>
                <c:pt idx="3267">
                  <c:v>9.3406532235285056E-3</c:v>
                </c:pt>
                <c:pt idx="3268">
                  <c:v>9.3429448690418582E-3</c:v>
                </c:pt>
                <c:pt idx="3269">
                  <c:v>9.3452267565208302E-3</c:v>
                </c:pt>
                <c:pt idx="3270">
                  <c:v>9.3474988675001924E-3</c:v>
                </c:pt>
                <c:pt idx="3271">
                  <c:v>9.3497611826354188E-3</c:v>
                </c:pt>
                <c:pt idx="3272">
                  <c:v>9.3520136834612799E-3</c:v>
                </c:pt>
                <c:pt idx="3273">
                  <c:v>9.3542563510329302E-3</c:v>
                </c:pt>
                <c:pt idx="3274">
                  <c:v>9.3564891663255878E-3</c:v>
                </c:pt>
                <c:pt idx="3275">
                  <c:v>9.3587121107141513E-3</c:v>
                </c:pt>
                <c:pt idx="3276">
                  <c:v>9.360925165173839E-3</c:v>
                </c:pt>
                <c:pt idx="3277">
                  <c:v>9.3631283112394215E-3</c:v>
                </c:pt>
                <c:pt idx="3278">
                  <c:v>9.3653215295663728E-3</c:v>
                </c:pt>
                <c:pt idx="3279">
                  <c:v>9.3675048016894635E-3</c:v>
                </c:pt>
                <c:pt idx="3280">
                  <c:v>9.3696781083441039E-3</c:v>
                </c:pt>
                <c:pt idx="3281">
                  <c:v>9.3718414310650644E-3</c:v>
                </c:pt>
                <c:pt idx="3282">
                  <c:v>9.3739947510673716E-3</c:v>
                </c:pt>
                <c:pt idx="3283">
                  <c:v>9.3761380492463076E-3</c:v>
                </c:pt>
                <c:pt idx="3284">
                  <c:v>9.3782713067369627E-3</c:v>
                </c:pt>
                <c:pt idx="3285">
                  <c:v>9.3803945049142357E-3</c:v>
                </c:pt>
                <c:pt idx="3286">
                  <c:v>9.3825076248332806E-3</c:v>
                </c:pt>
                <c:pt idx="3287">
                  <c:v>9.3846106475492519E-3</c:v>
                </c:pt>
                <c:pt idx="3288">
                  <c:v>9.386703554357112E-3</c:v>
                </c:pt>
                <c:pt idx="3289">
                  <c:v>9.3887863263120153E-3</c:v>
                </c:pt>
                <c:pt idx="3290">
                  <c:v>9.3908589446289881E-3</c:v>
                </c:pt>
                <c:pt idx="3291">
                  <c:v>9.3929213906029929E-3</c:v>
                </c:pt>
                <c:pt idx="3292">
                  <c:v>9.394973645209248E-3</c:v>
                </c:pt>
                <c:pt idx="3293">
                  <c:v>9.3970156895029078E-3</c:v>
                </c:pt>
                <c:pt idx="3294">
                  <c:v>9.3990475048588706E-3</c:v>
                </c:pt>
                <c:pt idx="3295">
                  <c:v>9.4010690722523549E-3</c:v>
                </c:pt>
                <c:pt idx="3296">
                  <c:v>9.403080372978323E-3</c:v>
                </c:pt>
                <c:pt idx="3297">
                  <c:v>9.4050813882518014E-3</c:v>
                </c:pt>
                <c:pt idx="3298">
                  <c:v>9.4070720990480083E-3</c:v>
                </c:pt>
                <c:pt idx="3299">
                  <c:v>9.4090524865819702E-3</c:v>
                </c:pt>
                <c:pt idx="3300">
                  <c:v>9.4110225320687135E-3</c:v>
                </c:pt>
                <c:pt idx="3301">
                  <c:v>9.4129822167232646E-3</c:v>
                </c:pt>
                <c:pt idx="3302">
                  <c:v>9.4149315213609697E-3</c:v>
                </c:pt>
                <c:pt idx="3303">
                  <c:v>9.4168704275165993E-3</c:v>
                </c:pt>
                <c:pt idx="3304">
                  <c:v>9.4187989161653718E-3</c:v>
                </c:pt>
                <c:pt idx="3305">
                  <c:v>9.4207169685223136E-3</c:v>
                </c:pt>
                <c:pt idx="3306">
                  <c:v>9.4226245657225149E-3</c:v>
                </c:pt>
                <c:pt idx="3307">
                  <c:v>9.4245216889010663E-3</c:v>
                </c:pt>
                <c:pt idx="3308">
                  <c:v>9.4264083192729942E-3</c:v>
                </c:pt>
                <c:pt idx="3309">
                  <c:v>9.4282844379733888E-3</c:v>
                </c:pt>
                <c:pt idx="3310">
                  <c:v>9.4301500260574045E-3</c:v>
                </c:pt>
                <c:pt idx="3311">
                  <c:v>9.4320050648999398E-3</c:v>
                </c:pt>
                <c:pt idx="3312">
                  <c:v>9.4338495354762131E-3</c:v>
                </c:pt>
                <c:pt idx="3313">
                  <c:v>9.4356834189213146E-3</c:v>
                </c:pt>
                <c:pt idx="3314">
                  <c:v>9.4375066965302068E-3</c:v>
                </c:pt>
                <c:pt idx="3315">
                  <c:v>9.439319349278108E-3</c:v>
                </c:pt>
                <c:pt idx="3316">
                  <c:v>9.4411213584599807E-3</c:v>
                </c:pt>
                <c:pt idx="3317">
                  <c:v>9.4429127052109152E-3</c:v>
                </c:pt>
                <c:pt idx="3318">
                  <c:v>9.4446933706660019E-3</c:v>
                </c:pt>
                <c:pt idx="3319">
                  <c:v>9.4464633360402672E-3</c:v>
                </c:pt>
                <c:pt idx="3320">
                  <c:v>9.4482225825487376E-3</c:v>
                </c:pt>
                <c:pt idx="3321">
                  <c:v>9.4499710910067591E-3</c:v>
                </c:pt>
                <c:pt idx="3322">
                  <c:v>9.4517088428691665E-3</c:v>
                </c:pt>
                <c:pt idx="3323">
                  <c:v>9.453435819350986E-3</c:v>
                </c:pt>
                <c:pt idx="3324">
                  <c:v>9.4551520012675638E-3</c:v>
                </c:pt>
                <c:pt idx="3325">
                  <c:v>9.4568573700737346E-3</c:v>
                </c:pt>
                <c:pt idx="3326">
                  <c:v>9.4585519069045887E-3</c:v>
                </c:pt>
                <c:pt idx="3327">
                  <c:v>9.4602355928152804E-3</c:v>
                </c:pt>
                <c:pt idx="3328">
                  <c:v>9.4619084090208361E-3</c:v>
                </c:pt>
                <c:pt idx="3329">
                  <c:v>9.4635703364964741E-3</c:v>
                </c:pt>
                <c:pt idx="3330">
                  <c:v>9.4652213565371568E-3</c:v>
                </c:pt>
                <c:pt idx="3331">
                  <c:v>9.4668614505977189E-3</c:v>
                </c:pt>
                <c:pt idx="3332">
                  <c:v>9.4684905994935065E-3</c:v>
                </c:pt>
                <c:pt idx="3333">
                  <c:v>9.4701087843596099E-3</c:v>
                </c:pt>
                <c:pt idx="3334">
                  <c:v>9.4717159863311196E-3</c:v>
                </c:pt>
                <c:pt idx="3335">
                  <c:v>9.4733121867029979E-3</c:v>
                </c:pt>
                <c:pt idx="3336">
                  <c:v>9.4748973665303993E-3</c:v>
                </c:pt>
                <c:pt idx="3337">
                  <c:v>9.4764715071882222E-3</c:v>
                </c:pt>
                <c:pt idx="3338">
                  <c:v>9.4780345896516849E-3</c:v>
                </c:pt>
                <c:pt idx="3339">
                  <c:v>9.4795865951358138E-3</c:v>
                </c:pt>
                <c:pt idx="3340">
                  <c:v>9.4811275045358911E-3</c:v>
                </c:pt>
                <c:pt idx="3341">
                  <c:v>9.4826572994666236E-3</c:v>
                </c:pt>
                <c:pt idx="3342">
                  <c:v>9.4841759607433573E-3</c:v>
                </c:pt>
                <c:pt idx="3343">
                  <c:v>9.4856834694212466E-3</c:v>
                </c:pt>
                <c:pt idx="3344">
                  <c:v>9.4871798071149982E-3</c:v>
                </c:pt>
                <c:pt idx="3345">
                  <c:v>9.4886649547198942E-3</c:v>
                </c:pt>
                <c:pt idx="3346">
                  <c:v>9.4901388932910891E-3</c:v>
                </c:pt>
                <c:pt idx="3347">
                  <c:v>9.4916016042034812E-3</c:v>
                </c:pt>
                <c:pt idx="3348">
                  <c:v>9.4930530683523529E-3</c:v>
                </c:pt>
                <c:pt idx="3349">
                  <c:v>9.4944932671126026E-3</c:v>
                </c:pt>
                <c:pt idx="3350">
                  <c:v>9.4959221816193207E-3</c:v>
                </c:pt>
                <c:pt idx="3351">
                  <c:v>9.4973397929276615E-3</c:v>
                </c:pt>
                <c:pt idx="3352">
                  <c:v>9.4987460822526515E-3</c:v>
                </c:pt>
                <c:pt idx="3353">
                  <c:v>9.500141030729381E-3</c:v>
                </c:pt>
                <c:pt idx="3354">
                  <c:v>9.5015246194130043E-3</c:v>
                </c:pt>
                <c:pt idx="3355">
                  <c:v>9.502896829758356E-3</c:v>
                </c:pt>
                <c:pt idx="3356">
                  <c:v>9.5042576427406544E-3</c:v>
                </c:pt>
                <c:pt idx="3357">
                  <c:v>9.5056070393351177E-3</c:v>
                </c:pt>
                <c:pt idx="3358">
                  <c:v>9.5069450009166445E-3</c:v>
                </c:pt>
                <c:pt idx="3359">
                  <c:v>9.5082715086203251E-3</c:v>
                </c:pt>
                <c:pt idx="3360">
                  <c:v>9.5095865435812499E-3</c:v>
                </c:pt>
                <c:pt idx="3361">
                  <c:v>9.5108900869345092E-3</c:v>
                </c:pt>
                <c:pt idx="3362">
                  <c:v>9.5121821198951295E-3</c:v>
                </c:pt>
                <c:pt idx="3363">
                  <c:v>9.5134626235182651E-3</c:v>
                </c:pt>
                <c:pt idx="3364">
                  <c:v>9.5147315790189424E-3</c:v>
                </c:pt>
                <c:pt idx="3365">
                  <c:v>9.5159889675322518E-3</c:v>
                </c:pt>
                <c:pt idx="3366">
                  <c:v>9.5172347702732196E-3</c:v>
                </c:pt>
                <c:pt idx="3367">
                  <c:v>9.5184689683769363E-3</c:v>
                </c:pt>
                <c:pt idx="3368">
                  <c:v>9.5196915428985562E-3</c:v>
                </c:pt>
                <c:pt idx="3369">
                  <c:v>9.5209024751330418E-3</c:v>
                </c:pt>
                <c:pt idx="3370">
                  <c:v>9.5221017461355473E-3</c:v>
                </c:pt>
                <c:pt idx="3371">
                  <c:v>9.5232893370411631E-3</c:v>
                </c:pt>
                <c:pt idx="3372">
                  <c:v>9.5244652291448517E-3</c:v>
                </c:pt>
                <c:pt idx="3373">
                  <c:v>9.5256294035017675E-3</c:v>
                </c:pt>
                <c:pt idx="3374">
                  <c:v>9.5267818413269367E-3</c:v>
                </c:pt>
                <c:pt idx="3375">
                  <c:v>9.5279225236755138E-3</c:v>
                </c:pt>
                <c:pt idx="3376">
                  <c:v>9.5290514318424613E-3</c:v>
                </c:pt>
                <c:pt idx="3377">
                  <c:v>9.5303271709568094E-3</c:v>
                </c:pt>
                <c:pt idx="3378">
                  <c:v>9.5314307850369318E-3</c:v>
                </c:pt>
                <c:pt idx="3379">
                  <c:v>9.5325225657028057E-3</c:v>
                </c:pt>
                <c:pt idx="3380">
                  <c:v>9.5336024939296493E-3</c:v>
                </c:pt>
                <c:pt idx="3381">
                  <c:v>9.5346705511722973E-3</c:v>
                </c:pt>
                <c:pt idx="3382">
                  <c:v>9.5357267181661598E-3</c:v>
                </c:pt>
                <c:pt idx="3383">
                  <c:v>9.5367709764460074E-3</c:v>
                </c:pt>
                <c:pt idx="3384">
                  <c:v>9.5378033070669943E-3</c:v>
                </c:pt>
                <c:pt idx="3385">
                  <c:v>9.5388236910043389E-3</c:v>
                </c:pt>
                <c:pt idx="3386">
                  <c:v>9.5398321096329397E-3</c:v>
                </c:pt>
                <c:pt idx="3387">
                  <c:v>9.5408285439280149E-3</c:v>
                </c:pt>
                <c:pt idx="3388">
                  <c:v>9.5418129752644631E-3</c:v>
                </c:pt>
                <c:pt idx="3389">
                  <c:v>9.5427853845375665E-3</c:v>
                </c:pt>
                <c:pt idx="3390">
                  <c:v>9.5437457532021597E-3</c:v>
                </c:pt>
                <c:pt idx="3391">
                  <c:v>9.5446940620735887E-3</c:v>
                </c:pt>
                <c:pt idx="3392">
                  <c:v>9.5456302926066883E-3</c:v>
                </c:pt>
                <c:pt idx="3393">
                  <c:v>9.5465544256967405E-3</c:v>
                </c:pt>
                <c:pt idx="3394">
                  <c:v>9.54746644279858E-3</c:v>
                </c:pt>
                <c:pt idx="3395">
                  <c:v>9.548366324807489E-3</c:v>
                </c:pt>
                <c:pt idx="3396">
                  <c:v>9.5492540532582382E-3</c:v>
                </c:pt>
                <c:pt idx="3397">
                  <c:v>9.5501296087263654E-3</c:v>
                </c:pt>
                <c:pt idx="3398">
                  <c:v>9.5509929726667053E-3</c:v>
                </c:pt>
                <c:pt idx="3399">
                  <c:v>9.5518441263742204E-3</c:v>
                </c:pt>
                <c:pt idx="3400">
                  <c:v>9.5526830507441929E-3</c:v>
                </c:pt>
                <c:pt idx="3401">
                  <c:v>9.5535097272314573E-3</c:v>
                </c:pt>
                <c:pt idx="3402">
                  <c:v>9.5543241366513598E-3</c:v>
                </c:pt>
                <c:pt idx="3403">
                  <c:v>9.5551262602988629E-3</c:v>
                </c:pt>
                <c:pt idx="3404">
                  <c:v>9.5559160794689291E-3</c:v>
                </c:pt>
                <c:pt idx="3405">
                  <c:v>9.5566935751367765E-3</c:v>
                </c:pt>
                <c:pt idx="3406">
                  <c:v>9.5574587285174317E-3</c:v>
                </c:pt>
                <c:pt idx="3407">
                  <c:v>9.5582115209058571E-3</c:v>
                </c:pt>
                <c:pt idx="3408">
                  <c:v>9.5589519331173989E-3</c:v>
                </c:pt>
                <c:pt idx="3409">
                  <c:v>9.5596799466868276E-3</c:v>
                </c:pt>
                <c:pt idx="3410">
                  <c:v>9.5603955423495535E-3</c:v>
                </c:pt>
                <c:pt idx="3411">
                  <c:v>9.561098701640347E-3</c:v>
                </c:pt>
                <c:pt idx="3412">
                  <c:v>9.5617894057742348E-3</c:v>
                </c:pt>
                <c:pt idx="3413">
                  <c:v>9.5624676356464988E-3</c:v>
                </c:pt>
                <c:pt idx="3414">
                  <c:v>9.5631333724721657E-3</c:v>
                </c:pt>
                <c:pt idx="3415">
                  <c:v>9.5637865973063896E-3</c:v>
                </c:pt>
                <c:pt idx="3416">
                  <c:v>9.5644272914441331E-3</c:v>
                </c:pt>
                <c:pt idx="3417">
                  <c:v>9.5650554359405504E-3</c:v>
                </c:pt>
                <c:pt idx="3418">
                  <c:v>9.5656710122504762E-3</c:v>
                </c:pt>
                <c:pt idx="3419">
                  <c:v>9.5662740011093206E-3</c:v>
                </c:pt>
                <c:pt idx="3420">
                  <c:v>9.5668643839719181E-3</c:v>
                </c:pt>
                <c:pt idx="3421">
                  <c:v>9.567442141893423E-3</c:v>
                </c:pt>
                <c:pt idx="3422">
                  <c:v>9.5680072559289897E-3</c:v>
                </c:pt>
                <c:pt idx="3423">
                  <c:v>9.5685597073735806E-3</c:v>
                </c:pt>
                <c:pt idx="3424">
                  <c:v>9.5690994774422222E-3</c:v>
                </c:pt>
                <c:pt idx="3425">
                  <c:v>9.5696265471900688E-3</c:v>
                </c:pt>
                <c:pt idx="3426">
                  <c:v>9.5701408975923385E-3</c:v>
                </c:pt>
                <c:pt idx="3427">
                  <c:v>9.5706425100239301E-3</c:v>
                </c:pt>
                <c:pt idx="3428">
                  <c:v>9.5711313657798058E-3</c:v>
                </c:pt>
                <c:pt idx="3429">
                  <c:v>9.5716744129870079E-3</c:v>
                </c:pt>
                <c:pt idx="3430">
                  <c:v>9.5721358691402969E-3</c:v>
                </c:pt>
                <c:pt idx="3431">
                  <c:v>9.5725845091454431E-3</c:v>
                </c:pt>
                <c:pt idx="3432">
                  <c:v>9.573020314137537E-3</c:v>
                </c:pt>
                <c:pt idx="3433">
                  <c:v>9.573443265491477E-3</c:v>
                </c:pt>
                <c:pt idx="3434">
                  <c:v>9.5738533441824814E-3</c:v>
                </c:pt>
                <c:pt idx="3435">
                  <c:v>9.5742505314255766E-3</c:v>
                </c:pt>
                <c:pt idx="3436">
                  <c:v>9.574634808355853E-3</c:v>
                </c:pt>
                <c:pt idx="3437">
                  <c:v>9.575006156108401E-3</c:v>
                </c:pt>
                <c:pt idx="3438">
                  <c:v>9.575364555898247E-3</c:v>
                </c:pt>
                <c:pt idx="3439">
                  <c:v>9.5757099889404174E-3</c:v>
                </c:pt>
                <c:pt idx="3440">
                  <c:v>9.5760424361301943E-3</c:v>
                </c:pt>
                <c:pt idx="3441">
                  <c:v>9.5763618789224125E-3</c:v>
                </c:pt>
                <c:pt idx="3442">
                  <c:v>9.5766682982922902E-3</c:v>
                </c:pt>
                <c:pt idx="3443">
                  <c:v>9.5775524004437784E-3</c:v>
                </c:pt>
                <c:pt idx="3444">
                  <c:v>9.5772419916251295E-3</c:v>
                </c:pt>
                <c:pt idx="3445">
                  <c:v>9.5775092278582719E-3</c:v>
                </c:pt>
                <c:pt idx="3446">
                  <c:v>9.5777633652893712E-3</c:v>
                </c:pt>
                <c:pt idx="3447">
                  <c:v>9.57800438521339E-3</c:v>
                </c:pt>
                <c:pt idx="3448">
                  <c:v>9.5782322687654187E-3</c:v>
                </c:pt>
                <c:pt idx="3449">
                  <c:v>9.5784469970006114E-3</c:v>
                </c:pt>
                <c:pt idx="3450">
                  <c:v>9.5786485509741226E-3</c:v>
                </c:pt>
                <c:pt idx="3451">
                  <c:v>9.5788369121407868E-3</c:v>
                </c:pt>
                <c:pt idx="3452">
                  <c:v>9.5790120613958862E-3</c:v>
                </c:pt>
                <c:pt idx="3453">
                  <c:v>9.5791739800343834E-3</c:v>
                </c:pt>
                <c:pt idx="3454">
                  <c:v>9.5793226491913686E-3</c:v>
                </c:pt>
                <c:pt idx="3455">
                  <c:v>9.5794580500019322E-3</c:v>
                </c:pt>
                <c:pt idx="3456">
                  <c:v>9.5795801636811007E-3</c:v>
                </c:pt>
                <c:pt idx="3457">
                  <c:v>9.5796889712840283E-3</c:v>
                </c:pt>
                <c:pt idx="3458">
                  <c:v>9.5797844539458055E-3</c:v>
                </c:pt>
                <c:pt idx="3459">
                  <c:v>9.5798665930413307E-3</c:v>
                </c:pt>
                <c:pt idx="3460">
                  <c:v>9.5799353694658862E-3</c:v>
                </c:pt>
                <c:pt idx="3461">
                  <c:v>9.5799907644344984E-3</c:v>
                </c:pt>
                <c:pt idx="3462">
                  <c:v>9.5800327593220658E-3</c:v>
                </c:pt>
                <c:pt idx="3463">
                  <c:v>9.5800613350238706E-3</c:v>
                </c:pt>
                <c:pt idx="3464">
                  <c:v>9.5800764727549392E-3</c:v>
                </c:pt>
                <c:pt idx="3465">
                  <c:v>9.5800781536503621E-3</c:v>
                </c:pt>
                <c:pt idx="3466">
                  <c:v>9.5800663590051016E-3</c:v>
                </c:pt>
                <c:pt idx="3467">
                  <c:v>9.5800410698743121E-3</c:v>
                </c:pt>
                <c:pt idx="3468">
                  <c:v>9.580002267393084E-3</c:v>
                </c:pt>
                <c:pt idx="3469">
                  <c:v>9.5799499328563797E-3</c:v>
                </c:pt>
                <c:pt idx="3470">
                  <c:v>9.5798840472394176E-3</c:v>
                </c:pt>
                <c:pt idx="3471">
                  <c:v>9.5798045918371599E-3</c:v>
                </c:pt>
                <c:pt idx="3472">
                  <c:v>9.5797115476248251E-3</c:v>
                </c:pt>
                <c:pt idx="3473">
                  <c:v>9.5796048958973756E-3</c:v>
                </c:pt>
                <c:pt idx="3474">
                  <c:v>9.5794846178698378E-3</c:v>
                </c:pt>
                <c:pt idx="3475">
                  <c:v>9.5793506945973661E-3</c:v>
                </c:pt>
                <c:pt idx="3476">
                  <c:v>9.5792031072150507E-3</c:v>
                </c:pt>
                <c:pt idx="3477">
                  <c:v>9.5790418370178543E-3</c:v>
                </c:pt>
                <c:pt idx="3478">
                  <c:v>9.5788668649809949E-3</c:v>
                </c:pt>
                <c:pt idx="3479">
                  <c:v>9.5786781722395631E-3</c:v>
                </c:pt>
                <c:pt idx="3480">
                  <c:v>9.5784757402483933E-3</c:v>
                </c:pt>
                <c:pt idx="3481">
                  <c:v>9.5784499984397087E-3</c:v>
                </c:pt>
                <c:pt idx="3482">
                  <c:v>9.5782160785962134E-3</c:v>
                </c:pt>
                <c:pt idx="3483">
                  <c:v>9.5779683566199481E-3</c:v>
                </c:pt>
                <c:pt idx="3484">
                  <c:v>9.5777068137259391E-3</c:v>
                </c:pt>
                <c:pt idx="3485">
                  <c:v>9.5774314310226316E-3</c:v>
                </c:pt>
                <c:pt idx="3486">
                  <c:v>9.5771421897516973E-3</c:v>
                </c:pt>
                <c:pt idx="3487">
                  <c:v>9.5768390709416451E-3</c:v>
                </c:pt>
                <c:pt idx="3488">
                  <c:v>9.5765220557808561E-3</c:v>
                </c:pt>
                <c:pt idx="3489">
                  <c:v>9.5761911255376475E-3</c:v>
                </c:pt>
                <c:pt idx="3490">
                  <c:v>9.5758462612138828E-3</c:v>
                </c:pt>
                <c:pt idx="3491">
                  <c:v>9.5754874440778792E-3</c:v>
                </c:pt>
                <c:pt idx="3492">
                  <c:v>9.5751146552114363E-3</c:v>
                </c:pt>
                <c:pt idx="3493">
                  <c:v>9.5747278758029353E-3</c:v>
                </c:pt>
                <c:pt idx="3494">
                  <c:v>9.5743270870141117E-3</c:v>
                </c:pt>
                <c:pt idx="3495">
                  <c:v>9.5739122699800561E-3</c:v>
                </c:pt>
                <c:pt idx="3496">
                  <c:v>9.573483405862504E-3</c:v>
                </c:pt>
                <c:pt idx="3497">
                  <c:v>9.5725918914002506E-3</c:v>
                </c:pt>
                <c:pt idx="3498">
                  <c:v>9.5721288593075826E-3</c:v>
                </c:pt>
                <c:pt idx="3499">
                  <c:v>9.571651716102636E-3</c:v>
                </c:pt>
                <c:pt idx="3500">
                  <c:v>9.5711604430803732E-3</c:v>
                </c:pt>
                <c:pt idx="3501">
                  <c:v>9.5706550216956288E-3</c:v>
                </c:pt>
                <c:pt idx="3502">
                  <c:v>9.5701354326038768E-3</c:v>
                </c:pt>
                <c:pt idx="3503">
                  <c:v>9.5696016573398879E-3</c:v>
                </c:pt>
                <c:pt idx="3504">
                  <c:v>9.5690536767989443E-3</c:v>
                </c:pt>
                <c:pt idx="3505">
                  <c:v>9.5684914722760084E-3</c:v>
                </c:pt>
                <c:pt idx="3506">
                  <c:v>9.5679150249861067E-3</c:v>
                </c:pt>
                <c:pt idx="3507">
                  <c:v>9.5673243158245214E-3</c:v>
                </c:pt>
                <c:pt idx="3508">
                  <c:v>9.566719326246087E-3</c:v>
                </c:pt>
                <c:pt idx="3509">
                  <c:v>9.5661000373059579E-3</c:v>
                </c:pt>
                <c:pt idx="3510">
                  <c:v>9.5654664301392245E-3</c:v>
                </c:pt>
                <c:pt idx="3511">
                  <c:v>9.5648184857211049E-3</c:v>
                </c:pt>
                <c:pt idx="3512">
                  <c:v>9.5641561855064339E-3</c:v>
                </c:pt>
                <c:pt idx="3513">
                  <c:v>9.5634795106303017E-3</c:v>
                </c:pt>
                <c:pt idx="3514">
                  <c:v>9.5627884419080544E-3</c:v>
                </c:pt>
                <c:pt idx="3515">
                  <c:v>9.5620829608744629E-3</c:v>
                </c:pt>
                <c:pt idx="3516">
                  <c:v>9.5613630485846812E-3</c:v>
                </c:pt>
                <c:pt idx="3517">
                  <c:v>9.5606286860938638E-3</c:v>
                </c:pt>
                <c:pt idx="3518">
                  <c:v>9.5598798546969732E-3</c:v>
                </c:pt>
                <c:pt idx="3519">
                  <c:v>9.5591165353692276E-3</c:v>
                </c:pt>
                <c:pt idx="3520">
                  <c:v>9.5583387094055894E-3</c:v>
                </c:pt>
                <c:pt idx="3521">
                  <c:v>9.557546357941149E-3</c:v>
                </c:pt>
                <c:pt idx="3522">
                  <c:v>9.5567394620310608E-3</c:v>
                </c:pt>
                <c:pt idx="3523">
                  <c:v>9.5559180029702873E-3</c:v>
                </c:pt>
                <c:pt idx="3524">
                  <c:v>9.5550819618939187E-3</c:v>
                </c:pt>
                <c:pt idx="3525">
                  <c:v>9.5542313199370454E-3</c:v>
                </c:pt>
                <c:pt idx="3526">
                  <c:v>9.5533660580748858E-3</c:v>
                </c:pt>
                <c:pt idx="3527">
                  <c:v>9.5524861579221465E-3</c:v>
                </c:pt>
                <c:pt idx="3528">
                  <c:v>9.5515916002142376E-3</c:v>
                </c:pt>
                <c:pt idx="3529">
                  <c:v>9.5506823662461215E-3</c:v>
                </c:pt>
                <c:pt idx="3530">
                  <c:v>9.5497584370729527E-3</c:v>
                </c:pt>
                <c:pt idx="3531">
                  <c:v>9.5488197939896935E-3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46272"/>
        <c:axId val="643448192"/>
      </c:lineChart>
      <c:dateAx>
        <c:axId val="643446272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4819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43448192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344627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-3.7099999999985755E-3</c:v>
                </c:pt>
                <c:pt idx="1">
                  <c:v>-3.7078092773612874E-3</c:v>
                </c:pt>
                <c:pt idx="2">
                  <c:v>-3.6990002197592117E-3</c:v>
                </c:pt>
                <c:pt idx="3">
                  <c:v>-3.6976132212241841E-3</c:v>
                </c:pt>
                <c:pt idx="4">
                  <c:v>-3.695104954807571E-3</c:v>
                </c:pt>
                <c:pt idx="5">
                  <c:v>-3.6947006786075542E-3</c:v>
                </c:pt>
                <c:pt idx="6">
                  <c:v>-3.7136959541047673E-3</c:v>
                </c:pt>
                <c:pt idx="7">
                  <c:v>-3.724849845381168E-3</c:v>
                </c:pt>
                <c:pt idx="8">
                  <c:v>-3.7344210843706905E-3</c:v>
                </c:pt>
                <c:pt idx="9">
                  <c:v>-3.7437418149544044E-3</c:v>
                </c:pt>
                <c:pt idx="10">
                  <c:v>-3.7500955739352879E-3</c:v>
                </c:pt>
                <c:pt idx="11">
                  <c:v>-3.7484436852900623E-3</c:v>
                </c:pt>
                <c:pt idx="12">
                  <c:v>-3.7435999305959486E-3</c:v>
                </c:pt>
                <c:pt idx="13">
                  <c:v>-3.7362878279885567E-3</c:v>
                </c:pt>
                <c:pt idx="14">
                  <c:v>-3.7318331008520667E-3</c:v>
                </c:pt>
                <c:pt idx="15">
                  <c:v>-3.7279116008948066E-3</c:v>
                </c:pt>
                <c:pt idx="16">
                  <c:v>-3.7175819427001924E-3</c:v>
                </c:pt>
                <c:pt idx="17">
                  <c:v>-3.7153173313101669E-3</c:v>
                </c:pt>
                <c:pt idx="18">
                  <c:v>-3.7134198049400399E-3</c:v>
                </c:pt>
                <c:pt idx="19">
                  <c:v>-3.7123494158067261E-3</c:v>
                </c:pt>
                <c:pt idx="20">
                  <c:v>-3.7116567556430649E-3</c:v>
                </c:pt>
                <c:pt idx="21">
                  <c:v>-3.7110757333379575E-3</c:v>
                </c:pt>
                <c:pt idx="22">
                  <c:v>-3.7109853331525559E-3</c:v>
                </c:pt>
                <c:pt idx="23">
                  <c:v>-3.7102272039867372E-3</c:v>
                </c:pt>
                <c:pt idx="24">
                  <c:v>-3.7102448438475211E-3</c:v>
                </c:pt>
                <c:pt idx="25">
                  <c:v>-3.7102585323562347E-3</c:v>
                </c:pt>
                <c:pt idx="26">
                  <c:v>-3.7098409546919525E-3</c:v>
                </c:pt>
                <c:pt idx="27">
                  <c:v>-3.7098209328240944E-3</c:v>
                </c:pt>
                <c:pt idx="28">
                  <c:v>-3.7092844969398098E-3</c:v>
                </c:pt>
                <c:pt idx="29">
                  <c:v>-3.7086626333748818E-3</c:v>
                </c:pt>
                <c:pt idx="30">
                  <c:v>-3.7079555699527844E-3</c:v>
                </c:pt>
                <c:pt idx="31">
                  <c:v>-3.7053284183079832E-3</c:v>
                </c:pt>
                <c:pt idx="32">
                  <c:v>-3.7042867797140323E-3</c:v>
                </c:pt>
                <c:pt idx="33">
                  <c:v>-3.7031640398857819E-3</c:v>
                </c:pt>
                <c:pt idx="34">
                  <c:v>-3.7019616104440522E-3</c:v>
                </c:pt>
                <c:pt idx="35">
                  <c:v>-3.7006811003146923E-3</c:v>
                </c:pt>
                <c:pt idx="36">
                  <c:v>-3.6963901345462725E-3</c:v>
                </c:pt>
                <c:pt idx="37">
                  <c:v>-3.6948173369141402E-3</c:v>
                </c:pt>
                <c:pt idx="38">
                  <c:v>-3.693177462717705E-3</c:v>
                </c:pt>
                <c:pt idx="39">
                  <c:v>-3.6914733046858723E-3</c:v>
                </c:pt>
                <c:pt idx="40">
                  <c:v>-3.6897078528554316E-3</c:v>
                </c:pt>
                <c:pt idx="41">
                  <c:v>-3.6840765943716275E-3</c:v>
                </c:pt>
                <c:pt idx="42">
                  <c:v>-3.6820998136739241E-3</c:v>
                </c:pt>
                <c:pt idx="43">
                  <c:v>-3.6800796488556387E-3</c:v>
                </c:pt>
                <c:pt idx="44">
                  <c:v>-3.6780593417126296E-3</c:v>
                </c:pt>
                <c:pt idx="45">
                  <c:v>-3.6760793502504147E-3</c:v>
                </c:pt>
                <c:pt idx="46">
                  <c:v>-3.6703780912726381E-3</c:v>
                </c:pt>
                <c:pt idx="47">
                  <c:v>-3.6661946669481714E-3</c:v>
                </c:pt>
                <c:pt idx="48">
                  <c:v>-3.662925862574521E-3</c:v>
                </c:pt>
                <c:pt idx="49">
                  <c:v>-3.6619839968687895E-3</c:v>
                </c:pt>
                <c:pt idx="50">
                  <c:v>-3.6610539406751168E-3</c:v>
                </c:pt>
                <c:pt idx="51">
                  <c:v>-3.6561377870103135E-3</c:v>
                </c:pt>
                <c:pt idx="52">
                  <c:v>-3.6545398043595946E-3</c:v>
                </c:pt>
                <c:pt idx="53">
                  <c:v>-3.651435416783306E-3</c:v>
                </c:pt>
                <c:pt idx="54">
                  <c:v>-3.6506265224840739E-3</c:v>
                </c:pt>
                <c:pt idx="55">
                  <c:v>-3.6498338071444536E-3</c:v>
                </c:pt>
                <c:pt idx="56">
                  <c:v>-3.6451982351227313E-3</c:v>
                </c:pt>
                <c:pt idx="57">
                  <c:v>-3.6402178092767657E-3</c:v>
                </c:pt>
                <c:pt idx="58">
                  <c:v>-3.6394902691077821E-3</c:v>
                </c:pt>
                <c:pt idx="59">
                  <c:v>-3.6387740665835078E-3</c:v>
                </c:pt>
                <c:pt idx="60">
                  <c:v>-3.6380682544923104E-3</c:v>
                </c:pt>
                <c:pt idx="61">
                  <c:v>-3.6341092940154448E-3</c:v>
                </c:pt>
                <c:pt idx="62">
                  <c:v>-3.6324312643067113E-3</c:v>
                </c:pt>
                <c:pt idx="63">
                  <c:v>-3.6286272330428434E-3</c:v>
                </c:pt>
                <c:pt idx="64">
                  <c:v>-3.6278880775883482E-3</c:v>
                </c:pt>
                <c:pt idx="65">
                  <c:v>-3.627134420697824E-3</c:v>
                </c:pt>
                <c:pt idx="66">
                  <c:v>-3.6213748556729142E-3</c:v>
                </c:pt>
                <c:pt idx="67">
                  <c:v>-3.6193699855294639E-3</c:v>
                </c:pt>
                <c:pt idx="68">
                  <c:v>-3.6185009910427723E-3</c:v>
                </c:pt>
                <c:pt idx="69">
                  <c:v>-3.6176150839792019E-3</c:v>
                </c:pt>
                <c:pt idx="70">
                  <c:v>-3.6167119305130502E-3</c:v>
                </c:pt>
                <c:pt idx="71">
                  <c:v>-3.6079957880339464E-3</c:v>
                </c:pt>
                <c:pt idx="72">
                  <c:v>-3.6058723503695767E-3</c:v>
                </c:pt>
                <c:pt idx="73">
                  <c:v>-3.6037586249202391E-3</c:v>
                </c:pt>
                <c:pt idx="74">
                  <c:v>-3.5996707279577211E-3</c:v>
                </c:pt>
                <c:pt idx="75">
                  <c:v>-3.5986200086765832E-3</c:v>
                </c:pt>
                <c:pt idx="76">
                  <c:v>-3.5936168041663663E-3</c:v>
                </c:pt>
                <c:pt idx="77">
                  <c:v>-3.591733153227139E-3</c:v>
                </c:pt>
                <c:pt idx="78">
                  <c:v>-3.5899185664276523E-3</c:v>
                </c:pt>
                <c:pt idx="79">
                  <c:v>-3.5870521871879391E-3</c:v>
                </c:pt>
                <c:pt idx="80">
                  <c:v>-3.5810218806009431E-3</c:v>
                </c:pt>
                <c:pt idx="81">
                  <c:v>-3.5799656776798194E-3</c:v>
                </c:pt>
                <c:pt idx="82">
                  <c:v>-3.5792376150997618E-3</c:v>
                </c:pt>
                <c:pt idx="83">
                  <c:v>-3.5784735500423285E-3</c:v>
                </c:pt>
                <c:pt idx="84">
                  <c:v>-3.5771483824360573E-3</c:v>
                </c:pt>
                <c:pt idx="85">
                  <c:v>-3.5771232468317926E-3</c:v>
                </c:pt>
                <c:pt idx="86">
                  <c:v>-3.5772717918813868E-3</c:v>
                </c:pt>
                <c:pt idx="87">
                  <c:v>-3.5789664749381889E-3</c:v>
                </c:pt>
                <c:pt idx="88">
                  <c:v>-3.5802944716121425E-3</c:v>
                </c:pt>
                <c:pt idx="89">
                  <c:v>-3.5821586716063584E-3</c:v>
                </c:pt>
                <c:pt idx="90">
                  <c:v>-3.5849525668465243E-3</c:v>
                </c:pt>
                <c:pt idx="91">
                  <c:v>-3.5853160481991164E-3</c:v>
                </c:pt>
                <c:pt idx="92">
                  <c:v>-3.5857425527981738E-3</c:v>
                </c:pt>
                <c:pt idx="93">
                  <c:v>-3.5898982975013731E-3</c:v>
                </c:pt>
                <c:pt idx="94">
                  <c:v>-3.5913546249019815E-3</c:v>
                </c:pt>
                <c:pt idx="95">
                  <c:v>-3.5941132657090306E-3</c:v>
                </c:pt>
                <c:pt idx="96">
                  <c:v>-3.5949123709418107E-3</c:v>
                </c:pt>
                <c:pt idx="97">
                  <c:v>-3.5957573638998748E-3</c:v>
                </c:pt>
                <c:pt idx="98">
                  <c:v>-3.5999243033050135E-3</c:v>
                </c:pt>
                <c:pt idx="99">
                  <c:v>-3.6011941708039099E-3</c:v>
                </c:pt>
                <c:pt idx="100">
                  <c:v>-3.6026677380213653E-3</c:v>
                </c:pt>
                <c:pt idx="101">
                  <c:v>-3.603552386215042E-3</c:v>
                </c:pt>
                <c:pt idx="102">
                  <c:v>-3.6044348233785846E-3</c:v>
                </c:pt>
                <c:pt idx="103">
                  <c:v>-3.6064874176563563E-3</c:v>
                </c:pt>
                <c:pt idx="104">
                  <c:v>-3.6068251708624047E-3</c:v>
                </c:pt>
                <c:pt idx="105">
                  <c:v>-3.6058829759045741E-3</c:v>
                </c:pt>
                <c:pt idx="106">
                  <c:v>-3.6063371998772131E-3</c:v>
                </c:pt>
                <c:pt idx="107">
                  <c:v>-3.6067380840330439E-3</c:v>
                </c:pt>
                <c:pt idx="108">
                  <c:v>-3.6052402841940489E-3</c:v>
                </c:pt>
                <c:pt idx="109">
                  <c:v>-3.6044840117829017E-3</c:v>
                </c:pt>
                <c:pt idx="110">
                  <c:v>-3.6044792841698481E-3</c:v>
                </c:pt>
                <c:pt idx="111">
                  <c:v>-3.6018204686094624E-3</c:v>
                </c:pt>
                <c:pt idx="112">
                  <c:v>-3.6016256187625601E-3</c:v>
                </c:pt>
                <c:pt idx="113">
                  <c:v>-3.5989579398174598E-3</c:v>
                </c:pt>
                <c:pt idx="114">
                  <c:v>-3.5976951858813777E-3</c:v>
                </c:pt>
                <c:pt idx="115">
                  <c:v>-3.5964153586864889E-3</c:v>
                </c:pt>
                <c:pt idx="116">
                  <c:v>-3.5939823724523423E-3</c:v>
                </c:pt>
                <c:pt idx="117">
                  <c:v>-3.5933338503100639E-3</c:v>
                </c:pt>
                <c:pt idx="118">
                  <c:v>-3.5903336008384912E-3</c:v>
                </c:pt>
                <c:pt idx="119">
                  <c:v>-3.5893003737346163E-3</c:v>
                </c:pt>
                <c:pt idx="120">
                  <c:v>-3.5883697222027777E-3</c:v>
                </c:pt>
                <c:pt idx="121">
                  <c:v>-3.587873480663667E-3</c:v>
                </c:pt>
                <c:pt idx="122">
                  <c:v>-3.5871301928861706E-3</c:v>
                </c:pt>
                <c:pt idx="123">
                  <c:v>-3.5859152597801369E-3</c:v>
                </c:pt>
                <c:pt idx="124">
                  <c:v>-3.5860011119788204E-3</c:v>
                </c:pt>
                <c:pt idx="125">
                  <c:v>-3.5863265253630594E-3</c:v>
                </c:pt>
                <c:pt idx="126">
                  <c:v>-3.5893407597181737E-3</c:v>
                </c:pt>
                <c:pt idx="127">
                  <c:v>-3.5891112415441912E-3</c:v>
                </c:pt>
                <c:pt idx="128">
                  <c:v>-3.5920142145813294E-3</c:v>
                </c:pt>
                <c:pt idx="129">
                  <c:v>-3.5937914682069305E-3</c:v>
                </c:pt>
                <c:pt idx="130">
                  <c:v>-3.5957207105874467E-3</c:v>
                </c:pt>
                <c:pt idx="131">
                  <c:v>-3.60079657055562E-3</c:v>
                </c:pt>
                <c:pt idx="132">
                  <c:v>-3.601490427447643E-3</c:v>
                </c:pt>
                <c:pt idx="133">
                  <c:v>-3.6085618810651502E-3</c:v>
                </c:pt>
                <c:pt idx="134">
                  <c:v>-3.6110481634580196E-3</c:v>
                </c:pt>
                <c:pt idx="135">
                  <c:v>-3.6160092568165488E-3</c:v>
                </c:pt>
                <c:pt idx="136">
                  <c:v>-3.617304937120619E-3</c:v>
                </c:pt>
                <c:pt idx="137">
                  <c:v>-3.6186763087437744E-3</c:v>
                </c:pt>
                <c:pt idx="138">
                  <c:v>-3.6262151129401632E-3</c:v>
                </c:pt>
                <c:pt idx="139">
                  <c:v>-3.6286290375977456E-3</c:v>
                </c:pt>
                <c:pt idx="140">
                  <c:v>-3.6321976519500384E-3</c:v>
                </c:pt>
                <c:pt idx="141">
                  <c:v>-3.6337511344858298E-3</c:v>
                </c:pt>
                <c:pt idx="142">
                  <c:v>-3.6353255485048249E-3</c:v>
                </c:pt>
                <c:pt idx="143">
                  <c:v>-3.6408156704103058E-3</c:v>
                </c:pt>
                <c:pt idx="144">
                  <c:v>-3.642288422237894E-3</c:v>
                </c:pt>
                <c:pt idx="145">
                  <c:v>-3.6431674794085663E-3</c:v>
                </c:pt>
                <c:pt idx="146">
                  <c:v>-3.6443051495514689E-3</c:v>
                </c:pt>
                <c:pt idx="147">
                  <c:v>-3.645356440492826E-3</c:v>
                </c:pt>
                <c:pt idx="148">
                  <c:v>-3.6457392592114863E-3</c:v>
                </c:pt>
                <c:pt idx="149">
                  <c:v>-3.64509956472056E-3</c:v>
                </c:pt>
                <c:pt idx="150">
                  <c:v>-3.6413300783505972E-3</c:v>
                </c:pt>
                <c:pt idx="151">
                  <c:v>-3.6414193500995673E-3</c:v>
                </c:pt>
                <c:pt idx="152">
                  <c:v>-3.641437794260806E-3</c:v>
                </c:pt>
                <c:pt idx="153">
                  <c:v>-3.6354427658890111E-3</c:v>
                </c:pt>
                <c:pt idx="154">
                  <c:v>-3.6329909675427278E-3</c:v>
                </c:pt>
                <c:pt idx="155">
                  <c:v>-3.6261223396131955E-3</c:v>
                </c:pt>
                <c:pt idx="156">
                  <c:v>-3.6253437184337323E-3</c:v>
                </c:pt>
                <c:pt idx="157">
                  <c:v>-3.6244802908103418E-3</c:v>
                </c:pt>
                <c:pt idx="158">
                  <c:v>-3.6145592389348301E-3</c:v>
                </c:pt>
                <c:pt idx="159">
                  <c:v>-3.6110131346317287E-3</c:v>
                </c:pt>
                <c:pt idx="160">
                  <c:v>-3.6031529965553266E-3</c:v>
                </c:pt>
                <c:pt idx="161">
                  <c:v>-3.6015662152448502E-3</c:v>
                </c:pt>
                <c:pt idx="162">
                  <c:v>-3.5998904967745353E-3</c:v>
                </c:pt>
                <c:pt idx="163">
                  <c:v>-3.5884056963580453E-3</c:v>
                </c:pt>
                <c:pt idx="164">
                  <c:v>-3.5845805626759869E-3</c:v>
                </c:pt>
                <c:pt idx="165">
                  <c:v>-3.5777042500270443E-3</c:v>
                </c:pt>
                <c:pt idx="166">
                  <c:v>-3.5755747726241849E-3</c:v>
                </c:pt>
                <c:pt idx="167">
                  <c:v>-3.5733753494245294E-3</c:v>
                </c:pt>
                <c:pt idx="168">
                  <c:v>-3.5629815215074763E-3</c:v>
                </c:pt>
                <c:pt idx="169">
                  <c:v>-3.5597901179196256E-3</c:v>
                </c:pt>
                <c:pt idx="170">
                  <c:v>-3.5555859115571861E-3</c:v>
                </c:pt>
                <c:pt idx="171">
                  <c:v>-3.5535631574835913E-3</c:v>
                </c:pt>
                <c:pt idx="172">
                  <c:v>-3.5516289372502972E-3</c:v>
                </c:pt>
                <c:pt idx="173">
                  <c:v>-3.545634946433061E-3</c:v>
                </c:pt>
                <c:pt idx="174">
                  <c:v>-3.544073514604066E-3</c:v>
                </c:pt>
                <c:pt idx="175">
                  <c:v>-3.5427770782625601E-3</c:v>
                </c:pt>
                <c:pt idx="176">
                  <c:v>-3.5415754079654981E-3</c:v>
                </c:pt>
                <c:pt idx="177">
                  <c:v>-3.5405568702992765E-3</c:v>
                </c:pt>
                <c:pt idx="178">
                  <c:v>-3.5384246437870637E-3</c:v>
                </c:pt>
                <c:pt idx="179">
                  <c:v>-3.5380306004078044E-3</c:v>
                </c:pt>
                <c:pt idx="180">
                  <c:v>-3.5377681250103876E-3</c:v>
                </c:pt>
                <c:pt idx="181">
                  <c:v>-3.5379753720436724E-3</c:v>
                </c:pt>
                <c:pt idx="182">
                  <c:v>-3.5377714531855424E-3</c:v>
                </c:pt>
                <c:pt idx="183">
                  <c:v>-3.537999037716677E-3</c:v>
                </c:pt>
                <c:pt idx="184">
                  <c:v>-3.538264961281179E-3</c:v>
                </c:pt>
                <c:pt idx="185">
                  <c:v>-3.5385735359216852E-3</c:v>
                </c:pt>
                <c:pt idx="186">
                  <c:v>-3.539050736960786E-3</c:v>
                </c:pt>
                <c:pt idx="187">
                  <c:v>-3.5393161126478162E-3</c:v>
                </c:pt>
                <c:pt idx="188">
                  <c:v>-3.5402757046982813E-3</c:v>
                </c:pt>
                <c:pt idx="189">
                  <c:v>-3.5405490326185785E-3</c:v>
                </c:pt>
                <c:pt idx="190">
                  <c:v>-3.5407660466613144E-3</c:v>
                </c:pt>
                <c:pt idx="191">
                  <c:v>-3.5405386020494201E-3</c:v>
                </c:pt>
                <c:pt idx="192">
                  <c:v>-3.5407578007663797E-3</c:v>
                </c:pt>
                <c:pt idx="193">
                  <c:v>-3.5406667064306063E-3</c:v>
                </c:pt>
                <c:pt idx="194">
                  <c:v>-3.5404204994198274E-3</c:v>
                </c:pt>
                <c:pt idx="195">
                  <c:v>-3.5401064289395379E-3</c:v>
                </c:pt>
                <c:pt idx="196">
                  <c:v>-3.5388919353214476E-3</c:v>
                </c:pt>
                <c:pt idx="197">
                  <c:v>-3.5384066103275047E-3</c:v>
                </c:pt>
                <c:pt idx="198">
                  <c:v>-3.5371305039757065E-3</c:v>
                </c:pt>
                <c:pt idx="199">
                  <c:v>-3.5364576856559389E-3</c:v>
                </c:pt>
                <c:pt idx="200">
                  <c:v>-3.5347138019904312E-3</c:v>
                </c:pt>
                <c:pt idx="201">
                  <c:v>-3.534460889276364E-3</c:v>
                </c:pt>
                <c:pt idx="202">
                  <c:v>-3.5341840523317458E-3</c:v>
                </c:pt>
                <c:pt idx="203">
                  <c:v>-3.5315942796721976E-3</c:v>
                </c:pt>
                <c:pt idx="204">
                  <c:v>-3.530676025216499E-3</c:v>
                </c:pt>
                <c:pt idx="205">
                  <c:v>-3.5286936198933561E-3</c:v>
                </c:pt>
                <c:pt idx="206">
                  <c:v>-3.5282578780704288E-3</c:v>
                </c:pt>
                <c:pt idx="207">
                  <c:v>-3.5278037274710434E-3</c:v>
                </c:pt>
                <c:pt idx="208">
                  <c:v>-3.5248288440101823E-3</c:v>
                </c:pt>
                <c:pt idx="209">
                  <c:v>-3.5238312506680552E-3</c:v>
                </c:pt>
                <c:pt idx="210">
                  <c:v>-3.521916766440405E-3</c:v>
                </c:pt>
                <c:pt idx="211">
                  <c:v>-3.5213971218947537E-3</c:v>
                </c:pt>
                <c:pt idx="212">
                  <c:v>-3.520872755543043E-3</c:v>
                </c:pt>
                <c:pt idx="213">
                  <c:v>-3.5180463306656727E-3</c:v>
                </c:pt>
                <c:pt idx="214">
                  <c:v>-3.5171502908375308E-3</c:v>
                </c:pt>
                <c:pt idx="215">
                  <c:v>-3.5155369685019818E-3</c:v>
                </c:pt>
                <c:pt idx="216">
                  <c:v>-3.5150691248471422E-3</c:v>
                </c:pt>
                <c:pt idx="217">
                  <c:v>-3.514609540613126E-3</c:v>
                </c:pt>
                <c:pt idx="218">
                  <c:v>-3.5122763567386355E-3</c:v>
                </c:pt>
                <c:pt idx="219">
                  <c:v>-3.5118631822448343E-3</c:v>
                </c:pt>
                <c:pt idx="220">
                  <c:v>-3.5111410376846841E-3</c:v>
                </c:pt>
                <c:pt idx="221">
                  <c:v>-3.5098293237853517E-3</c:v>
                </c:pt>
                <c:pt idx="222">
                  <c:v>-3.5094568814570026E-3</c:v>
                </c:pt>
                <c:pt idx="223">
                  <c:v>-3.507818954159081E-3</c:v>
                </c:pt>
                <c:pt idx="224">
                  <c:v>-3.5072069122286109E-3</c:v>
                </c:pt>
                <c:pt idx="225">
                  <c:v>-3.506610488879236E-3</c:v>
                </c:pt>
                <c:pt idx="226">
                  <c:v>-3.5054897849895461E-3</c:v>
                </c:pt>
                <c:pt idx="227">
                  <c:v>-3.5051944299143104E-3</c:v>
                </c:pt>
                <c:pt idx="228">
                  <c:v>-3.5038338110555678E-3</c:v>
                </c:pt>
                <c:pt idx="229">
                  <c:v>-3.5033136293671774E-3</c:v>
                </c:pt>
                <c:pt idx="230">
                  <c:v>-3.5028031323531827E-3</c:v>
                </c:pt>
                <c:pt idx="231">
                  <c:v>-3.5017971696198191E-3</c:v>
                </c:pt>
                <c:pt idx="232">
                  <c:v>-3.501556641403886E-3</c:v>
                </c:pt>
                <c:pt idx="233">
                  <c:v>-3.5003641734290269E-3</c:v>
                </c:pt>
                <c:pt idx="234">
                  <c:v>-3.4998925721363427E-3</c:v>
                </c:pt>
                <c:pt idx="235">
                  <c:v>-3.4994241407866333E-3</c:v>
                </c:pt>
                <c:pt idx="236">
                  <c:v>-3.4979858370230137E-3</c:v>
                </c:pt>
                <c:pt idx="237">
                  <c:v>-3.4977666083610163E-3</c:v>
                </c:pt>
                <c:pt idx="238">
                  <c:v>-3.4971131783012588E-3</c:v>
                </c:pt>
                <c:pt idx="239">
                  <c:v>-3.4966562233886833E-3</c:v>
                </c:pt>
                <c:pt idx="240">
                  <c:v>-3.4962007219587754E-3</c:v>
                </c:pt>
                <c:pt idx="241">
                  <c:v>-3.4959863682690806E-3</c:v>
                </c:pt>
                <c:pt idx="242">
                  <c:v>-3.4948140072414702E-3</c:v>
                </c:pt>
                <c:pt idx="243">
                  <c:v>-3.4937006751341181E-3</c:v>
                </c:pt>
                <c:pt idx="244">
                  <c:v>-3.4932509493046382E-3</c:v>
                </c:pt>
                <c:pt idx="245">
                  <c:v>-3.4923198120597543E-3</c:v>
                </c:pt>
                <c:pt idx="246">
                  <c:v>-3.4921115891796417E-3</c:v>
                </c:pt>
                <c:pt idx="247">
                  <c:v>-3.4919039155981249E-3</c:v>
                </c:pt>
                <c:pt idx="248">
                  <c:v>-3.4905572298545599E-3</c:v>
                </c:pt>
                <c:pt idx="249">
                  <c:v>-3.4901077620264425E-3</c:v>
                </c:pt>
                <c:pt idx="250">
                  <c:v>-3.4891673618473655E-3</c:v>
                </c:pt>
                <c:pt idx="251">
                  <c:v>-3.4889614050048756E-3</c:v>
                </c:pt>
                <c:pt idx="252">
                  <c:v>-3.48875564364918E-3</c:v>
                </c:pt>
                <c:pt idx="253">
                  <c:v>-3.4873948861360591E-3</c:v>
                </c:pt>
                <c:pt idx="254">
                  <c:v>-3.4869386863342531E-3</c:v>
                </c:pt>
                <c:pt idx="255">
                  <c:v>-3.4859772128236315E-3</c:v>
                </c:pt>
                <c:pt idx="256">
                  <c:v>-3.485768899203906E-3</c:v>
                </c:pt>
                <c:pt idx="257">
                  <c:v>-3.4855601151712223E-3</c:v>
                </c:pt>
                <c:pt idx="258">
                  <c:v>-3.4827029795270197E-3</c:v>
                </c:pt>
                <c:pt idx="259">
                  <c:v>-3.4824879955601407E-3</c:v>
                </c:pt>
                <c:pt idx="260">
                  <c:v>-3.481748016288836E-3</c:v>
                </c:pt>
                <c:pt idx="261">
                  <c:v>-3.4803447086826081E-3</c:v>
                </c:pt>
                <c:pt idx="262">
                  <c:v>-3.4793199503296342E-3</c:v>
                </c:pt>
                <c:pt idx="263">
                  <c:v>-3.4790973455718632E-3</c:v>
                </c:pt>
                <c:pt idx="264">
                  <c:v>-3.4788740006704592E-3</c:v>
                </c:pt>
                <c:pt idx="265">
                  <c:v>-3.4773808848781629E-3</c:v>
                </c:pt>
                <c:pt idx="266">
                  <c:v>-3.4768780447963321E-3</c:v>
                </c:pt>
                <c:pt idx="267">
                  <c:v>-3.4758165562226947E-3</c:v>
                </c:pt>
                <c:pt idx="268">
                  <c:v>-3.4755855141724301E-3</c:v>
                </c:pt>
                <c:pt idx="269">
                  <c:v>-3.475353654167122E-3</c:v>
                </c:pt>
                <c:pt idx="270">
                  <c:v>-3.4738047590723584E-3</c:v>
                </c:pt>
                <c:pt idx="271">
                  <c:v>-3.4732828599600444E-3</c:v>
                </c:pt>
                <c:pt idx="272">
                  <c:v>-3.4721813821264099E-3</c:v>
                </c:pt>
                <c:pt idx="273">
                  <c:v>-3.4719410861780431E-3</c:v>
                </c:pt>
                <c:pt idx="274">
                  <c:v>-3.4716998944478261E-3</c:v>
                </c:pt>
                <c:pt idx="275">
                  <c:v>-3.4700903277743336E-3</c:v>
                </c:pt>
                <c:pt idx="276">
                  <c:v>-3.4695477388702045E-3</c:v>
                </c:pt>
                <c:pt idx="277">
                  <c:v>-3.4684030129391889E-3</c:v>
                </c:pt>
                <c:pt idx="278">
                  <c:v>-3.4681526463761769E-3</c:v>
                </c:pt>
                <c:pt idx="279">
                  <c:v>-3.4679013061884017E-3</c:v>
                </c:pt>
                <c:pt idx="280">
                  <c:v>-3.4665324026268429E-3</c:v>
                </c:pt>
                <c:pt idx="281">
                  <c:v>-3.4662759960693854E-3</c:v>
                </c:pt>
                <c:pt idx="282">
                  <c:v>-3.4660185685970418E-3</c:v>
                </c:pt>
                <c:pt idx="283">
                  <c:v>-3.4654522314969682E-3</c:v>
                </c:pt>
                <c:pt idx="284">
                  <c:v>-3.464882555891708E-3</c:v>
                </c:pt>
                <c:pt idx="285">
                  <c:v>-3.4631531652124753E-3</c:v>
                </c:pt>
                <c:pt idx="286">
                  <c:v>-3.4625698027569906E-3</c:v>
                </c:pt>
                <c:pt idx="287">
                  <c:v>-3.4619829353851484E-3</c:v>
                </c:pt>
                <c:pt idx="288">
                  <c:v>-3.4613925298092913E-3</c:v>
                </c:pt>
                <c:pt idx="289">
                  <c:v>-3.4607985527574619E-3</c:v>
                </c:pt>
                <c:pt idx="290">
                  <c:v>-3.4589948598938236E-3</c:v>
                </c:pt>
                <c:pt idx="291">
                  <c:v>-3.4583862640957808E-3</c:v>
                </c:pt>
                <c:pt idx="292">
                  <c:v>-3.4577739304077404E-3</c:v>
                </c:pt>
                <c:pt idx="293">
                  <c:v>-3.4571578255477536E-3</c:v>
                </c:pt>
                <c:pt idx="294">
                  <c:v>-3.4565379162310172E-3</c:v>
                </c:pt>
                <c:pt idx="295">
                  <c:v>-3.4546550287336709E-3</c:v>
                </c:pt>
                <c:pt idx="296">
                  <c:v>-3.4540195687818693E-3</c:v>
                </c:pt>
                <c:pt idx="297">
                  <c:v>-3.4533801379635748E-3</c:v>
                </c:pt>
                <c:pt idx="298">
                  <c:v>-3.4527367029968392E-3</c:v>
                </c:pt>
                <c:pt idx="299">
                  <c:v>-3.4520892306039957E-3</c:v>
                </c:pt>
                <c:pt idx="300">
                  <c:v>-3.450122256027921E-3</c:v>
                </c:pt>
                <c:pt idx="301">
                  <c:v>-3.4494583010997409E-3</c:v>
                </c:pt>
                <c:pt idx="302">
                  <c:v>-3.448427855732677E-3</c:v>
                </c:pt>
                <c:pt idx="303">
                  <c:v>-3.4462801861444674E-3</c:v>
                </c:pt>
                <c:pt idx="304">
                  <c:v>-3.4459651230950294E-3</c:v>
                </c:pt>
                <c:pt idx="305">
                  <c:v>-3.4442600650339979E-3</c:v>
                </c:pt>
                <c:pt idx="306">
                  <c:v>-3.4435590912736706E-3</c:v>
                </c:pt>
                <c:pt idx="307">
                  <c:v>-3.4420864525937364E-3</c:v>
                </c:pt>
                <c:pt idx="308">
                  <c:v>-3.4417585053933553E-3</c:v>
                </c:pt>
                <c:pt idx="309">
                  <c:v>-3.4414291171901102E-3</c:v>
                </c:pt>
                <c:pt idx="310">
                  <c:v>-3.4392578649978765E-3</c:v>
                </c:pt>
                <c:pt idx="311">
                  <c:v>-3.4385247860416281E-3</c:v>
                </c:pt>
                <c:pt idx="312">
                  <c:v>-3.4369860930505429E-3</c:v>
                </c:pt>
                <c:pt idx="313">
                  <c:v>-3.4366423552735503E-3</c:v>
                </c:pt>
                <c:pt idx="314">
                  <c:v>-3.4362970985465117E-3</c:v>
                </c:pt>
                <c:pt idx="315">
                  <c:v>-3.434026036219927E-3</c:v>
                </c:pt>
                <c:pt idx="316">
                  <c:v>-3.4332592212767713E-3</c:v>
                </c:pt>
                <c:pt idx="317">
                  <c:v>-3.4316512167292309E-3</c:v>
                </c:pt>
                <c:pt idx="318">
                  <c:v>-3.4312908708242218E-3</c:v>
                </c:pt>
                <c:pt idx="319">
                  <c:v>-3.4309289280087447E-3</c:v>
                </c:pt>
                <c:pt idx="320">
                  <c:v>-3.4285531631684046E-3</c:v>
                </c:pt>
                <c:pt idx="321">
                  <c:v>-3.4277509814447768E-3</c:v>
                </c:pt>
                <c:pt idx="322">
                  <c:v>-3.4260704082653896E-3</c:v>
                </c:pt>
                <c:pt idx="323">
                  <c:v>-3.4256926365842932E-3</c:v>
                </c:pt>
                <c:pt idx="324">
                  <c:v>-3.4224389150803169E-3</c:v>
                </c:pt>
                <c:pt idx="325">
                  <c:v>-3.4215971072781848E-3</c:v>
                </c:pt>
                <c:pt idx="326">
                  <c:v>-3.4198362370602142E-3</c:v>
                </c:pt>
                <c:pt idx="327">
                  <c:v>-3.4194384689690076E-3</c:v>
                </c:pt>
                <c:pt idx="328">
                  <c:v>-3.4173058748487861E-3</c:v>
                </c:pt>
                <c:pt idx="329">
                  <c:v>-3.4164309567015216E-3</c:v>
                </c:pt>
                <c:pt idx="330">
                  <c:v>-3.4155504036790241E-3</c:v>
                </c:pt>
                <c:pt idx="331">
                  <c:v>-3.4137102567172173E-3</c:v>
                </c:pt>
                <c:pt idx="332">
                  <c:v>-3.4132933492423841E-3</c:v>
                </c:pt>
                <c:pt idx="333">
                  <c:v>-3.4110619505125506E-3</c:v>
                </c:pt>
                <c:pt idx="334">
                  <c:v>-3.4101468892950848E-3</c:v>
                </c:pt>
                <c:pt idx="335">
                  <c:v>-3.4092259602220842E-3</c:v>
                </c:pt>
                <c:pt idx="336">
                  <c:v>-3.4073032799793179E-3</c:v>
                </c:pt>
                <c:pt idx="337">
                  <c:v>-3.406866415159394E-3</c:v>
                </c:pt>
                <c:pt idx="338">
                  <c:v>-3.4045321321838351E-3</c:v>
                </c:pt>
                <c:pt idx="339">
                  <c:v>-3.4035752970633659E-3</c:v>
                </c:pt>
                <c:pt idx="340">
                  <c:v>-3.4026123611123893E-3</c:v>
                </c:pt>
                <c:pt idx="341">
                  <c:v>-3.4006038912168246E-3</c:v>
                </c:pt>
                <c:pt idx="342">
                  <c:v>-3.4001462509923182E-3</c:v>
                </c:pt>
                <c:pt idx="343">
                  <c:v>-3.3971735873454668E-3</c:v>
                </c:pt>
                <c:pt idx="344">
                  <c:v>-3.3940778435685589E-3</c:v>
                </c:pt>
                <c:pt idx="345">
                  <c:v>-3.3936006747600778E-3</c:v>
                </c:pt>
                <c:pt idx="346">
                  <c:v>-3.3931214409773395E-3</c:v>
                </c:pt>
                <c:pt idx="347">
                  <c:v>-3.3900147201857485E-3</c:v>
                </c:pt>
                <c:pt idx="348">
                  <c:v>-3.3889660907933964E-3</c:v>
                </c:pt>
                <c:pt idx="349">
                  <c:v>-3.386781717430151E-3</c:v>
                </c:pt>
                <c:pt idx="350">
                  <c:v>-3.3862822148757188E-3</c:v>
                </c:pt>
                <c:pt idx="351">
                  <c:v>-3.3857805692887539E-3</c:v>
                </c:pt>
                <c:pt idx="352">
                  <c:v>-3.3825348988453779E-3</c:v>
                </c:pt>
                <c:pt idx="353">
                  <c:v>-3.381439486948704E-3</c:v>
                </c:pt>
                <c:pt idx="354">
                  <c:v>-3.3791597504077716E-3</c:v>
                </c:pt>
                <c:pt idx="355">
                  <c:v>-3.378637095781678E-3</c:v>
                </c:pt>
                <c:pt idx="356">
                  <c:v>-3.3781122200570203E-3</c:v>
                </c:pt>
                <c:pt idx="357">
                  <c:v>-3.3747227074238727E-3</c:v>
                </c:pt>
                <c:pt idx="358">
                  <c:v>-3.3735788821738725E-3</c:v>
                </c:pt>
                <c:pt idx="359">
                  <c:v>-3.3712005267494409E-3</c:v>
                </c:pt>
                <c:pt idx="360">
                  <c:v>-3.3706539016396808E-3</c:v>
                </c:pt>
                <c:pt idx="361">
                  <c:v>-3.3701049773468459E-3</c:v>
                </c:pt>
                <c:pt idx="362">
                  <c:v>-3.3665667299640203E-3</c:v>
                </c:pt>
                <c:pt idx="363">
                  <c:v>-3.3653728605052432E-3</c:v>
                </c:pt>
                <c:pt idx="364">
                  <c:v>-3.3648074744858647E-3</c:v>
                </c:pt>
                <c:pt idx="365">
                  <c:v>-3.3642397278884511E-3</c:v>
                </c:pt>
                <c:pt idx="366">
                  <c:v>-3.3617474251662078E-3</c:v>
                </c:pt>
                <c:pt idx="367">
                  <c:v>-3.3587101583831824E-3</c:v>
                </c:pt>
                <c:pt idx="368">
                  <c:v>-3.3574684320187842E-3</c:v>
                </c:pt>
                <c:pt idx="369">
                  <c:v>-3.3562192069420682E-3</c:v>
                </c:pt>
                <c:pt idx="370">
                  <c:v>-3.353627624530231E-3</c:v>
                </c:pt>
                <c:pt idx="371">
                  <c:v>-3.3530281474624863E-3</c:v>
                </c:pt>
                <c:pt idx="372">
                  <c:v>-3.3498594359868683E-3</c:v>
                </c:pt>
                <c:pt idx="373">
                  <c:v>-3.3485645196993374E-3</c:v>
                </c:pt>
                <c:pt idx="374">
                  <c:v>-3.3472618717165226E-3</c:v>
                </c:pt>
                <c:pt idx="375">
                  <c:v>-3.3445617095477498E-3</c:v>
                </c:pt>
                <c:pt idx="376">
                  <c:v>-3.3439357281044159E-3</c:v>
                </c:pt>
                <c:pt idx="377">
                  <c:v>-3.3406314914570245E-3</c:v>
                </c:pt>
                <c:pt idx="378">
                  <c:v>-3.3392817543496101E-3</c:v>
                </c:pt>
                <c:pt idx="379">
                  <c:v>-3.3379240525652776E-3</c:v>
                </c:pt>
                <c:pt idx="380">
                  <c:v>-3.3351120554922509E-3</c:v>
                </c:pt>
                <c:pt idx="381">
                  <c:v>-3.3344587509040011E-3</c:v>
                </c:pt>
                <c:pt idx="382">
                  <c:v>-3.3310149084897489E-3</c:v>
                </c:pt>
                <c:pt idx="383">
                  <c:v>-3.3296087196577062E-3</c:v>
                </c:pt>
                <c:pt idx="384">
                  <c:v>-3.3281943331631147E-3</c:v>
                </c:pt>
                <c:pt idx="385">
                  <c:v>-3.3252672461744903E-3</c:v>
                </c:pt>
                <c:pt idx="386">
                  <c:v>-3.3238279215974664E-3</c:v>
                </c:pt>
                <c:pt idx="387">
                  <c:v>-3.3202304890475507E-3</c:v>
                </c:pt>
                <c:pt idx="388">
                  <c:v>-3.3187619353611522E-3</c:v>
                </c:pt>
                <c:pt idx="389">
                  <c:v>-3.315723504903965E-3</c:v>
                </c:pt>
                <c:pt idx="390">
                  <c:v>-3.3150158653215411E-3</c:v>
                </c:pt>
                <c:pt idx="391">
                  <c:v>-3.3143054578064286E-3</c:v>
                </c:pt>
                <c:pt idx="392">
                  <c:v>-3.3097720565352759E-3</c:v>
                </c:pt>
                <c:pt idx="393">
                  <c:v>-3.3082436732920846E-3</c:v>
                </c:pt>
                <c:pt idx="394">
                  <c:v>-3.3050838379346881E-3</c:v>
                </c:pt>
                <c:pt idx="395">
                  <c:v>-3.3043464965830383E-3</c:v>
                </c:pt>
                <c:pt idx="396">
                  <c:v>-3.3036063091310222E-3</c:v>
                </c:pt>
                <c:pt idx="397">
                  <c:v>-3.2988899243463665E-3</c:v>
                </c:pt>
                <c:pt idx="398">
                  <c:v>-3.2973000806187317E-3</c:v>
                </c:pt>
                <c:pt idx="399">
                  <c:v>-3.294015585699952E-3</c:v>
                </c:pt>
                <c:pt idx="400">
                  <c:v>-3.2932477235111945E-3</c:v>
                </c:pt>
                <c:pt idx="401">
                  <c:v>-3.2924769370464594E-3</c:v>
                </c:pt>
                <c:pt idx="402">
                  <c:v>-3.2875726759266696E-3</c:v>
                </c:pt>
                <c:pt idx="403">
                  <c:v>-3.2859197407650218E-3</c:v>
                </c:pt>
                <c:pt idx="404">
                  <c:v>-3.2825073317392524E-3</c:v>
                </c:pt>
                <c:pt idx="405">
                  <c:v>-3.2817081295707928E-3</c:v>
                </c:pt>
                <c:pt idx="406">
                  <c:v>-3.2809059249431479E-3</c:v>
                </c:pt>
                <c:pt idx="407">
                  <c:v>-3.2758088946266239E-3</c:v>
                </c:pt>
                <c:pt idx="408">
                  <c:v>-3.274091237078816E-3</c:v>
                </c:pt>
                <c:pt idx="409">
                  <c:v>-3.2705476594830818E-3</c:v>
                </c:pt>
                <c:pt idx="410">
                  <c:v>-3.2697162981266958E-3</c:v>
                </c:pt>
                <c:pt idx="411">
                  <c:v>-3.2688818561186646E-3</c:v>
                </c:pt>
                <c:pt idx="412">
                  <c:v>-3.2635871636999708E-3</c:v>
                </c:pt>
                <c:pt idx="413">
                  <c:v>-3.2618031527906479E-3</c:v>
                </c:pt>
                <c:pt idx="414">
                  <c:v>-3.2581251522614063E-3</c:v>
                </c:pt>
                <c:pt idx="415">
                  <c:v>-3.2572608124388502E-3</c:v>
                </c:pt>
                <c:pt idx="416">
                  <c:v>-3.2563933137700232E-3</c:v>
                </c:pt>
                <c:pt idx="417">
                  <c:v>-3.250896066303756E-3</c:v>
                </c:pt>
                <c:pt idx="418">
                  <c:v>-3.2490440710485381E-3</c:v>
                </c:pt>
                <c:pt idx="419">
                  <c:v>-3.2452283932927662E-3</c:v>
                </c:pt>
                <c:pt idx="420">
                  <c:v>-3.2443302556697806E-3</c:v>
                </c:pt>
                <c:pt idx="421">
                  <c:v>-3.2434288809898041E-3</c:v>
                </c:pt>
                <c:pt idx="422">
                  <c:v>-3.2377241854828561E-3</c:v>
                </c:pt>
                <c:pt idx="423">
                  <c:v>-3.2358025748780244E-3</c:v>
                </c:pt>
                <c:pt idx="424">
                  <c:v>-3.231845965677009E-3</c:v>
                </c:pt>
                <c:pt idx="425">
                  <c:v>-3.2309132108571115E-3</c:v>
                </c:pt>
                <c:pt idx="426">
                  <c:v>-3.2299771407635768E-3</c:v>
                </c:pt>
                <c:pt idx="427">
                  <c:v>-3.224060104173847E-3</c:v>
                </c:pt>
                <c:pt idx="428">
                  <c:v>-3.2220672472040787E-3</c:v>
                </c:pt>
                <c:pt idx="429">
                  <c:v>-3.221107614862273E-3</c:v>
                </c:pt>
                <c:pt idx="430">
                  <c:v>-3.2201446057369102E-3</c:v>
                </c:pt>
                <c:pt idx="431">
                  <c:v>-3.2191782114270634E-3</c:v>
                </c:pt>
                <c:pt idx="432">
                  <c:v>-3.2109623218019578E-3</c:v>
                </c:pt>
                <c:pt idx="433">
                  <c:v>-3.2089019132675034E-3</c:v>
                </c:pt>
                <c:pt idx="434">
                  <c:v>-3.2068309770916237E-3</c:v>
                </c:pt>
                <c:pt idx="435">
                  <c:v>-3.2025739886956672E-3</c:v>
                </c:pt>
                <c:pt idx="436">
                  <c:v>-3.2015660693377719E-3</c:v>
                </c:pt>
                <c:pt idx="437">
                  <c:v>-3.1963172165307974E-3</c:v>
                </c:pt>
                <c:pt idx="438">
                  <c:v>-3.1941824154695375E-3</c:v>
                </c:pt>
                <c:pt idx="439">
                  <c:v>-3.192036853758573E-3</c:v>
                </c:pt>
                <c:pt idx="440">
                  <c:v>-3.1876289768288657E-3</c:v>
                </c:pt>
                <c:pt idx="441">
                  <c:v>-3.186583903520127E-3</c:v>
                </c:pt>
                <c:pt idx="442">
                  <c:v>-3.1811464703555004E-3</c:v>
                </c:pt>
                <c:pt idx="443">
                  <c:v>-3.1789356456974893E-3</c:v>
                </c:pt>
                <c:pt idx="444">
                  <c:v>-3.1767138273695039E-3</c:v>
                </c:pt>
                <c:pt idx="445">
                  <c:v>-3.1721518078824118E-3</c:v>
                </c:pt>
                <c:pt idx="446">
                  <c:v>-3.1710687610190498E-3</c:v>
                </c:pt>
                <c:pt idx="447">
                  <c:v>-3.1654386657038458E-3</c:v>
                </c:pt>
                <c:pt idx="448">
                  <c:v>-3.1631501863498279E-3</c:v>
                </c:pt>
                <c:pt idx="449">
                  <c:v>-3.1608504803148918E-3</c:v>
                </c:pt>
                <c:pt idx="450">
                  <c:v>-3.1561310642644336E-3</c:v>
                </c:pt>
                <c:pt idx="451">
                  <c:v>-3.1525816164558085E-3</c:v>
                </c:pt>
                <c:pt idx="452">
                  <c:v>-3.1479570847598071E-3</c:v>
                </c:pt>
                <c:pt idx="453">
                  <c:v>-3.145583530062503E-3</c:v>
                </c:pt>
                <c:pt idx="454">
                  <c:v>-3.140712996476871E-3</c:v>
                </c:pt>
                <c:pt idx="455">
                  <c:v>-3.139555328238175E-3</c:v>
                </c:pt>
                <c:pt idx="456">
                  <c:v>-3.138393875280011E-3</c:v>
                </c:pt>
                <c:pt idx="457">
                  <c:v>-3.1311000353931038E-3</c:v>
                </c:pt>
                <c:pt idx="458">
                  <c:v>-3.1286454478392459E-3</c:v>
                </c:pt>
                <c:pt idx="459">
                  <c:v>-3.1236112045112726E-3</c:v>
                </c:pt>
                <c:pt idx="460">
                  <c:v>-3.1224131819232448E-3</c:v>
                </c:pt>
                <c:pt idx="461">
                  <c:v>-3.1212112963603165E-3</c:v>
                </c:pt>
                <c:pt idx="462">
                  <c:v>-3.1136708625848749E-3</c:v>
                </c:pt>
                <c:pt idx="463">
                  <c:v>-3.1111336110198969E-3</c:v>
                </c:pt>
                <c:pt idx="464">
                  <c:v>-3.1059324039665755E-3</c:v>
                </c:pt>
                <c:pt idx="465">
                  <c:v>-3.1046932072881228E-3</c:v>
                </c:pt>
                <c:pt idx="466">
                  <c:v>-3.1034500693730956E-3</c:v>
                </c:pt>
                <c:pt idx="467">
                  <c:v>-3.0956581482054525E-3</c:v>
                </c:pt>
                <c:pt idx="468">
                  <c:v>-3.0930366014580274E-3</c:v>
                </c:pt>
                <c:pt idx="469">
                  <c:v>-3.0876651766709178E-3</c:v>
                </c:pt>
                <c:pt idx="470">
                  <c:v>-3.0863839861364206E-3</c:v>
                </c:pt>
                <c:pt idx="471">
                  <c:v>-3.0850987760984304E-3</c:v>
                </c:pt>
                <c:pt idx="472">
                  <c:v>-3.0770504739652976E-3</c:v>
                </c:pt>
                <c:pt idx="473">
                  <c:v>-3.0743430008408909E-3</c:v>
                </c:pt>
                <c:pt idx="474">
                  <c:v>-3.0730293088865324E-3</c:v>
                </c:pt>
                <c:pt idx="475">
                  <c:v>-3.0674741001031347E-3</c:v>
                </c:pt>
                <c:pt idx="476">
                  <c:v>-3.0661459981565311E-3</c:v>
                </c:pt>
                <c:pt idx="477">
                  <c:v>-3.0592742081467783E-3</c:v>
                </c:pt>
                <c:pt idx="478">
                  <c:v>-3.0564855465411433E-3</c:v>
                </c:pt>
                <c:pt idx="479">
                  <c:v>-3.0536842601036618E-3</c:v>
                </c:pt>
                <c:pt idx="480">
                  <c:v>-3.0479521306596424E-3</c:v>
                </c:pt>
                <c:pt idx="481">
                  <c:v>-3.0465803170012886E-3</c:v>
                </c:pt>
                <c:pt idx="482">
                  <c:v>-3.0394872902692605E-3</c:v>
                </c:pt>
                <c:pt idx="483">
                  <c:v>-3.0366095557372574E-3</c:v>
                </c:pt>
                <c:pt idx="484">
                  <c:v>-3.0337189633358186E-3</c:v>
                </c:pt>
                <c:pt idx="485">
                  <c:v>-3.027806659092469E-3</c:v>
                </c:pt>
                <c:pt idx="486">
                  <c:v>-3.0263903139112506E-3</c:v>
                </c:pt>
                <c:pt idx="487">
                  <c:v>-3.0190719681217892E-3</c:v>
                </c:pt>
                <c:pt idx="488">
                  <c:v>-3.0161035293936322E-3</c:v>
                </c:pt>
                <c:pt idx="489">
                  <c:v>-3.0131219997597825E-3</c:v>
                </c:pt>
                <c:pt idx="490">
                  <c:v>-3.0070262665082836E-3</c:v>
                </c:pt>
                <c:pt idx="491">
                  <c:v>-3.005564569989622E-3</c:v>
                </c:pt>
                <c:pt idx="492">
                  <c:v>-2.9964427313555037E-3</c:v>
                </c:pt>
                <c:pt idx="493">
                  <c:v>-2.9949570038856344E-3</c:v>
                </c:pt>
                <c:pt idx="494">
                  <c:v>-2.9918842179879057E-3</c:v>
                </c:pt>
                <c:pt idx="495">
                  <c:v>-2.9856109735355851E-3</c:v>
                </c:pt>
                <c:pt idx="496">
                  <c:v>-2.9841034749865693E-3</c:v>
                </c:pt>
                <c:pt idx="497">
                  <c:v>-2.9747226209420412E-3</c:v>
                </c:pt>
                <c:pt idx="498">
                  <c:v>-2.9715725510841779E-3</c:v>
                </c:pt>
                <c:pt idx="499">
                  <c:v>-2.9651549957558517E-3</c:v>
                </c:pt>
                <c:pt idx="500">
                  <c:v>-2.9636074265174117E-3</c:v>
                </c:pt>
                <c:pt idx="501">
                  <c:v>-2.9620555488437065E-3</c:v>
                </c:pt>
                <c:pt idx="502">
                  <c:v>-2.9524422605931022E-3</c:v>
                </c:pt>
                <c:pt idx="503">
                  <c:v>-2.9492173120526295E-3</c:v>
                </c:pt>
                <c:pt idx="504">
                  <c:v>-2.9426646581151321E-3</c:v>
                </c:pt>
                <c:pt idx="505">
                  <c:v>-2.9410760957612747E-3</c:v>
                </c:pt>
                <c:pt idx="506">
                  <c:v>-2.9394835815071785E-3</c:v>
                </c:pt>
                <c:pt idx="507">
                  <c:v>-2.9296655909524347E-3</c:v>
                </c:pt>
                <c:pt idx="508">
                  <c:v>-2.9263751172885705E-3</c:v>
                </c:pt>
                <c:pt idx="509">
                  <c:v>-2.9197038841602663E-3</c:v>
                </c:pt>
                <c:pt idx="510">
                  <c:v>-2.9180800526228123E-3</c:v>
                </c:pt>
                <c:pt idx="511">
                  <c:v>-2.9164530478940865E-3</c:v>
                </c:pt>
                <c:pt idx="512">
                  <c:v>-2.906459237666973E-3</c:v>
                </c:pt>
                <c:pt idx="513">
                  <c:v>-2.8946840739384194E-3</c:v>
                </c:pt>
                <c:pt idx="514">
                  <c:v>-2.8930299134968538E-3</c:v>
                </c:pt>
                <c:pt idx="515">
                  <c:v>-2.8828807025013579E-3</c:v>
                </c:pt>
                <c:pt idx="516">
                  <c:v>-2.8726032519621469E-3</c:v>
                </c:pt>
                <c:pt idx="517">
                  <c:v>-2.8709256325816501E-3</c:v>
                </c:pt>
                <c:pt idx="518">
                  <c:v>-2.8485108298127349E-3</c:v>
                </c:pt>
                <c:pt idx="519">
                  <c:v>-2.8240589568826672E-3</c:v>
                </c:pt>
                <c:pt idx="520">
                  <c:v>-2.7992481038293963E-3</c:v>
                </c:pt>
                <c:pt idx="521">
                  <c:v>-2.781425046069581E-3</c:v>
                </c:pt>
                <c:pt idx="522">
                  <c:v>-2.7578549263531016E-3</c:v>
                </c:pt>
                <c:pt idx="523">
                  <c:v>-2.7320965009147713E-3</c:v>
                </c:pt>
                <c:pt idx="524">
                  <c:v>-2.7059808054043432E-3</c:v>
                </c:pt>
                <c:pt idx="525">
                  <c:v>-2.6795083107408347E-3</c:v>
                </c:pt>
                <c:pt idx="526">
                  <c:v>-2.6428707556243455E-3</c:v>
                </c:pt>
                <c:pt idx="527">
                  <c:v>-2.6155602174116055E-3</c:v>
                </c:pt>
                <c:pt idx="528">
                  <c:v>-2.5858752650683129E-3</c:v>
                </c:pt>
                <c:pt idx="529">
                  <c:v>-2.5598739633612348E-3</c:v>
                </c:pt>
                <c:pt idx="530">
                  <c:v>-2.5376929981471008E-3</c:v>
                </c:pt>
                <c:pt idx="531">
                  <c:v>-2.5090395153699596E-3</c:v>
                </c:pt>
                <c:pt idx="532">
                  <c:v>-2.4800325966936043E-3</c:v>
                </c:pt>
                <c:pt idx="533">
                  <c:v>-2.4421656954659587E-3</c:v>
                </c:pt>
                <c:pt idx="534">
                  <c:v>-2.4102371172535042E-3</c:v>
                </c:pt>
                <c:pt idx="535">
                  <c:v>-2.3821886983084462E-3</c:v>
                </c:pt>
                <c:pt idx="536">
                  <c:v>-2.3516728346262283E-3</c:v>
                </c:pt>
                <c:pt idx="537">
                  <c:v>-2.3208060211935E-3</c:v>
                </c:pt>
                <c:pt idx="538">
                  <c:v>-2.2963840707239053E-3</c:v>
                </c:pt>
                <c:pt idx="539">
                  <c:v>-2.258021425895762E-3</c:v>
                </c:pt>
                <c:pt idx="540">
                  <c:v>-2.2261045843573191E-3</c:v>
                </c:pt>
                <c:pt idx="541">
                  <c:v>-2.1938386737352378E-3</c:v>
                </c:pt>
                <c:pt idx="542">
                  <c:v>-2.161224164132225E-3</c:v>
                </c:pt>
                <c:pt idx="543">
                  <c:v>-2.1282615256172643E-3</c:v>
                </c:pt>
                <c:pt idx="544">
                  <c:v>-2.0949512282306126E-3</c:v>
                </c:pt>
                <c:pt idx="545">
                  <c:v>-2.0612937419962896E-3</c:v>
                </c:pt>
                <c:pt idx="546">
                  <c:v>-2.0272895368983468E-3</c:v>
                </c:pt>
                <c:pt idx="547">
                  <c:v>-1.992939082910844E-3</c:v>
                </c:pt>
                <c:pt idx="548">
                  <c:v>-1.9582428499653748E-3</c:v>
                </c:pt>
                <c:pt idx="549">
                  <c:v>-1.9232013079747978E-3</c:v>
                </c:pt>
                <c:pt idx="550">
                  <c:v>-1.8878149268319877E-3</c:v>
                </c:pt>
                <c:pt idx="551">
                  <c:v>-1.852084176387353E-3</c:v>
                </c:pt>
                <c:pt idx="552">
                  <c:v>-1.8160095264863063E-3</c:v>
                </c:pt>
                <c:pt idx="553">
                  <c:v>-1.7795914469342922E-3</c:v>
                </c:pt>
                <c:pt idx="554">
                  <c:v>-1.7428304075142731E-3</c:v>
                </c:pt>
                <c:pt idx="555">
                  <c:v>-1.7057268779879786E-3</c:v>
                </c:pt>
                <c:pt idx="556">
                  <c:v>-1.6682813280859132E-3</c:v>
                </c:pt>
                <c:pt idx="557">
                  <c:v>-1.6304942275210954E-3</c:v>
                </c:pt>
                <c:pt idx="558">
                  <c:v>-1.5923660459778166E-3</c:v>
                </c:pt>
                <c:pt idx="559">
                  <c:v>-1.5538972531116413E-3</c:v>
                </c:pt>
                <c:pt idx="560">
                  <c:v>-1.5234956528703738E-3</c:v>
                </c:pt>
                <c:pt idx="561">
                  <c:v>-1.4759397119379347E-3</c:v>
                </c:pt>
                <c:pt idx="562">
                  <c:v>-1.4364519028241263E-3</c:v>
                </c:pt>
                <c:pt idx="563">
                  <c:v>-1.3966253607848589E-3</c:v>
                </c:pt>
                <c:pt idx="564">
                  <c:v>-1.3564596156487307E-3</c:v>
                </c:pt>
                <c:pt idx="565">
                  <c:v>-1.3159503906268188E-3</c:v>
                </c:pt>
                <c:pt idx="566">
                  <c:v>-1.2750923379156731E-3</c:v>
                </c:pt>
                <c:pt idx="567">
                  <c:v>-1.233879966478918E-3</c:v>
                </c:pt>
                <c:pt idx="568">
                  <c:v>-1.1714068147909125E-3</c:v>
                </c:pt>
                <c:pt idx="569">
                  <c:v>-1.1473843363818403E-3</c:v>
                </c:pt>
                <c:pt idx="570">
                  <c:v>-1.1080734630665445E-3</c:v>
                </c:pt>
                <c:pt idx="571">
                  <c:v>-1.0654109170631088E-3</c:v>
                </c:pt>
                <c:pt idx="572">
                  <c:v>-1.0223845108651985E-3</c:v>
                </c:pt>
                <c:pt idx="573">
                  <c:v>-9.8838338601029904E-4</c:v>
                </c:pt>
                <c:pt idx="574">
                  <c:v>-9.4470644504013128E-4</c:v>
                </c:pt>
                <c:pt idx="575">
                  <c:v>-9.0066514061882847E-4</c:v>
                </c:pt>
                <c:pt idx="576">
                  <c:v>-8.5625928768614786E-4</c:v>
                </c:pt>
                <c:pt idx="577">
                  <c:v>-8.1148870115152569E-4</c:v>
                </c:pt>
                <c:pt idx="578">
                  <c:v>-7.5657462739742165E-4</c:v>
                </c:pt>
                <c:pt idx="579">
                  <c:v>-7.0770553503281394E-4</c:v>
                </c:pt>
                <c:pt idx="580">
                  <c:v>-6.6505204437641852E-4</c:v>
                </c:pt>
                <c:pt idx="581">
                  <c:v>-6.1874255111379894E-4</c:v>
                </c:pt>
                <c:pt idx="582">
                  <c:v>-5.720673424332301E-4</c:v>
                </c:pt>
                <c:pt idx="583">
                  <c:v>-5.2502623260328174E-4</c:v>
                </c:pt>
                <c:pt idx="584">
                  <c:v>-4.776190358463106E-4</c:v>
                </c:pt>
                <c:pt idx="585">
                  <c:v>-4.298455663559464E-4</c:v>
                </c:pt>
                <c:pt idx="586">
                  <c:v>-3.9210985289729361E-4</c:v>
                </c:pt>
                <c:pt idx="587">
                  <c:v>-3.3319906571849245E-4</c:v>
                </c:pt>
                <c:pt idx="588">
                  <c:v>-2.8432566275882198E-4</c:v>
                </c:pt>
                <c:pt idx="589">
                  <c:v>-2.3508524342186199E-4</c:v>
                </c:pt>
                <c:pt idx="590">
                  <c:v>-1.8547762170764703E-4</c:v>
                </c:pt>
                <c:pt idx="591">
                  <c:v>-1.3550261156750065E-4</c:v>
                </c:pt>
                <c:pt idx="592">
                  <c:v>-8.5160026916525355E-5</c:v>
                </c:pt>
                <c:pt idx="593">
                  <c:v>-3.4449681632353624E-5</c:v>
                </c:pt>
                <c:pt idx="594">
                  <c:v>1.6628610451097092E-5</c:v>
                </c:pt>
                <c:pt idx="595">
                  <c:v>6.8075035533632366E-5</c:v>
                </c:pt>
                <c:pt idx="596">
                  <c:v>1.1988977986127081E-4</c:v>
                </c:pt>
                <c:pt idx="597">
                  <c:v>1.7207302971750105E-4</c:v>
                </c:pt>
                <c:pt idx="598">
                  <c:v>2.2462497141578774E-4</c:v>
                </c:pt>
                <c:pt idx="599">
                  <c:v>2.775457913270496E-4</c:v>
                </c:pt>
                <c:pt idx="600">
                  <c:v>3.3083567584968332E-4</c:v>
                </c:pt>
                <c:pt idx="601">
                  <c:v>3.8449481141705766E-4</c:v>
                </c:pt>
                <c:pt idx="602">
                  <c:v>4.3852338451250139E-4</c:v>
                </c:pt>
                <c:pt idx="603">
                  <c:v>4.9292158166180933E-4</c:v>
                </c:pt>
                <c:pt idx="604">
                  <c:v>5.476895894207523E-4</c:v>
                </c:pt>
                <c:pt idx="605">
                  <c:v>6.0282759439506117E-4</c:v>
                </c:pt>
                <c:pt idx="606">
                  <c:v>6.5833578321294883E-4</c:v>
                </c:pt>
                <c:pt idx="607">
                  <c:v>7.1421434256258021E-4</c:v>
                </c:pt>
                <c:pt idx="608">
                  <c:v>7.7046345916709225E-4</c:v>
                </c:pt>
                <c:pt idx="609">
                  <c:v>8.2708331978459393E-4</c:v>
                </c:pt>
                <c:pt idx="610">
                  <c:v>8.8407411121316226E-4</c:v>
                </c:pt>
                <c:pt idx="611">
                  <c:v>9.4143602029334028E-4</c:v>
                </c:pt>
                <c:pt idx="612">
                  <c:v>9.9916923391313306E-4</c:v>
                </c:pt>
                <c:pt idx="613">
                  <c:v>1.0572739389905217E-3</c:v>
                </c:pt>
                <c:pt idx="614">
                  <c:v>1.1157503224884513E-3</c:v>
                </c:pt>
                <c:pt idx="615">
                  <c:v>1.174598571412333E-3</c:v>
                </c:pt>
                <c:pt idx="616">
                  <c:v>1.233811904761406E-3</c:v>
                </c:pt>
                <c:pt idx="617">
                  <c:v>1.2933402011935935E-3</c:v>
                </c:pt>
                <c:pt idx="618">
                  <c:v>1.3531158401897114E-3</c:v>
                </c:pt>
                <c:pt idx="619">
                  <c:v>1.4130699005410197E-3</c:v>
                </c:pt>
                <c:pt idx="620">
                  <c:v>1.4731324497727072E-3</c:v>
                </c:pt>
                <c:pt idx="621">
                  <c:v>1.5203494579616372E-3</c:v>
                </c:pt>
                <c:pt idx="622">
                  <c:v>1.5934274073953203E-3</c:v>
                </c:pt>
                <c:pt idx="623">
                  <c:v>1.6536445918216569E-3</c:v>
                </c:pt>
                <c:pt idx="624">
                  <c:v>1.7139007653324545E-3</c:v>
                </c:pt>
                <c:pt idx="625">
                  <c:v>1.761251216343177E-3</c:v>
                </c:pt>
                <c:pt idx="626">
                  <c:v>1.817248480724081E-3</c:v>
                </c:pt>
                <c:pt idx="627">
                  <c:v>1.8775821034904589E-3</c:v>
                </c:pt>
                <c:pt idx="628">
                  <c:v>1.9379338325104761E-3</c:v>
                </c:pt>
                <c:pt idx="629">
                  <c:v>1.9982980562728769E-3</c:v>
                </c:pt>
                <c:pt idx="630">
                  <c:v>2.080260658542085E-3</c:v>
                </c:pt>
                <c:pt idx="631">
                  <c:v>2.1363143226302284E-3</c:v>
                </c:pt>
                <c:pt idx="632">
                  <c:v>2.19668039737414E-3</c:v>
                </c:pt>
                <c:pt idx="633">
                  <c:v>2.2570349565395609E-3</c:v>
                </c:pt>
                <c:pt idx="634">
                  <c:v>2.3173723878908148E-3</c:v>
                </c:pt>
                <c:pt idx="635">
                  <c:v>2.3776870790873095E-3</c:v>
                </c:pt>
                <c:pt idx="636">
                  <c:v>2.4379734176535606E-3</c:v>
                </c:pt>
                <c:pt idx="637">
                  <c:v>2.4982257909941796E-3</c:v>
                </c:pt>
                <c:pt idx="638">
                  <c:v>2.5584385863988701E-3</c:v>
                </c:pt>
                <c:pt idx="639">
                  <c:v>2.6186061910424274E-3</c:v>
                </c:pt>
                <c:pt idx="640">
                  <c:v>2.6787229919672528E-3</c:v>
                </c:pt>
                <c:pt idx="641">
                  <c:v>2.7387833761058356E-3</c:v>
                </c:pt>
                <c:pt idx="642">
                  <c:v>2.7987817302732587E-3</c:v>
                </c:pt>
                <c:pt idx="643">
                  <c:v>2.8587124411597054E-3</c:v>
                </c:pt>
                <c:pt idx="644">
                  <c:v>2.9185698953354544E-3</c:v>
                </c:pt>
                <c:pt idx="645">
                  <c:v>2.9783484792608728E-3</c:v>
                </c:pt>
                <c:pt idx="646">
                  <c:v>3.0380425792714272E-3</c:v>
                </c:pt>
                <c:pt idx="647">
                  <c:v>3.0976465815876764E-3</c:v>
                </c:pt>
                <c:pt idx="648">
                  <c:v>3.1571548723202669E-3</c:v>
                </c:pt>
                <c:pt idx="649">
                  <c:v>3.2165618374499494E-3</c:v>
                </c:pt>
                <c:pt idx="650">
                  <c:v>3.2758618628500602E-3</c:v>
                </c:pt>
                <c:pt idx="651">
                  <c:v>3.3350493342790277E-3</c:v>
                </c:pt>
                <c:pt idx="652">
                  <c:v>3.3941186373778742E-3</c:v>
                </c:pt>
                <c:pt idx="653">
                  <c:v>3.4530641576727139E-3</c:v>
                </c:pt>
                <c:pt idx="654">
                  <c:v>3.5118802805772509E-3</c:v>
                </c:pt>
                <c:pt idx="655">
                  <c:v>3.5705613913977752E-3</c:v>
                </c:pt>
                <c:pt idx="656">
                  <c:v>3.6291018753181747E-3</c:v>
                </c:pt>
                <c:pt idx="657">
                  <c:v>3.6874961174149234E-3</c:v>
                </c:pt>
                <c:pt idx="658">
                  <c:v>3.7457385026545831E-3</c:v>
                </c:pt>
                <c:pt idx="659">
                  <c:v>3.8038234158963014E-3</c:v>
                </c:pt>
                <c:pt idx="660">
                  <c:v>3.8493118113295368E-3</c:v>
                </c:pt>
                <c:pt idx="661">
                  <c:v>3.9194983652479642E-3</c:v>
                </c:pt>
                <c:pt idx="662">
                  <c:v>3.9770771705316399E-3</c:v>
                </c:pt>
                <c:pt idx="663">
                  <c:v>4.0344760421473502E-3</c:v>
                </c:pt>
                <c:pt idx="664">
                  <c:v>4.0916893644196706E-3</c:v>
                </c:pt>
                <c:pt idx="665">
                  <c:v>4.1487115215532722E-3</c:v>
                </c:pt>
                <c:pt idx="666">
                  <c:v>4.2055368976653962E-3</c:v>
                </c:pt>
                <c:pt idx="667">
                  <c:v>4.2621598767508817E-3</c:v>
                </c:pt>
                <c:pt idx="668">
                  <c:v>4.3185795100986191E-3</c:v>
                </c:pt>
                <c:pt idx="669">
                  <c:v>4.3748409482494144E-3</c:v>
                </c:pt>
                <c:pt idx="670">
                  <c:v>4.4310163398078584E-3</c:v>
                </c:pt>
                <c:pt idx="671">
                  <c:v>4.4871793075118571E-3</c:v>
                </c:pt>
                <c:pt idx="672">
                  <c:v>4.5434046134529282E-3</c:v>
                </c:pt>
                <c:pt idx="673">
                  <c:v>4.5997491959975934E-3</c:v>
                </c:pt>
                <c:pt idx="674">
                  <c:v>4.6562208328268517E-3</c:v>
                </c:pt>
                <c:pt idx="675">
                  <c:v>4.7128192847445405E-3</c:v>
                </c:pt>
                <c:pt idx="676">
                  <c:v>4.7695443125345127E-3</c:v>
                </c:pt>
                <c:pt idx="677">
                  <c:v>4.8263956769931116E-3</c:v>
                </c:pt>
                <c:pt idx="678">
                  <c:v>4.8669237906292673E-3</c:v>
                </c:pt>
                <c:pt idx="679">
                  <c:v>4.9239881213300075E-3</c:v>
                </c:pt>
                <c:pt idx="680">
                  <c:v>4.9811780962857478E-3</c:v>
                </c:pt>
                <c:pt idx="681">
                  <c:v>5.0384934760623014E-3</c:v>
                </c:pt>
                <c:pt idx="682">
                  <c:v>5.1125391768852557E-3</c:v>
                </c:pt>
                <c:pt idx="683">
                  <c:v>5.1701435379039595E-3</c:v>
                </c:pt>
                <c:pt idx="684">
                  <c:v>5.2320457000428052E-3</c:v>
                </c:pt>
                <c:pt idx="685">
                  <c:v>5.2857260072619594E-3</c:v>
                </c:pt>
                <c:pt idx="686">
                  <c:v>5.3311317628451458E-3</c:v>
                </c:pt>
                <c:pt idx="687">
                  <c:v>5.4018052116130977E-3</c:v>
                </c:pt>
                <c:pt idx="688">
                  <c:v>5.4600304913707265E-3</c:v>
                </c:pt>
                <c:pt idx="689">
                  <c:v>5.5183792372232032E-3</c:v>
                </c:pt>
                <c:pt idx="690">
                  <c:v>5.576851209954381E-3</c:v>
                </c:pt>
                <c:pt idx="691">
                  <c:v>5.6354461703406189E-3</c:v>
                </c:pt>
                <c:pt idx="692">
                  <c:v>5.694163879160774E-3</c:v>
                </c:pt>
                <c:pt idx="693">
                  <c:v>5.7530040971912055E-3</c:v>
                </c:pt>
                <c:pt idx="694">
                  <c:v>5.8119665852132685E-3</c:v>
                </c:pt>
                <c:pt idx="695">
                  <c:v>5.871051103998326E-3</c:v>
                </c:pt>
                <c:pt idx="696">
                  <c:v>5.9302574143227371E-3</c:v>
                </c:pt>
                <c:pt idx="697">
                  <c:v>5.989585276955367E-3</c:v>
                </c:pt>
                <c:pt idx="698">
                  <c:v>6.0490344526725748E-3</c:v>
                </c:pt>
                <c:pt idx="699">
                  <c:v>6.0956559078960268E-3</c:v>
                </c:pt>
                <c:pt idx="700">
                  <c:v>6.1682957864411803E-3</c:v>
                </c:pt>
                <c:pt idx="701">
                  <c:v>6.2281074660278102E-3</c:v>
                </c:pt>
                <c:pt idx="702">
                  <c:v>6.2880395017744783E-3</c:v>
                </c:pt>
                <c:pt idx="703">
                  <c:v>6.3480916544475519E-3</c:v>
                </c:pt>
                <c:pt idx="704">
                  <c:v>6.4082636848108998E-3</c:v>
                </c:pt>
                <c:pt idx="705">
                  <c:v>6.4685553536308893E-3</c:v>
                </c:pt>
                <c:pt idx="706">
                  <c:v>6.5289664216613974E-3</c:v>
                </c:pt>
                <c:pt idx="707">
                  <c:v>6.5894966496687912E-3</c:v>
                </c:pt>
                <c:pt idx="708">
                  <c:v>6.6501457984119439E-3</c:v>
                </c:pt>
                <c:pt idx="709">
                  <c:v>6.7109136286472304E-3</c:v>
                </c:pt>
                <c:pt idx="710">
                  <c:v>6.7717999011360219E-3</c:v>
                </c:pt>
                <c:pt idx="711">
                  <c:v>6.8328043766247015E-3</c:v>
                </c:pt>
                <c:pt idx="712">
                  <c:v>6.8939268158721423E-3</c:v>
                </c:pt>
                <c:pt idx="713">
                  <c:v>6.9551669796322213E-3</c:v>
                </c:pt>
                <c:pt idx="714">
                  <c:v>7.0165246286488236E-3</c:v>
                </c:pt>
                <c:pt idx="715">
                  <c:v>7.0779995236733284E-3</c:v>
                </c:pt>
                <c:pt idx="716">
                  <c:v>7.1395914254571147E-3</c:v>
                </c:pt>
                <c:pt idx="717">
                  <c:v>7.2013000947390715E-3</c:v>
                </c:pt>
                <c:pt idx="718">
                  <c:v>7.26312529226808E-3</c:v>
                </c:pt>
                <c:pt idx="719">
                  <c:v>7.3250667787805313E-3</c:v>
                </c:pt>
                <c:pt idx="720">
                  <c:v>7.3916408653646416E-3</c:v>
                </c:pt>
                <c:pt idx="721">
                  <c:v>7.4492666933434482E-3</c:v>
                </c:pt>
                <c:pt idx="722">
                  <c:v>7.5114504543338789E-3</c:v>
                </c:pt>
                <c:pt idx="723">
                  <c:v>7.5736249670421696E-3</c:v>
                </c:pt>
                <c:pt idx="724">
                  <c:v>7.6357404748994551E-3</c:v>
                </c:pt>
                <c:pt idx="725">
                  <c:v>7.697754577612459E-3</c:v>
                </c:pt>
                <c:pt idx="726">
                  <c:v>7.7596563332488211E-3</c:v>
                </c:pt>
                <c:pt idx="727">
                  <c:v>7.8214427152595301E-3</c:v>
                </c:pt>
                <c:pt idx="728">
                  <c:v>7.8831106970281284E-3</c:v>
                </c:pt>
                <c:pt idx="729">
                  <c:v>7.9446572518782066E-3</c:v>
                </c:pt>
                <c:pt idx="730">
                  <c:v>7.9882145195837272E-3</c:v>
                </c:pt>
                <c:pt idx="731">
                  <c:v>8.0495410269503555E-3</c:v>
                </c:pt>
                <c:pt idx="732">
                  <c:v>8.1107378617414506E-3</c:v>
                </c:pt>
                <c:pt idx="733">
                  <c:v>8.1718019975835741E-3</c:v>
                </c:pt>
                <c:pt idx="734">
                  <c:v>8.250462684257498E-3</c:v>
                </c:pt>
                <c:pt idx="735">
                  <c:v>8.3156393982926485E-3</c:v>
                </c:pt>
                <c:pt idx="736">
                  <c:v>8.3718289281198288E-3</c:v>
                </c:pt>
                <c:pt idx="737">
                  <c:v>8.4322950997944845E-3</c:v>
                </c:pt>
                <c:pt idx="738">
                  <c:v>8.4794241203232385E-3</c:v>
                </c:pt>
                <c:pt idx="739">
                  <c:v>8.5527784065034251E-3</c:v>
                </c:pt>
                <c:pt idx="740">
                  <c:v>8.6127894869084121E-3</c:v>
                </c:pt>
                <c:pt idx="741">
                  <c:v>8.6726428154967894E-3</c:v>
                </c:pt>
                <c:pt idx="742">
                  <c:v>8.7323353648102731E-3</c:v>
                </c:pt>
                <c:pt idx="743">
                  <c:v>8.791864107333125E-3</c:v>
                </c:pt>
                <c:pt idx="744">
                  <c:v>8.8512260154846589E-3</c:v>
                </c:pt>
                <c:pt idx="745">
                  <c:v>8.9104180616392248E-3</c:v>
                </c:pt>
                <c:pt idx="746">
                  <c:v>8.9694372181112203E-3</c:v>
                </c:pt>
                <c:pt idx="747">
                  <c:v>9.0282804571550912E-3</c:v>
                </c:pt>
                <c:pt idx="748">
                  <c:v>9.0869447509753232E-3</c:v>
                </c:pt>
                <c:pt idx="749">
                  <c:v>9.1454270717189479E-3</c:v>
                </c:pt>
                <c:pt idx="750">
                  <c:v>9.2037243914830369E-3</c:v>
                </c:pt>
                <c:pt idx="751">
                  <c:v>9.2618336823047098E-3</c:v>
                </c:pt>
                <c:pt idx="752">
                  <c:v>9.3197519161761222E-3</c:v>
                </c:pt>
                <c:pt idx="753">
                  <c:v>9.3774760650244815E-3</c:v>
                </c:pt>
                <c:pt idx="754">
                  <c:v>9.4350031007395252E-3</c:v>
                </c:pt>
                <c:pt idx="755">
                  <c:v>9.4923299951460427E-3</c:v>
                </c:pt>
                <c:pt idx="756">
                  <c:v>9.5494537200263574E-3</c:v>
                </c:pt>
                <c:pt idx="757">
                  <c:v>9.6063712471128326E-3</c:v>
                </c:pt>
                <c:pt idx="758">
                  <c:v>9.6630795480853737E-3</c:v>
                </c:pt>
                <c:pt idx="759">
                  <c:v>9.7195755945689299E-3</c:v>
                </c:pt>
                <c:pt idx="760">
                  <c:v>9.7634512900994924E-3</c:v>
                </c:pt>
                <c:pt idx="761">
                  <c:v>9.8319188103515587E-3</c:v>
                </c:pt>
                <c:pt idx="762">
                  <c:v>9.8877599226732116E-3</c:v>
                </c:pt>
                <c:pt idx="763">
                  <c:v>9.9433766665435463E-3</c:v>
                </c:pt>
                <c:pt idx="764">
                  <c:v>9.9987660133576961E-3</c:v>
                </c:pt>
                <c:pt idx="765">
                  <c:v>1.0053924934460834E-2</c:v>
                </c:pt>
                <c:pt idx="766">
                  <c:v>1.0108850401155667E-2</c:v>
                </c:pt>
                <c:pt idx="767">
                  <c:v>1.0163539384694942E-2</c:v>
                </c:pt>
                <c:pt idx="768">
                  <c:v>1.0217988856293936E-2</c:v>
                </c:pt>
                <c:pt idx="769">
                  <c:v>1.0272195787117966E-2</c:v>
                </c:pt>
                <c:pt idx="770">
                  <c:v>1.0326157148294879E-2</c:v>
                </c:pt>
                <c:pt idx="771">
                  <c:v>1.0379869910910056E-2</c:v>
                </c:pt>
                <c:pt idx="772">
                  <c:v>1.0441222765191901E-2</c:v>
                </c:pt>
                <c:pt idx="773">
                  <c:v>1.0474744145909041E-2</c:v>
                </c:pt>
                <c:pt idx="774">
                  <c:v>1.0539531085858589E-2</c:v>
                </c:pt>
                <c:pt idx="775">
                  <c:v>1.0592300706391833E-2</c:v>
                </c:pt>
                <c:pt idx="776">
                  <c:v>1.0644871671915135E-2</c:v>
                </c:pt>
                <c:pt idx="777">
                  <c:v>1.0708609722228344E-2</c:v>
                </c:pt>
                <c:pt idx="778">
                  <c:v>1.0753034708799252E-2</c:v>
                </c:pt>
                <c:pt idx="779">
                  <c:v>1.0805041294727319E-2</c:v>
                </c:pt>
                <c:pt idx="780">
                  <c:v>1.0856861833756209E-2</c:v>
                </c:pt>
                <c:pt idx="781">
                  <c:v>1.0908494230870147E-2</c:v>
                </c:pt>
                <c:pt idx="782">
                  <c:v>1.0959936391027577E-2</c:v>
                </c:pt>
                <c:pt idx="783">
                  <c:v>1.1011186219161148E-2</c:v>
                </c:pt>
                <c:pt idx="784">
                  <c:v>1.1062241620175156E-2</c:v>
                </c:pt>
                <c:pt idx="785">
                  <c:v>1.1113100498942945E-2</c:v>
                </c:pt>
                <c:pt idx="786">
                  <c:v>1.1167534077208274E-2</c:v>
                </c:pt>
                <c:pt idx="787">
                  <c:v>1.1214220309117222E-2</c:v>
                </c:pt>
                <c:pt idx="788">
                  <c:v>1.1264477050144052E-2</c:v>
                </c:pt>
                <c:pt idx="789">
                  <c:v>1.1314528888167931E-2</c:v>
                </c:pt>
                <c:pt idx="790">
                  <c:v>1.1389048681569314E-2</c:v>
                </c:pt>
                <c:pt idx="791">
                  <c:v>1.1414009474169033E-2</c:v>
                </c:pt>
                <c:pt idx="792">
                  <c:v>1.146343403156805E-2</c:v>
                </c:pt>
                <c:pt idx="793">
                  <c:v>1.1512645304799963E-2</c:v>
                </c:pt>
                <c:pt idx="794">
                  <c:v>1.1561641198516366E-2</c:v>
                </c:pt>
                <c:pt idx="795">
                  <c:v>1.1631257560770608E-2</c:v>
                </c:pt>
                <c:pt idx="796">
                  <c:v>1.1679721666304488E-2</c:v>
                </c:pt>
                <c:pt idx="797">
                  <c:v>1.1727963208090291E-2</c:v>
                </c:pt>
                <c:pt idx="798">
                  <c:v>1.1775980090668728E-2</c:v>
                </c:pt>
                <c:pt idx="799">
                  <c:v>1.1820182086207609E-2</c:v>
                </c:pt>
                <c:pt idx="800">
                  <c:v>1.1867758323967692E-2</c:v>
                </c:pt>
                <c:pt idx="801">
                  <c:v>1.1915103767077717E-2</c:v>
                </c:pt>
                <c:pt idx="802">
                  <c:v>1.1962216320163144E-2</c:v>
                </c:pt>
                <c:pt idx="803">
                  <c:v>1.2012621273245851E-2</c:v>
                </c:pt>
                <c:pt idx="804">
                  <c:v>1.2059246194947403E-2</c:v>
                </c:pt>
                <c:pt idx="805">
                  <c:v>1.2105631788703107E-2</c:v>
                </c:pt>
                <c:pt idx="806">
                  <c:v>1.2151775958898957E-2</c:v>
                </c:pt>
                <c:pt idx="807">
                  <c:v>1.2197676609908057E-2</c:v>
                </c:pt>
                <c:pt idx="808">
                  <c:v>1.2243331646075144E-2</c:v>
                </c:pt>
                <c:pt idx="809">
                  <c:v>1.2288738971739798E-2</c:v>
                </c:pt>
                <c:pt idx="810">
                  <c:v>1.2333896491213235E-2</c:v>
                </c:pt>
                <c:pt idx="811">
                  <c:v>1.2378802108801516E-2</c:v>
                </c:pt>
                <c:pt idx="812">
                  <c:v>1.2420071904198693E-2</c:v>
                </c:pt>
                <c:pt idx="813">
                  <c:v>1.2464484367124662E-2</c:v>
                </c:pt>
                <c:pt idx="814">
                  <c:v>1.2508638794151317E-2</c:v>
                </c:pt>
                <c:pt idx="815">
                  <c:v>1.2552533089685625E-2</c:v>
                </c:pt>
                <c:pt idx="816">
                  <c:v>1.2599478317805814E-2</c:v>
                </c:pt>
                <c:pt idx="817">
                  <c:v>1.2642828513494426E-2</c:v>
                </c:pt>
                <c:pt idx="818">
                  <c:v>1.2685912136970994E-2</c:v>
                </c:pt>
                <c:pt idx="819">
                  <c:v>1.2728727092422959E-2</c:v>
                </c:pt>
                <c:pt idx="820">
                  <c:v>1.2771271284017137E-2</c:v>
                </c:pt>
                <c:pt idx="821">
                  <c:v>1.2810318746746319E-2</c:v>
                </c:pt>
                <c:pt idx="822">
                  <c:v>1.2852333444163477E-2</c:v>
                </c:pt>
                <c:pt idx="823">
                  <c:v>1.2894071244891059E-2</c:v>
                </c:pt>
                <c:pt idx="824">
                  <c:v>1.2941866482280573E-2</c:v>
                </c:pt>
                <c:pt idx="825">
                  <c:v>1.2979877769230694E-2</c:v>
                </c:pt>
                <c:pt idx="826">
                  <c:v>1.3020833193278961E-2</c:v>
                </c:pt>
                <c:pt idx="827">
                  <c:v>1.3061605707258204E-2</c:v>
                </c:pt>
                <c:pt idx="828">
                  <c:v>1.3102236103709376E-2</c:v>
                </c:pt>
                <c:pt idx="829">
                  <c:v>1.3148539274346428E-2</c:v>
                </c:pt>
                <c:pt idx="830">
                  <c:v>1.3188945998728347E-2</c:v>
                </c:pt>
                <c:pt idx="831">
                  <c:v>1.3229251070158406E-2</c:v>
                </c:pt>
                <c:pt idx="832">
                  <c:v>1.3269454164382428E-2</c:v>
                </c:pt>
                <c:pt idx="833">
                  <c:v>1.3309554957151403E-2</c:v>
                </c:pt>
                <c:pt idx="834">
                  <c:v>1.334026496705633E-2</c:v>
                </c:pt>
                <c:pt idx="835">
                  <c:v>1.3380177879194528E-2</c:v>
                </c:pt>
                <c:pt idx="836">
                  <c:v>1.341998758486364E-2</c:v>
                </c:pt>
                <c:pt idx="837">
                  <c:v>1.3459693759942937E-2</c:v>
                </c:pt>
                <c:pt idx="838">
                  <c:v>1.3508513050150748E-2</c:v>
                </c:pt>
                <c:pt idx="839">
                  <c:v>1.3547993224764144E-2</c:v>
                </c:pt>
                <c:pt idx="840">
                  <c:v>1.3599603140880743E-2</c:v>
                </c:pt>
                <c:pt idx="841">
                  <c:v>1.3626639535887032E-2</c:v>
                </c:pt>
                <c:pt idx="842">
                  <c:v>1.3665805023867548E-2</c:v>
                </c:pt>
                <c:pt idx="843">
                  <c:v>1.370182332186598E-2</c:v>
                </c:pt>
                <c:pt idx="844">
                  <c:v>1.3740783502840692E-2</c:v>
                </c:pt>
                <c:pt idx="845">
                  <c:v>1.3796773918511029E-2</c:v>
                </c:pt>
                <c:pt idx="846">
                  <c:v>1.3837979047272414E-2</c:v>
                </c:pt>
                <c:pt idx="847">
                  <c:v>1.3874076387222212E-2</c:v>
                </c:pt>
                <c:pt idx="848">
                  <c:v>1.3912566861829789E-2</c:v>
                </c:pt>
                <c:pt idx="849">
                  <c:v>1.3950949730837936E-2</c:v>
                </c:pt>
                <c:pt idx="850">
                  <c:v>1.3989224669921085E-2</c:v>
                </c:pt>
                <c:pt idx="851">
                  <c:v>1.4027391354751173E-2</c:v>
                </c:pt>
                <c:pt idx="852">
                  <c:v>1.4065449460997637E-2</c:v>
                </c:pt>
                <c:pt idx="853">
                  <c:v>1.4103398664332412E-2</c:v>
                </c:pt>
                <c:pt idx="854">
                  <c:v>1.414123864041994E-2</c:v>
                </c:pt>
                <c:pt idx="855">
                  <c:v>1.4178969064934654E-2</c:v>
                </c:pt>
                <c:pt idx="856">
                  <c:v>1.4216589613536001E-2</c:v>
                </c:pt>
                <c:pt idx="857">
                  <c:v>1.4254099961888422E-2</c:v>
                </c:pt>
                <c:pt idx="858">
                  <c:v>1.4291499785663853E-2</c:v>
                </c:pt>
                <c:pt idx="859">
                  <c:v>1.4319970793321087E-2</c:v>
                </c:pt>
                <c:pt idx="860">
                  <c:v>1.4365966562111532E-2</c:v>
                </c:pt>
                <c:pt idx="861">
                  <c:v>1.4403032866112664E-2</c:v>
                </c:pt>
                <c:pt idx="862">
                  <c:v>1.443998734817209E-2</c:v>
                </c:pt>
                <c:pt idx="863">
                  <c:v>1.4476829683959247E-2</c:v>
                </c:pt>
                <c:pt idx="864">
                  <c:v>1.4513559549121091E-2</c:v>
                </c:pt>
                <c:pt idx="865">
                  <c:v>1.4550176619324562E-2</c:v>
                </c:pt>
                <c:pt idx="866">
                  <c:v>1.4586680570221611E-2</c:v>
                </c:pt>
                <c:pt idx="867">
                  <c:v>1.4623071077466687E-2</c:v>
                </c:pt>
                <c:pt idx="868">
                  <c:v>1.4659347816714241E-2</c:v>
                </c:pt>
                <c:pt idx="869">
                  <c:v>1.4695510463623718E-2</c:v>
                </c:pt>
                <c:pt idx="870">
                  <c:v>1.4731558693844571E-2</c:v>
                </c:pt>
                <c:pt idx="871">
                  <c:v>1.4767492183028752E-2</c:v>
                </c:pt>
                <c:pt idx="872">
                  <c:v>1.4794751201333058E-2</c:v>
                </c:pt>
                <c:pt idx="873">
                  <c:v>1.4839013640902399E-2</c:v>
                </c:pt>
                <c:pt idx="874">
                  <c:v>1.4874600960890771E-2</c:v>
                </c:pt>
                <c:pt idx="875">
                  <c:v>1.4910072242452777E-2</c:v>
                </c:pt>
                <c:pt idx="876">
                  <c:v>1.4945417344445489E-2</c:v>
                </c:pt>
                <c:pt idx="877">
                  <c:v>1.4980586691457631E-2</c:v>
                </c:pt>
                <c:pt idx="878">
                  <c:v>1.5015520431653218E-2</c:v>
                </c:pt>
                <c:pt idx="879">
                  <c:v>1.505015821179484E-2</c:v>
                </c:pt>
                <c:pt idx="880">
                  <c:v>1.5101139086873504E-2</c:v>
                </c:pt>
                <c:pt idx="881">
                  <c:v>1.5120440075848316E-2</c:v>
                </c:pt>
                <c:pt idx="882">
                  <c:v>1.5151825779864125E-2</c:v>
                </c:pt>
                <c:pt idx="883">
                  <c:v>1.5184922816515456E-2</c:v>
                </c:pt>
                <c:pt idx="884">
                  <c:v>1.5217619113168102E-2</c:v>
                </c:pt>
                <c:pt idx="885">
                  <c:v>1.5242121671996218E-2</c:v>
                </c:pt>
                <c:pt idx="886">
                  <c:v>1.5271518067142394E-2</c:v>
                </c:pt>
                <c:pt idx="887">
                  <c:v>1.530310862629098E-2</c:v>
                </c:pt>
                <c:pt idx="888">
                  <c:v>1.5334288789202573E-2</c:v>
                </c:pt>
                <c:pt idx="889">
                  <c:v>1.5365055941197272E-2</c:v>
                </c:pt>
                <c:pt idx="890">
                  <c:v>1.5407685038064466E-2</c:v>
                </c:pt>
                <c:pt idx="891">
                  <c:v>1.5435052760435219E-2</c:v>
                </c:pt>
                <c:pt idx="892">
                  <c:v>1.5464448976414136E-2</c:v>
                </c:pt>
                <c:pt idx="893">
                  <c:v>1.549342091246686E-2</c:v>
                </c:pt>
                <c:pt idx="894">
                  <c:v>1.5521965953143035E-2</c:v>
                </c:pt>
                <c:pt idx="895">
                  <c:v>1.5550081483004796E-2</c:v>
                </c:pt>
                <c:pt idx="896">
                  <c:v>1.5577764886641754E-2</c:v>
                </c:pt>
                <c:pt idx="897">
                  <c:v>1.5605013548666002E-2</c:v>
                </c:pt>
                <c:pt idx="898">
                  <c:v>1.5625168019089704E-2</c:v>
                </c:pt>
                <c:pt idx="899">
                  <c:v>1.5658196186457141E-2</c:v>
                </c:pt>
                <c:pt idx="900">
                  <c:v>1.5684124931578114E-2</c:v>
                </c:pt>
                <c:pt idx="901">
                  <c:v>1.5709608473794545E-2</c:v>
                </c:pt>
                <c:pt idx="902">
                  <c:v>1.573464419785342E-2</c:v>
                </c:pt>
                <c:pt idx="903">
                  <c:v>1.5759229488536697E-2</c:v>
                </c:pt>
                <c:pt idx="904">
                  <c:v>1.5783361730648815E-2</c:v>
                </c:pt>
                <c:pt idx="905">
                  <c:v>1.5807038309031685E-2</c:v>
                </c:pt>
                <c:pt idx="906">
                  <c:v>1.5830256608557192E-2</c:v>
                </c:pt>
                <c:pt idx="907">
                  <c:v>1.5853014014132194E-2</c:v>
                </c:pt>
                <c:pt idx="908">
                  <c:v>1.5875307910703518E-2</c:v>
                </c:pt>
                <c:pt idx="909">
                  <c:v>1.5897135683245467E-2</c:v>
                </c:pt>
                <c:pt idx="910">
                  <c:v>1.5918494716774811E-2</c:v>
                </c:pt>
                <c:pt idx="911">
                  <c:v>1.5939382396350787E-2</c:v>
                </c:pt>
                <c:pt idx="912">
                  <c:v>1.5959796107065105E-2</c:v>
                </c:pt>
                <c:pt idx="913">
                  <c:v>1.597973323405194E-2</c:v>
                </c:pt>
                <c:pt idx="914">
                  <c:v>1.5999191162487936E-2</c:v>
                </c:pt>
                <c:pt idx="915">
                  <c:v>1.6018167277597195E-2</c:v>
                </c:pt>
                <c:pt idx="916">
                  <c:v>1.6036658964636297E-2</c:v>
                </c:pt>
                <c:pt idx="917">
                  <c:v>1.6054663608921771E-2</c:v>
                </c:pt>
                <c:pt idx="918">
                  <c:v>1.6072178595802622E-2</c:v>
                </c:pt>
                <c:pt idx="919">
                  <c:v>1.6089201310687806E-2</c:v>
                </c:pt>
                <c:pt idx="920">
                  <c:v>1.610572913902375E-2</c:v>
                </c:pt>
                <c:pt idx="921">
                  <c:v>1.6121759466311836E-2</c:v>
                </c:pt>
                <c:pt idx="922">
                  <c:v>1.6137289678100908E-2</c:v>
                </c:pt>
                <c:pt idx="923">
                  <c:v>1.6152317159999763E-2</c:v>
                </c:pt>
                <c:pt idx="924">
                  <c:v>1.6166839297664659E-2</c:v>
                </c:pt>
                <c:pt idx="925">
                  <c:v>1.6180853476801815E-2</c:v>
                </c:pt>
                <c:pt idx="926">
                  <c:v>1.6194357083182398E-2</c:v>
                </c:pt>
                <c:pt idx="927">
                  <c:v>1.6207347502625036E-2</c:v>
                </c:pt>
                <c:pt idx="928">
                  <c:v>1.6219832573037551E-2</c:v>
                </c:pt>
                <c:pt idx="929">
                  <c:v>1.6231884838458221E-2</c:v>
                </c:pt>
                <c:pt idx="930">
                  <c:v>1.6243602092782528E-2</c:v>
                </c:pt>
                <c:pt idx="931">
                  <c:v>1.6255082940904719E-2</c:v>
                </c:pt>
                <c:pt idx="932">
                  <c:v>1.6266426363718278E-2</c:v>
                </c:pt>
                <c:pt idx="933">
                  <c:v>1.6274195350965165E-2</c:v>
                </c:pt>
                <c:pt idx="934">
                  <c:v>1.6288905792931352E-2</c:v>
                </c:pt>
                <c:pt idx="935">
                  <c:v>1.6300049574004272E-2</c:v>
                </c:pt>
                <c:pt idx="936">
                  <c:v>1.6311130562211285E-2</c:v>
                </c:pt>
                <c:pt idx="937">
                  <c:v>1.6318693953858661E-2</c:v>
                </c:pt>
                <c:pt idx="938">
                  <c:v>1.6328514611287606E-2</c:v>
                </c:pt>
                <c:pt idx="939">
                  <c:v>1.633942740044279E-2</c:v>
                </c:pt>
                <c:pt idx="940">
                  <c:v>1.6350280645548283E-2</c:v>
                </c:pt>
                <c:pt idx="941">
                  <c:v>1.6361075218609411E-2</c:v>
                </c:pt>
                <c:pt idx="942">
                  <c:v>1.6376346680304632E-2</c:v>
                </c:pt>
                <c:pt idx="943">
                  <c:v>1.6387012538074119E-2</c:v>
                </c:pt>
                <c:pt idx="944">
                  <c:v>1.6397622580066606E-2</c:v>
                </c:pt>
                <c:pt idx="945">
                  <c:v>1.6408177678441938E-2</c:v>
                </c:pt>
                <c:pt idx="946">
                  <c:v>1.6418678705352463E-2</c:v>
                </c:pt>
                <c:pt idx="947">
                  <c:v>1.6429126532965521E-2</c:v>
                </c:pt>
                <c:pt idx="948">
                  <c:v>1.6439522033450948E-2</c:v>
                </c:pt>
                <c:pt idx="949">
                  <c:v>1.6449866078976083E-2</c:v>
                </c:pt>
                <c:pt idx="950">
                  <c:v>1.6460159541723252E-2</c:v>
                </c:pt>
                <c:pt idx="951">
                  <c:v>1.647040329386229E-2</c:v>
                </c:pt>
                <c:pt idx="952">
                  <c:v>1.6480598207585517E-2</c:v>
                </c:pt>
                <c:pt idx="953">
                  <c:v>1.6490745155075259E-2</c:v>
                </c:pt>
                <c:pt idx="954">
                  <c:v>1.6500845008523835E-2</c:v>
                </c:pt>
                <c:pt idx="955">
                  <c:v>1.6510898640123561E-2</c:v>
                </c:pt>
                <c:pt idx="956">
                  <c:v>1.6520906922074252E-2</c:v>
                </c:pt>
                <c:pt idx="957">
                  <c:v>1.6530870726578217E-2</c:v>
                </c:pt>
                <c:pt idx="958">
                  <c:v>1.6540790925842763E-2</c:v>
                </c:pt>
                <c:pt idx="959">
                  <c:v>1.6550668392072698E-2</c:v>
                </c:pt>
                <c:pt idx="960">
                  <c:v>1.6560503997482823E-2</c:v>
                </c:pt>
                <c:pt idx="961">
                  <c:v>1.6570298614290435E-2</c:v>
                </c:pt>
                <c:pt idx="962">
                  <c:v>1.6580053114712834E-2</c:v>
                </c:pt>
                <c:pt idx="963">
                  <c:v>1.6589768370974811E-2</c:v>
                </c:pt>
                <c:pt idx="964">
                  <c:v>1.6599445255303658E-2</c:v>
                </c:pt>
                <c:pt idx="965">
                  <c:v>1.6609084639926663E-2</c:v>
                </c:pt>
                <c:pt idx="966">
                  <c:v>1.6618687397078613E-2</c:v>
                </c:pt>
                <c:pt idx="967">
                  <c:v>1.6628254398996789E-2</c:v>
                </c:pt>
                <c:pt idx="968">
                  <c:v>1.6637786517920972E-2</c:v>
                </c:pt>
                <c:pt idx="969">
                  <c:v>1.6647284626090941E-2</c:v>
                </c:pt>
                <c:pt idx="970">
                  <c:v>1.6656749595758968E-2</c:v>
                </c:pt>
                <c:pt idx="971">
                  <c:v>1.6666182299169829E-2</c:v>
                </c:pt>
                <c:pt idx="972">
                  <c:v>1.6672418679437889E-2</c:v>
                </c:pt>
                <c:pt idx="973">
                  <c:v>1.6684954396246621E-2</c:v>
                </c:pt>
                <c:pt idx="974">
                  <c:v>1.6694295534422088E-2</c:v>
                </c:pt>
                <c:pt idx="975">
                  <c:v>1.670360789537445E-2</c:v>
                </c:pt>
                <c:pt idx="976">
                  <c:v>1.6712892351368469E-2</c:v>
                </c:pt>
                <c:pt idx="977">
                  <c:v>1.6722149774671402E-2</c:v>
                </c:pt>
                <c:pt idx="978">
                  <c:v>1.6731381037558002E-2</c:v>
                </c:pt>
                <c:pt idx="979">
                  <c:v>1.6740587012295527E-2</c:v>
                </c:pt>
                <c:pt idx="980">
                  <c:v>1.674976857117122E-2</c:v>
                </c:pt>
                <c:pt idx="981">
                  <c:v>1.6758926586459832E-2</c:v>
                </c:pt>
                <c:pt idx="982">
                  <c:v>1.676806193044611E-2</c:v>
                </c:pt>
                <c:pt idx="983">
                  <c:v>1.6777175475417294E-2</c:v>
                </c:pt>
                <c:pt idx="984">
                  <c:v>1.6786268093663126E-2</c:v>
                </c:pt>
                <c:pt idx="985">
                  <c:v>1.6795340657475843E-2</c:v>
                </c:pt>
                <c:pt idx="986">
                  <c:v>1.6804394039152681E-2</c:v>
                </c:pt>
                <c:pt idx="987">
                  <c:v>1.6813429110985878E-2</c:v>
                </c:pt>
                <c:pt idx="988">
                  <c:v>1.6822446745285158E-2</c:v>
                </c:pt>
                <c:pt idx="989">
                  <c:v>1.6831447814347755E-2</c:v>
                </c:pt>
                <c:pt idx="990">
                  <c:v>1.6837330612995107E-2</c:v>
                </c:pt>
                <c:pt idx="991">
                  <c:v>1.6846302876705035E-2</c:v>
                </c:pt>
                <c:pt idx="992">
                  <c:v>1.6855261006498853E-2</c:v>
                </c:pt>
                <c:pt idx="993">
                  <c:v>1.6864205874572675E-2</c:v>
                </c:pt>
                <c:pt idx="994">
                  <c:v>1.6876235212010815E-2</c:v>
                </c:pt>
                <c:pt idx="995">
                  <c:v>1.6885155208217484E-2</c:v>
                </c:pt>
                <c:pt idx="996">
                  <c:v>1.6895096476619225E-2</c:v>
                </c:pt>
                <c:pt idx="997">
                  <c:v>1.690296469588709E-2</c:v>
                </c:pt>
                <c:pt idx="998">
                  <c:v>1.6908761816182012E-2</c:v>
                </c:pt>
                <c:pt idx="999">
                  <c:v>1.6920739326084788E-2</c:v>
                </c:pt>
                <c:pt idx="1000">
                  <c:v>1.6929615750462812E-2</c:v>
                </c:pt>
                <c:pt idx="1001">
                  <c:v>1.6938486077475723E-2</c:v>
                </c:pt>
                <c:pt idx="1002">
                  <c:v>1.6947351179468217E-2</c:v>
                </c:pt>
                <c:pt idx="1003">
                  <c:v>1.6956211928782494E-2</c:v>
                </c:pt>
                <c:pt idx="1004">
                  <c:v>1.6965069197760752E-2</c:v>
                </c:pt>
                <c:pt idx="1005">
                  <c:v>1.6973923858752682E-2</c:v>
                </c:pt>
                <c:pt idx="1006">
                  <c:v>1.6982776784115472E-2</c:v>
                </c:pt>
                <c:pt idx="1007">
                  <c:v>1.6991628846193818E-2</c:v>
                </c:pt>
                <c:pt idx="1008">
                  <c:v>1.7000480917357397E-2</c:v>
                </c:pt>
                <c:pt idx="1009">
                  <c:v>1.70093338699559E-2</c:v>
                </c:pt>
                <c:pt idx="1010">
                  <c:v>1.701818857635401E-2</c:v>
                </c:pt>
                <c:pt idx="1011">
                  <c:v>1.7027045908918903E-2</c:v>
                </c:pt>
                <c:pt idx="1012">
                  <c:v>1.7035906740017759E-2</c:v>
                </c:pt>
                <c:pt idx="1013">
                  <c:v>1.7044771942022752E-2</c:v>
                </c:pt>
                <c:pt idx="1014">
                  <c:v>1.7053642387306056E-2</c:v>
                </c:pt>
                <c:pt idx="1015">
                  <c:v>1.7062518948244842E-2</c:v>
                </c:pt>
                <c:pt idx="1016">
                  <c:v>1.7071402497213783E-2</c:v>
                </c:pt>
                <c:pt idx="1017">
                  <c:v>1.7080293906600041E-2</c:v>
                </c:pt>
                <c:pt idx="1018">
                  <c:v>1.7089194048785783E-2</c:v>
                </c:pt>
                <c:pt idx="1019">
                  <c:v>1.7098103796163167E-2</c:v>
                </c:pt>
                <c:pt idx="1020">
                  <c:v>1.7103891454563116E-2</c:v>
                </c:pt>
                <c:pt idx="1021">
                  <c:v>1.7115955596036514E-2</c:v>
                </c:pt>
                <c:pt idx="1022">
                  <c:v>1.7124899393326787E-2</c:v>
                </c:pt>
                <c:pt idx="1023">
                  <c:v>1.7133856285379834E-2</c:v>
                </c:pt>
                <c:pt idx="1024">
                  <c:v>1.7142827144600303E-2</c:v>
                </c:pt>
                <c:pt idx="1025">
                  <c:v>1.7151812843390346E-2</c:v>
                </c:pt>
                <c:pt idx="1026">
                  <c:v>1.7160814254159606E-2</c:v>
                </c:pt>
                <c:pt idx="1027">
                  <c:v>1.7169832249315231E-2</c:v>
                </c:pt>
                <c:pt idx="1028">
                  <c:v>1.717886770127186E-2</c:v>
                </c:pt>
                <c:pt idx="1029">
                  <c:v>1.7187921482441637E-2</c:v>
                </c:pt>
                <c:pt idx="1030">
                  <c:v>1.7196994465249194E-2</c:v>
                </c:pt>
                <c:pt idx="1031">
                  <c:v>1.7206087522111668E-2</c:v>
                </c:pt>
                <c:pt idx="1032">
                  <c:v>1.7217329146068529E-2</c:v>
                </c:pt>
                <c:pt idx="1033">
                  <c:v>1.7221134066717023E-2</c:v>
                </c:pt>
                <c:pt idx="1034">
                  <c:v>1.7233430319133214E-2</c:v>
                </c:pt>
                <c:pt idx="1035">
                  <c:v>1.7242493225246291E-2</c:v>
                </c:pt>
                <c:pt idx="1036">
                  <c:v>1.7251485758496832E-2</c:v>
                </c:pt>
                <c:pt idx="1037">
                  <c:v>1.7262685194185744E-2</c:v>
                </c:pt>
                <c:pt idx="1038">
                  <c:v>1.7269396022708147E-2</c:v>
                </c:pt>
                <c:pt idx="1039">
                  <c:v>1.7278083623127848E-2</c:v>
                </c:pt>
                <c:pt idx="1040">
                  <c:v>1.7286670027296169E-2</c:v>
                </c:pt>
                <c:pt idx="1041">
                  <c:v>1.7295155308671768E-2</c:v>
                </c:pt>
                <c:pt idx="1042">
                  <c:v>1.730052000624863E-2</c:v>
                </c:pt>
                <c:pt idx="1043">
                  <c:v>1.7308823686146595E-2</c:v>
                </c:pt>
                <c:pt idx="1044">
                  <c:v>1.7317026461890959E-2</c:v>
                </c:pt>
                <c:pt idx="1045">
                  <c:v>1.7325128406974359E-2</c:v>
                </c:pt>
                <c:pt idx="1046">
                  <c:v>1.7337045494615344E-2</c:v>
                </c:pt>
                <c:pt idx="1047">
                  <c:v>1.7343947532620668E-2</c:v>
                </c:pt>
                <c:pt idx="1048">
                  <c:v>1.7351727011668719E-2</c:v>
                </c:pt>
                <c:pt idx="1049">
                  <c:v>1.7359405955729979E-2</c:v>
                </c:pt>
                <c:pt idx="1050">
                  <c:v>1.7370322363547075E-2</c:v>
                </c:pt>
                <c:pt idx="1051">
                  <c:v>1.7374462532858286E-2</c:v>
                </c:pt>
                <c:pt idx="1052">
                  <c:v>1.7381840312904535E-2</c:v>
                </c:pt>
                <c:pt idx="1053">
                  <c:v>1.738911785193787E-2</c:v>
                </c:pt>
                <c:pt idx="1054">
                  <c:v>1.7396295223458213E-2</c:v>
                </c:pt>
                <c:pt idx="1055">
                  <c:v>1.7403372500965478E-2</c:v>
                </c:pt>
                <c:pt idx="1056">
                  <c:v>1.7410349757964738E-2</c:v>
                </c:pt>
                <c:pt idx="1057">
                  <c:v>1.7417227067961068E-2</c:v>
                </c:pt>
                <c:pt idx="1058">
                  <c:v>1.7424004504472429E-2</c:v>
                </c:pt>
                <c:pt idx="1059">
                  <c:v>1.7430682141003895E-2</c:v>
                </c:pt>
                <c:pt idx="1060">
                  <c:v>1.7437260051078596E-2</c:v>
                </c:pt>
                <c:pt idx="1061">
                  <c:v>1.7443738308209333E-2</c:v>
                </c:pt>
                <c:pt idx="1062">
                  <c:v>1.7450116985921811E-2</c:v>
                </c:pt>
                <c:pt idx="1063">
                  <c:v>1.745725858414815E-2</c:v>
                </c:pt>
                <c:pt idx="1064">
                  <c:v>1.7462575897184481E-2</c:v>
                </c:pt>
                <c:pt idx="1065">
                  <c:v>1.7468656277793811E-2</c:v>
                </c:pt>
                <c:pt idx="1066">
                  <c:v>1.7474637373095424E-2</c:v>
                </c:pt>
                <c:pt idx="1067">
                  <c:v>1.7480519256625335E-2</c:v>
                </c:pt>
                <c:pt idx="1068">
                  <c:v>1.748630200192472E-2</c:v>
                </c:pt>
                <c:pt idx="1069">
                  <c:v>1.7491985682524434E-2</c:v>
                </c:pt>
                <c:pt idx="1070">
                  <c:v>1.7497570371975968E-2</c:v>
                </c:pt>
                <c:pt idx="1071">
                  <c:v>1.7503056143823071E-2</c:v>
                </c:pt>
                <c:pt idx="1072">
                  <c:v>1.7506035511148457E-2</c:v>
                </c:pt>
                <c:pt idx="1073">
                  <c:v>1.7513731228899623E-2</c:v>
                </c:pt>
                <c:pt idx="1074">
                  <c:v>1.7518920689234625E-2</c:v>
                </c:pt>
                <c:pt idx="1075">
                  <c:v>1.7524011526171144E-2</c:v>
                </c:pt>
                <c:pt idx="1076">
                  <c:v>1.7530551421692697E-2</c:v>
                </c:pt>
                <c:pt idx="1077">
                  <c:v>1.7533897624103692E-2</c:v>
                </c:pt>
                <c:pt idx="1078">
                  <c:v>1.7538693032220741E-2</c:v>
                </c:pt>
                <c:pt idx="1079">
                  <c:v>1.7543390111194251E-2</c:v>
                </c:pt>
                <c:pt idx="1080">
                  <c:v>1.7547988934593764E-2</c:v>
                </c:pt>
                <c:pt idx="1081">
                  <c:v>1.7552489575993972E-2</c:v>
                </c:pt>
                <c:pt idx="1082">
                  <c:v>1.7556892108964411E-2</c:v>
                </c:pt>
                <c:pt idx="1083">
                  <c:v>1.7561196607087517E-2</c:v>
                </c:pt>
                <c:pt idx="1084">
                  <c:v>1.7565403143937976E-2</c:v>
                </c:pt>
                <c:pt idx="1085">
                  <c:v>1.7569511793103385E-2</c:v>
                </c:pt>
                <c:pt idx="1086">
                  <c:v>1.7573522628166166E-2</c:v>
                </c:pt>
                <c:pt idx="1087">
                  <c:v>1.7577435722711334E-2</c:v>
                </c:pt>
                <c:pt idx="1088">
                  <c:v>1.7581251150334213E-2</c:v>
                </c:pt>
                <c:pt idx="1089">
                  <c:v>1.7586532484909042E-2</c:v>
                </c:pt>
                <c:pt idx="1090">
                  <c:v>1.7590111027818784E-2</c:v>
                </c:pt>
                <c:pt idx="1091">
                  <c:v>1.7593592156133424E-2</c:v>
                </c:pt>
                <c:pt idx="1092">
                  <c:v>1.7596975943456022E-2</c:v>
                </c:pt>
                <c:pt idx="1093">
                  <c:v>1.7600262463387063E-2</c:v>
                </c:pt>
                <c:pt idx="1094">
                  <c:v>1.7601500799851216E-2</c:v>
                </c:pt>
                <c:pt idx="1095">
                  <c:v>1.7604613343696736E-2</c:v>
                </c:pt>
                <c:pt idx="1096">
                  <c:v>1.7607628839358482E-2</c:v>
                </c:pt>
                <c:pt idx="1097">
                  <c:v>1.7610547360443287E-2</c:v>
                </c:pt>
                <c:pt idx="1098">
                  <c:v>1.7615238628500257E-2</c:v>
                </c:pt>
                <c:pt idx="1099">
                  <c:v>1.7617943089913785E-2</c:v>
                </c:pt>
                <c:pt idx="1100">
                  <c:v>1.7620550799234521E-2</c:v>
                </c:pt>
                <c:pt idx="1101">
                  <c:v>1.7623061830088736E-2</c:v>
                </c:pt>
                <c:pt idx="1102">
                  <c:v>1.7625476256100114E-2</c:v>
                </c:pt>
                <c:pt idx="1103">
                  <c:v>1.7627205441151261E-2</c:v>
                </c:pt>
                <c:pt idx="1104">
                  <c:v>1.7629433652899706E-2</c:v>
                </c:pt>
                <c:pt idx="1105">
                  <c:v>1.7632156880670991E-2</c:v>
                </c:pt>
                <c:pt idx="1106">
                  <c:v>1.7633600996521892E-2</c:v>
                </c:pt>
                <c:pt idx="1107">
                  <c:v>1.7636101890634939E-2</c:v>
                </c:pt>
                <c:pt idx="1108">
                  <c:v>1.7637938233893039E-2</c:v>
                </c:pt>
                <c:pt idx="1109">
                  <c:v>1.7639678487764369E-2</c:v>
                </c:pt>
                <c:pt idx="1110">
                  <c:v>1.7641322725893246E-2</c:v>
                </c:pt>
                <c:pt idx="1111">
                  <c:v>1.7642336492733612E-2</c:v>
                </c:pt>
                <c:pt idx="1112">
                  <c:v>1.7643795690349684E-2</c:v>
                </c:pt>
                <c:pt idx="1113">
                  <c:v>1.7645159092599449E-2</c:v>
                </c:pt>
                <c:pt idx="1114">
                  <c:v>1.7646426773141322E-2</c:v>
                </c:pt>
                <c:pt idx="1115">
                  <c:v>1.76481062582046E-2</c:v>
                </c:pt>
                <c:pt idx="1116">
                  <c:v>1.7649175948589904E-2</c:v>
                </c:pt>
                <c:pt idx="1117">
                  <c:v>1.7650150138825482E-2</c:v>
                </c:pt>
                <c:pt idx="1118">
                  <c:v>1.765102890257628E-2</c:v>
                </c:pt>
                <c:pt idx="1119">
                  <c:v>1.7651812313507244E-2</c:v>
                </c:pt>
                <c:pt idx="1120">
                  <c:v>1.7652500445288478E-2</c:v>
                </c:pt>
                <c:pt idx="1121">
                  <c:v>1.765309337159782E-2</c:v>
                </c:pt>
                <c:pt idx="1122">
                  <c:v>1.7653591166105369E-2</c:v>
                </c:pt>
                <c:pt idx="1123">
                  <c:v>1.7653993902488969E-2</c:v>
                </c:pt>
                <c:pt idx="1124">
                  <c:v>1.7653855089815096E-2</c:v>
                </c:pt>
                <c:pt idx="1125">
                  <c:v>1.7654074693302491E-2</c:v>
                </c:pt>
                <c:pt idx="1126">
                  <c:v>1.7654199459097519E-2</c:v>
                </c:pt>
                <c:pt idx="1127">
                  <c:v>1.7654229460882576E-2</c:v>
                </c:pt>
                <c:pt idx="1128">
                  <c:v>1.7654584291411233E-2</c:v>
                </c:pt>
                <c:pt idx="1129">
                  <c:v>1.765441822640175E-2</c:v>
                </c:pt>
                <c:pt idx="1130">
                  <c:v>1.7654157619075062E-2</c:v>
                </c:pt>
                <c:pt idx="1131">
                  <c:v>1.7653802543124486E-2</c:v>
                </c:pt>
                <c:pt idx="1132">
                  <c:v>1.7653353072248482E-2</c:v>
                </c:pt>
                <c:pt idx="1133">
                  <c:v>1.7652423553858654E-2</c:v>
                </c:pt>
                <c:pt idx="1134">
                  <c:v>1.7651792270864775E-2</c:v>
                </c:pt>
                <c:pt idx="1135">
                  <c:v>1.7651066813402672E-2</c:v>
                </c:pt>
                <c:pt idx="1136">
                  <c:v>1.76509775403344E-2</c:v>
                </c:pt>
                <c:pt idx="1137">
                  <c:v>1.7649692373577837E-2</c:v>
                </c:pt>
                <c:pt idx="1138">
                  <c:v>1.7648678080935704E-2</c:v>
                </c:pt>
                <c:pt idx="1139">
                  <c:v>1.7647569909316718E-2</c:v>
                </c:pt>
                <c:pt idx="1140">
                  <c:v>1.7646367932439979E-2</c:v>
                </c:pt>
                <c:pt idx="1141">
                  <c:v>1.7644879475559649E-2</c:v>
                </c:pt>
                <c:pt idx="1142">
                  <c:v>1.7643476735648325E-2</c:v>
                </c:pt>
                <c:pt idx="1143">
                  <c:v>1.7641980422172618E-2</c:v>
                </c:pt>
                <c:pt idx="1144">
                  <c:v>1.7640390608854209E-2</c:v>
                </c:pt>
                <c:pt idx="1145">
                  <c:v>1.7638707369425077E-2</c:v>
                </c:pt>
                <c:pt idx="1146">
                  <c:v>1.7636037943795962E-2</c:v>
                </c:pt>
                <c:pt idx="1147">
                  <c:v>1.7634188315965065E-2</c:v>
                </c:pt>
                <c:pt idx="1148">
                  <c:v>1.7632245481077811E-2</c:v>
                </c:pt>
                <c:pt idx="1149">
                  <c:v>1.7630209512852373E-2</c:v>
                </c:pt>
                <c:pt idx="1150">
                  <c:v>1.7628892361196979E-2</c:v>
                </c:pt>
                <c:pt idx="1151">
                  <c:v>1.762769676176517E-2</c:v>
                </c:pt>
                <c:pt idx="1152">
                  <c:v>1.7624314955823527E-2</c:v>
                </c:pt>
                <c:pt idx="1153">
                  <c:v>1.7621886961945318E-2</c:v>
                </c:pt>
                <c:pt idx="1154">
                  <c:v>1.7619366205598435E-2</c:v>
                </c:pt>
                <c:pt idx="1155">
                  <c:v>1.7616516485457367E-2</c:v>
                </c:pt>
                <c:pt idx="1156">
                  <c:v>1.761348351335873E-2</c:v>
                </c:pt>
                <c:pt idx="1157">
                  <c:v>1.7610651745083861E-2</c:v>
                </c:pt>
                <c:pt idx="1158">
                  <c:v>1.7607089713048158E-2</c:v>
                </c:pt>
                <c:pt idx="1159">
                  <c:v>1.7604710945471613E-2</c:v>
                </c:pt>
                <c:pt idx="1160">
                  <c:v>1.7601602061663724E-2</c:v>
                </c:pt>
                <c:pt idx="1161">
                  <c:v>1.7598400953547644E-2</c:v>
                </c:pt>
                <c:pt idx="1162">
                  <c:v>1.7595107694891865E-2</c:v>
                </c:pt>
                <c:pt idx="1163">
                  <c:v>1.7591722359472373E-2</c:v>
                </c:pt>
                <c:pt idx="1164">
                  <c:v>1.7588245021062654E-2</c:v>
                </c:pt>
                <c:pt idx="1165">
                  <c:v>1.7584675753441192E-2</c:v>
                </c:pt>
                <c:pt idx="1166">
                  <c:v>1.7581014630388969E-2</c:v>
                </c:pt>
                <c:pt idx="1167">
                  <c:v>1.7577261725684468E-2</c:v>
                </c:pt>
                <c:pt idx="1168">
                  <c:v>1.7573417113116163E-2</c:v>
                </c:pt>
                <c:pt idx="1169">
                  <c:v>1.7569480866467535E-2</c:v>
                </c:pt>
                <c:pt idx="1170">
                  <c:v>1.7565453059527059E-2</c:v>
                </c:pt>
                <c:pt idx="1171">
                  <c:v>1.7560953994020703E-2</c:v>
                </c:pt>
                <c:pt idx="1172">
                  <c:v>1.7557123059936952E-2</c:v>
                </c:pt>
                <c:pt idx="1173">
                  <c:v>1.7552821014874265E-2</c:v>
                </c:pt>
                <c:pt idx="1174">
                  <c:v>1.7548427704693614E-2</c:v>
                </c:pt>
                <c:pt idx="1175">
                  <c:v>1.7543943203198464E-2</c:v>
                </c:pt>
                <c:pt idx="1176">
                  <c:v>1.7539367584184784E-2</c:v>
                </c:pt>
                <c:pt idx="1177">
                  <c:v>1.7534700921456037E-2</c:v>
                </c:pt>
                <c:pt idx="1178">
                  <c:v>1.7529943288820682E-2</c:v>
                </c:pt>
                <c:pt idx="1179">
                  <c:v>1.7525094760087179E-2</c:v>
                </c:pt>
                <c:pt idx="1180">
                  <c:v>1.7520155409056493E-2</c:v>
                </c:pt>
                <c:pt idx="1181">
                  <c:v>1.7515125309549573E-2</c:v>
                </c:pt>
                <c:pt idx="1182">
                  <c:v>1.7510004535374879E-2</c:v>
                </c:pt>
                <c:pt idx="1183">
                  <c:v>1.7504793160348364E-2</c:v>
                </c:pt>
                <c:pt idx="1184">
                  <c:v>1.7499373662687206E-2</c:v>
                </c:pt>
                <c:pt idx="1185">
                  <c:v>1.7494098903016175E-2</c:v>
                </c:pt>
                <c:pt idx="1186">
                  <c:v>1.74886161683524E-2</c:v>
                </c:pt>
                <c:pt idx="1187">
                  <c:v>1.7483043128118103E-2</c:v>
                </c:pt>
                <c:pt idx="1188">
                  <c:v>1.7477381358824706E-2</c:v>
                </c:pt>
                <c:pt idx="1189">
                  <c:v>1.7471638463043282E-2</c:v>
                </c:pt>
                <c:pt idx="1190">
                  <c:v>1.7465823588204143E-2</c:v>
                </c:pt>
                <c:pt idx="1191">
                  <c:v>1.7459945927745801E-2</c:v>
                </c:pt>
                <c:pt idx="1192">
                  <c:v>1.74506105608421E-2</c:v>
                </c:pt>
                <c:pt idx="1193">
                  <c:v>1.7447185895648091E-2</c:v>
                </c:pt>
                <c:pt idx="1194">
                  <c:v>1.7442007294129758E-2</c:v>
                </c:pt>
                <c:pt idx="1195">
                  <c:v>1.7435932158345324E-2</c:v>
                </c:pt>
                <c:pt idx="1196">
                  <c:v>1.7429809747187275E-2</c:v>
                </c:pt>
                <c:pt idx="1197">
                  <c:v>1.7423709169527939E-2</c:v>
                </c:pt>
                <c:pt idx="1198">
                  <c:v>1.7417503900917269E-2</c:v>
                </c:pt>
                <c:pt idx="1199">
                  <c:v>1.7411252154974268E-2</c:v>
                </c:pt>
                <c:pt idx="1200">
                  <c:v>1.7404954215819255E-2</c:v>
                </c:pt>
                <c:pt idx="1201">
                  <c:v>1.7398460542655512E-2</c:v>
                </c:pt>
                <c:pt idx="1202">
                  <c:v>1.7392098411000978E-2</c:v>
                </c:pt>
                <c:pt idx="1203">
                  <c:v>1.7385653029020343E-2</c:v>
                </c:pt>
                <c:pt idx="1204">
                  <c:v>1.7379162645030088E-2</c:v>
                </c:pt>
                <c:pt idx="1205">
                  <c:v>1.7372627543197905E-2</c:v>
                </c:pt>
                <c:pt idx="1206">
                  <c:v>1.7366048007698975E-2</c:v>
                </c:pt>
                <c:pt idx="1207">
                  <c:v>1.7359424322695993E-2</c:v>
                </c:pt>
                <c:pt idx="1208">
                  <c:v>1.735275677236664E-2</c:v>
                </c:pt>
                <c:pt idx="1209">
                  <c:v>1.7346045640876107E-2</c:v>
                </c:pt>
                <c:pt idx="1210">
                  <c:v>1.7339291212387087E-2</c:v>
                </c:pt>
                <c:pt idx="1211">
                  <c:v>1.733249377107976E-2</c:v>
                </c:pt>
                <c:pt idx="1212">
                  <c:v>1.7325653601114321E-2</c:v>
                </c:pt>
                <c:pt idx="1213">
                  <c:v>1.7318770986663456E-2</c:v>
                </c:pt>
                <c:pt idx="1214">
                  <c:v>1.7311846211894855E-2</c:v>
                </c:pt>
                <c:pt idx="1215">
                  <c:v>1.7304879560973707E-2</c:v>
                </c:pt>
                <c:pt idx="1216">
                  <c:v>1.7297871318070202E-2</c:v>
                </c:pt>
                <c:pt idx="1217">
                  <c:v>1.7290821767352027E-2</c:v>
                </c:pt>
                <c:pt idx="1218">
                  <c:v>1.7283731192986873E-2</c:v>
                </c:pt>
                <c:pt idx="1219">
                  <c:v>1.7276599879139931E-2</c:v>
                </c:pt>
                <c:pt idx="1220">
                  <c:v>1.726942810997889E-2</c:v>
                </c:pt>
                <c:pt idx="1221">
                  <c:v>1.7262216169668942E-2</c:v>
                </c:pt>
                <c:pt idx="1222">
                  <c:v>1.7254964342380275E-2</c:v>
                </c:pt>
                <c:pt idx="1223">
                  <c:v>1.724767291227558E-2</c:v>
                </c:pt>
                <c:pt idx="1224">
                  <c:v>1.724034216352005E-2</c:v>
                </c:pt>
                <c:pt idx="1225">
                  <c:v>1.7232972380281375E-2</c:v>
                </c:pt>
                <c:pt idx="1226">
                  <c:v>1.7225563846717251E-2</c:v>
                </c:pt>
                <c:pt idx="1227">
                  <c:v>1.721811684700536E-2</c:v>
                </c:pt>
                <c:pt idx="1228">
                  <c:v>1.7210631665298404E-2</c:v>
                </c:pt>
                <c:pt idx="1229">
                  <c:v>1.7203108585761573E-2</c:v>
                </c:pt>
                <c:pt idx="1230">
                  <c:v>1.7195547892565055E-2</c:v>
                </c:pt>
                <c:pt idx="1231">
                  <c:v>1.718794986986405E-2</c:v>
                </c:pt>
                <c:pt idx="1232">
                  <c:v>1.7180730325120467E-2</c:v>
                </c:pt>
                <c:pt idx="1233">
                  <c:v>1.717264297261184E-2</c:v>
                </c:pt>
                <c:pt idx="1234">
                  <c:v>1.7164934666383524E-2</c:v>
                </c:pt>
                <c:pt idx="1235">
                  <c:v>1.7157190167301495E-2</c:v>
                </c:pt>
                <c:pt idx="1236">
                  <c:v>1.7149409759528444E-2</c:v>
                </c:pt>
                <c:pt idx="1237">
                  <c:v>1.7141593727227067E-2</c:v>
                </c:pt>
                <c:pt idx="1238">
                  <c:v>1.7133742354550063E-2</c:v>
                </c:pt>
                <c:pt idx="1239">
                  <c:v>1.7125855925662625E-2</c:v>
                </c:pt>
                <c:pt idx="1240">
                  <c:v>1.7117934724724948E-2</c:v>
                </c:pt>
                <c:pt idx="1241">
                  <c:v>1.7109979035892231E-2</c:v>
                </c:pt>
                <c:pt idx="1242">
                  <c:v>1.7101989143322172E-2</c:v>
                </c:pt>
                <c:pt idx="1243">
                  <c:v>1.7093965331177463E-2</c:v>
                </c:pt>
                <c:pt idx="1244">
                  <c:v>1.7085907883610807E-2</c:v>
                </c:pt>
                <c:pt idx="1245">
                  <c:v>1.7077817084782398E-2</c:v>
                </c:pt>
                <c:pt idx="1246">
                  <c:v>1.7069693218844939E-2</c:v>
                </c:pt>
                <c:pt idx="1247">
                  <c:v>1.7061536569956126E-2</c:v>
                </c:pt>
                <c:pt idx="1248">
                  <c:v>1.7053347422271159E-2</c:v>
                </c:pt>
                <c:pt idx="1249">
                  <c:v>1.7045126059942739E-2</c:v>
                </c:pt>
                <c:pt idx="1250">
                  <c:v>1.7037628507849636E-2</c:v>
                </c:pt>
                <c:pt idx="1251">
                  <c:v>1.7029354088665523E-2</c:v>
                </c:pt>
                <c:pt idx="1252">
                  <c:v>1.7021048231300778E-2</c:v>
                </c:pt>
                <c:pt idx="1253">
                  <c:v>1.7012711219839587E-2</c:v>
                </c:pt>
                <c:pt idx="1254">
                  <c:v>1.7003545974043355E-2</c:v>
                </c:pt>
                <c:pt idx="1255">
                  <c:v>1.6995137291078433E-2</c:v>
                </c:pt>
                <c:pt idx="1256">
                  <c:v>1.6986493337307416E-2</c:v>
                </c:pt>
                <c:pt idx="1257">
                  <c:v>1.6978229532570166E-2</c:v>
                </c:pt>
                <c:pt idx="1258">
                  <c:v>1.6970359716372226E-2</c:v>
                </c:pt>
                <c:pt idx="1259">
                  <c:v>1.6961203144955361E-2</c:v>
                </c:pt>
                <c:pt idx="1260">
                  <c:v>1.6952646175602271E-2</c:v>
                </c:pt>
                <c:pt idx="1261">
                  <c:v>1.694406040141816E-2</c:v>
                </c:pt>
                <c:pt idx="1262">
                  <c:v>1.6935446106553231E-2</c:v>
                </c:pt>
                <c:pt idx="1263">
                  <c:v>1.69268035751452E-2</c:v>
                </c:pt>
                <c:pt idx="1264">
                  <c:v>1.6918133091341769E-2</c:v>
                </c:pt>
                <c:pt idx="1265">
                  <c:v>1.6909434939293144E-2</c:v>
                </c:pt>
                <c:pt idx="1266">
                  <c:v>1.6900709403137038E-2</c:v>
                </c:pt>
                <c:pt idx="1267">
                  <c:v>1.6891956767021155E-2</c:v>
                </c:pt>
                <c:pt idx="1268">
                  <c:v>1.6883177315085707E-2</c:v>
                </c:pt>
                <c:pt idx="1269">
                  <c:v>1.6874371331475901E-2</c:v>
                </c:pt>
                <c:pt idx="1270">
                  <c:v>1.686553910033195E-2</c:v>
                </c:pt>
                <c:pt idx="1271">
                  <c:v>1.6857401698599676E-2</c:v>
                </c:pt>
                <c:pt idx="1272">
                  <c:v>1.6847797031997458E-2</c:v>
                </c:pt>
                <c:pt idx="1273">
                  <c:v>1.683888776308734E-2</c:v>
                </c:pt>
                <c:pt idx="1274">
                  <c:v>1.6829953383203922E-2</c:v>
                </c:pt>
                <c:pt idx="1275">
                  <c:v>1.6820994176482418E-2</c:v>
                </c:pt>
                <c:pt idx="1276">
                  <c:v>1.6812010427055546E-2</c:v>
                </c:pt>
                <c:pt idx="1277">
                  <c:v>1.6803002419066015E-2</c:v>
                </c:pt>
                <c:pt idx="1278">
                  <c:v>1.6793970436646544E-2</c:v>
                </c:pt>
                <c:pt idx="1279">
                  <c:v>1.6784914763934844E-2</c:v>
                </c:pt>
                <c:pt idx="1280">
                  <c:v>1.6775835685058638E-2</c:v>
                </c:pt>
                <c:pt idx="1281">
                  <c:v>1.6766733484155638E-2</c:v>
                </c:pt>
                <c:pt idx="1282">
                  <c:v>1.6757608445361061E-2</c:v>
                </c:pt>
                <c:pt idx="1283">
                  <c:v>1.6748460852802627E-2</c:v>
                </c:pt>
                <c:pt idx="1284">
                  <c:v>1.6739290990608058E-2</c:v>
                </c:pt>
                <c:pt idx="1285">
                  <c:v>1.6730099142917565E-2</c:v>
                </c:pt>
                <c:pt idx="1286">
                  <c:v>1.6720885593851376E-2</c:v>
                </c:pt>
                <c:pt idx="1287">
                  <c:v>1.6711650627542207E-2</c:v>
                </c:pt>
                <c:pt idx="1288">
                  <c:v>1.6702394528115283E-2</c:v>
                </c:pt>
                <c:pt idx="1289">
                  <c:v>1.6693117579700822E-2</c:v>
                </c:pt>
                <c:pt idx="1290">
                  <c:v>1.6683820066424049E-2</c:v>
                </c:pt>
                <c:pt idx="1291">
                  <c:v>1.6674502272407687E-2</c:v>
                </c:pt>
                <c:pt idx="1292">
                  <c:v>1.6664881167812628E-2</c:v>
                </c:pt>
                <c:pt idx="1293">
                  <c:v>1.6655806978659593E-2</c:v>
                </c:pt>
                <c:pt idx="1294">
                  <c:v>1.6646430047173311E-2</c:v>
                </c:pt>
                <c:pt idx="1295">
                  <c:v>1.6637033971445836E-2</c:v>
                </c:pt>
                <c:pt idx="1296">
                  <c:v>1.6627619035589902E-2</c:v>
                </c:pt>
                <c:pt idx="1297">
                  <c:v>1.6618185523733231E-2</c:v>
                </c:pt>
                <c:pt idx="1298">
                  <c:v>1.6608733719991053E-2</c:v>
                </c:pt>
                <c:pt idx="1299">
                  <c:v>1.6599263908483597E-2</c:v>
                </c:pt>
                <c:pt idx="1300">
                  <c:v>1.6589776373328591E-2</c:v>
                </c:pt>
                <c:pt idx="1301">
                  <c:v>1.6580271398643764E-2</c:v>
                </c:pt>
                <c:pt idx="1302">
                  <c:v>1.657194991441743E-2</c:v>
                </c:pt>
                <c:pt idx="1303">
                  <c:v>1.6562417400193739E-2</c:v>
                </c:pt>
                <c:pt idx="1304">
                  <c:v>1.655286821966457E-2</c:v>
                </c:pt>
                <c:pt idx="1305">
                  <c:v>1.6543302656885559E-2</c:v>
                </c:pt>
                <c:pt idx="1306">
                  <c:v>1.6532494876270454E-2</c:v>
                </c:pt>
                <c:pt idx="1307">
                  <c:v>1.6522582771887947E-2</c:v>
                </c:pt>
                <c:pt idx="1308">
                  <c:v>1.6513272134594525E-2</c:v>
                </c:pt>
                <c:pt idx="1309">
                  <c:v>1.6503637871757015E-2</c:v>
                </c:pt>
                <c:pt idx="1310">
                  <c:v>1.6494926693859886E-2</c:v>
                </c:pt>
                <c:pt idx="1311">
                  <c:v>1.6484324982631582E-2</c:v>
                </c:pt>
                <c:pt idx="1312">
                  <c:v>1.6474646924556635E-2</c:v>
                </c:pt>
                <c:pt idx="1313">
                  <c:v>1.6464954836282186E-2</c:v>
                </c:pt>
                <c:pt idx="1314">
                  <c:v>1.6455249001915973E-2</c:v>
                </c:pt>
                <c:pt idx="1315">
                  <c:v>1.6445529705560735E-2</c:v>
                </c:pt>
                <c:pt idx="1316">
                  <c:v>1.643579723131422E-2</c:v>
                </c:pt>
                <c:pt idx="1317">
                  <c:v>1.6426051863284163E-2</c:v>
                </c:pt>
                <c:pt idx="1318">
                  <c:v>1.6416293885573308E-2</c:v>
                </c:pt>
                <c:pt idx="1319">
                  <c:v>1.6406523582279398E-2</c:v>
                </c:pt>
                <c:pt idx="1320">
                  <c:v>1.6396741237502677E-2</c:v>
                </c:pt>
                <c:pt idx="1321">
                  <c:v>1.6386947135338392E-2</c:v>
                </c:pt>
                <c:pt idx="1322">
                  <c:v>1.6377141559891784E-2</c:v>
                </c:pt>
                <c:pt idx="1323">
                  <c:v>1.6367324795250604E-2</c:v>
                </c:pt>
                <c:pt idx="1324">
                  <c:v>1.6357497125515097E-2</c:v>
                </c:pt>
                <c:pt idx="1325">
                  <c:v>1.634765883478051E-2</c:v>
                </c:pt>
                <c:pt idx="1326">
                  <c:v>1.6337810207139591E-2</c:v>
                </c:pt>
                <c:pt idx="1327">
                  <c:v>1.6327951526680096E-2</c:v>
                </c:pt>
                <c:pt idx="1328">
                  <c:v>1.6318083077504764E-2</c:v>
                </c:pt>
                <c:pt idx="1329">
                  <c:v>1.6308205143693855E-2</c:v>
                </c:pt>
                <c:pt idx="1330">
                  <c:v>1.6298318009345114E-2</c:v>
                </c:pt>
                <c:pt idx="1331">
                  <c:v>1.6288421958543797E-2</c:v>
                </c:pt>
                <c:pt idx="1332">
                  <c:v>1.6279537898406849E-2</c:v>
                </c:pt>
                <c:pt idx="1333">
                  <c:v>1.626860424393195E-2</c:v>
                </c:pt>
                <c:pt idx="1334">
                  <c:v>1.6258683148296926E-2</c:v>
                </c:pt>
                <c:pt idx="1335">
                  <c:v>1.6248754272555344E-2</c:v>
                </c:pt>
                <c:pt idx="1336">
                  <c:v>1.6238817900787461E-2</c:v>
                </c:pt>
                <c:pt idx="1337">
                  <c:v>1.622887431708353E-2</c:v>
                </c:pt>
                <c:pt idx="1338">
                  <c:v>1.6218923805521313E-2</c:v>
                </c:pt>
                <c:pt idx="1339">
                  <c:v>1.6208966650181067E-2</c:v>
                </c:pt>
                <c:pt idx="1340">
                  <c:v>1.6199003135145551E-2</c:v>
                </c:pt>
                <c:pt idx="1341">
                  <c:v>1.6189033544495024E-2</c:v>
                </c:pt>
                <c:pt idx="1342">
                  <c:v>1.6179058162299753E-2</c:v>
                </c:pt>
                <c:pt idx="1343">
                  <c:v>1.6169077272644994E-2</c:v>
                </c:pt>
                <c:pt idx="1344">
                  <c:v>1.6158388480784117E-2</c:v>
                </c:pt>
                <c:pt idx="1345">
                  <c:v>1.6150155824770009E-2</c:v>
                </c:pt>
                <c:pt idx="1346">
                  <c:v>1.613910439966143E-2</c:v>
                </c:pt>
                <c:pt idx="1347">
                  <c:v>1.6129104320903864E-2</c:v>
                </c:pt>
                <c:pt idx="1348">
                  <c:v>1.6119100155055632E-2</c:v>
                </c:pt>
                <c:pt idx="1349">
                  <c:v>1.6107307120470021E-2</c:v>
                </c:pt>
                <c:pt idx="1350">
                  <c:v>1.6098005873756267E-2</c:v>
                </c:pt>
                <c:pt idx="1351">
                  <c:v>1.6087991363020748E-2</c:v>
                </c:pt>
                <c:pt idx="1352">
                  <c:v>1.6077973921612754E-2</c:v>
                </c:pt>
                <c:pt idx="1353">
                  <c:v>1.6067953833588926E-2</c:v>
                </c:pt>
                <c:pt idx="1354">
                  <c:v>1.6059005409588982E-2</c:v>
                </c:pt>
                <c:pt idx="1355">
                  <c:v>1.6048982599358639E-2</c:v>
                </c:pt>
                <c:pt idx="1356">
                  <c:v>1.6038957933210023E-2</c:v>
                </c:pt>
                <c:pt idx="1357">
                  <c:v>1.6027492911060148E-2</c:v>
                </c:pt>
                <c:pt idx="1358">
                  <c:v>1.6017823636031991E-2</c:v>
                </c:pt>
                <c:pt idx="1359">
                  <c:v>1.6007793633384206E-2</c:v>
                </c:pt>
                <c:pt idx="1360">
                  <c:v>1.5997762972470717E-2</c:v>
                </c:pt>
                <c:pt idx="1361">
                  <c:v>1.5981999858554627E-2</c:v>
                </c:pt>
                <c:pt idx="1362">
                  <c:v>1.5977700812029406E-2</c:v>
                </c:pt>
                <c:pt idx="1363">
                  <c:v>1.5967669880589092E-2</c:v>
                </c:pt>
                <c:pt idx="1364">
                  <c:v>1.5957639427060681E-2</c:v>
                </c:pt>
                <c:pt idx="1365">
                  <c:v>1.5947609735487932E-2</c:v>
                </c:pt>
                <c:pt idx="1366">
                  <c:v>1.5937581089912022E-2</c:v>
                </c:pt>
                <c:pt idx="1367">
                  <c:v>1.5927553774371543E-2</c:v>
                </c:pt>
                <c:pt idx="1368">
                  <c:v>1.5917528072905106E-2</c:v>
                </c:pt>
                <c:pt idx="1369">
                  <c:v>1.5907504269556456E-2</c:v>
                </c:pt>
                <c:pt idx="1370">
                  <c:v>1.5897482648359041E-2</c:v>
                </c:pt>
                <c:pt idx="1371">
                  <c:v>1.5887463493346306E-2</c:v>
                </c:pt>
                <c:pt idx="1372">
                  <c:v>1.5877447088556842E-2</c:v>
                </c:pt>
                <c:pt idx="1373">
                  <c:v>1.5867433718026673E-2</c:v>
                </c:pt>
                <c:pt idx="1374">
                  <c:v>1.5857423665789242E-2</c:v>
                </c:pt>
                <c:pt idx="1375">
                  <c:v>1.5847051445186111E-2</c:v>
                </c:pt>
                <c:pt idx="1376">
                  <c:v>1.5837414652313468E-2</c:v>
                </c:pt>
                <c:pt idx="1377">
                  <c:v>1.5827416259136851E-2</c:v>
                </c:pt>
                <c:pt idx="1378">
                  <c:v>1.5817422320376424E-2</c:v>
                </c:pt>
                <c:pt idx="1379">
                  <c:v>1.5807433120063052E-2</c:v>
                </c:pt>
                <c:pt idx="1380">
                  <c:v>1.5797448942217282E-2</c:v>
                </c:pt>
                <c:pt idx="1381">
                  <c:v>1.5787470070869981E-2</c:v>
                </c:pt>
                <c:pt idx="1382">
                  <c:v>1.5777496790046849E-2</c:v>
                </c:pt>
                <c:pt idx="1383">
                  <c:v>1.5767529383773599E-2</c:v>
                </c:pt>
                <c:pt idx="1384">
                  <c:v>1.5758666842883771E-2</c:v>
                </c:pt>
                <c:pt idx="1385">
                  <c:v>1.5747613330964087E-2</c:v>
                </c:pt>
                <c:pt idx="1386">
                  <c:v>1.5737665252474081E-2</c:v>
                </c:pt>
                <c:pt idx="1387">
                  <c:v>1.5727724184621306E-2</c:v>
                </c:pt>
                <c:pt idx="1388">
                  <c:v>1.5717058575286786E-2</c:v>
                </c:pt>
                <c:pt idx="1389">
                  <c:v>1.5707864216907071E-2</c:v>
                </c:pt>
                <c:pt idx="1390">
                  <c:v>1.5697945885086707E-2</c:v>
                </c:pt>
                <c:pt idx="1391">
                  <c:v>1.5688035699972881E-2</c:v>
                </c:pt>
                <c:pt idx="1392">
                  <c:v>1.5678133945588715E-2</c:v>
                </c:pt>
                <c:pt idx="1393">
                  <c:v>1.5668240905947026E-2</c:v>
                </c:pt>
                <c:pt idx="1394">
                  <c:v>1.5658356865063207E-2</c:v>
                </c:pt>
                <c:pt idx="1395">
                  <c:v>1.5648482106947487E-2</c:v>
                </c:pt>
                <c:pt idx="1396">
                  <c:v>1.5638616915617843E-2</c:v>
                </c:pt>
                <c:pt idx="1397">
                  <c:v>1.5628761575079347E-2</c:v>
                </c:pt>
                <c:pt idx="1398">
                  <c:v>1.5618916369344817E-2</c:v>
                </c:pt>
                <c:pt idx="1399">
                  <c:v>1.5609081582427064E-2</c:v>
                </c:pt>
                <c:pt idx="1400">
                  <c:v>1.5599257498328585E-2</c:v>
                </c:pt>
                <c:pt idx="1401">
                  <c:v>1.5585242221647437E-2</c:v>
                </c:pt>
                <c:pt idx="1402">
                  <c:v>1.5575445312513175E-2</c:v>
                </c:pt>
                <c:pt idx="1403">
                  <c:v>1.5565660079940565E-2</c:v>
                </c:pt>
                <c:pt idx="1404">
                  <c:v>1.5555886807932106E-2</c:v>
                </c:pt>
                <c:pt idx="1405">
                  <c:v>1.5546125780492876E-2</c:v>
                </c:pt>
                <c:pt idx="1406">
                  <c:v>1.5537097544926569E-2</c:v>
                </c:pt>
                <c:pt idx="1407">
                  <c:v>1.5527360821584494E-2</c:v>
                </c:pt>
                <c:pt idx="1408">
                  <c:v>1.5517637152588991E-2</c:v>
                </c:pt>
                <c:pt idx="1409">
                  <c:v>1.5507926821925304E-2</c:v>
                </c:pt>
                <c:pt idx="1410">
                  <c:v>1.5497514251850437E-2</c:v>
                </c:pt>
                <c:pt idx="1411">
                  <c:v>1.5487832655835228E-2</c:v>
                </c:pt>
                <c:pt idx="1412">
                  <c:v>1.547816529238611E-2</c:v>
                </c:pt>
                <c:pt idx="1413">
                  <c:v>1.5468512445495273E-2</c:v>
                </c:pt>
                <c:pt idx="1414">
                  <c:v>1.5459229763397531E-2</c:v>
                </c:pt>
                <c:pt idx="1415">
                  <c:v>1.5449606112878378E-2</c:v>
                </c:pt>
                <c:pt idx="1416">
                  <c:v>1.5437255438869535E-2</c:v>
                </c:pt>
                <c:pt idx="1417">
                  <c:v>1.5430405137860426E-2</c:v>
                </c:pt>
                <c:pt idx="1418">
                  <c:v>1.5420828381325968E-2</c:v>
                </c:pt>
                <c:pt idx="1419">
                  <c:v>1.5409551772978052E-2</c:v>
                </c:pt>
                <c:pt idx="1420">
                  <c:v>1.5400010874821367E-2</c:v>
                </c:pt>
                <c:pt idx="1421">
                  <c:v>1.5390486805734434E-2</c:v>
                </c:pt>
                <c:pt idx="1422">
                  <c:v>1.5380979849706856E-2</c:v>
                </c:pt>
                <c:pt idx="1423">
                  <c:v>1.5371838567768137E-2</c:v>
                </c:pt>
                <c:pt idx="1424">
                  <c:v>1.5362365806848466E-2</c:v>
                </c:pt>
                <c:pt idx="1425">
                  <c:v>1.5352910989652635E-2</c:v>
                </c:pt>
                <c:pt idx="1426">
                  <c:v>1.5343474400150825E-2</c:v>
                </c:pt>
                <c:pt idx="1427">
                  <c:v>1.53337117050027E-2</c:v>
                </c:pt>
                <c:pt idx="1428">
                  <c:v>1.5324313391040789E-2</c:v>
                </c:pt>
                <c:pt idx="1429">
                  <c:v>1.5314934178031956E-2</c:v>
                </c:pt>
                <c:pt idx="1430">
                  <c:v>1.5305574349958068E-2</c:v>
                </c:pt>
                <c:pt idx="1431">
                  <c:v>1.5296234190803578E-2</c:v>
                </c:pt>
                <c:pt idx="1432">
                  <c:v>1.528691398454262E-2</c:v>
                </c:pt>
                <c:pt idx="1433">
                  <c:v>1.5277614015157063E-2</c:v>
                </c:pt>
                <c:pt idx="1434">
                  <c:v>1.5268334566626197E-2</c:v>
                </c:pt>
                <c:pt idx="1435">
                  <c:v>1.5259075922926739E-2</c:v>
                </c:pt>
                <c:pt idx="1436">
                  <c:v>1.5250173502132647E-2</c:v>
                </c:pt>
                <c:pt idx="1437">
                  <c:v>1.5240956159352947E-2</c:v>
                </c:pt>
                <c:pt idx="1438">
                  <c:v>1.5231760451896115E-2</c:v>
                </c:pt>
                <c:pt idx="1439">
                  <c:v>1.5222586663732329E-2</c:v>
                </c:pt>
                <c:pt idx="1440">
                  <c:v>1.521310471605713E-2</c:v>
                </c:pt>
                <c:pt idx="1441">
                  <c:v>1.5203976864831298E-2</c:v>
                </c:pt>
                <c:pt idx="1442">
                  <c:v>1.5194871806255813E-2</c:v>
                </c:pt>
                <c:pt idx="1443">
                  <c:v>1.5185789824304808E-2</c:v>
                </c:pt>
                <c:pt idx="1444">
                  <c:v>1.5176731202947265E-2</c:v>
                </c:pt>
                <c:pt idx="1445">
                  <c:v>1.5168020141695493E-2</c:v>
                </c:pt>
                <c:pt idx="1446">
                  <c:v>1.5159007739484309E-2</c:v>
                </c:pt>
                <c:pt idx="1447">
                  <c:v>1.5150019528247682E-2</c:v>
                </c:pt>
                <c:pt idx="1448">
                  <c:v>1.5139776551791329E-2</c:v>
                </c:pt>
                <c:pt idx="1449">
                  <c:v>1.513179486479225E-2</c:v>
                </c:pt>
                <c:pt idx="1450">
                  <c:v>1.5122870251684364E-2</c:v>
                </c:pt>
                <c:pt idx="1451">
                  <c:v>1.5113956705839714E-2</c:v>
                </c:pt>
                <c:pt idx="1452">
                  <c:v>1.5105048923044458E-2</c:v>
                </c:pt>
                <c:pt idx="1453">
                  <c:v>1.5095190429530447E-2</c:v>
                </c:pt>
                <c:pt idx="1454">
                  <c:v>1.5085326504115801E-2</c:v>
                </c:pt>
                <c:pt idx="1455">
                  <c:v>1.5076423311099032E-2</c:v>
                </c:pt>
                <c:pt idx="1456">
                  <c:v>1.5067521967361781E-2</c:v>
                </c:pt>
                <c:pt idx="1457">
                  <c:v>1.5059584517740809E-2</c:v>
                </c:pt>
                <c:pt idx="1458">
                  <c:v>1.5051329531266613E-2</c:v>
                </c:pt>
                <c:pt idx="1459">
                  <c:v>1.5042435799087324E-2</c:v>
                </c:pt>
                <c:pt idx="1460">
                  <c:v>1.5033544607552875E-2</c:v>
                </c:pt>
                <c:pt idx="1461">
                  <c:v>1.5024656146862547E-2</c:v>
                </c:pt>
                <c:pt idx="1462">
                  <c:v>1.5013841886436573E-2</c:v>
                </c:pt>
                <c:pt idx="1463">
                  <c:v>1.5005280320725074E-2</c:v>
                </c:pt>
                <c:pt idx="1464">
                  <c:v>1.4996400619631863E-2</c:v>
                </c:pt>
                <c:pt idx="1465">
                  <c:v>1.4987524479903189E-2</c:v>
                </c:pt>
                <c:pt idx="1466">
                  <c:v>1.4978652091772335E-2</c:v>
                </c:pt>
                <c:pt idx="1467">
                  <c:v>1.4968839042783788E-2</c:v>
                </c:pt>
                <c:pt idx="1468">
                  <c:v>1.495997538864563E-2</c:v>
                </c:pt>
                <c:pt idx="1469">
                  <c:v>1.4951116069976955E-2</c:v>
                </c:pt>
                <c:pt idx="1470">
                  <c:v>1.4943227533331927E-2</c:v>
                </c:pt>
                <c:pt idx="1471">
                  <c:v>1.4933411199911928E-2</c:v>
                </c:pt>
                <c:pt idx="1472">
                  <c:v>1.4924566028953756E-2</c:v>
                </c:pt>
                <c:pt idx="1473">
                  <c:v>1.4915725954331438E-2</c:v>
                </c:pt>
                <c:pt idx="1474">
                  <c:v>1.4906891166267811E-2</c:v>
                </c:pt>
                <c:pt idx="1475">
                  <c:v>1.4898061854970723E-2</c:v>
                </c:pt>
                <c:pt idx="1476">
                  <c:v>1.4889238210660516E-2</c:v>
                </c:pt>
                <c:pt idx="1477">
                  <c:v>1.4880420423547536E-2</c:v>
                </c:pt>
                <c:pt idx="1478">
                  <c:v>1.4871608683847126E-2</c:v>
                </c:pt>
                <c:pt idx="1479">
                  <c:v>1.4862803181774631E-2</c:v>
                </c:pt>
                <c:pt idx="1480">
                  <c:v>1.4854004107537899E-2</c:v>
                </c:pt>
                <c:pt idx="1481">
                  <c:v>1.4845211651354773E-2</c:v>
                </c:pt>
                <c:pt idx="1482">
                  <c:v>1.4836426003433101E-2</c:v>
                </c:pt>
                <c:pt idx="1483">
                  <c:v>1.4827647353983231E-2</c:v>
                </c:pt>
                <c:pt idx="1484">
                  <c:v>1.4818875893218009E-2</c:v>
                </c:pt>
                <c:pt idx="1485">
                  <c:v>1.4810111811345283E-2</c:v>
                </c:pt>
                <c:pt idx="1486">
                  <c:v>1.4801355298570407E-2</c:v>
                </c:pt>
                <c:pt idx="1487">
                  <c:v>1.479260654511122E-2</c:v>
                </c:pt>
                <c:pt idx="1488">
                  <c:v>1.4783865741168079E-2</c:v>
                </c:pt>
                <c:pt idx="1489">
                  <c:v>1.477513307695133E-2</c:v>
                </c:pt>
                <c:pt idx="1490">
                  <c:v>1.4766408742666326E-2</c:v>
                </c:pt>
                <c:pt idx="1491">
                  <c:v>1.4757692928518418E-2</c:v>
                </c:pt>
                <c:pt idx="1492">
                  <c:v>1.4748985824717953E-2</c:v>
                </c:pt>
                <c:pt idx="1493">
                  <c:v>1.4740287621465287E-2</c:v>
                </c:pt>
                <c:pt idx="1494">
                  <c:v>1.4731598508965771E-2</c:v>
                </c:pt>
                <c:pt idx="1495">
                  <c:v>1.4722918677424757E-2</c:v>
                </c:pt>
                <c:pt idx="1496">
                  <c:v>1.4714248317045098E-2</c:v>
                </c:pt>
                <c:pt idx="1497">
                  <c:v>1.4705587618032145E-2</c:v>
                </c:pt>
                <c:pt idx="1498">
                  <c:v>1.4696936770581259E-2</c:v>
                </c:pt>
                <c:pt idx="1499">
                  <c:v>1.4688295964902787E-2</c:v>
                </c:pt>
                <c:pt idx="1500">
                  <c:v>1.4679665391189589E-2</c:v>
                </c:pt>
                <c:pt idx="1501">
                  <c:v>1.4671045239649516E-2</c:v>
                </c:pt>
                <c:pt idx="1502">
                  <c:v>1.4662435700477927E-2</c:v>
                </c:pt>
                <c:pt idx="1503">
                  <c:v>1.4653836963875178E-2</c:v>
                </c:pt>
                <c:pt idx="1504">
                  <c:v>1.4645249220039125E-2</c:v>
                </c:pt>
                <c:pt idx="1505">
                  <c:v>1.4637615345565793E-2</c:v>
                </c:pt>
                <c:pt idx="1506">
                  <c:v>1.462810747147103E-2</c:v>
                </c:pt>
                <c:pt idx="1507">
                  <c:v>1.4619553847129707E-2</c:v>
                </c:pt>
                <c:pt idx="1508">
                  <c:v>1.4611011976346511E-2</c:v>
                </c:pt>
                <c:pt idx="1509">
                  <c:v>1.4603418724538495E-2</c:v>
                </c:pt>
                <c:pt idx="1510">
                  <c:v>1.4595211097581107E-2</c:v>
                </c:pt>
                <c:pt idx="1511">
                  <c:v>1.4586703427846688E-2</c:v>
                </c:pt>
                <c:pt idx="1512">
                  <c:v>1.4578208215293272E-2</c:v>
                </c:pt>
                <c:pt idx="1513">
                  <c:v>1.4569725650080174E-2</c:v>
                </c:pt>
                <c:pt idx="1514">
                  <c:v>1.4560018227335603E-2</c:v>
                </c:pt>
                <c:pt idx="1515">
                  <c:v>1.4551563956926861E-2</c:v>
                </c:pt>
                <c:pt idx="1516">
                  <c:v>1.4543122961629129E-2</c:v>
                </c:pt>
                <c:pt idx="1517">
                  <c:v>1.4534388007110268E-2</c:v>
                </c:pt>
                <c:pt idx="1518">
                  <c:v>1.4526281557150633E-2</c:v>
                </c:pt>
                <c:pt idx="1519">
                  <c:v>1.4517881528343102E-2</c:v>
                </c:pt>
                <c:pt idx="1520">
                  <c:v>1.4509495535420525E-2</c:v>
                </c:pt>
                <c:pt idx="1521">
                  <c:v>1.4501123768560775E-2</c:v>
                </c:pt>
                <c:pt idx="1522">
                  <c:v>1.4492766417959213E-2</c:v>
                </c:pt>
                <c:pt idx="1523">
                  <c:v>1.4484423673803704E-2</c:v>
                </c:pt>
                <c:pt idx="1524">
                  <c:v>1.447609572628461E-2</c:v>
                </c:pt>
                <c:pt idx="1525">
                  <c:v>1.44677827655873E-2</c:v>
                </c:pt>
                <c:pt idx="1526">
                  <c:v>1.4459484981897142E-2</c:v>
                </c:pt>
                <c:pt idx="1527">
                  <c:v>1.4451202565406995E-2</c:v>
                </c:pt>
                <c:pt idx="1528">
                  <c:v>1.4442935706302229E-2</c:v>
                </c:pt>
                <c:pt idx="1529">
                  <c:v>1.4434684594760716E-2</c:v>
                </c:pt>
                <c:pt idx="1530">
                  <c:v>1.4426449420975318E-2</c:v>
                </c:pt>
                <c:pt idx="1531">
                  <c:v>1.44182303751339E-2</c:v>
                </c:pt>
                <c:pt idx="1532">
                  <c:v>1.441002764740934E-2</c:v>
                </c:pt>
                <c:pt idx="1533">
                  <c:v>1.4401841427996998E-2</c:v>
                </c:pt>
                <c:pt idx="1534">
                  <c:v>1.4393671907074745E-2</c:v>
                </c:pt>
                <c:pt idx="1535">
                  <c:v>1.4385519274825453E-2</c:v>
                </c:pt>
                <c:pt idx="1536">
                  <c:v>1.4377383721431991E-2</c:v>
                </c:pt>
                <c:pt idx="1537">
                  <c:v>1.4369265437079726E-2</c:v>
                </c:pt>
                <c:pt idx="1538">
                  <c:v>1.4361164611946531E-2</c:v>
                </c:pt>
                <c:pt idx="1539">
                  <c:v>1.435308143621028E-2</c:v>
                </c:pt>
                <c:pt idx="1540">
                  <c:v>1.4345016100061336E-2</c:v>
                </c:pt>
                <c:pt idx="1541">
                  <c:v>1.433696879367008E-2</c:v>
                </c:pt>
                <c:pt idx="1542">
                  <c:v>1.4328939707224375E-2</c:v>
                </c:pt>
                <c:pt idx="1543">
                  <c:v>1.43209290308971E-2</c:v>
                </c:pt>
                <c:pt idx="1544">
                  <c:v>1.4313791658459373E-2</c:v>
                </c:pt>
                <c:pt idx="1545">
                  <c:v>1.4304963669319326E-2</c:v>
                </c:pt>
                <c:pt idx="1546">
                  <c:v>1.4297009364427071E-2</c:v>
                </c:pt>
                <c:pt idx="1547">
                  <c:v>1.428907423036474E-2</c:v>
                </c:pt>
                <c:pt idx="1548">
                  <c:v>1.4281158457315202E-2</c:v>
                </c:pt>
                <c:pt idx="1549">
                  <c:v>1.4273262235453832E-2</c:v>
                </c:pt>
                <c:pt idx="1550">
                  <c:v>1.4265385754953508E-2</c:v>
                </c:pt>
                <c:pt idx="1551">
                  <c:v>1.4257529205989605E-2</c:v>
                </c:pt>
                <c:pt idx="1552">
                  <c:v>1.4249692778742495E-2</c:v>
                </c:pt>
                <c:pt idx="1553">
                  <c:v>1.4241876663385056E-2</c:v>
                </c:pt>
                <c:pt idx="1554">
                  <c:v>1.4234081050087666E-2</c:v>
                </c:pt>
                <c:pt idx="1555">
                  <c:v>1.4226306129030697E-2</c:v>
                </c:pt>
                <c:pt idx="1556">
                  <c:v>1.4218552090384529E-2</c:v>
                </c:pt>
                <c:pt idx="1557">
                  <c:v>1.4210819124322038E-2</c:v>
                </c:pt>
                <c:pt idx="1558">
                  <c:v>1.4203107421016103E-2</c:v>
                </c:pt>
                <c:pt idx="1559">
                  <c:v>1.4195417170639602E-2</c:v>
                </c:pt>
                <c:pt idx="1560">
                  <c:v>1.4187748563362912E-2</c:v>
                </c:pt>
                <c:pt idx="1561">
                  <c:v>1.418010178936141E-2</c:v>
                </c:pt>
                <c:pt idx="1562">
                  <c:v>1.4173533060455958E-2</c:v>
                </c:pt>
                <c:pt idx="1563">
                  <c:v>1.4165925315753176E-2</c:v>
                </c:pt>
                <c:pt idx="1564">
                  <c:v>1.4158339916344582E-2</c:v>
                </c:pt>
                <c:pt idx="1565">
                  <c:v>1.4150777052380928E-2</c:v>
                </c:pt>
                <c:pt idx="1566">
                  <c:v>1.4142202074427512E-2</c:v>
                </c:pt>
                <c:pt idx="1567">
                  <c:v>1.4134433254738742E-2</c:v>
                </c:pt>
                <c:pt idx="1568">
                  <c:v>1.4127201677328061E-2</c:v>
                </c:pt>
                <c:pt idx="1569">
                  <c:v>1.4119736415641737E-2</c:v>
                </c:pt>
                <c:pt idx="1570">
                  <c:v>1.4113054046668485E-2</c:v>
                </c:pt>
                <c:pt idx="1571">
                  <c:v>1.4104876716842796E-2</c:v>
                </c:pt>
                <c:pt idx="1572">
                  <c:v>1.4097482660060945E-2</c:v>
                </c:pt>
                <c:pt idx="1573">
                  <c:v>1.4090112718583847E-2</c:v>
                </c:pt>
                <c:pt idx="1574">
                  <c:v>1.4082767082576886E-2</c:v>
                </c:pt>
                <c:pt idx="1575">
                  <c:v>1.4075445942205445E-2</c:v>
                </c:pt>
                <c:pt idx="1576">
                  <c:v>1.4068149487637405E-2</c:v>
                </c:pt>
                <c:pt idx="1577">
                  <c:v>1.406087790903815E-2</c:v>
                </c:pt>
                <c:pt idx="1578">
                  <c:v>1.4053631396570565E-2</c:v>
                </c:pt>
                <c:pt idx="1579">
                  <c:v>1.4046410140402532E-2</c:v>
                </c:pt>
                <c:pt idx="1580">
                  <c:v>1.4039214330699434E-2</c:v>
                </c:pt>
                <c:pt idx="1581">
                  <c:v>1.4032044157626655E-2</c:v>
                </c:pt>
                <c:pt idx="1582">
                  <c:v>1.4024899811344582E-2</c:v>
                </c:pt>
                <c:pt idx="1583">
                  <c:v>1.4018482019328139E-2</c:v>
                </c:pt>
                <c:pt idx="1584">
                  <c:v>1.4010689359814088E-2</c:v>
                </c:pt>
                <c:pt idx="1585">
                  <c:v>1.4003623634893936E-2</c:v>
                </c:pt>
                <c:pt idx="1586">
                  <c:v>1.3996584497418529E-2</c:v>
                </c:pt>
                <c:pt idx="1587">
                  <c:v>1.398957213755575E-2</c:v>
                </c:pt>
                <c:pt idx="1588">
                  <c:v>1.3982586745463488E-2</c:v>
                </c:pt>
                <c:pt idx="1589">
                  <c:v>1.3975628511304627E-2</c:v>
                </c:pt>
                <c:pt idx="1590">
                  <c:v>1.3968697625242055E-2</c:v>
                </c:pt>
                <c:pt idx="1591">
                  <c:v>1.3961794277436157E-2</c:v>
                </c:pt>
                <c:pt idx="1592">
                  <c:v>1.395491865804982E-2</c:v>
                </c:pt>
                <c:pt idx="1593">
                  <c:v>1.3948070957245928E-2</c:v>
                </c:pt>
                <c:pt idx="1594">
                  <c:v>1.3941251365182372E-2</c:v>
                </c:pt>
                <c:pt idx="1595">
                  <c:v>1.3934460072019539E-2</c:v>
                </c:pt>
                <c:pt idx="1596">
                  <c:v>1.3927697267920314E-2</c:v>
                </c:pt>
                <c:pt idx="1597">
                  <c:v>1.3920963143040088E-2</c:v>
                </c:pt>
                <c:pt idx="1598">
                  <c:v>1.3914257887541748E-2</c:v>
                </c:pt>
                <c:pt idx="1599">
                  <c:v>1.3907581691590676E-2</c:v>
                </c:pt>
                <c:pt idx="1600">
                  <c:v>1.3900934745337268E-2</c:v>
                </c:pt>
                <c:pt idx="1601">
                  <c:v>1.3894317238944409E-2</c:v>
                </c:pt>
                <c:pt idx="1602">
                  <c:v>1.3887729362569989E-2</c:v>
                </c:pt>
                <c:pt idx="1603">
                  <c:v>1.3881171306376894E-2</c:v>
                </c:pt>
                <c:pt idx="1604">
                  <c:v>1.3874447039491469E-2</c:v>
                </c:pt>
                <c:pt idx="1605">
                  <c:v>1.3868145415153743E-2</c:v>
                </c:pt>
                <c:pt idx="1606">
                  <c:v>1.3861677960444463E-2</c:v>
                </c:pt>
                <c:pt idx="1607">
                  <c:v>1.3855241086545567E-2</c:v>
                </c:pt>
                <c:pt idx="1608">
                  <c:v>1.3848834983617442E-2</c:v>
                </c:pt>
                <c:pt idx="1609">
                  <c:v>1.3842459841812982E-2</c:v>
                </c:pt>
                <c:pt idx="1610">
                  <c:v>1.383611585129757E-2</c:v>
                </c:pt>
                <c:pt idx="1611">
                  <c:v>1.3829803202216606E-2</c:v>
                </c:pt>
                <c:pt idx="1612">
                  <c:v>1.3823522084740469E-2</c:v>
                </c:pt>
                <c:pt idx="1613">
                  <c:v>1.3817272689017057E-2</c:v>
                </c:pt>
                <c:pt idx="1614">
                  <c:v>1.3811585269851864E-2</c:v>
                </c:pt>
                <c:pt idx="1615">
                  <c:v>1.3805393675604901E-2</c:v>
                </c:pt>
                <c:pt idx="1616">
                  <c:v>1.3799234328812301E-2</c:v>
                </c:pt>
                <c:pt idx="1617">
                  <c:v>1.3793107419611624E-2</c:v>
                </c:pt>
                <c:pt idx="1618">
                  <c:v>1.3786340274092817E-2</c:v>
                </c:pt>
                <c:pt idx="1619">
                  <c:v>1.3780453120310621E-2</c:v>
                </c:pt>
                <c:pt idx="1620">
                  <c:v>1.3774431101257201E-2</c:v>
                </c:pt>
                <c:pt idx="1621">
                  <c:v>1.3768442325212127E-2</c:v>
                </c:pt>
                <c:pt idx="1622">
                  <c:v>1.3762486982323296E-2</c:v>
                </c:pt>
                <c:pt idx="1623">
                  <c:v>1.3756565262758591E-2</c:v>
                </c:pt>
                <c:pt idx="1624">
                  <c:v>1.3750677356660912E-2</c:v>
                </c:pt>
                <c:pt idx="1625">
                  <c:v>1.3744823454193145E-2</c:v>
                </c:pt>
                <c:pt idx="1626">
                  <c:v>1.3739003745510681E-2</c:v>
                </c:pt>
                <c:pt idx="1627">
                  <c:v>1.3732542830658121E-2</c:v>
                </c:pt>
                <c:pt idx="1628">
                  <c:v>1.3726794765766959E-2</c:v>
                </c:pt>
                <c:pt idx="1629">
                  <c:v>1.3721081477292384E-2</c:v>
                </c:pt>
                <c:pt idx="1630">
                  <c:v>1.3715403155381646E-2</c:v>
                </c:pt>
                <c:pt idx="1631">
                  <c:v>1.3709759990184577E-2</c:v>
                </c:pt>
                <c:pt idx="1632">
                  <c:v>1.3704152171851008E-2</c:v>
                </c:pt>
                <c:pt idx="1633">
                  <c:v>1.3698579890530771E-2</c:v>
                </c:pt>
                <c:pt idx="1634">
                  <c:v>1.369304333637112E-2</c:v>
                </c:pt>
                <c:pt idx="1635">
                  <c:v>1.3687413204244159E-2</c:v>
                </c:pt>
                <c:pt idx="1636">
                  <c:v>1.3682078170140633E-2</c:v>
                </c:pt>
                <c:pt idx="1637">
                  <c:v>1.3676649938361724E-2</c:v>
                </c:pt>
                <c:pt idx="1638">
                  <c:v>1.3671258194342726E-2</c:v>
                </c:pt>
                <c:pt idx="1639">
                  <c:v>1.3665903128233469E-2</c:v>
                </c:pt>
                <c:pt idx="1640">
                  <c:v>1.3660584930181206E-2</c:v>
                </c:pt>
                <c:pt idx="1641">
                  <c:v>1.3655303790333192E-2</c:v>
                </c:pt>
                <c:pt idx="1642">
                  <c:v>1.3650059898841833E-2</c:v>
                </c:pt>
                <c:pt idx="1643">
                  <c:v>1.3644853445856964E-2</c:v>
                </c:pt>
                <c:pt idx="1644">
                  <c:v>1.3640008400872856E-2</c:v>
                </c:pt>
                <c:pt idx="1645">
                  <c:v>1.3634553615995701E-2</c:v>
                </c:pt>
                <c:pt idx="1646">
                  <c:v>1.3629460619418972E-2</c:v>
                </c:pt>
                <c:pt idx="1647">
                  <c:v>1.3624405821940319E-2</c:v>
                </c:pt>
                <c:pt idx="1648">
                  <c:v>1.3619195132559271E-2</c:v>
                </c:pt>
                <c:pt idx="1649">
                  <c:v>1.3614411584894626E-2</c:v>
                </c:pt>
                <c:pt idx="1650">
                  <c:v>1.3609472525616933E-2</c:v>
                </c:pt>
                <c:pt idx="1651">
                  <c:v>1.3604572426046957E-2</c:v>
                </c:pt>
                <c:pt idx="1652">
                  <c:v>1.3599711476319059E-2</c:v>
                </c:pt>
                <c:pt idx="1653">
                  <c:v>1.3594889866593386E-2</c:v>
                </c:pt>
                <c:pt idx="1654">
                  <c:v>1.3590107787012031E-2</c:v>
                </c:pt>
                <c:pt idx="1655">
                  <c:v>1.3585365427732563E-2</c:v>
                </c:pt>
                <c:pt idx="1656">
                  <c:v>1.3580662978899654E-2</c:v>
                </c:pt>
                <c:pt idx="1657">
                  <c:v>1.3576000630663139E-2</c:v>
                </c:pt>
                <c:pt idx="1658">
                  <c:v>1.3571378573178004E-2</c:v>
                </c:pt>
                <c:pt idx="1659">
                  <c:v>1.3566796996588922E-2</c:v>
                </c:pt>
                <c:pt idx="1660">
                  <c:v>1.3562256091050884E-2</c:v>
                </c:pt>
                <c:pt idx="1661">
                  <c:v>1.3555840011929984E-2</c:v>
                </c:pt>
                <c:pt idx="1662">
                  <c:v>1.3551398670586254E-2</c:v>
                </c:pt>
                <c:pt idx="1663">
                  <c:v>1.3546998652234006E-2</c:v>
                </c:pt>
                <c:pt idx="1664">
                  <c:v>1.3542640147028225E-2</c:v>
                </c:pt>
                <c:pt idx="1665">
                  <c:v>1.3538323345116166E-2</c:v>
                </c:pt>
                <c:pt idx="1666">
                  <c:v>1.3534191637115825E-2</c:v>
                </c:pt>
                <c:pt idx="1667">
                  <c:v>1.3529950227774938E-2</c:v>
                </c:pt>
                <c:pt idx="1668">
                  <c:v>1.3525751046529358E-2</c:v>
                </c:pt>
                <c:pt idx="1669">
                  <c:v>1.3521594283512708E-2</c:v>
                </c:pt>
                <c:pt idx="1670">
                  <c:v>1.3517371540308937E-2</c:v>
                </c:pt>
                <c:pt idx="1671">
                  <c:v>1.3513308951359815E-2</c:v>
                </c:pt>
                <c:pt idx="1672">
                  <c:v>1.3509289396771285E-2</c:v>
                </c:pt>
                <c:pt idx="1673">
                  <c:v>1.3505313066690601E-2</c:v>
                </c:pt>
                <c:pt idx="1674">
                  <c:v>1.3501380151275326E-2</c:v>
                </c:pt>
                <c:pt idx="1675">
                  <c:v>1.349751198748983E-2</c:v>
                </c:pt>
                <c:pt idx="1676">
                  <c:v>1.3493663471674466E-2</c:v>
                </c:pt>
                <c:pt idx="1677">
                  <c:v>1.3488780015285862E-2</c:v>
                </c:pt>
                <c:pt idx="1678">
                  <c:v>1.3486098539756242E-2</c:v>
                </c:pt>
                <c:pt idx="1679">
                  <c:v>1.3482373449540253E-2</c:v>
                </c:pt>
                <c:pt idx="1680">
                  <c:v>1.3478705015338684E-2</c:v>
                </c:pt>
                <c:pt idx="1681">
                  <c:v>1.3475081326877129E-2</c:v>
                </c:pt>
                <c:pt idx="1682">
                  <c:v>1.3471502574313159E-2</c:v>
                </c:pt>
                <c:pt idx="1683">
                  <c:v>1.3467965665205028E-2</c:v>
                </c:pt>
                <c:pt idx="1684">
                  <c:v>1.3464474232384838E-2</c:v>
                </c:pt>
                <c:pt idx="1685">
                  <c:v>1.3461028290612909E-2</c:v>
                </c:pt>
                <c:pt idx="1686">
                  <c:v>1.3457628030038471E-2</c:v>
                </c:pt>
                <c:pt idx="1687">
                  <c:v>1.3454289505376502E-2</c:v>
                </c:pt>
                <c:pt idx="1688">
                  <c:v>1.3450984361460527E-2</c:v>
                </c:pt>
                <c:pt idx="1689">
                  <c:v>1.3447725484534793E-2</c:v>
                </c:pt>
                <c:pt idx="1690">
                  <c:v>1.3444513064754285E-2</c:v>
                </c:pt>
                <c:pt idx="1691">
                  <c:v>1.3441347292276572E-2</c:v>
                </c:pt>
                <c:pt idx="1692">
                  <c:v>1.34382283572618E-2</c:v>
                </c:pt>
                <c:pt idx="1693">
                  <c:v>1.3435156449870112E-2</c:v>
                </c:pt>
                <c:pt idx="1694">
                  <c:v>1.34321317602565E-2</c:v>
                </c:pt>
                <c:pt idx="1695">
                  <c:v>1.3429154478581109E-2</c:v>
                </c:pt>
                <c:pt idx="1696">
                  <c:v>1.3426179723386333E-2</c:v>
                </c:pt>
                <c:pt idx="1697">
                  <c:v>1.3423294505985339E-2</c:v>
                </c:pt>
                <c:pt idx="1698">
                  <c:v>1.3420457251609896E-2</c:v>
                </c:pt>
                <c:pt idx="1699">
                  <c:v>1.3417668150414563E-2</c:v>
                </c:pt>
                <c:pt idx="1700">
                  <c:v>1.341498584489029E-2</c:v>
                </c:pt>
                <c:pt idx="1701">
                  <c:v>1.3412297004212436E-2</c:v>
                </c:pt>
                <c:pt idx="1702">
                  <c:v>1.3409656902601558E-2</c:v>
                </c:pt>
                <c:pt idx="1703">
                  <c:v>1.3407065730217804E-2</c:v>
                </c:pt>
                <c:pt idx="1704">
                  <c:v>1.3404523677221315E-2</c:v>
                </c:pt>
                <c:pt idx="1705">
                  <c:v>1.3401955408749444E-2</c:v>
                </c:pt>
                <c:pt idx="1706">
                  <c:v>1.3399508704187824E-2</c:v>
                </c:pt>
                <c:pt idx="1707">
                  <c:v>1.339711167405877E-2</c:v>
                </c:pt>
                <c:pt idx="1708">
                  <c:v>1.3394936422033432E-2</c:v>
                </c:pt>
                <c:pt idx="1709">
                  <c:v>1.3392551527010755E-2</c:v>
                </c:pt>
                <c:pt idx="1710">
                  <c:v>1.3390287300356844E-2</c:v>
                </c:pt>
                <c:pt idx="1711">
                  <c:v>1.3388046803092999E-2</c:v>
                </c:pt>
                <c:pt idx="1712">
                  <c:v>1.3385819166112313E-2</c:v>
                </c:pt>
                <c:pt idx="1713">
                  <c:v>1.3383277784331167E-2</c:v>
                </c:pt>
                <c:pt idx="1714">
                  <c:v>1.3381056224215943E-2</c:v>
                </c:pt>
                <c:pt idx="1715">
                  <c:v>1.337883671310169E-2</c:v>
                </c:pt>
                <c:pt idx="1716">
                  <c:v>1.3376619292359183E-2</c:v>
                </c:pt>
                <c:pt idx="1717">
                  <c:v>1.3374404003343729E-2</c:v>
                </c:pt>
                <c:pt idx="1718">
                  <c:v>1.3371919805800849E-2</c:v>
                </c:pt>
                <c:pt idx="1719">
                  <c:v>1.3369708666349314E-2</c:v>
                </c:pt>
                <c:pt idx="1720">
                  <c:v>1.3367499773554923E-2</c:v>
                </c:pt>
                <c:pt idx="1721">
                  <c:v>1.336529316876746E-2</c:v>
                </c:pt>
                <c:pt idx="1722">
                  <c:v>1.3363723920094168E-2</c:v>
                </c:pt>
                <c:pt idx="1723">
                  <c:v>1.336115935172312E-2</c:v>
                </c:pt>
                <c:pt idx="1724">
                  <c:v>1.3358960142895171E-2</c:v>
                </c:pt>
                <c:pt idx="1725">
                  <c:v>1.3356763396680561E-2</c:v>
                </c:pt>
                <c:pt idx="1726">
                  <c:v>1.3354569154437173E-2</c:v>
                </c:pt>
                <c:pt idx="1727">
                  <c:v>1.3351842971345562E-2</c:v>
                </c:pt>
                <c:pt idx="1728">
                  <c:v>1.334965471608357E-2</c:v>
                </c:pt>
                <c:pt idx="1729">
                  <c:v>1.334746910375495E-2</c:v>
                </c:pt>
                <c:pt idx="1730">
                  <c:v>1.3344882960053825E-2</c:v>
                </c:pt>
                <c:pt idx="1731">
                  <c:v>1.3343105973352976E-2</c:v>
                </c:pt>
                <c:pt idx="1732">
                  <c:v>1.3340928538003449E-2</c:v>
                </c:pt>
                <c:pt idx="1733">
                  <c:v>1.3338753911032453E-2</c:v>
                </c:pt>
                <c:pt idx="1734">
                  <c:v>1.3336582133806896E-2</c:v>
                </c:pt>
                <c:pt idx="1735">
                  <c:v>1.3334413247686194E-2</c:v>
                </c:pt>
                <c:pt idx="1736">
                  <c:v>1.333224729403476E-2</c:v>
                </c:pt>
                <c:pt idx="1737">
                  <c:v>1.3330084314207014E-2</c:v>
                </c:pt>
                <c:pt idx="1738">
                  <c:v>1.3327924349572362E-2</c:v>
                </c:pt>
                <c:pt idx="1739">
                  <c:v>1.3325767441487724E-2</c:v>
                </c:pt>
                <c:pt idx="1740">
                  <c:v>1.3323613631315012E-2</c:v>
                </c:pt>
                <c:pt idx="1741">
                  <c:v>1.332146296041864E-2</c:v>
                </c:pt>
                <c:pt idx="1742">
                  <c:v>1.3319315470153026E-2</c:v>
                </c:pt>
                <c:pt idx="1743">
                  <c:v>1.3316891230059099E-2</c:v>
                </c:pt>
                <c:pt idx="1744">
                  <c:v>1.3315030196981714E-2</c:v>
                </c:pt>
                <c:pt idx="1745">
                  <c:v>1.331289249679235E-2</c:v>
                </c:pt>
                <c:pt idx="1746">
                  <c:v>1.33107581426814E-2</c:v>
                </c:pt>
                <c:pt idx="1747">
                  <c:v>1.3308627176013277E-2</c:v>
                </c:pt>
                <c:pt idx="1748">
                  <c:v>1.3306499638147395E-2</c:v>
                </c:pt>
                <c:pt idx="1749">
                  <c:v>1.330437557044567E-2</c:v>
                </c:pt>
                <c:pt idx="1750">
                  <c:v>1.3302255014270015E-2</c:v>
                </c:pt>
                <c:pt idx="1751">
                  <c:v>1.3300138010974849E-2</c:v>
                </c:pt>
                <c:pt idx="1752">
                  <c:v>1.3298024601932079E-2</c:v>
                </c:pt>
                <c:pt idx="1753">
                  <c:v>1.3295914828496125E-2</c:v>
                </c:pt>
                <c:pt idx="1754">
                  <c:v>1.32938087320289E-2</c:v>
                </c:pt>
                <c:pt idx="1755">
                  <c:v>1.3291706353892319E-2</c:v>
                </c:pt>
                <c:pt idx="1756">
                  <c:v>1.3289320907532048E-2</c:v>
                </c:pt>
                <c:pt idx="1757">
                  <c:v>1.3287512918051247E-2</c:v>
                </c:pt>
                <c:pt idx="1758">
                  <c:v>1.3285421943070586E-2</c:v>
                </c:pt>
                <c:pt idx="1759">
                  <c:v>1.3283334851863227E-2</c:v>
                </c:pt>
                <c:pt idx="1760">
                  <c:v>1.3281251685788587E-2</c:v>
                </c:pt>
                <c:pt idx="1761">
                  <c:v>1.3279172486211077E-2</c:v>
                </c:pt>
                <c:pt idx="1762">
                  <c:v>1.3277097294487616E-2</c:v>
                </c:pt>
                <c:pt idx="1763">
                  <c:v>1.3275026151982616E-2</c:v>
                </c:pt>
                <c:pt idx="1764">
                  <c:v>1.3271682353187505E-2</c:v>
                </c:pt>
                <c:pt idx="1765">
                  <c:v>1.327050426218469E-2</c:v>
                </c:pt>
                <c:pt idx="1766">
                  <c:v>1.3268837433375036E-2</c:v>
                </c:pt>
                <c:pt idx="1767">
                  <c:v>1.3266782901343033E-2</c:v>
                </c:pt>
                <c:pt idx="1768">
                  <c:v>1.3264732625331566E-2</c:v>
                </c:pt>
                <c:pt idx="1769">
                  <c:v>1.3262391387728984E-2</c:v>
                </c:pt>
                <c:pt idx="1770">
                  <c:v>1.3260250426762836E-2</c:v>
                </c:pt>
                <c:pt idx="1771">
                  <c:v>1.3258212203004494E-2</c:v>
                </c:pt>
                <c:pt idx="1772">
                  <c:v>1.3256178388196498E-2</c:v>
                </c:pt>
                <c:pt idx="1773">
                  <c:v>1.3254149023691486E-2</c:v>
                </c:pt>
                <c:pt idx="1774">
                  <c:v>1.3252522661881261E-2</c:v>
                </c:pt>
                <c:pt idx="1775">
                  <c:v>1.3250503336107167E-2</c:v>
                </c:pt>
                <c:pt idx="1776">
                  <c:v>1.324848859723643E-2</c:v>
                </c:pt>
                <c:pt idx="1777">
                  <c:v>1.3246478486630964E-2</c:v>
                </c:pt>
                <c:pt idx="1778">
                  <c:v>1.3244473045652683E-2</c:v>
                </c:pt>
                <c:pt idx="1779">
                  <c:v>1.3242472315656006E-2</c:v>
                </c:pt>
                <c:pt idx="1780">
                  <c:v>1.3240476338010343E-2</c:v>
                </c:pt>
                <c:pt idx="1781">
                  <c:v>1.3238485154067614E-2</c:v>
                </c:pt>
                <c:pt idx="1782">
                  <c:v>1.3236193530617732E-2</c:v>
                </c:pt>
                <c:pt idx="1783">
                  <c:v>1.3234517332741114E-2</c:v>
                </c:pt>
                <c:pt idx="1784">
                  <c:v>1.3232540778076174E-2</c:v>
                </c:pt>
                <c:pt idx="1785">
                  <c:v>1.3230569182561824E-2</c:v>
                </c:pt>
                <c:pt idx="1786">
                  <c:v>1.3228602587552485E-2</c:v>
                </c:pt>
                <c:pt idx="1787">
                  <c:v>1.3226641034412567E-2</c:v>
                </c:pt>
                <c:pt idx="1788">
                  <c:v>1.3224684564501488E-2</c:v>
                </c:pt>
                <c:pt idx="1789">
                  <c:v>1.3222733219173666E-2</c:v>
                </c:pt>
                <c:pt idx="1790">
                  <c:v>1.3220787039796011E-2</c:v>
                </c:pt>
                <c:pt idx="1791">
                  <c:v>1.3218846067725443E-2</c:v>
                </c:pt>
                <c:pt idx="1792">
                  <c:v>1.3216910344326371E-2</c:v>
                </c:pt>
                <c:pt idx="1793">
                  <c:v>1.3214979910953217E-2</c:v>
                </c:pt>
                <c:pt idx="1794">
                  <c:v>1.3213054808965397E-2</c:v>
                </c:pt>
                <c:pt idx="1795">
                  <c:v>1.3211135079729819E-2</c:v>
                </c:pt>
                <c:pt idx="1796">
                  <c:v>1.3209220764600904E-2</c:v>
                </c:pt>
                <c:pt idx="1797">
                  <c:v>1.3207311904940566E-2</c:v>
                </c:pt>
                <c:pt idx="1798">
                  <c:v>1.3205408542108221E-2</c:v>
                </c:pt>
                <c:pt idx="1799">
                  <c:v>1.3203510717463285E-2</c:v>
                </c:pt>
                <c:pt idx="1800">
                  <c:v>1.3201618472365173E-2</c:v>
                </c:pt>
                <c:pt idx="1801">
                  <c:v>1.31997318481758E-2</c:v>
                </c:pt>
                <c:pt idx="1802">
                  <c:v>1.3197850886254581E-2</c:v>
                </c:pt>
                <c:pt idx="1803">
                  <c:v>1.3195975627960932E-2</c:v>
                </c:pt>
                <c:pt idx="1804">
                  <c:v>1.3194106114654269E-2</c:v>
                </c:pt>
                <c:pt idx="1805">
                  <c:v>1.3192242387694009E-2</c:v>
                </c:pt>
                <c:pt idx="1806">
                  <c:v>1.3190384488442064E-2</c:v>
                </c:pt>
                <c:pt idx="1807">
                  <c:v>1.3188532458255353E-2</c:v>
                </c:pt>
                <c:pt idx="1808">
                  <c:v>1.318668633849579E-2</c:v>
                </c:pt>
                <c:pt idx="1809">
                  <c:v>1.3184846170520292E-2</c:v>
                </c:pt>
                <c:pt idx="1810">
                  <c:v>1.3183011995693272E-2</c:v>
                </c:pt>
                <c:pt idx="1811">
                  <c:v>1.3181183855371648E-2</c:v>
                </c:pt>
                <c:pt idx="1812">
                  <c:v>1.3179361790914834E-2</c:v>
                </c:pt>
                <c:pt idx="1813">
                  <c:v>1.3177545843682248E-2</c:v>
                </c:pt>
                <c:pt idx="1814">
                  <c:v>1.3175736055035803E-2</c:v>
                </c:pt>
                <c:pt idx="1815">
                  <c:v>1.3173932466332416E-2</c:v>
                </c:pt>
                <c:pt idx="1816">
                  <c:v>1.3172135118931505E-2</c:v>
                </c:pt>
                <c:pt idx="1817">
                  <c:v>1.3170003864987919E-2</c:v>
                </c:pt>
                <c:pt idx="1818">
                  <c:v>1.3168559313482264E-2</c:v>
                </c:pt>
                <c:pt idx="1819">
                  <c:v>1.3166780938152767E-2</c:v>
                </c:pt>
                <c:pt idx="1820">
                  <c:v>1.3165008969563408E-2</c:v>
                </c:pt>
                <c:pt idx="1821">
                  <c:v>1.3163243449078599E-2</c:v>
                </c:pt>
                <c:pt idx="1822">
                  <c:v>1.3161138287094037E-2</c:v>
                </c:pt>
                <c:pt idx="1823">
                  <c:v>1.3159384569746144E-2</c:v>
                </c:pt>
                <c:pt idx="1824">
                  <c:v>1.3157637414972183E-2</c:v>
                </c:pt>
                <c:pt idx="1825">
                  <c:v>1.315589686412115E-2</c:v>
                </c:pt>
                <c:pt idx="1826">
                  <c:v>1.3154514015749907E-2</c:v>
                </c:pt>
                <c:pt idx="1827">
                  <c:v>1.3152788052425146E-2</c:v>
                </c:pt>
                <c:pt idx="1828">
                  <c:v>1.3151186772725703E-2</c:v>
                </c:pt>
                <c:pt idx="1829">
                  <c:v>1.3149356379981436E-2</c:v>
                </c:pt>
                <c:pt idx="1830">
                  <c:v>1.3147294616236101E-2</c:v>
                </c:pt>
                <c:pt idx="1831">
                  <c:v>1.3145951988887405E-2</c:v>
                </c:pt>
                <c:pt idx="1832">
                  <c:v>1.3144260127246621E-2</c:v>
                </c:pt>
                <c:pt idx="1833">
                  <c:v>1.3142575210015883E-2</c:v>
                </c:pt>
                <c:pt idx="1834">
                  <c:v>1.3140897278564601E-2</c:v>
                </c:pt>
                <c:pt idx="1835">
                  <c:v>1.3139226374242197E-2</c:v>
                </c:pt>
                <c:pt idx="1836">
                  <c:v>1.3137562538415581E-2</c:v>
                </c:pt>
                <c:pt idx="1837">
                  <c:v>1.3135905812441673E-2</c:v>
                </c:pt>
                <c:pt idx="1838">
                  <c:v>1.3134256237679887E-2</c:v>
                </c:pt>
                <c:pt idx="1839">
                  <c:v>1.3132613855487141E-2</c:v>
                </c:pt>
                <c:pt idx="1840">
                  <c:v>1.3130978707225349E-2</c:v>
                </c:pt>
                <c:pt idx="1841">
                  <c:v>1.3129350834253928E-2</c:v>
                </c:pt>
                <c:pt idx="1842">
                  <c:v>1.3127730277932292E-2</c:v>
                </c:pt>
                <c:pt idx="1843">
                  <c:v>1.3125743365432848E-2</c:v>
                </c:pt>
                <c:pt idx="1844">
                  <c:v>1.3124511280671047E-2</c:v>
                </c:pt>
                <c:pt idx="1845">
                  <c:v>1.3122912922447771E-2</c:v>
                </c:pt>
                <c:pt idx="1846">
                  <c:v>1.3121322046314443E-2</c:v>
                </c:pt>
                <c:pt idx="1847">
                  <c:v>1.3119738693625482E-2</c:v>
                </c:pt>
                <c:pt idx="1848">
                  <c:v>1.3118162905740305E-2</c:v>
                </c:pt>
                <c:pt idx="1849">
                  <c:v>1.3116594724018327E-2</c:v>
                </c:pt>
                <c:pt idx="1850">
                  <c:v>1.3115034189821462E-2</c:v>
                </c:pt>
                <c:pt idx="1851">
                  <c:v>1.311348134450413E-2</c:v>
                </c:pt>
                <c:pt idx="1852">
                  <c:v>1.3111936229428245E-2</c:v>
                </c:pt>
                <c:pt idx="1853">
                  <c:v>1.3110398885953223E-2</c:v>
                </c:pt>
                <c:pt idx="1854">
                  <c:v>1.3108869355435981E-2</c:v>
                </c:pt>
                <c:pt idx="1855">
                  <c:v>1.3107347679238435E-2</c:v>
                </c:pt>
                <c:pt idx="1856">
                  <c:v>1.3105833898719998E-2</c:v>
                </c:pt>
                <c:pt idx="1857">
                  <c:v>1.3104328055240089E-2</c:v>
                </c:pt>
                <c:pt idx="1858">
                  <c:v>1.3102830190153125E-2</c:v>
                </c:pt>
                <c:pt idx="1859">
                  <c:v>1.310134034482352E-2</c:v>
                </c:pt>
                <c:pt idx="1860">
                  <c:v>1.3099858560608191E-2</c:v>
                </c:pt>
                <c:pt idx="1861">
                  <c:v>1.3098384878864056E-2</c:v>
                </c:pt>
                <c:pt idx="1862">
                  <c:v>1.3096919340955526E-2</c:v>
                </c:pt>
                <c:pt idx="1863">
                  <c:v>1.3095461988239521E-2</c:v>
                </c:pt>
                <c:pt idx="1864">
                  <c:v>1.3094148162306626E-2</c:v>
                </c:pt>
                <c:pt idx="1865">
                  <c:v>1.3092572003817748E-2</c:v>
                </c:pt>
                <c:pt idx="1866">
                  <c:v>1.3091139454830814E-2</c:v>
                </c:pt>
                <c:pt idx="1867">
                  <c:v>1.3089715256471568E-2</c:v>
                </c:pt>
                <c:pt idx="1868">
                  <c:v>1.3088299450101926E-2</c:v>
                </c:pt>
                <c:pt idx="1869">
                  <c:v>1.3086892077078804E-2</c:v>
                </c:pt>
                <c:pt idx="1870">
                  <c:v>1.3085493178759122E-2</c:v>
                </c:pt>
                <c:pt idx="1871">
                  <c:v>1.3084102796507291E-2</c:v>
                </c:pt>
                <c:pt idx="1872">
                  <c:v>1.3082720971675232E-2</c:v>
                </c:pt>
                <c:pt idx="1873">
                  <c:v>1.3081347745629857E-2</c:v>
                </c:pt>
                <c:pt idx="1874">
                  <c:v>1.3079420268424156E-2</c:v>
                </c:pt>
                <c:pt idx="1875">
                  <c:v>1.3078062068217568E-2</c:v>
                </c:pt>
                <c:pt idx="1876">
                  <c:v>1.3076712577769607E-2</c:v>
                </c:pt>
                <c:pt idx="1877">
                  <c:v>1.3075371838435768E-2</c:v>
                </c:pt>
                <c:pt idx="1878">
                  <c:v>1.3074612044715328E-2</c:v>
                </c:pt>
                <c:pt idx="1879">
                  <c:v>1.3073435054515253E-2</c:v>
                </c:pt>
                <c:pt idx="1880">
                  <c:v>1.307197940340038E-2</c:v>
                </c:pt>
                <c:pt idx="1881">
                  <c:v>1.307067645654747E-2</c:v>
                </c:pt>
                <c:pt idx="1882">
                  <c:v>1.3068946171078255E-2</c:v>
                </c:pt>
                <c:pt idx="1883">
                  <c:v>1.3068097517247856E-2</c:v>
                </c:pt>
                <c:pt idx="1884">
                  <c:v>1.3066821607517487E-2</c:v>
                </c:pt>
                <c:pt idx="1885">
                  <c:v>1.3065554792879297E-2</c:v>
                </c:pt>
                <c:pt idx="1886">
                  <c:v>1.3064297114692702E-2</c:v>
                </c:pt>
                <c:pt idx="1887">
                  <c:v>1.3063048614317119E-2</c:v>
                </c:pt>
                <c:pt idx="1888">
                  <c:v>1.3061809333111962E-2</c:v>
                </c:pt>
                <c:pt idx="1889">
                  <c:v>1.3060579312439147E-2</c:v>
                </c:pt>
                <c:pt idx="1890">
                  <c:v>1.3059358593648096E-2</c:v>
                </c:pt>
                <c:pt idx="1891">
                  <c:v>1.3058147218110716E-2</c:v>
                </c:pt>
                <c:pt idx="1892">
                  <c:v>1.3056945227173933E-2</c:v>
                </c:pt>
                <c:pt idx="1893">
                  <c:v>1.3055752662207154E-2</c:v>
                </c:pt>
                <c:pt idx="1894">
                  <c:v>1.3054569564562302E-2</c:v>
                </c:pt>
                <c:pt idx="1895">
                  <c:v>1.3053395975603788E-2</c:v>
                </c:pt>
                <c:pt idx="1896">
                  <c:v>1.305223193668853E-2</c:v>
                </c:pt>
                <c:pt idx="1897">
                  <c:v>1.3051077489173446E-2</c:v>
                </c:pt>
                <c:pt idx="1898">
                  <c:v>1.3049932674422948E-2</c:v>
                </c:pt>
                <c:pt idx="1899">
                  <c:v>1.3048797533791456E-2</c:v>
                </c:pt>
                <c:pt idx="1900">
                  <c:v>1.3047672108638386E-2</c:v>
                </c:pt>
                <c:pt idx="1901">
                  <c:v>1.304655644032815E-2</c:v>
                </c:pt>
                <c:pt idx="1902">
                  <c:v>1.3045450570212669E-2</c:v>
                </c:pt>
                <c:pt idx="1903">
                  <c:v>1.3044354539658853E-2</c:v>
                </c:pt>
                <c:pt idx="1904">
                  <c:v>1.3042790172409233E-2</c:v>
                </c:pt>
                <c:pt idx="1905">
                  <c:v>1.3042192162656396E-2</c:v>
                </c:pt>
                <c:pt idx="1906">
                  <c:v>1.3041125898929085E-2</c:v>
                </c:pt>
                <c:pt idx="1907">
                  <c:v>1.3040069640196106E-2</c:v>
                </c:pt>
                <c:pt idx="1908">
                  <c:v>1.3039023427816876E-2</c:v>
                </c:pt>
                <c:pt idx="1909">
                  <c:v>1.3037987303153309E-2</c:v>
                </c:pt>
                <c:pt idx="1910">
                  <c:v>1.3036961307562323E-2</c:v>
                </c:pt>
                <c:pt idx="1911">
                  <c:v>1.3035945482400835E-2</c:v>
                </c:pt>
                <c:pt idx="1912">
                  <c:v>1.3034939869033257E-2</c:v>
                </c:pt>
                <c:pt idx="1913">
                  <c:v>1.303394450881401E-2</c:v>
                </c:pt>
                <c:pt idx="1914">
                  <c:v>1.3032959443107506E-2</c:v>
                </c:pt>
                <c:pt idx="1915">
                  <c:v>1.3031984713270661E-2</c:v>
                </c:pt>
                <c:pt idx="1916">
                  <c:v>1.3031356122633031E-2</c:v>
                </c:pt>
                <c:pt idx="1917">
                  <c:v>1.3029561184622637E-2</c:v>
                </c:pt>
                <c:pt idx="1918">
                  <c:v>1.3029122952562255E-2</c:v>
                </c:pt>
                <c:pt idx="1919">
                  <c:v>1.302818997979821E-2</c:v>
                </c:pt>
                <c:pt idx="1920">
                  <c:v>1.3027267549698407E-2</c:v>
                </c:pt>
                <c:pt idx="1921">
                  <c:v>1.3026397856642806E-2</c:v>
                </c:pt>
                <c:pt idx="1922">
                  <c:v>1.3025154399868934E-2</c:v>
                </c:pt>
                <c:pt idx="1923">
                  <c:v>1.302426463937913E-2</c:v>
                </c:pt>
                <c:pt idx="1924">
                  <c:v>1.3023385589555231E-2</c:v>
                </c:pt>
                <c:pt idx="1925">
                  <c:v>1.3022517291760276E-2</c:v>
                </c:pt>
                <c:pt idx="1926">
                  <c:v>1.3021134752910144E-2</c:v>
                </c:pt>
                <c:pt idx="1927">
                  <c:v>1.3020285843875648E-2</c:v>
                </c:pt>
                <c:pt idx="1928">
                  <c:v>1.3019447800894923E-2</c:v>
                </c:pt>
                <c:pt idx="1929">
                  <c:v>1.3019329861544138E-2</c:v>
                </c:pt>
                <c:pt idx="1930">
                  <c:v>1.3018338530727589E-2</c:v>
                </c:pt>
                <c:pt idx="1931">
                  <c:v>1.3017535613619305E-2</c:v>
                </c:pt>
                <c:pt idx="1932">
                  <c:v>1.301674373804516E-2</c:v>
                </c:pt>
                <c:pt idx="1933">
                  <c:v>1.3015521770026775E-2</c:v>
                </c:pt>
                <c:pt idx="1934">
                  <c:v>1.3015193276933403E-2</c:v>
                </c:pt>
                <c:pt idx="1935">
                  <c:v>1.3014434774111561E-2</c:v>
                </c:pt>
                <c:pt idx="1936">
                  <c:v>1.3013687478263133E-2</c:v>
                </c:pt>
                <c:pt idx="1937">
                  <c:v>1.3012951430738268E-2</c:v>
                </c:pt>
                <c:pt idx="1938">
                  <c:v>1.3012226672894851E-2</c:v>
                </c:pt>
                <c:pt idx="1939">
                  <c:v>1.3011513246095924E-2</c:v>
                </c:pt>
                <c:pt idx="1940">
                  <c:v>1.3010811191701948E-2</c:v>
                </c:pt>
                <c:pt idx="1941">
                  <c:v>1.3010120551065655E-2</c:v>
                </c:pt>
                <c:pt idx="1942">
                  <c:v>1.3009441365547506E-2</c:v>
                </c:pt>
                <c:pt idx="1943">
                  <c:v>1.3008773676507965E-2</c:v>
                </c:pt>
                <c:pt idx="1944">
                  <c:v>1.3008117525302338E-2</c:v>
                </c:pt>
                <c:pt idx="1945">
                  <c:v>1.3007472953291088E-2</c:v>
                </c:pt>
                <c:pt idx="1946">
                  <c:v>1.3006840001832101E-2</c:v>
                </c:pt>
                <c:pt idx="1947">
                  <c:v>1.300641026935806E-2</c:v>
                </c:pt>
                <c:pt idx="1948">
                  <c:v>1.300560912600761E-2</c:v>
                </c:pt>
                <c:pt idx="1949">
                  <c:v>1.3005011284357876E-2</c:v>
                </c:pt>
                <c:pt idx="1950">
                  <c:v>1.3004425228697101E-2</c:v>
                </c:pt>
                <c:pt idx="1951">
                  <c:v>1.3003851000380592E-2</c:v>
                </c:pt>
                <c:pt idx="1952">
                  <c:v>1.3003288640768811E-2</c:v>
                </c:pt>
                <c:pt idx="1953">
                  <c:v>1.3002738191222222E-2</c:v>
                </c:pt>
                <c:pt idx="1954">
                  <c:v>1.3002199693098711E-2</c:v>
                </c:pt>
                <c:pt idx="1955">
                  <c:v>1.3001673187753582E-2</c:v>
                </c:pt>
                <c:pt idx="1956">
                  <c:v>1.3000562113341108E-2</c:v>
                </c:pt>
                <c:pt idx="1957">
                  <c:v>1.3000656320842907E-2</c:v>
                </c:pt>
                <c:pt idx="1958">
                  <c:v>1.300016604199313E-2</c:v>
                </c:pt>
                <c:pt idx="1959">
                  <c:v>1.2999687921358433E-2</c:v>
                </c:pt>
                <c:pt idx="1960">
                  <c:v>1.2999626991302518E-2</c:v>
                </c:pt>
                <c:pt idx="1961">
                  <c:v>1.2998768320181292E-2</c:v>
                </c:pt>
                <c:pt idx="1962">
                  <c:v>1.2998326922352036E-2</c:v>
                </c:pt>
                <c:pt idx="1963">
                  <c:v>1.2997897848177136E-2</c:v>
                </c:pt>
                <c:pt idx="1964">
                  <c:v>1.2997481139014477E-2</c:v>
                </c:pt>
                <c:pt idx="1965">
                  <c:v>1.2997076836219363E-2</c:v>
                </c:pt>
                <c:pt idx="1966">
                  <c:v>1.2996684981157415E-2</c:v>
                </c:pt>
                <c:pt idx="1967">
                  <c:v>1.2996305615181364E-2</c:v>
                </c:pt>
                <c:pt idx="1968">
                  <c:v>1.2995938779656825E-2</c:v>
                </c:pt>
                <c:pt idx="1969">
                  <c:v>1.2995524149857943E-2</c:v>
                </c:pt>
                <c:pt idx="1970">
                  <c:v>1.2994997860910037E-2</c:v>
                </c:pt>
                <c:pt idx="1971">
                  <c:v>1.2994354634220062E-2</c:v>
                </c:pt>
                <c:pt idx="1972">
                  <c:v>1.2993589178242749E-2</c:v>
                </c:pt>
                <c:pt idx="1973">
                  <c:v>1.2992333486408367E-2</c:v>
                </c:pt>
                <c:pt idx="1974">
                  <c:v>1.2991433716482703E-2</c:v>
                </c:pt>
                <c:pt idx="1975">
                  <c:v>1.2990523068675219E-2</c:v>
                </c:pt>
                <c:pt idx="1976">
                  <c:v>1.2989601526949709E-2</c:v>
                </c:pt>
                <c:pt idx="1977">
                  <c:v>1.2988669075275126E-2</c:v>
                </c:pt>
                <c:pt idx="1978">
                  <c:v>1.2987227844429215E-2</c:v>
                </c:pt>
                <c:pt idx="1979">
                  <c:v>1.2986275976210684E-2</c:v>
                </c:pt>
                <c:pt idx="1980">
                  <c:v>1.2985313154562559E-2</c:v>
                </c:pt>
                <c:pt idx="1981">
                  <c:v>1.2984339363446245E-2</c:v>
                </c:pt>
                <c:pt idx="1982">
                  <c:v>1.2983842606561401E-2</c:v>
                </c:pt>
                <c:pt idx="1983">
                  <c:v>1.2982844358522332E-2</c:v>
                </c:pt>
                <c:pt idx="1984">
                  <c:v>1.2981835088309123E-2</c:v>
                </c:pt>
                <c:pt idx="1985">
                  <c:v>1.2980814779890723E-2</c:v>
                </c:pt>
                <c:pt idx="1986">
                  <c:v>1.2979783417228353E-2</c:v>
                </c:pt>
                <c:pt idx="1987">
                  <c:v>1.2978582518299753E-2</c:v>
                </c:pt>
                <c:pt idx="1988">
                  <c:v>1.2977227024004279E-2</c:v>
                </c:pt>
                <c:pt idx="1989">
                  <c:v>1.2976466041386026E-2</c:v>
                </c:pt>
                <c:pt idx="1990">
                  <c:v>1.2975391135712222E-2</c:v>
                </c:pt>
                <c:pt idx="1991">
                  <c:v>1.2974460229232149E-2</c:v>
                </c:pt>
                <c:pt idx="1992">
                  <c:v>1.2973362204472001E-2</c:v>
                </c:pt>
                <c:pt idx="1993">
                  <c:v>1.2972253013240235E-2</c:v>
                </c:pt>
                <c:pt idx="1994">
                  <c:v>1.2971132639523854E-2</c:v>
                </c:pt>
                <c:pt idx="1995">
                  <c:v>1.2969849293854807E-2</c:v>
                </c:pt>
                <c:pt idx="1996">
                  <c:v>1.2968707350568209E-2</c:v>
                </c:pt>
                <c:pt idx="1997">
                  <c:v>1.2967554178239915E-2</c:v>
                </c:pt>
                <c:pt idx="1998">
                  <c:v>1.2966389760834751E-2</c:v>
                </c:pt>
                <c:pt idx="1999">
                  <c:v>1.2965362472384919E-2</c:v>
                </c:pt>
                <c:pt idx="2000">
                  <c:v>1.296417466702891E-2</c:v>
                </c:pt>
                <c:pt idx="2001">
                  <c:v>1.2962975566955481E-2</c:v>
                </c:pt>
                <c:pt idx="2002">
                  <c:v>1.2961765156136165E-2</c:v>
                </c:pt>
                <c:pt idx="2003">
                  <c:v>1.2960543418534755E-2</c:v>
                </c:pt>
                <c:pt idx="2004">
                  <c:v>1.2959310338122785E-2</c:v>
                </c:pt>
                <c:pt idx="2005">
                  <c:v>1.2958065898869204E-2</c:v>
                </c:pt>
                <c:pt idx="2006">
                  <c:v>1.2956810084742967E-2</c:v>
                </c:pt>
                <c:pt idx="2007">
                  <c:v>1.2955542879707868E-2</c:v>
                </c:pt>
                <c:pt idx="2008">
                  <c:v>1.2954123580795063E-2</c:v>
                </c:pt>
                <c:pt idx="2009">
                  <c:v>1.2952834409508007E-2</c:v>
                </c:pt>
                <c:pt idx="2010">
                  <c:v>1.2951533800777959E-2</c:v>
                </c:pt>
                <c:pt idx="2011">
                  <c:v>1.295022173856708E-2</c:v>
                </c:pt>
                <c:pt idx="2012">
                  <c:v>1.2949035429869525E-2</c:v>
                </c:pt>
                <c:pt idx="2013">
                  <c:v>1.2947699542747312E-2</c:v>
                </c:pt>
                <c:pt idx="2014">
                  <c:v>1.2946352152501485E-2</c:v>
                </c:pt>
                <c:pt idx="2015">
                  <c:v>1.2944993243103572E-2</c:v>
                </c:pt>
                <c:pt idx="2016">
                  <c:v>1.2943622798517372E-2</c:v>
                </c:pt>
                <c:pt idx="2017">
                  <c:v>1.2942107944541092E-2</c:v>
                </c:pt>
                <c:pt idx="2018">
                  <c:v>1.2940715259126101E-2</c:v>
                </c:pt>
                <c:pt idx="2019">
                  <c:v>1.2939310991988862E-2</c:v>
                </c:pt>
                <c:pt idx="2020">
                  <c:v>1.2938155487389191E-2</c:v>
                </c:pt>
                <c:pt idx="2021">
                  <c:v>1.2936596986724379E-2</c:v>
                </c:pt>
                <c:pt idx="2022">
                  <c:v>1.293515699437708E-2</c:v>
                </c:pt>
                <c:pt idx="2023">
                  <c:v>1.293370535462674E-2</c:v>
                </c:pt>
                <c:pt idx="2024">
                  <c:v>1.2932242051444888E-2</c:v>
                </c:pt>
                <c:pt idx="2025">
                  <c:v>1.2930555402634594E-2</c:v>
                </c:pt>
                <c:pt idx="2026">
                  <c:v>1.2929067052404436E-2</c:v>
                </c:pt>
                <c:pt idx="2027">
                  <c:v>1.2927566988359843E-2</c:v>
                </c:pt>
                <c:pt idx="2028">
                  <c:v>1.2926055194469769E-2</c:v>
                </c:pt>
                <c:pt idx="2029">
                  <c:v>1.2924531654708322E-2</c:v>
                </c:pt>
                <c:pt idx="2030">
                  <c:v>1.2922753871849199E-2</c:v>
                </c:pt>
                <c:pt idx="2031">
                  <c:v>1.2921208588306693E-2</c:v>
                </c:pt>
                <c:pt idx="2032">
                  <c:v>1.2919651513920025E-2</c:v>
                </c:pt>
                <c:pt idx="2033">
                  <c:v>1.2918082632660637E-2</c:v>
                </c:pt>
                <c:pt idx="2034">
                  <c:v>1.2917206763089797E-2</c:v>
                </c:pt>
                <c:pt idx="2035">
                  <c:v>1.2915142855063488E-2</c:v>
                </c:pt>
                <c:pt idx="2036">
                  <c:v>1.2913536645330527E-2</c:v>
                </c:pt>
                <c:pt idx="2037">
                  <c:v>1.2911918561477815E-2</c:v>
                </c:pt>
                <c:pt idx="2038">
                  <c:v>1.2910174616857617E-2</c:v>
                </c:pt>
                <c:pt idx="2039">
                  <c:v>1.2908288124905964E-2</c:v>
                </c:pt>
                <c:pt idx="2040">
                  <c:v>1.2906630000435737E-2</c:v>
                </c:pt>
                <c:pt idx="2041">
                  <c:v>1.2904959931587523E-2</c:v>
                </c:pt>
                <c:pt idx="2042">
                  <c:v>1.2902947731480036E-2</c:v>
                </c:pt>
                <c:pt idx="2043">
                  <c:v>1.290158389661844E-2</c:v>
                </c:pt>
                <c:pt idx="2044">
                  <c:v>1.2899877898440715E-2</c:v>
                </c:pt>
                <c:pt idx="2045">
                  <c:v>1.2898159891761296E-2</c:v>
                </c:pt>
                <c:pt idx="2046">
                  <c:v>1.2896429860550507E-2</c:v>
                </c:pt>
                <c:pt idx="2047">
                  <c:v>1.2894687788776171E-2</c:v>
                </c:pt>
                <c:pt idx="2048">
                  <c:v>1.289293366041111E-2</c:v>
                </c:pt>
                <c:pt idx="2049">
                  <c:v>1.2891167459423147E-2</c:v>
                </c:pt>
                <c:pt idx="2050">
                  <c:v>1.2889389169782606E-2</c:v>
                </c:pt>
                <c:pt idx="2051">
                  <c:v>1.2887598775462306E-2</c:v>
                </c:pt>
                <c:pt idx="2052">
                  <c:v>1.2885796260430071E-2</c:v>
                </c:pt>
                <c:pt idx="2053">
                  <c:v>1.2883981608653727E-2</c:v>
                </c:pt>
                <c:pt idx="2054">
                  <c:v>1.2882154804108592E-2</c:v>
                </c:pt>
                <c:pt idx="2055">
                  <c:v>1.2880315830764988E-2</c:v>
                </c:pt>
                <c:pt idx="2056">
                  <c:v>1.2878464672590739E-2</c:v>
                </c:pt>
                <c:pt idx="2057">
                  <c:v>1.2876601313556169E-2</c:v>
                </c:pt>
                <c:pt idx="2058">
                  <c:v>1.2874725737634096E-2</c:v>
                </c:pt>
                <c:pt idx="2059">
                  <c:v>1.2872837928792347E-2</c:v>
                </c:pt>
                <c:pt idx="2060">
                  <c:v>1.2870937871001242E-2</c:v>
                </c:pt>
                <c:pt idx="2061">
                  <c:v>1.28690255482386E-2</c:v>
                </c:pt>
                <c:pt idx="2062">
                  <c:v>1.2867100944464749E-2</c:v>
                </c:pt>
                <c:pt idx="2063">
                  <c:v>1.2865164043660005E-2</c:v>
                </c:pt>
                <c:pt idx="2064">
                  <c:v>1.2863214829787195E-2</c:v>
                </c:pt>
                <c:pt idx="2065">
                  <c:v>1.2861253286821639E-2</c:v>
                </c:pt>
                <c:pt idx="2066">
                  <c:v>1.2859279398733658E-2</c:v>
                </c:pt>
                <c:pt idx="2067">
                  <c:v>1.2857293149496074E-2</c:v>
                </c:pt>
                <c:pt idx="2068">
                  <c:v>1.2855294523074212E-2</c:v>
                </c:pt>
                <c:pt idx="2069">
                  <c:v>1.2853283503445889E-2</c:v>
                </c:pt>
                <c:pt idx="2070">
                  <c:v>1.285126007457893E-2</c:v>
                </c:pt>
                <c:pt idx="2071">
                  <c:v>1.2849224220443656E-2</c:v>
                </c:pt>
                <c:pt idx="2072">
                  <c:v>1.2847175925015386E-2</c:v>
                </c:pt>
                <c:pt idx="2073">
                  <c:v>1.2845115172259447E-2</c:v>
                </c:pt>
                <c:pt idx="2074">
                  <c:v>1.2843041946151157E-2</c:v>
                </c:pt>
                <c:pt idx="2075">
                  <c:v>1.2840956230660838E-2</c:v>
                </c:pt>
                <c:pt idx="2076">
                  <c:v>1.2838858009763809E-2</c:v>
                </c:pt>
                <c:pt idx="2077">
                  <c:v>1.2836516219549995E-2</c:v>
                </c:pt>
                <c:pt idx="2078">
                  <c:v>1.2834623987620919E-2</c:v>
                </c:pt>
                <c:pt idx="2079">
                  <c:v>1.2832488154320698E-2</c:v>
                </c:pt>
                <c:pt idx="2080">
                  <c:v>1.2830339751497555E-2</c:v>
                </c:pt>
                <c:pt idx="2081">
                  <c:v>1.2827959412229362E-2</c:v>
                </c:pt>
                <c:pt idx="2082">
                  <c:v>1.282571643685821E-2</c:v>
                </c:pt>
                <c:pt idx="2083">
                  <c:v>1.2823534150064082E-2</c:v>
                </c:pt>
                <c:pt idx="2084">
                  <c:v>1.2821339235962181E-2</c:v>
                </c:pt>
                <c:pt idx="2085">
                  <c:v>1.2819131678522475E-2</c:v>
                </c:pt>
                <c:pt idx="2086">
                  <c:v>1.2817184476980326E-2</c:v>
                </c:pt>
                <c:pt idx="2087">
                  <c:v>1.281494763870572E-2</c:v>
                </c:pt>
                <c:pt idx="2088">
                  <c:v>1.2812764150126232E-2</c:v>
                </c:pt>
                <c:pt idx="2089">
                  <c:v>1.2810435852878277E-2</c:v>
                </c:pt>
                <c:pt idx="2090">
                  <c:v>1.2808160873276075E-2</c:v>
                </c:pt>
                <c:pt idx="2091">
                  <c:v>1.2805873147839486E-2</c:v>
                </c:pt>
                <c:pt idx="2092">
                  <c:v>1.2803572660543827E-2</c:v>
                </c:pt>
                <c:pt idx="2093">
                  <c:v>1.2801259395364417E-2</c:v>
                </c:pt>
                <c:pt idx="2094">
                  <c:v>1.279893333626908E-2</c:v>
                </c:pt>
                <c:pt idx="2095">
                  <c:v>1.2796594467233136E-2</c:v>
                </c:pt>
                <c:pt idx="2096">
                  <c:v>1.2794242772229403E-2</c:v>
                </c:pt>
                <c:pt idx="2097">
                  <c:v>1.2791878235228205E-2</c:v>
                </c:pt>
                <c:pt idx="2098">
                  <c:v>1.2789500840202361E-2</c:v>
                </c:pt>
                <c:pt idx="2099">
                  <c:v>1.2787110571124694E-2</c:v>
                </c:pt>
                <c:pt idx="2100">
                  <c:v>1.2784707411973018E-2</c:v>
                </c:pt>
                <c:pt idx="2101">
                  <c:v>1.2782291346715158E-2</c:v>
                </c:pt>
                <c:pt idx="2102">
                  <c:v>1.2779862359323935E-2</c:v>
                </c:pt>
                <c:pt idx="2103">
                  <c:v>1.2777420433772169E-2</c:v>
                </c:pt>
                <c:pt idx="2104">
                  <c:v>1.2774965554035178E-2</c:v>
                </c:pt>
                <c:pt idx="2105">
                  <c:v>1.2772497704088281E-2</c:v>
                </c:pt>
                <c:pt idx="2106">
                  <c:v>1.2770016867899303E-2</c:v>
                </c:pt>
                <c:pt idx="2107">
                  <c:v>1.2767523029443562E-2</c:v>
                </c:pt>
                <c:pt idx="2108">
                  <c:v>1.2765016172696375E-2</c:v>
                </c:pt>
                <c:pt idx="2109">
                  <c:v>1.2762496281628066E-2</c:v>
                </c:pt>
                <c:pt idx="2110">
                  <c:v>1.2759963340213953E-2</c:v>
                </c:pt>
                <c:pt idx="2111">
                  <c:v>1.2757417332424359E-2</c:v>
                </c:pt>
                <c:pt idx="2112">
                  <c:v>1.2754858242237099E-2</c:v>
                </c:pt>
                <c:pt idx="2113">
                  <c:v>1.2752286053624995E-2</c:v>
                </c:pt>
                <c:pt idx="2114">
                  <c:v>1.2749700750558368E-2</c:v>
                </c:pt>
                <c:pt idx="2115">
                  <c:v>1.2747102317012537E-2</c:v>
                </c:pt>
                <c:pt idx="2116">
                  <c:v>1.2744376977694436E-2</c:v>
                </c:pt>
                <c:pt idx="2117">
                  <c:v>1.2741865994384538E-2</c:v>
                </c:pt>
                <c:pt idx="2118">
                  <c:v>1.273922807324801E-2</c:v>
                </c:pt>
                <c:pt idx="2119">
                  <c:v>1.2736576957528556E-2</c:v>
                </c:pt>
                <c:pt idx="2120">
                  <c:v>1.2733912631198996E-2</c:v>
                </c:pt>
                <c:pt idx="2121">
                  <c:v>1.2731235078234648E-2</c:v>
                </c:pt>
                <c:pt idx="2122">
                  <c:v>1.2728544282610832E-2</c:v>
                </c:pt>
                <c:pt idx="2123">
                  <c:v>1.2725840228297869E-2</c:v>
                </c:pt>
                <c:pt idx="2124">
                  <c:v>1.2723122899276074E-2</c:v>
                </c:pt>
                <c:pt idx="2125">
                  <c:v>1.2720392279510773E-2</c:v>
                </c:pt>
                <c:pt idx="2126">
                  <c:v>1.2717648352987276E-2</c:v>
                </c:pt>
                <c:pt idx="2127">
                  <c:v>1.2714891103670911E-2</c:v>
                </c:pt>
                <c:pt idx="2128">
                  <c:v>1.2712120515541991E-2</c:v>
                </c:pt>
                <c:pt idx="2129">
                  <c:v>1.270933657257084E-2</c:v>
                </c:pt>
                <c:pt idx="2130">
                  <c:v>1.2706539258735272E-2</c:v>
                </c:pt>
                <c:pt idx="2131">
                  <c:v>1.2703728558010607E-2</c:v>
                </c:pt>
                <c:pt idx="2132">
                  <c:v>1.2700904454367168E-2</c:v>
                </c:pt>
                <c:pt idx="2133">
                  <c:v>1.269806693178277E-2</c:v>
                </c:pt>
                <c:pt idx="2134">
                  <c:v>1.2695139532354904E-2</c:v>
                </c:pt>
                <c:pt idx="2135">
                  <c:v>1.2692279375092446E-2</c:v>
                </c:pt>
                <c:pt idx="2136">
                  <c:v>1.2689405757197379E-2</c:v>
                </c:pt>
                <c:pt idx="2137">
                  <c:v>1.2686518662648234E-2</c:v>
                </c:pt>
                <c:pt idx="2138">
                  <c:v>1.2683677473872557E-2</c:v>
                </c:pt>
                <c:pt idx="2139">
                  <c:v>1.2680772627335914E-2</c:v>
                </c:pt>
                <c:pt idx="2140">
                  <c:v>1.2677827197244418E-2</c:v>
                </c:pt>
                <c:pt idx="2141">
                  <c:v>1.2674881746231326E-2</c:v>
                </c:pt>
                <c:pt idx="2142">
                  <c:v>1.2671891195697046E-2</c:v>
                </c:pt>
                <c:pt idx="2143">
                  <c:v>1.2668950138691182E-2</c:v>
                </c:pt>
                <c:pt idx="2144">
                  <c:v>1.2665963950109771E-2</c:v>
                </c:pt>
                <c:pt idx="2145">
                  <c:v>1.2662964150293721E-2</c:v>
                </c:pt>
                <c:pt idx="2146">
                  <c:v>1.2659950723213353E-2</c:v>
                </c:pt>
                <c:pt idx="2147">
                  <c:v>1.2656923652846486E-2</c:v>
                </c:pt>
                <c:pt idx="2148">
                  <c:v>1.2653882923168436E-2</c:v>
                </c:pt>
                <c:pt idx="2149">
                  <c:v>1.2650828518159518E-2</c:v>
                </c:pt>
                <c:pt idx="2150">
                  <c:v>1.2647760421785059E-2</c:v>
                </c:pt>
                <c:pt idx="2151">
                  <c:v>1.2644678618030369E-2</c:v>
                </c:pt>
                <c:pt idx="2152">
                  <c:v>1.2641583090868269E-2</c:v>
                </c:pt>
                <c:pt idx="2153">
                  <c:v>1.2638473824274077E-2</c:v>
                </c:pt>
                <c:pt idx="2154">
                  <c:v>1.2635350802225609E-2</c:v>
                </c:pt>
                <c:pt idx="2155">
                  <c:v>1.2632224798153891E-2</c:v>
                </c:pt>
                <c:pt idx="2156">
                  <c:v>1.2629063427672116E-2</c:v>
                </c:pt>
                <c:pt idx="2157">
                  <c:v>1.2625899043117728E-2</c:v>
                </c:pt>
                <c:pt idx="2158">
                  <c:v>1.2622720839012835E-2</c:v>
                </c:pt>
                <c:pt idx="2159">
                  <c:v>1.2619528799340252E-2</c:v>
                </c:pt>
                <c:pt idx="2160">
                  <c:v>1.2616322908070299E-2</c:v>
                </c:pt>
                <c:pt idx="2161">
                  <c:v>1.2613103149178295E-2</c:v>
                </c:pt>
                <c:pt idx="2162">
                  <c:v>1.2609869506644555E-2</c:v>
                </c:pt>
                <c:pt idx="2163">
                  <c:v>1.2606621964449394E-2</c:v>
                </c:pt>
                <c:pt idx="2164">
                  <c:v>1.2603360506560635E-2</c:v>
                </c:pt>
                <c:pt idx="2165">
                  <c:v>1.2600085116961091E-2</c:v>
                </c:pt>
                <c:pt idx="2166">
                  <c:v>1.2596795779628578E-2</c:v>
                </c:pt>
                <c:pt idx="2167">
                  <c:v>1.2593492478535917E-2</c:v>
                </c:pt>
                <c:pt idx="2168">
                  <c:v>1.259017519766592E-2</c:v>
                </c:pt>
                <c:pt idx="2169">
                  <c:v>1.258684392098891E-2</c:v>
                </c:pt>
                <c:pt idx="2170">
                  <c:v>1.2583498632490198E-2</c:v>
                </c:pt>
                <c:pt idx="2171">
                  <c:v>1.2580139316140104E-2</c:v>
                </c:pt>
                <c:pt idx="2172">
                  <c:v>1.2576765955921443E-2</c:v>
                </c:pt>
                <c:pt idx="2173">
                  <c:v>1.2573378535809532E-2</c:v>
                </c:pt>
                <c:pt idx="2174">
                  <c:v>1.2569977039779689E-2</c:v>
                </c:pt>
                <c:pt idx="2175">
                  <c:v>1.2566561451809732E-2</c:v>
                </c:pt>
                <c:pt idx="2176">
                  <c:v>1.2563104580453975E-2</c:v>
                </c:pt>
                <c:pt idx="2177">
                  <c:v>1.2559687935975727E-2</c:v>
                </c:pt>
                <c:pt idx="2178">
                  <c:v>1.2556229976062316E-2</c:v>
                </c:pt>
                <c:pt idx="2179">
                  <c:v>1.2552757860120056E-2</c:v>
                </c:pt>
                <c:pt idx="2180">
                  <c:v>1.2549271572131759E-2</c:v>
                </c:pt>
                <c:pt idx="2181">
                  <c:v>1.2545771096072744E-2</c:v>
                </c:pt>
                <c:pt idx="2182">
                  <c:v>1.2542256415920827E-2</c:v>
                </c:pt>
                <c:pt idx="2183">
                  <c:v>1.2538727515653825E-2</c:v>
                </c:pt>
                <c:pt idx="2184">
                  <c:v>1.2535184379254549E-2</c:v>
                </c:pt>
                <c:pt idx="2185">
                  <c:v>1.2531626990698319E-2</c:v>
                </c:pt>
                <c:pt idx="2186">
                  <c:v>1.2528208443460174E-2</c:v>
                </c:pt>
                <c:pt idx="2187">
                  <c:v>1.2524627086883162E-2</c:v>
                </c:pt>
                <c:pt idx="2188">
                  <c:v>1.2521031436508574E-2</c:v>
                </c:pt>
                <c:pt idx="2189">
                  <c:v>1.2517421476314945E-2</c:v>
                </c:pt>
                <c:pt idx="2190">
                  <c:v>1.251358255648634E-2</c:v>
                </c:pt>
                <c:pt idx="2191">
                  <c:v>1.2509982466847591E-2</c:v>
                </c:pt>
                <c:pt idx="2192">
                  <c:v>1.2506324864591523E-2</c:v>
                </c:pt>
                <c:pt idx="2193">
                  <c:v>1.2502652882008525E-2</c:v>
                </c:pt>
                <c:pt idx="2194">
                  <c:v>1.2499109143461692E-2</c:v>
                </c:pt>
                <c:pt idx="2195">
                  <c:v>1.2495265711778003E-2</c:v>
                </c:pt>
                <c:pt idx="2196">
                  <c:v>1.2491550492086112E-2</c:v>
                </c:pt>
                <c:pt idx="2197">
                  <c:v>1.2487820827986051E-2</c:v>
                </c:pt>
                <c:pt idx="2198">
                  <c:v>1.2484076703458136E-2</c:v>
                </c:pt>
                <c:pt idx="2199">
                  <c:v>1.2480318102475185E-2</c:v>
                </c:pt>
                <c:pt idx="2200">
                  <c:v>1.2476545009022511E-2</c:v>
                </c:pt>
                <c:pt idx="2201">
                  <c:v>1.247275740707543E-2</c:v>
                </c:pt>
                <c:pt idx="2202">
                  <c:v>1.2468955280619254E-2</c:v>
                </c:pt>
                <c:pt idx="2203">
                  <c:v>1.2465138613626803E-2</c:v>
                </c:pt>
                <c:pt idx="2204">
                  <c:v>1.2461307390080889E-2</c:v>
                </c:pt>
                <c:pt idx="2205">
                  <c:v>1.2457461593966823E-2</c:v>
                </c:pt>
                <c:pt idx="2206">
                  <c:v>1.2453601209257426E-2</c:v>
                </c:pt>
                <c:pt idx="2207">
                  <c:v>1.2449726219935509E-2</c:v>
                </c:pt>
                <c:pt idx="2208">
                  <c:v>1.2445836609981387E-2</c:v>
                </c:pt>
                <c:pt idx="2209">
                  <c:v>1.2441932363372876E-2</c:v>
                </c:pt>
                <c:pt idx="2210">
                  <c:v>1.2438013464095288E-2</c:v>
                </c:pt>
                <c:pt idx="2211">
                  <c:v>1.2434079896126438E-2</c:v>
                </c:pt>
                <c:pt idx="2212">
                  <c:v>1.2430131643444142E-2</c:v>
                </c:pt>
                <c:pt idx="2213">
                  <c:v>1.2426168690031214E-2</c:v>
                </c:pt>
                <c:pt idx="2214">
                  <c:v>1.2422191019872963E-2</c:v>
                </c:pt>
                <c:pt idx="2215">
                  <c:v>1.2418198616942211E-2</c:v>
                </c:pt>
                <c:pt idx="2216">
                  <c:v>1.2414411715361704E-2</c:v>
                </c:pt>
                <c:pt idx="2217">
                  <c:v>1.2410169548699446E-2</c:v>
                </c:pt>
                <c:pt idx="2218">
                  <c:v>1.2406132851345564E-2</c:v>
                </c:pt>
                <c:pt idx="2219">
                  <c:v>1.240208135715043E-2</c:v>
                </c:pt>
                <c:pt idx="2220">
                  <c:v>1.2398015050089362E-2</c:v>
                </c:pt>
                <c:pt idx="2221">
                  <c:v>1.2393933914142674E-2</c:v>
                </c:pt>
                <c:pt idx="2222">
                  <c:v>1.2389837933298176E-2</c:v>
                </c:pt>
                <c:pt idx="2223">
                  <c:v>1.2385727091533683E-2</c:v>
                </c:pt>
                <c:pt idx="2224">
                  <c:v>1.2381601372829509E-2</c:v>
                </c:pt>
                <c:pt idx="2225">
                  <c:v>1.237746076116597E-2</c:v>
                </c:pt>
                <c:pt idx="2226">
                  <c:v>1.2373305240530874E-2</c:v>
                </c:pt>
                <c:pt idx="2227">
                  <c:v>1.2369134794899539E-2</c:v>
                </c:pt>
                <c:pt idx="2228">
                  <c:v>1.236477310887248E-2</c:v>
                </c:pt>
                <c:pt idx="2229">
                  <c:v>1.2361016272549635E-2</c:v>
                </c:pt>
                <c:pt idx="2230">
                  <c:v>1.235653374786122E-2</c:v>
                </c:pt>
                <c:pt idx="2231">
                  <c:v>1.235230344207805E-2</c:v>
                </c:pt>
                <c:pt idx="2232">
                  <c:v>1.2348058131207706E-2</c:v>
                </c:pt>
                <c:pt idx="2233">
                  <c:v>1.2343093601496366E-2</c:v>
                </c:pt>
                <c:pt idx="2234">
                  <c:v>1.2339005890003746E-2</c:v>
                </c:pt>
                <c:pt idx="2235">
                  <c:v>1.2334714539781475E-2</c:v>
                </c:pt>
                <c:pt idx="2236">
                  <c:v>1.233040811972737E-2</c:v>
                </c:pt>
                <c:pt idx="2237">
                  <c:v>1.232608661381812E-2</c:v>
                </c:pt>
                <c:pt idx="2238">
                  <c:v>1.2321750006043304E-2</c:v>
                </c:pt>
                <c:pt idx="2239">
                  <c:v>1.2317398280382192E-2</c:v>
                </c:pt>
                <c:pt idx="2240">
                  <c:v>1.2313031420816627E-2</c:v>
                </c:pt>
                <c:pt idx="2241">
                  <c:v>1.2308649411331033E-2</c:v>
                </c:pt>
                <c:pt idx="2242">
                  <c:v>1.2304252235912415E-2</c:v>
                </c:pt>
                <c:pt idx="2243">
                  <c:v>1.229983987853488E-2</c:v>
                </c:pt>
                <c:pt idx="2244">
                  <c:v>1.2295412323188011E-2</c:v>
                </c:pt>
                <c:pt idx="2245">
                  <c:v>1.229086054864742E-2</c:v>
                </c:pt>
                <c:pt idx="2246">
                  <c:v>1.2286401307850803E-2</c:v>
                </c:pt>
                <c:pt idx="2247">
                  <c:v>1.2282038309152428E-2</c:v>
                </c:pt>
                <c:pt idx="2248">
                  <c:v>1.2277549801759567E-2</c:v>
                </c:pt>
                <c:pt idx="2249">
                  <c:v>1.2270580130971709E-2</c:v>
                </c:pt>
                <c:pt idx="2250">
                  <c:v>1.2268526936785686E-2</c:v>
                </c:pt>
                <c:pt idx="2251">
                  <c:v>1.226204454661523E-2</c:v>
                </c:pt>
                <c:pt idx="2252">
                  <c:v>1.2257488257671676E-2</c:v>
                </c:pt>
                <c:pt idx="2253">
                  <c:v>1.225291661974668E-2</c:v>
                </c:pt>
                <c:pt idx="2254">
                  <c:v>1.2248329616822089E-2</c:v>
                </c:pt>
                <c:pt idx="2255">
                  <c:v>1.2243849141237995E-2</c:v>
                </c:pt>
                <c:pt idx="2256">
                  <c:v>1.2239232618324714E-2</c:v>
                </c:pt>
                <c:pt idx="2257">
                  <c:v>1.2234600683971308E-2</c:v>
                </c:pt>
                <c:pt idx="2258">
                  <c:v>1.2229953322166587E-2</c:v>
                </c:pt>
                <c:pt idx="2259">
                  <c:v>1.2225163566667783E-2</c:v>
                </c:pt>
                <c:pt idx="2260">
                  <c:v>1.2220484037423682E-2</c:v>
                </c:pt>
                <c:pt idx="2261">
                  <c:v>1.2215789031070954E-2</c:v>
                </c:pt>
                <c:pt idx="2262">
                  <c:v>1.2211078531591445E-2</c:v>
                </c:pt>
                <c:pt idx="2263">
                  <c:v>1.2206352522974737E-2</c:v>
                </c:pt>
                <c:pt idx="2264">
                  <c:v>1.2201610989205251E-2</c:v>
                </c:pt>
                <c:pt idx="2265">
                  <c:v>1.2196853914267412E-2</c:v>
                </c:pt>
                <c:pt idx="2266">
                  <c:v>1.2192081282148225E-2</c:v>
                </c:pt>
                <c:pt idx="2267">
                  <c:v>1.2187293076826956E-2</c:v>
                </c:pt>
                <c:pt idx="2268">
                  <c:v>1.2182627670790147E-2</c:v>
                </c:pt>
                <c:pt idx="2269">
                  <c:v>1.2177809549991814E-2</c:v>
                </c:pt>
                <c:pt idx="2270">
                  <c:v>1.2172975809554565E-2</c:v>
                </c:pt>
                <c:pt idx="2271">
                  <c:v>1.2168126433469872E-2</c:v>
                </c:pt>
                <c:pt idx="2272">
                  <c:v>1.2163117891749928E-2</c:v>
                </c:pt>
                <c:pt idx="2273">
                  <c:v>1.2158235910932902E-2</c:v>
                </c:pt>
                <c:pt idx="2274">
                  <c:v>1.2153338244817655E-2</c:v>
                </c:pt>
                <c:pt idx="2275">
                  <c:v>1.2148424877391189E-2</c:v>
                </c:pt>
                <c:pt idx="2276">
                  <c:v>1.2143495792637926E-2</c:v>
                </c:pt>
                <c:pt idx="2277">
                  <c:v>1.2138700931514812E-2</c:v>
                </c:pt>
                <c:pt idx="2278">
                  <c:v>1.2133741657483377E-2</c:v>
                </c:pt>
                <c:pt idx="2279">
                  <c:v>1.2128766619688314E-2</c:v>
                </c:pt>
                <c:pt idx="2280">
                  <c:v>1.2123467990904913E-2</c:v>
                </c:pt>
                <c:pt idx="2281">
                  <c:v>1.2118614048465797E-2</c:v>
                </c:pt>
                <c:pt idx="2282">
                  <c:v>1.2113590323455613E-2</c:v>
                </c:pt>
                <c:pt idx="2283">
                  <c:v>1.2108550769025075E-2</c:v>
                </c:pt>
                <c:pt idx="2284">
                  <c:v>1.2103495369158607E-2</c:v>
                </c:pt>
                <c:pt idx="2285">
                  <c:v>1.2097698346191142E-2</c:v>
                </c:pt>
                <c:pt idx="2286">
                  <c:v>1.2092608937895053E-2</c:v>
                </c:pt>
                <c:pt idx="2287">
                  <c:v>1.2087503633834259E-2</c:v>
                </c:pt>
                <c:pt idx="2288">
                  <c:v>1.2082382417998342E-2</c:v>
                </c:pt>
                <c:pt idx="2289">
                  <c:v>1.2077245274374303E-2</c:v>
                </c:pt>
                <c:pt idx="2290">
                  <c:v>1.2072593053292937E-2</c:v>
                </c:pt>
                <c:pt idx="2291">
                  <c:v>1.2067427949080032E-2</c:v>
                </c:pt>
                <c:pt idx="2292">
                  <c:v>1.2062246873851188E-2</c:v>
                </c:pt>
                <c:pt idx="2293">
                  <c:v>1.205704981159921E-2</c:v>
                </c:pt>
                <c:pt idx="2294">
                  <c:v>1.2050629373807504E-2</c:v>
                </c:pt>
                <c:pt idx="2295">
                  <c:v>1.2046087032356842E-2</c:v>
                </c:pt>
                <c:pt idx="2296">
                  <c:v>1.2040837945859768E-2</c:v>
                </c:pt>
                <c:pt idx="2297">
                  <c:v>1.2035572803473173E-2</c:v>
                </c:pt>
                <c:pt idx="2298">
                  <c:v>1.2030291589191795E-2</c:v>
                </c:pt>
                <c:pt idx="2299">
                  <c:v>1.2023298331944876E-2</c:v>
                </c:pt>
                <c:pt idx="2300">
                  <c:v>1.2017978992168721E-2</c:v>
                </c:pt>
                <c:pt idx="2301">
                  <c:v>1.2012643526277123E-2</c:v>
                </c:pt>
                <c:pt idx="2302">
                  <c:v>1.2006709751274559E-2</c:v>
                </c:pt>
                <c:pt idx="2303">
                  <c:v>1.2001924152111321E-2</c:v>
                </c:pt>
                <c:pt idx="2304">
                  <c:v>1.1996540211815232E-2</c:v>
                </c:pt>
                <c:pt idx="2305">
                  <c:v>1.199114008135993E-2</c:v>
                </c:pt>
                <c:pt idx="2306">
                  <c:v>1.1985723744735721E-2</c:v>
                </c:pt>
                <c:pt idx="2307">
                  <c:v>1.1980291185932912E-2</c:v>
                </c:pt>
                <c:pt idx="2308">
                  <c:v>1.1974842388939311E-2</c:v>
                </c:pt>
                <c:pt idx="2309">
                  <c:v>1.1969377337747722E-2</c:v>
                </c:pt>
                <c:pt idx="2310">
                  <c:v>1.1963896016343456E-2</c:v>
                </c:pt>
                <c:pt idx="2311">
                  <c:v>1.1958398408716819E-2</c:v>
                </c:pt>
                <c:pt idx="2312">
                  <c:v>1.1952884498858118E-2</c:v>
                </c:pt>
                <c:pt idx="2313">
                  <c:v>1.194735427075766E-2</c:v>
                </c:pt>
                <c:pt idx="2314">
                  <c:v>1.1941807708405749E-2</c:v>
                </c:pt>
                <c:pt idx="2315">
                  <c:v>1.1936847241596627E-2</c:v>
                </c:pt>
                <c:pt idx="2316">
                  <c:v>1.1930665516901306E-2</c:v>
                </c:pt>
                <c:pt idx="2317">
                  <c:v>1.1925069855731885E-2</c:v>
                </c:pt>
                <c:pt idx="2318">
                  <c:v>1.1919457796269739E-2</c:v>
                </c:pt>
                <c:pt idx="2319">
                  <c:v>1.1913829322507674E-2</c:v>
                </c:pt>
                <c:pt idx="2320">
                  <c:v>1.1908184418431E-2</c:v>
                </c:pt>
                <c:pt idx="2321">
                  <c:v>1.1902523068037518E-2</c:v>
                </c:pt>
                <c:pt idx="2322">
                  <c:v>1.189684525531004E-2</c:v>
                </c:pt>
                <c:pt idx="2323">
                  <c:v>1.1891150964248864E-2</c:v>
                </c:pt>
                <c:pt idx="2324">
                  <c:v>1.1885440178836804E-2</c:v>
                </c:pt>
                <c:pt idx="2325">
                  <c:v>1.187971288306916E-2</c:v>
                </c:pt>
                <c:pt idx="2326">
                  <c:v>1.1873969060933742E-2</c:v>
                </c:pt>
                <c:pt idx="2327">
                  <c:v>1.1868208696423355E-2</c:v>
                </c:pt>
                <c:pt idx="2328">
                  <c:v>1.1863087439978402E-2</c:v>
                </c:pt>
                <c:pt idx="2329">
                  <c:v>1.185663827624639E-2</c:v>
                </c:pt>
                <c:pt idx="2330">
                  <c:v>1.1850828188560425E-2</c:v>
                </c:pt>
                <c:pt idx="2331">
                  <c:v>1.184500149446821E-2</c:v>
                </c:pt>
                <c:pt idx="2332">
                  <c:v>1.1839158177957554E-2</c:v>
                </c:pt>
                <c:pt idx="2333">
                  <c:v>1.1833298223018762E-2</c:v>
                </c:pt>
                <c:pt idx="2334">
                  <c:v>1.1827421613649636E-2</c:v>
                </c:pt>
                <c:pt idx="2335">
                  <c:v>1.1821528333837983E-2</c:v>
                </c:pt>
                <c:pt idx="2336">
                  <c:v>1.1812464283300914E-2</c:v>
                </c:pt>
                <c:pt idx="2337">
                  <c:v>1.1809074998736943E-2</c:v>
                </c:pt>
                <c:pt idx="2338">
                  <c:v>1.1803748311680906E-2</c:v>
                </c:pt>
                <c:pt idx="2339">
                  <c:v>1.179778819002969E-2</c:v>
                </c:pt>
                <c:pt idx="2340">
                  <c:v>1.179181131789997E-2</c:v>
                </c:pt>
                <c:pt idx="2341">
                  <c:v>1.1786527375761824E-2</c:v>
                </c:pt>
                <c:pt idx="2342">
                  <c:v>1.1780758829648923E-2</c:v>
                </c:pt>
                <c:pt idx="2343">
                  <c:v>1.1774737202215097E-2</c:v>
                </c:pt>
                <c:pt idx="2344">
                  <c:v>1.1768698766646386E-2</c:v>
                </c:pt>
                <c:pt idx="2345">
                  <c:v>1.1762643506924178E-2</c:v>
                </c:pt>
                <c:pt idx="2346">
                  <c:v>1.1755597428647624E-2</c:v>
                </c:pt>
                <c:pt idx="2347">
                  <c:v>1.1749502854966898E-2</c:v>
                </c:pt>
                <c:pt idx="2348">
                  <c:v>1.1743391402745107E-2</c:v>
                </c:pt>
                <c:pt idx="2349">
                  <c:v>1.1737263055987546E-2</c:v>
                </c:pt>
                <c:pt idx="2350">
                  <c:v>1.1731117798682023E-2</c:v>
                </c:pt>
                <c:pt idx="2351">
                  <c:v>1.172495561482384E-2</c:v>
                </c:pt>
                <c:pt idx="2352">
                  <c:v>1.1718776488403304E-2</c:v>
                </c:pt>
                <c:pt idx="2353">
                  <c:v>1.1712580403423212E-2</c:v>
                </c:pt>
                <c:pt idx="2354">
                  <c:v>1.170713187780641E-2</c:v>
                </c:pt>
                <c:pt idx="2355">
                  <c:v>1.1700137293735591E-2</c:v>
                </c:pt>
                <c:pt idx="2356">
                  <c:v>1.1693890237023663E-2</c:v>
                </c:pt>
                <c:pt idx="2357">
                  <c:v>1.1687626157720898E-2</c:v>
                </c:pt>
                <c:pt idx="2358">
                  <c:v>1.1681345039827595E-2</c:v>
                </c:pt>
                <c:pt idx="2359">
                  <c:v>1.1675046867331562E-2</c:v>
                </c:pt>
                <c:pt idx="2360">
                  <c:v>1.1668731624238093E-2</c:v>
                </c:pt>
                <c:pt idx="2361">
                  <c:v>1.1662399294530001E-2</c:v>
                </c:pt>
                <c:pt idx="2362">
                  <c:v>1.1656049862210083E-2</c:v>
                </c:pt>
                <c:pt idx="2363">
                  <c:v>1.164968331127364E-2</c:v>
                </c:pt>
                <c:pt idx="2364">
                  <c:v>1.1643299625710979E-2</c:v>
                </c:pt>
                <c:pt idx="2365">
                  <c:v>1.1636898789519901E-2</c:v>
                </c:pt>
                <c:pt idx="2366">
                  <c:v>1.1630480786698205E-2</c:v>
                </c:pt>
                <c:pt idx="2367">
                  <c:v>1.1624045601238697E-2</c:v>
                </c:pt>
                <c:pt idx="2368">
                  <c:v>1.1617593217139177E-2</c:v>
                </c:pt>
                <c:pt idx="2369">
                  <c:v>1.1611123618394947E-2</c:v>
                </c:pt>
                <c:pt idx="2370">
                  <c:v>1.160463678900131E-2</c:v>
                </c:pt>
                <c:pt idx="2371">
                  <c:v>1.1598132712953568E-2</c:v>
                </c:pt>
                <c:pt idx="2372">
                  <c:v>1.1591611374249522E-2</c:v>
                </c:pt>
                <c:pt idx="2373">
                  <c:v>1.1585072756884474E-2</c:v>
                </c:pt>
                <c:pt idx="2374">
                  <c:v>1.1578516844856224E-2</c:v>
                </c:pt>
                <c:pt idx="2375">
                  <c:v>1.1571943622160075E-2</c:v>
                </c:pt>
                <c:pt idx="2376">
                  <c:v>1.1565353072791329E-2</c:v>
                </c:pt>
                <c:pt idx="2377">
                  <c:v>1.1558745180750285E-2</c:v>
                </c:pt>
                <c:pt idx="2378">
                  <c:v>1.1552119930032245E-2</c:v>
                </c:pt>
                <c:pt idx="2379">
                  <c:v>1.1545477304632512E-2</c:v>
                </c:pt>
                <c:pt idx="2380">
                  <c:v>1.1538817288551384E-2</c:v>
                </c:pt>
                <c:pt idx="2381">
                  <c:v>1.1532139865784163E-2</c:v>
                </c:pt>
                <c:pt idx="2382">
                  <c:v>1.1525445020328651E-2</c:v>
                </c:pt>
                <c:pt idx="2383">
                  <c:v>1.1518732736182646E-2</c:v>
                </c:pt>
                <c:pt idx="2384">
                  <c:v>1.1512002997341453E-2</c:v>
                </c:pt>
                <c:pt idx="2385">
                  <c:v>1.1505255787807867E-2</c:v>
                </c:pt>
                <c:pt idx="2386">
                  <c:v>1.1498491091574692E-2</c:v>
                </c:pt>
                <c:pt idx="2387">
                  <c:v>1.1491708892642227E-2</c:v>
                </c:pt>
                <c:pt idx="2388">
                  <c:v>1.1484909175005775E-2</c:v>
                </c:pt>
                <c:pt idx="2389">
                  <c:v>1.147900809048681E-2</c:v>
                </c:pt>
                <c:pt idx="2390">
                  <c:v>1.1471257119629596E-2</c:v>
                </c:pt>
                <c:pt idx="2391">
                  <c:v>1.1464404749880475E-2</c:v>
                </c:pt>
                <c:pt idx="2392">
                  <c:v>1.1457534797426061E-2</c:v>
                </c:pt>
                <c:pt idx="2393">
                  <c:v>1.1451581112873629E-2</c:v>
                </c:pt>
                <c:pt idx="2394">
                  <c:v>1.1444992855969956E-2</c:v>
                </c:pt>
                <c:pt idx="2395">
                  <c:v>1.1438075980626041E-2</c:v>
                </c:pt>
                <c:pt idx="2396">
                  <c:v>1.1431141464847297E-2</c:v>
                </c:pt>
                <c:pt idx="2397">
                  <c:v>1.142418929263795E-2</c:v>
                </c:pt>
                <c:pt idx="2398">
                  <c:v>1.1415944949755286E-2</c:v>
                </c:pt>
                <c:pt idx="2399">
                  <c:v>1.140895147031723E-2</c:v>
                </c:pt>
                <c:pt idx="2400">
                  <c:v>1.1401618309115399E-2</c:v>
                </c:pt>
                <c:pt idx="2401">
                  <c:v>1.1394911363290239E-2</c:v>
                </c:pt>
                <c:pt idx="2402">
                  <c:v>1.13878647037019E-2</c:v>
                </c:pt>
                <c:pt idx="2403">
                  <c:v>1.1380800285399062E-2</c:v>
                </c:pt>
                <c:pt idx="2404">
                  <c:v>1.1373718092384522E-2</c:v>
                </c:pt>
                <c:pt idx="2405">
                  <c:v>1.1366618108653581E-2</c:v>
                </c:pt>
                <c:pt idx="2406">
                  <c:v>1.1359500318204041E-2</c:v>
                </c:pt>
                <c:pt idx="2407">
                  <c:v>1.1352364705043694E-2</c:v>
                </c:pt>
                <c:pt idx="2408">
                  <c:v>1.134521125317034E-2</c:v>
                </c:pt>
                <c:pt idx="2409">
                  <c:v>1.1338039946579281E-2</c:v>
                </c:pt>
                <c:pt idx="2410">
                  <c:v>1.1330850769280809E-2</c:v>
                </c:pt>
                <c:pt idx="2411">
                  <c:v>1.1323643705270225E-2</c:v>
                </c:pt>
                <c:pt idx="2412">
                  <c:v>1.1316418738547829E-2</c:v>
                </c:pt>
                <c:pt idx="2413">
                  <c:v>1.1309175853116415E-2</c:v>
                </c:pt>
                <c:pt idx="2414">
                  <c:v>1.1301915032976284E-2</c:v>
                </c:pt>
                <c:pt idx="2415">
                  <c:v>1.1294636262130231E-2</c:v>
                </c:pt>
                <c:pt idx="2416">
                  <c:v>1.1287339524581053E-2</c:v>
                </c:pt>
                <c:pt idx="2417">
                  <c:v>1.1280024804326549E-2</c:v>
                </c:pt>
                <c:pt idx="2418">
                  <c:v>1.1272692085374514E-2</c:v>
                </c:pt>
                <c:pt idx="2419">
                  <c:v>1.1265341351720248E-2</c:v>
                </c:pt>
                <c:pt idx="2420">
                  <c:v>1.1257972587366549E-2</c:v>
                </c:pt>
                <c:pt idx="2421">
                  <c:v>1.1250585776321209E-2</c:v>
                </c:pt>
                <c:pt idx="2422">
                  <c:v>1.1243180902582028E-2</c:v>
                </c:pt>
                <c:pt idx="2423">
                  <c:v>1.1235757950154301E-2</c:v>
                </c:pt>
                <c:pt idx="2424">
                  <c:v>1.1228316903038327E-2</c:v>
                </c:pt>
                <c:pt idx="2425">
                  <c:v>1.1220857745236901E-2</c:v>
                </c:pt>
                <c:pt idx="2426">
                  <c:v>1.1213380460755318E-2</c:v>
                </c:pt>
                <c:pt idx="2427">
                  <c:v>1.120588503358888E-2</c:v>
                </c:pt>
                <c:pt idx="2428">
                  <c:v>1.119946338403625E-2</c:v>
                </c:pt>
                <c:pt idx="2429">
                  <c:v>1.1190839687240106E-2</c:v>
                </c:pt>
                <c:pt idx="2430">
                  <c:v>1.1183289736058366E-2</c:v>
                </c:pt>
                <c:pt idx="2431">
                  <c:v>1.1175721578212949E-2</c:v>
                </c:pt>
                <c:pt idx="2432">
                  <c:v>1.1168135197704154E-2</c:v>
                </c:pt>
                <c:pt idx="2433">
                  <c:v>1.1160530578537275E-2</c:v>
                </c:pt>
                <c:pt idx="2434">
                  <c:v>1.1152907704717607E-2</c:v>
                </c:pt>
                <c:pt idx="2435">
                  <c:v>1.114526656024295E-2</c:v>
                </c:pt>
                <c:pt idx="2436">
                  <c:v>1.1137607129128591E-2</c:v>
                </c:pt>
                <c:pt idx="2437">
                  <c:v>1.1129929395367333E-2</c:v>
                </c:pt>
                <c:pt idx="2438">
                  <c:v>1.112223334296697E-2</c:v>
                </c:pt>
                <c:pt idx="2439">
                  <c:v>1.1114518955937791E-2</c:v>
                </c:pt>
                <c:pt idx="2440">
                  <c:v>1.1106786218280096E-2</c:v>
                </c:pt>
                <c:pt idx="2441">
                  <c:v>1.1099035113999178E-2</c:v>
                </c:pt>
                <c:pt idx="2442">
                  <c:v>1.1091265627095337E-2</c:v>
                </c:pt>
                <c:pt idx="2443">
                  <c:v>1.108347774158136E-2</c:v>
                </c:pt>
                <c:pt idx="2444">
                  <c:v>1.1075671441462542E-2</c:v>
                </c:pt>
                <c:pt idx="2445">
                  <c:v>1.1067846710736684E-2</c:v>
                </c:pt>
                <c:pt idx="2446">
                  <c:v>1.1061178986652268E-2</c:v>
                </c:pt>
                <c:pt idx="2447">
                  <c:v>1.1053322030532074E-2</c:v>
                </c:pt>
                <c:pt idx="2448">
                  <c:v>1.104544660043367E-2</c:v>
                </c:pt>
                <c:pt idx="2449">
                  <c:v>1.103755268036709E-2</c:v>
                </c:pt>
                <c:pt idx="2450">
                  <c:v>1.1028047651374159E-2</c:v>
                </c:pt>
                <c:pt idx="2451">
                  <c:v>1.1020510388047577E-2</c:v>
                </c:pt>
                <c:pt idx="2452">
                  <c:v>1.1012556195265644E-2</c:v>
                </c:pt>
                <c:pt idx="2453">
                  <c:v>1.1004583443926519E-2</c:v>
                </c:pt>
                <c:pt idx="2454">
                  <c:v>1.099780517063938E-2</c:v>
                </c:pt>
                <c:pt idx="2455">
                  <c:v>1.098858220161536E-2</c:v>
                </c:pt>
                <c:pt idx="2456">
                  <c:v>1.0980553678653915E-2</c:v>
                </c:pt>
                <c:pt idx="2457">
                  <c:v>1.097250653316395E-2</c:v>
                </c:pt>
                <c:pt idx="2458">
                  <c:v>1.0964440749155757E-2</c:v>
                </c:pt>
                <c:pt idx="2459">
                  <c:v>1.0956356310632132E-2</c:v>
                </c:pt>
                <c:pt idx="2460">
                  <c:v>1.0948253201603364E-2</c:v>
                </c:pt>
                <c:pt idx="2461">
                  <c:v>1.0940131406074749E-2</c:v>
                </c:pt>
                <c:pt idx="2462">
                  <c:v>1.0931990908056577E-2</c:v>
                </c:pt>
                <c:pt idx="2463">
                  <c:v>1.0923831691559138E-2</c:v>
                </c:pt>
                <c:pt idx="2464">
                  <c:v>1.0915653740580233E-2</c:v>
                </c:pt>
                <c:pt idx="2465">
                  <c:v>1.0907457039142643E-2</c:v>
                </c:pt>
                <c:pt idx="2466">
                  <c:v>1.0899241571241669E-2</c:v>
                </c:pt>
                <c:pt idx="2467">
                  <c:v>1.0891007320892598E-2</c:v>
                </c:pt>
                <c:pt idx="2468">
                  <c:v>1.0882754272098227E-2</c:v>
                </c:pt>
                <c:pt idx="2469">
                  <c:v>1.0874482408878838E-2</c:v>
                </c:pt>
                <c:pt idx="2470">
                  <c:v>1.0866191715229734E-2</c:v>
                </c:pt>
                <c:pt idx="2471">
                  <c:v>1.0857882175163702E-2</c:v>
                </c:pt>
                <c:pt idx="2472">
                  <c:v>1.084955377269603E-2</c:v>
                </c:pt>
                <c:pt idx="2473">
                  <c:v>1.0841206491832012E-2</c:v>
                </c:pt>
                <c:pt idx="2474">
                  <c:v>1.083284031657944E-2</c:v>
                </c:pt>
                <c:pt idx="2475">
                  <c:v>1.0824455230948604E-2</c:v>
                </c:pt>
                <c:pt idx="2476">
                  <c:v>1.0817369183299003E-2</c:v>
                </c:pt>
                <c:pt idx="2477">
                  <c:v>1.0807628264598301E-2</c:v>
                </c:pt>
                <c:pt idx="2478">
                  <c:v>1.0799186351891921E-2</c:v>
                </c:pt>
                <c:pt idx="2479">
                  <c:v>1.0790725464850937E-2</c:v>
                </c:pt>
                <c:pt idx="2480">
                  <c:v>1.0782245587480643E-2</c:v>
                </c:pt>
                <c:pt idx="2481">
                  <c:v>1.0773746703793829E-2</c:v>
                </c:pt>
                <c:pt idx="2482">
                  <c:v>1.0765228797798287E-2</c:v>
                </c:pt>
                <c:pt idx="2483">
                  <c:v>1.0756691853509304E-2</c:v>
                </c:pt>
                <c:pt idx="2484">
                  <c:v>1.0748135854934671E-2</c:v>
                </c:pt>
                <c:pt idx="2485">
                  <c:v>1.0739560786084679E-2</c:v>
                </c:pt>
                <c:pt idx="2486">
                  <c:v>1.0730966630969618E-2</c:v>
                </c:pt>
                <c:pt idx="2487">
                  <c:v>1.0722353373607274E-2</c:v>
                </c:pt>
                <c:pt idx="2488">
                  <c:v>1.0712655687328265E-2</c:v>
                </c:pt>
                <c:pt idx="2489">
                  <c:v>1.0706112957301539E-2</c:v>
                </c:pt>
                <c:pt idx="2490">
                  <c:v>1.0694605396995849E-2</c:v>
                </c:pt>
                <c:pt idx="2491">
                  <c:v>1.0684149644254737E-2</c:v>
                </c:pt>
                <c:pt idx="2492">
                  <c:v>1.0673086760021044E-2</c:v>
                </c:pt>
                <c:pt idx="2493">
                  <c:v>1.0659357881661211E-2</c:v>
                </c:pt>
                <c:pt idx="2494">
                  <c:v>1.0649247841017954E-2</c:v>
                </c:pt>
                <c:pt idx="2495">
                  <c:v>1.0637837969330492E-2</c:v>
                </c:pt>
                <c:pt idx="2496">
                  <c:v>1.0626444346098513E-2</c:v>
                </c:pt>
                <c:pt idx="2497">
                  <c:v>1.061506703024263E-2</c:v>
                </c:pt>
                <c:pt idx="2498">
                  <c:v>1.0605668168087248E-2</c:v>
                </c:pt>
                <c:pt idx="2499">
                  <c:v>1.0594321112192353E-2</c:v>
                </c:pt>
                <c:pt idx="2500">
                  <c:v>1.0582990525303617E-2</c:v>
                </c:pt>
                <c:pt idx="2501">
                  <c:v>1.0571676466342479E-2</c:v>
                </c:pt>
                <c:pt idx="2502">
                  <c:v>1.0558427124032281E-2</c:v>
                </c:pt>
                <c:pt idx="2503">
                  <c:v>1.0547148889876663E-2</c:v>
                </c:pt>
                <c:pt idx="2504">
                  <c:v>1.0535887375572353E-2</c:v>
                </c:pt>
                <c:pt idx="2505">
                  <c:v>1.0523994766117872E-2</c:v>
                </c:pt>
                <c:pt idx="2506">
                  <c:v>1.0513414742212998E-2</c:v>
                </c:pt>
                <c:pt idx="2507">
                  <c:v>1.0502203741004331E-2</c:v>
                </c:pt>
                <c:pt idx="2508">
                  <c:v>1.0491009695347463E-2</c:v>
                </c:pt>
                <c:pt idx="2509">
                  <c:v>1.0474097333217358E-2</c:v>
                </c:pt>
                <c:pt idx="2510">
                  <c:v>1.0468672706358683E-2</c:v>
                </c:pt>
                <c:pt idx="2511">
                  <c:v>1.0457529880880882E-2</c:v>
                </c:pt>
                <c:pt idx="2512">
                  <c:v>1.0446404246639902E-2</c:v>
                </c:pt>
                <c:pt idx="2513">
                  <c:v>1.0435295862558933E-2</c:v>
                </c:pt>
                <c:pt idx="2514">
                  <c:v>1.0424204787568898E-2</c:v>
                </c:pt>
                <c:pt idx="2515">
                  <c:v>1.0413131080582673E-2</c:v>
                </c:pt>
                <c:pt idx="2516">
                  <c:v>1.0402074800526025E-2</c:v>
                </c:pt>
                <c:pt idx="2517">
                  <c:v>1.0391036006322142E-2</c:v>
                </c:pt>
                <c:pt idx="2518">
                  <c:v>1.0380014756891636E-2</c:v>
                </c:pt>
                <c:pt idx="2519">
                  <c:v>1.0368376020258308E-2</c:v>
                </c:pt>
                <c:pt idx="2520">
                  <c:v>1.0358025128040927E-2</c:v>
                </c:pt>
                <c:pt idx="2521">
                  <c:v>1.0347056866464525E-2</c:v>
                </c:pt>
                <c:pt idx="2522">
                  <c:v>1.033610638534652E-2</c:v>
                </c:pt>
                <c:pt idx="2523">
                  <c:v>1.0325173743610097E-2</c:v>
                </c:pt>
                <c:pt idx="2524">
                  <c:v>1.0314259000181028E-2</c:v>
                </c:pt>
                <c:pt idx="2525">
                  <c:v>1.0303362213972187E-2</c:v>
                </c:pt>
                <c:pt idx="2526">
                  <c:v>1.0292483443909338E-2</c:v>
                </c:pt>
                <c:pt idx="2527">
                  <c:v>1.0281622748915675E-2</c:v>
                </c:pt>
                <c:pt idx="2528">
                  <c:v>1.027265973594625E-2</c:v>
                </c:pt>
                <c:pt idx="2529">
                  <c:v>1.0259955819808023E-2</c:v>
                </c:pt>
                <c:pt idx="2530">
                  <c:v>1.0249149703532677E-2</c:v>
                </c:pt>
                <c:pt idx="2531">
                  <c:v>1.0238361898003799E-2</c:v>
                </c:pt>
                <c:pt idx="2532">
                  <c:v>1.0226347878723856E-2</c:v>
                </c:pt>
                <c:pt idx="2533">
                  <c:v>1.0216841454878202E-2</c:v>
                </c:pt>
                <c:pt idx="2534">
                  <c:v>1.0206108935114967E-2</c:v>
                </c:pt>
                <c:pt idx="2535">
                  <c:v>1.0195394961780639E-2</c:v>
                </c:pt>
                <c:pt idx="2536">
                  <c:v>1.0184699593795832E-2</c:v>
                </c:pt>
                <c:pt idx="2537">
                  <c:v>1.0174022890073419E-2</c:v>
                </c:pt>
                <c:pt idx="2538">
                  <c:v>1.0163364909536588E-2</c:v>
                </c:pt>
                <c:pt idx="2539">
                  <c:v>1.0152725711108529E-2</c:v>
                </c:pt>
                <c:pt idx="2540">
                  <c:v>1.0142105353702116E-2</c:v>
                </c:pt>
                <c:pt idx="2541">
                  <c:v>1.0131503896240537E-2</c:v>
                </c:pt>
                <c:pt idx="2542">
                  <c:v>1.0120921397639248E-2</c:v>
                </c:pt>
                <c:pt idx="2543">
                  <c:v>1.0110357916821433E-2</c:v>
                </c:pt>
                <c:pt idx="2544">
                  <c:v>1.0099813512699972E-2</c:v>
                </c:pt>
                <c:pt idx="2545">
                  <c:v>1.0084783287282158E-2</c:v>
                </c:pt>
                <c:pt idx="2546">
                  <c:v>1.0074285457582434E-2</c:v>
                </c:pt>
                <c:pt idx="2547">
                  <c:v>1.0063806906587796E-2</c:v>
                </c:pt>
                <c:pt idx="2548">
                  <c:v>1.0053347693216272E-2</c:v>
                </c:pt>
                <c:pt idx="2549">
                  <c:v>1.0042907876385896E-2</c:v>
                </c:pt>
                <c:pt idx="2550">
                  <c:v>1.0034296442805575E-2</c:v>
                </c:pt>
                <c:pt idx="2551">
                  <c:v>1.0023892269562636E-2</c:v>
                </c:pt>
                <c:pt idx="2552">
                  <c:v>1.0013507654451954E-2</c:v>
                </c:pt>
                <c:pt idx="2553">
                  <c:v>1.0003142656394966E-2</c:v>
                </c:pt>
                <c:pt idx="2554">
                  <c:v>9.9910018024694461E-3</c:v>
                </c:pt>
                <c:pt idx="2555">
                  <c:v>9.9806796021543083E-3</c:v>
                </c:pt>
                <c:pt idx="2556">
                  <c:v>9.9703772108039601E-3</c:v>
                </c:pt>
                <c:pt idx="2557">
                  <c:v>9.9600946873364352E-3</c:v>
                </c:pt>
                <c:pt idx="2558">
                  <c:v>9.9498320906646082E-3</c:v>
                </c:pt>
                <c:pt idx="2559">
                  <c:v>9.9401821960487524E-3</c:v>
                </c:pt>
                <c:pt idx="2560">
                  <c:v>9.9270411008074433E-3</c:v>
                </c:pt>
                <c:pt idx="2561">
                  <c:v>9.9197548524214696E-3</c:v>
                </c:pt>
                <c:pt idx="2562">
                  <c:v>9.9095713872676683E-3</c:v>
                </c:pt>
                <c:pt idx="2563">
                  <c:v>9.8988200713617264E-3</c:v>
                </c:pt>
                <c:pt idx="2564">
                  <c:v>9.8886782727247002E-3</c:v>
                </c:pt>
                <c:pt idx="2565">
                  <c:v>9.8785568133044361E-3</c:v>
                </c:pt>
                <c:pt idx="2566">
                  <c:v>9.8684557520138071E-3</c:v>
                </c:pt>
                <c:pt idx="2567">
                  <c:v>9.858958484766589E-3</c:v>
                </c:pt>
                <c:pt idx="2568">
                  <c:v>9.848897201330864E-3</c:v>
                </c:pt>
                <c:pt idx="2569">
                  <c:v>9.8388564877263107E-3</c:v>
                </c:pt>
                <c:pt idx="2570">
                  <c:v>9.8288364028604747E-3</c:v>
                </c:pt>
                <c:pt idx="2571">
                  <c:v>9.8182584795538218E-3</c:v>
                </c:pt>
                <c:pt idx="2572">
                  <c:v>9.8082810442758472E-3</c:v>
                </c:pt>
                <c:pt idx="2573">
                  <c:v>9.7983244195356829E-3</c:v>
                </c:pt>
                <c:pt idx="2574">
                  <c:v>9.7883886642513573E-3</c:v>
                </c:pt>
                <c:pt idx="2575">
                  <c:v>9.7784738373331691E-3</c:v>
                </c:pt>
                <c:pt idx="2576">
                  <c:v>9.7685799977043075E-3</c:v>
                </c:pt>
                <c:pt idx="2577">
                  <c:v>9.7587072042776453E-3</c:v>
                </c:pt>
                <c:pt idx="2578">
                  <c:v>9.748855515963481E-3</c:v>
                </c:pt>
                <c:pt idx="2579">
                  <c:v>9.7390249916824226E-3</c:v>
                </c:pt>
                <c:pt idx="2580">
                  <c:v>9.7297830964553356E-3</c:v>
                </c:pt>
                <c:pt idx="2581">
                  <c:v>9.7199938161729449E-3</c:v>
                </c:pt>
                <c:pt idx="2582">
                  <c:v>9.7102258716184053E-3</c:v>
                </c:pt>
                <c:pt idx="2583">
                  <c:v>9.7004793217045915E-3</c:v>
                </c:pt>
                <c:pt idx="2584">
                  <c:v>9.6901918927552819E-3</c:v>
                </c:pt>
                <c:pt idx="2585">
                  <c:v>9.6804895898690152E-3</c:v>
                </c:pt>
                <c:pt idx="2586">
                  <c:v>9.6708088634162928E-3</c:v>
                </c:pt>
                <c:pt idx="2587">
                  <c:v>9.6611497723099859E-3</c:v>
                </c:pt>
                <c:pt idx="2588">
                  <c:v>9.6515123754629725E-3</c:v>
                </c:pt>
                <c:pt idx="2589">
                  <c:v>9.6424526088938478E-3</c:v>
                </c:pt>
                <c:pt idx="2590">
                  <c:v>9.6328574710735637E-3</c:v>
                </c:pt>
                <c:pt idx="2591">
                  <c:v>9.6232841992076601E-3</c:v>
                </c:pt>
                <c:pt idx="2592">
                  <c:v>9.612629081750812E-3</c:v>
                </c:pt>
                <c:pt idx="2593">
                  <c:v>9.603652867165885E-3</c:v>
                </c:pt>
                <c:pt idx="2594">
                  <c:v>9.594146873086247E-3</c:v>
                </c:pt>
                <c:pt idx="2595">
                  <c:v>9.5846629856663392E-3</c:v>
                </c:pt>
                <c:pt idx="2596">
                  <c:v>9.5752012638190345E-3</c:v>
                </c:pt>
                <c:pt idx="2597">
                  <c:v>9.5644150845144733E-3</c:v>
                </c:pt>
                <c:pt idx="2598">
                  <c:v>9.5550010587078325E-3</c:v>
                </c:pt>
                <c:pt idx="2599">
                  <c:v>9.5456093836289134E-3</c:v>
                </c:pt>
                <c:pt idx="2600">
                  <c:v>9.5362401181957462E-3</c:v>
                </c:pt>
                <c:pt idx="2601">
                  <c:v>9.526893321318626E-3</c:v>
                </c:pt>
                <c:pt idx="2602">
                  <c:v>9.5191843349943083E-3</c:v>
                </c:pt>
                <c:pt idx="2603">
                  <c:v>9.5098785357916604E-3</c:v>
                </c:pt>
                <c:pt idx="2604">
                  <c:v>9.5005953667439049E-3</c:v>
                </c:pt>
                <c:pt idx="2605">
                  <c:v>9.4913348867753378E-3</c:v>
                </c:pt>
                <c:pt idx="2606">
                  <c:v>9.4804984272424085E-3</c:v>
                </c:pt>
                <c:pt idx="2607">
                  <c:v>9.4712876788771005E-3</c:v>
                </c:pt>
                <c:pt idx="2608">
                  <c:v>9.4620998114656966E-3</c:v>
                </c:pt>
                <c:pt idx="2609">
                  <c:v>9.4529348839133397E-3</c:v>
                </c:pt>
                <c:pt idx="2610">
                  <c:v>9.4406585519168917E-3</c:v>
                </c:pt>
                <c:pt idx="2611">
                  <c:v>9.4315476944459298E-3</c:v>
                </c:pt>
                <c:pt idx="2612">
                  <c:v>9.4224599754486049E-3</c:v>
                </c:pt>
                <c:pt idx="2613">
                  <c:v>9.4133954538402898E-3</c:v>
                </c:pt>
                <c:pt idx="2614">
                  <c:v>9.4035852426779185E-3</c:v>
                </c:pt>
                <c:pt idx="2615">
                  <c:v>9.3953362384346928E-3</c:v>
                </c:pt>
                <c:pt idx="2616">
                  <c:v>9.3863416624681562E-3</c:v>
                </c:pt>
                <c:pt idx="2617">
                  <c:v>9.3773705195346335E-3</c:v>
                </c:pt>
                <c:pt idx="2618">
                  <c:v>9.3684228685544935E-3</c:v>
                </c:pt>
                <c:pt idx="2619">
                  <c:v>9.3594987684331166E-3</c:v>
                </c:pt>
                <c:pt idx="2620">
                  <c:v>9.3505982780883734E-3</c:v>
                </c:pt>
                <c:pt idx="2621">
                  <c:v>9.3417214564281426E-3</c:v>
                </c:pt>
                <c:pt idx="2622">
                  <c:v>9.3328683623652986E-3</c:v>
                </c:pt>
                <c:pt idx="2623">
                  <c:v>9.3240390548177121E-3</c:v>
                </c:pt>
                <c:pt idx="2624">
                  <c:v>9.3152335926882657E-3</c:v>
                </c:pt>
                <c:pt idx="2625">
                  <c:v>9.3064520348948299E-3</c:v>
                </c:pt>
                <c:pt idx="2626">
                  <c:v>9.2976944403452833E-3</c:v>
                </c:pt>
                <c:pt idx="2627">
                  <c:v>9.2904670220746114E-3</c:v>
                </c:pt>
                <c:pt idx="2628">
                  <c:v>9.280251376644344E-3</c:v>
                </c:pt>
                <c:pt idx="2629">
                  <c:v>9.2715660253062104E-3</c:v>
                </c:pt>
                <c:pt idx="2630">
                  <c:v>9.2629048728634644E-3</c:v>
                </c:pt>
                <c:pt idx="2631">
                  <c:v>9.2542679782289805E-3</c:v>
                </c:pt>
                <c:pt idx="2632">
                  <c:v>9.2456554003081393E-3</c:v>
                </c:pt>
                <c:pt idx="2633">
                  <c:v>9.2370671980188113E-3</c:v>
                </c:pt>
                <c:pt idx="2634">
                  <c:v>9.2285034302738711E-3</c:v>
                </c:pt>
                <c:pt idx="2635">
                  <c:v>9.2199641559811973E-3</c:v>
                </c:pt>
                <c:pt idx="2636">
                  <c:v>9.2114494340511666E-3</c:v>
                </c:pt>
                <c:pt idx="2637">
                  <c:v>9.2029593233966533E-3</c:v>
                </c:pt>
                <c:pt idx="2638">
                  <c:v>9.1944938829305323E-3</c:v>
                </c:pt>
                <c:pt idx="2639">
                  <c:v>9.1860531715656779E-3</c:v>
                </c:pt>
                <c:pt idx="2640">
                  <c:v>9.1790837197580251E-3</c:v>
                </c:pt>
                <c:pt idx="2641">
                  <c:v>9.1692461717812757E-3</c:v>
                </c:pt>
                <c:pt idx="2642">
                  <c:v>9.1608800011849789E-3</c:v>
                </c:pt>
                <c:pt idx="2643">
                  <c:v>9.1525387953339532E-3</c:v>
                </c:pt>
                <c:pt idx="2644">
                  <c:v>9.1442226131385751E-3</c:v>
                </c:pt>
                <c:pt idx="2645">
                  <c:v>9.1359315135192132E-3</c:v>
                </c:pt>
                <c:pt idx="2646">
                  <c:v>9.127665555376252E-3</c:v>
                </c:pt>
                <c:pt idx="2647">
                  <c:v>9.1194247976250642E-3</c:v>
                </c:pt>
                <c:pt idx="2648">
                  <c:v>9.1069945213817505E-3</c:v>
                </c:pt>
                <c:pt idx="2649">
                  <c:v>9.1023186736263126E-3</c:v>
                </c:pt>
                <c:pt idx="2650">
                  <c:v>9.0948543158508866E-3</c:v>
                </c:pt>
                <c:pt idx="2651">
                  <c:v>9.0867149487855459E-3</c:v>
                </c:pt>
                <c:pt idx="2652">
                  <c:v>9.0786010766763514E-3</c:v>
                </c:pt>
                <c:pt idx="2653">
                  <c:v>9.0718969935680398E-3</c:v>
                </c:pt>
                <c:pt idx="2654">
                  <c:v>9.0638293949402721E-3</c:v>
                </c:pt>
                <c:pt idx="2655">
                  <c:v>9.0557874528955674E-3</c:v>
                </c:pt>
                <c:pt idx="2656">
                  <c:v>9.0477712263468037E-3</c:v>
                </c:pt>
                <c:pt idx="2657">
                  <c:v>9.0397807742068539E-3</c:v>
                </c:pt>
                <c:pt idx="2658">
                  <c:v>9.0304565370113998E-3</c:v>
                </c:pt>
                <c:pt idx="2659">
                  <c:v>9.0225227790757812E-3</c:v>
                </c:pt>
                <c:pt idx="2660">
                  <c:v>9.0141654010759843E-3</c:v>
                </c:pt>
                <c:pt idx="2661">
                  <c:v>9.0067332208498829E-3</c:v>
                </c:pt>
                <c:pt idx="2662">
                  <c:v>8.9988775383778585E-3</c:v>
                </c:pt>
                <c:pt idx="2663">
                  <c:v>8.9910479988886127E-3</c:v>
                </c:pt>
                <c:pt idx="2664">
                  <c:v>8.9832446612900241E-3</c:v>
                </c:pt>
                <c:pt idx="2665">
                  <c:v>8.9754675844899712E-3</c:v>
                </c:pt>
                <c:pt idx="2666">
                  <c:v>8.9677168274063246E-3</c:v>
                </c:pt>
                <c:pt idx="2667">
                  <c:v>8.9599924489444649E-3</c:v>
                </c:pt>
                <c:pt idx="2668">
                  <c:v>8.9522945080247607E-3</c:v>
                </c:pt>
                <c:pt idx="2669">
                  <c:v>8.9446230635525925E-3</c:v>
                </c:pt>
                <c:pt idx="2670">
                  <c:v>8.936978174438337E-3</c:v>
                </c:pt>
                <c:pt idx="2671">
                  <c:v>8.9293598995998646E-3</c:v>
                </c:pt>
                <c:pt idx="2672">
                  <c:v>8.9217682979425561E-3</c:v>
                </c:pt>
                <c:pt idx="2673">
                  <c:v>8.9142034283842819E-3</c:v>
                </c:pt>
                <c:pt idx="2674">
                  <c:v>8.9066653498329207E-3</c:v>
                </c:pt>
                <c:pt idx="2675">
                  <c:v>8.899154121203845E-3</c:v>
                </c:pt>
                <c:pt idx="2676">
                  <c:v>8.8916698014049333E-3</c:v>
                </c:pt>
                <c:pt idx="2677">
                  <c:v>8.8842124493540564E-3</c:v>
                </c:pt>
                <c:pt idx="2678">
                  <c:v>8.8767821239565947E-3</c:v>
                </c:pt>
                <c:pt idx="2679">
                  <c:v>8.8693788841304189E-3</c:v>
                </c:pt>
                <c:pt idx="2680">
                  <c:v>8.8620027887834074E-3</c:v>
                </c:pt>
                <c:pt idx="2681">
                  <c:v>8.854653896830933E-3</c:v>
                </c:pt>
                <c:pt idx="2682">
                  <c:v>8.8473322671808741E-3</c:v>
                </c:pt>
                <c:pt idx="2683">
                  <c:v>8.8400379587511013E-3</c:v>
                </c:pt>
                <c:pt idx="2684">
                  <c:v>8.8327710304519913E-3</c:v>
                </c:pt>
                <c:pt idx="2685">
                  <c:v>8.8255315411939206E-3</c:v>
                </c:pt>
                <c:pt idx="2686">
                  <c:v>8.8183195498922617E-3</c:v>
                </c:pt>
                <c:pt idx="2687">
                  <c:v>8.8111351154548934E-3</c:v>
                </c:pt>
                <c:pt idx="2688">
                  <c:v>8.8051822908417361E-3</c:v>
                </c:pt>
                <c:pt idx="2689">
                  <c:v>8.7968491528395143E-3</c:v>
                </c:pt>
                <c:pt idx="2690">
                  <c:v>8.7897477424822568E-3</c:v>
                </c:pt>
                <c:pt idx="2691">
                  <c:v>8.782674124643286E-3</c:v>
                </c:pt>
                <c:pt idx="2692">
                  <c:v>8.7756283582354766E-3</c:v>
                </c:pt>
                <c:pt idx="2693">
                  <c:v>8.7686105021692051E-3</c:v>
                </c:pt>
                <c:pt idx="2694">
                  <c:v>8.7616206153623422E-3</c:v>
                </c:pt>
                <c:pt idx="2695">
                  <c:v>8.7546587567227663E-3</c:v>
                </c:pt>
                <c:pt idx="2696">
                  <c:v>8.7477249851658501E-3</c:v>
                </c:pt>
                <c:pt idx="2697">
                  <c:v>8.7408193596044681E-3</c:v>
                </c:pt>
                <c:pt idx="2698">
                  <c:v>8.733941938953993E-3</c:v>
                </c:pt>
                <c:pt idx="2699">
                  <c:v>8.7270927821223032E-3</c:v>
                </c:pt>
                <c:pt idx="2700">
                  <c:v>8.7202719480297675E-3</c:v>
                </c:pt>
                <c:pt idx="2701">
                  <c:v>8.7134794955842643E-3</c:v>
                </c:pt>
                <c:pt idx="2702">
                  <c:v>8.7067154836986682E-3</c:v>
                </c:pt>
                <c:pt idx="2703">
                  <c:v>8.6999799712883519E-3</c:v>
                </c:pt>
                <c:pt idx="2704">
                  <c:v>8.6932730172686878E-3</c:v>
                </c:pt>
                <c:pt idx="2705">
                  <c:v>8.6865946805500527E-3</c:v>
                </c:pt>
                <c:pt idx="2706">
                  <c:v>8.6814175085343191E-3</c:v>
                </c:pt>
                <c:pt idx="2707">
                  <c:v>8.6747889940455968E-3</c:v>
                </c:pt>
                <c:pt idx="2708">
                  <c:v>8.668189253502958E-3</c:v>
                </c:pt>
                <c:pt idx="2709">
                  <c:v>8.6616183458335504E-3</c:v>
                </c:pt>
                <c:pt idx="2710">
                  <c:v>8.6536343184878683E-3</c:v>
                </c:pt>
                <c:pt idx="2711">
                  <c:v>8.6467707806526708E-3</c:v>
                </c:pt>
                <c:pt idx="2712">
                  <c:v>8.6406525567697678E-3</c:v>
                </c:pt>
                <c:pt idx="2713">
                  <c:v>8.6342052793728086E-3</c:v>
                </c:pt>
                <c:pt idx="2714">
                  <c:v>8.6288452910479874E-3</c:v>
                </c:pt>
                <c:pt idx="2715">
                  <c:v>8.6213982260874289E-3</c:v>
                </c:pt>
                <c:pt idx="2716">
                  <c:v>8.6150385680222596E-3</c:v>
                </c:pt>
                <c:pt idx="2717">
                  <c:v>8.6087082342325982E-3</c:v>
                </c:pt>
                <c:pt idx="2718">
                  <c:v>8.6024072836288212E-3</c:v>
                </c:pt>
                <c:pt idx="2719">
                  <c:v>8.5961357751312972E-3</c:v>
                </c:pt>
                <c:pt idx="2720">
                  <c:v>8.5898937676454068E-3</c:v>
                </c:pt>
                <c:pt idx="2721">
                  <c:v>8.5836813200990125E-3</c:v>
                </c:pt>
                <c:pt idx="2722">
                  <c:v>8.577498491397495E-3</c:v>
                </c:pt>
                <c:pt idx="2723">
                  <c:v>8.5713453404587248E-3</c:v>
                </c:pt>
                <c:pt idx="2724">
                  <c:v>8.5652219262005724E-3</c:v>
                </c:pt>
                <c:pt idx="2725">
                  <c:v>8.5591283075359126E-3</c:v>
                </c:pt>
                <c:pt idx="2726">
                  <c:v>8.5530645433776198E-3</c:v>
                </c:pt>
                <c:pt idx="2727">
                  <c:v>8.5480120883924555E-3</c:v>
                </c:pt>
                <c:pt idx="2728">
                  <c:v>8.5410268142566137E-3</c:v>
                </c:pt>
                <c:pt idx="2729">
                  <c:v>8.5350529671271436E-3</c:v>
                </c:pt>
                <c:pt idx="2730">
                  <c:v>8.5291092101655308E-3</c:v>
                </c:pt>
                <c:pt idx="2731">
                  <c:v>8.523195602299638E-3</c:v>
                </c:pt>
                <c:pt idx="2732">
                  <c:v>8.5173122024348458E-3</c:v>
                </c:pt>
                <c:pt idx="2733">
                  <c:v>8.5114590694940206E-3</c:v>
                </c:pt>
                <c:pt idx="2734">
                  <c:v>8.5056362623925352E-3</c:v>
                </c:pt>
                <c:pt idx="2735">
                  <c:v>8.4998438400432641E-3</c:v>
                </c:pt>
                <c:pt idx="2736">
                  <c:v>8.4940818613690738E-3</c:v>
                </c:pt>
                <c:pt idx="2737">
                  <c:v>8.488350385280341E-3</c:v>
                </c:pt>
                <c:pt idx="2738">
                  <c:v>8.4826494706999322E-3</c:v>
                </c:pt>
                <c:pt idx="2739">
                  <c:v>8.4769791765457181E-3</c:v>
                </c:pt>
                <c:pt idx="2740">
                  <c:v>8.4713395617280751E-3</c:v>
                </c:pt>
                <c:pt idx="2741">
                  <c:v>8.4657306851698699E-3</c:v>
                </c:pt>
                <c:pt idx="2742">
                  <c:v>8.4601526057889731E-3</c:v>
                </c:pt>
                <c:pt idx="2743">
                  <c:v>8.4546053824982592E-3</c:v>
                </c:pt>
                <c:pt idx="2744">
                  <c:v>8.4490890742180969E-3</c:v>
                </c:pt>
                <c:pt idx="2745">
                  <c:v>8.4436037398688546E-3</c:v>
                </c:pt>
                <c:pt idx="2746">
                  <c:v>8.438149438365905E-3</c:v>
                </c:pt>
                <c:pt idx="2747">
                  <c:v>8.4327262286321147E-3</c:v>
                </c:pt>
                <c:pt idx="2748">
                  <c:v>8.4270505472003078E-3</c:v>
                </c:pt>
                <c:pt idx="2749">
                  <c:v>8.4219733201260083E-3</c:v>
                </c:pt>
                <c:pt idx="2750">
                  <c:v>8.4166437391994253E-3</c:v>
                </c:pt>
                <c:pt idx="2751">
                  <c:v>8.4113454857059899E-3</c:v>
                </c:pt>
                <c:pt idx="2752">
                  <c:v>8.4060786185735648E-3</c:v>
                </c:pt>
                <c:pt idx="2753">
                  <c:v>8.4008431967225183E-3</c:v>
                </c:pt>
                <c:pt idx="2754">
                  <c:v>8.3956392790682233E-3</c:v>
                </c:pt>
                <c:pt idx="2755">
                  <c:v>8.3904669245260521E-3</c:v>
                </c:pt>
                <c:pt idx="2756">
                  <c:v>8.3853261920213695E-3</c:v>
                </c:pt>
                <c:pt idx="2757">
                  <c:v>8.380217140477042E-3</c:v>
                </c:pt>
                <c:pt idx="2758">
                  <c:v>8.3761910529868613E-3</c:v>
                </c:pt>
                <c:pt idx="2759">
                  <c:v>8.3711369068081454E-3</c:v>
                </c:pt>
                <c:pt idx="2760">
                  <c:v>8.3661145982705243E-3</c:v>
                </c:pt>
                <c:pt idx="2761">
                  <c:v>8.3611241862925813E-3</c:v>
                </c:pt>
                <c:pt idx="2762">
                  <c:v>8.3551491592862015E-3</c:v>
                </c:pt>
                <c:pt idx="2763">
                  <c:v>8.3502314307992709E-3</c:v>
                </c:pt>
                <c:pt idx="2764">
                  <c:v>8.3453457957127775E-3</c:v>
                </c:pt>
                <c:pt idx="2765">
                  <c:v>8.3404923129470898E-3</c:v>
                </c:pt>
                <c:pt idx="2766">
                  <c:v>8.3364069298301133E-3</c:v>
                </c:pt>
                <c:pt idx="2767">
                  <c:v>8.3308820400571082E-3</c:v>
                </c:pt>
                <c:pt idx="2768">
                  <c:v>8.3261253677785474E-3</c:v>
                </c:pt>
                <c:pt idx="2769">
                  <c:v>8.3214010835072627E-3</c:v>
                </c:pt>
                <c:pt idx="2770">
                  <c:v>8.3167092461611247E-3</c:v>
                </c:pt>
                <c:pt idx="2771">
                  <c:v>8.312049914667996E-3</c:v>
                </c:pt>
                <c:pt idx="2772">
                  <c:v>8.3074231479482452E-3</c:v>
                </c:pt>
                <c:pt idx="2773">
                  <c:v>8.3028290049197429E-3</c:v>
                </c:pt>
                <c:pt idx="2774">
                  <c:v>8.2982675445128495E-3</c:v>
                </c:pt>
                <c:pt idx="2775">
                  <c:v>8.2937388256479339E-3</c:v>
                </c:pt>
                <c:pt idx="2776">
                  <c:v>8.2892429072428664E-3</c:v>
                </c:pt>
                <c:pt idx="2777">
                  <c:v>8.2847798482305057E-3</c:v>
                </c:pt>
                <c:pt idx="2778">
                  <c:v>8.2803497075262245E-3</c:v>
                </c:pt>
                <c:pt idx="2779">
                  <c:v>8.2759525440528892E-3</c:v>
                </c:pt>
                <c:pt idx="2780">
                  <c:v>8.2715884167433584E-3</c:v>
                </c:pt>
                <c:pt idx="2781">
                  <c:v>8.2672573845105068E-3</c:v>
                </c:pt>
                <c:pt idx="2782">
                  <c:v>8.262959506289691E-3</c:v>
                </c:pt>
                <c:pt idx="2783">
                  <c:v>8.2586948409962835E-3</c:v>
                </c:pt>
                <c:pt idx="2784">
                  <c:v>8.2544634475581469E-3</c:v>
                </c:pt>
                <c:pt idx="2785">
                  <c:v>8.2502653849031438E-3</c:v>
                </c:pt>
                <c:pt idx="2786">
                  <c:v>8.2461007119541407E-3</c:v>
                </c:pt>
                <c:pt idx="2787">
                  <c:v>8.2419694876365024E-3</c:v>
                </c:pt>
                <c:pt idx="2788">
                  <c:v>8.2384590633394778E-3</c:v>
                </c:pt>
                <c:pt idx="2789">
                  <c:v>8.2338076205942801E-3</c:v>
                </c:pt>
                <c:pt idx="2790">
                  <c:v>8.2297770957204253E-3</c:v>
                </c:pt>
                <c:pt idx="2791">
                  <c:v>8.2257802551818915E-3</c:v>
                </c:pt>
                <c:pt idx="2792">
                  <c:v>8.2218171579040433E-3</c:v>
                </c:pt>
                <c:pt idx="2793">
                  <c:v>8.2178878628147434E-3</c:v>
                </c:pt>
                <c:pt idx="2794">
                  <c:v>8.2139924288393562E-3</c:v>
                </c:pt>
                <c:pt idx="2795">
                  <c:v>8.2101309149057444E-3</c:v>
                </c:pt>
                <c:pt idx="2796">
                  <c:v>8.2063033799392726E-3</c:v>
                </c:pt>
                <c:pt idx="2797">
                  <c:v>8.2025098828703014E-3</c:v>
                </c:pt>
                <c:pt idx="2798">
                  <c:v>8.1987504826241953E-3</c:v>
                </c:pt>
                <c:pt idx="2799">
                  <c:v>8.1950252381313149E-3</c:v>
                </c:pt>
                <c:pt idx="2800">
                  <c:v>8.1909998797952462E-3</c:v>
                </c:pt>
                <c:pt idx="2801">
                  <c:v>8.1881735100236743E-3</c:v>
                </c:pt>
                <c:pt idx="2802">
                  <c:v>8.1840550284406621E-3</c:v>
                </c:pt>
                <c:pt idx="2803">
                  <c:v>8.1804669962368126E-3</c:v>
                </c:pt>
                <c:pt idx="2804">
                  <c:v>8.1769134144279998E-3</c:v>
                </c:pt>
                <c:pt idx="2805">
                  <c:v>8.1727394067994535E-3</c:v>
                </c:pt>
                <c:pt idx="2806">
                  <c:v>8.1695677377126349E-3</c:v>
                </c:pt>
                <c:pt idx="2807">
                  <c:v>8.1661204113192554E-3</c:v>
                </c:pt>
                <c:pt idx="2808">
                  <c:v>8.1627077744339162E-3</c:v>
                </c:pt>
                <c:pt idx="2809">
                  <c:v>8.159329885977229E-3</c:v>
                </c:pt>
                <c:pt idx="2810">
                  <c:v>8.1564178564083201E-3</c:v>
                </c:pt>
                <c:pt idx="2811">
                  <c:v>8.1531023816735649E-3</c:v>
                </c:pt>
                <c:pt idx="2812">
                  <c:v>8.149821817076448E-3</c:v>
                </c:pt>
                <c:pt idx="2813">
                  <c:v>8.1465762215412619E-3</c:v>
                </c:pt>
                <c:pt idx="2814">
                  <c:v>8.1429637327884268E-3</c:v>
                </c:pt>
                <c:pt idx="2815">
                  <c:v>8.1397955724814234E-3</c:v>
                </c:pt>
                <c:pt idx="2816">
                  <c:v>8.1365339474354093E-3</c:v>
                </c:pt>
                <c:pt idx="2817">
                  <c:v>8.1335647936569208E-3</c:v>
                </c:pt>
                <c:pt idx="2818">
                  <c:v>8.1305022930012703E-3</c:v>
                </c:pt>
                <c:pt idx="2819">
                  <c:v>8.1274751300886728E-3</c:v>
                </c:pt>
                <c:pt idx="2820">
                  <c:v>8.1229073111623862E-3</c:v>
                </c:pt>
                <c:pt idx="2821">
                  <c:v>8.1215270532498628E-3</c:v>
                </c:pt>
                <c:pt idx="2822">
                  <c:v>8.1186062571803417E-3</c:v>
                </c:pt>
                <c:pt idx="2823">
                  <c:v>8.1157210345930448E-3</c:v>
                </c:pt>
                <c:pt idx="2824">
                  <c:v>8.1128714444214742E-3</c:v>
                </c:pt>
                <c:pt idx="2825">
                  <c:v>8.1100575456017152E-3</c:v>
                </c:pt>
                <c:pt idx="2826">
                  <c:v>8.1072793970595313E-3</c:v>
                </c:pt>
                <c:pt idx="2827">
                  <c:v>8.104537057736165E-3</c:v>
                </c:pt>
                <c:pt idx="2828">
                  <c:v>8.1018305865676963E-3</c:v>
                </c:pt>
                <c:pt idx="2829">
                  <c:v>8.0991600424850495E-3</c:v>
                </c:pt>
                <c:pt idx="2830">
                  <c:v>8.096525484426886E-3</c:v>
                </c:pt>
                <c:pt idx="2831">
                  <c:v>8.0938356422688429E-3</c:v>
                </c:pt>
                <c:pt idx="2832">
                  <c:v>8.0913645621205985E-3</c:v>
                </c:pt>
                <c:pt idx="2833">
                  <c:v>8.0888383157497953E-3</c:v>
                </c:pt>
                <c:pt idx="2834">
                  <c:v>8.0863482911452244E-3</c:v>
                </c:pt>
                <c:pt idx="2835">
                  <c:v>8.0838945472429657E-3</c:v>
                </c:pt>
                <c:pt idx="2836">
                  <c:v>8.0814771429868395E-3</c:v>
                </c:pt>
                <c:pt idx="2837">
                  <c:v>8.0790961373077685E-3</c:v>
                </c:pt>
                <c:pt idx="2838">
                  <c:v>8.0767515891495695E-3</c:v>
                </c:pt>
                <c:pt idx="2839">
                  <c:v>8.0744435574457481E-3</c:v>
                </c:pt>
                <c:pt idx="2840">
                  <c:v>8.0723787848694228E-3</c:v>
                </c:pt>
                <c:pt idx="2841">
                  <c:v>8.0699372791610338E-3</c:v>
                </c:pt>
                <c:pt idx="2842">
                  <c:v>8.0677391504523025E-3</c:v>
                </c:pt>
                <c:pt idx="2843">
                  <c:v>8.0655777739551699E-3</c:v>
                </c:pt>
                <c:pt idx="2844">
                  <c:v>8.063337278388422E-3</c:v>
                </c:pt>
                <c:pt idx="2845">
                  <c:v>8.06136551336065E-3</c:v>
                </c:pt>
                <c:pt idx="2846">
                  <c:v>8.0593147471405835E-3</c:v>
                </c:pt>
                <c:pt idx="2847">
                  <c:v>8.0573009688867537E-3</c:v>
                </c:pt>
                <c:pt idx="2848">
                  <c:v>8.0553242375455605E-3</c:v>
                </c:pt>
                <c:pt idx="2849">
                  <c:v>8.0533846120633967E-3</c:v>
                </c:pt>
                <c:pt idx="2850">
                  <c:v>8.0514821513711886E-3</c:v>
                </c:pt>
                <c:pt idx="2851">
                  <c:v>8.0496169144153324E-3</c:v>
                </c:pt>
                <c:pt idx="2852">
                  <c:v>8.0477889601396433E-3</c:v>
                </c:pt>
                <c:pt idx="2853">
                  <c:v>8.0459983474853638E-3</c:v>
                </c:pt>
                <c:pt idx="2854">
                  <c:v>8.0442451353937312E-3</c:v>
                </c:pt>
                <c:pt idx="2855">
                  <c:v>8.0425293828059827E-3</c:v>
                </c:pt>
                <c:pt idx="2856">
                  <c:v>8.0408511486762535E-3</c:v>
                </c:pt>
                <c:pt idx="2857">
                  <c:v>8.0385188712212181E-3</c:v>
                </c:pt>
                <c:pt idx="2858">
                  <c:v>8.036931998719429E-3</c:v>
                </c:pt>
                <c:pt idx="2859">
                  <c:v>8.0353828467669055E-3</c:v>
                </c:pt>
                <c:pt idx="2860">
                  <c:v>8.0338714742997277E-3</c:v>
                </c:pt>
                <c:pt idx="2861">
                  <c:v>8.0323979402720288E-3</c:v>
                </c:pt>
                <c:pt idx="2862">
                  <c:v>8.0309820784007675E-3</c:v>
                </c:pt>
                <c:pt idx="2863">
                  <c:v>8.0295790286967622E-3</c:v>
                </c:pt>
                <c:pt idx="2864">
                  <c:v>8.028213984136617E-3</c:v>
                </c:pt>
                <c:pt idx="2865">
                  <c:v>8.026887003663526E-3</c:v>
                </c:pt>
                <c:pt idx="2866">
                  <c:v>8.0255999097386954E-3</c:v>
                </c:pt>
                <c:pt idx="2867">
                  <c:v>8.0243546441809283E-3</c:v>
                </c:pt>
                <c:pt idx="2868">
                  <c:v>8.0231476296848334E-3</c:v>
                </c:pt>
                <c:pt idx="2869">
                  <c:v>8.0219789251968088E-3</c:v>
                </c:pt>
                <c:pt idx="2870">
                  <c:v>8.0208367278702397E-3</c:v>
                </c:pt>
                <c:pt idx="2871">
                  <c:v>8.0194364079462233E-3</c:v>
                </c:pt>
                <c:pt idx="2872">
                  <c:v>8.018685943434356E-3</c:v>
                </c:pt>
                <c:pt idx="2873">
                  <c:v>8.0176683328412324E-3</c:v>
                </c:pt>
                <c:pt idx="2874">
                  <c:v>8.0166893219288937E-3</c:v>
                </c:pt>
                <c:pt idx="2875">
                  <c:v>8.0156437254539428E-3</c:v>
                </c:pt>
                <c:pt idx="2876">
                  <c:v>8.0147503782177568E-3</c:v>
                </c:pt>
                <c:pt idx="2877">
                  <c:v>8.0138958210108236E-3</c:v>
                </c:pt>
                <c:pt idx="2878">
                  <c:v>8.0130801127821193E-3</c:v>
                </c:pt>
                <c:pt idx="2879">
                  <c:v>8.0122663431190233E-3</c:v>
                </c:pt>
                <c:pt idx="2880">
                  <c:v>8.0115257378139404E-3</c:v>
                </c:pt>
                <c:pt idx="2881">
                  <c:v>8.0108241532661495E-3</c:v>
                </c:pt>
                <c:pt idx="2882">
                  <c:v>8.0101616484204996E-3</c:v>
                </c:pt>
                <c:pt idx="2883">
                  <c:v>8.0095863696215356E-3</c:v>
                </c:pt>
                <c:pt idx="2884">
                  <c:v>8.0090049932551328E-3</c:v>
                </c:pt>
                <c:pt idx="2885">
                  <c:v>8.0084628785407237E-3</c:v>
                </c:pt>
                <c:pt idx="2886">
                  <c:v>8.0079600844247048E-3</c:v>
                </c:pt>
                <c:pt idx="2887">
                  <c:v>8.0074966698689427E-3</c:v>
                </c:pt>
                <c:pt idx="2888">
                  <c:v>8.0070726938198354E-3</c:v>
                </c:pt>
                <c:pt idx="2889">
                  <c:v>8.0066882152392497E-3</c:v>
                </c:pt>
                <c:pt idx="2890">
                  <c:v>8.0063432930838965E-3</c:v>
                </c:pt>
                <c:pt idx="2891">
                  <c:v>8.0060379863104852E-3</c:v>
                </c:pt>
                <c:pt idx="2892">
                  <c:v>8.0056989534043055E-3</c:v>
                </c:pt>
                <c:pt idx="2893">
                  <c:v>8.0054702162337676E-3</c:v>
                </c:pt>
                <c:pt idx="2894">
                  <c:v>8.0052812662207984E-3</c:v>
                </c:pt>
                <c:pt idx="2895">
                  <c:v>8.0051321623182403E-3</c:v>
                </c:pt>
                <c:pt idx="2896">
                  <c:v>8.0051077466136E-3</c:v>
                </c:pt>
                <c:pt idx="2897">
                  <c:v>8.0050413702201853E-3</c:v>
                </c:pt>
                <c:pt idx="2898">
                  <c:v>8.0050150219082659E-3</c:v>
                </c:pt>
                <c:pt idx="2899">
                  <c:v>8.0050287606397083E-3</c:v>
                </c:pt>
                <c:pt idx="2900">
                  <c:v>8.0050826453738032E-3</c:v>
                </c:pt>
                <c:pt idx="2901">
                  <c:v>8.0050776088658182E-3</c:v>
                </c:pt>
                <c:pt idx="2902">
                  <c:v>8.0052090785622809E-3</c:v>
                </c:pt>
                <c:pt idx="2903">
                  <c:v>8.0053808660371928E-3</c:v>
                </c:pt>
                <c:pt idx="2904">
                  <c:v>8.0060258701000597E-3</c:v>
                </c:pt>
                <c:pt idx="2905">
                  <c:v>8.0059563227519882E-3</c:v>
                </c:pt>
                <c:pt idx="2906">
                  <c:v>8.0062523216986332E-3</c:v>
                </c:pt>
                <c:pt idx="2907">
                  <c:v>8.0065888793784228E-3</c:v>
                </c:pt>
                <c:pt idx="2908">
                  <c:v>8.0069660547583826E-3</c:v>
                </c:pt>
                <c:pt idx="2909">
                  <c:v>8.0073241656490879E-3</c:v>
                </c:pt>
                <c:pt idx="2910">
                  <c:v>8.0081635464537091E-3</c:v>
                </c:pt>
                <c:pt idx="2911">
                  <c:v>8.0086746242907288E-3</c:v>
                </c:pt>
                <c:pt idx="2912">
                  <c:v>8.0092265743448767E-3</c:v>
                </c:pt>
                <c:pt idx="2913">
                  <c:v>8.009415134047515E-3</c:v>
                </c:pt>
                <c:pt idx="2914">
                  <c:v>8.0097661401176291E-3</c:v>
                </c:pt>
                <c:pt idx="2915">
                  <c:v>8.0104263047720003E-3</c:v>
                </c:pt>
                <c:pt idx="2916">
                  <c:v>8.0111275518838076E-3</c:v>
                </c:pt>
                <c:pt idx="2917">
                  <c:v>8.0118699404258774E-3</c:v>
                </c:pt>
                <c:pt idx="2918">
                  <c:v>8.0133998936640898E-3</c:v>
                </c:pt>
                <c:pt idx="2919">
                  <c:v>8.0142396004312388E-3</c:v>
                </c:pt>
                <c:pt idx="2920">
                  <c:v>8.0151206511884388E-3</c:v>
                </c:pt>
                <c:pt idx="2921">
                  <c:v>8.0160431049018533E-3</c:v>
                </c:pt>
                <c:pt idx="2922">
                  <c:v>8.0169859183817915E-3</c:v>
                </c:pt>
                <c:pt idx="2923">
                  <c:v>8.0179942972571916E-3</c:v>
                </c:pt>
                <c:pt idx="2924">
                  <c:v>8.0190442592970035E-3</c:v>
                </c:pt>
                <c:pt idx="2925">
                  <c:v>8.0201358634715558E-3</c:v>
                </c:pt>
                <c:pt idx="2926">
                  <c:v>8.0207483077836296E-3</c:v>
                </c:pt>
                <c:pt idx="2927">
                  <c:v>8.0224442341211843E-3</c:v>
                </c:pt>
                <c:pt idx="2928">
                  <c:v>8.0236611185419138E-3</c:v>
                </c:pt>
                <c:pt idx="2929">
                  <c:v>8.0249198809986821E-3</c:v>
                </c:pt>
                <c:pt idx="2930">
                  <c:v>8.0262205804568221E-3</c:v>
                </c:pt>
                <c:pt idx="2931">
                  <c:v>8.0275632758991522E-3</c:v>
                </c:pt>
                <c:pt idx="2932">
                  <c:v>8.0289480262984991E-3</c:v>
                </c:pt>
                <c:pt idx="2933">
                  <c:v>8.0303748906376815E-3</c:v>
                </c:pt>
                <c:pt idx="2934">
                  <c:v>8.0318439278870279E-3</c:v>
                </c:pt>
                <c:pt idx="2935">
                  <c:v>8.0333551970268591E-3</c:v>
                </c:pt>
                <c:pt idx="2936">
                  <c:v>8.0349087570349975E-3</c:v>
                </c:pt>
                <c:pt idx="2937">
                  <c:v>8.0365046668917639E-3</c:v>
                </c:pt>
                <c:pt idx="2938">
                  <c:v>8.0381429855749809E-3</c:v>
                </c:pt>
                <c:pt idx="2939">
                  <c:v>8.039823772062471E-3</c:v>
                </c:pt>
                <c:pt idx="2940">
                  <c:v>8.041547085342049E-3</c:v>
                </c:pt>
                <c:pt idx="2941">
                  <c:v>8.0433129843865414E-3</c:v>
                </c:pt>
                <c:pt idx="2942">
                  <c:v>8.0451215281837629E-3</c:v>
                </c:pt>
                <c:pt idx="2943">
                  <c:v>8.0469727757065401E-3</c:v>
                </c:pt>
                <c:pt idx="2944">
                  <c:v>8.0488667859451857E-3</c:v>
                </c:pt>
                <c:pt idx="2945">
                  <c:v>8.0508036178800202E-3</c:v>
                </c:pt>
                <c:pt idx="2946">
                  <c:v>8.0527833304988583E-3</c:v>
                </c:pt>
                <c:pt idx="2947">
                  <c:v>8.0548059827745266E-3</c:v>
                </c:pt>
                <c:pt idx="2948">
                  <c:v>8.0568716337073298E-3</c:v>
                </c:pt>
                <c:pt idx="2949">
                  <c:v>8.0589803422650985E-3</c:v>
                </c:pt>
                <c:pt idx="2950">
                  <c:v>8.0611321674456393E-3</c:v>
                </c:pt>
                <c:pt idx="2951">
                  <c:v>8.0633271682292729E-3</c:v>
                </c:pt>
                <c:pt idx="2952">
                  <c:v>8.0655654036088098E-3</c:v>
                </c:pt>
                <c:pt idx="2953">
                  <c:v>8.0678469325620727E-3</c:v>
                </c:pt>
                <c:pt idx="2954">
                  <c:v>8.0701718140893663E-3</c:v>
                </c:pt>
                <c:pt idx="2955">
                  <c:v>8.0725401071660152E-3</c:v>
                </c:pt>
                <c:pt idx="2956">
                  <c:v>8.074951870792324E-3</c:v>
                </c:pt>
                <c:pt idx="2957">
                  <c:v>8.0774071639461154E-3</c:v>
                </c:pt>
                <c:pt idx="2958">
                  <c:v>8.0799060456276939E-3</c:v>
                </c:pt>
                <c:pt idx="2959">
                  <c:v>8.0824485748248742E-3</c:v>
                </c:pt>
                <c:pt idx="2960">
                  <c:v>8.085034810522973E-3</c:v>
                </c:pt>
                <c:pt idx="2961">
                  <c:v>8.0868183022494312E-3</c:v>
                </c:pt>
                <c:pt idx="2962">
                  <c:v>8.0903386374056585E-3</c:v>
                </c:pt>
                <c:pt idx="2963">
                  <c:v>8.0930563465758665E-3</c:v>
                </c:pt>
                <c:pt idx="2964">
                  <c:v>8.0958179982157374E-3</c:v>
                </c:pt>
                <c:pt idx="2965">
                  <c:v>8.0977387093769757E-3</c:v>
                </c:pt>
                <c:pt idx="2966">
                  <c:v>8.1002812015266001E-3</c:v>
                </c:pt>
                <c:pt idx="2967">
                  <c:v>8.1031621516764706E-3</c:v>
                </c:pt>
                <c:pt idx="2968">
                  <c:v>8.1060872593582568E-3</c:v>
                </c:pt>
                <c:pt idx="2969">
                  <c:v>8.1090565835533514E-3</c:v>
                </c:pt>
                <c:pt idx="2970">
                  <c:v>8.1133140037575879E-3</c:v>
                </c:pt>
                <c:pt idx="2971">
                  <c:v>8.1166998863135831E-3</c:v>
                </c:pt>
                <c:pt idx="2972">
                  <c:v>8.1195002198669597E-3</c:v>
                </c:pt>
                <c:pt idx="2973">
                  <c:v>8.1226600085851364E-3</c:v>
                </c:pt>
                <c:pt idx="2974">
                  <c:v>8.1258643297435484E-3</c:v>
                </c:pt>
                <c:pt idx="2975">
                  <c:v>8.1291132423425005E-3</c:v>
                </c:pt>
                <c:pt idx="2976">
                  <c:v>8.1324068053847953E-3</c:v>
                </c:pt>
                <c:pt idx="2977">
                  <c:v>8.1357450778682394E-3</c:v>
                </c:pt>
                <c:pt idx="2978">
                  <c:v>8.1391281187906395E-3</c:v>
                </c:pt>
                <c:pt idx="2979">
                  <c:v>8.1425559871622921E-3</c:v>
                </c:pt>
                <c:pt idx="2980">
                  <c:v>8.146028741986E-3</c:v>
                </c:pt>
                <c:pt idx="2981">
                  <c:v>8.1495464422595698E-3</c:v>
                </c:pt>
                <c:pt idx="2982">
                  <c:v>8.1531091469858041E-3</c:v>
                </c:pt>
                <c:pt idx="2983">
                  <c:v>8.1567169151774976E-3</c:v>
                </c:pt>
                <c:pt idx="2984">
                  <c:v>8.160369805829959E-3</c:v>
                </c:pt>
                <c:pt idx="2985">
                  <c:v>8.1640678779584808E-3</c:v>
                </c:pt>
                <c:pt idx="2986">
                  <c:v>8.1678111905608697E-3</c:v>
                </c:pt>
                <c:pt idx="2987">
                  <c:v>8.1715998026524184E-3</c:v>
                </c:pt>
                <c:pt idx="2988">
                  <c:v>8.1754337732384275E-3</c:v>
                </c:pt>
                <c:pt idx="2989">
                  <c:v>8.1793131613241976E-3</c:v>
                </c:pt>
                <c:pt idx="2990">
                  <c:v>8.1832380259175275E-3</c:v>
                </c:pt>
                <c:pt idx="2991">
                  <c:v>8.1872084260337097E-3</c:v>
                </c:pt>
                <c:pt idx="2992">
                  <c:v>8.1912244206780449E-3</c:v>
                </c:pt>
                <c:pt idx="2993">
                  <c:v>8.1952860688633278E-3</c:v>
                </c:pt>
                <c:pt idx="2994">
                  <c:v>8.199393429607349E-3</c:v>
                </c:pt>
                <c:pt idx="2995">
                  <c:v>8.2035465619129111E-3</c:v>
                </c:pt>
                <c:pt idx="2996">
                  <c:v>8.2077455247953068E-3</c:v>
                </c:pt>
                <c:pt idx="2997">
                  <c:v>8.2119903772698288E-3</c:v>
                </c:pt>
                <c:pt idx="2998">
                  <c:v>8.2162811783492717E-3</c:v>
                </c:pt>
                <c:pt idx="2999">
                  <c:v>8.2206179870489282E-3</c:v>
                </c:pt>
                <c:pt idx="3000">
                  <c:v>8.2237688808621187E-3</c:v>
                </c:pt>
                <c:pt idx="3001">
                  <c:v>8.2294298633725504E-3</c:v>
                </c:pt>
                <c:pt idx="3002">
                  <c:v>8.2339050490271015E-3</c:v>
                </c:pt>
                <c:pt idx="3003">
                  <c:v>8.2384264783705308E-3</c:v>
                </c:pt>
                <c:pt idx="3004">
                  <c:v>8.2429942104156328E-3</c:v>
                </c:pt>
                <c:pt idx="3005">
                  <c:v>8.2476083041876924E-3</c:v>
                </c:pt>
                <c:pt idx="3006">
                  <c:v>8.2522688186970061E-3</c:v>
                </c:pt>
                <c:pt idx="3007">
                  <c:v>8.2569758129688586E-3</c:v>
                </c:pt>
                <c:pt idx="3008">
                  <c:v>8.2616797024318012E-3</c:v>
                </c:pt>
                <c:pt idx="3009">
                  <c:v>8.2662380065559593E-3</c:v>
                </c:pt>
                <c:pt idx="3010">
                  <c:v>8.2706317077987923E-3</c:v>
                </c:pt>
                <c:pt idx="3011">
                  <c:v>8.2748495613502171E-3</c:v>
                </c:pt>
                <c:pt idx="3012">
                  <c:v>8.2788822692927977E-3</c:v>
                </c:pt>
                <c:pt idx="3013">
                  <c:v>8.2828408010302002E-3</c:v>
                </c:pt>
                <c:pt idx="3014">
                  <c:v>8.2867944572576069E-3</c:v>
                </c:pt>
                <c:pt idx="3015">
                  <c:v>8.2907432195147845E-3</c:v>
                </c:pt>
                <c:pt idx="3016">
                  <c:v>8.2946870693414998E-3</c:v>
                </c:pt>
                <c:pt idx="3017">
                  <c:v>8.2986259882750213E-3</c:v>
                </c:pt>
                <c:pt idx="3018">
                  <c:v>8.3010547368008881E-3</c:v>
                </c:pt>
                <c:pt idx="3019">
                  <c:v>8.3049848011234363E-3</c:v>
                </c:pt>
                <c:pt idx="3020">
                  <c:v>8.3089098847358555E-3</c:v>
                </c:pt>
                <c:pt idx="3021">
                  <c:v>8.3128299691757682E-3</c:v>
                </c:pt>
                <c:pt idx="3022">
                  <c:v>8.3186211576605478E-3</c:v>
                </c:pt>
                <c:pt idx="3023">
                  <c:v>8.3221549193410183E-3</c:v>
                </c:pt>
                <c:pt idx="3024">
                  <c:v>8.3260588051256579E-3</c:v>
                </c:pt>
                <c:pt idx="3025">
                  <c:v>8.329957612330241E-3</c:v>
                </c:pt>
                <c:pt idx="3026">
                  <c:v>8.3327289298124625E-3</c:v>
                </c:pt>
                <c:pt idx="3027">
                  <c:v>8.3377399171633004E-3</c:v>
                </c:pt>
                <c:pt idx="3028">
                  <c:v>8.341623377866314E-3</c:v>
                </c:pt>
                <c:pt idx="3029">
                  <c:v>8.3455016861433418E-3</c:v>
                </c:pt>
                <c:pt idx="3030">
                  <c:v>8.3493748235391463E-3</c:v>
                </c:pt>
                <c:pt idx="3031">
                  <c:v>8.3532427715909963E-3</c:v>
                </c:pt>
                <c:pt idx="3032">
                  <c:v>8.3571055118336623E-3</c:v>
                </c:pt>
                <c:pt idx="3033">
                  <c:v>8.3609630258069112E-3</c:v>
                </c:pt>
                <c:pt idx="3034">
                  <c:v>8.3648152950530075E-3</c:v>
                </c:pt>
                <c:pt idx="3035">
                  <c:v>8.3686623011117178E-3</c:v>
                </c:pt>
                <c:pt idx="3036">
                  <c:v>8.3725040255153149E-3</c:v>
                </c:pt>
                <c:pt idx="3037">
                  <c:v>8.3763404498085614E-3</c:v>
                </c:pt>
                <c:pt idx="3038">
                  <c:v>8.3801715555312239E-3</c:v>
                </c:pt>
                <c:pt idx="3039">
                  <c:v>8.3828860556527142E-3</c:v>
                </c:pt>
                <c:pt idx="3040">
                  <c:v>8.3878177374038798E-3</c:v>
                </c:pt>
                <c:pt idx="3041">
                  <c:v>8.3916327766359045E-3</c:v>
                </c:pt>
                <c:pt idx="3042">
                  <c:v>8.3954424234489178E-3</c:v>
                </c:pt>
                <c:pt idx="3043">
                  <c:v>8.3992466593826864E-3</c:v>
                </c:pt>
                <c:pt idx="3044">
                  <c:v>8.4030454659744791E-3</c:v>
                </c:pt>
                <c:pt idx="3045">
                  <c:v>8.4068388247640624E-3</c:v>
                </c:pt>
                <c:pt idx="3046">
                  <c:v>8.410626717288705E-3</c:v>
                </c:pt>
                <c:pt idx="3047">
                  <c:v>8.4144091250881736E-3</c:v>
                </c:pt>
                <c:pt idx="3048">
                  <c:v>8.4181860297047328E-3</c:v>
                </c:pt>
                <c:pt idx="3049">
                  <c:v>8.4219574126706553E-3</c:v>
                </c:pt>
                <c:pt idx="3050">
                  <c:v>8.4257232555307038E-3</c:v>
                </c:pt>
                <c:pt idx="3051">
                  <c:v>8.4294835398171508E-3</c:v>
                </c:pt>
                <c:pt idx="3052">
                  <c:v>8.4332382470697631E-3</c:v>
                </c:pt>
                <c:pt idx="3053">
                  <c:v>8.4369873588283073E-3</c:v>
                </c:pt>
                <c:pt idx="3054">
                  <c:v>8.4407308566350481E-3</c:v>
                </c:pt>
                <c:pt idx="3055">
                  <c:v>8.4444687220247561E-3</c:v>
                </c:pt>
                <c:pt idx="3056">
                  <c:v>8.4482009365371979E-3</c:v>
                </c:pt>
                <c:pt idx="3057">
                  <c:v>8.4519274817046464E-3</c:v>
                </c:pt>
                <c:pt idx="3058">
                  <c:v>8.455648339074362E-3</c:v>
                </c:pt>
                <c:pt idx="3059">
                  <c:v>8.4593634901811154E-3</c:v>
                </c:pt>
                <c:pt idx="3060">
                  <c:v>8.4634367977510696E-3</c:v>
                </c:pt>
                <c:pt idx="3061">
                  <c:v>8.4667765997623046E-3</c:v>
                </c:pt>
                <c:pt idx="3062">
                  <c:v>8.4704745213087795E-3</c:v>
                </c:pt>
                <c:pt idx="3063">
                  <c:v>8.474166662748861E-3</c:v>
                </c:pt>
                <c:pt idx="3064">
                  <c:v>8.4778530056173196E-3</c:v>
                </c:pt>
                <c:pt idx="3065">
                  <c:v>8.48153353145642E-3</c:v>
                </c:pt>
                <c:pt idx="3066">
                  <c:v>8.4852082217984348E-3</c:v>
                </c:pt>
                <c:pt idx="3067">
                  <c:v>8.4888770581831308E-3</c:v>
                </c:pt>
                <c:pt idx="3068">
                  <c:v>8.4925400221527725E-3</c:v>
                </c:pt>
                <c:pt idx="3069">
                  <c:v>8.4961970952421306E-3</c:v>
                </c:pt>
                <c:pt idx="3070">
                  <c:v>8.4987663944256237E-3</c:v>
                </c:pt>
                <c:pt idx="3071">
                  <c:v>8.5024126468235713E-3</c:v>
                </c:pt>
                <c:pt idx="3072">
                  <c:v>8.5060529572297903E-3</c:v>
                </c:pt>
                <c:pt idx="3073">
                  <c:v>8.5096873071762984E-3</c:v>
                </c:pt>
                <c:pt idx="3074">
                  <c:v>8.5143934513440267E-3</c:v>
                </c:pt>
                <c:pt idx="3075">
                  <c:v>8.5180147914618032E-3</c:v>
                </c:pt>
                <c:pt idx="3076">
                  <c:v>8.5216301114676707E-3</c:v>
                </c:pt>
                <c:pt idx="3077">
                  <c:v>8.5255975576722688E-3</c:v>
                </c:pt>
                <c:pt idx="3078">
                  <c:v>8.5288426172977494E-3</c:v>
                </c:pt>
                <c:pt idx="3079">
                  <c:v>8.5324397661989959E-3</c:v>
                </c:pt>
                <c:pt idx="3080">
                  <c:v>8.5360308211399061E-3</c:v>
                </c:pt>
                <c:pt idx="3081">
                  <c:v>8.5396157636627446E-3</c:v>
                </c:pt>
                <c:pt idx="3082">
                  <c:v>8.543194575299784E-3</c:v>
                </c:pt>
                <c:pt idx="3083">
                  <c:v>8.5469210884496979E-3</c:v>
                </c:pt>
                <c:pt idx="3084">
                  <c:v>8.5504870580157839E-3</c:v>
                </c:pt>
                <c:pt idx="3085">
                  <c:v>8.5540468401003721E-3</c:v>
                </c:pt>
                <c:pt idx="3086">
                  <c:v>8.5576004162511311E-3</c:v>
                </c:pt>
                <c:pt idx="3087">
                  <c:v>8.5611477680028279E-3</c:v>
                </c:pt>
                <c:pt idx="3088">
                  <c:v>8.5646888768979718E-3</c:v>
                </c:pt>
                <c:pt idx="3089">
                  <c:v>8.5682237244661744E-3</c:v>
                </c:pt>
                <c:pt idx="3090">
                  <c:v>8.5717522922576783E-3</c:v>
                </c:pt>
                <c:pt idx="3091">
                  <c:v>8.5756276865364689E-3</c:v>
                </c:pt>
                <c:pt idx="3092">
                  <c:v>8.578790514641936E-3</c:v>
                </c:pt>
                <c:pt idx="3093">
                  <c:v>8.5823001323145458E-3</c:v>
                </c:pt>
                <c:pt idx="3094">
                  <c:v>8.5858033963624337E-3</c:v>
                </c:pt>
                <c:pt idx="3095">
                  <c:v>8.5893002883177891E-3</c:v>
                </c:pt>
                <c:pt idx="3096">
                  <c:v>8.5927907897256992E-3</c:v>
                </c:pt>
                <c:pt idx="3097">
                  <c:v>8.596274882118355E-3</c:v>
                </c:pt>
                <c:pt idx="3098">
                  <c:v>8.5997525470356863E-3</c:v>
                </c:pt>
                <c:pt idx="3099">
                  <c:v>8.6032237660227748E-3</c:v>
                </c:pt>
                <c:pt idx="3100">
                  <c:v>8.605639084130319E-3</c:v>
                </c:pt>
                <c:pt idx="3101">
                  <c:v>8.6101467923401544E-3</c:v>
                </c:pt>
                <c:pt idx="3102">
                  <c:v>8.6135985627502996E-3</c:v>
                </c:pt>
                <c:pt idx="3103">
                  <c:v>8.6170438133744455E-3</c:v>
                </c:pt>
                <c:pt idx="3104">
                  <c:v>8.6211789214390485E-3</c:v>
                </c:pt>
                <c:pt idx="3105">
                  <c:v>8.6239146814424909E-3</c:v>
                </c:pt>
                <c:pt idx="3106">
                  <c:v>8.6273402619585129E-3</c:v>
                </c:pt>
                <c:pt idx="3107">
                  <c:v>8.6307592488456663E-3</c:v>
                </c:pt>
                <c:pt idx="3108">
                  <c:v>8.6341716236464569E-3</c:v>
                </c:pt>
                <c:pt idx="3109">
                  <c:v>8.6375773678904998E-3</c:v>
                </c:pt>
                <c:pt idx="3110">
                  <c:v>8.6409764631280358E-3</c:v>
                </c:pt>
                <c:pt idx="3111">
                  <c:v>8.6443688908912561E-3</c:v>
                </c:pt>
                <c:pt idx="3112">
                  <c:v>8.6477546327149331E-3</c:v>
                </c:pt>
                <c:pt idx="3113">
                  <c:v>8.6511336701441503E-3</c:v>
                </c:pt>
                <c:pt idx="3114">
                  <c:v>8.6545059847162598E-3</c:v>
                </c:pt>
                <c:pt idx="3115">
                  <c:v>8.657871557963449E-3</c:v>
                </c:pt>
                <c:pt idx="3116">
                  <c:v>8.6612303714333864E-3</c:v>
                </c:pt>
                <c:pt idx="3117">
                  <c:v>8.6660169136359815E-3</c:v>
                </c:pt>
                <c:pt idx="3118">
                  <c:v>8.6693592336257869E-3</c:v>
                </c:pt>
                <c:pt idx="3119">
                  <c:v>8.6726947305418751E-3</c:v>
                </c:pt>
                <c:pt idx="3120">
                  <c:v>8.6760233859164357E-3</c:v>
                </c:pt>
                <c:pt idx="3121">
                  <c:v>8.6793451812816613E-3</c:v>
                </c:pt>
                <c:pt idx="3122">
                  <c:v>8.6816373944123958E-3</c:v>
                </c:pt>
                <c:pt idx="3123">
                  <c:v>8.6849466572475852E-3</c:v>
                </c:pt>
                <c:pt idx="3124">
                  <c:v>8.6882490090624456E-3</c:v>
                </c:pt>
                <c:pt idx="3125">
                  <c:v>8.6915444313888958E-3</c:v>
                </c:pt>
                <c:pt idx="3126">
                  <c:v>8.6958506119322859E-3</c:v>
                </c:pt>
                <c:pt idx="3127">
                  <c:v>8.6991308595903011E-3</c:v>
                </c:pt>
                <c:pt idx="3128">
                  <c:v>8.70240411801332E-3</c:v>
                </c:pt>
                <c:pt idx="3129">
                  <c:v>8.705670368738691E-3</c:v>
                </c:pt>
                <c:pt idx="3130">
                  <c:v>8.7089295933063405E-3</c:v>
                </c:pt>
                <c:pt idx="3131">
                  <c:v>8.7118446882552547E-3</c:v>
                </c:pt>
                <c:pt idx="3132">
                  <c:v>8.7160162314541267E-3</c:v>
                </c:pt>
                <c:pt idx="3133">
                  <c:v>8.7183286969958473E-3</c:v>
                </c:pt>
                <c:pt idx="3134">
                  <c:v>8.7215600627787992E-3</c:v>
                </c:pt>
                <c:pt idx="3135">
                  <c:v>8.7251196775989075E-3</c:v>
                </c:pt>
                <c:pt idx="3136">
                  <c:v>8.7283363575174633E-3</c:v>
                </c:pt>
                <c:pt idx="3137">
                  <c:v>8.7315458820423231E-3</c:v>
                </c:pt>
                <c:pt idx="3138">
                  <c:v>8.7347482327159911E-3</c:v>
                </c:pt>
                <c:pt idx="3139">
                  <c:v>8.7376097673974584E-3</c:v>
                </c:pt>
                <c:pt idx="3140">
                  <c:v>8.7407981542320101E-3</c:v>
                </c:pt>
                <c:pt idx="3141">
                  <c:v>8.7439793132961796E-3</c:v>
                </c:pt>
                <c:pt idx="3142">
                  <c:v>8.747153226122073E-3</c:v>
                </c:pt>
                <c:pt idx="3143">
                  <c:v>8.7506517321211241E-3</c:v>
                </c:pt>
                <c:pt idx="3144">
                  <c:v>8.7538106519745619E-3</c:v>
                </c:pt>
                <c:pt idx="3145">
                  <c:v>8.7569622687434113E-3</c:v>
                </c:pt>
                <c:pt idx="3146">
                  <c:v>8.7601065639676002E-3</c:v>
                </c:pt>
                <c:pt idx="3147">
                  <c:v>8.7632435191767419E-3</c:v>
                </c:pt>
                <c:pt idx="3148">
                  <c:v>8.7663731159159219E-3</c:v>
                </c:pt>
                <c:pt idx="3149">
                  <c:v>8.7694953357199089E-3</c:v>
                </c:pt>
                <c:pt idx="3150">
                  <c:v>8.7726101601286327E-3</c:v>
                </c:pt>
                <c:pt idx="3151">
                  <c:v>8.7757175706820196E-3</c:v>
                </c:pt>
                <c:pt idx="3152">
                  <c:v>8.7784897500498005E-3</c:v>
                </c:pt>
                <c:pt idx="3153">
                  <c:v>8.7815827358612708E-3</c:v>
                </c:pt>
                <c:pt idx="3154">
                  <c:v>8.78466825389701E-3</c:v>
                </c:pt>
                <c:pt idx="3155">
                  <c:v>8.7877462857104405E-3</c:v>
                </c:pt>
                <c:pt idx="3156">
                  <c:v>8.7911427694003525E-3</c:v>
                </c:pt>
                <c:pt idx="3157">
                  <c:v>8.7942053091034783E-3</c:v>
                </c:pt>
                <c:pt idx="3158">
                  <c:v>8.7972603057178706E-3</c:v>
                </c:pt>
                <c:pt idx="3159">
                  <c:v>8.8003077407782983E-3</c:v>
                </c:pt>
                <c:pt idx="3160">
                  <c:v>8.8033475958195339E-3</c:v>
                </c:pt>
                <c:pt idx="3161">
                  <c:v>8.8060562318936775E-3</c:v>
                </c:pt>
                <c:pt idx="3162">
                  <c:v>8.8090813431751513E-3</c:v>
                </c:pt>
                <c:pt idx="3163">
                  <c:v>8.8120988205284689E-3</c:v>
                </c:pt>
                <c:pt idx="3164">
                  <c:v>8.8157530076085622E-3</c:v>
                </c:pt>
                <c:pt idx="3165">
                  <c:v>8.8184325246352894E-3</c:v>
                </c:pt>
                <c:pt idx="3166">
                  <c:v>8.8214265118843806E-3</c:v>
                </c:pt>
                <c:pt idx="3167">
                  <c:v>8.8244127898834575E-3</c:v>
                </c:pt>
                <c:pt idx="3168">
                  <c:v>8.8273913401724514E-3</c:v>
                </c:pt>
                <c:pt idx="3169">
                  <c:v>8.8307859114571605E-3</c:v>
                </c:pt>
                <c:pt idx="3170">
                  <c:v>8.8337478401955671E-3</c:v>
                </c:pt>
                <c:pt idx="3171">
                  <c:v>8.836701983200624E-3</c:v>
                </c:pt>
                <c:pt idx="3172">
                  <c:v>8.839648322004524E-3</c:v>
                </c:pt>
                <c:pt idx="3173">
                  <c:v>8.8425868381497748E-3</c:v>
                </c:pt>
                <c:pt idx="3174">
                  <c:v>8.8445654785052064E-3</c:v>
                </c:pt>
                <c:pt idx="3175">
                  <c:v>8.8474897669708688E-3</c:v>
                </c:pt>
                <c:pt idx="3176">
                  <c:v>8.8504061818604554E-3</c:v>
                </c:pt>
                <c:pt idx="3177">
                  <c:v>8.8533147047115922E-3</c:v>
                </c:pt>
                <c:pt idx="3178">
                  <c:v>8.8571614328344477E-3</c:v>
                </c:pt>
                <c:pt idx="3179">
                  <c:v>8.8600526253301837E-3</c:v>
                </c:pt>
                <c:pt idx="3180">
                  <c:v>8.8629358659261352E-3</c:v>
                </c:pt>
                <c:pt idx="3181">
                  <c:v>8.8658111361673893E-3</c:v>
                </c:pt>
                <c:pt idx="3182">
                  <c:v>8.869809316912336E-3</c:v>
                </c:pt>
                <c:pt idx="3183">
                  <c:v>8.8726657962129307E-3</c:v>
                </c:pt>
                <c:pt idx="3184">
                  <c:v>8.875514243006366E-3</c:v>
                </c:pt>
                <c:pt idx="3185">
                  <c:v>8.8783546388274126E-3</c:v>
                </c:pt>
                <c:pt idx="3186">
                  <c:v>8.8812798738027096E-3</c:v>
                </c:pt>
                <c:pt idx="3187">
                  <c:v>8.8840112036914221E-3</c:v>
                </c:pt>
                <c:pt idx="3188">
                  <c:v>8.8868273358139183E-3</c:v>
                </c:pt>
                <c:pt idx="3189">
                  <c:v>8.8896353431155983E-3</c:v>
                </c:pt>
                <c:pt idx="3190">
                  <c:v>8.8924352071287349E-3</c:v>
                </c:pt>
                <c:pt idx="3191">
                  <c:v>8.8952269093905967E-3</c:v>
                </c:pt>
                <c:pt idx="3192">
                  <c:v>8.8980104314459463E-3</c:v>
                </c:pt>
                <c:pt idx="3193">
                  <c:v>8.9007857548220604E-3</c:v>
                </c:pt>
                <c:pt idx="3194">
                  <c:v>8.9035528610612036E-3</c:v>
                </c:pt>
                <c:pt idx="3195">
                  <c:v>8.9063117317006446E-3</c:v>
                </c:pt>
                <c:pt idx="3196">
                  <c:v>8.9090623482776521E-3</c:v>
                </c:pt>
                <c:pt idx="3197">
                  <c:v>8.9118046923294947E-3</c:v>
                </c:pt>
                <c:pt idx="3198">
                  <c:v>8.914538745390943E-3</c:v>
                </c:pt>
                <c:pt idx="3199">
                  <c:v>8.9163512125292124E-3</c:v>
                </c:pt>
                <c:pt idx="3200">
                  <c:v>8.9199819047017237E-3</c:v>
                </c:pt>
                <c:pt idx="3201">
                  <c:v>8.9226909740255933E-3</c:v>
                </c:pt>
                <c:pt idx="3202">
                  <c:v>8.9253916785056453E-3</c:v>
                </c:pt>
                <c:pt idx="3203">
                  <c:v>8.9280839996891403E-3</c:v>
                </c:pt>
                <c:pt idx="3204">
                  <c:v>8.9307679191058531E-3</c:v>
                </c:pt>
                <c:pt idx="3205">
                  <c:v>8.9334434182930522E-3</c:v>
                </c:pt>
                <c:pt idx="3206">
                  <c:v>8.9361104787930024E-3</c:v>
                </c:pt>
                <c:pt idx="3207">
                  <c:v>8.9387690821404742E-3</c:v>
                </c:pt>
                <c:pt idx="3208">
                  <c:v>8.9414192098752343E-3</c:v>
                </c:pt>
                <c:pt idx="3209">
                  <c:v>8.9440608435270574E-3</c:v>
                </c:pt>
                <c:pt idx="3210">
                  <c:v>8.9466939646432042E-3</c:v>
                </c:pt>
                <c:pt idx="3211">
                  <c:v>8.9493185547509513E-3</c:v>
                </c:pt>
                <c:pt idx="3212">
                  <c:v>8.9510423024140931E-3</c:v>
                </c:pt>
                <c:pt idx="3213">
                  <c:v>8.954542068107807E-3</c:v>
                </c:pt>
                <c:pt idx="3214">
                  <c:v>8.9571409544339509E-3</c:v>
                </c:pt>
                <c:pt idx="3215">
                  <c:v>8.9597312359032677E-3</c:v>
                </c:pt>
                <c:pt idx="3216">
                  <c:v>8.9623128940555241E-3</c:v>
                </c:pt>
                <c:pt idx="3217">
                  <c:v>8.9648859104279888E-3</c:v>
                </c:pt>
                <c:pt idx="3218">
                  <c:v>8.9674502665604283E-3</c:v>
                </c:pt>
                <c:pt idx="3219">
                  <c:v>8.9700059439876134E-3</c:v>
                </c:pt>
                <c:pt idx="3220">
                  <c:v>8.9737117987167478E-3</c:v>
                </c:pt>
                <c:pt idx="3221">
                  <c:v>8.9751607754978875E-3</c:v>
                </c:pt>
                <c:pt idx="3222">
                  <c:v>8.9776207194103286E-3</c:v>
                </c:pt>
                <c:pt idx="3223">
                  <c:v>8.9801414973916804E-3</c:v>
                </c:pt>
                <c:pt idx="3224">
                  <c:v>8.9826535043516231E-3</c:v>
                </c:pt>
                <c:pt idx="3225">
                  <c:v>8.984286179265423E-3</c:v>
                </c:pt>
                <c:pt idx="3226">
                  <c:v>8.9864925824202826E-3</c:v>
                </c:pt>
                <c:pt idx="3227">
                  <c:v>8.9889804446593603E-3</c:v>
                </c:pt>
                <c:pt idx="3228">
                  <c:v>8.9914594681173021E-3</c:v>
                </c:pt>
                <c:pt idx="3229">
                  <c:v>8.9939296343402985E-3</c:v>
                </c:pt>
                <c:pt idx="3230">
                  <c:v>8.9975403208361615E-3</c:v>
                </c:pt>
                <c:pt idx="3231">
                  <c:v>8.9999904137172404E-3</c:v>
                </c:pt>
                <c:pt idx="3232">
                  <c:v>9.0027176576827506E-3</c:v>
                </c:pt>
                <c:pt idx="3233">
                  <c:v>9.0048638248643731E-3</c:v>
                </c:pt>
                <c:pt idx="3234">
                  <c:v>9.0072871061949722E-3</c:v>
                </c:pt>
                <c:pt idx="3235">
                  <c:v>9.0097014134266074E-3</c:v>
                </c:pt>
                <c:pt idx="3236">
                  <c:v>9.0121067280865552E-3</c:v>
                </c:pt>
                <c:pt idx="3237">
                  <c:v>9.0145030317120844E-3</c:v>
                </c:pt>
                <c:pt idx="3238">
                  <c:v>9.0160422848478122E-3</c:v>
                </c:pt>
                <c:pt idx="3239">
                  <c:v>9.0192685320214516E-3</c:v>
                </c:pt>
                <c:pt idx="3240">
                  <c:v>9.0216376917748309E-3</c:v>
                </c:pt>
                <c:pt idx="3241">
                  <c:v>9.0239977666478621E-3</c:v>
                </c:pt>
                <c:pt idx="3242">
                  <c:v>9.026348738175316E-3</c:v>
                </c:pt>
                <c:pt idx="3243">
                  <c:v>9.0286905878944612E-3</c:v>
                </c:pt>
                <c:pt idx="3244">
                  <c:v>9.0310232973450644E-3</c:v>
                </c:pt>
                <c:pt idx="3245">
                  <c:v>9.0333468480593981E-3</c:v>
                </c:pt>
                <c:pt idx="3246">
                  <c:v>9.0356612215847232E-3</c:v>
                </c:pt>
                <c:pt idx="3247">
                  <c:v>9.0379663994458181E-3</c:v>
                </c:pt>
                <c:pt idx="3248">
                  <c:v>9.0402623631874457E-3</c:v>
                </c:pt>
                <c:pt idx="3249">
                  <c:v>9.0425490943518705E-3</c:v>
                </c:pt>
                <c:pt idx="3250">
                  <c:v>9.0448265744638712E-3</c:v>
                </c:pt>
                <c:pt idx="3251">
                  <c:v>9.0470947850732064E-3</c:v>
                </c:pt>
                <c:pt idx="3252">
                  <c:v>9.0493537077121489E-3</c:v>
                </c:pt>
                <c:pt idx="3253">
                  <c:v>9.0516033239154692E-3</c:v>
                </c:pt>
                <c:pt idx="3254">
                  <c:v>9.053843615225432E-3</c:v>
                </c:pt>
                <c:pt idx="3255">
                  <c:v>9.05607456317431E-3</c:v>
                </c:pt>
                <c:pt idx="3256">
                  <c:v>9.0582961493093639E-3</c:v>
                </c:pt>
                <c:pt idx="3257">
                  <c:v>9.0605083551553722E-3</c:v>
                </c:pt>
                <c:pt idx="3258">
                  <c:v>9.0627111622595957E-3</c:v>
                </c:pt>
                <c:pt idx="3259">
                  <c:v>9.064904552156805E-3</c:v>
                </c:pt>
                <c:pt idx="3260">
                  <c:v>9.0670885063817708E-3</c:v>
                </c:pt>
                <c:pt idx="3261">
                  <c:v>9.0692630064767576E-3</c:v>
                </c:pt>
                <c:pt idx="3262">
                  <c:v>9.0714280339790343E-3</c:v>
                </c:pt>
                <c:pt idx="3263">
                  <c:v>9.0735835704158774E-3</c:v>
                </c:pt>
                <c:pt idx="3264">
                  <c:v>9.0757295973420415E-3</c:v>
                </c:pt>
                <c:pt idx="3265">
                  <c:v>9.0778660962823055E-3</c:v>
                </c:pt>
                <c:pt idx="3266">
                  <c:v>9.0799930487789338E-3</c:v>
                </c:pt>
                <c:pt idx="3267">
                  <c:v>9.0821104363691951E-3</c:v>
                </c:pt>
                <c:pt idx="3268">
                  <c:v>9.0842182405878602E-3</c:v>
                </c:pt>
                <c:pt idx="3269">
                  <c:v>9.0863164429821897E-3</c:v>
                </c:pt>
                <c:pt idx="3270">
                  <c:v>9.0884050250769621E-3</c:v>
                </c:pt>
                <c:pt idx="3271">
                  <c:v>9.0904839684194383E-3</c:v>
                </c:pt>
                <c:pt idx="3272">
                  <c:v>9.0925532545393928E-3</c:v>
                </c:pt>
                <c:pt idx="3273">
                  <c:v>9.0938293448410961E-3</c:v>
                </c:pt>
                <c:pt idx="3274">
                  <c:v>9.0966627812832934E-3</c:v>
                </c:pt>
                <c:pt idx="3275">
                  <c:v>9.0987029849792789E-3</c:v>
                </c:pt>
                <c:pt idx="3276">
                  <c:v>9.1007334576068133E-3</c:v>
                </c:pt>
                <c:pt idx="3277">
                  <c:v>9.1027541807031653E-3</c:v>
                </c:pt>
                <c:pt idx="3278">
                  <c:v>9.1039912936766061E-3</c:v>
                </c:pt>
                <c:pt idx="3279">
                  <c:v>9.1059944119161618E-3</c:v>
                </c:pt>
                <c:pt idx="3280">
                  <c:v>9.1079877299095856E-3</c:v>
                </c:pt>
                <c:pt idx="3281">
                  <c:v>9.109971229186135E-3</c:v>
                </c:pt>
                <c:pt idx="3282">
                  <c:v>9.1127109070740508E-3</c:v>
                </c:pt>
                <c:pt idx="3283">
                  <c:v>9.1149273111135187E-3</c:v>
                </c:pt>
                <c:pt idx="3284">
                  <c:v>9.1166247047400062E-3</c:v>
                </c:pt>
                <c:pt idx="3285">
                  <c:v>9.1185667669610448E-3</c:v>
                </c:pt>
                <c:pt idx="3286">
                  <c:v>9.1197407988276823E-3</c:v>
                </c:pt>
                <c:pt idx="3287">
                  <c:v>9.1224211258830734E-3</c:v>
                </c:pt>
                <c:pt idx="3288">
                  <c:v>9.1243333856511066E-3</c:v>
                </c:pt>
                <c:pt idx="3289">
                  <c:v>9.1262356743476714E-3</c:v>
                </c:pt>
                <c:pt idx="3290">
                  <c:v>9.1281279735025422E-3</c:v>
                </c:pt>
                <c:pt idx="3291">
                  <c:v>9.1300102646629799E-3</c:v>
                </c:pt>
                <c:pt idx="3292">
                  <c:v>9.1318825293612571E-3</c:v>
                </c:pt>
                <c:pt idx="3293">
                  <c:v>9.1337447491321444E-3</c:v>
                </c:pt>
                <c:pt idx="3294">
                  <c:v>9.1355969055204045E-3</c:v>
                </c:pt>
                <c:pt idx="3295">
                  <c:v>9.137438980060808E-3</c:v>
                </c:pt>
                <c:pt idx="3296">
                  <c:v>9.1392709542906236E-3</c:v>
                </c:pt>
                <c:pt idx="3297">
                  <c:v>9.141092809749618E-3</c:v>
                </c:pt>
                <c:pt idx="3298">
                  <c:v>9.1429045279750598E-3</c:v>
                </c:pt>
                <c:pt idx="3299">
                  <c:v>9.1439741721467439E-3</c:v>
                </c:pt>
                <c:pt idx="3300">
                  <c:v>9.1464974788818543E-3</c:v>
                </c:pt>
                <c:pt idx="3301">
                  <c:v>9.1482786746352462E-3</c:v>
                </c:pt>
                <c:pt idx="3302">
                  <c:v>9.1500496593091563E-3</c:v>
                </c:pt>
                <c:pt idx="3303">
                  <c:v>9.151810414438355E-3</c:v>
                </c:pt>
                <c:pt idx="3304">
                  <c:v>9.153560921562609E-3</c:v>
                </c:pt>
                <c:pt idx="3305">
                  <c:v>9.1553011622241831E-3</c:v>
                </c:pt>
                <c:pt idx="3306">
                  <c:v>9.1570311179553499E-3</c:v>
                </c:pt>
                <c:pt idx="3307">
                  <c:v>9.1587507702958759E-3</c:v>
                </c:pt>
                <c:pt idx="3308">
                  <c:v>9.16046010078303E-3</c:v>
                </c:pt>
                <c:pt idx="3309">
                  <c:v>9.1621590909615747E-3</c:v>
                </c:pt>
                <c:pt idx="3310">
                  <c:v>9.1638477223562886E-3</c:v>
                </c:pt>
                <c:pt idx="3311">
                  <c:v>9.1655259765219266E-3</c:v>
                </c:pt>
                <c:pt idx="3312">
                  <c:v>9.1671938349807691E-3</c:v>
                </c:pt>
                <c:pt idx="3313">
                  <c:v>9.1688512792825749E-3</c:v>
                </c:pt>
                <c:pt idx="3314">
                  <c:v>9.1704982909646127E-3</c:v>
                </c:pt>
                <c:pt idx="3315">
                  <c:v>9.172134851561653E-3</c:v>
                </c:pt>
                <c:pt idx="3316">
                  <c:v>9.1737609426109645E-3</c:v>
                </c:pt>
                <c:pt idx="3317">
                  <c:v>9.175376545654812E-3</c:v>
                </c:pt>
                <c:pt idx="3318">
                  <c:v>9.176981642227966E-3</c:v>
                </c:pt>
                <c:pt idx="3319">
                  <c:v>9.1785762138701932E-3</c:v>
                </c:pt>
                <c:pt idx="3320">
                  <c:v>9.1803894203183623E-3</c:v>
                </c:pt>
                <c:pt idx="3321">
                  <c:v>9.1817337085184358E-3</c:v>
                </c:pt>
                <c:pt idx="3322">
                  <c:v>9.1832965946014866E-3</c:v>
                </c:pt>
                <c:pt idx="3323">
                  <c:v>9.1848488819101792E-3</c:v>
                </c:pt>
                <c:pt idx="3324">
                  <c:v>9.1863905519767863E-3</c:v>
                </c:pt>
                <c:pt idx="3325">
                  <c:v>9.1879215863460706E-3</c:v>
                </c:pt>
                <c:pt idx="3326">
                  <c:v>9.1894419665528027E-3</c:v>
                </c:pt>
                <c:pt idx="3327">
                  <c:v>9.1909516741367492E-3</c:v>
                </c:pt>
                <c:pt idx="3328">
                  <c:v>9.1924506906376768E-3</c:v>
                </c:pt>
                <c:pt idx="3329">
                  <c:v>9.1939389975928543E-3</c:v>
                </c:pt>
                <c:pt idx="3330">
                  <c:v>9.1945281319074004E-3</c:v>
                </c:pt>
                <c:pt idx="3331">
                  <c:v>9.1959978903395044E-3</c:v>
                </c:pt>
                <c:pt idx="3332">
                  <c:v>9.1974568901947197E-3</c:v>
                </c:pt>
                <c:pt idx="3333">
                  <c:v>9.1989051130078204E-3</c:v>
                </c:pt>
                <c:pt idx="3334">
                  <c:v>9.2012192430418471E-3</c:v>
                </c:pt>
                <c:pt idx="3335">
                  <c:v>9.202642905037639E-3</c:v>
                </c:pt>
                <c:pt idx="3336">
                  <c:v>9.2040557282585533E-3</c:v>
                </c:pt>
                <c:pt idx="3337">
                  <c:v>9.2054576942443567E-3</c:v>
                </c:pt>
                <c:pt idx="3338">
                  <c:v>9.2062002409740631E-3</c:v>
                </c:pt>
                <c:pt idx="3339">
                  <c:v>9.2082289806597051E-3</c:v>
                </c:pt>
                <c:pt idx="3340">
                  <c:v>9.2095982641762775E-3</c:v>
                </c:pt>
                <c:pt idx="3341">
                  <c:v>9.2109566166043155E-3</c:v>
                </c:pt>
                <c:pt idx="3342">
                  <c:v>9.2123040194910799E-3</c:v>
                </c:pt>
                <c:pt idx="3343">
                  <c:v>9.2136404543788353E-3</c:v>
                </c:pt>
                <c:pt idx="3344">
                  <c:v>9.2149659028023523E-3</c:v>
                </c:pt>
                <c:pt idx="3345">
                  <c:v>9.2162803463038956E-3</c:v>
                </c:pt>
                <c:pt idx="3346">
                  <c:v>9.2175837664157378E-3</c:v>
                </c:pt>
                <c:pt idx="3347">
                  <c:v>9.2188761446776457E-3</c:v>
                </c:pt>
                <c:pt idx="3348">
                  <c:v>9.2201574626393779E-3</c:v>
                </c:pt>
                <c:pt idx="3349">
                  <c:v>9.2214277018282109E-3</c:v>
                </c:pt>
                <c:pt idx="3350">
                  <c:v>9.2226868437889076E-3</c:v>
                </c:pt>
                <c:pt idx="3351">
                  <c:v>9.2239348700612345E-3</c:v>
                </c:pt>
                <c:pt idx="3352">
                  <c:v>9.2251717621799623E-3</c:v>
                </c:pt>
                <c:pt idx="3353">
                  <c:v>9.2263975016848576E-3</c:v>
                </c:pt>
                <c:pt idx="3354">
                  <c:v>9.2276120701156872E-3</c:v>
                </c:pt>
                <c:pt idx="3355">
                  <c:v>9.2288154490197116E-3</c:v>
                </c:pt>
                <c:pt idx="3356">
                  <c:v>9.2300076199242076E-3</c:v>
                </c:pt>
                <c:pt idx="3357">
                  <c:v>9.2311885643764358E-3</c:v>
                </c:pt>
                <c:pt idx="3358">
                  <c:v>9.2323582639061708E-3</c:v>
                </c:pt>
                <c:pt idx="3359">
                  <c:v>9.2335167000681673E-3</c:v>
                </c:pt>
                <c:pt idx="3360">
                  <c:v>9.2340655399030386E-3</c:v>
                </c:pt>
                <c:pt idx="3361">
                  <c:v>9.2357997084105414E-3</c:v>
                </c:pt>
                <c:pt idx="3362">
                  <c:v>9.2369242436754484E-3</c:v>
                </c:pt>
                <c:pt idx="3363">
                  <c:v>9.2380374417166955E-3</c:v>
                </c:pt>
                <c:pt idx="3364">
                  <c:v>9.2391392840840414E-3</c:v>
                </c:pt>
                <c:pt idx="3365">
                  <c:v>9.2402297523097587E-3</c:v>
                </c:pt>
                <c:pt idx="3366">
                  <c:v>9.2413088279361122E-3</c:v>
                </c:pt>
                <c:pt idx="3367">
                  <c:v>9.2423764924978724E-3</c:v>
                </c:pt>
                <c:pt idx="3368">
                  <c:v>9.2434327275398021E-3</c:v>
                </c:pt>
                <c:pt idx="3369">
                  <c:v>9.2444775145966718E-3</c:v>
                </c:pt>
                <c:pt idx="3370">
                  <c:v>9.2455108352157422E-3</c:v>
                </c:pt>
                <c:pt idx="3371">
                  <c:v>9.2465326709267881E-3</c:v>
                </c:pt>
                <c:pt idx="3372">
                  <c:v>9.2479225964432355E-3</c:v>
                </c:pt>
                <c:pt idx="3373">
                  <c:v>9.2479742740867368E-3</c:v>
                </c:pt>
                <c:pt idx="3374">
                  <c:v>9.2495290840494127E-3</c:v>
                </c:pt>
                <c:pt idx="3375">
                  <c:v>9.2505047955485087E-3</c:v>
                </c:pt>
                <c:pt idx="3376">
                  <c:v>9.2514689298459074E-3</c:v>
                </c:pt>
                <c:pt idx="3377">
                  <c:v>9.2527423040002863E-3</c:v>
                </c:pt>
                <c:pt idx="3378">
                  <c:v>9.2533108888837035E-3</c:v>
                </c:pt>
                <c:pt idx="3379">
                  <c:v>9.2542393263344951E-3</c:v>
                </c:pt>
                <c:pt idx="3380">
                  <c:v>9.2551561117150093E-3</c:v>
                </c:pt>
                <c:pt idx="3381">
                  <c:v>9.2560612265703331E-3</c:v>
                </c:pt>
                <c:pt idx="3382">
                  <c:v>9.2564090223477627E-3</c:v>
                </c:pt>
                <c:pt idx="3383">
                  <c:v>9.2572931856589012E-3</c:v>
                </c:pt>
                <c:pt idx="3384">
                  <c:v>9.2581656279230474E-3</c:v>
                </c:pt>
                <c:pt idx="3385">
                  <c:v>9.2590263306806843E-3</c:v>
                </c:pt>
                <c:pt idx="3386">
                  <c:v>9.2604110968871802E-3</c:v>
                </c:pt>
                <c:pt idx="3387">
                  <c:v>9.2612458009427318E-3</c:v>
                </c:pt>
                <c:pt idx="3388">
                  <c:v>9.2622455168836493E-3</c:v>
                </c:pt>
                <c:pt idx="3389">
                  <c:v>9.2628797913644097E-3</c:v>
                </c:pt>
                <c:pt idx="3390">
                  <c:v>9.263679040818127E-3</c:v>
                </c:pt>
                <c:pt idx="3391">
                  <c:v>9.2644664351510878E-3</c:v>
                </c:pt>
                <c:pt idx="3392">
                  <c:v>9.2655066693305699E-3</c:v>
                </c:pt>
                <c:pt idx="3393">
                  <c:v>9.2660055846196087E-3</c:v>
                </c:pt>
                <c:pt idx="3394">
                  <c:v>9.2667573028376044E-3</c:v>
                </c:pt>
                <c:pt idx="3395">
                  <c:v>9.2674970921048701E-3</c:v>
                </c:pt>
                <c:pt idx="3396">
                  <c:v>9.2682249339561748E-3</c:v>
                </c:pt>
                <c:pt idx="3397">
                  <c:v>9.2689408099262908E-3</c:v>
                </c:pt>
                <c:pt idx="3398">
                  <c:v>9.2696447015680385E-3</c:v>
                </c:pt>
                <c:pt idx="3399">
                  <c:v>9.2703365904187665E-3</c:v>
                </c:pt>
                <c:pt idx="3400">
                  <c:v>9.2710164580184044E-3</c:v>
                </c:pt>
                <c:pt idx="3401">
                  <c:v>9.2716842859094564E-3</c:v>
                </c:pt>
                <c:pt idx="3402">
                  <c:v>9.2723400556292725E-3</c:v>
                </c:pt>
                <c:pt idx="3403">
                  <c:v>9.2731480146757139E-3</c:v>
                </c:pt>
                <c:pt idx="3404">
                  <c:v>9.2736153467329607E-3</c:v>
                </c:pt>
                <c:pt idx="3405">
                  <c:v>9.2742348311992649E-3</c:v>
                </c:pt>
                <c:pt idx="3406">
                  <c:v>9.2748421836592026E-3</c:v>
                </c:pt>
                <c:pt idx="3407">
                  <c:v>9.2754373856552795E-3</c:v>
                </c:pt>
                <c:pt idx="3408">
                  <c:v>9.2760204187351588E-3</c:v>
                </c:pt>
                <c:pt idx="3409">
                  <c:v>9.2765912644336111E-3</c:v>
                </c:pt>
                <c:pt idx="3410">
                  <c:v>9.277149904293144E-3</c:v>
                </c:pt>
                <c:pt idx="3411">
                  <c:v>9.2776963198536854E-3</c:v>
                </c:pt>
                <c:pt idx="3412">
                  <c:v>9.2777603269835109E-3</c:v>
                </c:pt>
                <c:pt idx="3413">
                  <c:v>9.2787524042581282E-3</c:v>
                </c:pt>
                <c:pt idx="3414">
                  <c:v>9.2792620361818873E-3</c:v>
                </c:pt>
                <c:pt idx="3415">
                  <c:v>9.2797593699741002E-3</c:v>
                </c:pt>
                <c:pt idx="3416">
                  <c:v>9.2805505001945163E-3</c:v>
                </c:pt>
                <c:pt idx="3417">
                  <c:v>9.2807170693339162E-3</c:v>
                </c:pt>
                <c:pt idx="3418">
                  <c:v>9.2811773979865307E-3</c:v>
                </c:pt>
                <c:pt idx="3419">
                  <c:v>9.2816253546724702E-3</c:v>
                </c:pt>
                <c:pt idx="3420">
                  <c:v>9.2820609209393959E-3</c:v>
                </c:pt>
                <c:pt idx="3421">
                  <c:v>9.2824840783246564E-3</c:v>
                </c:pt>
                <c:pt idx="3422">
                  <c:v>9.2828948083733386E-3</c:v>
                </c:pt>
                <c:pt idx="3423">
                  <c:v>9.2832930926227894E-3</c:v>
                </c:pt>
                <c:pt idx="3424">
                  <c:v>9.2836789126206753E-3</c:v>
                </c:pt>
                <c:pt idx="3425">
                  <c:v>9.2840522499043447E-3</c:v>
                </c:pt>
                <c:pt idx="3426">
                  <c:v>9.2844130860214591E-3</c:v>
                </c:pt>
                <c:pt idx="3427">
                  <c:v>9.284761402504213E-3</c:v>
                </c:pt>
                <c:pt idx="3428">
                  <c:v>9.2850971809054252E-3</c:v>
                </c:pt>
                <c:pt idx="3429">
                  <c:v>9.2855550780011498E-3</c:v>
                </c:pt>
                <c:pt idx="3430">
                  <c:v>9.2858603299126388E-3</c:v>
                </c:pt>
                <c:pt idx="3431">
                  <c:v>9.2861529804615945E-3</c:v>
                </c:pt>
                <c:pt idx="3432">
                  <c:v>9.286433011180208E-3</c:v>
                </c:pt>
                <c:pt idx="3433">
                  <c:v>9.2867004036109868E-3</c:v>
                </c:pt>
                <c:pt idx="3434">
                  <c:v>9.2865442709328637E-3</c:v>
                </c:pt>
                <c:pt idx="3435">
                  <c:v>9.286789032934957E-3</c:v>
                </c:pt>
                <c:pt idx="3436">
                  <c:v>9.2870211062069854E-3</c:v>
                </c:pt>
                <c:pt idx="3437">
                  <c:v>9.2872404723065571E-3</c:v>
                </c:pt>
                <c:pt idx="3438">
                  <c:v>9.2878471454711647E-3</c:v>
                </c:pt>
                <c:pt idx="3439">
                  <c:v>9.2880383205778787E-3</c:v>
                </c:pt>
                <c:pt idx="3440">
                  <c:v>9.2882167281994575E-3</c:v>
                </c:pt>
                <c:pt idx="3441">
                  <c:v>9.2883823498732532E-3</c:v>
                </c:pt>
                <c:pt idx="3442">
                  <c:v>9.2885351671391902E-3</c:v>
                </c:pt>
                <c:pt idx="3443">
                  <c:v>9.2885843561960613E-3</c:v>
                </c:pt>
                <c:pt idx="3444">
                  <c:v>9.2886745227875878E-3</c:v>
                </c:pt>
                <c:pt idx="3445">
                  <c:v>9.2887897332580849E-3</c:v>
                </c:pt>
                <c:pt idx="3446">
                  <c:v>9.288892067146115E-3</c:v>
                </c:pt>
                <c:pt idx="3447">
                  <c:v>9.2891065414419001E-3</c:v>
                </c:pt>
                <c:pt idx="3448">
                  <c:v>9.289182144689434E-3</c:v>
                </c:pt>
                <c:pt idx="3449">
                  <c:v>9.2892448143343919E-3</c:v>
                </c:pt>
                <c:pt idx="3450">
                  <c:v>9.2892945319192795E-3</c:v>
                </c:pt>
                <c:pt idx="3451">
                  <c:v>9.289209941877985E-3</c:v>
                </c:pt>
                <c:pt idx="3452">
                  <c:v>9.2892346286879146E-3</c:v>
                </c:pt>
                <c:pt idx="3453">
                  <c:v>9.2892463097147271E-3</c:v>
                </c:pt>
                <c:pt idx="3454">
                  <c:v>9.2892449665118448E-3</c:v>
                </c:pt>
                <c:pt idx="3455">
                  <c:v>9.2893481929381336E-3</c:v>
                </c:pt>
                <c:pt idx="3456">
                  <c:v>9.2893198105629734E-3</c:v>
                </c:pt>
                <c:pt idx="3457">
                  <c:v>9.2892783469330255E-3</c:v>
                </c:pt>
                <c:pt idx="3458">
                  <c:v>9.2892237835856366E-3</c:v>
                </c:pt>
                <c:pt idx="3459">
                  <c:v>9.2891561020633142E-3</c:v>
                </c:pt>
                <c:pt idx="3460">
                  <c:v>9.289075283916301E-3</c:v>
                </c:pt>
                <c:pt idx="3461">
                  <c:v>9.2889813106845232E-3</c:v>
                </c:pt>
                <c:pt idx="3462">
                  <c:v>9.2888741639079106E-3</c:v>
                </c:pt>
                <c:pt idx="3463">
                  <c:v>9.2887538251341262E-3</c:v>
                </c:pt>
                <c:pt idx="3464">
                  <c:v>9.28851114125262E-3</c:v>
                </c:pt>
                <c:pt idx="3465">
                  <c:v>9.2883653133668531E-3</c:v>
                </c:pt>
                <c:pt idx="3466">
                  <c:v>9.2882062397778853E-3</c:v>
                </c:pt>
                <c:pt idx="3467">
                  <c:v>9.2880339020204872E-3</c:v>
                </c:pt>
                <c:pt idx="3468">
                  <c:v>9.2879536053391831E-3</c:v>
                </c:pt>
                <c:pt idx="3469">
                  <c:v>9.2877537269982074E-3</c:v>
                </c:pt>
                <c:pt idx="3470">
                  <c:v>9.2875405274679204E-3</c:v>
                </c:pt>
                <c:pt idx="3471">
                  <c:v>9.2873139882882465E-3</c:v>
                </c:pt>
                <c:pt idx="3472">
                  <c:v>9.2870740910016951E-3</c:v>
                </c:pt>
                <c:pt idx="3473">
                  <c:v>9.2867202945683403E-3</c:v>
                </c:pt>
                <c:pt idx="3474">
                  <c:v>9.28645459091193E-3</c:v>
                </c:pt>
                <c:pt idx="3475">
                  <c:v>9.286175475455849E-3</c:v>
                </c:pt>
                <c:pt idx="3476">
                  <c:v>9.2860780829717715E-3</c:v>
                </c:pt>
                <c:pt idx="3477">
                  <c:v>9.2856735870720936E-3</c:v>
                </c:pt>
                <c:pt idx="3478">
                  <c:v>9.2853531535936323E-3</c:v>
                </c:pt>
                <c:pt idx="3479">
                  <c:v>9.2850192328187298E-3</c:v>
                </c:pt>
                <c:pt idx="3480">
                  <c:v>9.2846718062976289E-3</c:v>
                </c:pt>
                <c:pt idx="3481">
                  <c:v>9.2842581860834213E-3</c:v>
                </c:pt>
                <c:pt idx="3482">
                  <c:v>9.2838817565197729E-3</c:v>
                </c:pt>
                <c:pt idx="3483">
                  <c:v>9.2834917632047109E-3</c:v>
                </c:pt>
                <c:pt idx="3484">
                  <c:v>9.2830881876807443E-3</c:v>
                </c:pt>
                <c:pt idx="3485">
                  <c:v>9.2826710114903774E-3</c:v>
                </c:pt>
                <c:pt idx="3486">
                  <c:v>9.2820647154944549E-3</c:v>
                </c:pt>
                <c:pt idx="3487">
                  <c:v>9.2816222566579881E-3</c:v>
                </c:pt>
                <c:pt idx="3488">
                  <c:v>9.2811661451259967E-3</c:v>
                </c:pt>
                <c:pt idx="3489">
                  <c:v>9.2806963624580581E-3</c:v>
                </c:pt>
                <c:pt idx="3490">
                  <c:v>9.2803804746566243E-3</c:v>
                </c:pt>
                <c:pt idx="3491">
                  <c:v>9.2798813069223801E-3</c:v>
                </c:pt>
                <c:pt idx="3492">
                  <c:v>9.2796944990557306E-3</c:v>
                </c:pt>
                <c:pt idx="3493">
                  <c:v>9.2788417634491419E-3</c:v>
                </c:pt>
                <c:pt idx="3494">
                  <c:v>9.2782215903612908E-3</c:v>
                </c:pt>
                <c:pt idx="3495">
                  <c:v>9.2776683929773895E-3</c:v>
                </c:pt>
                <c:pt idx="3496">
                  <c:v>9.2771013935966096E-3</c:v>
                </c:pt>
                <c:pt idx="3497">
                  <c:v>9.2765049234591612E-3</c:v>
                </c:pt>
                <c:pt idx="3498">
                  <c:v>9.2756779125624141E-3</c:v>
                </c:pt>
                <c:pt idx="3499">
                  <c:v>9.2752898010139972E-3</c:v>
                </c:pt>
                <c:pt idx="3500">
                  <c:v>9.2746614223673807E-3</c:v>
                </c:pt>
                <c:pt idx="3501">
                  <c:v>9.2740191408269279E-3</c:v>
                </c:pt>
                <c:pt idx="3502">
                  <c:v>9.2733629379448956E-3</c:v>
                </c:pt>
                <c:pt idx="3503">
                  <c:v>9.2726927952610505E-3</c:v>
                </c:pt>
                <c:pt idx="3504">
                  <c:v>9.2720086943176572E-3</c:v>
                </c:pt>
                <c:pt idx="3505">
                  <c:v>9.2713106166694703E-3</c:v>
                </c:pt>
                <c:pt idx="3506">
                  <c:v>9.2705985438562566E-3</c:v>
                </c:pt>
                <c:pt idx="3507">
                  <c:v>9.2698724574252767E-3</c:v>
                </c:pt>
                <c:pt idx="3508">
                  <c:v>9.2691323389162972E-3</c:v>
                </c:pt>
                <c:pt idx="3509">
                  <c:v>9.2683781698790768E-3</c:v>
                </c:pt>
                <c:pt idx="3510">
                  <c:v>9.2676099318633742E-3</c:v>
                </c:pt>
                <c:pt idx="3511">
                  <c:v>9.2668276064064581E-3</c:v>
                </c:pt>
                <c:pt idx="3512">
                  <c:v>9.266031175060585E-3</c:v>
                </c:pt>
                <c:pt idx="3513">
                  <c:v>9.2652206193680198E-3</c:v>
                </c:pt>
                <c:pt idx="3514">
                  <c:v>9.2643959208785209E-3</c:v>
                </c:pt>
                <c:pt idx="3515">
                  <c:v>9.2635570611318552E-3</c:v>
                </c:pt>
                <c:pt idx="3516">
                  <c:v>9.2627040216802792E-3</c:v>
                </c:pt>
                <c:pt idx="3517">
                  <c:v>9.2618367840635596E-3</c:v>
                </c:pt>
                <c:pt idx="3518">
                  <c:v>9.2609553298314551E-3</c:v>
                </c:pt>
                <c:pt idx="3519">
                  <c:v>9.2600596405312263E-3</c:v>
                </c:pt>
                <c:pt idx="3520">
                  <c:v>9.259149697710134E-3</c:v>
                </c:pt>
                <c:pt idx="3521">
                  <c:v>9.2582254829054467E-3</c:v>
                </c:pt>
                <c:pt idx="3522">
                  <c:v>9.2572869776719191E-3</c:v>
                </c:pt>
                <c:pt idx="3523">
                  <c:v>9.2563341635568119E-3</c:v>
                </c:pt>
                <c:pt idx="3524">
                  <c:v>9.2553670221023898E-3</c:v>
                </c:pt>
                <c:pt idx="3525">
                  <c:v>9.2543855348534154E-3</c:v>
                </c:pt>
                <c:pt idx="3526">
                  <c:v>9.2533896833571494E-3</c:v>
                </c:pt>
                <c:pt idx="3527">
                  <c:v>9.2523794491683464E-3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198784"/>
        <c:axId val="644200320"/>
      </c:lineChart>
      <c:dateAx>
        <c:axId val="644198784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0032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44200320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41987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-3.7791190124458751E-3</c:v>
                </c:pt>
                <c:pt idx="1">
                  <c:v>-3.7791190124458751E-3</c:v>
                </c:pt>
                <c:pt idx="2">
                  <c:v>-3.72441343637675E-3</c:v>
                </c:pt>
                <c:pt idx="3">
                  <c:v>-3.5100015864886203E-3</c:v>
                </c:pt>
                <c:pt idx="4">
                  <c:v>-3.3659049415657449E-3</c:v>
                </c:pt>
                <c:pt idx="5">
                  <c:v>-3.3677774889628864E-3</c:v>
                </c:pt>
                <c:pt idx="6">
                  <c:v>-3.4373015607425117E-3</c:v>
                </c:pt>
                <c:pt idx="7">
                  <c:v>-3.5479209985922466E-3</c:v>
                </c:pt>
                <c:pt idx="8">
                  <c:v>-3.7291814578344074E-3</c:v>
                </c:pt>
                <c:pt idx="9">
                  <c:v>-3.8624236523920885E-3</c:v>
                </c:pt>
                <c:pt idx="10">
                  <c:v>-3.888422415974091E-3</c:v>
                </c:pt>
                <c:pt idx="11">
                  <c:v>-3.8801262059751096E-3</c:v>
                </c:pt>
                <c:pt idx="12">
                  <c:v>-3.8546369943537329E-3</c:v>
                </c:pt>
                <c:pt idx="13">
                  <c:v>-3.8188698366381502E-3</c:v>
                </c:pt>
                <c:pt idx="14">
                  <c:v>-3.7822154957156684E-3</c:v>
                </c:pt>
                <c:pt idx="15">
                  <c:v>-3.7648362702169536E-3</c:v>
                </c:pt>
                <c:pt idx="16">
                  <c:v>-3.7489093471165802E-3</c:v>
                </c:pt>
                <c:pt idx="17">
                  <c:v>-3.7350156474857954E-3</c:v>
                </c:pt>
                <c:pt idx="18">
                  <c:v>-3.716871892147644E-3</c:v>
                </c:pt>
                <c:pt idx="19">
                  <c:v>-3.7106505436312887E-3</c:v>
                </c:pt>
                <c:pt idx="20">
                  <c:v>-3.7107677244163639E-3</c:v>
                </c:pt>
                <c:pt idx="21">
                  <c:v>-3.7108865771040556E-3</c:v>
                </c:pt>
                <c:pt idx="22">
                  <c:v>-3.7110061460987609E-3</c:v>
                </c:pt>
                <c:pt idx="23">
                  <c:v>-3.7112046368426022E-3</c:v>
                </c:pt>
                <c:pt idx="24">
                  <c:v>-3.7114724813092081E-3</c:v>
                </c:pt>
                <c:pt idx="25">
                  <c:v>-3.7115813034604983E-3</c:v>
                </c:pt>
                <c:pt idx="26">
                  <c:v>-3.7116851103036197E-3</c:v>
                </c:pt>
                <c:pt idx="27">
                  <c:v>-3.7117829468025221E-3</c:v>
                </c:pt>
                <c:pt idx="28">
                  <c:v>-3.7119156679299437E-3</c:v>
                </c:pt>
                <c:pt idx="29">
                  <c:v>-3.7120954821201479E-3</c:v>
                </c:pt>
                <c:pt idx="30">
                  <c:v>-3.7121491369607185E-3</c:v>
                </c:pt>
                <c:pt idx="31">
                  <c:v>-3.7121910896020793E-3</c:v>
                </c:pt>
                <c:pt idx="32">
                  <c:v>-3.7122203848882762E-3</c:v>
                </c:pt>
                <c:pt idx="33">
                  <c:v>-3.7121937278650208E-3</c:v>
                </c:pt>
                <c:pt idx="34">
                  <c:v>-3.7121918856453107E-3</c:v>
                </c:pt>
                <c:pt idx="35">
                  <c:v>-3.712143564498227E-3</c:v>
                </c:pt>
                <c:pt idx="36">
                  <c:v>-3.7120768542209248E-3</c:v>
                </c:pt>
                <c:pt idx="37">
                  <c:v>-3.7119907994975776E-3</c:v>
                </c:pt>
                <c:pt idx="38">
                  <c:v>-3.7117111629170196E-3</c:v>
                </c:pt>
                <c:pt idx="39">
                  <c:v>-3.7114340312660588E-3</c:v>
                </c:pt>
                <c:pt idx="40">
                  <c:v>-3.7112369255343225E-3</c:v>
                </c:pt>
                <c:pt idx="41">
                  <c:v>-3.7100425839886597E-3</c:v>
                </c:pt>
                <c:pt idx="42">
                  <c:v>-3.7078472709373145E-3</c:v>
                </c:pt>
                <c:pt idx="43">
                  <c:v>-3.7033361208038684E-3</c:v>
                </c:pt>
                <c:pt idx="44">
                  <c:v>-3.6988415914551709E-3</c:v>
                </c:pt>
                <c:pt idx="45">
                  <c:v>-3.6965569183644575E-3</c:v>
                </c:pt>
                <c:pt idx="46">
                  <c:v>-3.6942680852414256E-3</c:v>
                </c:pt>
                <c:pt idx="47">
                  <c:v>-3.6919796628298585E-3</c:v>
                </c:pt>
                <c:pt idx="48">
                  <c:v>-3.6873892710564959E-3</c:v>
                </c:pt>
                <c:pt idx="49">
                  <c:v>-3.6829214944944511E-3</c:v>
                </c:pt>
                <c:pt idx="50">
                  <c:v>-3.6807036861175035E-3</c:v>
                </c:pt>
                <c:pt idx="51">
                  <c:v>-3.6785137125150413E-3</c:v>
                </c:pt>
                <c:pt idx="52">
                  <c:v>-3.67635614459072E-3</c:v>
                </c:pt>
                <c:pt idx="53">
                  <c:v>-3.6721344226453567E-3</c:v>
                </c:pt>
                <c:pt idx="54">
                  <c:v>-3.6681413416728148E-3</c:v>
                </c:pt>
                <c:pt idx="55">
                  <c:v>-3.6662143615773246E-3</c:v>
                </c:pt>
                <c:pt idx="56">
                  <c:v>-3.6643472111430597E-3</c:v>
                </c:pt>
                <c:pt idx="57">
                  <c:v>-3.6625444611937397E-3</c:v>
                </c:pt>
                <c:pt idx="58">
                  <c:v>-3.6591392891294205E-3</c:v>
                </c:pt>
                <c:pt idx="59">
                  <c:v>-3.6560688780840067E-3</c:v>
                </c:pt>
                <c:pt idx="60">
                  <c:v>-3.6546566899575694E-3</c:v>
                </c:pt>
                <c:pt idx="61">
                  <c:v>-3.653458370953544E-3</c:v>
                </c:pt>
                <c:pt idx="62">
                  <c:v>-3.6523922168685274E-3</c:v>
                </c:pt>
                <c:pt idx="63">
                  <c:v>-3.6501107944841849E-3</c:v>
                </c:pt>
                <c:pt idx="64">
                  <c:v>-3.6477842581739139E-3</c:v>
                </c:pt>
                <c:pt idx="65">
                  <c:v>-3.6465394039941756E-3</c:v>
                </c:pt>
                <c:pt idx="66">
                  <c:v>-3.6452545922971424E-3</c:v>
                </c:pt>
                <c:pt idx="67">
                  <c:v>-3.6439284174472064E-3</c:v>
                </c:pt>
                <c:pt idx="68">
                  <c:v>-3.6410943343856417E-3</c:v>
                </c:pt>
                <c:pt idx="69">
                  <c:v>-3.6381819704489615E-3</c:v>
                </c:pt>
                <c:pt idx="70">
                  <c:v>-3.6366278929822471E-3</c:v>
                </c:pt>
                <c:pt idx="71">
                  <c:v>-3.6350240174298776E-3</c:v>
                </c:pt>
                <c:pt idx="72">
                  <c:v>-3.6333689382761492E-3</c:v>
                </c:pt>
                <c:pt idx="73">
                  <c:v>-3.629844472090582E-3</c:v>
                </c:pt>
                <c:pt idx="74">
                  <c:v>-3.6262084690186214E-3</c:v>
                </c:pt>
                <c:pt idx="75">
                  <c:v>-3.6242762845661858E-3</c:v>
                </c:pt>
                <c:pt idx="76">
                  <c:v>-3.6222844617395111E-3</c:v>
                </c:pt>
                <c:pt idx="77">
                  <c:v>-3.6157992077816559E-3</c:v>
                </c:pt>
                <c:pt idx="78">
                  <c:v>-3.6090023939339133E-3</c:v>
                </c:pt>
                <c:pt idx="79">
                  <c:v>-3.6065537402141246E-3</c:v>
                </c:pt>
                <c:pt idx="80">
                  <c:v>-3.6040342018361926E-3</c:v>
                </c:pt>
                <c:pt idx="81">
                  <c:v>-3.5987158386063811E-3</c:v>
                </c:pt>
                <c:pt idx="82">
                  <c:v>-3.5932537177307822E-3</c:v>
                </c:pt>
                <c:pt idx="83">
                  <c:v>-3.5905686992832031E-3</c:v>
                </c:pt>
                <c:pt idx="84">
                  <c:v>-3.5880205365224072E-3</c:v>
                </c:pt>
                <c:pt idx="85">
                  <c:v>-3.5856145264112627E-3</c:v>
                </c:pt>
                <c:pt idx="86">
                  <c:v>-3.5803032050885086E-3</c:v>
                </c:pt>
                <c:pt idx="87">
                  <c:v>-3.5759021748482667E-3</c:v>
                </c:pt>
                <c:pt idx="88">
                  <c:v>-3.5744603253684559E-3</c:v>
                </c:pt>
                <c:pt idx="89">
                  <c:v>-3.5731977100361689E-3</c:v>
                </c:pt>
                <c:pt idx="90">
                  <c:v>-3.5712609846028087E-3</c:v>
                </c:pt>
                <c:pt idx="91">
                  <c:v>-3.5700455352749572E-3</c:v>
                </c:pt>
                <c:pt idx="92">
                  <c:v>-3.5697585498395412E-3</c:v>
                </c:pt>
                <c:pt idx="93">
                  <c:v>-3.5696825823672285E-3</c:v>
                </c:pt>
                <c:pt idx="94">
                  <c:v>-3.5698229301406315E-3</c:v>
                </c:pt>
                <c:pt idx="95">
                  <c:v>-3.5708157437452925E-3</c:v>
                </c:pt>
                <c:pt idx="96">
                  <c:v>-3.5726534198232685E-3</c:v>
                </c:pt>
                <c:pt idx="97">
                  <c:v>-3.5739548035040869E-3</c:v>
                </c:pt>
                <c:pt idx="98">
                  <c:v>-3.5755042862462005E-3</c:v>
                </c:pt>
                <c:pt idx="99">
                  <c:v>-3.577307165492094E-3</c:v>
                </c:pt>
                <c:pt idx="100">
                  <c:v>-3.5817484286626566E-3</c:v>
                </c:pt>
                <c:pt idx="101">
                  <c:v>-3.5870941981963611E-3</c:v>
                </c:pt>
                <c:pt idx="102">
                  <c:v>-3.589853763252826E-3</c:v>
                </c:pt>
                <c:pt idx="103">
                  <c:v>-3.5924994322966697E-3</c:v>
                </c:pt>
                <c:pt idx="104">
                  <c:v>-3.5950263351436362E-3</c:v>
                </c:pt>
                <c:pt idx="105">
                  <c:v>-3.5996239093849525E-3</c:v>
                </c:pt>
                <c:pt idx="106">
                  <c:v>-3.6038488801581892E-3</c:v>
                </c:pt>
                <c:pt idx="107">
                  <c:v>-3.6057088987773156E-3</c:v>
                </c:pt>
                <c:pt idx="108">
                  <c:v>-3.6074209296943494E-3</c:v>
                </c:pt>
                <c:pt idx="109">
                  <c:v>-3.6089801028849067E-3</c:v>
                </c:pt>
                <c:pt idx="110">
                  <c:v>-3.611528340492498E-3</c:v>
                </c:pt>
                <c:pt idx="111">
                  <c:v>-3.6135908129786287E-3</c:v>
                </c:pt>
                <c:pt idx="112">
                  <c:v>-3.6143126435739248E-3</c:v>
                </c:pt>
                <c:pt idx="113">
                  <c:v>-3.614852395177337E-3</c:v>
                </c:pt>
                <c:pt idx="114">
                  <c:v>-3.6152051972448973E-3</c:v>
                </c:pt>
                <c:pt idx="115">
                  <c:v>-3.615226979714059E-3</c:v>
                </c:pt>
                <c:pt idx="116">
                  <c:v>-3.6146495067512774E-3</c:v>
                </c:pt>
                <c:pt idx="117">
                  <c:v>-3.6139945082158675E-3</c:v>
                </c:pt>
                <c:pt idx="118">
                  <c:v>-3.6131233388791983E-3</c:v>
                </c:pt>
                <c:pt idx="119">
                  <c:v>-3.6120311284371098E-3</c:v>
                </c:pt>
                <c:pt idx="120">
                  <c:v>-3.6090493711693483E-3</c:v>
                </c:pt>
                <c:pt idx="121">
                  <c:v>-3.6053544715297647E-3</c:v>
                </c:pt>
                <c:pt idx="122">
                  <c:v>-3.6030840022771571E-3</c:v>
                </c:pt>
                <c:pt idx="123">
                  <c:v>-3.6005632705737867E-3</c:v>
                </c:pt>
                <c:pt idx="124">
                  <c:v>-3.5975676958655001E-3</c:v>
                </c:pt>
                <c:pt idx="125">
                  <c:v>-3.5915238444728104E-3</c:v>
                </c:pt>
                <c:pt idx="126">
                  <c:v>-3.5863184289475214E-3</c:v>
                </c:pt>
                <c:pt idx="127">
                  <c:v>-3.5840955600185964E-3</c:v>
                </c:pt>
                <c:pt idx="128">
                  <c:v>-3.5821199645313939E-3</c:v>
                </c:pt>
                <c:pt idx="129">
                  <c:v>-3.5803973895687236E-3</c:v>
                </c:pt>
                <c:pt idx="130">
                  <c:v>-3.577788819355554E-3</c:v>
                </c:pt>
                <c:pt idx="131">
                  <c:v>-3.5761522376986932E-3</c:v>
                </c:pt>
                <c:pt idx="132">
                  <c:v>-3.5757809723602207E-3</c:v>
                </c:pt>
                <c:pt idx="133">
                  <c:v>-3.5756972104028506E-3</c:v>
                </c:pt>
                <c:pt idx="134">
                  <c:v>-3.5759066987894883E-3</c:v>
                </c:pt>
                <c:pt idx="135">
                  <c:v>-3.5772963649183254E-3</c:v>
                </c:pt>
                <c:pt idx="136">
                  <c:v>-3.5797920997104882E-3</c:v>
                </c:pt>
                <c:pt idx="137">
                  <c:v>-3.5815540472183827E-3</c:v>
                </c:pt>
                <c:pt idx="138">
                  <c:v>-3.5836437280867273E-3</c:v>
                </c:pt>
                <c:pt idx="139">
                  <c:v>-3.5860668891585235E-3</c:v>
                </c:pt>
                <c:pt idx="140">
                  <c:v>-3.5920177070369874E-3</c:v>
                </c:pt>
                <c:pt idx="141">
                  <c:v>-3.5992092794145947E-3</c:v>
                </c:pt>
                <c:pt idx="142">
                  <c:v>-3.6033860489048664E-3</c:v>
                </c:pt>
                <c:pt idx="143">
                  <c:v>-3.6079307815750639E-3</c:v>
                </c:pt>
                <c:pt idx="144">
                  <c:v>-3.6128492242681887E-3</c:v>
                </c:pt>
                <c:pt idx="145">
                  <c:v>-3.623924065219164E-3</c:v>
                </c:pt>
                <c:pt idx="146">
                  <c:v>-3.6344660203813106E-3</c:v>
                </c:pt>
                <c:pt idx="147">
                  <c:v>-3.637142350139122E-3</c:v>
                </c:pt>
                <c:pt idx="148">
                  <c:v>-3.6396514710101968E-3</c:v>
                </c:pt>
                <c:pt idx="149">
                  <c:v>-3.6419895934658442E-3</c:v>
                </c:pt>
                <c:pt idx="150">
                  <c:v>-3.6460399693272194E-3</c:v>
                </c:pt>
                <c:pt idx="151">
                  <c:v>-3.6495563108385198E-3</c:v>
                </c:pt>
                <c:pt idx="152">
                  <c:v>-3.6509825998454204E-3</c:v>
                </c:pt>
                <c:pt idx="153">
                  <c:v>-3.6522151538243008E-3</c:v>
                </c:pt>
                <c:pt idx="154">
                  <c:v>-3.6532501834463105E-3</c:v>
                </c:pt>
                <c:pt idx="155">
                  <c:v>-3.6546057796282838E-3</c:v>
                </c:pt>
                <c:pt idx="156">
                  <c:v>-3.6553392687110886E-3</c:v>
                </c:pt>
                <c:pt idx="157">
                  <c:v>-3.6553298346175822E-3</c:v>
                </c:pt>
                <c:pt idx="158">
                  <c:v>-3.6551001394347082E-3</c:v>
                </c:pt>
                <c:pt idx="159">
                  <c:v>-3.6546463937536799E-3</c:v>
                </c:pt>
                <c:pt idx="160">
                  <c:v>-3.6529360531645239E-3</c:v>
                </c:pt>
                <c:pt idx="161">
                  <c:v>-3.650515117472608E-3</c:v>
                </c:pt>
                <c:pt idx="162">
                  <c:v>-3.6488842777293584E-3</c:v>
                </c:pt>
                <c:pt idx="163">
                  <c:v>-3.6470066509153298E-3</c:v>
                </c:pt>
                <c:pt idx="164">
                  <c:v>-3.6448784475817675E-3</c:v>
                </c:pt>
                <c:pt idx="165">
                  <c:v>-3.6397310386959703E-3</c:v>
                </c:pt>
                <c:pt idx="166">
                  <c:v>-3.6337840794375964E-3</c:v>
                </c:pt>
                <c:pt idx="167">
                  <c:v>-3.6285105853961497E-3</c:v>
                </c:pt>
                <c:pt idx="168">
                  <c:v>-3.6214579601123731E-3</c:v>
                </c:pt>
                <c:pt idx="169">
                  <c:v>-3.6146294639038956E-3</c:v>
                </c:pt>
                <c:pt idx="170">
                  <c:v>-3.6017086480999438E-3</c:v>
                </c:pt>
                <c:pt idx="171">
                  <c:v>-3.5896572282245742E-3</c:v>
                </c:pt>
                <c:pt idx="172">
                  <c:v>-3.5840247215634946E-3</c:v>
                </c:pt>
                <c:pt idx="173">
                  <c:v>-3.5786464817100239E-3</c:v>
                </c:pt>
                <c:pt idx="174">
                  <c:v>-3.5735275316461923E-3</c:v>
                </c:pt>
                <c:pt idx="175">
                  <c:v>-3.564143758740812E-3</c:v>
                </c:pt>
                <c:pt idx="176">
                  <c:v>-3.5557450888878961E-3</c:v>
                </c:pt>
                <c:pt idx="177">
                  <c:v>-3.5519979324627471E-3</c:v>
                </c:pt>
                <c:pt idx="178">
                  <c:v>-3.5485402036394831E-3</c:v>
                </c:pt>
                <c:pt idx="179">
                  <c:v>-3.5453769253201983E-3</c:v>
                </c:pt>
                <c:pt idx="180">
                  <c:v>-3.5400221747439176E-3</c:v>
                </c:pt>
                <c:pt idx="181">
                  <c:v>-3.5357687777226587E-3</c:v>
                </c:pt>
                <c:pt idx="182">
                  <c:v>-3.5341530969734691E-3</c:v>
                </c:pt>
                <c:pt idx="183">
                  <c:v>-3.5328620047003767E-3</c:v>
                </c:pt>
                <c:pt idx="184">
                  <c:v>-3.5319005236456036E-3</c:v>
                </c:pt>
                <c:pt idx="185">
                  <c:v>-3.5310667459853562E-3</c:v>
                </c:pt>
                <c:pt idx="186">
                  <c:v>-3.5314511726891595E-3</c:v>
                </c:pt>
                <c:pt idx="187">
                  <c:v>-3.532213092936054E-3</c:v>
                </c:pt>
                <c:pt idx="188">
                  <c:v>-3.5333347623334177E-3</c:v>
                </c:pt>
                <c:pt idx="189">
                  <c:v>-3.5348212037833449E-3</c:v>
                </c:pt>
                <c:pt idx="190">
                  <c:v>-3.5371407247053455E-3</c:v>
                </c:pt>
                <c:pt idx="191">
                  <c:v>-3.5389997372226034E-3</c:v>
                </c:pt>
                <c:pt idx="192">
                  <c:v>-3.5398094985605866E-3</c:v>
                </c:pt>
                <c:pt idx="193">
                  <c:v>-3.5405561434265209E-3</c:v>
                </c:pt>
                <c:pt idx="194">
                  <c:v>-3.5412385410849012E-3</c:v>
                </c:pt>
                <c:pt idx="195">
                  <c:v>-3.5423486687280459E-3</c:v>
                </c:pt>
                <c:pt idx="196">
                  <c:v>-3.5433030459319781E-3</c:v>
                </c:pt>
                <c:pt idx="197">
                  <c:v>-3.5436472473593383E-3</c:v>
                </c:pt>
                <c:pt idx="198">
                  <c:v>-3.5439204175258254E-3</c:v>
                </c:pt>
                <c:pt idx="199">
                  <c:v>-3.5441214259757103E-3</c:v>
                </c:pt>
                <c:pt idx="200">
                  <c:v>-3.5442423556419911E-3</c:v>
                </c:pt>
                <c:pt idx="201">
                  <c:v>-3.544181227099763E-3</c:v>
                </c:pt>
                <c:pt idx="202">
                  <c:v>-3.5440044660539627E-3</c:v>
                </c:pt>
                <c:pt idx="203">
                  <c:v>-3.5437487590783689E-3</c:v>
                </c:pt>
                <c:pt idx="204">
                  <c:v>-3.5434129756373167E-3</c:v>
                </c:pt>
                <c:pt idx="205">
                  <c:v>-3.5424339749301481E-3</c:v>
                </c:pt>
                <c:pt idx="206">
                  <c:v>-3.5412464627482265E-3</c:v>
                </c:pt>
                <c:pt idx="207">
                  <c:v>-3.5404933364269198E-3</c:v>
                </c:pt>
                <c:pt idx="208">
                  <c:v>-3.5396533496667715E-3</c:v>
                </c:pt>
                <c:pt idx="209">
                  <c:v>-3.5387253717322764E-3</c:v>
                </c:pt>
                <c:pt idx="210">
                  <c:v>-3.5365357158889665E-3</c:v>
                </c:pt>
                <c:pt idx="211">
                  <c:v>-3.5341299966118456E-3</c:v>
                </c:pt>
                <c:pt idx="212">
                  <c:v>-3.5328599744044453E-3</c:v>
                </c:pt>
                <c:pt idx="213">
                  <c:v>-3.5316114195449444E-3</c:v>
                </c:pt>
                <c:pt idx="214">
                  <c:v>-3.530384696182054E-3</c:v>
                </c:pt>
                <c:pt idx="215">
                  <c:v>-3.5279712692304344E-3</c:v>
                </c:pt>
                <c:pt idx="216">
                  <c:v>-3.5257034072255777E-3</c:v>
                </c:pt>
                <c:pt idx="217">
                  <c:v>-3.5245913081727309E-3</c:v>
                </c:pt>
                <c:pt idx="218">
                  <c:v>-3.5235032271074829E-3</c:v>
                </c:pt>
                <c:pt idx="219">
                  <c:v>-3.5224395285782251E-3</c:v>
                </c:pt>
                <c:pt idx="220">
                  <c:v>-3.5203608032663425E-3</c:v>
                </c:pt>
                <c:pt idx="221">
                  <c:v>-3.5184358477913236E-3</c:v>
                </c:pt>
                <c:pt idx="222">
                  <c:v>-3.5174995281295196E-3</c:v>
                </c:pt>
                <c:pt idx="223">
                  <c:v>-3.5165897771749499E-3</c:v>
                </c:pt>
                <c:pt idx="224">
                  <c:v>-3.5157069599156543E-3</c:v>
                </c:pt>
                <c:pt idx="225">
                  <c:v>-3.5139986240162457E-3</c:v>
                </c:pt>
                <c:pt idx="226">
                  <c:v>-3.5124523124441254E-3</c:v>
                </c:pt>
                <c:pt idx="227">
                  <c:v>-3.5117096282100135E-3</c:v>
                </c:pt>
                <c:pt idx="228">
                  <c:v>-3.5109960640022919E-3</c:v>
                </c:pt>
                <c:pt idx="229">
                  <c:v>-3.5103119838897356E-3</c:v>
                </c:pt>
                <c:pt idx="230">
                  <c:v>-3.5090097231771367E-3</c:v>
                </c:pt>
                <c:pt idx="231">
                  <c:v>-3.5078777950392492E-3</c:v>
                </c:pt>
                <c:pt idx="232">
                  <c:v>-3.5073466026291911E-3</c:v>
                </c:pt>
                <c:pt idx="233">
                  <c:v>-3.5068421013084716E-3</c:v>
                </c:pt>
                <c:pt idx="234">
                  <c:v>-3.5063446172145518E-3</c:v>
                </c:pt>
                <c:pt idx="235">
                  <c:v>-3.5053224514092207E-3</c:v>
                </c:pt>
                <c:pt idx="236">
                  <c:v>-3.5043755270036669E-3</c:v>
                </c:pt>
                <c:pt idx="237">
                  <c:v>-3.5038885095373118E-3</c:v>
                </c:pt>
                <c:pt idx="238">
                  <c:v>-3.5034036114156564E-3</c:v>
                </c:pt>
                <c:pt idx="239">
                  <c:v>-3.5029208415116031E-3</c:v>
                </c:pt>
                <c:pt idx="240">
                  <c:v>-3.5019283730708395E-3</c:v>
                </c:pt>
                <c:pt idx="241">
                  <c:v>-3.5010112173727848E-3</c:v>
                </c:pt>
                <c:pt idx="242">
                  <c:v>-3.5005392186926443E-3</c:v>
                </c:pt>
                <c:pt idx="243">
                  <c:v>-3.5000694005082877E-3</c:v>
                </c:pt>
                <c:pt idx="244">
                  <c:v>-3.4996017714927774E-3</c:v>
                </c:pt>
                <c:pt idx="245">
                  <c:v>-3.4986398520420181E-3</c:v>
                </c:pt>
                <c:pt idx="246">
                  <c:v>-3.4977533205005074E-3</c:v>
                </c:pt>
                <c:pt idx="247">
                  <c:v>-3.4972967677049382E-3</c:v>
                </c:pt>
                <c:pt idx="248">
                  <c:v>-3.496842456236493E-3</c:v>
                </c:pt>
                <c:pt idx="249">
                  <c:v>-3.49639039484817E-3</c:v>
                </c:pt>
                <c:pt idx="250">
                  <c:v>-3.4954598758130118E-3</c:v>
                </c:pt>
                <c:pt idx="251">
                  <c:v>-3.4946048243966743E-3</c:v>
                </c:pt>
                <c:pt idx="252">
                  <c:v>-3.4941641440644489E-3</c:v>
                </c:pt>
                <c:pt idx="253">
                  <c:v>-3.4937257660105914E-3</c:v>
                </c:pt>
                <c:pt idx="254">
                  <c:v>-3.4932896992678764E-3</c:v>
                </c:pt>
                <c:pt idx="255">
                  <c:v>-3.491913866795926E-3</c:v>
                </c:pt>
                <c:pt idx="256">
                  <c:v>-3.4906630168762831E-3</c:v>
                </c:pt>
                <c:pt idx="257">
                  <c:v>-3.4902196166797239E-3</c:v>
                </c:pt>
                <c:pt idx="258">
                  <c:v>-3.4890516432917185E-3</c:v>
                </c:pt>
                <c:pt idx="259">
                  <c:v>-3.487976077845012E-3</c:v>
                </c:pt>
                <c:pt idx="260">
                  <c:v>-3.4875218295260524E-3</c:v>
                </c:pt>
                <c:pt idx="261">
                  <c:v>-3.4870656567465019E-3</c:v>
                </c:pt>
                <c:pt idx="262">
                  <c:v>-3.486112970709776E-3</c:v>
                </c:pt>
                <c:pt idx="263">
                  <c:v>-3.4852210543556694E-3</c:v>
                </c:pt>
                <c:pt idx="264">
                  <c:v>-3.4847547595129313E-3</c:v>
                </c:pt>
                <c:pt idx="265">
                  <c:v>-3.4842863405293301E-3</c:v>
                </c:pt>
                <c:pt idx="266">
                  <c:v>-3.4838157639116574E-3</c:v>
                </c:pt>
                <c:pt idx="267">
                  <c:v>-3.4828335569692115E-3</c:v>
                </c:pt>
                <c:pt idx="268">
                  <c:v>-3.4819112160322518E-3</c:v>
                </c:pt>
                <c:pt idx="269">
                  <c:v>-3.4814293522833495E-3</c:v>
                </c:pt>
                <c:pt idx="270">
                  <c:v>-3.4809451312600714E-3</c:v>
                </c:pt>
                <c:pt idx="271">
                  <c:v>-3.4804585196290816E-3</c:v>
                </c:pt>
                <c:pt idx="272">
                  <c:v>-3.4794435315488315E-3</c:v>
                </c:pt>
                <c:pt idx="273">
                  <c:v>-3.4784875014803873E-3</c:v>
                </c:pt>
                <c:pt idx="274">
                  <c:v>-3.4779884376101577E-3</c:v>
                </c:pt>
                <c:pt idx="275">
                  <c:v>-3.477486783411976E-3</c:v>
                </c:pt>
                <c:pt idx="276">
                  <c:v>-3.4769825055125381E-3</c:v>
                </c:pt>
                <c:pt idx="277">
                  <c:v>-3.4759314760757221E-3</c:v>
                </c:pt>
                <c:pt idx="278">
                  <c:v>-3.4749384921939352E-3</c:v>
                </c:pt>
                <c:pt idx="279">
                  <c:v>-3.4744205969072794E-3</c:v>
                </c:pt>
                <c:pt idx="280">
                  <c:v>-3.4738998783589992E-3</c:v>
                </c:pt>
                <c:pt idx="281">
                  <c:v>-3.4733763030159182E-3</c:v>
                </c:pt>
                <c:pt idx="282">
                  <c:v>-3.4722859723101962E-3</c:v>
                </c:pt>
                <c:pt idx="283">
                  <c:v>-3.471252769706723E-3</c:v>
                </c:pt>
                <c:pt idx="284">
                  <c:v>-3.4707144118284461E-3</c:v>
                </c:pt>
                <c:pt idx="285">
                  <c:v>-3.4701729976349682E-3</c:v>
                </c:pt>
                <c:pt idx="286">
                  <c:v>-3.4696284936730493E-3</c:v>
                </c:pt>
                <c:pt idx="287">
                  <c:v>-3.4684956019859214E-3</c:v>
                </c:pt>
                <c:pt idx="288">
                  <c:v>-3.467418915472642E-3</c:v>
                </c:pt>
                <c:pt idx="289">
                  <c:v>-3.466858463827549E-3</c:v>
                </c:pt>
                <c:pt idx="290">
                  <c:v>-3.4662947227337426E-3</c:v>
                </c:pt>
                <c:pt idx="291">
                  <c:v>-3.4657276590177588E-3</c:v>
                </c:pt>
                <c:pt idx="292">
                  <c:v>-3.4645489468365653E-3</c:v>
                </c:pt>
                <c:pt idx="293">
                  <c:v>-3.4634255109855516E-3</c:v>
                </c:pt>
                <c:pt idx="294">
                  <c:v>-3.4628413343584796E-3</c:v>
                </c:pt>
                <c:pt idx="295">
                  <c:v>-3.4622536353090538E-3</c:v>
                </c:pt>
                <c:pt idx="296">
                  <c:v>-3.4616623803840341E-3</c:v>
                </c:pt>
                <c:pt idx="297">
                  <c:v>-3.4604345885158594E-3</c:v>
                </c:pt>
                <c:pt idx="298">
                  <c:v>-3.4592611378991833E-3</c:v>
                </c:pt>
                <c:pt idx="299">
                  <c:v>-3.4586516050350014E-3</c:v>
                </c:pt>
                <c:pt idx="300">
                  <c:v>-3.4580383166149531E-3</c:v>
                </c:pt>
                <c:pt idx="301">
                  <c:v>-3.4574212395455106E-3</c:v>
                </c:pt>
                <c:pt idx="302">
                  <c:v>-3.4561411087974392E-3</c:v>
                </c:pt>
                <c:pt idx="303">
                  <c:v>-3.4549143775874924E-3</c:v>
                </c:pt>
                <c:pt idx="304">
                  <c:v>-3.4542778572710375E-3</c:v>
                </c:pt>
                <c:pt idx="305">
                  <c:v>-3.4536373483851079E-3</c:v>
                </c:pt>
                <c:pt idx="306">
                  <c:v>-3.4529928178761438E-3</c:v>
                </c:pt>
                <c:pt idx="307">
                  <c:v>-3.4516570893616816E-3</c:v>
                </c:pt>
                <c:pt idx="308">
                  <c:v>-3.4503738115443383E-3</c:v>
                </c:pt>
                <c:pt idx="309">
                  <c:v>-3.4497086726403836E-3</c:v>
                </c:pt>
                <c:pt idx="310">
                  <c:v>-3.4490393121133778E-3</c:v>
                </c:pt>
                <c:pt idx="311">
                  <c:v>-3.4483656967898568E-3</c:v>
                </c:pt>
                <c:pt idx="312">
                  <c:v>-3.4469711119156088E-3</c:v>
                </c:pt>
                <c:pt idx="313">
                  <c:v>-3.4456280213834845E-3</c:v>
                </c:pt>
                <c:pt idx="314">
                  <c:v>-3.4449326325569629E-3</c:v>
                </c:pt>
                <c:pt idx="315">
                  <c:v>-3.4442327892136859E-3</c:v>
                </c:pt>
                <c:pt idx="316">
                  <c:v>-3.4435284579403813E-3</c:v>
                </c:pt>
                <c:pt idx="317">
                  <c:v>-3.4420717581928884E-3</c:v>
                </c:pt>
                <c:pt idx="318">
                  <c:v>-3.4406655885987902E-3</c:v>
                </c:pt>
                <c:pt idx="319">
                  <c:v>-3.4399383186345389E-3</c:v>
                </c:pt>
                <c:pt idx="320">
                  <c:v>-3.4392063610999557E-3</c:v>
                </c:pt>
                <c:pt idx="321">
                  <c:v>-3.4369115832761921E-3</c:v>
                </c:pt>
                <c:pt idx="322">
                  <c:v>-3.4347143122870349E-3</c:v>
                </c:pt>
                <c:pt idx="323">
                  <c:v>-3.4339486094658866E-3</c:v>
                </c:pt>
                <c:pt idx="324">
                  <c:v>-3.43317795276743E-3</c:v>
                </c:pt>
                <c:pt idx="325">
                  <c:v>-3.4315872486923027E-3</c:v>
                </c:pt>
                <c:pt idx="326">
                  <c:v>-3.430045120813574E-3</c:v>
                </c:pt>
                <c:pt idx="327">
                  <c:v>-3.4292491950882464E-3</c:v>
                </c:pt>
                <c:pt idx="328">
                  <c:v>-3.4284481157653701E-3</c:v>
                </c:pt>
                <c:pt idx="329">
                  <c:v>-3.4276418494316729E-3</c:v>
                </c:pt>
                <c:pt idx="330">
                  <c:v>-3.4259792563018365E-3</c:v>
                </c:pt>
                <c:pt idx="331">
                  <c:v>-3.4243642489206749E-3</c:v>
                </c:pt>
                <c:pt idx="332">
                  <c:v>-3.4235315485320328E-3</c:v>
                </c:pt>
                <c:pt idx="333">
                  <c:v>-3.4226934613723614E-3</c:v>
                </c:pt>
                <c:pt idx="334">
                  <c:v>-3.4218499543081649E-3</c:v>
                </c:pt>
                <c:pt idx="335">
                  <c:v>-3.4201122144761342E-3</c:v>
                </c:pt>
                <c:pt idx="336">
                  <c:v>-3.418421060379373E-3</c:v>
                </c:pt>
                <c:pt idx="337">
                  <c:v>-3.4175499540323173E-3</c:v>
                </c:pt>
                <c:pt idx="338">
                  <c:v>-3.4166732279805601E-3</c:v>
                </c:pt>
                <c:pt idx="339">
                  <c:v>-3.4157908488907651E-3</c:v>
                </c:pt>
                <c:pt idx="340">
                  <c:v>-3.4139747047889912E-3</c:v>
                </c:pt>
                <c:pt idx="341">
                  <c:v>-3.4117323981952552E-3</c:v>
                </c:pt>
                <c:pt idx="342">
                  <c:v>-3.4103759969239533E-3</c:v>
                </c:pt>
                <c:pt idx="343">
                  <c:v>-3.4094531146333651E-3</c:v>
                </c:pt>
                <c:pt idx="344">
                  <c:v>-3.4075553090007205E-3</c:v>
                </c:pt>
                <c:pt idx="345">
                  <c:v>-3.4057020592870302E-3</c:v>
                </c:pt>
                <c:pt idx="346">
                  <c:v>-3.4047492473776586E-3</c:v>
                </c:pt>
                <c:pt idx="347">
                  <c:v>-3.4037903497763367E-3</c:v>
                </c:pt>
                <c:pt idx="348">
                  <c:v>-3.4028253331497282E-3</c:v>
                </c:pt>
                <c:pt idx="349">
                  <c:v>-3.4008426087517307E-3</c:v>
                </c:pt>
                <c:pt idx="350">
                  <c:v>-3.3989034096837401E-3</c:v>
                </c:pt>
                <c:pt idx="351">
                  <c:v>-3.3979072982504022E-3</c:v>
                </c:pt>
                <c:pt idx="352">
                  <c:v>-3.3969048681115055E-3</c:v>
                </c:pt>
                <c:pt idx="353">
                  <c:v>-3.3958960856539377E-3</c:v>
                </c:pt>
                <c:pt idx="354">
                  <c:v>-3.3938251857756896E-3</c:v>
                </c:pt>
                <c:pt idx="355">
                  <c:v>-3.3917967694074846E-3</c:v>
                </c:pt>
                <c:pt idx="356">
                  <c:v>-3.3907557272749855E-3</c:v>
                </c:pt>
                <c:pt idx="357">
                  <c:v>-3.3897081331835111E-3</c:v>
                </c:pt>
                <c:pt idx="358">
                  <c:v>-3.3886539539196292E-3</c:v>
                </c:pt>
                <c:pt idx="359">
                  <c:v>-3.3864916217130059E-3</c:v>
                </c:pt>
                <c:pt idx="360">
                  <c:v>-3.3843707199920914E-3</c:v>
                </c:pt>
                <c:pt idx="361">
                  <c:v>-3.383283115825364E-3</c:v>
                </c:pt>
                <c:pt idx="362">
                  <c:v>-3.3821887266860529E-3</c:v>
                </c:pt>
                <c:pt idx="363">
                  <c:v>-3.381087519400694E-3</c:v>
                </c:pt>
                <c:pt idx="364">
                  <c:v>-3.3788304982040884E-3</c:v>
                </c:pt>
                <c:pt idx="365">
                  <c:v>-3.3766138428115156E-3</c:v>
                </c:pt>
                <c:pt idx="366">
                  <c:v>-3.375478045395397E-3</c:v>
                </c:pt>
                <c:pt idx="367">
                  <c:v>-3.3743352300330542E-3</c:v>
                </c:pt>
                <c:pt idx="368">
                  <c:v>-3.3731853634710873E-3</c:v>
                </c:pt>
                <c:pt idx="369">
                  <c:v>-3.3708303969826048E-3</c:v>
                </c:pt>
                <c:pt idx="370">
                  <c:v>-3.3685147194795206E-3</c:v>
                </c:pt>
                <c:pt idx="371">
                  <c:v>-3.3673290976388159E-3</c:v>
                </c:pt>
                <c:pt idx="372">
                  <c:v>-3.3661362247583426E-3</c:v>
                </c:pt>
                <c:pt idx="373">
                  <c:v>-3.3649360677046047E-3</c:v>
                </c:pt>
                <c:pt idx="374">
                  <c:v>-3.3624798996223504E-3</c:v>
                </c:pt>
                <c:pt idx="375">
                  <c:v>-3.3600619313700619E-3</c:v>
                </c:pt>
                <c:pt idx="376">
                  <c:v>-3.3588248538496401E-3</c:v>
                </c:pt>
                <c:pt idx="377">
                  <c:v>-3.3575802923957454E-3</c:v>
                </c:pt>
                <c:pt idx="378">
                  <c:v>-3.3563282135151695E-3</c:v>
                </c:pt>
                <c:pt idx="379">
                  <c:v>-3.3537675878037021E-3</c:v>
                </c:pt>
                <c:pt idx="380">
                  <c:v>-3.3512440601368709E-3</c:v>
                </c:pt>
                <c:pt idx="381">
                  <c:v>-3.349953895641633E-3</c:v>
                </c:pt>
                <c:pt idx="382">
                  <c:v>-3.3486560142392818E-3</c:v>
                </c:pt>
                <c:pt idx="383">
                  <c:v>-3.3473503825565132E-3</c:v>
                </c:pt>
                <c:pt idx="384">
                  <c:v>-3.3446820431670687E-3</c:v>
                </c:pt>
                <c:pt idx="385">
                  <c:v>-3.3420496870339989E-3</c:v>
                </c:pt>
                <c:pt idx="386">
                  <c:v>-3.340704804428718E-3</c:v>
                </c:pt>
                <c:pt idx="387">
                  <c:v>-3.3393519719826514E-3</c:v>
                </c:pt>
                <c:pt idx="388">
                  <c:v>-3.3379911560427189E-3</c:v>
                </c:pt>
                <c:pt idx="389">
                  <c:v>-3.3352118473795045E-3</c:v>
                </c:pt>
                <c:pt idx="390">
                  <c:v>-3.3324673936352411E-3</c:v>
                </c:pt>
                <c:pt idx="391">
                  <c:v>-3.3310661617447224E-3</c:v>
                </c:pt>
                <c:pt idx="392">
                  <c:v>-3.3296567469198735E-3</c:v>
                </c:pt>
                <c:pt idx="393">
                  <c:v>-3.3282391157474223E-3</c:v>
                </c:pt>
                <c:pt idx="394">
                  <c:v>-3.3253455820148048E-3</c:v>
                </c:pt>
                <c:pt idx="395">
                  <c:v>-3.3224857614744252E-3</c:v>
                </c:pt>
                <c:pt idx="396">
                  <c:v>-3.3210265491234736E-3</c:v>
                </c:pt>
                <c:pt idx="397">
                  <c:v>-3.3195589206247433E-3</c:v>
                </c:pt>
                <c:pt idx="398">
                  <c:v>-3.3180828429246745E-3</c:v>
                </c:pt>
                <c:pt idx="399">
                  <c:v>-3.3150718287533465E-3</c:v>
                </c:pt>
                <c:pt idx="400">
                  <c:v>-3.3120933719654744E-3</c:v>
                </c:pt>
                <c:pt idx="401">
                  <c:v>-3.310574547858991E-3</c:v>
                </c:pt>
                <c:pt idx="402">
                  <c:v>-3.3090470746310885E-3</c:v>
                </c:pt>
                <c:pt idx="403">
                  <c:v>-3.307510919108303E-3</c:v>
                </c:pt>
                <c:pt idx="404">
                  <c:v>-3.3043791691556024E-3</c:v>
                </c:pt>
                <c:pt idx="405">
                  <c:v>-3.30127880656228E-3</c:v>
                </c:pt>
                <c:pt idx="406">
                  <c:v>-3.2996987396050059E-3</c:v>
                </c:pt>
                <c:pt idx="407">
                  <c:v>-3.2981097903128642E-3</c:v>
                </c:pt>
                <c:pt idx="408">
                  <c:v>-3.2965119257521991E-3</c:v>
                </c:pt>
                <c:pt idx="409">
                  <c:v>-3.2932561848619812E-3</c:v>
                </c:pt>
                <c:pt idx="410">
                  <c:v>-3.2900306469185736E-3</c:v>
                </c:pt>
                <c:pt idx="411">
                  <c:v>-3.2883877055756017E-3</c:v>
                </c:pt>
                <c:pt idx="412">
                  <c:v>-3.286735649283834E-3</c:v>
                </c:pt>
                <c:pt idx="413">
                  <c:v>-3.2850744443102542E-3</c:v>
                </c:pt>
                <c:pt idx="414">
                  <c:v>-3.2816914574729239E-3</c:v>
                </c:pt>
                <c:pt idx="415">
                  <c:v>-3.2783374742484384E-3</c:v>
                </c:pt>
                <c:pt idx="416">
                  <c:v>-3.2766300275444138E-3</c:v>
                </c:pt>
                <c:pt idx="417">
                  <c:v>-3.274913232758081E-3</c:v>
                </c:pt>
                <c:pt idx="418">
                  <c:v>-3.2731870564361998E-3</c:v>
                </c:pt>
                <c:pt idx="419">
                  <c:v>-3.2696735685089351E-3</c:v>
                </c:pt>
                <c:pt idx="420">
                  <c:v>-3.2661878701256697E-3</c:v>
                </c:pt>
                <c:pt idx="421">
                  <c:v>-3.2644142868454296E-3</c:v>
                </c:pt>
                <c:pt idx="422">
                  <c:v>-3.2626311224293048E-3</c:v>
                </c:pt>
                <c:pt idx="423">
                  <c:v>-3.260838343304151E-3</c:v>
                </c:pt>
                <c:pt idx="424">
                  <c:v>-3.257191099637069E-3</c:v>
                </c:pt>
                <c:pt idx="425">
                  <c:v>-3.253570416044127E-3</c:v>
                </c:pt>
                <c:pt idx="426">
                  <c:v>-3.2517290648526043E-3</c:v>
                </c:pt>
                <c:pt idx="427">
                  <c:v>-3.2498778995915245E-3</c:v>
                </c:pt>
                <c:pt idx="428">
                  <c:v>-3.2480168865678394E-3</c:v>
                </c:pt>
                <c:pt idx="429">
                  <c:v>-3.2442326323645077E-3</c:v>
                </c:pt>
                <c:pt idx="430">
                  <c:v>-3.2404736933777656E-3</c:v>
                </c:pt>
                <c:pt idx="431">
                  <c:v>-3.2385629432196694E-3</c:v>
                </c:pt>
                <c:pt idx="432">
                  <c:v>-3.2366421457385997E-3</c:v>
                </c:pt>
                <c:pt idx="433">
                  <c:v>-3.2347112676811562E-3</c:v>
                </c:pt>
                <c:pt idx="434">
                  <c:v>-3.2307867482783692E-3</c:v>
                </c:pt>
                <c:pt idx="435">
                  <c:v>-3.2268862836604129E-3</c:v>
                </c:pt>
                <c:pt idx="436">
                  <c:v>-3.2249045031607082E-3</c:v>
                </c:pt>
                <c:pt idx="437">
                  <c:v>-3.2229124424443256E-3</c:v>
                </c:pt>
                <c:pt idx="438">
                  <c:v>-3.2209100680580249E-3</c:v>
                </c:pt>
                <c:pt idx="439">
                  <c:v>-3.2168420289124811E-3</c:v>
                </c:pt>
                <c:pt idx="440">
                  <c:v>-3.2127967682260561E-3</c:v>
                </c:pt>
                <c:pt idx="441">
                  <c:v>-3.2107423263694201E-3</c:v>
                </c:pt>
                <c:pt idx="442">
                  <c:v>-3.2086773710027217E-3</c:v>
                </c:pt>
                <c:pt idx="443">
                  <c:v>-3.2066018689924647E-3</c:v>
                </c:pt>
                <c:pt idx="444">
                  <c:v>-3.2023870558139933E-3</c:v>
                </c:pt>
                <c:pt idx="445">
                  <c:v>-3.1981937286484907E-3</c:v>
                </c:pt>
                <c:pt idx="446">
                  <c:v>-3.1960649940598884E-3</c:v>
                </c:pt>
                <c:pt idx="447">
                  <c:v>-3.1939255129875832E-3</c:v>
                </c:pt>
                <c:pt idx="448">
                  <c:v>-3.1917752522581111E-3</c:v>
                </c:pt>
                <c:pt idx="449">
                  <c:v>-3.1874104104367973E-3</c:v>
                </c:pt>
                <c:pt idx="450">
                  <c:v>-3.1830657464215761E-3</c:v>
                </c:pt>
                <c:pt idx="451">
                  <c:v>-3.1808610878059085E-3</c:v>
                </c:pt>
                <c:pt idx="452">
                  <c:v>-3.1786454497328975E-3</c:v>
                </c:pt>
                <c:pt idx="453">
                  <c:v>-3.1764187989891113E-3</c:v>
                </c:pt>
                <c:pt idx="454">
                  <c:v>-3.1719006743813338E-3</c:v>
                </c:pt>
                <c:pt idx="455">
                  <c:v>-3.1674014027993636E-3</c:v>
                </c:pt>
                <c:pt idx="456">
                  <c:v>-3.1651191889814356E-3</c:v>
                </c:pt>
                <c:pt idx="457">
                  <c:v>-3.1628257627724921E-3</c:v>
                </c:pt>
                <c:pt idx="458">
                  <c:v>-3.1605210907192927E-3</c:v>
                </c:pt>
                <c:pt idx="459">
                  <c:v>-3.1558464291014943E-3</c:v>
                </c:pt>
                <c:pt idx="460">
                  <c:v>-3.1511892793556484E-3</c:v>
                </c:pt>
                <c:pt idx="461">
                  <c:v>-3.1488278790403612E-3</c:v>
                </c:pt>
                <c:pt idx="462">
                  <c:v>-3.1464550334803221E-3</c:v>
                </c:pt>
                <c:pt idx="463">
                  <c:v>-3.1440707089425146E-3</c:v>
                </c:pt>
                <c:pt idx="464">
                  <c:v>-3.139236256091138E-3</c:v>
                </c:pt>
                <c:pt idx="465">
                  <c:v>-3.1344179573844499E-3</c:v>
                </c:pt>
                <c:pt idx="466">
                  <c:v>-3.1319757395165126E-3</c:v>
                </c:pt>
                <c:pt idx="467">
                  <c:v>-3.1295218432303429E-3</c:v>
                </c:pt>
                <c:pt idx="468">
                  <c:v>-3.1270562351126685E-3</c:v>
                </c:pt>
                <c:pt idx="469">
                  <c:v>-3.1220587368041564E-3</c:v>
                </c:pt>
                <c:pt idx="470">
                  <c:v>-3.1170760183396595E-3</c:v>
                </c:pt>
                <c:pt idx="471">
                  <c:v>-3.1145513517838452E-3</c:v>
                </c:pt>
                <c:pt idx="472">
                  <c:v>-3.1120147735164139E-3</c:v>
                </c:pt>
                <c:pt idx="473">
                  <c:v>-3.1094662504438375E-3</c:v>
                </c:pt>
                <c:pt idx="474">
                  <c:v>-3.1043024527344087E-3</c:v>
                </c:pt>
                <c:pt idx="475">
                  <c:v>-3.0991520437950726E-3</c:v>
                </c:pt>
                <c:pt idx="476">
                  <c:v>-3.0965432970564422E-3</c:v>
                </c:pt>
                <c:pt idx="477">
                  <c:v>-3.0939224057924264E-3</c:v>
                </c:pt>
                <c:pt idx="478">
                  <c:v>-3.0912893365897531E-3</c:v>
                </c:pt>
                <c:pt idx="479">
                  <c:v>-3.0859559852558505E-3</c:v>
                </c:pt>
                <c:pt idx="480">
                  <c:v>-3.0806346150447084E-3</c:v>
                </c:pt>
                <c:pt idx="481">
                  <c:v>-3.0779401570280029E-3</c:v>
                </c:pt>
                <c:pt idx="482">
                  <c:v>-3.0752333213523997E-3</c:v>
                </c:pt>
                <c:pt idx="483">
                  <c:v>-3.0725140748044666E-3</c:v>
                </c:pt>
                <c:pt idx="484">
                  <c:v>-3.0670079158356955E-3</c:v>
                </c:pt>
                <c:pt idx="485">
                  <c:v>-3.0615123135424582E-3</c:v>
                </c:pt>
                <c:pt idx="486">
                  <c:v>-3.0587305129525788E-3</c:v>
                </c:pt>
                <c:pt idx="487">
                  <c:v>-3.0559361017701292E-3</c:v>
                </c:pt>
                <c:pt idx="488">
                  <c:v>-3.0531290465818373E-3</c:v>
                </c:pt>
                <c:pt idx="489">
                  <c:v>-3.0474468258878673E-3</c:v>
                </c:pt>
                <c:pt idx="490">
                  <c:v>-3.0417737205823414E-3</c:v>
                </c:pt>
                <c:pt idx="491">
                  <c:v>-3.0389029462440931E-3</c:v>
                </c:pt>
                <c:pt idx="492">
                  <c:v>-3.0360193282996661E-3</c:v>
                </c:pt>
                <c:pt idx="493">
                  <c:v>-3.0331228332958204E-3</c:v>
                </c:pt>
                <c:pt idx="494">
                  <c:v>-3.0272612967863211E-3</c:v>
                </c:pt>
                <c:pt idx="495">
                  <c:v>-3.0214074176582173E-3</c:v>
                </c:pt>
                <c:pt idx="496">
                  <c:v>-3.0184460383564371E-3</c:v>
                </c:pt>
                <c:pt idx="497">
                  <c:v>-3.0154715823949019E-3</c:v>
                </c:pt>
                <c:pt idx="498">
                  <c:v>-3.0124840163203714E-3</c:v>
                </c:pt>
                <c:pt idx="499">
                  <c:v>-3.0064399099316574E-3</c:v>
                </c:pt>
                <c:pt idx="500">
                  <c:v>-3.0004019861440412E-3</c:v>
                </c:pt>
                <c:pt idx="501">
                  <c:v>-2.9973483706635662E-3</c:v>
                </c:pt>
                <c:pt idx="502">
                  <c:v>-2.9942814454297917E-3</c:v>
                </c:pt>
                <c:pt idx="503">
                  <c:v>-2.9912011770294455E-3</c:v>
                </c:pt>
                <c:pt idx="504">
                  <c:v>-2.9849712466445411E-3</c:v>
                </c:pt>
                <c:pt idx="505">
                  <c:v>-2.9787460074937044E-3</c:v>
                </c:pt>
                <c:pt idx="506">
                  <c:v>-2.9755985244994676E-3</c:v>
                </c:pt>
                <c:pt idx="507">
                  <c:v>-2.9724374987383229E-3</c:v>
                </c:pt>
                <c:pt idx="508">
                  <c:v>-2.9692628969568702E-3</c:v>
                </c:pt>
                <c:pt idx="509">
                  <c:v>-2.9628438882989272E-3</c:v>
                </c:pt>
                <c:pt idx="510">
                  <c:v>-2.9531658193127086E-3</c:v>
                </c:pt>
                <c:pt idx="511">
                  <c:v>-2.9466971347780202E-3</c:v>
                </c:pt>
                <c:pt idx="512">
                  <c:v>-2.9401457878996951E-3</c:v>
                </c:pt>
                <c:pt idx="513">
                  <c:v>-2.9319618262646507E-3</c:v>
                </c:pt>
                <c:pt idx="514">
                  <c:v>-2.9270340319120791E-3</c:v>
                </c:pt>
                <c:pt idx="515">
                  <c:v>-2.9237310512231218E-3</c:v>
                </c:pt>
                <c:pt idx="516">
                  <c:v>-2.9170768985276041E-3</c:v>
                </c:pt>
                <c:pt idx="517">
                  <c:v>-2.9104454735451313E-3</c:v>
                </c:pt>
                <c:pt idx="518">
                  <c:v>-2.8936471708362888E-3</c:v>
                </c:pt>
                <c:pt idx="519">
                  <c:v>-2.8698570777674348E-3</c:v>
                </c:pt>
                <c:pt idx="520">
                  <c:v>-2.8457070923160188E-3</c:v>
                </c:pt>
                <c:pt idx="521">
                  <c:v>-2.8211976873970812E-3</c:v>
                </c:pt>
                <c:pt idx="522">
                  <c:v>-2.7963293360322439E-3</c:v>
                </c:pt>
                <c:pt idx="523">
                  <c:v>-2.7711025111365473E-3</c:v>
                </c:pt>
                <c:pt idx="524">
                  <c:v>-2.7455176856783226E-3</c:v>
                </c:pt>
                <c:pt idx="525">
                  <c:v>-2.7195753326525463E-3</c:v>
                </c:pt>
                <c:pt idx="526">
                  <c:v>-2.6932759249209681E-3</c:v>
                </c:pt>
                <c:pt idx="527">
                  <c:v>-2.6666199355318554E-3</c:v>
                </c:pt>
                <c:pt idx="528">
                  <c:v>-2.6396078373069898E-3</c:v>
                </c:pt>
                <c:pt idx="529">
                  <c:v>-2.6122401033212839E-3</c:v>
                </c:pt>
                <c:pt idx="530">
                  <c:v>-2.5845172064231647E-3</c:v>
                </c:pt>
                <c:pt idx="531">
                  <c:v>-2.5564396195809636E-3</c:v>
                </c:pt>
                <c:pt idx="532">
                  <c:v>-2.5157344256188097E-3</c:v>
                </c:pt>
                <c:pt idx="533">
                  <c:v>-2.4909525561822576E-3</c:v>
                </c:pt>
                <c:pt idx="534">
                  <c:v>-2.4575065308329869E-3</c:v>
                </c:pt>
                <c:pt idx="535">
                  <c:v>-2.4321197483967438E-3</c:v>
                </c:pt>
                <c:pt idx="536">
                  <c:v>-2.4021748229774431E-3</c:v>
                </c:pt>
                <c:pt idx="537">
                  <c:v>-2.3718781806225664E-3</c:v>
                </c:pt>
                <c:pt idx="538">
                  <c:v>-2.3412302943937036E-3</c:v>
                </c:pt>
                <c:pt idx="539">
                  <c:v>-2.3102316374723486E-3</c:v>
                </c:pt>
                <c:pt idx="540">
                  <c:v>-2.2788826829600595E-3</c:v>
                </c:pt>
                <c:pt idx="541">
                  <c:v>-2.2471839039583941E-3</c:v>
                </c:pt>
                <c:pt idx="542">
                  <c:v>-2.2151357734090382E-3</c:v>
                </c:pt>
                <c:pt idx="543">
                  <c:v>-2.182738764653358E-3</c:v>
                </c:pt>
                <c:pt idx="544">
                  <c:v>-2.1499933505531033E-3</c:v>
                </c:pt>
                <c:pt idx="545">
                  <c:v>-2.116900004489608E-3</c:v>
                </c:pt>
                <c:pt idx="546">
                  <c:v>-2.083459199204718E-3</c:v>
                </c:pt>
                <c:pt idx="547">
                  <c:v>-2.0496714080797673E-3</c:v>
                </c:pt>
                <c:pt idx="548">
                  <c:v>-2.0155371040564418E-3</c:v>
                </c:pt>
                <c:pt idx="549">
                  <c:v>-1.9810567602362994E-3</c:v>
                </c:pt>
                <c:pt idx="550">
                  <c:v>-1.9462308498008341E-3</c:v>
                </c:pt>
                <c:pt idx="551">
                  <c:v>-1.9110598457316996E-3</c:v>
                </c:pt>
                <c:pt idx="552">
                  <c:v>-1.8755442212103901E-3</c:v>
                </c:pt>
                <c:pt idx="553">
                  <c:v>-1.8396844492185593E-3</c:v>
                </c:pt>
                <c:pt idx="554">
                  <c:v>-1.8034810029776693E-3</c:v>
                </c:pt>
                <c:pt idx="555">
                  <c:v>-1.766934355509342E-3</c:v>
                </c:pt>
                <c:pt idx="556">
                  <c:v>-1.7300449798751671E-3</c:v>
                </c:pt>
                <c:pt idx="557">
                  <c:v>-1.6928133491367348E-3</c:v>
                </c:pt>
                <c:pt idx="558">
                  <c:v>-1.6552399364355708E-3</c:v>
                </c:pt>
                <c:pt idx="559">
                  <c:v>-1.6173252148332651E-3</c:v>
                </c:pt>
                <c:pt idx="560">
                  <c:v>-1.5790696575113117E-3</c:v>
                </c:pt>
                <c:pt idx="561">
                  <c:v>-1.5404737372914923E-3</c:v>
                </c:pt>
                <c:pt idx="562">
                  <c:v>-1.501537927515173E-3</c:v>
                </c:pt>
                <c:pt idx="563">
                  <c:v>-1.4622627012039757E-3</c:v>
                </c:pt>
                <c:pt idx="564">
                  <c:v>-1.4226485313795223E-3</c:v>
                </c:pt>
                <c:pt idx="565">
                  <c:v>-1.3826958911433707E-3</c:v>
                </c:pt>
                <c:pt idx="566">
                  <c:v>-1.3424052535171427E-3</c:v>
                </c:pt>
                <c:pt idx="567">
                  <c:v>-1.3017770045120614E-3</c:v>
                </c:pt>
                <c:pt idx="568">
                  <c:v>-1.2431230901865931E-3</c:v>
                </c:pt>
                <c:pt idx="569">
                  <c:v>-1.213518381941725E-3</c:v>
                </c:pt>
                <c:pt idx="570">
                  <c:v>-1.1777481888142205E-3</c:v>
                </c:pt>
                <c:pt idx="571">
                  <c:v>-1.135678979458099E-3</c:v>
                </c:pt>
                <c:pt idx="572">
                  <c:v>-1.0932463325818986E-3</c:v>
                </c:pt>
                <c:pt idx="573">
                  <c:v>-1.0504500668506722E-3</c:v>
                </c:pt>
                <c:pt idx="574">
                  <c:v>-1.0072900007296326E-3</c:v>
                </c:pt>
                <c:pt idx="575">
                  <c:v>-9.6376595304370483E-4</c:v>
                </c:pt>
                <c:pt idx="576">
                  <c:v>-9.1987774257784594E-4</c:v>
                </c:pt>
                <c:pt idx="577">
                  <c:v>-8.7562518795714084E-4</c:v>
                </c:pt>
                <c:pt idx="578">
                  <c:v>-8.3100810772673839E-4</c:v>
                </c:pt>
                <c:pt idx="579">
                  <c:v>-7.8602632059165956E-4</c:v>
                </c:pt>
                <c:pt idx="580">
                  <c:v>-7.4067964541679743E-4</c:v>
                </c:pt>
                <c:pt idx="581">
                  <c:v>-6.9496790062739677E-4</c:v>
                </c:pt>
                <c:pt idx="582">
                  <c:v>-6.4889090500841462E-4</c:v>
                </c:pt>
                <c:pt idx="583">
                  <c:v>-5.8911206660905435E-4</c:v>
                </c:pt>
                <c:pt idx="584">
                  <c:v>-5.5564043594191759E-4</c:v>
                </c:pt>
                <c:pt idx="585">
                  <c:v>-5.0846659978454056E-4</c:v>
                </c:pt>
                <c:pt idx="586">
                  <c:v>-4.5410549948332601E-4</c:v>
                </c:pt>
                <c:pt idx="587">
                  <c:v>-4.1302081754679421E-4</c:v>
                </c:pt>
                <c:pt idx="588">
                  <c:v>-3.6474850883649879E-4</c:v>
                </c:pt>
                <c:pt idx="589">
                  <c:v>-3.1610967995199246E-4</c:v>
                </c:pt>
                <c:pt idx="590">
                  <c:v>-2.6710414955832817E-4</c:v>
                </c:pt>
                <c:pt idx="591">
                  <c:v>-2.1773173632055887E-4</c:v>
                </c:pt>
                <c:pt idx="592">
                  <c:v>-1.6799225874386536E-4</c:v>
                </c:pt>
                <c:pt idx="593">
                  <c:v>-1.1788553569314075E-4</c:v>
                </c:pt>
                <c:pt idx="594">
                  <c:v>-6.741138567356586E-5</c:v>
                </c:pt>
                <c:pt idx="595">
                  <c:v>-1.6569627430129685E-5</c:v>
                </c:pt>
                <c:pt idx="596">
                  <c:v>3.4639920452050887E-5</c:v>
                </c:pt>
                <c:pt idx="597">
                  <c:v>8.6217439267954887E-5</c:v>
                </c:pt>
                <c:pt idx="598">
                  <c:v>1.381631103924974E-4</c:v>
                </c:pt>
                <c:pt idx="599">
                  <c:v>1.9047711520059352E-4</c:v>
                </c:pt>
                <c:pt idx="600">
                  <c:v>2.4315963498722226E-4</c:v>
                </c:pt>
                <c:pt idx="601">
                  <c:v>2.9621085112729872E-4</c:v>
                </c:pt>
                <c:pt idx="602">
                  <c:v>3.4963094491580193E-4</c:v>
                </c:pt>
                <c:pt idx="603">
                  <c:v>4.0342009788751909E-4</c:v>
                </c:pt>
                <c:pt idx="604">
                  <c:v>4.5757849117755711E-4</c:v>
                </c:pt>
                <c:pt idx="605">
                  <c:v>5.1210630640063926E-4</c:v>
                </c:pt>
                <c:pt idx="606">
                  <c:v>5.6700372477180849E-4</c:v>
                </c:pt>
                <c:pt idx="607">
                  <c:v>6.2227092758604385E-4</c:v>
                </c:pt>
                <c:pt idx="608">
                  <c:v>6.7790809629819648E-4</c:v>
                </c:pt>
                <c:pt idx="609">
                  <c:v>7.3391541220324541E-4</c:v>
                </c:pt>
                <c:pt idx="610">
                  <c:v>7.9029305675604178E-4</c:v>
                </c:pt>
                <c:pt idx="611">
                  <c:v>8.4704121141143673E-4</c:v>
                </c:pt>
                <c:pt idx="612">
                  <c:v>9.0416005722460113E-4</c:v>
                </c:pt>
                <c:pt idx="613">
                  <c:v>9.6164977573032218E-4</c:v>
                </c:pt>
                <c:pt idx="614">
                  <c:v>1.019510548383451E-3</c:v>
                </c:pt>
                <c:pt idx="615">
                  <c:v>1.0777425565589027E-3</c:v>
                </c:pt>
                <c:pt idx="616">
                  <c:v>1.1363459814717203E-3</c:v>
                </c:pt>
                <c:pt idx="617">
                  <c:v>1.1953210045767548E-3</c:v>
                </c:pt>
                <c:pt idx="618">
                  <c:v>1.2546678072489215E-3</c:v>
                </c:pt>
                <c:pt idx="619">
                  <c:v>1.3143865710230074E-3</c:v>
                </c:pt>
                <c:pt idx="620">
                  <c:v>1.3829173618251644E-3</c:v>
                </c:pt>
                <c:pt idx="621">
                  <c:v>1.442951474945886E-3</c:v>
                </c:pt>
                <c:pt idx="622">
                  <c:v>1.4944559082241682E-3</c:v>
                </c:pt>
                <c:pt idx="623">
                  <c:v>1.5545938441352547E-3</c:v>
                </c:pt>
                <c:pt idx="624">
                  <c:v>1.6147796691790006E-3</c:v>
                </c:pt>
                <c:pt idx="625">
                  <c:v>1.6750077724037027E-3</c:v>
                </c:pt>
                <c:pt idx="626">
                  <c:v>1.7352725426977855E-3</c:v>
                </c:pt>
                <c:pt idx="627">
                  <c:v>1.7955683695891622E-3</c:v>
                </c:pt>
                <c:pt idx="628">
                  <c:v>1.8558896418863213E-3</c:v>
                </c:pt>
                <c:pt idx="629">
                  <c:v>1.9162307487174957E-3</c:v>
                </c:pt>
                <c:pt idx="630">
                  <c:v>1.9765860792908541E-3</c:v>
                </c:pt>
                <c:pt idx="631">
                  <c:v>2.0369500225747572E-3</c:v>
                </c:pt>
                <c:pt idx="632">
                  <c:v>2.0973169676974379E-3</c:v>
                </c:pt>
                <c:pt idx="633">
                  <c:v>2.157681303867065E-3</c:v>
                </c:pt>
                <c:pt idx="634">
                  <c:v>2.2352797297120475E-3</c:v>
                </c:pt>
                <c:pt idx="635">
                  <c:v>2.2783797053005372E-3</c:v>
                </c:pt>
                <c:pt idx="636">
                  <c:v>2.3387025485810398E-3</c:v>
                </c:pt>
                <c:pt idx="637">
                  <c:v>2.3990003391816117E-3</c:v>
                </c:pt>
                <c:pt idx="638">
                  <c:v>2.4592674660706138E-3</c:v>
                </c:pt>
                <c:pt idx="639">
                  <c:v>2.5194983182963426E-3</c:v>
                </c:pt>
                <c:pt idx="640">
                  <c:v>2.579687284827159E-3</c:v>
                </c:pt>
                <c:pt idx="641">
                  <c:v>2.6398287549511679E-3</c:v>
                </c:pt>
                <c:pt idx="642">
                  <c:v>2.6999171174768577E-3</c:v>
                </c:pt>
                <c:pt idx="643">
                  <c:v>2.7599467615324613E-3</c:v>
                </c:pt>
                <c:pt idx="644">
                  <c:v>2.8199120762462115E-3</c:v>
                </c:pt>
                <c:pt idx="645">
                  <c:v>2.879807450586469E-3</c:v>
                </c:pt>
                <c:pt idx="646">
                  <c:v>2.9396272735215945E-3</c:v>
                </c:pt>
                <c:pt idx="647">
                  <c:v>2.9993659340998846E-3</c:v>
                </c:pt>
                <c:pt idx="648">
                  <c:v>3.0590178215295083E-3</c:v>
                </c:pt>
                <c:pt idx="649">
                  <c:v>3.118577324539018E-3</c:v>
                </c:pt>
                <c:pt idx="650">
                  <c:v>3.1780388324165187E-3</c:v>
                </c:pt>
                <c:pt idx="651">
                  <c:v>3.237396734050435E-3</c:v>
                </c:pt>
                <c:pt idx="652">
                  <c:v>3.2966454183291916E-3</c:v>
                </c:pt>
                <c:pt idx="653">
                  <c:v>3.3557792745408932E-3</c:v>
                </c:pt>
                <c:pt idx="654">
                  <c:v>3.4147926914940285E-3</c:v>
                </c:pt>
                <c:pt idx="655">
                  <c:v>3.4736800581569582E-3</c:v>
                </c:pt>
                <c:pt idx="656">
                  <c:v>3.5324357637378512E-3</c:v>
                </c:pt>
                <c:pt idx="657">
                  <c:v>3.5910541969652598E-3</c:v>
                </c:pt>
                <c:pt idx="658">
                  <c:v>3.6495297470473531E-3</c:v>
                </c:pt>
                <c:pt idx="659">
                  <c:v>3.7078568028725556E-3</c:v>
                </c:pt>
                <c:pt idx="660">
                  <c:v>3.766029753409228E-3</c:v>
                </c:pt>
                <c:pt idx="661">
                  <c:v>3.824042987705667E-3</c:v>
                </c:pt>
                <c:pt idx="662">
                  <c:v>3.8818908945703612E-3</c:v>
                </c:pt>
                <c:pt idx="663">
                  <c:v>3.9395678632914155E-3</c:v>
                </c:pt>
                <c:pt idx="664">
                  <c:v>3.9970682824375103E-3</c:v>
                </c:pt>
                <c:pt idx="665">
                  <c:v>4.0543865412967506E-3</c:v>
                </c:pt>
                <c:pt idx="666">
                  <c:v>4.1115170286776248E-3</c:v>
                </c:pt>
                <c:pt idx="667">
                  <c:v>4.1684541336284298E-3</c:v>
                </c:pt>
                <c:pt idx="668">
                  <c:v>4.2251922450375901E-3</c:v>
                </c:pt>
                <c:pt idx="669">
                  <c:v>4.2817257519534024E-3</c:v>
                </c:pt>
                <c:pt idx="670">
                  <c:v>4.3380490431843555E-3</c:v>
                </c:pt>
                <c:pt idx="671">
                  <c:v>4.3941565076188738E-3</c:v>
                </c:pt>
                <c:pt idx="672">
                  <c:v>4.4501513663686154E-3</c:v>
                </c:pt>
                <c:pt idx="673">
                  <c:v>4.5062652638971912E-3</c:v>
                </c:pt>
                <c:pt idx="674">
                  <c:v>4.5625062874954381E-3</c:v>
                </c:pt>
                <c:pt idx="675">
                  <c:v>4.6188741961561419E-3</c:v>
                </c:pt>
                <c:pt idx="676">
                  <c:v>4.6753687490319606E-3</c:v>
                </c:pt>
                <c:pt idx="677">
                  <c:v>4.731989705035744E-3</c:v>
                </c:pt>
                <c:pt idx="678">
                  <c:v>4.788736823400086E-3</c:v>
                </c:pt>
                <c:pt idx="679">
                  <c:v>4.8456098629579003E-3</c:v>
                </c:pt>
                <c:pt idx="680">
                  <c:v>4.9026085827819088E-3</c:v>
                </c:pt>
                <c:pt idx="681">
                  <c:v>4.9597327419448334E-3</c:v>
                </c:pt>
                <c:pt idx="682">
                  <c:v>5.0169820995993319E-3</c:v>
                </c:pt>
                <c:pt idx="683">
                  <c:v>5.0743564146582543E-3</c:v>
                </c:pt>
                <c:pt idx="684">
                  <c:v>5.1318554461943222E-3</c:v>
                </c:pt>
                <c:pt idx="685">
                  <c:v>5.1894789532003216E-3</c:v>
                </c:pt>
                <c:pt idx="686">
                  <c:v>5.2472266948289104E-3</c:v>
                </c:pt>
                <c:pt idx="687">
                  <c:v>5.3050984299130022E-3</c:v>
                </c:pt>
                <c:pt idx="688">
                  <c:v>5.3796867534305903E-3</c:v>
                </c:pt>
                <c:pt idx="689">
                  <c:v>5.4212129171382628E-3</c:v>
                </c:pt>
                <c:pt idx="690">
                  <c:v>5.4794551872650032E-3</c:v>
                </c:pt>
                <c:pt idx="691">
                  <c:v>5.5378204872180703E-3</c:v>
                </c:pt>
                <c:pt idx="692">
                  <c:v>5.5963085759103137E-3</c:v>
                </c:pt>
                <c:pt idx="693">
                  <c:v>5.6549192124144554E-3</c:v>
                </c:pt>
                <c:pt idx="694">
                  <c:v>5.7136521557232811E-3</c:v>
                </c:pt>
                <c:pt idx="695">
                  <c:v>5.7725071650693849E-3</c:v>
                </c:pt>
                <c:pt idx="696">
                  <c:v>5.8314839992856804E-3</c:v>
                </c:pt>
                <c:pt idx="697">
                  <c:v>5.8905824174448895E-3</c:v>
                </c:pt>
                <c:pt idx="698">
                  <c:v>5.9498021786197341E-3</c:v>
                </c:pt>
                <c:pt idx="699">
                  <c:v>6.0091430418030001E-3</c:v>
                </c:pt>
                <c:pt idx="700">
                  <c:v>6.0686047661473452E-3</c:v>
                </c:pt>
                <c:pt idx="701">
                  <c:v>6.1281871106455554E-3</c:v>
                </c:pt>
                <c:pt idx="702">
                  <c:v>6.1878898342904165E-3</c:v>
                </c:pt>
                <c:pt idx="703">
                  <c:v>6.2477126960747142E-3</c:v>
                </c:pt>
                <c:pt idx="704">
                  <c:v>6.3076554553109787E-3</c:v>
                </c:pt>
                <c:pt idx="705">
                  <c:v>6.3677178705923154E-3</c:v>
                </c:pt>
                <c:pt idx="706">
                  <c:v>6.4278997013111905E-3</c:v>
                </c:pt>
                <c:pt idx="707">
                  <c:v>6.4882007064603897E-3</c:v>
                </c:pt>
                <c:pt idx="708">
                  <c:v>6.5486206448728268E-3</c:v>
                </c:pt>
                <c:pt idx="709">
                  <c:v>6.6091592757810957E-3</c:v>
                </c:pt>
                <c:pt idx="710">
                  <c:v>6.6698163581779824E-3</c:v>
                </c:pt>
                <c:pt idx="711">
                  <c:v>6.7305916510562724E-3</c:v>
                </c:pt>
                <c:pt idx="712">
                  <c:v>6.7914849135686239E-3</c:v>
                </c:pt>
                <c:pt idx="713">
                  <c:v>6.8524959046278866E-3</c:v>
                </c:pt>
                <c:pt idx="714">
                  <c:v>6.9136243833067823E-3</c:v>
                </c:pt>
                <c:pt idx="715">
                  <c:v>6.9748701086780329E-3</c:v>
                </c:pt>
                <c:pt idx="716">
                  <c:v>7.0362328397344243E-3</c:v>
                </c:pt>
                <c:pt idx="717">
                  <c:v>7.0977123355486782E-3</c:v>
                </c:pt>
                <c:pt idx="718">
                  <c:v>7.1593083551135805E-3</c:v>
                </c:pt>
                <c:pt idx="719">
                  <c:v>7.2210206575817892E-3</c:v>
                </c:pt>
                <c:pt idx="720">
                  <c:v>7.2828490017062819E-3</c:v>
                </c:pt>
                <c:pt idx="721">
                  <c:v>7.3447931469594607E-3</c:v>
                </c:pt>
                <c:pt idx="722">
                  <c:v>7.4068528520143673E-3</c:v>
                </c:pt>
                <c:pt idx="723">
                  <c:v>7.4690278761835316E-3</c:v>
                </c:pt>
                <c:pt idx="724">
                  <c:v>7.5401583456180532E-3</c:v>
                </c:pt>
                <c:pt idx="725">
                  <c:v>7.5934269386745967E-3</c:v>
                </c:pt>
                <c:pt idx="726">
                  <c:v>7.6554735484446468E-3</c:v>
                </c:pt>
                <c:pt idx="727">
                  <c:v>7.7174094984133745E-3</c:v>
                </c:pt>
                <c:pt idx="728">
                  <c:v>7.7792317661984356E-3</c:v>
                </c:pt>
                <c:pt idx="729">
                  <c:v>7.8409373289378692E-3</c:v>
                </c:pt>
                <c:pt idx="730">
                  <c:v>7.9025231639295868E-3</c:v>
                </c:pt>
                <c:pt idx="731">
                  <c:v>7.9639862484714996E-3</c:v>
                </c:pt>
                <c:pt idx="732">
                  <c:v>8.025323559701647E-3</c:v>
                </c:pt>
                <c:pt idx="733">
                  <c:v>8.0865320751577485E-3</c:v>
                </c:pt>
                <c:pt idx="734">
                  <c:v>8.1476087718979073E-3</c:v>
                </c:pt>
                <c:pt idx="735">
                  <c:v>8.2085506272200348E-3</c:v>
                </c:pt>
                <c:pt idx="736">
                  <c:v>8.2693546185019784E-3</c:v>
                </c:pt>
                <c:pt idx="737">
                  <c:v>8.3300177228817773E-3</c:v>
                </c:pt>
                <c:pt idx="738">
                  <c:v>8.390536917657343E-3</c:v>
                </c:pt>
                <c:pt idx="739">
                  <c:v>8.4681309874667932E-3</c:v>
                </c:pt>
                <c:pt idx="740">
                  <c:v>8.51113148758742E-3</c:v>
                </c:pt>
                <c:pt idx="741">
                  <c:v>8.571200817177882E-3</c:v>
                </c:pt>
                <c:pt idx="742">
                  <c:v>8.639660282234729E-3</c:v>
                </c:pt>
                <c:pt idx="743">
                  <c:v>8.6908684520192736E-3</c:v>
                </c:pt>
                <c:pt idx="744">
                  <c:v>8.75046071178609E-3</c:v>
                </c:pt>
                <c:pt idx="745">
                  <c:v>8.8098879027143084E-3</c:v>
                </c:pt>
                <c:pt idx="746">
                  <c:v>8.8691470021018404E-3</c:v>
                </c:pt>
                <c:pt idx="747">
                  <c:v>8.9282349872465971E-3</c:v>
                </c:pt>
                <c:pt idx="748">
                  <c:v>8.987148835286618E-3</c:v>
                </c:pt>
                <c:pt idx="749">
                  <c:v>9.0458855235997504E-3</c:v>
                </c:pt>
                <c:pt idx="750">
                  <c:v>9.1044420293240336E-3</c:v>
                </c:pt>
                <c:pt idx="751">
                  <c:v>9.1628153296774428E-3</c:v>
                </c:pt>
                <c:pt idx="752">
                  <c:v>9.2210024020378256E-3</c:v>
                </c:pt>
                <c:pt idx="753">
                  <c:v>9.2790002235432212E-3</c:v>
                </c:pt>
                <c:pt idx="754">
                  <c:v>9.3368057714116048E-3</c:v>
                </c:pt>
                <c:pt idx="755">
                  <c:v>9.394416022940888E-3</c:v>
                </c:pt>
                <c:pt idx="756">
                  <c:v>9.4518279551891737E-3</c:v>
                </c:pt>
                <c:pt idx="757">
                  <c:v>9.5090385457741178E-3</c:v>
                </c:pt>
                <c:pt idx="758">
                  <c:v>9.5660447714340791E-3</c:v>
                </c:pt>
                <c:pt idx="759">
                  <c:v>9.6228436097867132E-3</c:v>
                </c:pt>
                <c:pt idx="760">
                  <c:v>9.6794320379700594E-3</c:v>
                </c:pt>
                <c:pt idx="761">
                  <c:v>9.7358070330422208E-3</c:v>
                </c:pt>
                <c:pt idx="762">
                  <c:v>9.791965572301109E-3</c:v>
                </c:pt>
                <c:pt idx="763">
                  <c:v>9.8479046331245712E-3</c:v>
                </c:pt>
                <c:pt idx="764">
                  <c:v>9.9036211925707107E-3</c:v>
                </c:pt>
                <c:pt idx="765">
                  <c:v>9.9591122279374389E-3</c:v>
                </c:pt>
                <c:pt idx="766">
                  <c:v>1.0014374716362795E-2</c:v>
                </c:pt>
                <c:pt idx="767">
                  <c:v>1.0069405635064754E-2</c:v>
                </c:pt>
                <c:pt idx="768">
                  <c:v>1.0124201961341228E-2</c:v>
                </c:pt>
                <c:pt idx="769">
                  <c:v>1.0178760672330256E-2</c:v>
                </c:pt>
                <c:pt idx="770">
                  <c:v>1.0233078745329749E-2</c:v>
                </c:pt>
                <c:pt idx="771">
                  <c:v>1.0287153157477746E-2</c:v>
                </c:pt>
                <c:pt idx="772">
                  <c:v>1.0340980885992224E-2</c:v>
                </c:pt>
                <c:pt idx="773">
                  <c:v>1.0394558908091156E-2</c:v>
                </c:pt>
                <c:pt idx="774">
                  <c:v>1.0447884200992519E-2</c:v>
                </c:pt>
                <c:pt idx="775">
                  <c:v>1.0500953741914287E-2</c:v>
                </c:pt>
                <c:pt idx="776">
                  <c:v>1.0568831756723185E-2</c:v>
                </c:pt>
                <c:pt idx="777">
                  <c:v>1.062141557442331E-2</c:v>
                </c:pt>
                <c:pt idx="778">
                  <c:v>1.0666345079339834E-2</c:v>
                </c:pt>
                <c:pt idx="779">
                  <c:v>1.0718594924030711E-2</c:v>
                </c:pt>
                <c:pt idx="780">
                  <c:v>1.0770661950481042E-2</c:v>
                </c:pt>
                <c:pt idx="781">
                  <c:v>1.08225440678833E-2</c:v>
                </c:pt>
                <c:pt idx="782">
                  <c:v>1.0874239185509893E-2</c:v>
                </c:pt>
                <c:pt idx="783">
                  <c:v>1.0925745212793103E-2</c:v>
                </c:pt>
                <c:pt idx="784">
                  <c:v>1.0977060058845467E-2</c:v>
                </c:pt>
                <c:pt idx="785">
                  <c:v>1.1028181633179202E-2</c:v>
                </c:pt>
                <c:pt idx="786">
                  <c:v>1.1079107844826908E-2</c:v>
                </c:pt>
                <c:pt idx="787">
                  <c:v>1.1129836603380738E-2</c:v>
                </c:pt>
                <c:pt idx="788">
                  <c:v>1.1180365817873295E-2</c:v>
                </c:pt>
                <c:pt idx="789">
                  <c:v>1.1230693397816793E-2</c:v>
                </c:pt>
                <c:pt idx="790">
                  <c:v>1.1295100642074729E-2</c:v>
                </c:pt>
                <c:pt idx="791">
                  <c:v>1.1330735290666638E-2</c:v>
                </c:pt>
                <c:pt idx="792">
                  <c:v>1.1380445422277674E-2</c:v>
                </c:pt>
                <c:pt idx="793">
                  <c:v>1.1429945556429288E-2</c:v>
                </c:pt>
                <c:pt idx="794">
                  <c:v>1.1482928589190422E-2</c:v>
                </c:pt>
                <c:pt idx="795">
                  <c:v>1.1535300415825844E-2</c:v>
                </c:pt>
                <c:pt idx="796">
                  <c:v>1.1584126946804219E-2</c:v>
                </c:pt>
                <c:pt idx="797">
                  <c:v>1.1632734818771695E-2</c:v>
                </c:pt>
                <c:pt idx="798">
                  <c:v>1.1681121941000683E-2</c:v>
                </c:pt>
                <c:pt idx="799">
                  <c:v>1.1729286222763591E-2</c:v>
                </c:pt>
                <c:pt idx="800">
                  <c:v>1.1777225573252892E-2</c:v>
                </c:pt>
                <c:pt idx="801">
                  <c:v>1.1824937901900867E-2</c:v>
                </c:pt>
                <c:pt idx="802">
                  <c:v>1.1872421117979925E-2</c:v>
                </c:pt>
                <c:pt idx="803">
                  <c:v>1.191967313068254E-2</c:v>
                </c:pt>
                <c:pt idx="804">
                  <c:v>1.1966691849361055E-2</c:v>
                </c:pt>
                <c:pt idx="805">
                  <c:v>1.2013475183207944E-2</c:v>
                </c:pt>
                <c:pt idx="806">
                  <c:v>1.2060021041655489E-2</c:v>
                </c:pt>
                <c:pt idx="807">
                  <c:v>1.2106327333816225E-2</c:v>
                </c:pt>
                <c:pt idx="808">
                  <c:v>1.2152391969042498E-2</c:v>
                </c:pt>
                <c:pt idx="809">
                  <c:v>1.2198212856606716E-2</c:v>
                </c:pt>
                <c:pt idx="810">
                  <c:v>1.2243787905781289E-2</c:v>
                </c:pt>
                <c:pt idx="811">
                  <c:v>1.2289115025838626E-2</c:v>
                </c:pt>
                <c:pt idx="812">
                  <c:v>1.2334192126051136E-2</c:v>
                </c:pt>
                <c:pt idx="813">
                  <c:v>1.2379017115771163E-2</c:v>
                </c:pt>
                <c:pt idx="814">
                  <c:v>1.242358790419118E-2</c:v>
                </c:pt>
                <c:pt idx="815">
                  <c:v>1.2467902400503661E-2</c:v>
                </c:pt>
                <c:pt idx="816">
                  <c:v>1.2511958514220822E-2</c:v>
                </c:pt>
                <c:pt idx="817">
                  <c:v>1.2555754154375265E-2</c:v>
                </c:pt>
                <c:pt idx="818">
                  <c:v>1.259928723039927E-2</c:v>
                </c:pt>
                <c:pt idx="819">
                  <c:v>1.264255565148531E-2</c:v>
                </c:pt>
                <c:pt idx="820">
                  <c:v>1.268555732698573E-2</c:v>
                </c:pt>
                <c:pt idx="821">
                  <c:v>1.2728290166013068E-2</c:v>
                </c:pt>
                <c:pt idx="822">
                  <c:v>1.2770752077919667E-2</c:v>
                </c:pt>
                <c:pt idx="823">
                  <c:v>1.281294097213781E-2</c:v>
                </c:pt>
                <c:pt idx="824">
                  <c:v>1.285485475762016E-2</c:v>
                </c:pt>
                <c:pt idx="825">
                  <c:v>1.2896491343958871E-2</c:v>
                </c:pt>
                <c:pt idx="826">
                  <c:v>1.2937848640186544E-2</c:v>
                </c:pt>
                <c:pt idx="827">
                  <c:v>1.2978924555655524E-2</c:v>
                </c:pt>
                <c:pt idx="828">
                  <c:v>1.3037640900455116E-2</c:v>
                </c:pt>
                <c:pt idx="829">
                  <c:v>1.3078266512343006E-2</c:v>
                </c:pt>
                <c:pt idx="830">
                  <c:v>1.3106746579980566E-2</c:v>
                </c:pt>
                <c:pt idx="831">
                  <c:v>1.3147196169738251E-2</c:v>
                </c:pt>
                <c:pt idx="832">
                  <c:v>1.3187544359487546E-2</c:v>
                </c:pt>
                <c:pt idx="833">
                  <c:v>1.3227790826286778E-2</c:v>
                </c:pt>
                <c:pt idx="834">
                  <c:v>1.3267935247354146E-2</c:v>
                </c:pt>
                <c:pt idx="835">
                  <c:v>1.3307977299747975E-2</c:v>
                </c:pt>
                <c:pt idx="836">
                  <c:v>1.3347916660686465E-2</c:v>
                </c:pt>
                <c:pt idx="837">
                  <c:v>1.3387753007307879E-2</c:v>
                </c:pt>
                <c:pt idx="838">
                  <c:v>1.3427486016590606E-2</c:v>
                </c:pt>
                <c:pt idx="839">
                  <c:v>1.3467115365832782E-2</c:v>
                </c:pt>
                <c:pt idx="840">
                  <c:v>1.3506640732012798E-2</c:v>
                </c:pt>
                <c:pt idx="841">
                  <c:v>1.3546061792348851E-2</c:v>
                </c:pt>
                <c:pt idx="842">
                  <c:v>1.3585378223979205E-2</c:v>
                </c:pt>
                <c:pt idx="843">
                  <c:v>1.3624589704042123E-2</c:v>
                </c:pt>
                <c:pt idx="844">
                  <c:v>1.3675886509325608E-2</c:v>
                </c:pt>
                <c:pt idx="845">
                  <c:v>1.3724935044399089E-2</c:v>
                </c:pt>
                <c:pt idx="846">
                  <c:v>1.3769308097950628E-2</c:v>
                </c:pt>
                <c:pt idx="847">
                  <c:v>1.3802496651216245E-2</c:v>
                </c:pt>
                <c:pt idx="848">
                  <c:v>1.3841117490462906E-2</c:v>
                </c:pt>
                <c:pt idx="849">
                  <c:v>1.387963125639935E-2</c:v>
                </c:pt>
                <c:pt idx="850">
                  <c:v>1.3918037626083901E-2</c:v>
                </c:pt>
                <c:pt idx="851">
                  <c:v>1.3956336276654824E-2</c:v>
                </c:pt>
                <c:pt idx="852">
                  <c:v>1.3994526885410252E-2</c:v>
                </c:pt>
                <c:pt idx="853">
                  <c:v>1.4032609129248641E-2</c:v>
                </c:pt>
                <c:pt idx="854">
                  <c:v>1.4070582685468125E-2</c:v>
                </c:pt>
                <c:pt idx="855">
                  <c:v>1.4108447231206966E-2</c:v>
                </c:pt>
                <c:pt idx="856">
                  <c:v>1.4146202443443556E-2</c:v>
                </c:pt>
                <c:pt idx="857">
                  <c:v>1.4183847999396093E-2</c:v>
                </c:pt>
                <c:pt idx="858">
                  <c:v>1.4221383576122903E-2</c:v>
                </c:pt>
                <c:pt idx="859">
                  <c:v>1.4258808850922122E-2</c:v>
                </c:pt>
                <c:pt idx="860">
                  <c:v>1.429612350077214E-2</c:v>
                </c:pt>
                <c:pt idx="861">
                  <c:v>1.4333327202891155E-2</c:v>
                </c:pt>
                <c:pt idx="862">
                  <c:v>1.4370419634337495E-2</c:v>
                </c:pt>
                <c:pt idx="863">
                  <c:v>1.4407400472249421E-2</c:v>
                </c:pt>
                <c:pt idx="864">
                  <c:v>1.4444269393765197E-2</c:v>
                </c:pt>
                <c:pt idx="865">
                  <c:v>1.4481026076103021E-2</c:v>
                </c:pt>
                <c:pt idx="866">
                  <c:v>1.4517670196241284E-2</c:v>
                </c:pt>
                <c:pt idx="867">
                  <c:v>1.4554201431318248E-2</c:v>
                </c:pt>
                <c:pt idx="868">
                  <c:v>1.4590619458632048E-2</c:v>
                </c:pt>
                <c:pt idx="869">
                  <c:v>1.4626923955081139E-2</c:v>
                </c:pt>
                <c:pt idx="870">
                  <c:v>1.4663114597963656E-2</c:v>
                </c:pt>
                <c:pt idx="871">
                  <c:v>1.4699191064337924E-2</c:v>
                </c:pt>
                <c:pt idx="872">
                  <c:v>1.4735153031422143E-2</c:v>
                </c:pt>
                <c:pt idx="873">
                  <c:v>1.4771000176194704E-2</c:v>
                </c:pt>
                <c:pt idx="874">
                  <c:v>1.4806732175873805E-2</c:v>
                </c:pt>
                <c:pt idx="875">
                  <c:v>1.4842348707597708E-2</c:v>
                </c:pt>
                <c:pt idx="876">
                  <c:v>1.487784944842474E-2</c:v>
                </c:pt>
                <c:pt idx="877">
                  <c:v>1.4913234075573101E-2</c:v>
                </c:pt>
                <c:pt idx="878">
                  <c:v>1.4948502266181052E-2</c:v>
                </c:pt>
                <c:pt idx="879">
                  <c:v>1.4983652784277268E-2</c:v>
                </c:pt>
                <c:pt idx="880">
                  <c:v>1.5031209512272881E-2</c:v>
                </c:pt>
                <c:pt idx="881">
                  <c:v>1.5057921301693256E-2</c:v>
                </c:pt>
                <c:pt idx="882">
                  <c:v>1.5087127201951489E-2</c:v>
                </c:pt>
                <c:pt idx="883">
                  <c:v>1.5120835323125803E-2</c:v>
                </c:pt>
                <c:pt idx="884">
                  <c:v>1.5154147420446407E-2</c:v>
                </c:pt>
                <c:pt idx="885">
                  <c:v>1.518706088527999E-2</c:v>
                </c:pt>
                <c:pt idx="886">
                  <c:v>1.5219573108753437E-2</c:v>
                </c:pt>
                <c:pt idx="887">
                  <c:v>1.5251681482073565E-2</c:v>
                </c:pt>
                <c:pt idx="888">
                  <c:v>1.5283383396447192E-2</c:v>
                </c:pt>
                <c:pt idx="889">
                  <c:v>1.5314676243081138E-2</c:v>
                </c:pt>
                <c:pt idx="890">
                  <c:v>1.5345557413102284E-2</c:v>
                </c:pt>
                <c:pt idx="891">
                  <c:v>1.5376024297797386E-2</c:v>
                </c:pt>
                <c:pt idx="892">
                  <c:v>1.5406074288373262E-2</c:v>
                </c:pt>
                <c:pt idx="893">
                  <c:v>1.5435704775956793E-2</c:v>
                </c:pt>
                <c:pt idx="894">
                  <c:v>1.5473180506235806E-2</c:v>
                </c:pt>
                <c:pt idx="895">
                  <c:v>1.5493696807133972E-2</c:v>
                </c:pt>
                <c:pt idx="896">
                  <c:v>1.552205313306132E-2</c:v>
                </c:pt>
                <c:pt idx="897">
                  <c:v>1.5549979520823598E-2</c:v>
                </c:pt>
                <c:pt idx="898">
                  <c:v>1.5581365591206264E-2</c:v>
                </c:pt>
                <c:pt idx="899">
                  <c:v>1.5604532046840092E-2</c:v>
                </c:pt>
                <c:pt idx="900">
                  <c:v>1.5631152967428008E-2</c:v>
                </c:pt>
                <c:pt idx="901">
                  <c:v>1.5657333514678129E-2</c:v>
                </c:pt>
                <c:pt idx="902">
                  <c:v>1.5683071079877209E-2</c:v>
                </c:pt>
                <c:pt idx="903">
                  <c:v>1.5708363054072194E-2</c:v>
                </c:pt>
                <c:pt idx="904">
                  <c:v>1.5733206828629775E-2</c:v>
                </c:pt>
                <c:pt idx="905">
                  <c:v>1.5757599794676835E-2</c:v>
                </c:pt>
                <c:pt idx="906">
                  <c:v>1.5781539343500128E-2</c:v>
                </c:pt>
                <c:pt idx="907">
                  <c:v>1.5805022866146601E-2</c:v>
                </c:pt>
                <c:pt idx="908">
                  <c:v>1.5828047754062879E-2</c:v>
                </c:pt>
                <c:pt idx="909">
                  <c:v>1.5850611398215975E-2</c:v>
                </c:pt>
                <c:pt idx="910">
                  <c:v>1.5872711190052513E-2</c:v>
                </c:pt>
                <c:pt idx="911">
                  <c:v>1.5894344520619441E-2</c:v>
                </c:pt>
                <c:pt idx="912">
                  <c:v>1.5915508781203513E-2</c:v>
                </c:pt>
                <c:pt idx="913">
                  <c:v>1.5936201363011548E-2</c:v>
                </c:pt>
                <c:pt idx="914">
                  <c:v>1.5956419657330301E-2</c:v>
                </c:pt>
                <c:pt idx="915">
                  <c:v>1.5976161055286653E-2</c:v>
                </c:pt>
                <c:pt idx="916">
                  <c:v>1.5995422948167359E-2</c:v>
                </c:pt>
                <c:pt idx="917">
                  <c:v>1.6014202727099303E-2</c:v>
                </c:pt>
                <c:pt idx="918">
                  <c:v>1.6032497783449173E-2</c:v>
                </c:pt>
                <c:pt idx="919">
                  <c:v>1.6050305508263918E-2</c:v>
                </c:pt>
                <c:pt idx="920">
                  <c:v>1.6067623292990163E-2</c:v>
                </c:pt>
                <c:pt idx="921">
                  <c:v>1.6084448528674855E-2</c:v>
                </c:pt>
                <c:pt idx="922">
                  <c:v>1.6100778606684685E-2</c:v>
                </c:pt>
                <c:pt idx="923">
                  <c:v>1.6116610918066598E-2</c:v>
                </c:pt>
                <c:pt idx="924">
                  <c:v>1.6131942854267223E-2</c:v>
                </c:pt>
                <c:pt idx="925">
                  <c:v>1.614677180641344E-2</c:v>
                </c:pt>
                <c:pt idx="926">
                  <c:v>1.6161095165792005E-2</c:v>
                </c:pt>
                <c:pt idx="927">
                  <c:v>1.6174910323609737E-2</c:v>
                </c:pt>
                <c:pt idx="928">
                  <c:v>1.6188214670993517E-2</c:v>
                </c:pt>
                <c:pt idx="929">
                  <c:v>1.6201005599389973E-2</c:v>
                </c:pt>
                <c:pt idx="930">
                  <c:v>1.6213280500005922E-2</c:v>
                </c:pt>
                <c:pt idx="931">
                  <c:v>1.6225036763968248E-2</c:v>
                </c:pt>
                <c:pt idx="932">
                  <c:v>1.6238095693186239E-2</c:v>
                </c:pt>
                <c:pt idx="933">
                  <c:v>1.6249449466307908E-2</c:v>
                </c:pt>
                <c:pt idx="934">
                  <c:v>1.6259128895965702E-2</c:v>
                </c:pt>
                <c:pt idx="935">
                  <c:v>1.627036122886949E-2</c:v>
                </c:pt>
                <c:pt idx="936">
                  <c:v>1.6281529415245188E-2</c:v>
                </c:pt>
                <c:pt idx="937">
                  <c:v>1.6292634326235955E-2</c:v>
                </c:pt>
                <c:pt idx="938">
                  <c:v>1.6303676832905012E-2</c:v>
                </c:pt>
                <c:pt idx="939">
                  <c:v>1.6314657806235644E-2</c:v>
                </c:pt>
                <c:pt idx="940">
                  <c:v>1.6325578117291073E-2</c:v>
                </c:pt>
                <c:pt idx="941">
                  <c:v>1.6336438637294393E-2</c:v>
                </c:pt>
                <c:pt idx="942">
                  <c:v>1.6347240237228888E-2</c:v>
                </c:pt>
                <c:pt idx="943">
                  <c:v>1.6357983788157782E-2</c:v>
                </c:pt>
                <c:pt idx="944">
                  <c:v>1.6368670161304166E-2</c:v>
                </c:pt>
                <c:pt idx="945">
                  <c:v>1.6382327169068844E-2</c:v>
                </c:pt>
                <c:pt idx="946">
                  <c:v>1.6389874857942743E-2</c:v>
                </c:pt>
                <c:pt idx="947">
                  <c:v>1.6400394923801187E-2</c:v>
                </c:pt>
                <c:pt idx="948">
                  <c:v>1.6410861296050072E-2</c:v>
                </c:pt>
                <c:pt idx="949">
                  <c:v>1.642127484575262E-2</c:v>
                </c:pt>
                <c:pt idx="950">
                  <c:v>1.6431636444051989E-2</c:v>
                </c:pt>
                <c:pt idx="951">
                  <c:v>1.6441946961931464E-2</c:v>
                </c:pt>
                <c:pt idx="952">
                  <c:v>1.6452207270614139E-2</c:v>
                </c:pt>
                <c:pt idx="953">
                  <c:v>1.6462418241083299E-2</c:v>
                </c:pt>
                <c:pt idx="954">
                  <c:v>1.6472580744402165E-2</c:v>
                </c:pt>
                <c:pt idx="955">
                  <c:v>1.6482695651713897E-2</c:v>
                </c:pt>
                <c:pt idx="956">
                  <c:v>1.6492763834081714E-2</c:v>
                </c:pt>
                <c:pt idx="957">
                  <c:v>1.6502786162488903E-2</c:v>
                </c:pt>
                <c:pt idx="958">
                  <c:v>1.6512763508158557E-2</c:v>
                </c:pt>
                <c:pt idx="959">
                  <c:v>1.6522696742073961E-2</c:v>
                </c:pt>
                <c:pt idx="960">
                  <c:v>1.6532586735298338E-2</c:v>
                </c:pt>
                <c:pt idx="961">
                  <c:v>1.6542434359054781E-2</c:v>
                </c:pt>
                <c:pt idx="962">
                  <c:v>1.6552240484246639E-2</c:v>
                </c:pt>
                <c:pt idx="963">
                  <c:v>1.656200598201707E-2</c:v>
                </c:pt>
                <c:pt idx="964">
                  <c:v>1.6571731723509231E-2</c:v>
                </c:pt>
                <c:pt idx="965">
                  <c:v>1.6581418579706408E-2</c:v>
                </c:pt>
                <c:pt idx="966">
                  <c:v>1.6591067421831696E-2</c:v>
                </c:pt>
                <c:pt idx="967">
                  <c:v>1.6600679120788442E-2</c:v>
                </c:pt>
                <c:pt idx="968">
                  <c:v>1.6610254547719805E-2</c:v>
                </c:pt>
                <c:pt idx="969">
                  <c:v>1.6619794573768942E-2</c:v>
                </c:pt>
                <c:pt idx="970">
                  <c:v>1.662930006991914E-2</c:v>
                </c:pt>
                <c:pt idx="971">
                  <c:v>1.6638771907313554E-2</c:v>
                </c:pt>
                <c:pt idx="972">
                  <c:v>1.6648210957015408E-2</c:v>
                </c:pt>
                <c:pt idx="973">
                  <c:v>1.6657618090247794E-2</c:v>
                </c:pt>
                <c:pt idx="974">
                  <c:v>1.6666994177754191E-2</c:v>
                </c:pt>
                <c:pt idx="975">
                  <c:v>1.6676340090917563E-2</c:v>
                </c:pt>
                <c:pt idx="976">
                  <c:v>1.6685656700721196E-2</c:v>
                </c:pt>
                <c:pt idx="977">
                  <c:v>1.6694944878148377E-2</c:v>
                </c:pt>
                <c:pt idx="978">
                  <c:v>1.6704205494502133E-2</c:v>
                </c:pt>
                <c:pt idx="979">
                  <c:v>1.6713439420685816E-2</c:v>
                </c:pt>
                <c:pt idx="980">
                  <c:v>1.6722647527842582E-2</c:v>
                </c:pt>
                <c:pt idx="981">
                  <c:v>1.6731830686955718E-2</c:v>
                </c:pt>
                <c:pt idx="982">
                  <c:v>1.6740989769248316E-2</c:v>
                </c:pt>
                <c:pt idx="983">
                  <c:v>1.6750125645703662E-2</c:v>
                </c:pt>
                <c:pt idx="984">
                  <c:v>1.675923918754485E-2</c:v>
                </c:pt>
                <c:pt idx="985">
                  <c:v>1.6768331265675229E-2</c:v>
                </c:pt>
                <c:pt idx="986">
                  <c:v>1.6777402751237958E-2</c:v>
                </c:pt>
                <c:pt idx="987">
                  <c:v>1.6786454515376192E-2</c:v>
                </c:pt>
                <c:pt idx="988">
                  <c:v>1.6795487429153155E-2</c:v>
                </c:pt>
                <c:pt idx="989">
                  <c:v>1.6804502363552132E-2</c:v>
                </c:pt>
                <c:pt idx="990">
                  <c:v>1.6813500189716279E-2</c:v>
                </c:pt>
                <c:pt idx="991">
                  <c:v>1.6822481778868692E-2</c:v>
                </c:pt>
                <c:pt idx="992">
                  <c:v>1.6831448001912719E-2</c:v>
                </c:pt>
                <c:pt idx="993">
                  <c:v>1.6840399729911582E-2</c:v>
                </c:pt>
                <c:pt idx="994">
                  <c:v>1.6849337834088374E-2</c:v>
                </c:pt>
                <c:pt idx="995">
                  <c:v>1.6858263185426381E-2</c:v>
                </c:pt>
                <c:pt idx="996">
                  <c:v>1.6867176654988825E-2</c:v>
                </c:pt>
                <c:pt idx="997">
                  <c:v>1.6876079113918863E-2</c:v>
                </c:pt>
                <c:pt idx="998">
                  <c:v>1.6884971433359652E-2</c:v>
                </c:pt>
                <c:pt idx="999">
                  <c:v>1.6893854484294479E-2</c:v>
                </c:pt>
                <c:pt idx="1000">
                  <c:v>1.6905263332560594E-2</c:v>
                </c:pt>
                <c:pt idx="1001">
                  <c:v>1.6911596264979067E-2</c:v>
                </c:pt>
                <c:pt idx="1002">
                  <c:v>1.6921722026168595E-2</c:v>
                </c:pt>
                <c:pt idx="1003">
                  <c:v>1.6929311424718207E-2</c:v>
                </c:pt>
                <c:pt idx="1004">
                  <c:v>1.6938161199551161E-2</c:v>
                </c:pt>
                <c:pt idx="1005">
                  <c:v>1.6947006932337416E-2</c:v>
                </c:pt>
                <c:pt idx="1006">
                  <c:v>1.6955849494220132E-2</c:v>
                </c:pt>
                <c:pt idx="1007">
                  <c:v>1.696468975626253E-2</c:v>
                </c:pt>
                <c:pt idx="1008">
                  <c:v>1.6973528589607767E-2</c:v>
                </c:pt>
                <c:pt idx="1009">
                  <c:v>1.6982366865319065E-2</c:v>
                </c:pt>
                <c:pt idx="1010">
                  <c:v>1.6991205454459646E-2</c:v>
                </c:pt>
                <c:pt idx="1011">
                  <c:v>1.7000045228172667E-2</c:v>
                </c:pt>
                <c:pt idx="1012">
                  <c:v>1.7008887057441413E-2</c:v>
                </c:pt>
                <c:pt idx="1013">
                  <c:v>1.7017731813409043E-2</c:v>
                </c:pt>
                <c:pt idx="1014">
                  <c:v>1.7026580367138777E-2</c:v>
                </c:pt>
                <c:pt idx="1015">
                  <c:v>1.7035433589773774E-2</c:v>
                </c:pt>
                <c:pt idx="1016">
                  <c:v>1.7044292352297319E-2</c:v>
                </c:pt>
                <c:pt idx="1017">
                  <c:v>1.7053157525852569E-2</c:v>
                </c:pt>
                <c:pt idx="1018">
                  <c:v>1.7062029981502747E-2</c:v>
                </c:pt>
                <c:pt idx="1019">
                  <c:v>1.7070910590391009E-2</c:v>
                </c:pt>
                <c:pt idx="1020">
                  <c:v>1.7079800223580577E-2</c:v>
                </c:pt>
                <c:pt idx="1021">
                  <c:v>1.7088699752134673E-2</c:v>
                </c:pt>
                <c:pt idx="1022">
                  <c:v>1.7097610047116518E-2</c:v>
                </c:pt>
                <c:pt idx="1023">
                  <c:v>1.7106531979669271E-2</c:v>
                </c:pt>
                <c:pt idx="1024">
                  <c:v>1.7115466420776215E-2</c:v>
                </c:pt>
                <c:pt idx="1025">
                  <c:v>1.7124414241660446E-2</c:v>
                </c:pt>
                <c:pt idx="1026">
                  <c:v>1.7133376313305249E-2</c:v>
                </c:pt>
                <c:pt idx="1027">
                  <c:v>1.7142353506773844E-2</c:v>
                </c:pt>
                <c:pt idx="1028">
                  <c:v>1.7151346693289327E-2</c:v>
                </c:pt>
                <c:pt idx="1029">
                  <c:v>1.7160356743834981E-2</c:v>
                </c:pt>
                <c:pt idx="1030">
                  <c:v>1.716938452947403E-2</c:v>
                </c:pt>
                <c:pt idx="1031">
                  <c:v>1.717843092134963E-2</c:v>
                </c:pt>
                <c:pt idx="1032">
                  <c:v>1.7187496790604939E-2</c:v>
                </c:pt>
                <c:pt idx="1033">
                  <c:v>1.7196583008223243E-2</c:v>
                </c:pt>
                <c:pt idx="1034">
                  <c:v>1.7205690445267763E-2</c:v>
                </c:pt>
                <c:pt idx="1035">
                  <c:v>1.7214819972881656E-2</c:v>
                </c:pt>
                <c:pt idx="1036">
                  <c:v>1.7226553093196983E-2</c:v>
                </c:pt>
                <c:pt idx="1037">
                  <c:v>1.7235575185710061E-2</c:v>
                </c:pt>
                <c:pt idx="1038">
                  <c:v>1.7243227771315262E-2</c:v>
                </c:pt>
                <c:pt idx="1039">
                  <c:v>1.7252061776762417E-2</c:v>
                </c:pt>
                <c:pt idx="1040">
                  <c:v>1.7260794609699204E-2</c:v>
                </c:pt>
                <c:pt idx="1041">
                  <c:v>1.7269426343586858E-2</c:v>
                </c:pt>
                <c:pt idx="1042">
                  <c:v>1.7277957052046489E-2</c:v>
                </c:pt>
                <c:pt idx="1043">
                  <c:v>1.728638680861927E-2</c:v>
                </c:pt>
                <c:pt idx="1044">
                  <c:v>1.729471568692631E-2</c:v>
                </c:pt>
                <c:pt idx="1045">
                  <c:v>1.7302943760508782E-2</c:v>
                </c:pt>
                <c:pt idx="1046">
                  <c:v>1.7311071103067732E-2</c:v>
                </c:pt>
                <c:pt idx="1047">
                  <c:v>1.7319097787984461E-2</c:v>
                </c:pt>
                <c:pt idx="1048">
                  <c:v>1.7327023888960014E-2</c:v>
                </c:pt>
                <c:pt idx="1049">
                  <c:v>1.7334849479455627E-2</c:v>
                </c:pt>
                <c:pt idx="1050">
                  <c:v>1.7344763382673989E-2</c:v>
                </c:pt>
                <c:pt idx="1051">
                  <c:v>1.7350199423651347E-2</c:v>
                </c:pt>
                <c:pt idx="1052">
                  <c:v>1.7357723924353863E-2</c:v>
                </c:pt>
                <c:pt idx="1053">
                  <c:v>1.7365148209060877E-2</c:v>
                </c:pt>
                <c:pt idx="1054">
                  <c:v>1.737351048657132E-2</c:v>
                </c:pt>
                <c:pt idx="1055">
                  <c:v>1.7379696424333346E-2</c:v>
                </c:pt>
                <c:pt idx="1056">
                  <c:v>1.738682050214102E-2</c:v>
                </c:pt>
                <c:pt idx="1057">
                  <c:v>1.7393844658117885E-2</c:v>
                </c:pt>
                <c:pt idx="1058">
                  <c:v>1.7400768965805113E-2</c:v>
                </c:pt>
                <c:pt idx="1059">
                  <c:v>1.7407593498903751E-2</c:v>
                </c:pt>
                <c:pt idx="1060">
                  <c:v>1.7414318330875034E-2</c:v>
                </c:pt>
                <c:pt idx="1061">
                  <c:v>1.7420943535420008E-2</c:v>
                </c:pt>
                <c:pt idx="1062">
                  <c:v>1.7427469185919975E-2</c:v>
                </c:pt>
                <c:pt idx="1063">
                  <c:v>1.7433895356075979E-2</c:v>
                </c:pt>
                <c:pt idx="1064">
                  <c:v>1.7440222119589066E-2</c:v>
                </c:pt>
                <c:pt idx="1065">
                  <c:v>1.7446449549760601E-2</c:v>
                </c:pt>
                <c:pt idx="1066">
                  <c:v>1.7452577720291629E-2</c:v>
                </c:pt>
                <c:pt idx="1067">
                  <c:v>1.7458606704803259E-2</c:v>
                </c:pt>
                <c:pt idx="1068">
                  <c:v>1.7464536576916601E-2</c:v>
                </c:pt>
                <c:pt idx="1069">
                  <c:v>1.7470367410012955E-2</c:v>
                </c:pt>
                <c:pt idx="1070">
                  <c:v>1.7476099277793367E-2</c:v>
                </c:pt>
                <c:pt idx="1071">
                  <c:v>1.7481732253878945E-2</c:v>
                </c:pt>
                <c:pt idx="1072">
                  <c:v>1.7487266411810864E-2</c:v>
                </c:pt>
                <c:pt idx="1073">
                  <c:v>1.7492701825130297E-2</c:v>
                </c:pt>
                <c:pt idx="1074">
                  <c:v>1.7498038567378416E-2</c:v>
                </c:pt>
                <c:pt idx="1075">
                  <c:v>1.750327671217633E-2</c:v>
                </c:pt>
                <c:pt idx="1076">
                  <c:v>1.7508416333145149E-2</c:v>
                </c:pt>
                <c:pt idx="1077">
                  <c:v>1.7513457503826046E-2</c:v>
                </c:pt>
                <c:pt idx="1078">
                  <c:v>1.7518400297840131E-2</c:v>
                </c:pt>
                <c:pt idx="1079">
                  <c:v>1.752324478864864E-2</c:v>
                </c:pt>
                <c:pt idx="1080">
                  <c:v>1.7527991049952618E-2</c:v>
                </c:pt>
                <c:pt idx="1081">
                  <c:v>1.7532639155213303E-2</c:v>
                </c:pt>
                <c:pt idx="1082">
                  <c:v>1.7537189178051804E-2</c:v>
                </c:pt>
                <c:pt idx="1083">
                  <c:v>1.7541641192169166E-2</c:v>
                </c:pt>
                <c:pt idx="1084">
                  <c:v>1.754599527094669E-2</c:v>
                </c:pt>
                <c:pt idx="1085">
                  <c:v>1.7550251488085422E-2</c:v>
                </c:pt>
                <c:pt idx="1086">
                  <c:v>1.7554409917126534E-2</c:v>
                </c:pt>
                <c:pt idx="1087">
                  <c:v>1.75584706316112E-2</c:v>
                </c:pt>
                <c:pt idx="1088">
                  <c:v>1.7563548088146419E-2</c:v>
                </c:pt>
                <c:pt idx="1089">
                  <c:v>1.7567385731549479E-2</c:v>
                </c:pt>
                <c:pt idx="1090">
                  <c:v>1.7570597556915146E-2</c:v>
                </c:pt>
                <c:pt idx="1091">
                  <c:v>1.7574254238033049E-2</c:v>
                </c:pt>
                <c:pt idx="1092">
                  <c:v>1.7577813582931867E-2</c:v>
                </c:pt>
                <c:pt idx="1093">
                  <c:v>1.7581275665392582E-2</c:v>
                </c:pt>
                <c:pt idx="1094">
                  <c:v>1.758464055887643E-2</c:v>
                </c:pt>
                <c:pt idx="1095">
                  <c:v>1.7587908336924585E-2</c:v>
                </c:pt>
                <c:pt idx="1096">
                  <c:v>1.7591079073238092E-2</c:v>
                </c:pt>
                <c:pt idx="1097">
                  <c:v>1.7594152841278188E-2</c:v>
                </c:pt>
                <c:pt idx="1098">
                  <c:v>1.7597129714665982E-2</c:v>
                </c:pt>
                <c:pt idx="1099">
                  <c:v>1.7600009766942648E-2</c:v>
                </c:pt>
                <c:pt idx="1100">
                  <c:v>1.7602793071809231E-2</c:v>
                </c:pt>
                <c:pt idx="1101">
                  <c:v>1.7605479702726967E-2</c:v>
                </c:pt>
                <c:pt idx="1102">
                  <c:v>1.7608069733316967E-2</c:v>
                </c:pt>
                <c:pt idx="1103">
                  <c:v>1.7610563237120402E-2</c:v>
                </c:pt>
                <c:pt idx="1104">
                  <c:v>1.7612960287758384E-2</c:v>
                </c:pt>
                <c:pt idx="1105">
                  <c:v>1.7617078864997637E-2</c:v>
                </c:pt>
                <c:pt idx="1106">
                  <c:v>1.7617772375766449E-2</c:v>
                </c:pt>
                <c:pt idx="1107">
                  <c:v>1.7619573456570947E-2</c:v>
                </c:pt>
                <c:pt idx="1108">
                  <c:v>1.7621585430358522E-2</c:v>
                </c:pt>
                <c:pt idx="1109">
                  <c:v>1.762350131884638E-2</c:v>
                </c:pt>
                <c:pt idx="1110">
                  <c:v>1.762532119565563E-2</c:v>
                </c:pt>
                <c:pt idx="1111">
                  <c:v>1.7627045134327446E-2</c:v>
                </c:pt>
                <c:pt idx="1112">
                  <c:v>1.7628673208482937E-2</c:v>
                </c:pt>
                <c:pt idx="1113">
                  <c:v>1.7630205491663276E-2</c:v>
                </c:pt>
                <c:pt idx="1114">
                  <c:v>1.7631642057489572E-2</c:v>
                </c:pt>
                <c:pt idx="1115">
                  <c:v>1.7632982979423062E-2</c:v>
                </c:pt>
                <c:pt idx="1116">
                  <c:v>1.7634228331244728E-2</c:v>
                </c:pt>
                <c:pt idx="1117">
                  <c:v>1.7635378186415807E-2</c:v>
                </c:pt>
                <c:pt idx="1118">
                  <c:v>1.7636432618477471E-2</c:v>
                </c:pt>
                <c:pt idx="1119">
                  <c:v>1.7637391701130767E-2</c:v>
                </c:pt>
                <c:pt idx="1120">
                  <c:v>1.7638255507836931E-2</c:v>
                </c:pt>
                <c:pt idx="1121">
                  <c:v>1.7639024112217072E-2</c:v>
                </c:pt>
                <c:pt idx="1122">
                  <c:v>1.76396975878923E-2</c:v>
                </c:pt>
                <c:pt idx="1123">
                  <c:v>1.7640276008403788E-2</c:v>
                </c:pt>
                <c:pt idx="1124">
                  <c:v>1.7640759447372645E-2</c:v>
                </c:pt>
                <c:pt idx="1125">
                  <c:v>1.7641147978260108E-2</c:v>
                </c:pt>
                <c:pt idx="1126">
                  <c:v>1.7641441674767222E-2</c:v>
                </c:pt>
                <c:pt idx="1127">
                  <c:v>1.7641640610515097E-2</c:v>
                </c:pt>
                <c:pt idx="1128">
                  <c:v>1.7641744858885033E-2</c:v>
                </c:pt>
                <c:pt idx="1129">
                  <c:v>1.7641754493658013E-2</c:v>
                </c:pt>
                <c:pt idx="1130">
                  <c:v>1.7641669588375208E-2</c:v>
                </c:pt>
                <c:pt idx="1131">
                  <c:v>1.7641490216497857E-2</c:v>
                </c:pt>
                <c:pt idx="1132">
                  <c:v>1.7641216451727004E-2</c:v>
                </c:pt>
                <c:pt idx="1133">
                  <c:v>1.7640848367683759E-2</c:v>
                </c:pt>
                <c:pt idx="1134">
                  <c:v>1.7640386037749423E-2</c:v>
                </c:pt>
                <c:pt idx="1135">
                  <c:v>1.7639829535784912E-2</c:v>
                </c:pt>
                <c:pt idx="1136">
                  <c:v>1.7639178935091593E-2</c:v>
                </c:pt>
                <c:pt idx="1137">
                  <c:v>1.763843430937051E-2</c:v>
                </c:pt>
                <c:pt idx="1138">
                  <c:v>1.7637595732242772E-2</c:v>
                </c:pt>
                <c:pt idx="1139">
                  <c:v>1.7636663277249554E-2</c:v>
                </c:pt>
                <c:pt idx="1140">
                  <c:v>1.763603175846562E-2</c:v>
                </c:pt>
                <c:pt idx="1141">
                  <c:v>1.7634871507583583E-2</c:v>
                </c:pt>
                <c:pt idx="1142">
                  <c:v>1.7633122361688791E-2</c:v>
                </c:pt>
                <c:pt idx="1143">
                  <c:v>1.7631801768054345E-2</c:v>
                </c:pt>
                <c:pt idx="1144">
                  <c:v>1.7630387674891779E-2</c:v>
                </c:pt>
                <c:pt idx="1145">
                  <c:v>1.7628880155982074E-2</c:v>
                </c:pt>
                <c:pt idx="1146">
                  <c:v>1.7627279284706532E-2</c:v>
                </c:pt>
                <c:pt idx="1147">
                  <c:v>1.7625585134846133E-2</c:v>
                </c:pt>
                <c:pt idx="1148">
                  <c:v>1.762379777978218E-2</c:v>
                </c:pt>
                <c:pt idx="1149">
                  <c:v>1.7621917293295652E-2</c:v>
                </c:pt>
                <c:pt idx="1150">
                  <c:v>1.7619943748767852E-2</c:v>
                </c:pt>
                <c:pt idx="1151">
                  <c:v>1.7617877219979761E-2</c:v>
                </c:pt>
                <c:pt idx="1152">
                  <c:v>1.7615717780312679E-2</c:v>
                </c:pt>
                <c:pt idx="1153">
                  <c:v>1.7613465503467651E-2</c:v>
                </c:pt>
                <c:pt idx="1154">
                  <c:v>1.7611120462985852E-2</c:v>
                </c:pt>
                <c:pt idx="1155">
                  <c:v>1.7609689865633271E-2</c:v>
                </c:pt>
                <c:pt idx="1156">
                  <c:v>1.7604664918566826E-2</c:v>
                </c:pt>
                <c:pt idx="1157">
                  <c:v>1.7601989180215938E-2</c:v>
                </c:pt>
                <c:pt idx="1158">
                  <c:v>1.7598818021600238E-2</c:v>
                </c:pt>
                <c:pt idx="1159">
                  <c:v>1.7596360495417684E-2</c:v>
                </c:pt>
                <c:pt idx="1160">
                  <c:v>1.7593407696052665E-2</c:v>
                </c:pt>
                <c:pt idx="1161">
                  <c:v>1.7590362690285133E-2</c:v>
                </c:pt>
                <c:pt idx="1162">
                  <c:v>1.758722555165626E-2</c:v>
                </c:pt>
                <c:pt idx="1163">
                  <c:v>1.7583996353547349E-2</c:v>
                </c:pt>
                <c:pt idx="1164">
                  <c:v>1.7580675169899251E-2</c:v>
                </c:pt>
                <c:pt idx="1165">
                  <c:v>1.7577262073933397E-2</c:v>
                </c:pt>
                <c:pt idx="1166">
                  <c:v>1.7573757139510704E-2</c:v>
                </c:pt>
                <c:pt idx="1167">
                  <c:v>1.7570160440092408E-2</c:v>
                </c:pt>
                <c:pt idx="1168">
                  <c:v>1.7566472049219684E-2</c:v>
                </c:pt>
                <c:pt idx="1169">
                  <c:v>1.7562692040593575E-2</c:v>
                </c:pt>
                <c:pt idx="1170">
                  <c:v>1.7558820487755256E-2</c:v>
                </c:pt>
                <c:pt idx="1171">
                  <c:v>1.7554857464245899E-2</c:v>
                </c:pt>
                <c:pt idx="1172">
                  <c:v>1.7550803043686614E-2</c:v>
                </c:pt>
                <c:pt idx="1173">
                  <c:v>1.7546657299538637E-2</c:v>
                </c:pt>
                <c:pt idx="1174">
                  <c:v>1.7542420305662887E-2</c:v>
                </c:pt>
                <c:pt idx="1175">
                  <c:v>1.7538092135360728E-2</c:v>
                </c:pt>
                <c:pt idx="1176">
                  <c:v>1.7533672862413141E-2</c:v>
                </c:pt>
                <c:pt idx="1177">
                  <c:v>1.7529162560281364E-2</c:v>
                </c:pt>
                <c:pt idx="1178">
                  <c:v>1.7524561302586505E-2</c:v>
                </c:pt>
                <c:pt idx="1179">
                  <c:v>1.7519869162949675E-2</c:v>
                </c:pt>
                <c:pt idx="1180">
                  <c:v>1.7515086214912046E-2</c:v>
                </c:pt>
                <c:pt idx="1181">
                  <c:v>1.7510212532094727E-2</c:v>
                </c:pt>
                <c:pt idx="1182">
                  <c:v>1.7505248188038891E-2</c:v>
                </c:pt>
                <c:pt idx="1183">
                  <c:v>1.7500193256285712E-2</c:v>
                </c:pt>
                <c:pt idx="1184">
                  <c:v>1.7495047810616171E-2</c:v>
                </c:pt>
                <c:pt idx="1185">
                  <c:v>1.7489811924411569E-2</c:v>
                </c:pt>
                <c:pt idx="1186">
                  <c:v>1.7484485671293015E-2</c:v>
                </c:pt>
                <c:pt idx="1187">
                  <c:v>1.7479069124961555E-2</c:v>
                </c:pt>
                <c:pt idx="1188">
                  <c:v>1.7473562358878425E-2</c:v>
                </c:pt>
                <c:pt idx="1189">
                  <c:v>1.7467965446664735E-2</c:v>
                </c:pt>
                <c:pt idx="1190">
                  <c:v>1.7462278461941594E-2</c:v>
                </c:pt>
                <c:pt idx="1191">
                  <c:v>1.745650161805834E-2</c:v>
                </c:pt>
                <c:pt idx="1192">
                  <c:v>1.7448982270273916E-2</c:v>
                </c:pt>
                <c:pt idx="1193">
                  <c:v>1.7443920690158876E-2</c:v>
                </c:pt>
                <c:pt idx="1194">
                  <c:v>1.7438826190616652E-2</c:v>
                </c:pt>
                <c:pt idx="1195">
                  <c:v>1.7432838088442537E-2</c:v>
                </c:pt>
                <c:pt idx="1196">
                  <c:v>1.7426802312563439E-2</c:v>
                </c:pt>
                <c:pt idx="1197">
                  <c:v>1.7420719146672425E-2</c:v>
                </c:pt>
                <c:pt idx="1198">
                  <c:v>1.741458887438263E-2</c:v>
                </c:pt>
                <c:pt idx="1199">
                  <c:v>1.7408411779307187E-2</c:v>
                </c:pt>
                <c:pt idx="1200">
                  <c:v>1.74021881452191E-2</c:v>
                </c:pt>
                <c:pt idx="1201">
                  <c:v>1.7395918255731502E-2</c:v>
                </c:pt>
                <c:pt idx="1202">
                  <c:v>1.7389602394617398E-2</c:v>
                </c:pt>
                <c:pt idx="1203">
                  <c:v>1.7383240845489922E-2</c:v>
                </c:pt>
                <c:pt idx="1204">
                  <c:v>1.7376833891962207E-2</c:v>
                </c:pt>
                <c:pt idx="1205">
                  <c:v>1.7368530120132064E-2</c:v>
                </c:pt>
                <c:pt idx="1206">
                  <c:v>1.7363884906478333E-2</c:v>
                </c:pt>
                <c:pt idx="1207">
                  <c:v>1.7357343441908313E-2</c:v>
                </c:pt>
                <c:pt idx="1208">
                  <c:v>1.7350757707630393E-2</c:v>
                </c:pt>
                <c:pt idx="1209">
                  <c:v>1.7344127987337643E-2</c:v>
                </c:pt>
                <c:pt idx="1210">
                  <c:v>1.7337454564723132E-2</c:v>
                </c:pt>
                <c:pt idx="1211">
                  <c:v>1.7330737723399992E-2</c:v>
                </c:pt>
                <c:pt idx="1212">
                  <c:v>1.7323977747141228E-2</c:v>
                </c:pt>
                <c:pt idx="1213">
                  <c:v>1.7317174919559974E-2</c:v>
                </c:pt>
                <c:pt idx="1214">
                  <c:v>1.7310329524269363E-2</c:v>
                </c:pt>
                <c:pt idx="1215">
                  <c:v>1.7303441844962464E-2</c:v>
                </c:pt>
                <c:pt idx="1216">
                  <c:v>1.7296512165412281E-2</c:v>
                </c:pt>
                <c:pt idx="1217">
                  <c:v>1.7289540769152012E-2</c:v>
                </c:pt>
                <c:pt idx="1218">
                  <c:v>1.7282527939954662E-2</c:v>
                </c:pt>
                <c:pt idx="1219">
                  <c:v>1.7275473961433363E-2</c:v>
                </c:pt>
                <c:pt idx="1220">
                  <c:v>1.7268379117281185E-2</c:v>
                </c:pt>
                <c:pt idx="1221">
                  <c:v>1.7261243691191197E-2</c:v>
                </c:pt>
                <c:pt idx="1222">
                  <c:v>1.7254067966776532E-2</c:v>
                </c:pt>
                <c:pt idx="1223">
                  <c:v>1.7246852227650322E-2</c:v>
                </c:pt>
                <c:pt idx="1224">
                  <c:v>1.723959675766551E-2</c:v>
                </c:pt>
                <c:pt idx="1225">
                  <c:v>1.7232301840355291E-2</c:v>
                </c:pt>
                <c:pt idx="1226">
                  <c:v>1.7224967759492671E-2</c:v>
                </c:pt>
                <c:pt idx="1227">
                  <c:v>1.7217594798530911E-2</c:v>
                </c:pt>
                <c:pt idx="1228">
                  <c:v>1.7210183241402888E-2</c:v>
                </c:pt>
                <c:pt idx="1229">
                  <c:v>1.7202733371641798E-2</c:v>
                </c:pt>
                <c:pt idx="1230">
                  <c:v>1.7195245472940712E-2</c:v>
                </c:pt>
                <c:pt idx="1231">
                  <c:v>1.7187719828912762E-2</c:v>
                </c:pt>
                <c:pt idx="1232">
                  <c:v>1.7180156723410889E-2</c:v>
                </c:pt>
                <c:pt idx="1233">
                  <c:v>1.7172556439888353E-2</c:v>
                </c:pt>
                <c:pt idx="1234">
                  <c:v>1.7164919262118161E-2</c:v>
                </c:pt>
                <c:pt idx="1235">
                  <c:v>1.7157245473713445E-2</c:v>
                </c:pt>
                <c:pt idx="1236">
                  <c:v>1.7149535358527146E-2</c:v>
                </c:pt>
                <c:pt idx="1237">
                  <c:v>1.7141789199932589E-2</c:v>
                </c:pt>
                <c:pt idx="1238">
                  <c:v>1.7134007281862651E-2</c:v>
                </c:pt>
                <c:pt idx="1239">
                  <c:v>1.7126189887850529E-2</c:v>
                </c:pt>
                <c:pt idx="1240">
                  <c:v>1.7118337301509357E-2</c:v>
                </c:pt>
                <c:pt idx="1241">
                  <c:v>1.7110449806692074E-2</c:v>
                </c:pt>
                <c:pt idx="1242">
                  <c:v>1.7102527686931879E-2</c:v>
                </c:pt>
                <c:pt idx="1243">
                  <c:v>1.7094571226001776E-2</c:v>
                </c:pt>
                <c:pt idx="1244">
                  <c:v>1.7086580707434962E-2</c:v>
                </c:pt>
                <c:pt idx="1245">
                  <c:v>1.7078556415004442E-2</c:v>
                </c:pt>
                <c:pt idx="1246">
                  <c:v>1.7070498632403286E-2</c:v>
                </c:pt>
                <c:pt idx="1247">
                  <c:v>1.706240764316469E-2</c:v>
                </c:pt>
                <c:pt idx="1248">
                  <c:v>1.7054283731061659E-2</c:v>
                </c:pt>
                <c:pt idx="1249">
                  <c:v>1.7046127179707327E-2</c:v>
                </c:pt>
                <c:pt idx="1250">
                  <c:v>1.7037938272874698E-2</c:v>
                </c:pt>
                <c:pt idx="1251">
                  <c:v>1.7029717294176905E-2</c:v>
                </c:pt>
                <c:pt idx="1252">
                  <c:v>1.7021464527227081E-2</c:v>
                </c:pt>
                <c:pt idx="1253">
                  <c:v>1.7013180255718297E-2</c:v>
                </c:pt>
                <c:pt idx="1254">
                  <c:v>1.7004864763423555E-2</c:v>
                </c:pt>
                <c:pt idx="1255">
                  <c:v>1.6996518333876054E-2</c:v>
                </c:pt>
                <c:pt idx="1256">
                  <c:v>1.6988141250848798E-2</c:v>
                </c:pt>
                <c:pt idx="1257">
                  <c:v>1.6979733797874985E-2</c:v>
                </c:pt>
                <c:pt idx="1258">
                  <c:v>1.6971296258727619E-2</c:v>
                </c:pt>
                <c:pt idx="1259">
                  <c:v>1.6962828917179706E-2</c:v>
                </c:pt>
                <c:pt idx="1260">
                  <c:v>1.6951899000128279E-2</c:v>
                </c:pt>
                <c:pt idx="1261">
                  <c:v>1.6945805961015026E-2</c:v>
                </c:pt>
                <c:pt idx="1262">
                  <c:v>1.6937250913864332E-2</c:v>
                </c:pt>
                <c:pt idx="1263">
                  <c:v>1.6928667198845559E-2</c:v>
                </c:pt>
                <c:pt idx="1264">
                  <c:v>1.692005509957184E-2</c:v>
                </c:pt>
                <c:pt idx="1265">
                  <c:v>1.6911414899976052E-2</c:v>
                </c:pt>
                <c:pt idx="1266">
                  <c:v>1.6902746883431519E-2</c:v>
                </c:pt>
                <c:pt idx="1267">
                  <c:v>1.6894051333711246E-2</c:v>
                </c:pt>
                <c:pt idx="1268">
                  <c:v>1.688532853458824E-2</c:v>
                </c:pt>
                <c:pt idx="1269">
                  <c:v>1.687657876951576E-2</c:v>
                </c:pt>
                <c:pt idx="1270">
                  <c:v>1.6867802322346748E-2</c:v>
                </c:pt>
                <c:pt idx="1271">
                  <c:v>1.6858999476694336E-2</c:v>
                </c:pt>
                <c:pt idx="1272">
                  <c:v>1.6850170516251595E-2</c:v>
                </c:pt>
                <c:pt idx="1273">
                  <c:v>1.6841315724631656E-2</c:v>
                </c:pt>
                <c:pt idx="1274">
                  <c:v>1.6832435385447653E-2</c:v>
                </c:pt>
                <c:pt idx="1275">
                  <c:v>1.6823529782552527E-2</c:v>
                </c:pt>
                <c:pt idx="1276">
                  <c:v>1.6814599199479474E-2</c:v>
                </c:pt>
                <c:pt idx="1277">
                  <c:v>1.6805643920001501E-2</c:v>
                </c:pt>
                <c:pt idx="1278">
                  <c:v>1.6796664227651803E-2</c:v>
                </c:pt>
                <c:pt idx="1279">
                  <c:v>1.678766040612345E-2</c:v>
                </c:pt>
                <c:pt idx="1280">
                  <c:v>1.6778632739189447E-2</c:v>
                </c:pt>
                <c:pt idx="1281">
                  <c:v>1.6769581510462928E-2</c:v>
                </c:pt>
                <c:pt idx="1282">
                  <c:v>1.676050700363696E-2</c:v>
                </c:pt>
                <c:pt idx="1283">
                  <c:v>1.6751409502244741E-2</c:v>
                </c:pt>
                <c:pt idx="1284">
                  <c:v>1.6742289290219148E-2</c:v>
                </c:pt>
                <c:pt idx="1285">
                  <c:v>1.6733146650933506E-2</c:v>
                </c:pt>
                <c:pt idx="1286">
                  <c:v>1.6723981868240756E-2</c:v>
                </c:pt>
                <c:pt idx="1287">
                  <c:v>1.6714795225754031E-2</c:v>
                </c:pt>
                <c:pt idx="1288">
                  <c:v>1.6705587007246336E-2</c:v>
                </c:pt>
                <c:pt idx="1289">
                  <c:v>1.6696357496170933E-2</c:v>
                </c:pt>
                <c:pt idx="1290">
                  <c:v>1.6687106976300825E-2</c:v>
                </c:pt>
                <c:pt idx="1291">
                  <c:v>1.6677835731409019E-2</c:v>
                </c:pt>
                <c:pt idx="1292">
                  <c:v>1.666854404502871E-2</c:v>
                </c:pt>
                <c:pt idx="1293">
                  <c:v>1.6659232200932905E-2</c:v>
                </c:pt>
                <c:pt idx="1294">
                  <c:v>1.66499004826548E-2</c:v>
                </c:pt>
                <c:pt idx="1295">
                  <c:v>1.6640549174047337E-2</c:v>
                </c:pt>
                <c:pt idx="1296">
                  <c:v>1.6629838339667913E-2</c:v>
                </c:pt>
                <c:pt idx="1297">
                  <c:v>1.6621788920057057E-2</c:v>
                </c:pt>
                <c:pt idx="1298">
                  <c:v>1.6612380542060379E-2</c:v>
                </c:pt>
                <c:pt idx="1299">
                  <c:v>1.6602953708346746E-2</c:v>
                </c:pt>
                <c:pt idx="1300">
                  <c:v>1.6593508702529292E-2</c:v>
                </c:pt>
                <c:pt idx="1301">
                  <c:v>1.6584045808301084E-2</c:v>
                </c:pt>
                <c:pt idx="1302">
                  <c:v>1.6574565309275258E-2</c:v>
                </c:pt>
                <c:pt idx="1303">
                  <c:v>1.6565067489224816E-2</c:v>
                </c:pt>
                <c:pt idx="1304">
                  <c:v>1.6555552631682957E-2</c:v>
                </c:pt>
                <c:pt idx="1305">
                  <c:v>1.6546021020422685E-2</c:v>
                </c:pt>
                <c:pt idx="1306">
                  <c:v>1.653647293913707E-2</c:v>
                </c:pt>
                <c:pt idx="1307">
                  <c:v>1.6526908671359308E-2</c:v>
                </c:pt>
                <c:pt idx="1308">
                  <c:v>1.6517328500862405E-2</c:v>
                </c:pt>
                <c:pt idx="1309">
                  <c:v>1.6507732711339429E-2</c:v>
                </c:pt>
                <c:pt idx="1310">
                  <c:v>1.6498121586403514E-2</c:v>
                </c:pt>
                <c:pt idx="1311">
                  <c:v>1.6485742348528731E-2</c:v>
                </c:pt>
                <c:pt idx="1312">
                  <c:v>1.6478854464825332E-2</c:v>
                </c:pt>
                <c:pt idx="1313">
                  <c:v>1.646919903564914E-2</c:v>
                </c:pt>
                <c:pt idx="1314">
                  <c:v>1.6458146887332603E-2</c:v>
                </c:pt>
                <c:pt idx="1315">
                  <c:v>1.6449845858748091E-2</c:v>
                </c:pt>
                <c:pt idx="1316">
                  <c:v>1.6440148678329436E-2</c:v>
                </c:pt>
                <c:pt idx="1317">
                  <c:v>1.6430438148189452E-2</c:v>
                </c:pt>
                <c:pt idx="1318">
                  <c:v>1.6420714552021209E-2</c:v>
                </c:pt>
                <c:pt idx="1319">
                  <c:v>1.641097817343784E-2</c:v>
                </c:pt>
                <c:pt idx="1320">
                  <c:v>1.6401229296132414E-2</c:v>
                </c:pt>
                <c:pt idx="1321">
                  <c:v>1.6391468203718063E-2</c:v>
                </c:pt>
                <c:pt idx="1322">
                  <c:v>1.6381695179967792E-2</c:v>
                </c:pt>
                <c:pt idx="1323">
                  <c:v>1.6371910508494736E-2</c:v>
                </c:pt>
                <c:pt idx="1324">
                  <c:v>1.6362114472912026E-2</c:v>
                </c:pt>
                <c:pt idx="1325">
                  <c:v>1.6352307356992668E-2</c:v>
                </c:pt>
                <c:pt idx="1326">
                  <c:v>1.6342489444349795E-2</c:v>
                </c:pt>
                <c:pt idx="1327">
                  <c:v>1.6332661018596539E-2</c:v>
                </c:pt>
                <c:pt idx="1328">
                  <c:v>1.6322822363505907E-2</c:v>
                </c:pt>
                <c:pt idx="1329">
                  <c:v>1.6312973762770966E-2</c:v>
                </c:pt>
                <c:pt idx="1330">
                  <c:v>1.6303115499844978E-2</c:v>
                </c:pt>
                <c:pt idx="1331">
                  <c:v>1.6293247858580884E-2</c:v>
                </c:pt>
                <c:pt idx="1332">
                  <c:v>1.6283371122591817E-2</c:v>
                </c:pt>
                <c:pt idx="1333">
                  <c:v>1.6273485575650781E-2</c:v>
                </c:pt>
                <c:pt idx="1334">
                  <c:v>1.6263591501290975E-2</c:v>
                </c:pt>
                <c:pt idx="1335">
                  <c:v>1.625368918312553E-2</c:v>
                </c:pt>
                <c:pt idx="1336">
                  <c:v>1.6243778905007389E-2</c:v>
                </c:pt>
                <c:pt idx="1337">
                  <c:v>1.6233860950469747E-2</c:v>
                </c:pt>
                <c:pt idx="1338">
                  <c:v>1.6223935603205675E-2</c:v>
                </c:pt>
                <c:pt idx="1339">
                  <c:v>1.621400314690824E-2</c:v>
                </c:pt>
                <c:pt idx="1340">
                  <c:v>1.6204063865270513E-2</c:v>
                </c:pt>
                <c:pt idx="1341">
                  <c:v>1.6194118041905625E-2</c:v>
                </c:pt>
                <c:pt idx="1342">
                  <c:v>1.6184165960506647E-2</c:v>
                </c:pt>
                <c:pt idx="1343">
                  <c:v>1.6174207904766646E-2</c:v>
                </c:pt>
                <c:pt idx="1344">
                  <c:v>1.6164244158218821E-2</c:v>
                </c:pt>
                <c:pt idx="1345">
                  <c:v>1.6154275004716112E-2</c:v>
                </c:pt>
                <c:pt idx="1346">
                  <c:v>1.6144300727791716E-2</c:v>
                </c:pt>
                <c:pt idx="1347">
                  <c:v>1.6134321611138702E-2</c:v>
                </c:pt>
                <c:pt idx="1348">
                  <c:v>1.6121484663473851E-2</c:v>
                </c:pt>
                <c:pt idx="1349">
                  <c:v>1.6111495549937516E-2</c:v>
                </c:pt>
                <c:pt idx="1350">
                  <c:v>1.6102930331642895E-2</c:v>
                </c:pt>
                <c:pt idx="1351">
                  <c:v>1.6092934186771046E-2</c:v>
                </c:pt>
                <c:pt idx="1352">
                  <c:v>1.6082934661003634E-2</c:v>
                </c:pt>
                <c:pt idx="1353">
                  <c:v>1.6072932038033727E-2</c:v>
                </c:pt>
                <c:pt idx="1354">
                  <c:v>1.6062926601634331E-2</c:v>
                </c:pt>
                <c:pt idx="1355">
                  <c:v>1.6052918635338642E-2</c:v>
                </c:pt>
                <c:pt idx="1356">
                  <c:v>1.6042908422919666E-2</c:v>
                </c:pt>
                <c:pt idx="1357">
                  <c:v>1.60328962479106E-2</c:v>
                </c:pt>
                <c:pt idx="1358">
                  <c:v>1.6022882394084448E-2</c:v>
                </c:pt>
                <c:pt idx="1359">
                  <c:v>1.6012867145054344E-2</c:v>
                </c:pt>
                <c:pt idx="1360">
                  <c:v>1.6002850784593292E-2</c:v>
                </c:pt>
                <c:pt idx="1361">
                  <c:v>1.5989971430130367E-2</c:v>
                </c:pt>
                <c:pt idx="1362">
                  <c:v>1.5982815863671007E-2</c:v>
                </c:pt>
                <c:pt idx="1363">
                  <c:v>1.5972797870595912E-2</c:v>
                </c:pt>
                <c:pt idx="1364">
                  <c:v>1.5962779900782209E-2</c:v>
                </c:pt>
                <c:pt idx="1365">
                  <c:v>1.595276223768316E-2</c:v>
                </c:pt>
                <c:pt idx="1366">
                  <c:v>1.5941314219389824E-2</c:v>
                </c:pt>
                <c:pt idx="1367">
                  <c:v>1.5932728966641108E-2</c:v>
                </c:pt>
                <c:pt idx="1368">
                  <c:v>1.5922713926004306E-2</c:v>
                </c:pt>
                <c:pt idx="1369">
                  <c:v>1.591270032693437E-2</c:v>
                </c:pt>
                <c:pt idx="1370">
                  <c:v>1.5902688452884561E-2</c:v>
                </c:pt>
                <c:pt idx="1371">
                  <c:v>1.589267858770782E-2</c:v>
                </c:pt>
                <c:pt idx="1372">
                  <c:v>1.5882671015097216E-2</c:v>
                </c:pt>
                <c:pt idx="1373">
                  <c:v>1.5872666018585946E-2</c:v>
                </c:pt>
                <c:pt idx="1374">
                  <c:v>1.5862663881867078E-2</c:v>
                </c:pt>
                <c:pt idx="1375">
                  <c:v>1.5852664888633683E-2</c:v>
                </c:pt>
                <c:pt idx="1376">
                  <c:v>1.5842669322498892E-2</c:v>
                </c:pt>
                <c:pt idx="1377">
                  <c:v>1.5832677467315648E-2</c:v>
                </c:pt>
                <c:pt idx="1378">
                  <c:v>1.582268960653721E-2</c:v>
                </c:pt>
                <c:pt idx="1379">
                  <c:v>1.5812706023936585E-2</c:v>
                </c:pt>
                <c:pt idx="1380">
                  <c:v>1.5802727003126904E-2</c:v>
                </c:pt>
                <c:pt idx="1381">
                  <c:v>1.5792752827801237E-2</c:v>
                </c:pt>
                <c:pt idx="1382">
                  <c:v>1.5782783781572718E-2</c:v>
                </c:pt>
                <c:pt idx="1383">
                  <c:v>1.577282014821435E-2</c:v>
                </c:pt>
                <c:pt idx="1384">
                  <c:v>1.5762862211259332E-2</c:v>
                </c:pt>
                <c:pt idx="1385">
                  <c:v>1.5752910254560604E-2</c:v>
                </c:pt>
                <c:pt idx="1386">
                  <c:v>1.5742964561571426E-2</c:v>
                </c:pt>
                <c:pt idx="1387">
                  <c:v>1.5733025416224677E-2</c:v>
                </c:pt>
                <c:pt idx="1388">
                  <c:v>1.5723093101813745E-2</c:v>
                </c:pt>
                <c:pt idx="1389">
                  <c:v>1.5713167902351444E-2</c:v>
                </c:pt>
                <c:pt idx="1390">
                  <c:v>1.5703250101291033E-2</c:v>
                </c:pt>
                <c:pt idx="1391">
                  <c:v>1.5693339982405519E-2</c:v>
                </c:pt>
                <c:pt idx="1392">
                  <c:v>1.5683437829308033E-2</c:v>
                </c:pt>
                <c:pt idx="1393">
                  <c:v>1.5673543925691646E-2</c:v>
                </c:pt>
                <c:pt idx="1394">
                  <c:v>1.5663658555169491E-2</c:v>
                </c:pt>
                <c:pt idx="1395">
                  <c:v>1.5653782001514571E-2</c:v>
                </c:pt>
                <c:pt idx="1396">
                  <c:v>1.5643914548260085E-2</c:v>
                </c:pt>
                <c:pt idx="1397">
                  <c:v>1.5634056479179037E-2</c:v>
                </c:pt>
                <c:pt idx="1398">
                  <c:v>1.562420807788456E-2</c:v>
                </c:pt>
                <c:pt idx="1399">
                  <c:v>1.5614369628069724E-2</c:v>
                </c:pt>
                <c:pt idx="1400">
                  <c:v>1.5601735271628669E-2</c:v>
                </c:pt>
                <c:pt idx="1401">
                  <c:v>1.5591920633246659E-2</c:v>
                </c:pt>
                <c:pt idx="1402">
                  <c:v>1.5583516737587289E-2</c:v>
                </c:pt>
                <c:pt idx="1403">
                  <c:v>1.5573722537256529E-2</c:v>
                </c:pt>
                <c:pt idx="1404">
                  <c:v>1.5563939747078592E-2</c:v>
                </c:pt>
                <c:pt idx="1405">
                  <c:v>1.5554168650986355E-2</c:v>
                </c:pt>
                <c:pt idx="1406">
                  <c:v>1.5544409532433079E-2</c:v>
                </c:pt>
                <c:pt idx="1407">
                  <c:v>1.5534662675271704E-2</c:v>
                </c:pt>
                <c:pt idx="1408">
                  <c:v>1.5524928363115365E-2</c:v>
                </c:pt>
                <c:pt idx="1409">
                  <c:v>1.551520687941732E-2</c:v>
                </c:pt>
                <c:pt idx="1410">
                  <c:v>1.5505498508270321E-2</c:v>
                </c:pt>
                <c:pt idx="1411">
                  <c:v>1.5495803532967756E-2</c:v>
                </c:pt>
                <c:pt idx="1412">
                  <c:v>1.5486122237282629E-2</c:v>
                </c:pt>
                <c:pt idx="1413">
                  <c:v>1.547645490490801E-2</c:v>
                </c:pt>
                <c:pt idx="1414">
                  <c:v>1.5466801819536968E-2</c:v>
                </c:pt>
                <c:pt idx="1415">
                  <c:v>1.5457163264782636E-2</c:v>
                </c:pt>
                <c:pt idx="1416">
                  <c:v>1.5444082280220428E-2</c:v>
                </c:pt>
                <c:pt idx="1417">
                  <c:v>1.5437930881816442E-2</c:v>
                </c:pt>
                <c:pt idx="1418">
                  <c:v>1.542798359698061E-2</c:v>
                </c:pt>
                <c:pt idx="1419">
                  <c:v>1.5417393092667098E-2</c:v>
                </c:pt>
                <c:pt idx="1420">
                  <c:v>1.5407833747671518E-2</c:v>
                </c:pt>
                <c:pt idx="1421">
                  <c:v>1.5398290675738835E-2</c:v>
                </c:pt>
                <c:pt idx="1422">
                  <c:v>1.5388764160642054E-2</c:v>
                </c:pt>
                <c:pt idx="1423">
                  <c:v>1.5379254485994309E-2</c:v>
                </c:pt>
                <c:pt idx="1424">
                  <c:v>1.5369761935568604E-2</c:v>
                </c:pt>
                <c:pt idx="1425">
                  <c:v>1.5360286792818201E-2</c:v>
                </c:pt>
                <c:pt idx="1426">
                  <c:v>1.535082934159604E-2</c:v>
                </c:pt>
                <c:pt idx="1427">
                  <c:v>1.5341389865515254E-2</c:v>
                </c:pt>
                <c:pt idx="1428">
                  <c:v>1.5331968648268912E-2</c:v>
                </c:pt>
                <c:pt idx="1429">
                  <c:v>1.5322565973390212E-2</c:v>
                </c:pt>
                <c:pt idx="1430">
                  <c:v>1.5313182124652158E-2</c:v>
                </c:pt>
                <c:pt idx="1431">
                  <c:v>1.530381738574782E-2</c:v>
                </c:pt>
                <c:pt idx="1432">
                  <c:v>1.529447204029033E-2</c:v>
                </c:pt>
                <c:pt idx="1433">
                  <c:v>1.5285146371892822E-2</c:v>
                </c:pt>
                <c:pt idx="1434">
                  <c:v>1.52758406643283E-2</c:v>
                </c:pt>
                <c:pt idx="1435">
                  <c:v>1.5266555201289833E-2</c:v>
                </c:pt>
                <c:pt idx="1436">
                  <c:v>1.5257290266230683E-2</c:v>
                </c:pt>
                <c:pt idx="1437">
                  <c:v>1.5248046143003791E-2</c:v>
                </c:pt>
                <c:pt idx="1438">
                  <c:v>1.5238823115222289E-2</c:v>
                </c:pt>
                <c:pt idx="1439">
                  <c:v>1.5229621466579246E-2</c:v>
                </c:pt>
                <c:pt idx="1440">
                  <c:v>1.5220441480687796E-2</c:v>
                </c:pt>
                <c:pt idx="1441">
                  <c:v>1.5211283441161072E-2</c:v>
                </c:pt>
                <c:pt idx="1442">
                  <c:v>1.5202147631772078E-2</c:v>
                </c:pt>
                <c:pt idx="1443">
                  <c:v>1.5193034336133948E-2</c:v>
                </c:pt>
                <c:pt idx="1444">
                  <c:v>1.5183943838019687E-2</c:v>
                </c:pt>
                <c:pt idx="1445">
                  <c:v>1.5174876420882555E-2</c:v>
                </c:pt>
                <c:pt idx="1446">
                  <c:v>1.5165832368575494E-2</c:v>
                </c:pt>
                <c:pt idx="1447">
                  <c:v>1.51568119646317E-2</c:v>
                </c:pt>
                <c:pt idx="1448">
                  <c:v>1.5147815492744243E-2</c:v>
                </c:pt>
                <c:pt idx="1449">
                  <c:v>1.5138843236686128E-2</c:v>
                </c:pt>
                <c:pt idx="1450">
                  <c:v>1.5129895479990552E-2</c:v>
                </c:pt>
                <c:pt idx="1451">
                  <c:v>1.5120972506350583E-2</c:v>
                </c:pt>
                <c:pt idx="1452">
                  <c:v>1.5106987376256598E-2</c:v>
                </c:pt>
                <c:pt idx="1453">
                  <c:v>1.5098090906375816E-2</c:v>
                </c:pt>
                <c:pt idx="1454">
                  <c:v>1.5092369670837158E-2</c:v>
                </c:pt>
                <c:pt idx="1455">
                  <c:v>1.5083474563812871E-2</c:v>
                </c:pt>
                <c:pt idx="1456">
                  <c:v>1.5074580944318683E-2</c:v>
                </c:pt>
                <c:pt idx="1457">
                  <c:v>1.5065689002335958E-2</c:v>
                </c:pt>
                <c:pt idx="1458">
                  <c:v>1.5056798927872705E-2</c:v>
                </c:pt>
                <c:pt idx="1459">
                  <c:v>1.5047910910936935E-2</c:v>
                </c:pt>
                <c:pt idx="1460">
                  <c:v>1.503902514151001E-2</c:v>
                </c:pt>
                <c:pt idx="1461">
                  <c:v>1.503014180959994E-2</c:v>
                </c:pt>
                <c:pt idx="1462">
                  <c:v>1.5021261105214734E-2</c:v>
                </c:pt>
                <c:pt idx="1463">
                  <c:v>1.5012383218335756E-2</c:v>
                </c:pt>
                <c:pt idx="1464">
                  <c:v>1.5003508338971017E-2</c:v>
                </c:pt>
                <c:pt idx="1465">
                  <c:v>1.4994636657155169E-2</c:v>
                </c:pt>
                <c:pt idx="1466">
                  <c:v>1.498134526937811E-2</c:v>
                </c:pt>
                <c:pt idx="1467">
                  <c:v>1.4973748704560919E-2</c:v>
                </c:pt>
                <c:pt idx="1468">
                  <c:v>1.4964889601989384E-2</c:v>
                </c:pt>
                <c:pt idx="1469">
                  <c:v>1.4956034510529292E-2</c:v>
                </c:pt>
                <c:pt idx="1470">
                  <c:v>1.4945919561251131E-2</c:v>
                </c:pt>
                <c:pt idx="1471">
                  <c:v>1.4938337120655731E-2</c:v>
                </c:pt>
                <c:pt idx="1472">
                  <c:v>1.4929495202178344E-2</c:v>
                </c:pt>
                <c:pt idx="1473">
                  <c:v>1.4920658054684566E-2</c:v>
                </c:pt>
                <c:pt idx="1474">
                  <c:v>1.4911825868102468E-2</c:v>
                </c:pt>
                <c:pt idx="1475">
                  <c:v>1.4902998832519998E-2</c:v>
                </c:pt>
                <c:pt idx="1476">
                  <c:v>1.4894177137785292E-2</c:v>
                </c:pt>
                <c:pt idx="1477">
                  <c:v>1.4885360973986295E-2</c:v>
                </c:pt>
                <c:pt idx="1478">
                  <c:v>1.487655053105108E-2</c:v>
                </c:pt>
                <c:pt idx="1479">
                  <c:v>1.4867745998987658E-2</c:v>
                </c:pt>
                <c:pt idx="1480">
                  <c:v>1.4858947567804037E-2</c:v>
                </c:pt>
                <c:pt idx="1481">
                  <c:v>1.4850155427428291E-2</c:v>
                </c:pt>
                <c:pt idx="1482">
                  <c:v>1.4841369767868429E-2</c:v>
                </c:pt>
                <c:pt idx="1483">
                  <c:v>1.483259077913246E-2</c:v>
                </c:pt>
                <c:pt idx="1484">
                  <c:v>1.4823818651228393E-2</c:v>
                </c:pt>
                <c:pt idx="1485">
                  <c:v>1.4815053574004367E-2</c:v>
                </c:pt>
                <c:pt idx="1486">
                  <c:v>1.4806295737628261E-2</c:v>
                </c:pt>
                <c:pt idx="1487">
                  <c:v>1.4797545331868278E-2</c:v>
                </c:pt>
                <c:pt idx="1488">
                  <c:v>1.4788802546892299E-2</c:v>
                </c:pt>
                <c:pt idx="1489">
                  <c:v>1.4780067572628397E-2</c:v>
                </c:pt>
                <c:pt idx="1490">
                  <c:v>1.4771340599004645E-2</c:v>
                </c:pt>
                <c:pt idx="1491">
                  <c:v>1.4762621816188926E-2</c:v>
                </c:pt>
                <c:pt idx="1492">
                  <c:v>1.4753911413869503E-2</c:v>
                </c:pt>
                <c:pt idx="1493">
                  <c:v>1.4745209582294194E-2</c:v>
                </c:pt>
                <c:pt idx="1494">
                  <c:v>1.4736516511231201E-2</c:v>
                </c:pt>
                <c:pt idx="1495">
                  <c:v>1.4727832390928342E-2</c:v>
                </c:pt>
                <c:pt idx="1496">
                  <c:v>1.4719157411153816E-2</c:v>
                </c:pt>
                <c:pt idx="1497">
                  <c:v>1.4710491761915634E-2</c:v>
                </c:pt>
                <c:pt idx="1498">
                  <c:v>1.4701835633221805E-2</c:v>
                </c:pt>
                <c:pt idx="1499">
                  <c:v>1.4693189215080338E-2</c:v>
                </c:pt>
                <c:pt idx="1500">
                  <c:v>1.4684552697499242E-2</c:v>
                </c:pt>
                <c:pt idx="1501">
                  <c:v>1.4675926270406592E-2</c:v>
                </c:pt>
                <c:pt idx="1502">
                  <c:v>1.4667310123810395E-2</c:v>
                </c:pt>
                <c:pt idx="1503">
                  <c:v>1.4658704447638726E-2</c:v>
                </c:pt>
                <c:pt idx="1504">
                  <c:v>1.4648882453860423E-2</c:v>
                </c:pt>
                <c:pt idx="1505">
                  <c:v>1.4640299854269401E-2</c:v>
                </c:pt>
                <c:pt idx="1506">
                  <c:v>1.4632952141910849E-2</c:v>
                </c:pt>
                <c:pt idx="1507">
                  <c:v>1.4624390247517383E-2</c:v>
                </c:pt>
                <c:pt idx="1508">
                  <c:v>1.4615839773508554E-2</c:v>
                </c:pt>
                <c:pt idx="1509">
                  <c:v>1.4607300909892373E-2</c:v>
                </c:pt>
                <c:pt idx="1510">
                  <c:v>1.4598773846516977E-2</c:v>
                </c:pt>
                <c:pt idx="1511">
                  <c:v>1.4590258773630183E-2</c:v>
                </c:pt>
                <c:pt idx="1512">
                  <c:v>1.4581755881000191E-2</c:v>
                </c:pt>
                <c:pt idx="1513">
                  <c:v>1.4573265358714949E-2</c:v>
                </c:pt>
                <c:pt idx="1514">
                  <c:v>1.4564787396622592E-2</c:v>
                </c:pt>
                <c:pt idx="1515">
                  <c:v>1.4556322184891002E-2</c:v>
                </c:pt>
                <c:pt idx="1516">
                  <c:v>1.4547869913368316E-2</c:v>
                </c:pt>
                <c:pt idx="1517">
                  <c:v>1.4539430772142481E-2</c:v>
                </c:pt>
                <c:pt idx="1518">
                  <c:v>1.4531004951061632E-2</c:v>
                </c:pt>
                <c:pt idx="1519">
                  <c:v>1.4522592640213716E-2</c:v>
                </c:pt>
                <c:pt idx="1520">
                  <c:v>1.4514194029606742E-2</c:v>
                </c:pt>
                <c:pt idx="1521">
                  <c:v>1.4503416252535928E-2</c:v>
                </c:pt>
                <c:pt idx="1522">
                  <c:v>1.4497438668827911E-2</c:v>
                </c:pt>
                <c:pt idx="1523">
                  <c:v>1.4489082298672074E-2</c:v>
                </c:pt>
                <c:pt idx="1524">
                  <c:v>1.4480740388549407E-2</c:v>
                </c:pt>
                <c:pt idx="1525">
                  <c:v>1.4472413128547856E-2</c:v>
                </c:pt>
                <c:pt idx="1526">
                  <c:v>1.4464100708755367E-2</c:v>
                </c:pt>
                <c:pt idx="1527">
                  <c:v>1.4455803318940141E-2</c:v>
                </c:pt>
                <c:pt idx="1528">
                  <c:v>1.4447521149190123E-2</c:v>
                </c:pt>
                <c:pt idx="1529">
                  <c:v>1.4439254389433387E-2</c:v>
                </c:pt>
                <c:pt idx="1530">
                  <c:v>1.4431003229757877E-2</c:v>
                </c:pt>
                <c:pt idx="1531">
                  <c:v>1.4422767860091668E-2</c:v>
                </c:pt>
                <c:pt idx="1532">
                  <c:v>1.4414548470282895E-2</c:v>
                </c:pt>
                <c:pt idx="1533">
                  <c:v>1.4406345250659314E-2</c:v>
                </c:pt>
                <c:pt idx="1534">
                  <c:v>1.4398158390829252E-2</c:v>
                </c:pt>
                <c:pt idx="1535">
                  <c:v>1.4389988080960592E-2</c:v>
                </c:pt>
                <c:pt idx="1536">
                  <c:v>1.4381834510981406E-2</c:v>
                </c:pt>
                <c:pt idx="1537">
                  <c:v>1.4373697870899704E-2</c:v>
                </c:pt>
                <c:pt idx="1538">
                  <c:v>1.4365578350803432E-2</c:v>
                </c:pt>
                <c:pt idx="1539">
                  <c:v>1.4357476140380854E-2</c:v>
                </c:pt>
                <c:pt idx="1540">
                  <c:v>1.4349391429959724E-2</c:v>
                </c:pt>
                <c:pt idx="1541">
                  <c:v>1.4341324409308243E-2</c:v>
                </c:pt>
                <c:pt idx="1542">
                  <c:v>1.4333275268514356E-2</c:v>
                </c:pt>
                <c:pt idx="1543">
                  <c:v>1.4325244197506137E-2</c:v>
                </c:pt>
                <c:pt idx="1544">
                  <c:v>1.4317231386131724E-2</c:v>
                </c:pt>
                <c:pt idx="1545">
                  <c:v>1.4309237024718868E-2</c:v>
                </c:pt>
                <c:pt idx="1546">
                  <c:v>1.4301261302955837E-2</c:v>
                </c:pt>
                <c:pt idx="1547">
                  <c:v>1.4293304410850638E-2</c:v>
                </c:pt>
                <c:pt idx="1548">
                  <c:v>1.4285366538571154E-2</c:v>
                </c:pt>
                <c:pt idx="1549">
                  <c:v>1.4277447875965521E-2</c:v>
                </c:pt>
                <c:pt idx="1550">
                  <c:v>1.4269548612961813E-2</c:v>
                </c:pt>
                <c:pt idx="1551">
                  <c:v>1.4261668939727912E-2</c:v>
                </c:pt>
                <c:pt idx="1552">
                  <c:v>1.4253809046032018E-2</c:v>
                </c:pt>
                <c:pt idx="1553">
                  <c:v>1.4245969121962077E-2</c:v>
                </c:pt>
                <c:pt idx="1554">
                  <c:v>1.4238149357526098E-2</c:v>
                </c:pt>
                <c:pt idx="1555">
                  <c:v>1.423034994273209E-2</c:v>
                </c:pt>
                <c:pt idx="1556">
                  <c:v>1.4222571067428191E-2</c:v>
                </c:pt>
                <c:pt idx="1557">
                  <c:v>1.4214812921622411E-2</c:v>
                </c:pt>
                <c:pt idx="1558">
                  <c:v>1.4207075695482629E-2</c:v>
                </c:pt>
                <c:pt idx="1559">
                  <c:v>1.4199359578777049E-2</c:v>
                </c:pt>
                <c:pt idx="1560">
                  <c:v>1.419166476167355E-2</c:v>
                </c:pt>
                <c:pt idx="1561">
                  <c:v>1.4183991433940335E-2</c:v>
                </c:pt>
                <c:pt idx="1562">
                  <c:v>1.4176339785665348E-2</c:v>
                </c:pt>
                <c:pt idx="1563">
                  <c:v>1.41687100068566E-2</c:v>
                </c:pt>
                <c:pt idx="1564">
                  <c:v>1.4161102287522098E-2</c:v>
                </c:pt>
                <c:pt idx="1565">
                  <c:v>1.4153516817430045E-2</c:v>
                </c:pt>
                <c:pt idx="1566">
                  <c:v>1.4145953786908194E-2</c:v>
                </c:pt>
                <c:pt idx="1567">
                  <c:v>1.4138413385804682E-2</c:v>
                </c:pt>
                <c:pt idx="1568">
                  <c:v>1.4130895803887711E-2</c:v>
                </c:pt>
                <c:pt idx="1569">
                  <c:v>1.4123401231485033E-2</c:v>
                </c:pt>
                <c:pt idx="1570">
                  <c:v>1.4115929858204979E-2</c:v>
                </c:pt>
                <c:pt idx="1571">
                  <c:v>1.4106358201617653E-2</c:v>
                </c:pt>
                <c:pt idx="1572">
                  <c:v>1.4101057469844136E-2</c:v>
                </c:pt>
                <c:pt idx="1573">
                  <c:v>1.4093656834539559E-2</c:v>
                </c:pt>
                <c:pt idx="1574">
                  <c:v>1.4086280158389641E-2</c:v>
                </c:pt>
                <c:pt idx="1575">
                  <c:v>1.4078927631642202E-2</c:v>
                </c:pt>
                <c:pt idx="1576">
                  <c:v>1.4071599443985505E-2</c:v>
                </c:pt>
                <c:pt idx="1577">
                  <c:v>1.4064295785587433E-2</c:v>
                </c:pt>
                <c:pt idx="1578">
                  <c:v>1.4057016846376058E-2</c:v>
                </c:pt>
                <c:pt idx="1579">
                  <c:v>1.4049762816279454E-2</c:v>
                </c:pt>
                <c:pt idx="1580">
                  <c:v>1.4042533885385566E-2</c:v>
                </c:pt>
                <c:pt idx="1581">
                  <c:v>1.4035330243542532E-2</c:v>
                </c:pt>
                <c:pt idx="1582">
                  <c:v>1.4028152080918233E-2</c:v>
                </c:pt>
                <c:pt idx="1583">
                  <c:v>1.4020999587360805E-2</c:v>
                </c:pt>
                <c:pt idx="1584">
                  <c:v>1.4013872952798323E-2</c:v>
                </c:pt>
                <c:pt idx="1585">
                  <c:v>1.4006772367398668E-2</c:v>
                </c:pt>
                <c:pt idx="1586">
                  <c:v>1.399969802093004E-2</c:v>
                </c:pt>
                <c:pt idx="1587">
                  <c:v>1.3992650103560322E-2</c:v>
                </c:pt>
                <c:pt idx="1588">
                  <c:v>1.3985628805137651E-2</c:v>
                </c:pt>
                <c:pt idx="1589">
                  <c:v>1.3978634315749972E-2</c:v>
                </c:pt>
                <c:pt idx="1590">
                  <c:v>1.3971666825325357E-2</c:v>
                </c:pt>
                <c:pt idx="1591">
                  <c:v>1.3964726523791882E-2</c:v>
                </c:pt>
                <c:pt idx="1592">
                  <c:v>1.395781360123749E-2</c:v>
                </c:pt>
                <c:pt idx="1593">
                  <c:v>1.3950928247590255E-2</c:v>
                </c:pt>
                <c:pt idx="1594">
                  <c:v>1.3944070652858187E-2</c:v>
                </c:pt>
                <c:pt idx="1595">
                  <c:v>1.3937241007049295E-2</c:v>
                </c:pt>
                <c:pt idx="1596">
                  <c:v>1.3930439500011715E-2</c:v>
                </c:pt>
                <c:pt idx="1597">
                  <c:v>1.3923666321833394E-2</c:v>
                </c:pt>
                <c:pt idx="1598">
                  <c:v>1.3916921662522341E-2</c:v>
                </c:pt>
                <c:pt idx="1599">
                  <c:v>1.3910205711926693E-2</c:v>
                </c:pt>
                <c:pt idx="1600">
                  <c:v>1.3903518660214331E-2</c:v>
                </c:pt>
                <c:pt idx="1601">
                  <c:v>1.3896860697233393E-2</c:v>
                </c:pt>
                <c:pt idx="1602">
                  <c:v>1.3890232013071824E-2</c:v>
                </c:pt>
                <c:pt idx="1603">
                  <c:v>1.3883632797497825E-2</c:v>
                </c:pt>
                <c:pt idx="1604">
                  <c:v>1.3877063240759213E-2</c:v>
                </c:pt>
                <c:pt idx="1605">
                  <c:v>1.3870523532704127E-2</c:v>
                </c:pt>
                <c:pt idx="1606">
                  <c:v>1.3864013863340574E-2</c:v>
                </c:pt>
                <c:pt idx="1607">
                  <c:v>1.3857534422596629E-2</c:v>
                </c:pt>
                <c:pt idx="1608">
                  <c:v>1.3850166605919867E-2</c:v>
                </c:pt>
                <c:pt idx="1609">
                  <c:v>1.3844666987079535E-2</c:v>
                </c:pt>
                <c:pt idx="1610">
                  <c:v>1.3838279372162532E-2</c:v>
                </c:pt>
                <c:pt idx="1611">
                  <c:v>1.383192274597711E-2</c:v>
                </c:pt>
                <c:pt idx="1612">
                  <c:v>1.382559729829147E-2</c:v>
                </c:pt>
                <c:pt idx="1613">
                  <c:v>1.3819303219113621E-2</c:v>
                </c:pt>
                <c:pt idx="1614">
                  <c:v>1.3813040698531509E-2</c:v>
                </c:pt>
                <c:pt idx="1615">
                  <c:v>1.3806809926553143E-2</c:v>
                </c:pt>
                <c:pt idx="1616">
                  <c:v>1.3800611092946724E-2</c:v>
                </c:pt>
                <c:pt idx="1617">
                  <c:v>1.3794444387800198E-2</c:v>
                </c:pt>
                <c:pt idx="1618">
                  <c:v>1.3788310001201509E-2</c:v>
                </c:pt>
                <c:pt idx="1619">
                  <c:v>1.3782208123078732E-2</c:v>
                </c:pt>
                <c:pt idx="1620">
                  <c:v>1.3776138943359939E-2</c:v>
                </c:pt>
                <c:pt idx="1621">
                  <c:v>1.377010265205314E-2</c:v>
                </c:pt>
                <c:pt idx="1622">
                  <c:v>1.3762390337586083E-2</c:v>
                </c:pt>
                <c:pt idx="1623">
                  <c:v>1.3758129494627624E-2</c:v>
                </c:pt>
                <c:pt idx="1624">
                  <c:v>1.3752193008365055E-2</c:v>
                </c:pt>
                <c:pt idx="1625">
                  <c:v>1.3746290170546516E-2</c:v>
                </c:pt>
                <c:pt idx="1626">
                  <c:v>1.374026554850527E-2</c:v>
                </c:pt>
                <c:pt idx="1627">
                  <c:v>1.3733755421307947E-2</c:v>
                </c:pt>
                <c:pt idx="1628">
                  <c:v>1.3727959572227277E-2</c:v>
                </c:pt>
                <c:pt idx="1629">
                  <c:v>1.3722198158481191E-2</c:v>
                </c:pt>
                <c:pt idx="1630">
                  <c:v>1.3716471370157635E-2</c:v>
                </c:pt>
                <c:pt idx="1631">
                  <c:v>1.3710779397264616E-2</c:v>
                </c:pt>
                <c:pt idx="1632">
                  <c:v>1.3705122429570338E-2</c:v>
                </c:pt>
                <c:pt idx="1633">
                  <c:v>1.3699500657322616E-2</c:v>
                </c:pt>
                <c:pt idx="1634">
                  <c:v>1.3693914270369589E-2</c:v>
                </c:pt>
                <c:pt idx="1635">
                  <c:v>1.3688363458799202E-2</c:v>
                </c:pt>
                <c:pt idx="1636">
                  <c:v>1.3682848412379656E-2</c:v>
                </c:pt>
                <c:pt idx="1637">
                  <c:v>1.3677369321278832E-2</c:v>
                </c:pt>
                <c:pt idx="1638">
                  <c:v>1.3671926375424803E-2</c:v>
                </c:pt>
                <c:pt idx="1639">
                  <c:v>1.366651976482558E-2</c:v>
                </c:pt>
                <c:pt idx="1640">
                  <c:v>1.3661149679409235E-2</c:v>
                </c:pt>
                <c:pt idx="1641">
                  <c:v>1.3655816309183777E-2</c:v>
                </c:pt>
                <c:pt idx="1642">
                  <c:v>1.365051984407728E-2</c:v>
                </c:pt>
                <c:pt idx="1643">
                  <c:v>1.3645260474257626E-2</c:v>
                </c:pt>
                <c:pt idx="1644">
                  <c:v>1.3640038389493014E-2</c:v>
                </c:pt>
                <c:pt idx="1645">
                  <c:v>1.3634853779791456E-2</c:v>
                </c:pt>
                <c:pt idx="1646">
                  <c:v>1.3629706835240896E-2</c:v>
                </c:pt>
                <c:pt idx="1647">
                  <c:v>1.3624597745769407E-2</c:v>
                </c:pt>
                <c:pt idx="1648">
                  <c:v>1.3619526701384999E-2</c:v>
                </c:pt>
                <c:pt idx="1649">
                  <c:v>1.3614493892015744E-2</c:v>
                </c:pt>
                <c:pt idx="1650">
                  <c:v>1.3609499507749589E-2</c:v>
                </c:pt>
                <c:pt idx="1651">
                  <c:v>1.3604543738354735E-2</c:v>
                </c:pt>
                <c:pt idx="1652">
                  <c:v>1.3599626773999063E-2</c:v>
                </c:pt>
                <c:pt idx="1653">
                  <c:v>1.3594748804690582E-2</c:v>
                </c:pt>
                <c:pt idx="1654">
                  <c:v>1.3589910020277429E-2</c:v>
                </c:pt>
                <c:pt idx="1655">
                  <c:v>1.3585110610847551E-2</c:v>
                </c:pt>
                <c:pt idx="1656">
                  <c:v>1.3580350766329019E-2</c:v>
                </c:pt>
                <c:pt idx="1657">
                  <c:v>1.3575630676729844E-2</c:v>
                </c:pt>
                <c:pt idx="1658">
                  <c:v>1.3570950531978099E-2</c:v>
                </c:pt>
                <c:pt idx="1659">
                  <c:v>1.3566310522081793E-2</c:v>
                </c:pt>
                <c:pt idx="1660">
                  <c:v>1.3560404074430821E-2</c:v>
                </c:pt>
                <c:pt idx="1661">
                  <c:v>1.355585651482194E-2</c:v>
                </c:pt>
                <c:pt idx="1662">
                  <c:v>1.3551991040241518E-2</c:v>
                </c:pt>
                <c:pt idx="1663">
                  <c:v>1.3547519327241631E-2</c:v>
                </c:pt>
                <c:pt idx="1664">
                  <c:v>1.3543088726235553E-2</c:v>
                </c:pt>
                <c:pt idx="1665">
                  <c:v>1.3538699426991485E-2</c:v>
                </c:pt>
                <c:pt idx="1666">
                  <c:v>1.3534351619757246E-2</c:v>
                </c:pt>
                <c:pt idx="1667">
                  <c:v>1.3530045494301035E-2</c:v>
                </c:pt>
                <c:pt idx="1668">
                  <c:v>1.3525781240710799E-2</c:v>
                </c:pt>
                <c:pt idx="1669">
                  <c:v>1.3521559048914611E-2</c:v>
                </c:pt>
                <c:pt idx="1670">
                  <c:v>1.351737910892048E-2</c:v>
                </c:pt>
                <c:pt idx="1671">
                  <c:v>1.3513241610816351E-2</c:v>
                </c:pt>
                <c:pt idx="1672">
                  <c:v>1.3509146744450362E-2</c:v>
                </c:pt>
                <c:pt idx="1673">
                  <c:v>1.3505094699750586E-2</c:v>
                </c:pt>
                <c:pt idx="1674">
                  <c:v>1.3501085666884904E-2</c:v>
                </c:pt>
                <c:pt idx="1675">
                  <c:v>1.3497119835701454E-2</c:v>
                </c:pt>
                <c:pt idx="1676">
                  <c:v>1.3493197396208245E-2</c:v>
                </c:pt>
                <c:pt idx="1677">
                  <c:v>1.3488175189451113E-2</c:v>
                </c:pt>
                <c:pt idx="1678">
                  <c:v>1.3484939167067722E-2</c:v>
                </c:pt>
                <c:pt idx="1679">
                  <c:v>1.3481692327790284E-2</c:v>
                </c:pt>
                <c:pt idx="1680">
                  <c:v>1.3477945354898324E-2</c:v>
                </c:pt>
                <c:pt idx="1681">
                  <c:v>1.3474242723576779E-2</c:v>
                </c:pt>
                <c:pt idx="1682">
                  <c:v>1.3470584623993531E-2</c:v>
                </c:pt>
                <c:pt idx="1683">
                  <c:v>1.3466971245836845E-2</c:v>
                </c:pt>
                <c:pt idx="1684">
                  <c:v>1.3463402779354539E-2</c:v>
                </c:pt>
                <c:pt idx="1685">
                  <c:v>1.3459879414314813E-2</c:v>
                </c:pt>
                <c:pt idx="1686">
                  <c:v>1.3456401340885549E-2</c:v>
                </c:pt>
                <c:pt idx="1687">
                  <c:v>1.3452968748834948E-2</c:v>
                </c:pt>
                <c:pt idx="1688">
                  <c:v>1.3449581828410828E-2</c:v>
                </c:pt>
                <c:pt idx="1689">
                  <c:v>1.344624076938139E-2</c:v>
                </c:pt>
                <c:pt idx="1690">
                  <c:v>1.3442945761834579E-2</c:v>
                </c:pt>
                <c:pt idx="1691">
                  <c:v>1.3439696995618533E-2</c:v>
                </c:pt>
                <c:pt idx="1692">
                  <c:v>1.3436494660981069E-2</c:v>
                </c:pt>
                <c:pt idx="1693">
                  <c:v>1.3433338947610451E-2</c:v>
                </c:pt>
                <c:pt idx="1694">
                  <c:v>1.3430230045674563E-2</c:v>
                </c:pt>
                <c:pt idx="1695">
                  <c:v>1.3427168145101476E-2</c:v>
                </c:pt>
                <c:pt idx="1696">
                  <c:v>1.3424153435819264E-2</c:v>
                </c:pt>
                <c:pt idx="1697">
                  <c:v>1.3421186107915872E-2</c:v>
                </c:pt>
                <c:pt idx="1698">
                  <c:v>1.3418266351319375E-2</c:v>
                </c:pt>
                <c:pt idx="1699">
                  <c:v>1.3415394355877908E-2</c:v>
                </c:pt>
                <c:pt idx="1700">
                  <c:v>1.3412570311919225E-2</c:v>
                </c:pt>
                <c:pt idx="1701">
                  <c:v>1.3409794409131592E-2</c:v>
                </c:pt>
                <c:pt idx="1702">
                  <c:v>1.3407066837523018E-2</c:v>
                </c:pt>
                <c:pt idx="1703">
                  <c:v>1.3404387787181449E-2</c:v>
                </c:pt>
                <c:pt idx="1704">
                  <c:v>1.3401757448034957E-2</c:v>
                </c:pt>
                <c:pt idx="1705">
                  <c:v>1.3399176010011615E-2</c:v>
                </c:pt>
                <c:pt idx="1706">
                  <c:v>1.3396643663279306E-2</c:v>
                </c:pt>
                <c:pt idx="1707">
                  <c:v>1.3394160597686167E-2</c:v>
                </c:pt>
                <c:pt idx="1708">
                  <c:v>1.3391727003080334E-2</c:v>
                </c:pt>
                <c:pt idx="1709">
                  <c:v>1.3389343069709625E-2</c:v>
                </c:pt>
                <c:pt idx="1710">
                  <c:v>1.3387008987422178E-2</c:v>
                </c:pt>
                <c:pt idx="1711">
                  <c:v>1.3384724946146065E-2</c:v>
                </c:pt>
                <c:pt idx="1712">
                  <c:v>1.3382031615867263E-2</c:v>
                </c:pt>
                <c:pt idx="1713">
                  <c:v>1.3379807259381593E-2</c:v>
                </c:pt>
                <c:pt idx="1714">
                  <c:v>1.3377722478500331E-2</c:v>
                </c:pt>
                <c:pt idx="1715">
                  <c:v>1.337550163818868E-2</c:v>
                </c:pt>
                <c:pt idx="1716">
                  <c:v>1.3373282808828435E-2</c:v>
                </c:pt>
                <c:pt idx="1717">
                  <c:v>1.3371066031666601E-2</c:v>
                </c:pt>
                <c:pt idx="1718">
                  <c:v>1.3368851347950184E-2</c:v>
                </c:pt>
                <c:pt idx="1719">
                  <c:v>1.3366638799086061E-2</c:v>
                </c:pt>
                <c:pt idx="1720">
                  <c:v>1.3364428426481112E-2</c:v>
                </c:pt>
                <c:pt idx="1721">
                  <c:v>1.3362220271382341E-2</c:v>
                </c:pt>
                <c:pt idx="1722">
                  <c:v>1.3360014374876883E-2</c:v>
                </c:pt>
                <c:pt idx="1723">
                  <c:v>1.3357810778691359E-2</c:v>
                </c:pt>
                <c:pt idx="1724">
                  <c:v>1.3355609523832968E-2</c:v>
                </c:pt>
                <c:pt idx="1725">
                  <c:v>1.3353410651788522E-2</c:v>
                </c:pt>
                <c:pt idx="1726">
                  <c:v>1.3351577397520131E-2</c:v>
                </c:pt>
                <c:pt idx="1727">
                  <c:v>1.3347767639491082E-2</c:v>
                </c:pt>
                <c:pt idx="1728">
                  <c:v>1.3345577614449766E-2</c:v>
                </c:pt>
                <c:pt idx="1729">
                  <c:v>1.3343390161031365E-2</c:v>
                </c:pt>
                <c:pt idx="1730">
                  <c:v>1.3340893416220467E-2</c:v>
                </c:pt>
                <c:pt idx="1731">
                  <c:v>1.3339023134291139E-2</c:v>
                </c:pt>
                <c:pt idx="1732">
                  <c:v>1.3336843643703133E-2</c:v>
                </c:pt>
                <c:pt idx="1733">
                  <c:v>1.3334666889885938E-2</c:v>
                </c:pt>
                <c:pt idx="1734">
                  <c:v>1.333249291424643E-2</c:v>
                </c:pt>
                <c:pt idx="1735">
                  <c:v>1.3330321758111552E-2</c:v>
                </c:pt>
                <c:pt idx="1736">
                  <c:v>1.3328153462888181E-2</c:v>
                </c:pt>
                <c:pt idx="1737">
                  <c:v>1.3325988069743389E-2</c:v>
                </c:pt>
                <c:pt idx="1738">
                  <c:v>1.3323825620084051E-2</c:v>
                </c:pt>
                <c:pt idx="1739">
                  <c:v>1.3321666155157175E-2</c:v>
                </c:pt>
                <c:pt idx="1740">
                  <c:v>1.3319509716289701E-2</c:v>
                </c:pt>
                <c:pt idx="1741">
                  <c:v>1.3317356344888509E-2</c:v>
                </c:pt>
                <c:pt idx="1742">
                  <c:v>1.3315206082200604E-2</c:v>
                </c:pt>
                <c:pt idx="1743">
                  <c:v>1.3313058969552927E-2</c:v>
                </c:pt>
                <c:pt idx="1744">
                  <c:v>1.3310915048192484E-2</c:v>
                </c:pt>
                <c:pt idx="1745">
                  <c:v>1.3308774359526154E-2</c:v>
                </c:pt>
                <c:pt idx="1746">
                  <c:v>1.3306636944880879E-2</c:v>
                </c:pt>
                <c:pt idx="1747">
                  <c:v>1.3304502845503663E-2</c:v>
                </c:pt>
                <c:pt idx="1748">
                  <c:v>1.3302372102721449E-2</c:v>
                </c:pt>
                <c:pt idx="1749">
                  <c:v>1.3300244757861179E-2</c:v>
                </c:pt>
                <c:pt idx="1750">
                  <c:v>1.3298120852329731E-2</c:v>
                </c:pt>
                <c:pt idx="1751">
                  <c:v>1.3296000427294175E-2</c:v>
                </c:pt>
                <c:pt idx="1752">
                  <c:v>1.3293883524161387E-2</c:v>
                </c:pt>
                <c:pt idx="1753">
                  <c:v>1.3291770184098439E-2</c:v>
                </c:pt>
                <c:pt idx="1754">
                  <c:v>1.3289660448752016E-2</c:v>
                </c:pt>
                <c:pt idx="1755">
                  <c:v>1.3287554359049381E-2</c:v>
                </c:pt>
                <c:pt idx="1756">
                  <c:v>1.3285451956637218E-2</c:v>
                </c:pt>
                <c:pt idx="1757">
                  <c:v>1.3283353282522725E-2</c:v>
                </c:pt>
                <c:pt idx="1758">
                  <c:v>1.3281258378272653E-2</c:v>
                </c:pt>
                <c:pt idx="1759">
                  <c:v>1.3279167285054072E-2</c:v>
                </c:pt>
                <c:pt idx="1760">
                  <c:v>1.3277080044273859E-2</c:v>
                </c:pt>
                <c:pt idx="1761">
                  <c:v>1.327499669717902E-2</c:v>
                </c:pt>
                <c:pt idx="1762">
                  <c:v>1.3272917285176433E-2</c:v>
                </c:pt>
                <c:pt idx="1763">
                  <c:v>1.3270841849433168E-2</c:v>
                </c:pt>
                <c:pt idx="1764">
                  <c:v>1.3268276132154533E-2</c:v>
                </c:pt>
                <c:pt idx="1765">
                  <c:v>1.3266408069130264E-2</c:v>
                </c:pt>
                <c:pt idx="1766">
                  <c:v>1.3264639813668211E-2</c:v>
                </c:pt>
                <c:pt idx="1767">
                  <c:v>1.326258069647146E-2</c:v>
                </c:pt>
                <c:pt idx="1768">
                  <c:v>1.3260525762328612E-2</c:v>
                </c:pt>
                <c:pt idx="1769">
                  <c:v>1.3258475052326801E-2</c:v>
                </c:pt>
                <c:pt idx="1770">
                  <c:v>1.3256428607872905E-2</c:v>
                </c:pt>
                <c:pt idx="1771">
                  <c:v>1.3254386470373802E-2</c:v>
                </c:pt>
                <c:pt idx="1772">
                  <c:v>1.3252348680996562E-2</c:v>
                </c:pt>
                <c:pt idx="1773">
                  <c:v>1.3250315281148062E-2</c:v>
                </c:pt>
                <c:pt idx="1774">
                  <c:v>1.3248286312075308E-2</c:v>
                </c:pt>
                <c:pt idx="1775">
                  <c:v>1.3246261815185179E-2</c:v>
                </c:pt>
                <c:pt idx="1776">
                  <c:v>1.3244241831724679E-2</c:v>
                </c:pt>
                <c:pt idx="1777">
                  <c:v>1.3241651408648636E-2</c:v>
                </c:pt>
                <c:pt idx="1778">
                  <c:v>1.3240215570480274E-2</c:v>
                </c:pt>
                <c:pt idx="1779">
                  <c:v>1.3238209375270316E-2</c:v>
                </c:pt>
                <c:pt idx="1780">
                  <c:v>1.3236207858717819E-2</c:v>
                </c:pt>
                <c:pt idx="1781">
                  <c:v>1.3234211062309598E-2</c:v>
                </c:pt>
                <c:pt idx="1782">
                  <c:v>1.3231934841897441E-2</c:v>
                </c:pt>
                <c:pt idx="1783">
                  <c:v>1.3230231794754133E-2</c:v>
                </c:pt>
                <c:pt idx="1784">
                  <c:v>1.3228249406260773E-2</c:v>
                </c:pt>
                <c:pt idx="1785">
                  <c:v>1.3226271903059583E-2</c:v>
                </c:pt>
                <c:pt idx="1786">
                  <c:v>1.3224299326557443E-2</c:v>
                </c:pt>
                <c:pt idx="1787">
                  <c:v>1.3222331717841485E-2</c:v>
                </c:pt>
                <c:pt idx="1788">
                  <c:v>1.3220369118478459E-2</c:v>
                </c:pt>
                <c:pt idx="1789">
                  <c:v>1.3218411569635435E-2</c:v>
                </c:pt>
                <c:pt idx="1790">
                  <c:v>1.3216459112639356E-2</c:v>
                </c:pt>
                <c:pt idx="1791">
                  <c:v>1.3214511788817163E-2</c:v>
                </c:pt>
                <c:pt idx="1792">
                  <c:v>1.3212569639575733E-2</c:v>
                </c:pt>
                <c:pt idx="1793">
                  <c:v>1.3210632706082137E-2</c:v>
                </c:pt>
                <c:pt idx="1794">
                  <c:v>1.3208701029743253E-2</c:v>
                </c:pt>
                <c:pt idx="1795">
                  <c:v>1.3206774651886022E-2</c:v>
                </c:pt>
                <c:pt idx="1796">
                  <c:v>1.3204853613677514E-2</c:v>
                </c:pt>
                <c:pt idx="1797">
                  <c:v>1.320293795668448E-2</c:v>
                </c:pt>
                <c:pt idx="1798">
                  <c:v>1.3201027721994052E-2</c:v>
                </c:pt>
                <c:pt idx="1799">
                  <c:v>1.3199122951013109E-2</c:v>
                </c:pt>
                <c:pt idx="1800">
                  <c:v>1.3197223685148529E-2</c:v>
                </c:pt>
                <c:pt idx="1801">
                  <c:v>1.3195329965567382E-2</c:v>
                </c:pt>
                <c:pt idx="1802">
                  <c:v>1.3193441833676545E-2</c:v>
                </c:pt>
                <c:pt idx="1803">
                  <c:v>1.3191559330723024E-2</c:v>
                </c:pt>
                <c:pt idx="1804">
                  <c:v>1.3189682498113697E-2</c:v>
                </c:pt>
                <c:pt idx="1805">
                  <c:v>1.3187811377015635E-2</c:v>
                </c:pt>
                <c:pt idx="1806">
                  <c:v>1.318594600891565E-2</c:v>
                </c:pt>
                <c:pt idx="1807">
                  <c:v>1.3184086434980813E-2</c:v>
                </c:pt>
                <c:pt idx="1808">
                  <c:v>1.3182232696618001E-2</c:v>
                </c:pt>
                <c:pt idx="1809">
                  <c:v>1.3180384835154157E-2</c:v>
                </c:pt>
                <c:pt idx="1810">
                  <c:v>1.3178542891916223E-2</c:v>
                </c:pt>
                <c:pt idx="1811">
                  <c:v>1.3176706908151203E-2</c:v>
                </c:pt>
                <c:pt idx="1812">
                  <c:v>1.3174876925186041E-2</c:v>
                </c:pt>
                <c:pt idx="1813">
                  <c:v>1.3173052984347677E-2</c:v>
                </c:pt>
                <c:pt idx="1814">
                  <c:v>1.3171235126883118E-2</c:v>
                </c:pt>
                <c:pt idx="1815">
                  <c:v>1.3169423394359114E-2</c:v>
                </c:pt>
                <c:pt idx="1816">
                  <c:v>1.3167360395467398E-2</c:v>
                </c:pt>
                <c:pt idx="1817">
                  <c:v>1.3165561926413716E-2</c:v>
                </c:pt>
                <c:pt idx="1818">
                  <c:v>1.3164025358181064E-2</c:v>
                </c:pt>
                <c:pt idx="1819">
                  <c:v>1.3162238537729465E-2</c:v>
                </c:pt>
                <c:pt idx="1820">
                  <c:v>1.3160458048613322E-2</c:v>
                </c:pt>
                <c:pt idx="1821">
                  <c:v>1.3158683932159576E-2</c:v>
                </c:pt>
                <c:pt idx="1822">
                  <c:v>1.315691622969517E-2</c:v>
                </c:pt>
                <c:pt idx="1823">
                  <c:v>1.3155154982547046E-2</c:v>
                </c:pt>
                <c:pt idx="1824">
                  <c:v>1.3153400232042145E-2</c:v>
                </c:pt>
                <c:pt idx="1825">
                  <c:v>1.3151652019347537E-2</c:v>
                </c:pt>
                <c:pt idx="1826">
                  <c:v>1.3149910385950037E-2</c:v>
                </c:pt>
                <c:pt idx="1827">
                  <c:v>1.3148175373016713E-2</c:v>
                </c:pt>
                <c:pt idx="1828">
                  <c:v>1.314644702203438E-2</c:v>
                </c:pt>
                <c:pt idx="1829">
                  <c:v>1.3144725374250044E-2</c:v>
                </c:pt>
                <c:pt idx="1830">
                  <c:v>1.314301047091071E-2</c:v>
                </c:pt>
                <c:pt idx="1831">
                  <c:v>1.314130235334332E-2</c:v>
                </c:pt>
                <c:pt idx="1832">
                  <c:v>1.313911623981312E-2</c:v>
                </c:pt>
                <c:pt idx="1833">
                  <c:v>1.313790664107195E-2</c:v>
                </c:pt>
                <c:pt idx="1834">
                  <c:v>1.3136219128861981E-2</c:v>
                </c:pt>
                <c:pt idx="1835">
                  <c:v>1.3134538567731724E-2</c:v>
                </c:pt>
                <c:pt idx="1836">
                  <c:v>1.313286499900812E-2</c:v>
                </c:pt>
                <c:pt idx="1837">
                  <c:v>1.3131198464018112E-2</c:v>
                </c:pt>
                <c:pt idx="1838">
                  <c:v>1.3129539004008706E-2</c:v>
                </c:pt>
                <c:pt idx="1839">
                  <c:v>1.3127886660466714E-2</c:v>
                </c:pt>
                <c:pt idx="1840">
                  <c:v>1.3126241474399336E-2</c:v>
                </c:pt>
                <c:pt idx="1841">
                  <c:v>1.3124603487293385E-2</c:v>
                </c:pt>
                <c:pt idx="1842">
                  <c:v>1.3122972740635674E-2</c:v>
                </c:pt>
                <c:pt idx="1843">
                  <c:v>1.3121349275433403E-2</c:v>
                </c:pt>
                <c:pt idx="1844">
                  <c:v>1.3119733133173384E-2</c:v>
                </c:pt>
                <c:pt idx="1845">
                  <c:v>1.3118124355182559E-2</c:v>
                </c:pt>
                <c:pt idx="1846">
                  <c:v>1.3116522982707934E-2</c:v>
                </c:pt>
                <c:pt idx="1847">
                  <c:v>1.3114929057156388E-2</c:v>
                </c:pt>
                <c:pt idx="1848">
                  <c:v>1.311334261969499E-2</c:v>
                </c:pt>
                <c:pt idx="1849">
                  <c:v>1.3111763711730617E-2</c:v>
                </c:pt>
                <c:pt idx="1850">
                  <c:v>1.3110192374670149E-2</c:v>
                </c:pt>
                <c:pt idx="1851">
                  <c:v>1.3108628649680654E-2</c:v>
                </c:pt>
                <c:pt idx="1852">
                  <c:v>1.3107072578089074E-2</c:v>
                </c:pt>
                <c:pt idx="1853">
                  <c:v>1.3105524201302288E-2</c:v>
                </c:pt>
                <c:pt idx="1854">
                  <c:v>1.3103983560647237E-2</c:v>
                </c:pt>
                <c:pt idx="1855">
                  <c:v>1.310245069729099E-2</c:v>
                </c:pt>
                <c:pt idx="1856">
                  <c:v>1.3100925652640427E-2</c:v>
                </c:pt>
                <c:pt idx="1857">
                  <c:v>1.3099408468102425E-2</c:v>
                </c:pt>
                <c:pt idx="1858">
                  <c:v>1.3097899184764117E-2</c:v>
                </c:pt>
                <c:pt idx="1859">
                  <c:v>1.3096397844192254E-2</c:v>
                </c:pt>
                <c:pt idx="1860">
                  <c:v>1.3094904487473968E-2</c:v>
                </c:pt>
                <c:pt idx="1861">
                  <c:v>1.3093419156096076E-2</c:v>
                </c:pt>
                <c:pt idx="1862">
                  <c:v>1.3091941891305581E-2</c:v>
                </c:pt>
                <c:pt idx="1863">
                  <c:v>1.3090472734429426E-2</c:v>
                </c:pt>
                <c:pt idx="1864">
                  <c:v>1.3089011726714617E-2</c:v>
                </c:pt>
                <c:pt idx="1865">
                  <c:v>1.3087558909647967E-2</c:v>
                </c:pt>
                <c:pt idx="1866">
                  <c:v>1.3086114324396547E-2</c:v>
                </c:pt>
                <c:pt idx="1867">
                  <c:v>1.3084678012287299E-2</c:v>
                </c:pt>
                <c:pt idx="1868">
                  <c:v>1.3083046696245049E-2</c:v>
                </c:pt>
                <c:pt idx="1869">
                  <c:v>1.3081830372962955E-2</c:v>
                </c:pt>
                <c:pt idx="1870">
                  <c:v>1.3080419128321807E-2</c:v>
                </c:pt>
                <c:pt idx="1871">
                  <c:v>1.3079016322130599E-2</c:v>
                </c:pt>
                <c:pt idx="1872">
                  <c:v>1.3077621995636335E-2</c:v>
                </c:pt>
                <c:pt idx="1873">
                  <c:v>1.3076236190245893E-2</c:v>
                </c:pt>
                <c:pt idx="1874">
                  <c:v>1.307485894720628E-2</c:v>
                </c:pt>
                <c:pt idx="1875">
                  <c:v>1.3073490307924374E-2</c:v>
                </c:pt>
                <c:pt idx="1876">
                  <c:v>1.3072130313647179E-2</c:v>
                </c:pt>
                <c:pt idx="1877">
                  <c:v>1.3070779005701638E-2</c:v>
                </c:pt>
                <c:pt idx="1878">
                  <c:v>1.3069436425334757E-2</c:v>
                </c:pt>
                <c:pt idx="1879">
                  <c:v>1.3068102613953414E-2</c:v>
                </c:pt>
                <c:pt idx="1880">
                  <c:v>1.306677761288455E-2</c:v>
                </c:pt>
                <c:pt idx="1881">
                  <c:v>1.3065461463375172E-2</c:v>
                </c:pt>
                <c:pt idx="1882">
                  <c:v>1.3064154206832157E-2</c:v>
                </c:pt>
                <c:pt idx="1883">
                  <c:v>1.3062486581993937E-2</c:v>
                </c:pt>
                <c:pt idx="1884">
                  <c:v>1.306156653763324E-2</c:v>
                </c:pt>
                <c:pt idx="1885">
                  <c:v>1.3060286207711158E-2</c:v>
                </c:pt>
                <c:pt idx="1886">
                  <c:v>1.3058834067543046E-2</c:v>
                </c:pt>
                <c:pt idx="1887">
                  <c:v>1.3057752763696584E-2</c:v>
                </c:pt>
                <c:pt idx="1888">
                  <c:v>1.3056499732098104E-2</c:v>
                </c:pt>
                <c:pt idx="1889">
                  <c:v>1.3055255882754579E-2</c:v>
                </c:pt>
                <c:pt idx="1890">
                  <c:v>1.3054021256833082E-2</c:v>
                </c:pt>
                <c:pt idx="1891">
                  <c:v>1.3052795895660552E-2</c:v>
                </c:pt>
                <c:pt idx="1892">
                  <c:v>1.3051579840483996E-2</c:v>
                </c:pt>
                <c:pt idx="1893">
                  <c:v>1.3050373132790227E-2</c:v>
                </c:pt>
                <c:pt idx="1894">
                  <c:v>1.3049175813746317E-2</c:v>
                </c:pt>
                <c:pt idx="1895">
                  <c:v>1.3047987924679205E-2</c:v>
                </c:pt>
                <c:pt idx="1896">
                  <c:v>1.3046809506995771E-2</c:v>
                </c:pt>
                <c:pt idx="1897">
                  <c:v>1.3045640601863084E-2</c:v>
                </c:pt>
                <c:pt idx="1898">
                  <c:v>1.3044481250767959E-2</c:v>
                </c:pt>
                <c:pt idx="1899">
                  <c:v>1.30433314949574E-2</c:v>
                </c:pt>
                <c:pt idx="1900">
                  <c:v>1.3042191375678414E-2</c:v>
                </c:pt>
                <c:pt idx="1901">
                  <c:v>1.3041060934417814E-2</c:v>
                </c:pt>
                <c:pt idx="1902">
                  <c:v>1.3039940212262735E-2</c:v>
                </c:pt>
                <c:pt idx="1903">
                  <c:v>1.303882925069999E-2</c:v>
                </c:pt>
                <c:pt idx="1904">
                  <c:v>1.3037728090976586E-2</c:v>
                </c:pt>
                <c:pt idx="1905">
                  <c:v>1.3036636774419463E-2</c:v>
                </c:pt>
                <c:pt idx="1906">
                  <c:v>1.3035555342355565E-2</c:v>
                </c:pt>
                <c:pt idx="1907">
                  <c:v>1.3034483836031896E-2</c:v>
                </c:pt>
                <c:pt idx="1908">
                  <c:v>1.3033422296855335E-2</c:v>
                </c:pt>
                <c:pt idx="1909">
                  <c:v>1.3032370766152823E-2</c:v>
                </c:pt>
                <c:pt idx="1910">
                  <c:v>1.3031329285171367E-2</c:v>
                </c:pt>
                <c:pt idx="1911">
                  <c:v>1.3030297895317844E-2</c:v>
                </c:pt>
                <c:pt idx="1912">
                  <c:v>1.3029276637759324E-2</c:v>
                </c:pt>
                <c:pt idx="1913">
                  <c:v>1.3028265553982621E-2</c:v>
                </c:pt>
                <c:pt idx="1914">
                  <c:v>1.3027264685074869E-2</c:v>
                </c:pt>
                <c:pt idx="1915">
                  <c:v>1.3026274072602817E-2</c:v>
                </c:pt>
                <c:pt idx="1916">
                  <c:v>1.30252937576536E-2</c:v>
                </c:pt>
                <c:pt idx="1917">
                  <c:v>1.3024323781793967E-2</c:v>
                </c:pt>
                <c:pt idx="1918">
                  <c:v>1.3023364186111053E-2</c:v>
                </c:pt>
                <c:pt idx="1919">
                  <c:v>1.3022415012011734E-2</c:v>
                </c:pt>
                <c:pt idx="1920">
                  <c:v>1.3021210025261354E-2</c:v>
                </c:pt>
                <c:pt idx="1921">
                  <c:v>1.3020284827183204E-2</c:v>
                </c:pt>
                <c:pt idx="1922">
                  <c:v>1.3019500201298939E-2</c:v>
                </c:pt>
                <c:pt idx="1923">
                  <c:v>1.3018594642550951E-2</c:v>
                </c:pt>
                <c:pt idx="1924">
                  <c:v>1.3017699717856601E-2</c:v>
                </c:pt>
                <c:pt idx="1925">
                  <c:v>1.3016815468622767E-2</c:v>
                </c:pt>
                <c:pt idx="1926">
                  <c:v>1.3015941935936581E-2</c:v>
                </c:pt>
                <c:pt idx="1927">
                  <c:v>1.3015079161364795E-2</c:v>
                </c:pt>
                <c:pt idx="1928">
                  <c:v>1.3014227185994542E-2</c:v>
                </c:pt>
                <c:pt idx="1929">
                  <c:v>1.3013386051392573E-2</c:v>
                </c:pt>
                <c:pt idx="1930">
                  <c:v>1.3012555798725955E-2</c:v>
                </c:pt>
                <c:pt idx="1931">
                  <c:v>1.3011736469321633E-2</c:v>
                </c:pt>
                <c:pt idx="1932">
                  <c:v>1.3010928104506547E-2</c:v>
                </c:pt>
                <c:pt idx="1933">
                  <c:v>1.3009904956140517E-2</c:v>
                </c:pt>
                <c:pt idx="1934">
                  <c:v>1.3009344433951853E-2</c:v>
                </c:pt>
                <c:pt idx="1935">
                  <c:v>1.3008569210786192E-2</c:v>
                </c:pt>
                <c:pt idx="1936">
                  <c:v>1.3007805117597471E-2</c:v>
                </c:pt>
                <c:pt idx="1937">
                  <c:v>1.3007052195472824E-2</c:v>
                </c:pt>
                <c:pt idx="1938">
                  <c:v>1.3006205445043051E-2</c:v>
                </c:pt>
                <c:pt idx="1939">
                  <c:v>1.3005580030123198E-2</c:v>
                </c:pt>
                <c:pt idx="1940">
                  <c:v>1.3004860869312296E-2</c:v>
                </c:pt>
                <c:pt idx="1941">
                  <c:v>1.3004153045113043E-2</c:v>
                </c:pt>
                <c:pt idx="1942">
                  <c:v>1.3003456598532637E-2</c:v>
                </c:pt>
                <c:pt idx="1943">
                  <c:v>1.3002771571137828E-2</c:v>
                </c:pt>
                <c:pt idx="1944">
                  <c:v>1.3002098004095686E-2</c:v>
                </c:pt>
                <c:pt idx="1945">
                  <c:v>1.3001435938733152E-2</c:v>
                </c:pt>
                <c:pt idx="1946">
                  <c:v>1.300078541637717E-2</c:v>
                </c:pt>
                <c:pt idx="1947">
                  <c:v>1.3000146478354679E-2</c:v>
                </c:pt>
                <c:pt idx="1948">
                  <c:v>1.2999519165832751E-2</c:v>
                </c:pt>
                <c:pt idx="1949">
                  <c:v>1.2998903520538008E-2</c:v>
                </c:pt>
                <c:pt idx="1950">
                  <c:v>1.2998299583317774E-2</c:v>
                </c:pt>
                <c:pt idx="1951">
                  <c:v>1.2997707395818736E-2</c:v>
                </c:pt>
                <c:pt idx="1952">
                  <c:v>1.2997126999128028E-2</c:v>
                </c:pt>
                <c:pt idx="1953">
                  <c:v>1.2996558434652528E-2</c:v>
                </c:pt>
                <c:pt idx="1954">
                  <c:v>1.2996001743799113E-2</c:v>
                </c:pt>
                <c:pt idx="1955">
                  <c:v>1.2995456967734853E-2</c:v>
                </c:pt>
                <c:pt idx="1956">
                  <c:v>1.2994924147866627E-2</c:v>
                </c:pt>
                <c:pt idx="1957">
                  <c:v>1.2994403325441439E-2</c:v>
                </c:pt>
                <c:pt idx="1958">
                  <c:v>1.2993894541866169E-2</c:v>
                </c:pt>
                <c:pt idx="1959">
                  <c:v>1.2993397838307885E-2</c:v>
                </c:pt>
                <c:pt idx="1960">
                  <c:v>1.2992913256333338E-2</c:v>
                </c:pt>
                <c:pt idx="1961">
                  <c:v>1.2992440837029662E-2</c:v>
                </c:pt>
                <c:pt idx="1962">
                  <c:v>1.2991980621803734E-2</c:v>
                </c:pt>
                <c:pt idx="1963">
                  <c:v>1.299153265190256E-2</c:v>
                </c:pt>
                <c:pt idx="1964">
                  <c:v>1.2991096968733018E-2</c:v>
                </c:pt>
                <c:pt idx="1965">
                  <c:v>1.299067361362205E-2</c:v>
                </c:pt>
                <c:pt idx="1966">
                  <c:v>1.2990262627816662E-2</c:v>
                </c:pt>
                <c:pt idx="1967">
                  <c:v>1.298986405256386E-2</c:v>
                </c:pt>
                <c:pt idx="1968">
                  <c:v>1.2989477929350457E-2</c:v>
                </c:pt>
                <c:pt idx="1969">
                  <c:v>1.2989104299343524E-2</c:v>
                </c:pt>
                <c:pt idx="1970">
                  <c:v>1.2988743204029873E-2</c:v>
                </c:pt>
                <c:pt idx="1971">
                  <c:v>1.298839468449664E-2</c:v>
                </c:pt>
                <c:pt idx="1972">
                  <c:v>1.2987699045350354E-2</c:v>
                </c:pt>
                <c:pt idx="1973">
                  <c:v>1.2986829674774825E-2</c:v>
                </c:pt>
                <c:pt idx="1974">
                  <c:v>1.2986075886622928E-2</c:v>
                </c:pt>
                <c:pt idx="1975">
                  <c:v>1.2985186403895455E-2</c:v>
                </c:pt>
                <c:pt idx="1976">
                  <c:v>1.298428606880897E-2</c:v>
                </c:pt>
                <c:pt idx="1977">
                  <c:v>1.2983374865216391E-2</c:v>
                </c:pt>
                <c:pt idx="1978">
                  <c:v>1.298245277721044E-2</c:v>
                </c:pt>
                <c:pt idx="1979">
                  <c:v>1.29815197885641E-2</c:v>
                </c:pt>
                <c:pt idx="1980">
                  <c:v>1.298057588345003E-2</c:v>
                </c:pt>
                <c:pt idx="1981">
                  <c:v>1.2979621045801082E-2</c:v>
                </c:pt>
                <c:pt idx="1982">
                  <c:v>1.2978655259550109E-2</c:v>
                </c:pt>
                <c:pt idx="1983">
                  <c:v>1.2977678508789836E-2</c:v>
                </c:pt>
                <c:pt idx="1984">
                  <c:v>1.2976690777293243E-2</c:v>
                </c:pt>
                <c:pt idx="1985">
                  <c:v>1.2975692049312926E-2</c:v>
                </c:pt>
                <c:pt idx="1986">
                  <c:v>1.2974682308621865E-2</c:v>
                </c:pt>
                <c:pt idx="1987">
                  <c:v>1.2973661539312786E-2</c:v>
                </c:pt>
                <c:pt idx="1988">
                  <c:v>1.2972651502352051E-2</c:v>
                </c:pt>
                <c:pt idx="1989">
                  <c:v>1.2971586850731853E-2</c:v>
                </c:pt>
                <c:pt idx="1990">
                  <c:v>1.2970381429688871E-2</c:v>
                </c:pt>
                <c:pt idx="1991">
                  <c:v>1.2969467855192818E-2</c:v>
                </c:pt>
                <c:pt idx="1992">
                  <c:v>1.2968391702345983E-2</c:v>
                </c:pt>
                <c:pt idx="1993">
                  <c:v>1.2967304424797987E-2</c:v>
                </c:pt>
                <c:pt idx="1994">
                  <c:v>1.2966206006401748E-2</c:v>
                </c:pt>
                <c:pt idx="1995">
                  <c:v>1.2965096431249989E-2</c:v>
                </c:pt>
                <c:pt idx="1996">
                  <c:v>1.2963975683275564E-2</c:v>
                </c:pt>
                <c:pt idx="1997">
                  <c:v>1.2962843746411323E-2</c:v>
                </c:pt>
                <c:pt idx="1998">
                  <c:v>1.2961700604829929E-2</c:v>
                </c:pt>
                <c:pt idx="1999">
                  <c:v>1.296054624230436E-2</c:v>
                </c:pt>
                <c:pt idx="2000">
                  <c:v>1.2959380642847407E-2</c:v>
                </c:pt>
                <c:pt idx="2001">
                  <c:v>1.2958203790551792E-2</c:v>
                </c:pt>
                <c:pt idx="2002">
                  <c:v>1.2957015669430305E-2</c:v>
                </c:pt>
                <c:pt idx="2003">
                  <c:v>1.2955816263255926E-2</c:v>
                </c:pt>
                <c:pt idx="2004">
                  <c:v>1.2954605556121379E-2</c:v>
                </c:pt>
                <c:pt idx="2005">
                  <c:v>1.2953383532039453E-2</c:v>
                </c:pt>
                <c:pt idx="2006">
                  <c:v>1.2952150175022936E-2</c:v>
                </c:pt>
                <c:pt idx="2007">
                  <c:v>1.2950905469004681E-2</c:v>
                </c:pt>
                <c:pt idx="2008">
                  <c:v>1.294964939791754E-2</c:v>
                </c:pt>
                <c:pt idx="2009">
                  <c:v>1.2948381945694365E-2</c:v>
                </c:pt>
                <c:pt idx="2010">
                  <c:v>1.2947103096587753E-2</c:v>
                </c:pt>
                <c:pt idx="2011">
                  <c:v>1.2945812834290749E-2</c:v>
                </c:pt>
                <c:pt idx="2012">
                  <c:v>1.2944511142976012E-2</c:v>
                </c:pt>
                <c:pt idx="2013">
                  <c:v>1.2943198006496459E-2</c:v>
                </c:pt>
                <c:pt idx="2014">
                  <c:v>1.2941873408864879E-2</c:v>
                </c:pt>
                <c:pt idx="2015">
                  <c:v>1.2940537334173996E-2</c:v>
                </c:pt>
                <c:pt idx="2016">
                  <c:v>1.2939189766276726E-2</c:v>
                </c:pt>
                <c:pt idx="2017">
                  <c:v>1.2937830689265795E-2</c:v>
                </c:pt>
                <c:pt idx="2018">
                  <c:v>1.2936460086914181E-2</c:v>
                </c:pt>
                <c:pt idx="2019">
                  <c:v>1.2935077943474482E-2</c:v>
                </c:pt>
                <c:pt idx="2020">
                  <c:v>1.2933684242719679E-2</c:v>
                </c:pt>
                <c:pt idx="2021">
                  <c:v>1.2932278968742494E-2</c:v>
                </c:pt>
                <c:pt idx="2022">
                  <c:v>1.2930862105475782E-2</c:v>
                </c:pt>
                <c:pt idx="2023">
                  <c:v>1.292943363693233E-2</c:v>
                </c:pt>
                <c:pt idx="2024">
                  <c:v>1.2927836944340854E-2</c:v>
                </c:pt>
                <c:pt idx="2025">
                  <c:v>1.2926380120132919E-2</c:v>
                </c:pt>
                <c:pt idx="2026">
                  <c:v>1.2924868432797609E-2</c:v>
                </c:pt>
                <c:pt idx="2027">
                  <c:v>1.2923391714609878E-2</c:v>
                </c:pt>
                <c:pt idx="2028">
                  <c:v>1.2921903308731331E-2</c:v>
                </c:pt>
                <c:pt idx="2029">
                  <c:v>1.2920403199094821E-2</c:v>
                </c:pt>
                <c:pt idx="2030">
                  <c:v>1.2918891369873009E-2</c:v>
                </c:pt>
                <c:pt idx="2031">
                  <c:v>1.2917367804998747E-2</c:v>
                </c:pt>
                <c:pt idx="2032">
                  <c:v>1.291583248816508E-2</c:v>
                </c:pt>
                <c:pt idx="2033">
                  <c:v>1.2914285403864412E-2</c:v>
                </c:pt>
                <c:pt idx="2034">
                  <c:v>1.2912726535549979E-2</c:v>
                </c:pt>
                <c:pt idx="2035">
                  <c:v>1.2911155867474378E-2</c:v>
                </c:pt>
                <c:pt idx="2036">
                  <c:v>1.2909573383650397E-2</c:v>
                </c:pt>
                <c:pt idx="2037">
                  <c:v>1.2907979068010889E-2</c:v>
                </c:pt>
                <c:pt idx="2038">
                  <c:v>1.2906836960802082E-2</c:v>
                </c:pt>
                <c:pt idx="2039">
                  <c:v>1.2903824957435361E-2</c:v>
                </c:pt>
                <c:pt idx="2040">
                  <c:v>1.2902188254502178E-2</c:v>
                </c:pt>
                <c:pt idx="2041">
                  <c:v>1.2900539646532039E-2</c:v>
                </c:pt>
                <c:pt idx="2042">
                  <c:v>1.2898640924952076E-2</c:v>
                </c:pt>
                <c:pt idx="2043">
                  <c:v>1.2897206651372173E-2</c:v>
                </c:pt>
                <c:pt idx="2044">
                  <c:v>1.2895522232287959E-2</c:v>
                </c:pt>
                <c:pt idx="2045">
                  <c:v>1.2893825843898199E-2</c:v>
                </c:pt>
                <c:pt idx="2046">
                  <c:v>1.2892117470455489E-2</c:v>
                </c:pt>
                <c:pt idx="2047">
                  <c:v>1.2890397095892681E-2</c:v>
                </c:pt>
                <c:pt idx="2048">
                  <c:v>1.2888664704142627E-2</c:v>
                </c:pt>
                <c:pt idx="2049">
                  <c:v>1.2886920279218117E-2</c:v>
                </c:pt>
                <c:pt idx="2050">
                  <c:v>1.2885163805052002E-2</c:v>
                </c:pt>
                <c:pt idx="2051">
                  <c:v>1.2883395265737008E-2</c:v>
                </c:pt>
                <c:pt idx="2052">
                  <c:v>1.2881614645046113E-2</c:v>
                </c:pt>
                <c:pt idx="2053">
                  <c:v>1.2879821927231916E-2</c:v>
                </c:pt>
                <c:pt idx="2054">
                  <c:v>1.2878017096067396E-2</c:v>
                </c:pt>
                <c:pt idx="2055">
                  <c:v>1.2876200135645277E-2</c:v>
                </c:pt>
                <c:pt idx="2056">
                  <c:v>1.2874371029898413E-2</c:v>
                </c:pt>
                <c:pt idx="2057">
                  <c:v>1.2872529762919527E-2</c:v>
                </c:pt>
                <c:pt idx="2058">
                  <c:v>1.28706763184816E-2</c:v>
                </c:pt>
                <c:pt idx="2059">
                  <c:v>1.2868810680757292E-2</c:v>
                </c:pt>
                <c:pt idx="2060">
                  <c:v>1.286693283359952E-2</c:v>
                </c:pt>
                <c:pt idx="2061">
                  <c:v>1.2865042761101009E-2</c:v>
                </c:pt>
                <c:pt idx="2062">
                  <c:v>1.2863140447114674E-2</c:v>
                </c:pt>
                <c:pt idx="2063">
                  <c:v>1.286122587573324E-2</c:v>
                </c:pt>
                <c:pt idx="2064">
                  <c:v>1.2859299030889559E-2</c:v>
                </c:pt>
                <c:pt idx="2065">
                  <c:v>1.2857359896596421E-2</c:v>
                </c:pt>
                <c:pt idx="2066">
                  <c:v>1.2855408456866613E-2</c:v>
                </c:pt>
                <c:pt idx="2067">
                  <c:v>1.2853444695473115E-2</c:v>
                </c:pt>
                <c:pt idx="2068">
                  <c:v>1.2851468596748461E-2</c:v>
                </c:pt>
                <c:pt idx="2069">
                  <c:v>1.2849480144385694E-2</c:v>
                </c:pt>
                <c:pt idx="2070">
                  <c:v>1.2847479322557476E-2</c:v>
                </c:pt>
                <c:pt idx="2071">
                  <c:v>1.2845466115036785E-2</c:v>
                </c:pt>
                <c:pt idx="2072">
                  <c:v>1.284344050607622E-2</c:v>
                </c:pt>
                <c:pt idx="2073">
                  <c:v>1.2841402479368824E-2</c:v>
                </c:pt>
                <c:pt idx="2074">
                  <c:v>1.2839352019087258E-2</c:v>
                </c:pt>
                <c:pt idx="2075">
                  <c:v>1.2837289109164374E-2</c:v>
                </c:pt>
                <c:pt idx="2076">
                  <c:v>1.2834916232788984E-2</c:v>
                </c:pt>
                <c:pt idx="2077">
                  <c:v>1.2832826591209212E-2</c:v>
                </c:pt>
                <c:pt idx="2078">
                  <c:v>1.283102552143589E-2</c:v>
                </c:pt>
                <c:pt idx="2079">
                  <c:v>1.2828912652675939E-2</c:v>
                </c:pt>
                <c:pt idx="2080">
                  <c:v>1.2826787254258676E-2</c:v>
                </c:pt>
                <c:pt idx="2081">
                  <c:v>1.2824649310196889E-2</c:v>
                </c:pt>
                <c:pt idx="2082">
                  <c:v>1.282249880426356E-2</c:v>
                </c:pt>
                <c:pt idx="2083">
                  <c:v>1.2820335720551412E-2</c:v>
                </c:pt>
                <c:pt idx="2084">
                  <c:v>1.2818160043073235E-2</c:v>
                </c:pt>
                <c:pt idx="2085">
                  <c:v>1.2815971755841815E-2</c:v>
                </c:pt>
                <c:pt idx="2086">
                  <c:v>1.281377084271007E-2</c:v>
                </c:pt>
                <c:pt idx="2087">
                  <c:v>1.2811557287610853E-2</c:v>
                </c:pt>
                <c:pt idx="2088">
                  <c:v>1.2809331074796759E-2</c:v>
                </c:pt>
                <c:pt idx="2089">
                  <c:v>1.280709218804077E-2</c:v>
                </c:pt>
                <c:pt idx="2090">
                  <c:v>1.2804840611435608E-2</c:v>
                </c:pt>
                <c:pt idx="2091">
                  <c:v>1.2802576328754256E-2</c:v>
                </c:pt>
                <c:pt idx="2092">
                  <c:v>1.2799646412604559E-2</c:v>
                </c:pt>
                <c:pt idx="2093">
                  <c:v>1.279800958185362E-2</c:v>
                </c:pt>
                <c:pt idx="2094">
                  <c:v>1.2795707085420105E-2</c:v>
                </c:pt>
                <c:pt idx="2095">
                  <c:v>1.2793391818881616E-2</c:v>
                </c:pt>
                <c:pt idx="2096">
                  <c:v>1.2791063766490751E-2</c:v>
                </c:pt>
                <c:pt idx="2097">
                  <c:v>1.2788722912020489E-2</c:v>
                </c:pt>
                <c:pt idx="2098">
                  <c:v>1.2786369239483619E-2</c:v>
                </c:pt>
                <c:pt idx="2099">
                  <c:v>1.2784002732972866E-2</c:v>
                </c:pt>
                <c:pt idx="2100">
                  <c:v>1.2781623376261209E-2</c:v>
                </c:pt>
                <c:pt idx="2101">
                  <c:v>1.2779231153441373E-2</c:v>
                </c:pt>
                <c:pt idx="2102">
                  <c:v>1.2776826048606083E-2</c:v>
                </c:pt>
                <c:pt idx="2103">
                  <c:v>1.277440804568819E-2</c:v>
                </c:pt>
                <c:pt idx="2104">
                  <c:v>1.2771977128460676E-2</c:v>
                </c:pt>
                <c:pt idx="2105">
                  <c:v>1.2769533281096201E-2</c:v>
                </c:pt>
                <c:pt idx="2106">
                  <c:v>1.276707648768749E-2</c:v>
                </c:pt>
                <c:pt idx="2107">
                  <c:v>1.2764606731927586E-2</c:v>
                </c:pt>
                <c:pt idx="2108">
                  <c:v>1.2762123998069086E-2</c:v>
                </c:pt>
                <c:pt idx="2109">
                  <c:v>1.2759628269805035E-2</c:v>
                </c:pt>
                <c:pt idx="2110">
                  <c:v>1.2757119531467964E-2</c:v>
                </c:pt>
                <c:pt idx="2111">
                  <c:v>1.2754597766750919E-2</c:v>
                </c:pt>
                <c:pt idx="2112">
                  <c:v>1.2752062959746624E-2</c:v>
                </c:pt>
                <c:pt idx="2113">
                  <c:v>1.2749515094467867E-2</c:v>
                </c:pt>
                <c:pt idx="2114">
                  <c:v>1.2746954154847501E-2</c:v>
                </c:pt>
                <c:pt idx="2115">
                  <c:v>1.274438012497825E-2</c:v>
                </c:pt>
                <c:pt idx="2116">
                  <c:v>1.2741792988633094E-2</c:v>
                </c:pt>
                <c:pt idx="2117">
                  <c:v>1.2739192729984694E-2</c:v>
                </c:pt>
                <c:pt idx="2118">
                  <c:v>1.2736579332885967E-2</c:v>
                </c:pt>
                <c:pt idx="2119">
                  <c:v>1.2733952781429636E-2</c:v>
                </c:pt>
                <c:pt idx="2120">
                  <c:v>1.2731313059388683E-2</c:v>
                </c:pt>
                <c:pt idx="2121">
                  <c:v>1.2728660151175575E-2</c:v>
                </c:pt>
                <c:pt idx="2122">
                  <c:v>1.2725994040323485E-2</c:v>
                </c:pt>
                <c:pt idx="2123">
                  <c:v>1.2723314710845202E-2</c:v>
                </c:pt>
                <c:pt idx="2124">
                  <c:v>1.2720622147153193E-2</c:v>
                </c:pt>
                <c:pt idx="2125">
                  <c:v>1.2717916332860568E-2</c:v>
                </c:pt>
                <c:pt idx="2126">
                  <c:v>1.2715197251980115E-2</c:v>
                </c:pt>
                <c:pt idx="2127">
                  <c:v>1.2712464888524622E-2</c:v>
                </c:pt>
                <c:pt idx="2128">
                  <c:v>1.2709719226586813E-2</c:v>
                </c:pt>
                <c:pt idx="2129">
                  <c:v>1.2706960250019605E-2</c:v>
                </c:pt>
                <c:pt idx="2130">
                  <c:v>1.2704187942915723E-2</c:v>
                </c:pt>
                <c:pt idx="2131">
                  <c:v>1.2701402289048147E-2</c:v>
                </c:pt>
                <c:pt idx="2132">
                  <c:v>1.2698603272669473E-2</c:v>
                </c:pt>
                <c:pt idx="2133">
                  <c:v>1.2695790877632618E-2</c:v>
                </c:pt>
                <c:pt idx="2134">
                  <c:v>1.2692965087790498E-2</c:v>
                </c:pt>
                <c:pt idx="2135">
                  <c:v>1.2690125887315773E-2</c:v>
                </c:pt>
                <c:pt idx="2136">
                  <c:v>1.2687273260221232E-2</c:v>
                </c:pt>
                <c:pt idx="2137">
                  <c:v>1.2684407190359792E-2</c:v>
                </c:pt>
                <c:pt idx="2138">
                  <c:v>1.2681527661664305E-2</c:v>
                </c:pt>
                <c:pt idx="2139">
                  <c:v>1.2678634658307431E-2</c:v>
                </c:pt>
                <c:pt idx="2140">
                  <c:v>1.2675728164142086E-2</c:v>
                </c:pt>
                <c:pt idx="2141">
                  <c:v>1.267280816318106E-2</c:v>
                </c:pt>
                <c:pt idx="2142">
                  <c:v>1.266987463943714E-2</c:v>
                </c:pt>
                <c:pt idx="2143">
                  <c:v>1.2666083070058676E-2</c:v>
                </c:pt>
                <c:pt idx="2144">
                  <c:v>1.2663966959491901E-2</c:v>
                </c:pt>
                <c:pt idx="2145">
                  <c:v>1.2660992771156288E-2</c:v>
                </c:pt>
                <c:pt idx="2146">
                  <c:v>1.2658004996008998E-2</c:v>
                </c:pt>
                <c:pt idx="2147">
                  <c:v>1.2655003617823013E-2</c:v>
                </c:pt>
                <c:pt idx="2148">
                  <c:v>1.2651988620850929E-2</c:v>
                </c:pt>
                <c:pt idx="2149">
                  <c:v>1.2648959988865727E-2</c:v>
                </c:pt>
                <c:pt idx="2150">
                  <c:v>1.264591770596013E-2</c:v>
                </c:pt>
                <c:pt idx="2151">
                  <c:v>1.2642861756146928E-2</c:v>
                </c:pt>
                <c:pt idx="2152">
                  <c:v>1.2639792123279037E-2</c:v>
                </c:pt>
                <c:pt idx="2153">
                  <c:v>1.2636708791369244E-2</c:v>
                </c:pt>
                <c:pt idx="2154">
                  <c:v>1.2633611744590212E-2</c:v>
                </c:pt>
                <c:pt idx="2155">
                  <c:v>1.2630500966634983E-2</c:v>
                </c:pt>
                <c:pt idx="2156">
                  <c:v>1.2627376441596283E-2</c:v>
                </c:pt>
                <c:pt idx="2157">
                  <c:v>1.2624238153726708E-2</c:v>
                </c:pt>
                <c:pt idx="2158">
                  <c:v>1.262108608655943E-2</c:v>
                </c:pt>
                <c:pt idx="2159">
                  <c:v>1.261792022426711E-2</c:v>
                </c:pt>
                <c:pt idx="2160">
                  <c:v>1.2614740550942471E-2</c:v>
                </c:pt>
                <c:pt idx="2161">
                  <c:v>1.2611547050438432E-2</c:v>
                </c:pt>
                <c:pt idx="2162">
                  <c:v>1.2608339706847715E-2</c:v>
                </c:pt>
                <c:pt idx="2163">
                  <c:v>1.2605118503943302E-2</c:v>
                </c:pt>
                <c:pt idx="2164">
                  <c:v>1.2601883425897853E-2</c:v>
                </c:pt>
                <c:pt idx="2165">
                  <c:v>1.2598634456724156E-2</c:v>
                </c:pt>
                <c:pt idx="2166">
                  <c:v>1.2595371580195192E-2</c:v>
                </c:pt>
                <c:pt idx="2167">
                  <c:v>1.2592094780403684E-2</c:v>
                </c:pt>
                <c:pt idx="2168">
                  <c:v>1.2588804041442359E-2</c:v>
                </c:pt>
                <c:pt idx="2169">
                  <c:v>1.2585499347164131E-2</c:v>
                </c:pt>
                <c:pt idx="2170">
                  <c:v>1.2582180681581789E-2</c:v>
                </c:pt>
                <c:pt idx="2171">
                  <c:v>1.2578848028788059E-2</c:v>
                </c:pt>
                <c:pt idx="2172">
                  <c:v>1.2575501372555919E-2</c:v>
                </c:pt>
                <c:pt idx="2173">
                  <c:v>1.2572140697058032E-2</c:v>
                </c:pt>
                <c:pt idx="2174">
                  <c:v>1.2568765986067376E-2</c:v>
                </c:pt>
                <c:pt idx="2175">
                  <c:v>1.2565377223756613E-2</c:v>
                </c:pt>
                <c:pt idx="2176">
                  <c:v>1.2561974393978659E-2</c:v>
                </c:pt>
                <c:pt idx="2177">
                  <c:v>1.2558557480746302E-2</c:v>
                </c:pt>
                <c:pt idx="2178">
                  <c:v>1.2555126468232203E-2</c:v>
                </c:pt>
                <c:pt idx="2179">
                  <c:v>1.2551681340209342E-2</c:v>
                </c:pt>
                <c:pt idx="2180">
                  <c:v>1.2547726746277021E-2</c:v>
                </c:pt>
                <c:pt idx="2181">
                  <c:v>1.2544748673688488E-2</c:v>
                </c:pt>
                <c:pt idx="2182">
                  <c:v>1.2541261103136137E-2</c:v>
                </c:pt>
                <c:pt idx="2183">
                  <c:v>1.2537759353126177E-2</c:v>
                </c:pt>
                <c:pt idx="2184">
                  <c:v>1.2534243407671397E-2</c:v>
                </c:pt>
                <c:pt idx="2185">
                  <c:v>1.2530713250464842E-2</c:v>
                </c:pt>
                <c:pt idx="2186">
                  <c:v>1.2527168865759108E-2</c:v>
                </c:pt>
                <c:pt idx="2187">
                  <c:v>1.2523610237487048E-2</c:v>
                </c:pt>
                <c:pt idx="2188">
                  <c:v>1.2520037349581514E-2</c:v>
                </c:pt>
                <c:pt idx="2189">
                  <c:v>1.2516450185975359E-2</c:v>
                </c:pt>
                <c:pt idx="2190">
                  <c:v>1.2512848730921178E-2</c:v>
                </c:pt>
                <c:pt idx="2191">
                  <c:v>1.2509232967952144E-2</c:v>
                </c:pt>
                <c:pt idx="2192">
                  <c:v>1.250560288140079E-2</c:v>
                </c:pt>
                <c:pt idx="2193">
                  <c:v>1.2501958455199969E-2</c:v>
                </c:pt>
                <c:pt idx="2194">
                  <c:v>1.2497251667999976E-2</c:v>
                </c:pt>
                <c:pt idx="2195">
                  <c:v>1.2494626519581331E-2</c:v>
                </c:pt>
                <c:pt idx="2196">
                  <c:v>1.2490938978189092E-2</c:v>
                </c:pt>
                <c:pt idx="2197">
                  <c:v>1.2487237033038667E-2</c:v>
                </c:pt>
                <c:pt idx="2198">
                  <c:v>1.2482988580728716E-2</c:v>
                </c:pt>
                <c:pt idx="2199">
                  <c:v>1.2479789867274604E-2</c:v>
                </c:pt>
                <c:pt idx="2200">
                  <c:v>1.2476044614686543E-2</c:v>
                </c:pt>
                <c:pt idx="2201">
                  <c:v>1.2472284894231578E-2</c:v>
                </c:pt>
                <c:pt idx="2202">
                  <c:v>1.2468510690002432E-2</c:v>
                </c:pt>
                <c:pt idx="2203">
                  <c:v>1.2464721985772087E-2</c:v>
                </c:pt>
                <c:pt idx="2204">
                  <c:v>1.2460918765793139E-2</c:v>
                </c:pt>
                <c:pt idx="2205">
                  <c:v>1.2457101013918503E-2</c:v>
                </c:pt>
                <c:pt idx="2206">
                  <c:v>1.2453268713921162E-2</c:v>
                </c:pt>
                <c:pt idx="2207">
                  <c:v>1.2449421850213582E-2</c:v>
                </c:pt>
                <c:pt idx="2208">
                  <c:v>1.2445560406488809E-2</c:v>
                </c:pt>
                <c:pt idx="2209">
                  <c:v>1.2441684366759631E-2</c:v>
                </c:pt>
                <c:pt idx="2210">
                  <c:v>1.24377937149589E-2</c:v>
                </c:pt>
                <c:pt idx="2211">
                  <c:v>1.2433888435339213E-2</c:v>
                </c:pt>
                <c:pt idx="2212">
                  <c:v>1.2429968511513678E-2</c:v>
                </c:pt>
                <c:pt idx="2213">
                  <c:v>1.2426033927734892E-2</c:v>
                </c:pt>
                <c:pt idx="2214">
                  <c:v>1.2422084667775835E-2</c:v>
                </c:pt>
                <c:pt idx="2215">
                  <c:v>1.2418120715969039E-2</c:v>
                </c:pt>
                <c:pt idx="2216">
                  <c:v>1.2414142055927613E-2</c:v>
                </c:pt>
                <c:pt idx="2217">
                  <c:v>1.2410148671744281E-2</c:v>
                </c:pt>
                <c:pt idx="2218">
                  <c:v>1.2406140547431832E-2</c:v>
                </c:pt>
                <c:pt idx="2219">
                  <c:v>1.2402117667003054E-2</c:v>
                </c:pt>
                <c:pt idx="2220">
                  <c:v>1.2398080014550672E-2</c:v>
                </c:pt>
                <c:pt idx="2221">
                  <c:v>1.239402757376773E-2</c:v>
                </c:pt>
                <c:pt idx="2222">
                  <c:v>1.2389960328826888E-2</c:v>
                </c:pt>
                <c:pt idx="2223">
                  <c:v>1.2385878263581063E-2</c:v>
                </c:pt>
                <c:pt idx="2224">
                  <c:v>1.2381781362202915E-2</c:v>
                </c:pt>
                <c:pt idx="2225">
                  <c:v>1.2377669608545361E-2</c:v>
                </c:pt>
                <c:pt idx="2226">
                  <c:v>1.2373542986701125E-2</c:v>
                </c:pt>
                <c:pt idx="2227">
                  <c:v>1.2369401480523123E-2</c:v>
                </c:pt>
                <c:pt idx="2228">
                  <c:v>1.2365245073944209E-2</c:v>
                </c:pt>
                <c:pt idx="2229">
                  <c:v>1.2361073751137042E-2</c:v>
                </c:pt>
                <c:pt idx="2230">
                  <c:v>1.2356887495954538E-2</c:v>
                </c:pt>
                <c:pt idx="2231">
                  <c:v>1.2352686292489423E-2</c:v>
                </c:pt>
                <c:pt idx="2232">
                  <c:v>1.2347262754310862E-2</c:v>
                </c:pt>
                <c:pt idx="2233">
                  <c:v>1.2343027323105105E-2</c:v>
                </c:pt>
                <c:pt idx="2234">
                  <c:v>1.2339385014410453E-2</c:v>
                </c:pt>
                <c:pt idx="2235">
                  <c:v>1.2335121711419816E-2</c:v>
                </c:pt>
                <c:pt idx="2236">
                  <c:v>1.2330843377652556E-2</c:v>
                </c:pt>
                <c:pt idx="2237">
                  <c:v>1.2326549997041525E-2</c:v>
                </c:pt>
                <c:pt idx="2238">
                  <c:v>1.2322241553839319E-2</c:v>
                </c:pt>
                <c:pt idx="2239">
                  <c:v>1.231791803181892E-2</c:v>
                </c:pt>
                <c:pt idx="2240">
                  <c:v>1.2313579414913178E-2</c:v>
                </c:pt>
                <c:pt idx="2241">
                  <c:v>1.2309225687294756E-2</c:v>
                </c:pt>
                <c:pt idx="2242">
                  <c:v>1.2304856832896505E-2</c:v>
                </c:pt>
                <c:pt idx="2243">
                  <c:v>1.2300472835571341E-2</c:v>
                </c:pt>
                <c:pt idx="2244">
                  <c:v>1.2296073679332054E-2</c:v>
                </c:pt>
                <c:pt idx="2245">
                  <c:v>1.229165934819143E-2</c:v>
                </c:pt>
                <c:pt idx="2246">
                  <c:v>1.2287229826242196E-2</c:v>
                </c:pt>
                <c:pt idx="2247">
                  <c:v>1.2282785097417204E-2</c:v>
                </c:pt>
                <c:pt idx="2248">
                  <c:v>1.2278325145489433E-2</c:v>
                </c:pt>
                <c:pt idx="2249">
                  <c:v>1.2272568527587069E-2</c:v>
                </c:pt>
                <c:pt idx="2250">
                  <c:v>1.2269247208247513E-2</c:v>
                </c:pt>
                <c:pt idx="2251">
                  <c:v>1.2264208871020088E-2</c:v>
                </c:pt>
                <c:pt idx="2252">
                  <c:v>1.2259685682076693E-2</c:v>
                </c:pt>
                <c:pt idx="2253">
                  <c:v>1.2255147187856252E-2</c:v>
                </c:pt>
                <c:pt idx="2254">
                  <c:v>1.2250593372371554E-2</c:v>
                </c:pt>
                <c:pt idx="2255">
                  <c:v>1.2246024219555451E-2</c:v>
                </c:pt>
                <c:pt idx="2256">
                  <c:v>1.224143971326086E-2</c:v>
                </c:pt>
                <c:pt idx="2257">
                  <c:v>1.223683983766044E-2</c:v>
                </c:pt>
                <c:pt idx="2258">
                  <c:v>1.2232224576687045E-2</c:v>
                </c:pt>
                <c:pt idx="2259">
                  <c:v>1.2227593914353463E-2</c:v>
                </c:pt>
                <c:pt idx="2260">
                  <c:v>1.2222947834432674E-2</c:v>
                </c:pt>
                <c:pt idx="2261">
                  <c:v>1.221828632125721E-2</c:v>
                </c:pt>
                <c:pt idx="2262">
                  <c:v>1.2213609358520117E-2</c:v>
                </c:pt>
                <c:pt idx="2263">
                  <c:v>1.2208916930314118E-2</c:v>
                </c:pt>
                <c:pt idx="2264">
                  <c:v>1.2204209020572065E-2</c:v>
                </c:pt>
                <c:pt idx="2265">
                  <c:v>1.2199485613466621E-2</c:v>
                </c:pt>
                <c:pt idx="2266">
                  <c:v>1.2194746692610892E-2</c:v>
                </c:pt>
                <c:pt idx="2267">
                  <c:v>1.2189992242337411E-2</c:v>
                </c:pt>
                <c:pt idx="2268">
                  <c:v>1.2185222246499094E-2</c:v>
                </c:pt>
                <c:pt idx="2269">
                  <c:v>1.2180436689028795E-2</c:v>
                </c:pt>
                <c:pt idx="2270">
                  <c:v>1.2175635554019237E-2</c:v>
                </c:pt>
                <c:pt idx="2271">
                  <c:v>1.2170818825323337E-2</c:v>
                </c:pt>
                <c:pt idx="2272">
                  <c:v>1.2165986487193692E-2</c:v>
                </c:pt>
                <c:pt idx="2273">
                  <c:v>1.2161138523243409E-2</c:v>
                </c:pt>
                <c:pt idx="2274">
                  <c:v>1.2156274917645149E-2</c:v>
                </c:pt>
                <c:pt idx="2275">
                  <c:v>1.2151395654251829E-2</c:v>
                </c:pt>
                <c:pt idx="2276">
                  <c:v>1.214650071739598E-2</c:v>
                </c:pt>
                <c:pt idx="2277">
                  <c:v>1.2141590090690713E-2</c:v>
                </c:pt>
                <c:pt idx="2278">
                  <c:v>1.213666375822875E-2</c:v>
                </c:pt>
                <c:pt idx="2279">
                  <c:v>1.213172170402288E-2</c:v>
                </c:pt>
                <c:pt idx="2280">
                  <c:v>1.2126763912165828E-2</c:v>
                </c:pt>
                <c:pt idx="2281">
                  <c:v>1.2121790366430574E-2</c:v>
                </c:pt>
                <c:pt idx="2282">
                  <c:v>1.2116801050829906E-2</c:v>
                </c:pt>
                <c:pt idx="2283">
                  <c:v>1.2111795949536486E-2</c:v>
                </c:pt>
                <c:pt idx="2284">
                  <c:v>1.2105025291235805E-2</c:v>
                </c:pt>
                <c:pt idx="2285">
                  <c:v>1.2099981447013519E-2</c:v>
                </c:pt>
                <c:pt idx="2286">
                  <c:v>1.2095962683318362E-2</c:v>
                </c:pt>
                <c:pt idx="2287">
                  <c:v>1.2090892012874832E-2</c:v>
                </c:pt>
                <c:pt idx="2288">
                  <c:v>1.208580547440441E-2</c:v>
                </c:pt>
                <c:pt idx="2289">
                  <c:v>1.2080703051600139E-2</c:v>
                </c:pt>
                <c:pt idx="2290">
                  <c:v>1.2075584728474809E-2</c:v>
                </c:pt>
                <c:pt idx="2291">
                  <c:v>1.2070450489201079E-2</c:v>
                </c:pt>
                <c:pt idx="2292">
                  <c:v>1.2065300317791738E-2</c:v>
                </c:pt>
                <c:pt idx="2293">
                  <c:v>1.2060134197939831E-2</c:v>
                </c:pt>
                <c:pt idx="2294">
                  <c:v>1.2054952113897954E-2</c:v>
                </c:pt>
                <c:pt idx="2295">
                  <c:v>1.2049754049439088E-2</c:v>
                </c:pt>
                <c:pt idx="2296">
                  <c:v>1.2044539988735892E-2</c:v>
                </c:pt>
                <c:pt idx="2297">
                  <c:v>1.2039309915641283E-2</c:v>
                </c:pt>
                <c:pt idx="2298">
                  <c:v>1.2033366028674664E-2</c:v>
                </c:pt>
                <c:pt idx="2299">
                  <c:v>1.2025787518199493E-2</c:v>
                </c:pt>
                <c:pt idx="2300">
                  <c:v>1.2020500127434275E-2</c:v>
                </c:pt>
                <c:pt idx="2301">
                  <c:v>1.2015196651056215E-2</c:v>
                </c:pt>
                <c:pt idx="2302">
                  <c:v>1.2009115818019112E-2</c:v>
                </c:pt>
                <c:pt idx="2303">
                  <c:v>1.2004541377592659E-2</c:v>
                </c:pt>
                <c:pt idx="2304">
                  <c:v>1.1999189548452804E-2</c:v>
                </c:pt>
                <c:pt idx="2305">
                  <c:v>1.1993821569671326E-2</c:v>
                </c:pt>
                <c:pt idx="2306">
                  <c:v>1.1988437425261012E-2</c:v>
                </c:pt>
                <c:pt idx="2307">
                  <c:v>1.1983037099074778E-2</c:v>
                </c:pt>
                <c:pt idx="2308">
                  <c:v>1.1977620575365222E-2</c:v>
                </c:pt>
                <c:pt idx="2309">
                  <c:v>1.1972187837825388E-2</c:v>
                </c:pt>
                <c:pt idx="2310">
                  <c:v>1.1966738870627935E-2</c:v>
                </c:pt>
                <c:pt idx="2311">
                  <c:v>1.1961273657705718E-2</c:v>
                </c:pt>
                <c:pt idx="2312">
                  <c:v>1.1955792182991587E-2</c:v>
                </c:pt>
                <c:pt idx="2313">
                  <c:v>1.1950294430498332E-2</c:v>
                </c:pt>
                <c:pt idx="2314">
                  <c:v>1.194478038423874E-2</c:v>
                </c:pt>
                <c:pt idx="2315">
                  <c:v>1.1939250028145665E-2</c:v>
                </c:pt>
                <c:pt idx="2316">
                  <c:v>1.193370334631183E-2</c:v>
                </c:pt>
                <c:pt idx="2317">
                  <c:v>1.1928140322590153E-2</c:v>
                </c:pt>
                <c:pt idx="2318">
                  <c:v>1.1922560940993421E-2</c:v>
                </c:pt>
                <c:pt idx="2319">
                  <c:v>1.1916965185614359E-2</c:v>
                </c:pt>
                <c:pt idx="2320">
                  <c:v>1.1911353040146011E-2</c:v>
                </c:pt>
                <c:pt idx="2321">
                  <c:v>1.190572448892091E-2</c:v>
                </c:pt>
                <c:pt idx="2322">
                  <c:v>1.1900079515791973E-2</c:v>
                </c:pt>
                <c:pt idx="2323">
                  <c:v>1.1894418104612114E-2</c:v>
                </c:pt>
                <c:pt idx="2324">
                  <c:v>1.1888740239633933E-2</c:v>
                </c:pt>
                <c:pt idx="2325">
                  <c:v>1.1883045904550471E-2</c:v>
                </c:pt>
                <c:pt idx="2326">
                  <c:v>1.1877335083614327E-2</c:v>
                </c:pt>
                <c:pt idx="2327">
                  <c:v>1.1871607760518543E-2</c:v>
                </c:pt>
                <c:pt idx="2328">
                  <c:v>1.1865863919435782E-2</c:v>
                </c:pt>
                <c:pt idx="2329">
                  <c:v>1.1860103544298894E-2</c:v>
                </c:pt>
                <c:pt idx="2330">
                  <c:v>1.185432661912067E-2</c:v>
                </c:pt>
                <c:pt idx="2331">
                  <c:v>1.1848533127913896E-2</c:v>
                </c:pt>
                <c:pt idx="2332">
                  <c:v>1.1842723054611426E-2</c:v>
                </c:pt>
                <c:pt idx="2333">
                  <c:v>1.1836896383226048E-2</c:v>
                </c:pt>
                <c:pt idx="2334">
                  <c:v>1.1831053097610678E-2</c:v>
                </c:pt>
                <c:pt idx="2335">
                  <c:v>1.1825193181778104E-2</c:v>
                </c:pt>
                <c:pt idx="2336">
                  <c:v>1.1817407721701478E-2</c:v>
                </c:pt>
                <c:pt idx="2337">
                  <c:v>1.1812580145722507E-2</c:v>
                </c:pt>
                <c:pt idx="2338">
                  <c:v>1.1807513493664601E-2</c:v>
                </c:pt>
                <c:pt idx="2339">
                  <c:v>1.1801586897250971E-2</c:v>
                </c:pt>
                <c:pt idx="2340">
                  <c:v>1.1795643590604143E-2</c:v>
                </c:pt>
                <c:pt idx="2341">
                  <c:v>1.1789683557656971E-2</c:v>
                </c:pt>
                <c:pt idx="2342">
                  <c:v>1.1783706782502179E-2</c:v>
                </c:pt>
                <c:pt idx="2343">
                  <c:v>1.1777713248992683E-2</c:v>
                </c:pt>
                <c:pt idx="2344">
                  <c:v>1.1771702941301143E-2</c:v>
                </c:pt>
                <c:pt idx="2345">
                  <c:v>1.176567584320054E-2</c:v>
                </c:pt>
                <c:pt idx="2346">
                  <c:v>1.1759631938703663E-2</c:v>
                </c:pt>
                <c:pt idx="2347">
                  <c:v>1.1753571212063108E-2</c:v>
                </c:pt>
                <c:pt idx="2348">
                  <c:v>1.1747493646891982E-2</c:v>
                </c:pt>
                <c:pt idx="2349">
                  <c:v>1.1739654866786964E-2</c:v>
                </c:pt>
                <c:pt idx="2350">
                  <c:v>1.1735287937568728E-2</c:v>
                </c:pt>
                <c:pt idx="2351">
                  <c:v>1.1729159761202368E-2</c:v>
                </c:pt>
                <c:pt idx="2352">
                  <c:v>1.1723014682516464E-2</c:v>
                </c:pt>
                <c:pt idx="2353">
                  <c:v>1.1716852685363932E-2</c:v>
                </c:pt>
                <c:pt idx="2354">
                  <c:v>1.1709789665994563E-2</c:v>
                </c:pt>
                <c:pt idx="2355">
                  <c:v>1.1704477871630203E-2</c:v>
                </c:pt>
                <c:pt idx="2356">
                  <c:v>1.1698265023074583E-2</c:v>
                </c:pt>
                <c:pt idx="2357">
                  <c:v>1.1692035191863681E-2</c:v>
                </c:pt>
                <c:pt idx="2358">
                  <c:v>1.1685788362170157E-2</c:v>
                </c:pt>
                <c:pt idx="2359">
                  <c:v>1.1679524518006801E-2</c:v>
                </c:pt>
                <c:pt idx="2360">
                  <c:v>1.1673243643306463E-2</c:v>
                </c:pt>
                <c:pt idx="2361">
                  <c:v>1.1666945721922062E-2</c:v>
                </c:pt>
                <c:pt idx="2362">
                  <c:v>1.1660630738026256E-2</c:v>
                </c:pt>
                <c:pt idx="2363">
                  <c:v>1.1654298675471964E-2</c:v>
                </c:pt>
                <c:pt idx="2364">
                  <c:v>1.1647949518192036E-2</c:v>
                </c:pt>
                <c:pt idx="2365">
                  <c:v>1.1641583250359133E-2</c:v>
                </c:pt>
                <c:pt idx="2366">
                  <c:v>1.1635199855906109E-2</c:v>
                </c:pt>
                <c:pt idx="2367">
                  <c:v>1.1628799318685878E-2</c:v>
                </c:pt>
                <c:pt idx="2368">
                  <c:v>1.1622381622791167E-2</c:v>
                </c:pt>
                <c:pt idx="2369">
                  <c:v>1.1615946752234763E-2</c:v>
                </c:pt>
                <c:pt idx="2370">
                  <c:v>1.1609494690869582E-2</c:v>
                </c:pt>
                <c:pt idx="2371">
                  <c:v>1.1603025422868285E-2</c:v>
                </c:pt>
                <c:pt idx="2372">
                  <c:v>1.1596538932083789E-2</c:v>
                </c:pt>
                <c:pt idx="2373">
                  <c:v>1.1590035202448945E-2</c:v>
                </c:pt>
                <c:pt idx="2374">
                  <c:v>1.1583514217976543E-2</c:v>
                </c:pt>
                <c:pt idx="2375">
                  <c:v>1.1576975962759306E-2</c:v>
                </c:pt>
                <c:pt idx="2376">
                  <c:v>1.1570420420650152E-2</c:v>
                </c:pt>
                <c:pt idx="2377">
                  <c:v>1.1563847575741804E-2</c:v>
                </c:pt>
                <c:pt idx="2378">
                  <c:v>1.1557257411967115E-2</c:v>
                </c:pt>
                <c:pt idx="2379">
                  <c:v>1.1550649913258937E-2</c:v>
                </c:pt>
                <c:pt idx="2380">
                  <c:v>1.1544025063789931E-2</c:v>
                </c:pt>
                <c:pt idx="2381">
                  <c:v>1.1537382847253141E-2</c:v>
                </c:pt>
                <c:pt idx="2382">
                  <c:v>1.1530723247821228E-2</c:v>
                </c:pt>
                <c:pt idx="2383">
                  <c:v>1.1524046249427045E-2</c:v>
                </c:pt>
                <c:pt idx="2384">
                  <c:v>1.1517351836083378E-2</c:v>
                </c:pt>
                <c:pt idx="2385">
                  <c:v>1.1510639991803018E-2</c:v>
                </c:pt>
                <c:pt idx="2386">
                  <c:v>1.150391070043888E-2</c:v>
                </c:pt>
                <c:pt idx="2387">
                  <c:v>1.1497163946163624E-2</c:v>
                </c:pt>
                <c:pt idx="2388">
                  <c:v>1.1489431965907571E-2</c:v>
                </c:pt>
                <c:pt idx="2389">
                  <c:v>1.1482647736889007E-2</c:v>
                </c:pt>
                <c:pt idx="2390">
                  <c:v>1.1476818744879935E-2</c:v>
                </c:pt>
                <c:pt idx="2391">
                  <c:v>1.1470001978288735E-2</c:v>
                </c:pt>
                <c:pt idx="2392">
                  <c:v>1.1463167668690488E-2</c:v>
                </c:pt>
                <c:pt idx="2393">
                  <c:v>1.1456315799858174E-2</c:v>
                </c:pt>
                <c:pt idx="2394">
                  <c:v>1.1449446355884518E-2</c:v>
                </c:pt>
                <c:pt idx="2395">
                  <c:v>1.1442559320862244E-2</c:v>
                </c:pt>
                <c:pt idx="2396">
                  <c:v>1.1435654678644269E-2</c:v>
                </c:pt>
                <c:pt idx="2397">
                  <c:v>1.1428732413243381E-2</c:v>
                </c:pt>
                <c:pt idx="2398">
                  <c:v>1.1421792508672368E-2</c:v>
                </c:pt>
                <c:pt idx="2399">
                  <c:v>1.1414834948784147E-2</c:v>
                </c:pt>
                <c:pt idx="2400">
                  <c:v>1.1407859717751379E-2</c:v>
                </c:pt>
                <c:pt idx="2401">
                  <c:v>1.1400866799347043E-2</c:v>
                </c:pt>
                <c:pt idx="2402">
                  <c:v>1.1393856177823736E-2</c:v>
                </c:pt>
                <c:pt idx="2403">
                  <c:v>1.1386827836954438E-2</c:v>
                </c:pt>
                <c:pt idx="2404">
                  <c:v>1.1377765336364476E-2</c:v>
                </c:pt>
                <c:pt idx="2405">
                  <c:v>1.1372717933229026E-2</c:v>
                </c:pt>
                <c:pt idx="2406">
                  <c:v>1.1365636338478424E-2</c:v>
                </c:pt>
                <c:pt idx="2407">
                  <c:v>1.1358536960353049E-2</c:v>
                </c:pt>
                <c:pt idx="2408">
                  <c:v>1.1351419782785754E-2</c:v>
                </c:pt>
                <c:pt idx="2409">
                  <c:v>1.1344284789869263E-2</c:v>
                </c:pt>
                <c:pt idx="2410">
                  <c:v>1.1337131965616365E-2</c:v>
                </c:pt>
                <c:pt idx="2411">
                  <c:v>1.1329961293879975E-2</c:v>
                </c:pt>
                <c:pt idx="2412">
                  <c:v>1.1322772758672883E-2</c:v>
                </c:pt>
                <c:pt idx="2413">
                  <c:v>1.1315566344167749E-2</c:v>
                </c:pt>
                <c:pt idx="2414">
                  <c:v>1.1308342033977681E-2</c:v>
                </c:pt>
                <c:pt idx="2415">
                  <c:v>1.1301099812435211E-2</c:v>
                </c:pt>
                <c:pt idx="2416">
                  <c:v>1.1293839663313321E-2</c:v>
                </c:pt>
                <c:pt idx="2417">
                  <c:v>1.128656157078467E-2</c:v>
                </c:pt>
                <c:pt idx="2418">
                  <c:v>1.1279265518702175E-2</c:v>
                </c:pt>
                <c:pt idx="2419">
                  <c:v>1.1271951490998688E-2</c:v>
                </c:pt>
                <c:pt idx="2420">
                  <c:v>1.1264619471766935E-2</c:v>
                </c:pt>
                <c:pt idx="2421">
                  <c:v>1.1257269445019702E-2</c:v>
                </c:pt>
                <c:pt idx="2422">
                  <c:v>1.1249901394609907E-2</c:v>
                </c:pt>
                <c:pt idx="2423">
                  <c:v>1.1242515304550338E-2</c:v>
                </c:pt>
                <c:pt idx="2424">
                  <c:v>1.1235111158933719E-2</c:v>
                </c:pt>
                <c:pt idx="2425">
                  <c:v>1.1227688941692904E-2</c:v>
                </c:pt>
                <c:pt idx="2426">
                  <c:v>1.1220248636680807E-2</c:v>
                </c:pt>
                <c:pt idx="2427">
                  <c:v>1.1212790228070091E-2</c:v>
                </c:pt>
                <c:pt idx="2428">
                  <c:v>1.120531369971367E-2</c:v>
                </c:pt>
                <c:pt idx="2429">
                  <c:v>1.1197819035624335E-2</c:v>
                </c:pt>
                <c:pt idx="2430">
                  <c:v>1.1190306219734936E-2</c:v>
                </c:pt>
                <c:pt idx="2431">
                  <c:v>1.1182775236378006E-2</c:v>
                </c:pt>
                <c:pt idx="2432">
                  <c:v>1.1175226068926847E-2</c:v>
                </c:pt>
                <c:pt idx="2433">
                  <c:v>1.1167658701953798E-2</c:v>
                </c:pt>
                <c:pt idx="2434">
                  <c:v>1.1160073119071967E-2</c:v>
                </c:pt>
                <c:pt idx="2435">
                  <c:v>1.1152469304294144E-2</c:v>
                </c:pt>
                <c:pt idx="2436">
                  <c:v>1.1144847241872924E-2</c:v>
                </c:pt>
                <c:pt idx="2437">
                  <c:v>1.1137206915421416E-2</c:v>
                </c:pt>
                <c:pt idx="2438">
                  <c:v>1.1129548309192216E-2</c:v>
                </c:pt>
                <c:pt idx="2439">
                  <c:v>1.1121871407118178E-2</c:v>
                </c:pt>
                <c:pt idx="2440">
                  <c:v>1.1114176193052216E-2</c:v>
                </c:pt>
                <c:pt idx="2441">
                  <c:v>1.1106462651166993E-2</c:v>
                </c:pt>
                <c:pt idx="2442">
                  <c:v>1.1098730765315423E-2</c:v>
                </c:pt>
                <c:pt idx="2443">
                  <c:v>1.1090980519590232E-2</c:v>
                </c:pt>
                <c:pt idx="2444">
                  <c:v>1.10832118977644E-2</c:v>
                </c:pt>
                <c:pt idx="2445">
                  <c:v>1.1075424884010587E-2</c:v>
                </c:pt>
                <c:pt idx="2446">
                  <c:v>1.1067619462261646E-2</c:v>
                </c:pt>
                <c:pt idx="2447">
                  <c:v>1.1059795616530366E-2</c:v>
                </c:pt>
                <c:pt idx="2448">
                  <c:v>1.1051953330749598E-2</c:v>
                </c:pt>
                <c:pt idx="2449">
                  <c:v>1.1044092589012067E-2</c:v>
                </c:pt>
                <c:pt idx="2450">
                  <c:v>1.1036213375090753E-2</c:v>
                </c:pt>
                <c:pt idx="2451">
                  <c:v>1.1028315673078382E-2</c:v>
                </c:pt>
                <c:pt idx="2452">
                  <c:v>1.1020399467067676E-2</c:v>
                </c:pt>
                <c:pt idx="2453">
                  <c:v>1.1012464740911554E-2</c:v>
                </c:pt>
                <c:pt idx="2454">
                  <c:v>1.1002235711208286E-2</c:v>
                </c:pt>
                <c:pt idx="2455">
                  <c:v>1.0996539664134275E-2</c:v>
                </c:pt>
                <c:pt idx="2456">
                  <c:v>1.0988549281618631E-2</c:v>
                </c:pt>
                <c:pt idx="2457">
                  <c:v>1.0980540314848852E-2</c:v>
                </c:pt>
                <c:pt idx="2458">
                  <c:v>1.0971364433274289E-2</c:v>
                </c:pt>
                <c:pt idx="2459">
                  <c:v>1.0964466564677977E-2</c:v>
                </c:pt>
                <c:pt idx="2460">
                  <c:v>1.0956401749302458E-2</c:v>
                </c:pt>
                <c:pt idx="2461">
                  <c:v>1.0948318285644021E-2</c:v>
                </c:pt>
                <c:pt idx="2462">
                  <c:v>1.094021615779539E-2</c:v>
                </c:pt>
                <c:pt idx="2463">
                  <c:v>1.0932095349609483E-2</c:v>
                </c:pt>
                <c:pt idx="2464">
                  <c:v>1.0923955845179023E-2</c:v>
                </c:pt>
                <c:pt idx="2465">
                  <c:v>1.0915797628436863E-2</c:v>
                </c:pt>
                <c:pt idx="2466">
                  <c:v>1.0907620683315855E-2</c:v>
                </c:pt>
                <c:pt idx="2467">
                  <c:v>1.0899424993828788E-2</c:v>
                </c:pt>
                <c:pt idx="2468">
                  <c:v>1.0891210544148322E-2</c:v>
                </c:pt>
                <c:pt idx="2469">
                  <c:v>1.0882977317887566E-2</c:v>
                </c:pt>
                <c:pt idx="2470">
                  <c:v>1.0874725299379051E-2</c:v>
                </c:pt>
                <c:pt idx="2471">
                  <c:v>1.0866454472475695E-2</c:v>
                </c:pt>
                <c:pt idx="2472">
                  <c:v>1.0858164821030414E-2</c:v>
                </c:pt>
                <c:pt idx="2473">
                  <c:v>1.0849856329215868E-2</c:v>
                </c:pt>
                <c:pt idx="2474">
                  <c:v>1.084152898096491E-2</c:v>
                </c:pt>
                <c:pt idx="2475">
                  <c:v>1.0833182760290327E-2</c:v>
                </c:pt>
                <c:pt idx="2476">
                  <c:v>1.0824817651045038E-2</c:v>
                </c:pt>
                <c:pt idx="2477">
                  <c:v>1.0816433637321765E-2</c:v>
                </c:pt>
                <c:pt idx="2478">
                  <c:v>1.0808030703133298E-2</c:v>
                </c:pt>
                <c:pt idx="2479">
                  <c:v>1.0799608832252616E-2</c:v>
                </c:pt>
                <c:pt idx="2480">
                  <c:v>1.0791168008932317E-2</c:v>
                </c:pt>
                <c:pt idx="2481">
                  <c:v>1.078270821694538E-2</c:v>
                </c:pt>
                <c:pt idx="2482">
                  <c:v>1.0774229440464467E-2</c:v>
                </c:pt>
                <c:pt idx="2483">
                  <c:v>1.0765731663422429E-2</c:v>
                </c:pt>
                <c:pt idx="2484">
                  <c:v>1.0757214869672183E-2</c:v>
                </c:pt>
                <c:pt idx="2485">
                  <c:v>1.0748679043386389E-2</c:v>
                </c:pt>
                <c:pt idx="2486">
                  <c:v>1.0740124168338028E-2</c:v>
                </c:pt>
                <c:pt idx="2487">
                  <c:v>1.073155022869976E-2</c:v>
                </c:pt>
                <c:pt idx="2488">
                  <c:v>1.0722957208324502E-2</c:v>
                </c:pt>
                <c:pt idx="2489">
                  <c:v>1.0714345091304978E-2</c:v>
                </c:pt>
                <c:pt idx="2490">
                  <c:v>1.0705713861653976E-2</c:v>
                </c:pt>
                <c:pt idx="2491">
                  <c:v>1.0697063502984605E-2</c:v>
                </c:pt>
                <c:pt idx="2492">
                  <c:v>1.0683719629698274E-2</c:v>
                </c:pt>
                <c:pt idx="2493">
                  <c:v>1.0672264645696927E-2</c:v>
                </c:pt>
                <c:pt idx="2494">
                  <c:v>1.0662458837291666E-2</c:v>
                </c:pt>
                <c:pt idx="2495">
                  <c:v>1.0651033653932274E-2</c:v>
                </c:pt>
                <c:pt idx="2496">
                  <c:v>1.0639624601109787E-2</c:v>
                </c:pt>
                <c:pt idx="2497">
                  <c:v>1.062823173797689E-2</c:v>
                </c:pt>
                <c:pt idx="2498">
                  <c:v>1.0616855123286584E-2</c:v>
                </c:pt>
                <c:pt idx="2499">
                  <c:v>1.060549481603168E-2</c:v>
                </c:pt>
                <c:pt idx="2500">
                  <c:v>1.0594150875125052E-2</c:v>
                </c:pt>
                <c:pt idx="2501">
                  <c:v>1.058282335939964E-2</c:v>
                </c:pt>
                <c:pt idx="2502">
                  <c:v>1.057151232792819E-2</c:v>
                </c:pt>
                <c:pt idx="2503">
                  <c:v>1.0560217839623576E-2</c:v>
                </c:pt>
                <c:pt idx="2504">
                  <c:v>1.0548939953158865E-2</c:v>
                </c:pt>
                <c:pt idx="2505">
                  <c:v>1.0537678727766675E-2</c:v>
                </c:pt>
                <c:pt idx="2506">
                  <c:v>1.052643422220001E-2</c:v>
                </c:pt>
                <c:pt idx="2507">
                  <c:v>1.0515206495371743E-2</c:v>
                </c:pt>
                <c:pt idx="2508">
                  <c:v>1.0503995606354621E-2</c:v>
                </c:pt>
                <c:pt idx="2509">
                  <c:v>1.048960644193464E-2</c:v>
                </c:pt>
                <c:pt idx="2510">
                  <c:v>1.0480029244819278E-2</c:v>
                </c:pt>
                <c:pt idx="2511">
                  <c:v>1.0470464554339642E-2</c:v>
                </c:pt>
                <c:pt idx="2512">
                  <c:v>1.0459321605136296E-2</c:v>
                </c:pt>
                <c:pt idx="2513">
                  <c:v>1.0448195788388404E-2</c:v>
                </c:pt>
                <c:pt idx="2514">
                  <c:v>1.0437087162689096E-2</c:v>
                </c:pt>
                <c:pt idx="2515">
                  <c:v>1.0425995787191056E-2</c:v>
                </c:pt>
                <c:pt idx="2516">
                  <c:v>1.0414921720807158E-2</c:v>
                </c:pt>
                <c:pt idx="2517">
                  <c:v>1.0403865022290404E-2</c:v>
                </c:pt>
                <c:pt idx="2518">
                  <c:v>1.0392825750633605E-2</c:v>
                </c:pt>
                <c:pt idx="2519">
                  <c:v>1.0381803964909508E-2</c:v>
                </c:pt>
                <c:pt idx="2520">
                  <c:v>1.037079972379118E-2</c:v>
                </c:pt>
                <c:pt idx="2521">
                  <c:v>1.0359813086351366E-2</c:v>
                </c:pt>
                <c:pt idx="2522">
                  <c:v>1.0348844111423006E-2</c:v>
                </c:pt>
                <c:pt idx="2523">
                  <c:v>1.0337892858078845E-2</c:v>
                </c:pt>
                <c:pt idx="2524">
                  <c:v>1.0326959385151824E-2</c:v>
                </c:pt>
                <c:pt idx="2525">
                  <c:v>1.0316043751474879E-2</c:v>
                </c:pt>
                <c:pt idx="2526">
                  <c:v>1.0305146016040823E-2</c:v>
                </c:pt>
                <c:pt idx="2527">
                  <c:v>1.0294266237762528E-2</c:v>
                </c:pt>
                <c:pt idx="2528">
                  <c:v>1.0283404475552871E-2</c:v>
                </c:pt>
                <c:pt idx="2529">
                  <c:v>1.0272560788404661E-2</c:v>
                </c:pt>
                <c:pt idx="2530">
                  <c:v>1.0261735235070901E-2</c:v>
                </c:pt>
                <c:pt idx="2531">
                  <c:v>1.0250927874704274E-2</c:v>
                </c:pt>
                <c:pt idx="2532">
                  <c:v>1.0240138765977846E-2</c:v>
                </c:pt>
                <c:pt idx="2533">
                  <c:v>1.0229367968044301E-2</c:v>
                </c:pt>
                <c:pt idx="2534">
                  <c:v>1.0218615539656639E-2</c:v>
                </c:pt>
                <c:pt idx="2535">
                  <c:v>1.0207881539727737E-2</c:v>
                </c:pt>
                <c:pt idx="2536">
                  <c:v>1.0197166027250404E-2</c:v>
                </c:pt>
                <c:pt idx="2537">
                  <c:v>1.0186469061217451E-2</c:v>
                </c:pt>
                <c:pt idx="2538">
                  <c:v>1.0175790700381881E-2</c:v>
                </c:pt>
                <c:pt idx="2539">
                  <c:v>1.0165131003736505E-2</c:v>
                </c:pt>
                <c:pt idx="2540">
                  <c:v>1.0154490030194196E-2</c:v>
                </c:pt>
                <c:pt idx="2541">
                  <c:v>1.0143867838747767E-2</c:v>
                </c:pt>
                <c:pt idx="2542">
                  <c:v>1.0133264488230154E-2</c:v>
                </c:pt>
                <c:pt idx="2543">
                  <c:v>1.0122680037474296E-2</c:v>
                </c:pt>
                <c:pt idx="2544">
                  <c:v>1.0109099324120407E-2</c:v>
                </c:pt>
                <c:pt idx="2545">
                  <c:v>1.0098558294391324E-2</c:v>
                </c:pt>
                <c:pt idx="2546">
                  <c:v>1.0089538320663394E-2</c:v>
                </c:pt>
                <c:pt idx="2547">
                  <c:v>1.007903279717226E-2</c:v>
                </c:pt>
                <c:pt idx="2548">
                  <c:v>1.0068546476400542E-2</c:v>
                </c:pt>
                <c:pt idx="2549">
                  <c:v>1.0058079417580856E-2</c:v>
                </c:pt>
                <c:pt idx="2550">
                  <c:v>1.0047631679466207E-2</c:v>
                </c:pt>
                <c:pt idx="2551">
                  <c:v>1.0037203320889532E-2</c:v>
                </c:pt>
                <c:pt idx="2552">
                  <c:v>1.0026794400923578E-2</c:v>
                </c:pt>
                <c:pt idx="2553">
                  <c:v>1.0016404978481219E-2</c:v>
                </c:pt>
                <c:pt idx="2554">
                  <c:v>1.0006035112315459E-2</c:v>
                </c:pt>
                <c:pt idx="2555">
                  <c:v>9.9956848614990434E-3</c:v>
                </c:pt>
                <c:pt idx="2556">
                  <c:v>9.9853542849448473E-3</c:v>
                </c:pt>
                <c:pt idx="2557">
                  <c:v>9.9750434416456812E-3</c:v>
                </c:pt>
                <c:pt idx="2558">
                  <c:v>9.9647523903545476E-3</c:v>
                </c:pt>
                <c:pt idx="2559">
                  <c:v>9.954481189904385E-3</c:v>
                </c:pt>
                <c:pt idx="2560">
                  <c:v>9.9401171831470236E-3</c:v>
                </c:pt>
                <c:pt idx="2561">
                  <c:v>9.9339985780577678E-3</c:v>
                </c:pt>
                <c:pt idx="2562">
                  <c:v>9.9223301663009522E-3</c:v>
                </c:pt>
                <c:pt idx="2563">
                  <c:v>9.9135960769292097E-3</c:v>
                </c:pt>
                <c:pt idx="2564">
                  <c:v>9.9034250154161896E-3</c:v>
                </c:pt>
                <c:pt idx="2565">
                  <c:v>9.89327415838126E-3</c:v>
                </c:pt>
                <c:pt idx="2566">
                  <c:v>9.8831435646573595E-3</c:v>
                </c:pt>
                <c:pt idx="2567">
                  <c:v>9.8730332933172349E-3</c:v>
                </c:pt>
                <c:pt idx="2568">
                  <c:v>9.8629434032737606E-3</c:v>
                </c:pt>
                <c:pt idx="2569">
                  <c:v>9.8528739535197474E-3</c:v>
                </c:pt>
                <c:pt idx="2570">
                  <c:v>9.8428250026483255E-3</c:v>
                </c:pt>
                <c:pt idx="2571">
                  <c:v>9.8327966099720499E-3</c:v>
                </c:pt>
                <c:pt idx="2572">
                  <c:v>9.8227888341639868E-3</c:v>
                </c:pt>
                <c:pt idx="2573">
                  <c:v>9.8128017341370111E-3</c:v>
                </c:pt>
                <c:pt idx="2574">
                  <c:v>9.8028353689638692E-3</c:v>
                </c:pt>
                <c:pt idx="2575">
                  <c:v>9.7928897976373719E-3</c:v>
                </c:pt>
                <c:pt idx="2576">
                  <c:v>9.7829650787506495E-3</c:v>
                </c:pt>
                <c:pt idx="2577">
                  <c:v>9.7730612713764486E-3</c:v>
                </c:pt>
                <c:pt idx="2578">
                  <c:v>9.7631784345875161E-3</c:v>
                </c:pt>
                <c:pt idx="2579">
                  <c:v>9.7533166269769822E-3</c:v>
                </c:pt>
                <c:pt idx="2580">
                  <c:v>9.7434759077774657E-3</c:v>
                </c:pt>
                <c:pt idx="2581">
                  <c:v>9.7336563357419692E-3</c:v>
                </c:pt>
                <c:pt idx="2582">
                  <c:v>9.7238579699432393E-3</c:v>
                </c:pt>
                <c:pt idx="2583">
                  <c:v>9.7140808691342784E-3</c:v>
                </c:pt>
                <c:pt idx="2584">
                  <c:v>9.7043250923078972E-3</c:v>
                </c:pt>
                <c:pt idx="2585">
                  <c:v>9.6945906983769703E-3</c:v>
                </c:pt>
                <c:pt idx="2586">
                  <c:v>9.6848777461744362E-3</c:v>
                </c:pt>
                <c:pt idx="2587">
                  <c:v>9.6751862947730416E-3</c:v>
                </c:pt>
                <c:pt idx="2588">
                  <c:v>9.665516403005725E-3</c:v>
                </c:pt>
                <c:pt idx="2589">
                  <c:v>9.655868129785361E-3</c:v>
                </c:pt>
                <c:pt idx="2590">
                  <c:v>9.6462415341047603E-3</c:v>
                </c:pt>
                <c:pt idx="2591">
                  <c:v>9.6366366747169252E-3</c:v>
                </c:pt>
                <c:pt idx="2592">
                  <c:v>9.6270536106946025E-3</c:v>
                </c:pt>
                <c:pt idx="2593">
                  <c:v>9.6174924009506668E-3</c:v>
                </c:pt>
                <c:pt idx="2594">
                  <c:v>9.6079531043180566E-3</c:v>
                </c:pt>
                <c:pt idx="2595">
                  <c:v>9.5984357797895825E-3</c:v>
                </c:pt>
                <c:pt idx="2596">
                  <c:v>9.5851331803675777E-3</c:v>
                </c:pt>
                <c:pt idx="2597">
                  <c:v>9.5756689585879684E-3</c:v>
                </c:pt>
                <c:pt idx="2598">
                  <c:v>9.5686678886774956E-3</c:v>
                </c:pt>
                <c:pt idx="2599">
                  <c:v>9.5592422189927362E-3</c:v>
                </c:pt>
                <c:pt idx="2600">
                  <c:v>9.5498388243697718E-3</c:v>
                </c:pt>
                <c:pt idx="2601">
                  <c:v>9.5404577637214771E-3</c:v>
                </c:pt>
                <c:pt idx="2602">
                  <c:v>9.5310990961205988E-3</c:v>
                </c:pt>
                <c:pt idx="2603">
                  <c:v>9.5217628803201393E-3</c:v>
                </c:pt>
                <c:pt idx="2604">
                  <c:v>9.5124491752329732E-3</c:v>
                </c:pt>
                <c:pt idx="2605">
                  <c:v>9.5031580398519111E-3</c:v>
                </c:pt>
                <c:pt idx="2606">
                  <c:v>9.4938895330898276E-3</c:v>
                </c:pt>
                <c:pt idx="2607">
                  <c:v>9.4846437138595974E-3</c:v>
                </c:pt>
                <c:pt idx="2608">
                  <c:v>9.4754206409941588E-3</c:v>
                </c:pt>
                <c:pt idx="2609">
                  <c:v>9.4640939564918369E-3</c:v>
                </c:pt>
                <c:pt idx="2610">
                  <c:v>9.4518090283290945E-3</c:v>
                </c:pt>
                <c:pt idx="2611">
                  <c:v>9.4426676738557092E-3</c:v>
                </c:pt>
                <c:pt idx="2612">
                  <c:v>9.4335493351316302E-3</c:v>
                </c:pt>
                <c:pt idx="2613">
                  <c:v>9.4244540710697322E-3</c:v>
                </c:pt>
                <c:pt idx="2614">
                  <c:v>9.4140878139370443E-3</c:v>
                </c:pt>
                <c:pt idx="2615">
                  <c:v>9.4063330027438496E-3</c:v>
                </c:pt>
                <c:pt idx="2616">
                  <c:v>9.3973073162256782E-3</c:v>
                </c:pt>
                <c:pt idx="2617">
                  <c:v>9.3883049402609942E-3</c:v>
                </c:pt>
                <c:pt idx="2618">
                  <c:v>9.379325933522864E-3</c:v>
                </c:pt>
                <c:pt idx="2619">
                  <c:v>9.3703703550840345E-3</c:v>
                </c:pt>
                <c:pt idx="2620">
                  <c:v>9.3614382636175719E-3</c:v>
                </c:pt>
                <c:pt idx="2621">
                  <c:v>9.3525297182761591E-3</c:v>
                </c:pt>
                <c:pt idx="2622">
                  <c:v>9.3436447779726706E-3</c:v>
                </c:pt>
                <c:pt idx="2623">
                  <c:v>9.3347835014601088E-3</c:v>
                </c:pt>
                <c:pt idx="2624">
                  <c:v>9.3259459478112205E-3</c:v>
                </c:pt>
                <c:pt idx="2625">
                  <c:v>9.3171321759388803E-3</c:v>
                </c:pt>
                <c:pt idx="2626">
                  <c:v>9.3083422447559627E-3</c:v>
                </c:pt>
                <c:pt idx="2627">
                  <c:v>9.2995762129355342E-3</c:v>
                </c:pt>
                <c:pt idx="2628">
                  <c:v>9.2908341397102134E-3</c:v>
                </c:pt>
                <c:pt idx="2629">
                  <c:v>9.2821160839928751E-3</c:v>
                </c:pt>
                <c:pt idx="2630">
                  <c:v>9.2734221046164578E-3</c:v>
                </c:pt>
                <c:pt idx="2631">
                  <c:v>9.2647522602540278E-3</c:v>
                </c:pt>
                <c:pt idx="2632">
                  <c:v>9.256106610298076E-3</c:v>
                </c:pt>
                <c:pt idx="2633">
                  <c:v>9.2474852132617968E-3</c:v>
                </c:pt>
                <c:pt idx="2634">
                  <c:v>9.238888128297873E-3</c:v>
                </c:pt>
                <c:pt idx="2635">
                  <c:v>9.2303154141593069E-3</c:v>
                </c:pt>
                <c:pt idx="2636">
                  <c:v>9.2217671300787174E-3</c:v>
                </c:pt>
                <c:pt idx="2637">
                  <c:v>9.2132433346492348E-3</c:v>
                </c:pt>
                <c:pt idx="2638">
                  <c:v>9.2047440868636698E-3</c:v>
                </c:pt>
                <c:pt idx="2639">
                  <c:v>9.196269445634897E-3</c:v>
                </c:pt>
                <c:pt idx="2640">
                  <c:v>9.187819469955727E-3</c:v>
                </c:pt>
                <c:pt idx="2641">
                  <c:v>9.1793942188189703E-3</c:v>
                </c:pt>
                <c:pt idx="2642">
                  <c:v>9.1709937509776296E-3</c:v>
                </c:pt>
                <c:pt idx="2643">
                  <c:v>9.1626181254245154E-3</c:v>
                </c:pt>
                <c:pt idx="2644">
                  <c:v>9.1542674009126301E-3</c:v>
                </c:pt>
                <c:pt idx="2645">
                  <c:v>9.1459416366745927E-3</c:v>
                </c:pt>
                <c:pt idx="2646">
                  <c:v>9.1376408913834695E-3</c:v>
                </c:pt>
                <c:pt idx="2647">
                  <c:v>9.1293652241120071E-3</c:v>
                </c:pt>
                <c:pt idx="2648">
                  <c:v>9.1182897167607635E-3</c:v>
                </c:pt>
                <c:pt idx="2649">
                  <c:v>9.1117163714127258E-3</c:v>
                </c:pt>
                <c:pt idx="2650">
                  <c:v>9.1046892790647149E-3</c:v>
                </c:pt>
                <c:pt idx="2651">
                  <c:v>9.0965145127608338E-3</c:v>
                </c:pt>
                <c:pt idx="2652">
                  <c:v>9.0883651189610504E-3</c:v>
                </c:pt>
                <c:pt idx="2653">
                  <c:v>9.0802411565782393E-3</c:v>
                </c:pt>
                <c:pt idx="2654">
                  <c:v>9.0721426847650832E-3</c:v>
                </c:pt>
                <c:pt idx="2655">
                  <c:v>9.0640697621147126E-3</c:v>
                </c:pt>
                <c:pt idx="2656">
                  <c:v>9.056022447619938E-3</c:v>
                </c:pt>
                <c:pt idx="2657">
                  <c:v>9.0480008003535062E-3</c:v>
                </c:pt>
                <c:pt idx="2658">
                  <c:v>9.0400048792282917E-3</c:v>
                </c:pt>
                <c:pt idx="2659">
                  <c:v>9.0320347429972969E-3</c:v>
                </c:pt>
                <c:pt idx="2660">
                  <c:v>9.0240904504934605E-3</c:v>
                </c:pt>
                <c:pt idx="2661">
                  <c:v>9.0161720611092733E-3</c:v>
                </c:pt>
                <c:pt idx="2662">
                  <c:v>9.0082796332779935E-3</c:v>
                </c:pt>
                <c:pt idx="2663">
                  <c:v>9.000413226152304E-3</c:v>
                </c:pt>
                <c:pt idx="2664">
                  <c:v>8.9903376034161653E-3</c:v>
                </c:pt>
                <c:pt idx="2665">
                  <c:v>8.9847587095093218E-3</c:v>
                </c:pt>
                <c:pt idx="2666">
                  <c:v>8.9769707178977143E-3</c:v>
                </c:pt>
                <c:pt idx="2667">
                  <c:v>8.9692089824833232E-3</c:v>
                </c:pt>
                <c:pt idx="2668">
                  <c:v>8.9614735624188313E-3</c:v>
                </c:pt>
                <c:pt idx="2669">
                  <c:v>8.9537645165371771E-3</c:v>
                </c:pt>
                <c:pt idx="2670">
                  <c:v>8.9460819036712991E-3</c:v>
                </c:pt>
                <c:pt idx="2671">
                  <c:v>8.9384257828140079E-3</c:v>
                </c:pt>
                <c:pt idx="2672">
                  <c:v>8.9307962128781782E-3</c:v>
                </c:pt>
                <c:pt idx="2673">
                  <c:v>8.9231932528566205E-3</c:v>
                </c:pt>
                <c:pt idx="2674">
                  <c:v>8.9156169615023373E-3</c:v>
                </c:pt>
                <c:pt idx="2675">
                  <c:v>8.9080673978880753E-3</c:v>
                </c:pt>
                <c:pt idx="2676">
                  <c:v>8.9005446208467731E-3</c:v>
                </c:pt>
                <c:pt idx="2677">
                  <c:v>8.8930486892913052E-3</c:v>
                </c:pt>
                <c:pt idx="2678">
                  <c:v>8.8855796622944183E-3</c:v>
                </c:pt>
                <c:pt idx="2679">
                  <c:v>8.8781375985291788E-3</c:v>
                </c:pt>
                <c:pt idx="2680">
                  <c:v>8.8707225571482695E-3</c:v>
                </c:pt>
                <c:pt idx="2681">
                  <c:v>8.8633345968247568E-3</c:v>
                </c:pt>
                <c:pt idx="2682">
                  <c:v>8.8559737767113234E-3</c:v>
                </c:pt>
                <c:pt idx="2683">
                  <c:v>8.8486401555609717E-3</c:v>
                </c:pt>
                <c:pt idx="2684">
                  <c:v>8.8413337924464486E-3</c:v>
                </c:pt>
                <c:pt idx="2685">
                  <c:v>8.8340547461207564E-3</c:v>
                </c:pt>
                <c:pt idx="2686">
                  <c:v>8.8268030755767057E-3</c:v>
                </c:pt>
                <c:pt idx="2687">
                  <c:v>8.8195788398071073E-3</c:v>
                </c:pt>
                <c:pt idx="2688">
                  <c:v>8.8123820976448997E-3</c:v>
                </c:pt>
                <c:pt idx="2689">
                  <c:v>8.8052129080029573E-3</c:v>
                </c:pt>
                <c:pt idx="2690">
                  <c:v>8.798071329954027E-3</c:v>
                </c:pt>
                <c:pt idx="2691">
                  <c:v>8.790957422171175E-3</c:v>
                </c:pt>
                <c:pt idx="2692">
                  <c:v>8.7838712437271482E-3</c:v>
                </c:pt>
                <c:pt idx="2693">
                  <c:v>8.776812853374949E-3</c:v>
                </c:pt>
                <c:pt idx="2694">
                  <c:v>8.7697823103471961E-3</c:v>
                </c:pt>
                <c:pt idx="2695">
                  <c:v>8.7627796733169561E-3</c:v>
                </c:pt>
                <c:pt idx="2696">
                  <c:v>8.7558050011971034E-3</c:v>
                </c:pt>
                <c:pt idx="2697">
                  <c:v>8.7488583530603847E-3</c:v>
                </c:pt>
                <c:pt idx="2698">
                  <c:v>8.7419397876598026E-3</c:v>
                </c:pt>
                <c:pt idx="2699">
                  <c:v>8.7350493640681037E-3</c:v>
                </c:pt>
                <c:pt idx="2700">
                  <c:v>8.7281871411182266E-3</c:v>
                </c:pt>
                <c:pt idx="2701">
                  <c:v>8.7213531778029818E-3</c:v>
                </c:pt>
                <c:pt idx="2702">
                  <c:v>8.7145475327954358E-3</c:v>
                </c:pt>
                <c:pt idx="2703">
                  <c:v>8.7077702653282074E-3</c:v>
                </c:pt>
                <c:pt idx="2704">
                  <c:v>8.7010214342342351E-3</c:v>
                </c:pt>
                <c:pt idx="2705">
                  <c:v>8.6943010982665214E-3</c:v>
                </c:pt>
                <c:pt idx="2706">
                  <c:v>8.687609316497813E-3</c:v>
                </c:pt>
                <c:pt idx="2707">
                  <c:v>8.6809461479209205E-3</c:v>
                </c:pt>
                <c:pt idx="2708">
                  <c:v>8.6743116512888463E-3</c:v>
                </c:pt>
                <c:pt idx="2709">
                  <c:v>8.6677058855144651E-3</c:v>
                </c:pt>
                <c:pt idx="2710">
                  <c:v>8.6611289095905875E-3</c:v>
                </c:pt>
                <c:pt idx="2711">
                  <c:v>8.6545807825899601E-3</c:v>
                </c:pt>
                <c:pt idx="2712">
                  <c:v>8.6480615631856494E-3</c:v>
                </c:pt>
                <c:pt idx="2713">
                  <c:v>8.6415713102905301E-3</c:v>
                </c:pt>
                <c:pt idx="2714">
                  <c:v>8.6351100830572847E-3</c:v>
                </c:pt>
                <c:pt idx="2715">
                  <c:v>8.6268455353710749E-3</c:v>
                </c:pt>
                <c:pt idx="2716">
                  <c:v>8.6222749406683619E-3</c:v>
                </c:pt>
                <c:pt idx="2717">
                  <c:v>8.6159011434983057E-3</c:v>
                </c:pt>
                <c:pt idx="2718">
                  <c:v>8.6095566074018137E-3</c:v>
                </c:pt>
                <c:pt idx="2719">
                  <c:v>8.6032413915315686E-3</c:v>
                </c:pt>
                <c:pt idx="2720">
                  <c:v>8.5969555546405729E-3</c:v>
                </c:pt>
                <c:pt idx="2721">
                  <c:v>8.5906991556417012E-3</c:v>
                </c:pt>
                <c:pt idx="2722">
                  <c:v>8.5844722536876361E-3</c:v>
                </c:pt>
                <c:pt idx="2723">
                  <c:v>8.5782749073715081E-3</c:v>
                </c:pt>
                <c:pt idx="2724">
                  <c:v>8.572107175925936E-3</c:v>
                </c:pt>
                <c:pt idx="2725">
                  <c:v>8.56596911794405E-3</c:v>
                </c:pt>
                <c:pt idx="2726">
                  <c:v>8.5598607926584691E-3</c:v>
                </c:pt>
                <c:pt idx="2727">
                  <c:v>8.5537822587422596E-3</c:v>
                </c:pt>
                <c:pt idx="2728">
                  <c:v>8.5477335751082961E-3</c:v>
                </c:pt>
                <c:pt idx="2729">
                  <c:v>8.5417148009092614E-3</c:v>
                </c:pt>
                <c:pt idx="2730">
                  <c:v>8.53572599505803E-3</c:v>
                </c:pt>
                <c:pt idx="2731">
                  <c:v>8.5297672162276683E-3</c:v>
                </c:pt>
                <c:pt idx="2732">
                  <c:v>8.5238385234909231E-3</c:v>
                </c:pt>
                <c:pt idx="2733">
                  <c:v>8.5179399756007967E-3</c:v>
                </c:pt>
                <c:pt idx="2734">
                  <c:v>8.5120716317899081E-3</c:v>
                </c:pt>
                <c:pt idx="2735">
                  <c:v>8.5062335507313236E-3</c:v>
                </c:pt>
                <c:pt idx="2736">
                  <c:v>8.5004257914178538E-3</c:v>
                </c:pt>
                <c:pt idx="2737">
                  <c:v>8.4946484126824373E-3</c:v>
                </c:pt>
                <c:pt idx="2738">
                  <c:v>8.4889014736777568E-3</c:v>
                </c:pt>
                <c:pt idx="2739">
                  <c:v>8.4831850330768788E-3</c:v>
                </c:pt>
                <c:pt idx="2740">
                  <c:v>8.4774991498726138E-3</c:v>
                </c:pt>
                <c:pt idx="2741">
                  <c:v>8.4718438831377085E-3</c:v>
                </c:pt>
                <c:pt idx="2742">
                  <c:v>8.4662192915452295E-3</c:v>
                </c:pt>
                <c:pt idx="2743">
                  <c:v>8.4606254340879872E-3</c:v>
                </c:pt>
                <c:pt idx="2744">
                  <c:v>8.4550623698387284E-3</c:v>
                </c:pt>
                <c:pt idx="2745">
                  <c:v>8.4495301575504556E-3</c:v>
                </c:pt>
                <c:pt idx="2746">
                  <c:v>8.4440288561360433E-3</c:v>
                </c:pt>
                <c:pt idx="2747">
                  <c:v>8.4385585246682382E-3</c:v>
                </c:pt>
                <c:pt idx="2748">
                  <c:v>8.4331192219000428E-3</c:v>
                </c:pt>
                <c:pt idx="2749">
                  <c:v>8.4277110069042038E-3</c:v>
                </c:pt>
                <c:pt idx="2750">
                  <c:v>8.4223339384337237E-3</c:v>
                </c:pt>
                <c:pt idx="2751">
                  <c:v>8.416988075401477E-3</c:v>
                </c:pt>
                <c:pt idx="2752">
                  <c:v>8.4109168043156046E-3</c:v>
                </c:pt>
                <c:pt idx="2753">
                  <c:v>8.4063902020226067E-3</c:v>
                </c:pt>
                <c:pt idx="2754">
                  <c:v>8.4011383090221159E-3</c:v>
                </c:pt>
                <c:pt idx="2755">
                  <c:v>8.3959178575110371E-3</c:v>
                </c:pt>
                <c:pt idx="2756">
                  <c:v>8.3907289060825008E-3</c:v>
                </c:pt>
                <c:pt idx="2757">
                  <c:v>8.3855715135694453E-3</c:v>
                </c:pt>
                <c:pt idx="2758">
                  <c:v>8.3804457390446174E-3</c:v>
                </c:pt>
                <c:pt idx="2759">
                  <c:v>8.3753516415008278E-3</c:v>
                </c:pt>
                <c:pt idx="2760">
                  <c:v>8.3702892797710149E-3</c:v>
                </c:pt>
                <c:pt idx="2761">
                  <c:v>8.3652587126881173E-3</c:v>
                </c:pt>
                <c:pt idx="2762">
                  <c:v>8.3602599992449456E-3</c:v>
                </c:pt>
                <c:pt idx="2763">
                  <c:v>8.3552931982744383E-3</c:v>
                </c:pt>
                <c:pt idx="2764">
                  <c:v>8.3503583689292782E-3</c:v>
                </c:pt>
                <c:pt idx="2765">
                  <c:v>8.3440606615337032E-3</c:v>
                </c:pt>
                <c:pt idx="2766">
                  <c:v>8.3405848602069455E-3</c:v>
                </c:pt>
                <c:pt idx="2767">
                  <c:v>8.335746298735458E-3</c:v>
                </c:pt>
                <c:pt idx="2768">
                  <c:v>8.33093994446088E-3</c:v>
                </c:pt>
                <c:pt idx="2769">
                  <c:v>8.32616585621615E-3</c:v>
                </c:pt>
                <c:pt idx="2770">
                  <c:v>8.3207493404202637E-3</c:v>
                </c:pt>
                <c:pt idx="2771">
                  <c:v>8.3167147136276043E-3</c:v>
                </c:pt>
                <c:pt idx="2772">
                  <c:v>8.3120377771095377E-3</c:v>
                </c:pt>
                <c:pt idx="2773">
                  <c:v>8.3073933424326896E-3</c:v>
                </c:pt>
                <c:pt idx="2774">
                  <c:v>8.3027814682701262E-3</c:v>
                </c:pt>
                <c:pt idx="2775">
                  <c:v>8.2982022138544664E-3</c:v>
                </c:pt>
                <c:pt idx="2776">
                  <c:v>8.2936556378587767E-3</c:v>
                </c:pt>
                <c:pt idx="2777">
                  <c:v>8.2891417992758676E-3</c:v>
                </c:pt>
                <c:pt idx="2778">
                  <c:v>8.2846607570985498E-3</c:v>
                </c:pt>
                <c:pt idx="2779">
                  <c:v>8.2802125701597618E-3</c:v>
                </c:pt>
                <c:pt idx="2780">
                  <c:v>8.2757972974523142E-3</c:v>
                </c:pt>
                <c:pt idx="2781">
                  <c:v>8.2714149978091456E-3</c:v>
                </c:pt>
                <c:pt idx="2782">
                  <c:v>8.2670657301431305E-3</c:v>
                </c:pt>
                <c:pt idx="2783">
                  <c:v>8.2627495535270157E-3</c:v>
                </c:pt>
                <c:pt idx="2784">
                  <c:v>8.2584665267138035E-3</c:v>
                </c:pt>
                <c:pt idx="2785">
                  <c:v>8.2542167086163687E-3</c:v>
                </c:pt>
                <c:pt idx="2786">
                  <c:v>8.2500001583074578E-3</c:v>
                </c:pt>
                <c:pt idx="2787">
                  <c:v>8.2458169346200094E-3</c:v>
                </c:pt>
                <c:pt idx="2788">
                  <c:v>8.2416670964668981E-3</c:v>
                </c:pt>
                <c:pt idx="2789">
                  <c:v>8.2375507027609984E-3</c:v>
                </c:pt>
                <c:pt idx="2790">
                  <c:v>8.2334678123352489E-3</c:v>
                </c:pt>
                <c:pt idx="2791">
                  <c:v>8.2294184843423324E-3</c:v>
                </c:pt>
                <c:pt idx="2792">
                  <c:v>8.2254027775352512E-3</c:v>
                </c:pt>
                <c:pt idx="2793">
                  <c:v>8.22142075082688E-3</c:v>
                </c:pt>
                <c:pt idx="2794">
                  <c:v>8.2174724633699014E-3</c:v>
                </c:pt>
                <c:pt idx="2795">
                  <c:v>8.2135579736775099E-3</c:v>
                </c:pt>
                <c:pt idx="2796">
                  <c:v>8.2096773409023882E-3</c:v>
                </c:pt>
                <c:pt idx="2797">
                  <c:v>8.2058306239574108E-3</c:v>
                </c:pt>
                <c:pt idx="2798">
                  <c:v>8.2020178818353884E-3</c:v>
                </c:pt>
                <c:pt idx="2799">
                  <c:v>8.1982391732893234E-3</c:v>
                </c:pt>
                <c:pt idx="2800">
                  <c:v>8.1944945573120265E-3</c:v>
                </c:pt>
                <c:pt idx="2801">
                  <c:v>8.1907840928963083E-3</c:v>
                </c:pt>
                <c:pt idx="2802">
                  <c:v>8.1871078387951712E-3</c:v>
                </c:pt>
                <c:pt idx="2803">
                  <c:v>8.183465854001426E-3</c:v>
                </c:pt>
                <c:pt idx="2804">
                  <c:v>8.1788337520194432E-3</c:v>
                </c:pt>
                <c:pt idx="2805">
                  <c:v>8.1752703184712061E-3</c:v>
                </c:pt>
                <c:pt idx="2806">
                  <c:v>8.1722433741759914E-3</c:v>
                </c:pt>
                <c:pt idx="2807">
                  <c:v>8.1687439901934056E-3</c:v>
                </c:pt>
                <c:pt idx="2808">
                  <c:v>8.1652791783959344E-3</c:v>
                </c:pt>
                <c:pt idx="2809">
                  <c:v>8.1618489978563247E-3</c:v>
                </c:pt>
                <c:pt idx="2810">
                  <c:v>8.158453507567387E-3</c:v>
                </c:pt>
                <c:pt idx="2811">
                  <c:v>8.1550927664419959E-3</c:v>
                </c:pt>
                <c:pt idx="2812">
                  <c:v>8.1517668332331539E-3</c:v>
                </c:pt>
                <c:pt idx="2813">
                  <c:v>8.1484757669336716E-3</c:v>
                </c:pt>
                <c:pt idx="2814">
                  <c:v>8.1452196266162957E-3</c:v>
                </c:pt>
                <c:pt idx="2815">
                  <c:v>8.1419984710340287E-3</c:v>
                </c:pt>
                <c:pt idx="2816">
                  <c:v>8.1388123590997452E-3</c:v>
                </c:pt>
                <c:pt idx="2817">
                  <c:v>8.1356613498861918E-3</c:v>
                </c:pt>
                <c:pt idx="2818">
                  <c:v>8.1325455021463711E-3</c:v>
                </c:pt>
                <c:pt idx="2819">
                  <c:v>8.1294648748730935E-3</c:v>
                </c:pt>
                <c:pt idx="2820">
                  <c:v>8.1255559157966673E-3</c:v>
                </c:pt>
                <c:pt idx="2821">
                  <c:v>8.1234095174576026E-3</c:v>
                </c:pt>
                <c:pt idx="2822">
                  <c:v>8.1200128535474647E-3</c:v>
                </c:pt>
                <c:pt idx="2823">
                  <c:v>8.1174957489427157E-3</c:v>
                </c:pt>
                <c:pt idx="2824">
                  <c:v>8.1145921076952732E-3</c:v>
                </c:pt>
                <c:pt idx="2825">
                  <c:v>8.1117240406314295E-3</c:v>
                </c:pt>
                <c:pt idx="2826">
                  <c:v>8.1088916063443151E-3</c:v>
                </c:pt>
                <c:pt idx="2827">
                  <c:v>8.1060948638267405E-3</c:v>
                </c:pt>
                <c:pt idx="2828">
                  <c:v>8.1033338721514525E-3</c:v>
                </c:pt>
                <c:pt idx="2829">
                  <c:v>8.1006086902313257E-3</c:v>
                </c:pt>
                <c:pt idx="2830">
                  <c:v>8.0979193767394264E-3</c:v>
                </c:pt>
                <c:pt idx="2831">
                  <c:v>8.0952659907485014E-3</c:v>
                </c:pt>
                <c:pt idx="2832">
                  <c:v>8.0926485911714252E-3</c:v>
                </c:pt>
                <c:pt idx="2833">
                  <c:v>8.0900672369210724E-3</c:v>
                </c:pt>
                <c:pt idx="2834">
                  <c:v>8.0875219869103177E-3</c:v>
                </c:pt>
                <c:pt idx="2835">
                  <c:v>8.0850129002119075E-3</c:v>
                </c:pt>
                <c:pt idx="2836">
                  <c:v>8.0825400354989085E-3</c:v>
                </c:pt>
                <c:pt idx="2837">
                  <c:v>8.0801034518440673E-3</c:v>
                </c:pt>
                <c:pt idx="2838">
                  <c:v>8.0777032080803224E-3</c:v>
                </c:pt>
                <c:pt idx="2839">
                  <c:v>8.0753393631205483E-3</c:v>
                </c:pt>
                <c:pt idx="2840">
                  <c:v>8.0730119760374919E-3</c:v>
                </c:pt>
                <c:pt idx="2841">
                  <c:v>8.0707211056640915E-3</c:v>
                </c:pt>
                <c:pt idx="2842">
                  <c:v>8.0684668109132218E-3</c:v>
                </c:pt>
                <c:pt idx="2843">
                  <c:v>8.0662491506178213E-3</c:v>
                </c:pt>
                <c:pt idx="2844">
                  <c:v>8.0640681838506367E-3</c:v>
                </c:pt>
                <c:pt idx="2845">
                  <c:v>8.0619239693646705E-3</c:v>
                </c:pt>
                <c:pt idx="2846">
                  <c:v>8.0598165662326693E-3</c:v>
                </c:pt>
                <c:pt idx="2847">
                  <c:v>8.0577460333675077E-3</c:v>
                </c:pt>
                <c:pt idx="2848">
                  <c:v>8.0557124295221882E-3</c:v>
                </c:pt>
                <c:pt idx="2849">
                  <c:v>8.0537158138493936E-3</c:v>
                </c:pt>
                <c:pt idx="2850">
                  <c:v>8.0517562451021263E-3</c:v>
                </c:pt>
                <c:pt idx="2851">
                  <c:v>8.0498337821932608E-3</c:v>
                </c:pt>
                <c:pt idx="2852">
                  <c:v>8.0479484841156079E-3</c:v>
                </c:pt>
                <c:pt idx="2853">
                  <c:v>8.0461004098619782E-3</c:v>
                </c:pt>
                <c:pt idx="2854">
                  <c:v>8.044289618185374E-3</c:v>
                </c:pt>
                <c:pt idx="2855">
                  <c:v>8.0425161680786061E-3</c:v>
                </c:pt>
                <c:pt idx="2856">
                  <c:v>8.0402909820431745E-3</c:v>
                </c:pt>
                <c:pt idx="2857">
                  <c:v>8.0386031054846541E-3</c:v>
                </c:pt>
                <c:pt idx="2858">
                  <c:v>8.0371862266304106E-3</c:v>
                </c:pt>
                <c:pt idx="2859">
                  <c:v>8.0355681049937289E-3</c:v>
                </c:pt>
                <c:pt idx="2860">
                  <c:v>8.0339876280444145E-3</c:v>
                </c:pt>
                <c:pt idx="2861">
                  <c:v>8.0324448545354699E-3</c:v>
                </c:pt>
                <c:pt idx="2862">
                  <c:v>8.0309398434597057E-3</c:v>
                </c:pt>
                <c:pt idx="2863">
                  <c:v>8.0294726537299965E-3</c:v>
                </c:pt>
                <c:pt idx="2864">
                  <c:v>8.028043344259217E-3</c:v>
                </c:pt>
                <c:pt idx="2865">
                  <c:v>8.0266519740401776E-3</c:v>
                </c:pt>
                <c:pt idx="2866">
                  <c:v>8.0252986019857531E-3</c:v>
                </c:pt>
                <c:pt idx="2867">
                  <c:v>8.0239832868489458E-3</c:v>
                </c:pt>
                <c:pt idx="2868">
                  <c:v>8.0227060876225664E-3</c:v>
                </c:pt>
                <c:pt idx="2869">
                  <c:v>8.0214670632994256E-3</c:v>
                </c:pt>
                <c:pt idx="2870">
                  <c:v>8.020266272872334E-3</c:v>
                </c:pt>
                <c:pt idx="2871">
                  <c:v>8.0187961671551733E-3</c:v>
                </c:pt>
                <c:pt idx="2872">
                  <c:v>8.0179796289581162E-3</c:v>
                </c:pt>
                <c:pt idx="2873">
                  <c:v>8.0168938933766754E-3</c:v>
                </c:pt>
                <c:pt idx="2874">
                  <c:v>8.0158626340987027E-3</c:v>
                </c:pt>
                <c:pt idx="2875">
                  <c:v>8.0146969326033712E-3</c:v>
                </c:pt>
                <c:pt idx="2876">
                  <c:v>8.013732299509968E-3</c:v>
                </c:pt>
                <c:pt idx="2877">
                  <c:v>8.01280632093615E-3</c:v>
                </c:pt>
                <c:pt idx="2878">
                  <c:v>8.0119190561145359E-3</c:v>
                </c:pt>
                <c:pt idx="2879">
                  <c:v>8.0110705637181923E-3</c:v>
                </c:pt>
                <c:pt idx="2880">
                  <c:v>8.0102609026599936E-3</c:v>
                </c:pt>
                <c:pt idx="2881">
                  <c:v>8.0094901319327505E-3</c:v>
                </c:pt>
                <c:pt idx="2882">
                  <c:v>8.0087583105292737E-3</c:v>
                </c:pt>
                <c:pt idx="2883">
                  <c:v>8.0080654972025656E-3</c:v>
                </c:pt>
                <c:pt idx="2884">
                  <c:v>8.0074117510253728E-3</c:v>
                </c:pt>
                <c:pt idx="2885">
                  <c:v>8.006797130830634E-3</c:v>
                </c:pt>
                <c:pt idx="2886">
                  <c:v>8.0062216956111598E-3</c:v>
                </c:pt>
                <c:pt idx="2887">
                  <c:v>8.0056855041998887E-3</c:v>
                </c:pt>
                <c:pt idx="2888">
                  <c:v>8.0051886155896312E-3</c:v>
                </c:pt>
                <c:pt idx="2889">
                  <c:v>8.0047310887731982E-3</c:v>
                </c:pt>
                <c:pt idx="2890">
                  <c:v>8.0043129824236559E-3</c:v>
                </c:pt>
                <c:pt idx="2891">
                  <c:v>8.0039343556936871E-3</c:v>
                </c:pt>
                <c:pt idx="2892">
                  <c:v>8.0035952672563582E-3</c:v>
                </c:pt>
                <c:pt idx="2893">
                  <c:v>8.003295776344288E-3</c:v>
                </c:pt>
                <c:pt idx="2894">
                  <c:v>8.0030359417104791E-3</c:v>
                </c:pt>
                <c:pt idx="2895">
                  <c:v>8.0028158222678059E-3</c:v>
                </c:pt>
                <c:pt idx="2896">
                  <c:v>8.0026354770090791E-3</c:v>
                </c:pt>
                <c:pt idx="2897">
                  <c:v>8.0024949647672372E-3</c:v>
                </c:pt>
                <c:pt idx="2898">
                  <c:v>8.0023943444551549E-3</c:v>
                </c:pt>
                <c:pt idx="2899">
                  <c:v>8.0023336750656426E-3</c:v>
                </c:pt>
                <c:pt idx="2900">
                  <c:v>8.0023130155115751E-3</c:v>
                </c:pt>
                <c:pt idx="2901">
                  <c:v>8.002332424785763E-3</c:v>
                </c:pt>
                <c:pt idx="2902">
                  <c:v>8.0023919615612726E-3</c:v>
                </c:pt>
                <c:pt idx="2903">
                  <c:v>8.0024916849907868E-3</c:v>
                </c:pt>
                <c:pt idx="2904">
                  <c:v>8.00263165398718E-3</c:v>
                </c:pt>
                <c:pt idx="2905">
                  <c:v>8.0028119273034548E-3</c:v>
                </c:pt>
                <c:pt idx="2906">
                  <c:v>8.0030325640123579E-3</c:v>
                </c:pt>
                <c:pt idx="2907">
                  <c:v>8.0032936228668916E-3</c:v>
                </c:pt>
                <c:pt idx="2908">
                  <c:v>8.0037856695902576E-3</c:v>
                </c:pt>
                <c:pt idx="2909">
                  <c:v>8.0041509420425427E-3</c:v>
                </c:pt>
                <c:pt idx="2910">
                  <c:v>8.0046149777590614E-3</c:v>
                </c:pt>
                <c:pt idx="2911">
                  <c:v>8.0050499620742954E-3</c:v>
                </c:pt>
                <c:pt idx="2912">
                  <c:v>8.0055256819377973E-3</c:v>
                </c:pt>
                <c:pt idx="2913">
                  <c:v>8.0060421961825057E-3</c:v>
                </c:pt>
                <c:pt idx="2914">
                  <c:v>8.0065995638278764E-3</c:v>
                </c:pt>
                <c:pt idx="2915">
                  <c:v>8.0071978437068481E-3</c:v>
                </c:pt>
                <c:pt idx="2916">
                  <c:v>8.007837094865522E-3</c:v>
                </c:pt>
                <c:pt idx="2917">
                  <c:v>8.008517376083546E-3</c:v>
                </c:pt>
                <c:pt idx="2918">
                  <c:v>8.009238746380376E-3</c:v>
                </c:pt>
                <c:pt idx="2919">
                  <c:v>8.0100012646688867E-3</c:v>
                </c:pt>
                <c:pt idx="2920">
                  <c:v>8.0108049898353073E-3</c:v>
                </c:pt>
                <c:pt idx="2921">
                  <c:v>8.0118461795297691E-3</c:v>
                </c:pt>
                <c:pt idx="2922">
                  <c:v>8.0126185060525046E-3</c:v>
                </c:pt>
                <c:pt idx="2923">
                  <c:v>8.0135579981366334E-3</c:v>
                </c:pt>
                <c:pt idx="2924">
                  <c:v>8.0145389476182771E-3</c:v>
                </c:pt>
                <c:pt idx="2925">
                  <c:v>8.0155614136501185E-3</c:v>
                </c:pt>
                <c:pt idx="2926">
                  <c:v>8.0167808583553324E-3</c:v>
                </c:pt>
                <c:pt idx="2927">
                  <c:v>8.0177311308560206E-3</c:v>
                </c:pt>
                <c:pt idx="2928">
                  <c:v>8.0188784999357665E-3</c:v>
                </c:pt>
                <c:pt idx="2929">
                  <c:v>8.0200676211372723E-3</c:v>
                </c:pt>
                <c:pt idx="2930">
                  <c:v>8.0212985534533487E-3</c:v>
                </c:pt>
                <c:pt idx="2931">
                  <c:v>8.0225713557968703E-3</c:v>
                </c:pt>
                <c:pt idx="2932">
                  <c:v>8.0238860871606477E-3</c:v>
                </c:pt>
                <c:pt idx="2933">
                  <c:v>8.0252428063776193E-3</c:v>
                </c:pt>
                <c:pt idx="2934">
                  <c:v>8.0266415722807238E-3</c:v>
                </c:pt>
                <c:pt idx="2935">
                  <c:v>8.0280824440226439E-3</c:v>
                </c:pt>
                <c:pt idx="2936">
                  <c:v>8.0295654804363181E-3</c:v>
                </c:pt>
                <c:pt idx="2937">
                  <c:v>8.0310907402747489E-3</c:v>
                </c:pt>
                <c:pt idx="2938">
                  <c:v>8.0326582826106829E-3</c:v>
                </c:pt>
                <c:pt idx="2939">
                  <c:v>8.0342681664369309E-3</c:v>
                </c:pt>
                <c:pt idx="2940">
                  <c:v>8.0359204504265591E-3</c:v>
                </c:pt>
                <c:pt idx="2941">
                  <c:v>8.0376151938121865E-3</c:v>
                </c:pt>
                <c:pt idx="2942">
                  <c:v>8.0393524552668794E-3</c:v>
                </c:pt>
                <c:pt idx="2943">
                  <c:v>8.0411322938633845E-3</c:v>
                </c:pt>
                <c:pt idx="2944">
                  <c:v>8.0429547682747682E-3</c:v>
                </c:pt>
                <c:pt idx="2945">
                  <c:v>8.0448199378135854E-3</c:v>
                </c:pt>
                <c:pt idx="2946">
                  <c:v>8.0467278610729664E-3</c:v>
                </c:pt>
                <c:pt idx="2947">
                  <c:v>8.0486785972855301E-3</c:v>
                </c:pt>
                <c:pt idx="2948">
                  <c:v>8.0506722050444068E-3</c:v>
                </c:pt>
                <c:pt idx="2949">
                  <c:v>8.0527087434223432E-3</c:v>
                </c:pt>
                <c:pt idx="2950">
                  <c:v>8.0547882713322139E-3</c:v>
                </c:pt>
                <c:pt idx="2951">
                  <c:v>8.0569108476868934E-3</c:v>
                </c:pt>
                <c:pt idx="2952">
                  <c:v>8.0590765313992563E-3</c:v>
                </c:pt>
                <c:pt idx="2953">
                  <c:v>8.0612853813821772E-3</c:v>
                </c:pt>
                <c:pt idx="2954">
                  <c:v>8.0635374567084028E-3</c:v>
                </c:pt>
                <c:pt idx="2955">
                  <c:v>8.0658328161309356E-3</c:v>
                </c:pt>
                <c:pt idx="2956">
                  <c:v>8.0681715185626501E-3</c:v>
                </c:pt>
                <c:pt idx="2957">
                  <c:v>8.070553622916421E-3</c:v>
                </c:pt>
                <c:pt idx="2958">
                  <c:v>8.0729791881850588E-3</c:v>
                </c:pt>
                <c:pt idx="2959">
                  <c:v>8.0754482733613742E-3</c:v>
                </c:pt>
                <c:pt idx="2960">
                  <c:v>8.0783234501780044E-3</c:v>
                </c:pt>
                <c:pt idx="2961">
                  <c:v>8.0808859904379915E-3</c:v>
                </c:pt>
                <c:pt idx="2962">
                  <c:v>8.0831172369055793E-3</c:v>
                </c:pt>
                <c:pt idx="2963">
                  <c:v>8.0857609905216066E-3</c:v>
                </c:pt>
                <c:pt idx="2964">
                  <c:v>8.0884485586096844E-3</c:v>
                </c:pt>
                <c:pt idx="2965">
                  <c:v>8.0911800000826872E-3</c:v>
                </c:pt>
                <c:pt idx="2966">
                  <c:v>8.0939553736936176E-3</c:v>
                </c:pt>
                <c:pt idx="2967">
                  <c:v>8.0967747385951583E-3</c:v>
                </c:pt>
                <c:pt idx="2968">
                  <c:v>8.0996381535403117E-3</c:v>
                </c:pt>
                <c:pt idx="2969">
                  <c:v>8.1025456775218885E-3</c:v>
                </c:pt>
                <c:pt idx="2970">
                  <c:v>8.1054973695326993E-3</c:v>
                </c:pt>
                <c:pt idx="2971">
                  <c:v>8.1084932884056826E-3</c:v>
                </c:pt>
                <c:pt idx="2972">
                  <c:v>8.1115334931336491E-3</c:v>
                </c:pt>
                <c:pt idx="2973">
                  <c:v>8.1146180423896652E-3</c:v>
                </c:pt>
                <c:pt idx="2974">
                  <c:v>8.1177469954862858E-3</c:v>
                </c:pt>
                <c:pt idx="2975">
                  <c:v>8.1218352760803469E-3</c:v>
                </c:pt>
                <c:pt idx="2976">
                  <c:v>8.12413834821335E-3</c:v>
                </c:pt>
                <c:pt idx="2977">
                  <c:v>8.1274008656695429E-3</c:v>
                </c:pt>
                <c:pt idx="2978">
                  <c:v>8.1307080225379025E-3</c:v>
                </c:pt>
                <c:pt idx="2979">
                  <c:v>8.1340598775714312E-3</c:v>
                </c:pt>
                <c:pt idx="2980">
                  <c:v>8.1374564897629398E-3</c:v>
                </c:pt>
                <c:pt idx="2981">
                  <c:v>8.1408979181851748E-3</c:v>
                </c:pt>
                <c:pt idx="2982">
                  <c:v>8.1443842215911388E-3</c:v>
                </c:pt>
                <c:pt idx="2983">
                  <c:v>8.1479154588137703E-3</c:v>
                </c:pt>
                <c:pt idx="2984">
                  <c:v>8.1514916890057521E-3</c:v>
                </c:pt>
                <c:pt idx="2985">
                  <c:v>8.1551129710000225E-3</c:v>
                </c:pt>
                <c:pt idx="2986">
                  <c:v>8.1587793636295203E-3</c:v>
                </c:pt>
                <c:pt idx="2987">
                  <c:v>8.1624909258870559E-3</c:v>
                </c:pt>
                <c:pt idx="2988">
                  <c:v>8.1662477167654401E-3</c:v>
                </c:pt>
                <c:pt idx="2989">
                  <c:v>8.1700497949377393E-3</c:v>
                </c:pt>
                <c:pt idx="2990">
                  <c:v>8.1738972197165083E-3</c:v>
                </c:pt>
                <c:pt idx="2991">
                  <c:v>8.1777900496948774E-3</c:v>
                </c:pt>
                <c:pt idx="2992">
                  <c:v>8.1817283439455935E-3</c:v>
                </c:pt>
                <c:pt idx="2993">
                  <c:v>8.1857121613015948E-3</c:v>
                </c:pt>
                <c:pt idx="2994">
                  <c:v>8.1897415608356283E-3</c:v>
                </c:pt>
                <c:pt idx="2995">
                  <c:v>8.1938166013006963E-3</c:v>
                </c:pt>
                <c:pt idx="2996">
                  <c:v>8.1979373418494816E-3</c:v>
                </c:pt>
                <c:pt idx="2997">
                  <c:v>8.2021038410751146E-3</c:v>
                </c:pt>
                <c:pt idx="2998">
                  <c:v>8.2063161581302779E-3</c:v>
                </c:pt>
                <c:pt idx="2999">
                  <c:v>8.2105743517679741E-3</c:v>
                </c:pt>
                <c:pt idx="3000">
                  <c:v>8.2148784811408859E-3</c:v>
                </c:pt>
                <c:pt idx="3001">
                  <c:v>8.2192286050020158E-3</c:v>
                </c:pt>
                <c:pt idx="3002">
                  <c:v>8.2236247822642383E-3</c:v>
                </c:pt>
                <c:pt idx="3003">
                  <c:v>8.2280670720802362E-3</c:v>
                </c:pt>
                <c:pt idx="3004">
                  <c:v>8.2325555330431399E-3</c:v>
                </c:pt>
                <c:pt idx="3005">
                  <c:v>8.2370902243056321E-3</c:v>
                </c:pt>
                <c:pt idx="3006">
                  <c:v>8.2416712047006513E-3</c:v>
                </c:pt>
                <c:pt idx="3007">
                  <c:v>8.2462985332210081E-3</c:v>
                </c:pt>
                <c:pt idx="3008">
                  <c:v>8.2509722686197051E-3</c:v>
                </c:pt>
                <c:pt idx="3009">
                  <c:v>8.2556924698895529E-3</c:v>
                </c:pt>
                <c:pt idx="3010">
                  <c:v>8.2604591961832341E-3</c:v>
                </c:pt>
                <c:pt idx="3011">
                  <c:v>8.2652725061738153E-3</c:v>
                </c:pt>
                <c:pt idx="3012">
                  <c:v>8.2694276683081824E-3</c:v>
                </c:pt>
                <c:pt idx="3013">
                  <c:v>8.2733913616017674E-3</c:v>
                </c:pt>
                <c:pt idx="3014">
                  <c:v>8.277350211889356E-3</c:v>
                </c:pt>
                <c:pt idx="3015">
                  <c:v>8.281304200545847E-3</c:v>
                </c:pt>
                <c:pt idx="3016">
                  <c:v>8.2852533094257552E-3</c:v>
                </c:pt>
                <c:pt idx="3017">
                  <c:v>8.289197519664171E-3</c:v>
                </c:pt>
                <c:pt idx="3018">
                  <c:v>8.2931368131955452E-3</c:v>
                </c:pt>
                <c:pt idx="3019">
                  <c:v>8.2970711713947765E-3</c:v>
                </c:pt>
                <c:pt idx="3020">
                  <c:v>8.3010005757966354E-3</c:v>
                </c:pt>
                <c:pt idx="3021">
                  <c:v>8.3049250081757009E-3</c:v>
                </c:pt>
                <c:pt idx="3022">
                  <c:v>8.3088444497469993E-3</c:v>
                </c:pt>
                <c:pt idx="3023">
                  <c:v>8.3127588823650456E-3</c:v>
                </c:pt>
                <c:pt idx="3024">
                  <c:v>8.3166682874047382E-3</c:v>
                </c:pt>
                <c:pt idx="3025">
                  <c:v>8.320572646640656E-3</c:v>
                </c:pt>
                <c:pt idx="3026">
                  <c:v>8.3255850927788089E-3</c:v>
                </c:pt>
                <c:pt idx="3027">
                  <c:v>8.3283661532007613E-3</c:v>
                </c:pt>
                <c:pt idx="3028">
                  <c:v>8.3322552638342984E-3</c:v>
                </c:pt>
                <c:pt idx="3029">
                  <c:v>8.3361392548031432E-3</c:v>
                </c:pt>
                <c:pt idx="3030">
                  <c:v>8.3400181074821944E-3</c:v>
                </c:pt>
                <c:pt idx="3031">
                  <c:v>8.3438918035660947E-3</c:v>
                </c:pt>
                <c:pt idx="3032">
                  <c:v>8.3477603245896148E-3</c:v>
                </c:pt>
                <c:pt idx="3033">
                  <c:v>8.3516236523273335E-3</c:v>
                </c:pt>
                <c:pt idx="3034">
                  <c:v>8.3554817679143412E-3</c:v>
                </c:pt>
                <c:pt idx="3035">
                  <c:v>8.3593346532051527E-3</c:v>
                </c:pt>
                <c:pt idx="3036">
                  <c:v>8.3631822896546026E-3</c:v>
                </c:pt>
                <c:pt idx="3037">
                  <c:v>8.3670246588773978E-3</c:v>
                </c:pt>
                <c:pt idx="3038">
                  <c:v>8.3708617424083087E-3</c:v>
                </c:pt>
                <c:pt idx="3039">
                  <c:v>8.374693521622234E-3</c:v>
                </c:pt>
                <c:pt idx="3040">
                  <c:v>8.3785199784536246E-3</c:v>
                </c:pt>
                <c:pt idx="3041">
                  <c:v>8.382341094197443E-3</c:v>
                </c:pt>
                <c:pt idx="3042">
                  <c:v>8.3861568503884598E-3</c:v>
                </c:pt>
                <c:pt idx="3043">
                  <c:v>8.3899672288012539E-3</c:v>
                </c:pt>
                <c:pt idx="3044">
                  <c:v>8.3937722106508517E-3</c:v>
                </c:pt>
                <c:pt idx="3045">
                  <c:v>8.397571777791768E-3</c:v>
                </c:pt>
                <c:pt idx="3046">
                  <c:v>8.4013659116788375E-3</c:v>
                </c:pt>
                <c:pt idx="3047">
                  <c:v>8.4051545939267669E-3</c:v>
                </c:pt>
                <c:pt idx="3048">
                  <c:v>8.4089378060703268E-3</c:v>
                </c:pt>
                <c:pt idx="3049">
                  <c:v>8.4127155296442879E-3</c:v>
                </c:pt>
                <c:pt idx="3050">
                  <c:v>8.4164877461834209E-3</c:v>
                </c:pt>
                <c:pt idx="3051">
                  <c:v>8.4202544372224963E-3</c:v>
                </c:pt>
                <c:pt idx="3052">
                  <c:v>8.4240155842962849E-3</c:v>
                </c:pt>
                <c:pt idx="3053">
                  <c:v>8.4277711690194934E-3</c:v>
                </c:pt>
                <c:pt idx="3054">
                  <c:v>8.4315211730867645E-3</c:v>
                </c:pt>
                <c:pt idx="3055">
                  <c:v>8.4352655778729968E-3</c:v>
                </c:pt>
                <c:pt idx="3056">
                  <c:v>8.4390043649129609E-3</c:v>
                </c:pt>
                <c:pt idx="3057">
                  <c:v>8.4427375159812357E-3</c:v>
                </c:pt>
                <c:pt idx="3058">
                  <c:v>8.4464650124527196E-3</c:v>
                </c:pt>
                <c:pt idx="3059">
                  <c:v>8.4501868357822474E-3</c:v>
                </c:pt>
                <c:pt idx="3060">
                  <c:v>8.4539029678243338E-3</c:v>
                </c:pt>
                <c:pt idx="3061">
                  <c:v>8.4576133898739414E-3</c:v>
                </c:pt>
                <c:pt idx="3062">
                  <c:v>8.461318083705649E-3</c:v>
                </c:pt>
                <c:pt idx="3063">
                  <c:v>8.4650170306943551E-3</c:v>
                </c:pt>
                <c:pt idx="3064">
                  <c:v>8.4692373382377895E-3</c:v>
                </c:pt>
                <c:pt idx="3065">
                  <c:v>8.4723976105216536E-3</c:v>
                </c:pt>
                <c:pt idx="3066">
                  <c:v>8.4760792066695956E-3</c:v>
                </c:pt>
                <c:pt idx="3067">
                  <c:v>8.4797549821136187E-3</c:v>
                </c:pt>
                <c:pt idx="3068">
                  <c:v>8.4834249186283017E-3</c:v>
                </c:pt>
                <c:pt idx="3069">
                  <c:v>8.4870889976684794E-3</c:v>
                </c:pt>
                <c:pt idx="3070">
                  <c:v>8.4907472008488583E-3</c:v>
                </c:pt>
                <c:pt idx="3071">
                  <c:v>8.4943995097042091E-3</c:v>
                </c:pt>
                <c:pt idx="3072">
                  <c:v>8.4980459059291746E-3</c:v>
                </c:pt>
                <c:pt idx="3073">
                  <c:v>8.5016863708187174E-3</c:v>
                </c:pt>
                <c:pt idx="3074">
                  <c:v>8.5053208861474161E-3</c:v>
                </c:pt>
                <c:pt idx="3075">
                  <c:v>8.5089494332901694E-3</c:v>
                </c:pt>
                <c:pt idx="3076">
                  <c:v>8.5125719940215561E-3</c:v>
                </c:pt>
                <c:pt idx="3077">
                  <c:v>8.5161885497164747E-3</c:v>
                </c:pt>
                <c:pt idx="3078">
                  <c:v>8.5197990819896319E-3</c:v>
                </c:pt>
                <c:pt idx="3079">
                  <c:v>8.5234035725356705E-3</c:v>
                </c:pt>
                <c:pt idx="3080">
                  <c:v>8.527002002649553E-3</c:v>
                </c:pt>
                <c:pt idx="3081">
                  <c:v>8.5316196210172279E-3</c:v>
                </c:pt>
                <c:pt idx="3082">
                  <c:v>8.5345376818501961E-3</c:v>
                </c:pt>
                <c:pt idx="3083">
                  <c:v>8.5382716949489179E-3</c:v>
                </c:pt>
                <c:pt idx="3084">
                  <c:v>8.5418448217033927E-3</c:v>
                </c:pt>
                <c:pt idx="3085">
                  <c:v>8.5454117933014828E-3</c:v>
                </c:pt>
                <c:pt idx="3086">
                  <c:v>8.5489725912779591E-3</c:v>
                </c:pt>
                <c:pt idx="3087">
                  <c:v>8.552527197167592E-3</c:v>
                </c:pt>
                <c:pt idx="3088">
                  <c:v>8.5560755928248966E-3</c:v>
                </c:pt>
                <c:pt idx="3089">
                  <c:v>8.5596177593849632E-3</c:v>
                </c:pt>
                <c:pt idx="3090">
                  <c:v>8.5631536785424345E-3</c:v>
                </c:pt>
                <c:pt idx="3091">
                  <c:v>8.5666833320718894E-3</c:v>
                </c:pt>
                <c:pt idx="3092">
                  <c:v>8.5702067011883543E-3</c:v>
                </c:pt>
                <c:pt idx="3093">
                  <c:v>8.573723767746344E-3</c:v>
                </c:pt>
                <c:pt idx="3094">
                  <c:v>8.5772345131207572E-3</c:v>
                </c:pt>
                <c:pt idx="3095">
                  <c:v>8.5807389188463645E-3</c:v>
                </c:pt>
                <c:pt idx="3096">
                  <c:v>8.5842369666977447E-3</c:v>
                </c:pt>
                <c:pt idx="3097">
                  <c:v>8.5877286379698603E-3</c:v>
                </c:pt>
                <c:pt idx="3098">
                  <c:v>8.5912139144372901E-3</c:v>
                </c:pt>
                <c:pt idx="3099">
                  <c:v>8.5946927775548687E-3</c:v>
                </c:pt>
                <c:pt idx="3100">
                  <c:v>8.5981652088573668E-3</c:v>
                </c:pt>
                <c:pt idx="3101">
                  <c:v>8.6016311899594911E-3</c:v>
                </c:pt>
                <c:pt idx="3102">
                  <c:v>8.6050907023160761E-3</c:v>
                </c:pt>
                <c:pt idx="3103">
                  <c:v>8.6085437276217647E-3</c:v>
                </c:pt>
                <c:pt idx="3104">
                  <c:v>8.6119902473313914E-3</c:v>
                </c:pt>
                <c:pt idx="3105">
                  <c:v>8.6154302429797269E-3</c:v>
                </c:pt>
                <c:pt idx="3106">
                  <c:v>8.6188636964212861E-3</c:v>
                </c:pt>
                <c:pt idx="3107">
                  <c:v>8.6222905887112233E-3</c:v>
                </c:pt>
                <c:pt idx="3108">
                  <c:v>8.6257109018639255E-3</c:v>
                </c:pt>
                <c:pt idx="3109">
                  <c:v>8.6291246170944191E-3</c:v>
                </c:pt>
                <c:pt idx="3110">
                  <c:v>8.632531716177283E-3</c:v>
                </c:pt>
                <c:pt idx="3111">
                  <c:v>8.6359321808071599E-3</c:v>
                </c:pt>
                <c:pt idx="3112">
                  <c:v>8.639325992039204E-3</c:v>
                </c:pt>
                <c:pt idx="3113">
                  <c:v>8.6427131318878025E-3</c:v>
                </c:pt>
                <c:pt idx="3114">
                  <c:v>8.6460935816479179E-3</c:v>
                </c:pt>
                <c:pt idx="3115">
                  <c:v>8.6494673230941288E-3</c:v>
                </c:pt>
                <c:pt idx="3116">
                  <c:v>8.6537951037080063E-3</c:v>
                </c:pt>
                <c:pt idx="3117">
                  <c:v>8.6571534421953089E-3</c:v>
                </c:pt>
                <c:pt idx="3118">
                  <c:v>8.6600266314018626E-3</c:v>
                </c:pt>
                <c:pt idx="3119">
                  <c:v>8.663372384196677E-3</c:v>
                </c:pt>
                <c:pt idx="3120">
                  <c:v>8.6667113338734225E-3</c:v>
                </c:pt>
                <c:pt idx="3121">
                  <c:v>8.6700434617270616E-3</c:v>
                </c:pt>
                <c:pt idx="3122">
                  <c:v>8.6733687493723011E-3</c:v>
                </c:pt>
                <c:pt idx="3123">
                  <c:v>8.6766871785837196E-3</c:v>
                </c:pt>
                <c:pt idx="3124">
                  <c:v>8.6799987306562798E-3</c:v>
                </c:pt>
                <c:pt idx="3125">
                  <c:v>8.6833033872046883E-3</c:v>
                </c:pt>
                <c:pt idx="3126">
                  <c:v>8.686601130003524E-3</c:v>
                </c:pt>
                <c:pt idx="3127">
                  <c:v>8.6898919403477493E-3</c:v>
                </c:pt>
                <c:pt idx="3128">
                  <c:v>8.6931757997721348E-3</c:v>
                </c:pt>
                <c:pt idx="3129">
                  <c:v>8.6964526899713235E-3</c:v>
                </c:pt>
                <c:pt idx="3130">
                  <c:v>8.6997225925600219E-3</c:v>
                </c:pt>
                <c:pt idx="3131">
                  <c:v>8.7029854889131286E-3</c:v>
                </c:pt>
                <c:pt idx="3132">
                  <c:v>8.7078451522515365E-3</c:v>
                </c:pt>
                <c:pt idx="3133">
                  <c:v>8.709490189531266E-3</c:v>
                </c:pt>
                <c:pt idx="3134">
                  <c:v>8.7131944888785284E-3</c:v>
                </c:pt>
                <c:pt idx="3135">
                  <c:v>8.7159666441039008E-3</c:v>
                </c:pt>
                <c:pt idx="3136">
                  <c:v>8.7191942332598416E-3</c:v>
                </c:pt>
                <c:pt idx="3137">
                  <c:v>8.7224147054687506E-3</c:v>
                </c:pt>
                <c:pt idx="3138">
                  <c:v>8.7256280425052068E-3</c:v>
                </c:pt>
                <c:pt idx="3139">
                  <c:v>8.7288342257441087E-3</c:v>
                </c:pt>
                <c:pt idx="3140">
                  <c:v>8.7320332369600351E-3</c:v>
                </c:pt>
                <c:pt idx="3141">
                  <c:v>8.7352250576078205E-3</c:v>
                </c:pt>
                <c:pt idx="3142">
                  <c:v>8.7384096691422997E-3</c:v>
                </c:pt>
                <c:pt idx="3143">
                  <c:v>8.7415870532581152E-3</c:v>
                </c:pt>
                <c:pt idx="3144">
                  <c:v>8.744757191569974E-3</c:v>
                </c:pt>
                <c:pt idx="3145">
                  <c:v>8.7479200654527745E-3</c:v>
                </c:pt>
                <c:pt idx="3146">
                  <c:v>8.7510756566011594E-3</c:v>
                </c:pt>
                <c:pt idx="3147">
                  <c:v>8.7542239464699634E-3</c:v>
                </c:pt>
                <c:pt idx="3148">
                  <c:v>8.7573649166738932E-3</c:v>
                </c:pt>
                <c:pt idx="3149">
                  <c:v>8.7604985488276554E-3</c:v>
                </c:pt>
                <c:pt idx="3150">
                  <c:v>8.7636248243860848E-3</c:v>
                </c:pt>
                <c:pt idx="3151">
                  <c:v>8.766743724963888E-3</c:v>
                </c:pt>
                <c:pt idx="3152">
                  <c:v>8.7698552320958356E-3</c:v>
                </c:pt>
                <c:pt idx="3153">
                  <c:v>8.7729593273166984E-3</c:v>
                </c:pt>
                <c:pt idx="3154">
                  <c:v>8.7760559922411829E-3</c:v>
                </c:pt>
                <c:pt idx="3155">
                  <c:v>8.77914520840406E-3</c:v>
                </c:pt>
                <c:pt idx="3156">
                  <c:v>8.7822269573401002E-3</c:v>
                </c:pt>
                <c:pt idx="3157">
                  <c:v>8.7853012206640102E-3</c:v>
                </c:pt>
                <c:pt idx="3158">
                  <c:v>8.7883679799105607E-3</c:v>
                </c:pt>
                <c:pt idx="3159">
                  <c:v>8.7914272165345864E-3</c:v>
                </c:pt>
                <c:pt idx="3160">
                  <c:v>8.7944789120708577E-3</c:v>
                </c:pt>
                <c:pt idx="3161">
                  <c:v>8.7975230484538258E-3</c:v>
                </c:pt>
                <c:pt idx="3162">
                  <c:v>8.800559606818581E-3</c:v>
                </c:pt>
                <c:pt idx="3163">
                  <c:v>8.803588568939702E-3</c:v>
                </c:pt>
                <c:pt idx="3164">
                  <c:v>8.8066099161920874E-3</c:v>
                </c:pt>
                <c:pt idx="3165">
                  <c:v>8.8096236303503161E-3</c:v>
                </c:pt>
                <c:pt idx="3166">
                  <c:v>8.8126296928692227E-3</c:v>
                </c:pt>
                <c:pt idx="3167">
                  <c:v>8.8156280852835778E-3</c:v>
                </c:pt>
                <c:pt idx="3168">
                  <c:v>8.8201141955135398E-3</c:v>
                </c:pt>
                <c:pt idx="3169">
                  <c:v>8.8230940297329141E-3</c:v>
                </c:pt>
                <c:pt idx="3170">
                  <c:v>8.8250014646362729E-3</c:v>
                </c:pt>
                <c:pt idx="3171">
                  <c:v>8.8279678846259202E-3</c:v>
                </c:pt>
                <c:pt idx="3172">
                  <c:v>8.8309265395469794E-3</c:v>
                </c:pt>
                <c:pt idx="3173">
                  <c:v>8.8338774111740292E-3</c:v>
                </c:pt>
                <c:pt idx="3174">
                  <c:v>8.8368204809619044E-3</c:v>
                </c:pt>
                <c:pt idx="3175">
                  <c:v>8.8397557305253116E-3</c:v>
                </c:pt>
                <c:pt idx="3176">
                  <c:v>8.8426831413190854E-3</c:v>
                </c:pt>
                <c:pt idx="3177">
                  <c:v>8.8456026949579325E-3</c:v>
                </c:pt>
                <c:pt idx="3178">
                  <c:v>8.8485143732164317E-3</c:v>
                </c:pt>
                <c:pt idx="3179">
                  <c:v>8.8514181573096096E-3</c:v>
                </c:pt>
                <c:pt idx="3180">
                  <c:v>8.8543140287722366E-3</c:v>
                </c:pt>
                <c:pt idx="3181">
                  <c:v>8.8584613991073979E-3</c:v>
                </c:pt>
                <c:pt idx="3182">
                  <c:v>8.8617240940536135E-3</c:v>
                </c:pt>
                <c:pt idx="3183">
                  <c:v>8.864591556241308E-3</c:v>
                </c:pt>
                <c:pt idx="3184">
                  <c:v>8.867451021705719E-3</c:v>
                </c:pt>
                <c:pt idx="3185">
                  <c:v>8.870302471981617E-3</c:v>
                </c:pt>
                <c:pt idx="3186">
                  <c:v>8.8735514340410049E-3</c:v>
                </c:pt>
                <c:pt idx="3187">
                  <c:v>8.8759812531069571E-3</c:v>
                </c:pt>
                <c:pt idx="3188">
                  <c:v>8.8788085469460043E-3</c:v>
                </c:pt>
                <c:pt idx="3189">
                  <c:v>8.8816277518155573E-3</c:v>
                </c:pt>
                <c:pt idx="3190">
                  <c:v>8.8844388494102589E-3</c:v>
                </c:pt>
                <c:pt idx="3191">
                  <c:v>8.8872418211050075E-3</c:v>
                </c:pt>
                <c:pt idx="3192">
                  <c:v>8.8900366483546378E-3</c:v>
                </c:pt>
                <c:pt idx="3193">
                  <c:v>8.8928233127738565E-3</c:v>
                </c:pt>
                <c:pt idx="3194">
                  <c:v>8.8956017962171785E-3</c:v>
                </c:pt>
                <c:pt idx="3195">
                  <c:v>8.8983720798196941E-3</c:v>
                </c:pt>
                <c:pt idx="3196">
                  <c:v>8.9011341454359183E-3</c:v>
                </c:pt>
                <c:pt idx="3197">
                  <c:v>8.9038879744407495E-3</c:v>
                </c:pt>
                <c:pt idx="3198">
                  <c:v>8.9066335485288306E-3</c:v>
                </c:pt>
                <c:pt idx="3199">
                  <c:v>8.9093708492349322E-3</c:v>
                </c:pt>
                <c:pt idx="3200">
                  <c:v>8.9120998579339528E-3</c:v>
                </c:pt>
                <c:pt idx="3201">
                  <c:v>8.9148205564804073E-3</c:v>
                </c:pt>
                <c:pt idx="3202">
                  <c:v>8.9175329262491942E-3</c:v>
                </c:pt>
                <c:pt idx="3203">
                  <c:v>8.9202369488550204E-3</c:v>
                </c:pt>
                <c:pt idx="3204">
                  <c:v>8.9229326057527203E-3</c:v>
                </c:pt>
                <c:pt idx="3205">
                  <c:v>8.9256198784770646E-3</c:v>
                </c:pt>
                <c:pt idx="3206">
                  <c:v>8.9282987488825682E-3</c:v>
                </c:pt>
                <c:pt idx="3207">
                  <c:v>8.9309691982641937E-3</c:v>
                </c:pt>
                <c:pt idx="3208">
                  <c:v>8.9336312082366476E-3</c:v>
                </c:pt>
                <c:pt idx="3209">
                  <c:v>8.9362847603347006E-3</c:v>
                </c:pt>
                <c:pt idx="3210">
                  <c:v>8.9389298361730596E-3</c:v>
                </c:pt>
                <c:pt idx="3211">
                  <c:v>8.941566417286495E-3</c:v>
                </c:pt>
                <c:pt idx="3212">
                  <c:v>8.9441944852097777E-3</c:v>
                </c:pt>
                <c:pt idx="3213">
                  <c:v>8.9468140215576142E-3</c:v>
                </c:pt>
                <c:pt idx="3214">
                  <c:v>8.9494250077049031E-3</c:v>
                </c:pt>
                <c:pt idx="3215">
                  <c:v>8.9520274255061594E-3</c:v>
                </c:pt>
                <c:pt idx="3216">
                  <c:v>8.9546212562563454E-3</c:v>
                </c:pt>
                <c:pt idx="3217">
                  <c:v>8.9572064817300401E-3</c:v>
                </c:pt>
                <c:pt idx="3218">
                  <c:v>8.9597830833021419E-3</c:v>
                </c:pt>
                <c:pt idx="3219">
                  <c:v>8.9623510425074215E-3</c:v>
                </c:pt>
                <c:pt idx="3220">
                  <c:v>8.9659338989989124E-3</c:v>
                </c:pt>
                <c:pt idx="3221">
                  <c:v>8.9678246252944405E-3</c:v>
                </c:pt>
                <c:pt idx="3222">
                  <c:v>8.9700028823891387E-3</c:v>
                </c:pt>
                <c:pt idx="3223">
                  <c:v>8.9725360882741967E-3</c:v>
                </c:pt>
                <c:pt idx="3224">
                  <c:v>8.9750605596261579E-3</c:v>
                </c:pt>
                <c:pt idx="3225">
                  <c:v>8.9775762778998569E-3</c:v>
                </c:pt>
                <c:pt idx="3226">
                  <c:v>8.9800832248698725E-3</c:v>
                </c:pt>
                <c:pt idx="3227">
                  <c:v>8.9825813820709755E-3</c:v>
                </c:pt>
                <c:pt idx="3228">
                  <c:v>8.9850707309580002E-3</c:v>
                </c:pt>
                <c:pt idx="3229">
                  <c:v>8.9875512532255897E-3</c:v>
                </c:pt>
                <c:pt idx="3230">
                  <c:v>8.9900229303285784E-3</c:v>
                </c:pt>
                <c:pt idx="3231">
                  <c:v>8.9924857438017369E-3</c:v>
                </c:pt>
                <c:pt idx="3232">
                  <c:v>8.9949396753397082E-3</c:v>
                </c:pt>
                <c:pt idx="3233">
                  <c:v>8.9973847062374546E-3</c:v>
                </c:pt>
                <c:pt idx="3234">
                  <c:v>8.999820818349491E-3</c:v>
                </c:pt>
                <c:pt idx="3235">
                  <c:v>9.002247993130652E-3</c:v>
                </c:pt>
                <c:pt idx="3236">
                  <c:v>9.0053554841951211E-3</c:v>
                </c:pt>
                <c:pt idx="3237">
                  <c:v>9.0070754566795586E-3</c:v>
                </c:pt>
                <c:pt idx="3238">
                  <c:v>9.0098178666586648E-3</c:v>
                </c:pt>
                <c:pt idx="3239">
                  <c:v>9.0118669495620196E-3</c:v>
                </c:pt>
                <c:pt idx="3240">
                  <c:v>9.0142491608702358E-3</c:v>
                </c:pt>
                <c:pt idx="3241">
                  <c:v>9.0166223242960086E-3</c:v>
                </c:pt>
                <c:pt idx="3242">
                  <c:v>9.0189864210543647E-3</c:v>
                </c:pt>
                <c:pt idx="3243">
                  <c:v>9.0213414329998187E-3</c:v>
                </c:pt>
                <c:pt idx="3244">
                  <c:v>9.0236873416671415E-3</c:v>
                </c:pt>
                <c:pt idx="3245">
                  <c:v>9.0260241284312315E-3</c:v>
                </c:pt>
                <c:pt idx="3246">
                  <c:v>9.0283517749867315E-3</c:v>
                </c:pt>
                <c:pt idx="3247">
                  <c:v>9.0306702629483482E-3</c:v>
                </c:pt>
                <c:pt idx="3248">
                  <c:v>9.0329795737709162E-3</c:v>
                </c:pt>
                <c:pt idx="3249">
                  <c:v>9.0352796890691423E-3</c:v>
                </c:pt>
                <c:pt idx="3250">
                  <c:v>9.0375705902978609E-3</c:v>
                </c:pt>
                <c:pt idx="3251">
                  <c:v>9.0398522590717789E-3</c:v>
                </c:pt>
                <c:pt idx="3252">
                  <c:v>9.042124677085539E-3</c:v>
                </c:pt>
                <c:pt idx="3253">
                  <c:v>9.0443878256341037E-3</c:v>
                </c:pt>
                <c:pt idx="3254">
                  <c:v>9.0466416865719879E-3</c:v>
                </c:pt>
                <c:pt idx="3255">
                  <c:v>9.048886241194154E-3</c:v>
                </c:pt>
                <c:pt idx="3256">
                  <c:v>9.0511214711153087E-3</c:v>
                </c:pt>
                <c:pt idx="3257">
                  <c:v>9.0533473579501589E-3</c:v>
                </c:pt>
                <c:pt idx="3258">
                  <c:v>9.0555638833134111E-3</c:v>
                </c:pt>
                <c:pt idx="3259">
                  <c:v>9.0577710288197721E-3</c:v>
                </c:pt>
                <c:pt idx="3260">
                  <c:v>9.0599687756842684E-3</c:v>
                </c:pt>
                <c:pt idx="3261">
                  <c:v>9.0621571057614148E-3</c:v>
                </c:pt>
                <c:pt idx="3262">
                  <c:v>9.0643360005859819E-3</c:v>
                </c:pt>
                <c:pt idx="3263">
                  <c:v>9.0665054415328683E-3</c:v>
                </c:pt>
                <c:pt idx="3264">
                  <c:v>9.0686654104565889E-3</c:v>
                </c:pt>
                <c:pt idx="3265">
                  <c:v>9.0708158884922341E-3</c:v>
                </c:pt>
                <c:pt idx="3266">
                  <c:v>9.0729568577341269E-3</c:v>
                </c:pt>
                <c:pt idx="3267">
                  <c:v>9.0750882993173576E-3</c:v>
                </c:pt>
                <c:pt idx="3268">
                  <c:v>9.0772101950165052E-3</c:v>
                </c:pt>
                <c:pt idx="3269">
                  <c:v>9.079322526126532E-3</c:v>
                </c:pt>
                <c:pt idx="3270">
                  <c:v>9.0814252745818891E-3</c:v>
                </c:pt>
                <c:pt idx="3271">
                  <c:v>9.0835184215176668E-3</c:v>
                </c:pt>
                <c:pt idx="3272">
                  <c:v>9.085898809404469E-3</c:v>
                </c:pt>
                <c:pt idx="3273">
                  <c:v>9.087971320047572E-3</c:v>
                </c:pt>
                <c:pt idx="3274">
                  <c:v>9.0897400706335674E-3</c:v>
                </c:pt>
                <c:pt idx="3275">
                  <c:v>9.0917946281177109E-3</c:v>
                </c:pt>
                <c:pt idx="3276">
                  <c:v>9.0938394920758725E-3</c:v>
                </c:pt>
                <c:pt idx="3277">
                  <c:v>9.0958746441227589E-3</c:v>
                </c:pt>
                <c:pt idx="3278">
                  <c:v>9.0979000657132048E-3</c:v>
                </c:pt>
                <c:pt idx="3279">
                  <c:v>9.0999157384619167E-3</c:v>
                </c:pt>
                <c:pt idx="3280">
                  <c:v>9.1019216439836015E-3</c:v>
                </c:pt>
                <c:pt idx="3281">
                  <c:v>9.1039177638130298E-3</c:v>
                </c:pt>
                <c:pt idx="3282">
                  <c:v>9.1059040794849722E-3</c:v>
                </c:pt>
                <c:pt idx="3283">
                  <c:v>9.1078805724542633E-3</c:v>
                </c:pt>
                <c:pt idx="3284">
                  <c:v>9.109847224495482E-3</c:v>
                </c:pt>
                <c:pt idx="3285">
                  <c:v>9.1118040169835268E-3</c:v>
                </c:pt>
                <c:pt idx="3286">
                  <c:v>9.1137509315331044E-3</c:v>
                </c:pt>
                <c:pt idx="3287">
                  <c:v>9.1162395632338189E-3</c:v>
                </c:pt>
                <c:pt idx="3288">
                  <c:v>9.1176150531158129E-3</c:v>
                </c:pt>
                <c:pt idx="3289">
                  <c:v>9.119532223218485E-3</c:v>
                </c:pt>
                <c:pt idx="3290">
                  <c:v>9.1214394416017086E-3</c:v>
                </c:pt>
                <c:pt idx="3291">
                  <c:v>9.1233366898002544E-3</c:v>
                </c:pt>
                <c:pt idx="3292">
                  <c:v>9.125223949428829E-3</c:v>
                </c:pt>
                <c:pt idx="3293">
                  <c:v>9.1271012021021392E-3</c:v>
                </c:pt>
                <c:pt idx="3294">
                  <c:v>9.1289684291950834E-3</c:v>
                </c:pt>
                <c:pt idx="3295">
                  <c:v>9.1308256124822407E-3</c:v>
                </c:pt>
                <c:pt idx="3296">
                  <c:v>9.1326727333385094E-3</c:v>
                </c:pt>
                <c:pt idx="3297">
                  <c:v>9.1345097733785963E-3</c:v>
                </c:pt>
                <c:pt idx="3298">
                  <c:v>9.1363367142971441E-3</c:v>
                </c:pt>
                <c:pt idx="3299">
                  <c:v>9.1381535374690515E-3</c:v>
                </c:pt>
                <c:pt idx="3300">
                  <c:v>9.139960224429089E-3</c:v>
                </c:pt>
                <c:pt idx="3301">
                  <c:v>9.1417567569518354E-3</c:v>
                </c:pt>
                <c:pt idx="3302">
                  <c:v>9.1435431163322534E-3</c:v>
                </c:pt>
                <c:pt idx="3303">
                  <c:v>9.1453192842649855E-3</c:v>
                </c:pt>
                <c:pt idx="3304">
                  <c:v>9.1470852422848026E-3</c:v>
                </c:pt>
                <c:pt idx="3305">
                  <c:v>9.1488409720064112E-3</c:v>
                </c:pt>
                <c:pt idx="3306">
                  <c:v>9.1505864548846461E-3</c:v>
                </c:pt>
                <c:pt idx="3307">
                  <c:v>9.1523216726940859E-3</c:v>
                </c:pt>
                <c:pt idx="3308">
                  <c:v>9.1540466066497572E-3</c:v>
                </c:pt>
                <c:pt idx="3309">
                  <c:v>9.1557612385262388E-3</c:v>
                </c:pt>
                <c:pt idx="3310">
                  <c:v>9.1574655499382374E-3</c:v>
                </c:pt>
                <c:pt idx="3311">
                  <c:v>9.1591595223405875E-3</c:v>
                </c:pt>
                <c:pt idx="3312">
                  <c:v>9.1608431371881238E-3</c:v>
                </c:pt>
                <c:pt idx="3313">
                  <c:v>9.1625163762554251E-3</c:v>
                </c:pt>
                <c:pt idx="3314">
                  <c:v>9.1641792209973261E-3</c:v>
                </c:pt>
                <c:pt idx="3315">
                  <c:v>9.1658316528686612E-3</c:v>
                </c:pt>
                <c:pt idx="3316">
                  <c:v>9.1674736536440093E-3</c:v>
                </c:pt>
                <c:pt idx="3317">
                  <c:v>9.1691052046982691E-3</c:v>
                </c:pt>
                <c:pt idx="3318">
                  <c:v>9.1707262876461471E-3</c:v>
                </c:pt>
                <c:pt idx="3319">
                  <c:v>9.172336884022414E-3</c:v>
                </c:pt>
                <c:pt idx="3320">
                  <c:v>9.1739369755217126E-3</c:v>
                </c:pt>
                <c:pt idx="3321">
                  <c:v>9.1755265435189415E-3</c:v>
                </c:pt>
                <c:pt idx="3322">
                  <c:v>9.1771055696288073E-3</c:v>
                </c:pt>
                <c:pt idx="3323">
                  <c:v>9.1786740354660168E-3</c:v>
                </c:pt>
                <c:pt idx="3324">
                  <c:v>9.1804536131512293E-3</c:v>
                </c:pt>
                <c:pt idx="3325">
                  <c:v>9.1817792123816133E-3</c:v>
                </c:pt>
                <c:pt idx="3326">
                  <c:v>9.1833158866094777E-3</c:v>
                </c:pt>
                <c:pt idx="3327">
                  <c:v>9.1848419267837045E-3</c:v>
                </c:pt>
                <c:pt idx="3328">
                  <c:v>9.1863573144390642E-3</c:v>
                </c:pt>
                <c:pt idx="3329">
                  <c:v>9.1878620311103276E-3</c:v>
                </c:pt>
                <c:pt idx="3330">
                  <c:v>9.1893560583322653E-3</c:v>
                </c:pt>
                <c:pt idx="3331">
                  <c:v>9.1908393777995201E-3</c:v>
                </c:pt>
                <c:pt idx="3332">
                  <c:v>9.1923119708070544E-3</c:v>
                </c:pt>
                <c:pt idx="3333">
                  <c:v>9.1937738192093832E-3</c:v>
                </c:pt>
                <c:pt idx="3334">
                  <c:v>9.1952249043014689E-3</c:v>
                </c:pt>
                <c:pt idx="3335">
                  <c:v>9.1966652079378264E-3</c:v>
                </c:pt>
                <c:pt idx="3336">
                  <c:v>9.1980947114933542E-3</c:v>
                </c:pt>
                <c:pt idx="3337">
                  <c:v>9.1999167453771236E-3</c:v>
                </c:pt>
                <c:pt idx="3338">
                  <c:v>9.2009212445010036E-3</c:v>
                </c:pt>
                <c:pt idx="3339">
                  <c:v>9.2023182371026024E-3</c:v>
                </c:pt>
                <c:pt idx="3340">
                  <c:v>9.2037043558423903E-3</c:v>
                </c:pt>
                <c:pt idx="3341">
                  <c:v>9.205079582335074E-3</c:v>
                </c:pt>
                <c:pt idx="3342">
                  <c:v>9.2066379087629713E-3</c:v>
                </c:pt>
                <c:pt idx="3343">
                  <c:v>9.2077972848780831E-3</c:v>
                </c:pt>
                <c:pt idx="3344">
                  <c:v>9.2091397238380779E-3</c:v>
                </c:pt>
                <c:pt idx="3345">
                  <c:v>9.210471196769987E-3</c:v>
                </c:pt>
                <c:pt idx="3346">
                  <c:v>9.2117916853684534E-3</c:v>
                </c:pt>
                <c:pt idx="3347">
                  <c:v>9.2131011709284394E-3</c:v>
                </c:pt>
                <c:pt idx="3348">
                  <c:v>9.2143996350646518E-3</c:v>
                </c:pt>
                <c:pt idx="3349">
                  <c:v>9.2156870593917972E-3</c:v>
                </c:pt>
                <c:pt idx="3350">
                  <c:v>9.2169634254446464E-3</c:v>
                </c:pt>
                <c:pt idx="3351">
                  <c:v>9.2182287148379061E-3</c:v>
                </c:pt>
                <c:pt idx="3352">
                  <c:v>9.2194829090264108E-3</c:v>
                </c:pt>
                <c:pt idx="3353">
                  <c:v>9.2207259897048033E-3</c:v>
                </c:pt>
                <c:pt idx="3354">
                  <c:v>9.2219579382479822E-3</c:v>
                </c:pt>
                <c:pt idx="3355">
                  <c:v>9.2231787364305262E-3</c:v>
                </c:pt>
                <c:pt idx="3356">
                  <c:v>9.224388365627334E-3</c:v>
                </c:pt>
                <c:pt idx="3357">
                  <c:v>9.2255868075330483E-3</c:v>
                </c:pt>
                <c:pt idx="3358">
                  <c:v>9.2267740436025036E-3</c:v>
                </c:pt>
                <c:pt idx="3359">
                  <c:v>9.2279500552905347E-3</c:v>
                </c:pt>
                <c:pt idx="3360">
                  <c:v>9.2291148244516563E-3</c:v>
                </c:pt>
                <c:pt idx="3361">
                  <c:v>9.2302683323008949E-3</c:v>
                </c:pt>
                <c:pt idx="3362">
                  <c:v>9.2314105607727015E-3</c:v>
                </c:pt>
                <c:pt idx="3363">
                  <c:v>9.2325414911620385E-3</c:v>
                </c:pt>
                <c:pt idx="3364">
                  <c:v>9.2336611051635487E-3</c:v>
                </c:pt>
                <c:pt idx="3365">
                  <c:v>9.2347693840721945E-3</c:v>
                </c:pt>
                <c:pt idx="3366">
                  <c:v>9.2358663096625548E-3</c:v>
                </c:pt>
                <c:pt idx="3367">
                  <c:v>9.2369518637092085E-3</c:v>
                </c:pt>
                <c:pt idx="3368">
                  <c:v>9.2380260272673098E-3</c:v>
                </c:pt>
                <c:pt idx="3369">
                  <c:v>9.2390887822713097E-3</c:v>
                </c:pt>
                <c:pt idx="3370">
                  <c:v>9.2401401100961067E-3</c:v>
                </c:pt>
                <c:pt idx="3371">
                  <c:v>9.2411799923564075E-3</c:v>
                </c:pt>
                <c:pt idx="3372">
                  <c:v>9.2422084106669189E-3</c:v>
                </c:pt>
                <c:pt idx="3373">
                  <c:v>9.2432253465624115E-3</c:v>
                </c:pt>
                <c:pt idx="3374">
                  <c:v>9.2442307814977198E-3</c:v>
                </c:pt>
                <c:pt idx="3375">
                  <c:v>9.2452246972474228E-3</c:v>
                </c:pt>
                <c:pt idx="3376">
                  <c:v>9.2464856326035516E-3</c:v>
                </c:pt>
                <c:pt idx="3377">
                  <c:v>9.2474531491504308E-3</c:v>
                </c:pt>
                <c:pt idx="3378">
                  <c:v>9.2482732329912665E-3</c:v>
                </c:pt>
                <c:pt idx="3379">
                  <c:v>9.2492192293125441E-3</c:v>
                </c:pt>
                <c:pt idx="3380">
                  <c:v>9.2501536112443716E-3</c:v>
                </c:pt>
                <c:pt idx="3381">
                  <c:v>9.2510763608011359E-3</c:v>
                </c:pt>
                <c:pt idx="3382">
                  <c:v>9.2519874591179274E-3</c:v>
                </c:pt>
                <c:pt idx="3383">
                  <c:v>9.252886888049261E-3</c:v>
                </c:pt>
                <c:pt idx="3384">
                  <c:v>9.2537746289700351E-3</c:v>
                </c:pt>
                <c:pt idx="3385">
                  <c:v>9.2546506634949566E-3</c:v>
                </c:pt>
                <c:pt idx="3386">
                  <c:v>9.25551497307886E-3</c:v>
                </c:pt>
                <c:pt idx="3387">
                  <c:v>9.2563675395762601E-3</c:v>
                </c:pt>
                <c:pt idx="3388">
                  <c:v>9.2572083442821196E-3</c:v>
                </c:pt>
                <c:pt idx="3389">
                  <c:v>9.258037368811145E-3</c:v>
                </c:pt>
                <c:pt idx="3390">
                  <c:v>9.2588545946981071E-3</c:v>
                </c:pt>
                <c:pt idx="3391">
                  <c:v>9.2596600036376486E-3</c:v>
                </c:pt>
                <c:pt idx="3392">
                  <c:v>9.2606781358561818E-3</c:v>
                </c:pt>
                <c:pt idx="3393">
                  <c:v>9.2612352964938083E-3</c:v>
                </c:pt>
                <c:pt idx="3394">
                  <c:v>9.2621141515625283E-3</c:v>
                </c:pt>
                <c:pt idx="3395">
                  <c:v>9.2627630998975974E-3</c:v>
                </c:pt>
                <c:pt idx="3396">
                  <c:v>9.2635091469617237E-3</c:v>
                </c:pt>
                <c:pt idx="3397">
                  <c:v>9.2642432662870533E-3</c:v>
                </c:pt>
                <c:pt idx="3398">
                  <c:v>9.264965439488293E-3</c:v>
                </c:pt>
                <c:pt idx="3399">
                  <c:v>9.2656756480202773E-3</c:v>
                </c:pt>
                <c:pt idx="3400">
                  <c:v>9.2663738735776491E-3</c:v>
                </c:pt>
                <c:pt idx="3401">
                  <c:v>9.267060097775115E-3</c:v>
                </c:pt>
                <c:pt idx="3402">
                  <c:v>9.2677343019875735E-3</c:v>
                </c:pt>
                <c:pt idx="3403">
                  <c:v>9.2683964677497954E-3</c:v>
                </c:pt>
                <c:pt idx="3404">
                  <c:v>9.2690465766764873E-3</c:v>
                </c:pt>
                <c:pt idx="3405">
                  <c:v>9.2696846105422281E-3</c:v>
                </c:pt>
                <c:pt idx="3406">
                  <c:v>9.2703105506419803E-3</c:v>
                </c:pt>
                <c:pt idx="3407">
                  <c:v>9.2709243785904505E-3</c:v>
                </c:pt>
                <c:pt idx="3408">
                  <c:v>9.2715260759224094E-3</c:v>
                </c:pt>
                <c:pt idx="3409">
                  <c:v>9.2721156243324998E-3</c:v>
                </c:pt>
                <c:pt idx="3410">
                  <c:v>9.2726930053554923E-3</c:v>
                </c:pt>
                <c:pt idx="3411">
                  <c:v>9.2732582002863495E-3</c:v>
                </c:pt>
                <c:pt idx="3412">
                  <c:v>9.2738111910595222E-3</c:v>
                </c:pt>
                <c:pt idx="3413">
                  <c:v>9.274351958969973E-3</c:v>
                </c:pt>
                <c:pt idx="3414">
                  <c:v>9.2748804856324085E-3</c:v>
                </c:pt>
                <c:pt idx="3415">
                  <c:v>9.2753967526615355E-3</c:v>
                </c:pt>
                <c:pt idx="3416">
                  <c:v>9.2759007415921246E-3</c:v>
                </c:pt>
                <c:pt idx="3417">
                  <c:v>9.2763924339589465E-3</c:v>
                </c:pt>
                <c:pt idx="3418">
                  <c:v>9.2768718113767079E-3</c:v>
                </c:pt>
                <c:pt idx="3419">
                  <c:v>9.2773388551403713E-3</c:v>
                </c:pt>
                <c:pt idx="3420">
                  <c:v>9.2777935471843875E-3</c:v>
                </c:pt>
                <c:pt idx="3421">
                  <c:v>9.2782358689635913E-3</c:v>
                </c:pt>
                <c:pt idx="3422">
                  <c:v>9.2786658018528811E-3</c:v>
                </c:pt>
                <c:pt idx="3423">
                  <c:v>9.2790833276268359E-3</c:v>
                </c:pt>
                <c:pt idx="3424">
                  <c:v>9.2794884278202261E-3</c:v>
                </c:pt>
                <c:pt idx="3425">
                  <c:v>9.2798810837280143E-3</c:v>
                </c:pt>
                <c:pt idx="3426">
                  <c:v>9.2802612772047155E-3</c:v>
                </c:pt>
                <c:pt idx="3427">
                  <c:v>9.2806289897051641E-3</c:v>
                </c:pt>
                <c:pt idx="3428">
                  <c:v>9.2810833938195003E-3</c:v>
                </c:pt>
                <c:pt idx="3429">
                  <c:v>9.2814225091153446E-3</c:v>
                </c:pt>
                <c:pt idx="3430">
                  <c:v>9.2817031979475217E-3</c:v>
                </c:pt>
                <c:pt idx="3431">
                  <c:v>9.2820190070863617E-3</c:v>
                </c:pt>
                <c:pt idx="3432">
                  <c:v>9.2823222403648487E-3</c:v>
                </c:pt>
                <c:pt idx="3433">
                  <c:v>9.2826128793976892E-3</c:v>
                </c:pt>
                <c:pt idx="3434">
                  <c:v>9.282890905639718E-3</c:v>
                </c:pt>
                <c:pt idx="3435">
                  <c:v>9.2831563007855777E-3</c:v>
                </c:pt>
                <c:pt idx="3436">
                  <c:v>9.2834090462901031E-3</c:v>
                </c:pt>
                <c:pt idx="3437">
                  <c:v>9.2836491238479368E-3</c:v>
                </c:pt>
                <c:pt idx="3438">
                  <c:v>9.2838765148339775E-3</c:v>
                </c:pt>
                <c:pt idx="3439">
                  <c:v>9.2840912010228038E-3</c:v>
                </c:pt>
                <c:pt idx="3440">
                  <c:v>9.2842931637093784E-3</c:v>
                </c:pt>
                <c:pt idx="3441">
                  <c:v>9.28448238466828E-3</c:v>
                </c:pt>
                <c:pt idx="3442">
                  <c:v>9.2846588452744072E-3</c:v>
                </c:pt>
                <c:pt idx="3443">
                  <c:v>9.2851281450734291E-3</c:v>
                </c:pt>
                <c:pt idx="3444">
                  <c:v>9.2849734121269734E-3</c:v>
                </c:pt>
                <c:pt idx="3445">
                  <c:v>9.2851114813630176E-3</c:v>
                </c:pt>
                <c:pt idx="3446">
                  <c:v>9.2852535586729346E-3</c:v>
                </c:pt>
                <c:pt idx="3447">
                  <c:v>9.2853490993682897E-3</c:v>
                </c:pt>
                <c:pt idx="3448">
                  <c:v>9.2854486112070589E-3</c:v>
                </c:pt>
                <c:pt idx="3449">
                  <c:v>9.2855352337561925E-3</c:v>
                </c:pt>
                <c:pt idx="3450">
                  <c:v>9.2856089484705251E-3</c:v>
                </c:pt>
                <c:pt idx="3451">
                  <c:v>9.2856697370446994E-3</c:v>
                </c:pt>
                <c:pt idx="3452">
                  <c:v>9.285717580773678E-3</c:v>
                </c:pt>
                <c:pt idx="3453">
                  <c:v>9.2857524615119758E-3</c:v>
                </c:pt>
                <c:pt idx="3454">
                  <c:v>9.2857743605545551E-3</c:v>
                </c:pt>
                <c:pt idx="3455">
                  <c:v>9.2857832597559309E-3</c:v>
                </c:pt>
                <c:pt idx="3456">
                  <c:v>9.2857791404910017E-3</c:v>
                </c:pt>
                <c:pt idx="3457">
                  <c:v>9.2857619842146022E-3</c:v>
                </c:pt>
                <c:pt idx="3458">
                  <c:v>9.2857317727013111E-3</c:v>
                </c:pt>
                <c:pt idx="3459">
                  <c:v>9.2856884874059631E-3</c:v>
                </c:pt>
                <c:pt idx="3460">
                  <c:v>9.2856321097833927E-3</c:v>
                </c:pt>
                <c:pt idx="3461">
                  <c:v>9.2855626216081788E-3</c:v>
                </c:pt>
                <c:pt idx="3462">
                  <c:v>9.285480004335156E-3</c:v>
                </c:pt>
                <c:pt idx="3463">
                  <c:v>9.2853842394990949E-3</c:v>
                </c:pt>
                <c:pt idx="3464">
                  <c:v>9.2852753086347661E-3</c:v>
                </c:pt>
                <c:pt idx="3465">
                  <c:v>9.2851531934368126E-3</c:v>
                </c:pt>
                <c:pt idx="3466">
                  <c:v>9.2850178752801327E-3</c:v>
                </c:pt>
                <c:pt idx="3467">
                  <c:v>9.2848693357794332E-3</c:v>
                </c:pt>
                <c:pt idx="3468">
                  <c:v>9.2847075565494208E-3</c:v>
                </c:pt>
                <c:pt idx="3469">
                  <c:v>9.2845325192847383E-3</c:v>
                </c:pt>
                <c:pt idx="3470">
                  <c:v>9.2843442051204761E-3</c:v>
                </c:pt>
                <c:pt idx="3471">
                  <c:v>9.2841425960710211E-3</c:v>
                </c:pt>
                <c:pt idx="3472">
                  <c:v>9.2839276734313358E-3</c:v>
                </c:pt>
                <c:pt idx="3473">
                  <c:v>9.283699418736191E-3</c:v>
                </c:pt>
                <c:pt idx="3474">
                  <c:v>9.2834578136802293E-3</c:v>
                </c:pt>
                <c:pt idx="3475">
                  <c:v>9.2832028398781574E-3</c:v>
                </c:pt>
                <c:pt idx="3476">
                  <c:v>9.2829344786249379E-3</c:v>
                </c:pt>
                <c:pt idx="3477">
                  <c:v>9.2826527116152135E-3</c:v>
                </c:pt>
                <c:pt idx="3478">
                  <c:v>9.2823575206235631E-3</c:v>
                </c:pt>
                <c:pt idx="3479">
                  <c:v>9.2820488868650131E-3</c:v>
                </c:pt>
                <c:pt idx="3480">
                  <c:v>9.2818238358471916E-3</c:v>
                </c:pt>
                <c:pt idx="3481">
                  <c:v>9.2814824612652558E-3</c:v>
                </c:pt>
                <c:pt idx="3482">
                  <c:v>9.2809911750268981E-3</c:v>
                </c:pt>
                <c:pt idx="3483">
                  <c:v>9.28062665389362E-3</c:v>
                </c:pt>
                <c:pt idx="3484">
                  <c:v>9.2802485953491498E-3</c:v>
                </c:pt>
                <c:pt idx="3485">
                  <c:v>9.2798569809282583E-3</c:v>
                </c:pt>
                <c:pt idx="3486">
                  <c:v>9.2794517920058439E-3</c:v>
                </c:pt>
                <c:pt idx="3487">
                  <c:v>9.2790330103564855E-3</c:v>
                </c:pt>
                <c:pt idx="3488">
                  <c:v>9.2786006175149538E-3</c:v>
                </c:pt>
                <c:pt idx="3489">
                  <c:v>9.2781545950959554E-3</c:v>
                </c:pt>
                <c:pt idx="3490">
                  <c:v>9.2776949243944529E-3</c:v>
                </c:pt>
                <c:pt idx="3491">
                  <c:v>9.2772215870251529E-3</c:v>
                </c:pt>
                <c:pt idx="3492">
                  <c:v>9.2767345648425703E-3</c:v>
                </c:pt>
                <c:pt idx="3493">
                  <c:v>9.2762338391416677E-3</c:v>
                </c:pt>
                <c:pt idx="3494">
                  <c:v>9.2757193915371516E-3</c:v>
                </c:pt>
                <c:pt idx="3495">
                  <c:v>9.2751912034838568E-3</c:v>
                </c:pt>
                <c:pt idx="3496">
                  <c:v>9.274969483945128E-3</c:v>
                </c:pt>
                <c:pt idx="3497">
                  <c:v>9.2737697835421073E-3</c:v>
                </c:pt>
                <c:pt idx="3498">
                  <c:v>9.2731087569486448E-3</c:v>
                </c:pt>
                <c:pt idx="3499">
                  <c:v>9.2726011366028871E-3</c:v>
                </c:pt>
                <c:pt idx="3500">
                  <c:v>9.2719960577358762E-3</c:v>
                </c:pt>
                <c:pt idx="3501">
                  <c:v>9.271377117316959E-3</c:v>
                </c:pt>
                <c:pt idx="3502">
                  <c:v>9.2707442968009701E-3</c:v>
                </c:pt>
                <c:pt idx="3503">
                  <c:v>9.2700975781223605E-3</c:v>
                </c:pt>
                <c:pt idx="3504">
                  <c:v>9.2694369423362843E-3</c:v>
                </c:pt>
                <c:pt idx="3505">
                  <c:v>9.2687623714571288E-3</c:v>
                </c:pt>
                <c:pt idx="3506">
                  <c:v>9.2680738466999202E-3</c:v>
                </c:pt>
                <c:pt idx="3507">
                  <c:v>9.2673713498392374E-3</c:v>
                </c:pt>
                <c:pt idx="3508">
                  <c:v>9.2666548622499789E-3</c:v>
                </c:pt>
                <c:pt idx="3509">
                  <c:v>9.2659243656267876E-3</c:v>
                </c:pt>
                <c:pt idx="3510">
                  <c:v>9.265179841504434E-3</c:v>
                </c:pt>
                <c:pt idx="3511">
                  <c:v>9.2644212714176888E-3</c:v>
                </c:pt>
                <c:pt idx="3512">
                  <c:v>9.2636486369812587E-3</c:v>
                </c:pt>
                <c:pt idx="3513">
                  <c:v>9.2628619197299145E-3</c:v>
                </c:pt>
                <c:pt idx="3514">
                  <c:v>9.2620611010385545E-3</c:v>
                </c:pt>
                <c:pt idx="3515">
                  <c:v>9.2612461627616938E-3</c:v>
                </c:pt>
                <c:pt idx="3516">
                  <c:v>9.2604170862742308E-3</c:v>
                </c:pt>
                <c:pt idx="3517">
                  <c:v>9.2595738531109362E-3</c:v>
                </c:pt>
                <c:pt idx="3518">
                  <c:v>9.2587164450463888E-3</c:v>
                </c:pt>
                <c:pt idx="3519">
                  <c:v>9.2578448434554872E-3</c:v>
                </c:pt>
                <c:pt idx="3520">
                  <c:v>9.256959029793066E-3</c:v>
                </c:pt>
                <c:pt idx="3521">
                  <c:v>9.2560589857537678E-3</c:v>
                </c:pt>
                <c:pt idx="3522">
                  <c:v>9.2551446929522996E-3</c:v>
                </c:pt>
                <c:pt idx="3523">
                  <c:v>9.2542161328434958E-3</c:v>
                </c:pt>
                <c:pt idx="3524">
                  <c:v>9.2532732871219991E-3</c:v>
                </c:pt>
                <c:pt idx="3525">
                  <c:v>9.2523161372426443E-3</c:v>
                </c:pt>
                <c:pt idx="3526">
                  <c:v>9.2513446646602659E-3</c:v>
                </c:pt>
                <c:pt idx="3527">
                  <c:v>9.2503588511494428E-3</c:v>
                </c:pt>
                <c:pt idx="3528">
                  <c:v>9.2493586780051373E-3</c:v>
                </c:pt>
                <c:pt idx="3529">
                  <c:v>9.2483441270818645E-3</c:v>
                </c:pt>
                <c:pt idx="3530">
                  <c:v>9.2473151798344588E-3</c:v>
                </c:pt>
                <c:pt idx="3531">
                  <c:v>9.2462718176378189E-3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290048"/>
        <c:axId val="644291584"/>
      </c:lineChart>
      <c:dateAx>
        <c:axId val="644290048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9158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44291584"/>
        <c:scaling>
          <c:orientation val="minMax"/>
          <c:max val="4.000000000000000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42900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-3.1069999999995268E-3</c:v>
                </c:pt>
                <c:pt idx="1">
                  <c:v>-3.1062642164747523E-3</c:v>
                </c:pt>
                <c:pt idx="2">
                  <c:v>-3.10299964563443E-3</c:v>
                </c:pt>
                <c:pt idx="3">
                  <c:v>-3.1021036566736271E-3</c:v>
                </c:pt>
                <c:pt idx="4">
                  <c:v>-3.1011760488564022E-3</c:v>
                </c:pt>
                <c:pt idx="5">
                  <c:v>-3.0997940864558675E-3</c:v>
                </c:pt>
                <c:pt idx="6">
                  <c:v>-3.118415578640146E-3</c:v>
                </c:pt>
                <c:pt idx="7">
                  <c:v>-3.1180554401548655E-3</c:v>
                </c:pt>
                <c:pt idx="8">
                  <c:v>-3.1169438281701822E-3</c:v>
                </c:pt>
                <c:pt idx="9">
                  <c:v>-3.1158028036952778E-3</c:v>
                </c:pt>
                <c:pt idx="10">
                  <c:v>-3.1146328127231726E-3</c:v>
                </c:pt>
                <c:pt idx="11">
                  <c:v>-3.1101255715105915E-3</c:v>
                </c:pt>
                <c:pt idx="12">
                  <c:v>-3.1096732484137135E-3</c:v>
                </c:pt>
                <c:pt idx="13">
                  <c:v>-3.1083662595459138E-3</c:v>
                </c:pt>
                <c:pt idx="14">
                  <c:v>-3.1070336669598575E-3</c:v>
                </c:pt>
                <c:pt idx="15">
                  <c:v>-3.1056761455880988E-3</c:v>
                </c:pt>
                <c:pt idx="16">
                  <c:v>-3.0996772388525167E-3</c:v>
                </c:pt>
                <c:pt idx="17">
                  <c:v>-3.0991152763365443E-3</c:v>
                </c:pt>
                <c:pt idx="18">
                  <c:v>-3.0985405191135129E-3</c:v>
                </c:pt>
                <c:pt idx="19">
                  <c:v>-3.0970494302180462E-3</c:v>
                </c:pt>
                <c:pt idx="20">
                  <c:v>-3.095539052861529E-3</c:v>
                </c:pt>
                <c:pt idx="21">
                  <c:v>-3.0900000000014891E-3</c:v>
                </c:pt>
                <c:pt idx="22">
                  <c:v>-3.0893352669645324E-3</c:v>
                </c:pt>
                <c:pt idx="23">
                  <c:v>-3.0877777650610838E-3</c:v>
                </c:pt>
                <c:pt idx="24">
                  <c:v>-3.0862305777823451E-3</c:v>
                </c:pt>
                <c:pt idx="25">
                  <c:v>-3.0846948515130812E-3</c:v>
                </c:pt>
                <c:pt idx="26">
                  <c:v>-3.0819315461785594E-3</c:v>
                </c:pt>
                <c:pt idx="27">
                  <c:v>-3.0813290150667892E-3</c:v>
                </c:pt>
                <c:pt idx="28">
                  <c:v>-3.0772190466770155E-3</c:v>
                </c:pt>
                <c:pt idx="29">
                  <c:v>-3.0766282455393455E-3</c:v>
                </c:pt>
                <c:pt idx="30">
                  <c:v>-3.0751863290767109E-3</c:v>
                </c:pt>
                <c:pt idx="31">
                  <c:v>-3.0693120896847798E-3</c:v>
                </c:pt>
                <c:pt idx="32">
                  <c:v>-3.068754422408837E-3</c:v>
                </c:pt>
                <c:pt idx="33">
                  <c:v>-3.0682039437591371E-3</c:v>
                </c:pt>
                <c:pt idx="34">
                  <c:v>-3.0668506620701807E-3</c:v>
                </c:pt>
                <c:pt idx="35">
                  <c:v>-3.0655104097790094E-3</c:v>
                </c:pt>
                <c:pt idx="36">
                  <c:v>-3.0600861442420003E-3</c:v>
                </c:pt>
                <c:pt idx="37">
                  <c:v>-3.0595308555989575E-3</c:v>
                </c:pt>
                <c:pt idx="38">
                  <c:v>-3.0589700795928122E-3</c:v>
                </c:pt>
                <c:pt idx="39">
                  <c:v>-3.0576854347016736E-3</c:v>
                </c:pt>
                <c:pt idx="40">
                  <c:v>-3.0564050540951913E-3</c:v>
                </c:pt>
                <c:pt idx="41">
                  <c:v>-3.0513424942015177E-3</c:v>
                </c:pt>
                <c:pt idx="42">
                  <c:v>-3.0506851545215596E-3</c:v>
                </c:pt>
                <c:pt idx="43">
                  <c:v>-3.0499999999999972E-3</c:v>
                </c:pt>
                <c:pt idx="44">
                  <c:v>-3.048709791025732E-3</c:v>
                </c:pt>
                <c:pt idx="45">
                  <c:v>-3.0474230643441234E-3</c:v>
                </c:pt>
                <c:pt idx="46">
                  <c:v>-3.0425943227031017E-3</c:v>
                </c:pt>
                <c:pt idx="47">
                  <c:v>-3.0408655537249732E-3</c:v>
                </c:pt>
                <c:pt idx="48">
                  <c:v>-3.0396084822693482E-3</c:v>
                </c:pt>
                <c:pt idx="49">
                  <c:v>-3.0383438713016651E-3</c:v>
                </c:pt>
                <c:pt idx="50">
                  <c:v>-3.0361534774127606E-3</c:v>
                </c:pt>
                <c:pt idx="51">
                  <c:v>-3.033189787820354E-3</c:v>
                </c:pt>
                <c:pt idx="52">
                  <c:v>-3.0318724244358885E-3</c:v>
                </c:pt>
                <c:pt idx="53">
                  <c:v>-3.0305416024037479E-3</c:v>
                </c:pt>
                <c:pt idx="54">
                  <c:v>-3.0291963866067319E-3</c:v>
                </c:pt>
                <c:pt idx="55">
                  <c:v>-3.0268196155723067E-3</c:v>
                </c:pt>
                <c:pt idx="56">
                  <c:v>-3.0236533974486281E-3</c:v>
                </c:pt>
                <c:pt idx="57">
                  <c:v>-3.0222227000962997E-3</c:v>
                </c:pt>
                <c:pt idx="58">
                  <c:v>-3.0207723066948316E-3</c:v>
                </c:pt>
                <c:pt idx="59">
                  <c:v>-3.0193013849339166E-3</c:v>
                </c:pt>
                <c:pt idx="60">
                  <c:v>-3.0164894121115816E-3</c:v>
                </c:pt>
                <c:pt idx="61">
                  <c:v>-3.01319628213583E-3</c:v>
                </c:pt>
                <c:pt idx="62">
                  <c:v>-3.0116107479666553E-3</c:v>
                </c:pt>
                <c:pt idx="63">
                  <c:v>-3.0100000000007781E-3</c:v>
                </c:pt>
                <c:pt idx="64">
                  <c:v>-3.0083636002998168E-3</c:v>
                </c:pt>
                <c:pt idx="65">
                  <c:v>-3.004885391755488E-3</c:v>
                </c:pt>
                <c:pt idx="66">
                  <c:v>-3.0015792970428117E-3</c:v>
                </c:pt>
                <c:pt idx="67">
                  <c:v>-2.9998287805888466E-3</c:v>
                </c:pt>
                <c:pt idx="68">
                  <c:v>-2.9980586026689478E-3</c:v>
                </c:pt>
                <c:pt idx="69">
                  <c:v>-2.9962698309816539E-3</c:v>
                </c:pt>
                <c:pt idx="70">
                  <c:v>-2.9955499058557187E-3</c:v>
                </c:pt>
                <c:pt idx="71">
                  <c:v>-2.9901132927289999E-3</c:v>
                </c:pt>
                <c:pt idx="72">
                  <c:v>-2.9882700676983711E-3</c:v>
                </c:pt>
                <c:pt idx="73">
                  <c:v>-2.9864131221296305E-3</c:v>
                </c:pt>
                <c:pt idx="74">
                  <c:v>-2.9845435388234395E-3</c:v>
                </c:pt>
                <c:pt idx="75">
                  <c:v>-2.9826624065326232E-3</c:v>
                </c:pt>
                <c:pt idx="76">
                  <c:v>-2.9769606925433238E-3</c:v>
                </c:pt>
                <c:pt idx="77">
                  <c:v>-2.9750443708674748E-3</c:v>
                </c:pt>
                <c:pt idx="78">
                  <c:v>-2.9731220332412508E-3</c:v>
                </c:pt>
                <c:pt idx="79">
                  <c:v>-2.9711948041313252E-3</c:v>
                </c:pt>
                <c:pt idx="80">
                  <c:v>-2.9615250591081637E-3</c:v>
                </c:pt>
                <c:pt idx="81">
                  <c:v>-2.9595924281026042E-3</c:v>
                </c:pt>
                <c:pt idx="82">
                  <c:v>-2.9576629435028178E-3</c:v>
                </c:pt>
                <c:pt idx="83">
                  <c:v>-2.9557377773861845E-3</c:v>
                </c:pt>
                <c:pt idx="84">
                  <c:v>-2.9500000000002207E-3</c:v>
                </c:pt>
                <c:pt idx="85">
                  <c:v>-2.9481037657558703E-3</c:v>
                </c:pt>
                <c:pt idx="86">
                  <c:v>-2.9462167039523484E-3</c:v>
                </c:pt>
                <c:pt idx="87">
                  <c:v>-2.9443389145514531E-3</c:v>
                </c:pt>
                <c:pt idx="88">
                  <c:v>-2.9389995500182045E-3</c:v>
                </c:pt>
                <c:pt idx="89">
                  <c:v>-2.9339896592600855E-3</c:v>
                </c:pt>
                <c:pt idx="90">
                  <c:v>-2.9321902761449683E-3</c:v>
                </c:pt>
                <c:pt idx="91">
                  <c:v>-2.9304012943852801E-3</c:v>
                </c:pt>
                <c:pt idx="92">
                  <c:v>-2.9266248588642944E-3</c:v>
                </c:pt>
                <c:pt idx="93">
                  <c:v>-2.9233502655127675E-3</c:v>
                </c:pt>
                <c:pt idx="94">
                  <c:v>-2.9216138911045977E-3</c:v>
                </c:pt>
                <c:pt idx="95">
                  <c:v>-2.9198881079699384E-3</c:v>
                </c:pt>
                <c:pt idx="96">
                  <c:v>-2.9181729226066353E-3</c:v>
                </c:pt>
                <c:pt idx="97">
                  <c:v>-2.9148256606109525E-3</c:v>
                </c:pt>
                <c:pt idx="98">
                  <c:v>-2.9114180372542642E-3</c:v>
                </c:pt>
                <c:pt idx="99">
                  <c:v>-2.9097556866427518E-3</c:v>
                </c:pt>
                <c:pt idx="100">
                  <c:v>-2.9081038218491061E-3</c:v>
                </c:pt>
                <c:pt idx="101">
                  <c:v>-2.9064623990557679E-3</c:v>
                </c:pt>
                <c:pt idx="102">
                  <c:v>-2.9036120860743649E-3</c:v>
                </c:pt>
                <c:pt idx="103">
                  <c:v>-2.9000000000003181E-3</c:v>
                </c:pt>
                <c:pt idx="104">
                  <c:v>-2.8984097111536219E-3</c:v>
                </c:pt>
                <c:pt idx="105">
                  <c:v>-2.8968284493382226E-3</c:v>
                </c:pt>
                <c:pt idx="106">
                  <c:v>-2.8952551257472483E-3</c:v>
                </c:pt>
                <c:pt idx="107">
                  <c:v>-2.8928813543371372E-3</c:v>
                </c:pt>
                <c:pt idx="108">
                  <c:v>-2.889019432568913E-3</c:v>
                </c:pt>
                <c:pt idx="109">
                  <c:v>-2.8874694630787665E-3</c:v>
                </c:pt>
                <c:pt idx="110">
                  <c:v>-2.8859208960202686E-3</c:v>
                </c:pt>
                <c:pt idx="111">
                  <c:v>-2.8843726416008159E-3</c:v>
                </c:pt>
                <c:pt idx="112">
                  <c:v>-2.8821781168914336E-3</c:v>
                </c:pt>
                <c:pt idx="113">
                  <c:v>-2.8781609495479154E-3</c:v>
                </c:pt>
                <c:pt idx="114">
                  <c:v>-2.876597906518561E-3</c:v>
                </c:pt>
                <c:pt idx="115">
                  <c:v>-2.8750286344197723E-3</c:v>
                </c:pt>
                <c:pt idx="116">
                  <c:v>-2.8734520424714746E-3</c:v>
                </c:pt>
                <c:pt idx="117">
                  <c:v>-2.8710953937471206E-3</c:v>
                </c:pt>
                <c:pt idx="118">
                  <c:v>-2.8670506557173228E-3</c:v>
                </c:pt>
                <c:pt idx="119">
                  <c:v>-2.8654210979303534E-3</c:v>
                </c:pt>
                <c:pt idx="120">
                  <c:v>-2.8637776726683894E-3</c:v>
                </c:pt>
                <c:pt idx="121">
                  <c:v>-2.8621192881656231E-3</c:v>
                </c:pt>
                <c:pt idx="122">
                  <c:v>-2.8592354836590702E-3</c:v>
                </c:pt>
                <c:pt idx="123">
                  <c:v>-2.8553143175099557E-3</c:v>
                </c:pt>
                <c:pt idx="124">
                  <c:v>-2.8535647553882561E-3</c:v>
                </c:pt>
                <c:pt idx="125">
                  <c:v>-2.8517936804697951E-3</c:v>
                </c:pt>
                <c:pt idx="126">
                  <c:v>-2.8500000000004247E-3</c:v>
                </c:pt>
                <c:pt idx="127">
                  <c:v>-2.8462293947302451E-3</c:v>
                </c:pt>
                <c:pt idx="128">
                  <c:v>-2.8426074442528706E-3</c:v>
                </c:pt>
                <c:pt idx="129">
                  <c:v>-2.8407130766096847E-3</c:v>
                </c:pt>
                <c:pt idx="130">
                  <c:v>-2.8388037397110979E-3</c:v>
                </c:pt>
                <c:pt idx="131">
                  <c:v>-2.8368812163505888E-3</c:v>
                </c:pt>
                <c:pt idx="132">
                  <c:v>-2.8361861028107977E-3</c:v>
                </c:pt>
                <c:pt idx="133">
                  <c:v>-2.8290953477220749E-3</c:v>
                </c:pt>
                <c:pt idx="134">
                  <c:v>-2.8271340675216543E-3</c:v>
                </c:pt>
                <c:pt idx="135">
                  <c:v>-2.8251705577664325E-3</c:v>
                </c:pt>
                <c:pt idx="136">
                  <c:v>-2.8232066879635663E-3</c:v>
                </c:pt>
                <c:pt idx="137">
                  <c:v>-2.8183847195140583E-3</c:v>
                </c:pt>
                <c:pt idx="138">
                  <c:v>-2.8153854320810559E-3</c:v>
                </c:pt>
                <c:pt idx="139">
                  <c:v>-2.8134482382891554E-3</c:v>
                </c:pt>
                <c:pt idx="140">
                  <c:v>-2.8115221616687859E-3</c:v>
                </c:pt>
                <c:pt idx="141">
                  <c:v>-2.8096091584451297E-3</c:v>
                </c:pt>
                <c:pt idx="142">
                  <c:v>-2.8048942446955365E-3</c:v>
                </c:pt>
                <c:pt idx="143">
                  <c:v>-2.802127437722607E-3</c:v>
                </c:pt>
                <c:pt idx="144">
                  <c:v>-2.8003095785246518E-3</c:v>
                </c:pt>
                <c:pt idx="145">
                  <c:v>-2.7985167902537704E-3</c:v>
                </c:pt>
                <c:pt idx="146">
                  <c:v>-2.7967511158566438E-3</c:v>
                </c:pt>
                <c:pt idx="147">
                  <c:v>-2.7925970333629088E-3</c:v>
                </c:pt>
                <c:pt idx="148">
                  <c:v>-2.7899999999042822E-3</c:v>
                </c:pt>
                <c:pt idx="149">
                  <c:v>-2.7883952686268568E-3</c:v>
                </c:pt>
                <c:pt idx="150">
                  <c:v>-2.7868214709694445E-3</c:v>
                </c:pt>
                <c:pt idx="151">
                  <c:v>-2.7852771189388389E-3</c:v>
                </c:pt>
                <c:pt idx="152">
                  <c:v>-2.7819345462037548E-3</c:v>
                </c:pt>
                <c:pt idx="153">
                  <c:v>-2.7793635455595988E-3</c:v>
                </c:pt>
                <c:pt idx="154">
                  <c:v>-2.777943240107654E-3</c:v>
                </c:pt>
                <c:pt idx="155">
                  <c:v>-2.7765429353290008E-3</c:v>
                </c:pt>
                <c:pt idx="156">
                  <c:v>-2.7751609709043656E-3</c:v>
                </c:pt>
                <c:pt idx="157">
                  <c:v>-2.7724564104560116E-3</c:v>
                </c:pt>
                <c:pt idx="158">
                  <c:v>-2.7697824485990066E-3</c:v>
                </c:pt>
                <c:pt idx="159">
                  <c:v>-2.7684664194333633E-3</c:v>
                </c:pt>
                <c:pt idx="160">
                  <c:v>-2.7671582516918406E-3</c:v>
                </c:pt>
                <c:pt idx="161">
                  <c:v>-2.7658561127234505E-3</c:v>
                </c:pt>
                <c:pt idx="162">
                  <c:v>-2.7635956484642166E-3</c:v>
                </c:pt>
                <c:pt idx="163">
                  <c:v>-2.7606703299007268E-3</c:v>
                </c:pt>
                <c:pt idx="164">
                  <c:v>-2.7593699833763558E-3</c:v>
                </c:pt>
                <c:pt idx="165">
                  <c:v>-2.7580641527283952E-3</c:v>
                </c:pt>
                <c:pt idx="166">
                  <c:v>-2.756750832974577E-3</c:v>
                </c:pt>
                <c:pt idx="167">
                  <c:v>-2.7547343174760819E-3</c:v>
                </c:pt>
                <c:pt idx="168">
                  <c:v>-2.7513817016441727E-3</c:v>
                </c:pt>
                <c:pt idx="169">
                  <c:v>-2.7500000000010732E-3</c:v>
                </c:pt>
                <c:pt idx="170">
                  <c:v>-2.7485986594327052E-3</c:v>
                </c:pt>
                <c:pt idx="171">
                  <c:v>-2.7471775024210678E-3</c:v>
                </c:pt>
                <c:pt idx="172">
                  <c:v>-2.7451911798533923E-3</c:v>
                </c:pt>
                <c:pt idx="173">
                  <c:v>-2.7412996891123848E-3</c:v>
                </c:pt>
                <c:pt idx="174">
                  <c:v>-2.7397833494702747E-3</c:v>
                </c:pt>
                <c:pt idx="175">
                  <c:v>-2.7382488853836106E-3</c:v>
                </c:pt>
                <c:pt idx="176">
                  <c:v>-2.736955989258362E-3</c:v>
                </c:pt>
                <c:pt idx="177">
                  <c:v>-2.7353931593243255E-3</c:v>
                </c:pt>
                <c:pt idx="178">
                  <c:v>-2.7306184564371925E-3</c:v>
                </c:pt>
                <c:pt idx="179">
                  <c:v>-2.7289996735483588E-3</c:v>
                </c:pt>
                <c:pt idx="180">
                  <c:v>-2.727368091966431E-3</c:v>
                </c:pt>
                <c:pt idx="181">
                  <c:v>-2.7257242256894833E-3</c:v>
                </c:pt>
                <c:pt idx="182">
                  <c:v>-2.7240686078062542E-3</c:v>
                </c:pt>
                <c:pt idx="183">
                  <c:v>-2.719036861711743E-3</c:v>
                </c:pt>
                <c:pt idx="184">
                  <c:v>-2.7173399500486899E-3</c:v>
                </c:pt>
                <c:pt idx="185">
                  <c:v>-2.7156342385509296E-3</c:v>
                </c:pt>
                <c:pt idx="186">
                  <c:v>-2.7139203748437128E-3</c:v>
                </c:pt>
                <c:pt idx="187">
                  <c:v>-2.7121990256376814E-3</c:v>
                </c:pt>
                <c:pt idx="188">
                  <c:v>-2.7069970185075701E-3</c:v>
                </c:pt>
                <c:pt idx="189">
                  <c:v>-2.7052527762360737E-3</c:v>
                </c:pt>
                <c:pt idx="190">
                  <c:v>-2.703504668376727E-3</c:v>
                </c:pt>
                <c:pt idx="191">
                  <c:v>-2.7017534761845916E-3</c:v>
                </c:pt>
                <c:pt idx="192">
                  <c:v>-2.7000000000001198E-3</c:v>
                </c:pt>
                <c:pt idx="193">
                  <c:v>-2.6923506419528733E-3</c:v>
                </c:pt>
                <c:pt idx="194">
                  <c:v>-2.691764077749167E-3</c:v>
                </c:pt>
                <c:pt idx="195">
                  <c:v>-2.6912349413476112E-3</c:v>
                </c:pt>
                <c:pt idx="196">
                  <c:v>-2.6894907197448563E-3</c:v>
                </c:pt>
                <c:pt idx="197">
                  <c:v>-2.6877522181068228E-3</c:v>
                </c:pt>
                <c:pt idx="198">
                  <c:v>-2.6811665645139508E-3</c:v>
                </c:pt>
                <c:pt idx="199">
                  <c:v>-2.6794450322754483E-3</c:v>
                </c:pt>
                <c:pt idx="200">
                  <c:v>-2.6777395445752527E-3</c:v>
                </c:pt>
                <c:pt idx="201">
                  <c:v>-2.6760513236839091E-3</c:v>
                </c:pt>
                <c:pt idx="202">
                  <c:v>-2.6715032214871754E-3</c:v>
                </c:pt>
                <c:pt idx="203">
                  <c:v>-2.6694955069857073E-3</c:v>
                </c:pt>
                <c:pt idx="204">
                  <c:v>-2.6679119075389149E-3</c:v>
                </c:pt>
                <c:pt idx="205">
                  <c:v>-2.6663528805179557E-3</c:v>
                </c:pt>
                <c:pt idx="206">
                  <c:v>-2.6648196388512832E-3</c:v>
                </c:pt>
                <c:pt idx="207">
                  <c:v>-2.6607194152642902E-3</c:v>
                </c:pt>
                <c:pt idx="208">
                  <c:v>-2.6589687376203834E-3</c:v>
                </c:pt>
                <c:pt idx="209">
                  <c:v>-2.6575825699597282E-3</c:v>
                </c:pt>
                <c:pt idx="210">
                  <c:v>-2.6562294371995404E-3</c:v>
                </c:pt>
                <c:pt idx="211">
                  <c:v>-2.6549105429235741E-3</c:v>
                </c:pt>
                <c:pt idx="212">
                  <c:v>-2.6517736777654385E-3</c:v>
                </c:pt>
                <c:pt idx="213">
                  <c:v>-2.6500000005295599E-3</c:v>
                </c:pt>
                <c:pt idx="214">
                  <c:v>-2.6488615022352245E-3</c:v>
                </c:pt>
                <c:pt idx="215">
                  <c:v>-2.6477529236880039E-3</c:v>
                </c:pt>
                <c:pt idx="216">
                  <c:v>-2.6466722029164346E-3</c:v>
                </c:pt>
                <c:pt idx="217">
                  <c:v>-2.6446885154915384E-3</c:v>
                </c:pt>
                <c:pt idx="218">
                  <c:v>-2.6425860342456186E-3</c:v>
                </c:pt>
                <c:pt idx="219">
                  <c:v>-2.6416130488603139E-3</c:v>
                </c:pt>
                <c:pt idx="220">
                  <c:v>-2.6406551750656833E-3</c:v>
                </c:pt>
                <c:pt idx="221">
                  <c:v>-2.639710226102693E-3</c:v>
                </c:pt>
                <c:pt idx="222">
                  <c:v>-2.6384718693005208E-3</c:v>
                </c:pt>
                <c:pt idx="223">
                  <c:v>-2.636015319482027E-3</c:v>
                </c:pt>
                <c:pt idx="224">
                  <c:v>-2.6351015693807911E-3</c:v>
                </c:pt>
                <c:pt idx="225">
                  <c:v>-2.6341872492064364E-3</c:v>
                </c:pt>
                <c:pt idx="226">
                  <c:v>-2.6332700474145281E-3</c:v>
                </c:pt>
                <c:pt idx="227">
                  <c:v>-2.632350516827526E-3</c:v>
                </c:pt>
                <c:pt idx="228">
                  <c:v>-2.6295255692765362E-3</c:v>
                </c:pt>
                <c:pt idx="229">
                  <c:v>-2.6285586623146485E-3</c:v>
                </c:pt>
                <c:pt idx="230">
                  <c:v>-2.627574630114142E-3</c:v>
                </c:pt>
                <c:pt idx="231">
                  <c:v>-2.6265710363451832E-3</c:v>
                </c:pt>
                <c:pt idx="232">
                  <c:v>-2.6255315039718746E-3</c:v>
                </c:pt>
                <c:pt idx="233">
                  <c:v>-2.6223116950029471E-3</c:v>
                </c:pt>
                <c:pt idx="234">
                  <c:v>-2.6211731244677027E-3</c:v>
                </c:pt>
                <c:pt idx="235">
                  <c:v>-2.6200000000005689E-3</c:v>
                </c:pt>
                <c:pt idx="236">
                  <c:v>-2.6187905550372594E-3</c:v>
                </c:pt>
                <c:pt idx="237">
                  <c:v>-2.6172209954705111E-3</c:v>
                </c:pt>
                <c:pt idx="238">
                  <c:v>-2.6136261063655027E-3</c:v>
                </c:pt>
                <c:pt idx="239">
                  <c:v>-2.6122646936842186E-3</c:v>
                </c:pt>
                <c:pt idx="240">
                  <c:v>-2.6111150693536129E-3</c:v>
                </c:pt>
                <c:pt idx="241">
                  <c:v>-2.6099589547761148E-3</c:v>
                </c:pt>
                <c:pt idx="242">
                  <c:v>-2.6085843620937688E-3</c:v>
                </c:pt>
                <c:pt idx="243">
                  <c:v>-2.6040462448401864E-3</c:v>
                </c:pt>
                <c:pt idx="244">
                  <c:v>-2.6029463010948106E-3</c:v>
                </c:pt>
                <c:pt idx="245">
                  <c:v>-2.6015146680253842E-3</c:v>
                </c:pt>
                <c:pt idx="246">
                  <c:v>-2.6000794144351858E-3</c:v>
                </c:pt>
                <c:pt idx="247">
                  <c:v>-2.5986432059865727E-3</c:v>
                </c:pt>
                <c:pt idx="248">
                  <c:v>-2.5938551681126253E-3</c:v>
                </c:pt>
                <c:pt idx="249">
                  <c:v>-2.5929431838926931E-3</c:v>
                </c:pt>
                <c:pt idx="250">
                  <c:v>-2.5915432331449217E-3</c:v>
                </c:pt>
                <c:pt idx="251">
                  <c:v>-2.5901589497570043E-3</c:v>
                </c:pt>
                <c:pt idx="252">
                  <c:v>-2.5887932088148879E-3</c:v>
                </c:pt>
                <c:pt idx="253">
                  <c:v>-2.5841525174095251E-3</c:v>
                </c:pt>
                <c:pt idx="254">
                  <c:v>-2.5835742181876675E-3</c:v>
                </c:pt>
                <c:pt idx="255">
                  <c:v>-2.5823453627737969E-3</c:v>
                </c:pt>
                <c:pt idx="256">
                  <c:v>-2.581152928544217E-3</c:v>
                </c:pt>
                <c:pt idx="257">
                  <c:v>-2.5800000000009149E-3</c:v>
                </c:pt>
                <c:pt idx="258">
                  <c:v>-2.5747912134135298E-3</c:v>
                </c:pt>
                <c:pt idx="259">
                  <c:v>-2.5738342221783839E-3</c:v>
                </c:pt>
                <c:pt idx="260">
                  <c:v>-2.5728960812898549E-3</c:v>
                </c:pt>
                <c:pt idx="261">
                  <c:v>-2.5681298355205609E-3</c:v>
                </c:pt>
                <c:pt idx="262">
                  <c:v>-2.5683421457225464E-3</c:v>
                </c:pt>
                <c:pt idx="263">
                  <c:v>-2.5674288603023676E-3</c:v>
                </c:pt>
                <c:pt idx="264">
                  <c:v>-2.5665045731466662E-3</c:v>
                </c:pt>
                <c:pt idx="265">
                  <c:v>-2.5623351452623796E-3</c:v>
                </c:pt>
                <c:pt idx="266">
                  <c:v>-2.5626076721319002E-3</c:v>
                </c:pt>
                <c:pt idx="267">
                  <c:v>-2.561560665747642E-3</c:v>
                </c:pt>
                <c:pt idx="268">
                  <c:v>-2.5604752459909008E-3</c:v>
                </c:pt>
                <c:pt idx="269">
                  <c:v>-2.5593466805462484E-3</c:v>
                </c:pt>
                <c:pt idx="270">
                  <c:v>-2.5542009020475586E-3</c:v>
                </c:pt>
                <c:pt idx="271">
                  <c:v>-2.5543046784348711E-3</c:v>
                </c:pt>
                <c:pt idx="272">
                  <c:v>-2.5528877626608271E-3</c:v>
                </c:pt>
                <c:pt idx="273">
                  <c:v>-2.5513983250013972E-3</c:v>
                </c:pt>
                <c:pt idx="274">
                  <c:v>-2.5498313056986355E-3</c:v>
                </c:pt>
                <c:pt idx="275">
                  <c:v>-2.5430404808339997E-3</c:v>
                </c:pt>
                <c:pt idx="276">
                  <c:v>-2.5426859852060169E-3</c:v>
                </c:pt>
                <c:pt idx="277">
                  <c:v>-2.5406633919549115E-3</c:v>
                </c:pt>
                <c:pt idx="278">
                  <c:v>-2.5385488786620058E-3</c:v>
                </c:pt>
                <c:pt idx="279">
                  <c:v>-2.5363456833340514E-3</c:v>
                </c:pt>
                <c:pt idx="280">
                  <c:v>-2.5276067499042459E-3</c:v>
                </c:pt>
                <c:pt idx="281">
                  <c:v>-2.5267121790149005E-3</c:v>
                </c:pt>
                <c:pt idx="282">
                  <c:v>-2.5257563147279621E-3</c:v>
                </c:pt>
                <c:pt idx="283">
                  <c:v>-2.5214503311410397E-3</c:v>
                </c:pt>
                <c:pt idx="284">
                  <c:v>-2.5203628932140682E-3</c:v>
                </c:pt>
                <c:pt idx="285">
                  <c:v>-2.5085449655453803E-3</c:v>
                </c:pt>
                <c:pt idx="286">
                  <c:v>-2.5072218379982303E-3</c:v>
                </c:pt>
                <c:pt idx="287">
                  <c:v>-2.505850711172829E-3</c:v>
                </c:pt>
                <c:pt idx="288">
                  <c:v>-2.5028014307276062E-3</c:v>
                </c:pt>
                <c:pt idx="289">
                  <c:v>-2.4997120070713807E-3</c:v>
                </c:pt>
                <c:pt idx="290">
                  <c:v>-2.4870583568328982E-3</c:v>
                </c:pt>
                <c:pt idx="291">
                  <c:v>-2.4854435609422687E-3</c:v>
                </c:pt>
                <c:pt idx="292">
                  <c:v>-2.4837988707809033E-3</c:v>
                </c:pt>
                <c:pt idx="293">
                  <c:v>-2.4805508070546087E-3</c:v>
                </c:pt>
                <c:pt idx="294">
                  <c:v>-2.4772903672555632E-3</c:v>
                </c:pt>
                <c:pt idx="295">
                  <c:v>-2.4644409045807281E-3</c:v>
                </c:pt>
                <c:pt idx="296">
                  <c:v>-2.4626977083808121E-3</c:v>
                </c:pt>
                <c:pt idx="297">
                  <c:v>-2.4609481268555375E-3</c:v>
                </c:pt>
                <c:pt idx="298">
                  <c:v>-2.457701331562691E-3</c:v>
                </c:pt>
                <c:pt idx="299">
                  <c:v>-2.4544711703751738E-3</c:v>
                </c:pt>
                <c:pt idx="300">
                  <c:v>-2.4420363226275279E-3</c:v>
                </c:pt>
                <c:pt idx="301">
                  <c:v>-2.4403152008374285E-3</c:v>
                </c:pt>
                <c:pt idx="302">
                  <c:v>-2.4344168971848889E-3</c:v>
                </c:pt>
                <c:pt idx="303">
                  <c:v>-2.4313435692583907E-3</c:v>
                </c:pt>
                <c:pt idx="304">
                  <c:v>-2.4256171966235379E-3</c:v>
                </c:pt>
                <c:pt idx="305">
                  <c:v>-2.4192677154280169E-3</c:v>
                </c:pt>
                <c:pt idx="306">
                  <c:v>-2.4163055614115966E-3</c:v>
                </c:pt>
                <c:pt idx="307">
                  <c:v>-2.4133671164116651E-3</c:v>
                </c:pt>
                <c:pt idx="308">
                  <c:v>-2.4104528766695321E-3</c:v>
                </c:pt>
                <c:pt idx="309">
                  <c:v>-2.4051069589238264E-3</c:v>
                </c:pt>
                <c:pt idx="310">
                  <c:v>-2.3990479676953536E-3</c:v>
                </c:pt>
                <c:pt idx="311">
                  <c:v>-2.3962622704233666E-3</c:v>
                </c:pt>
                <c:pt idx="312">
                  <c:v>-2.3935037993783048E-3</c:v>
                </c:pt>
                <c:pt idx="313">
                  <c:v>-2.390773065305093E-3</c:v>
                </c:pt>
                <c:pt idx="314">
                  <c:v>-2.3858494520300126E-3</c:v>
                </c:pt>
                <c:pt idx="315">
                  <c:v>-2.3801377861173375E-3</c:v>
                </c:pt>
                <c:pt idx="316">
                  <c:v>-2.3775534705644773E-3</c:v>
                </c:pt>
                <c:pt idx="317">
                  <c:v>-2.3749999999490906E-3</c:v>
                </c:pt>
                <c:pt idx="318">
                  <c:v>-2.3724778007409072E-3</c:v>
                </c:pt>
                <c:pt idx="319">
                  <c:v>-2.3680113146836261E-3</c:v>
                </c:pt>
                <c:pt idx="320">
                  <c:v>-2.36269880612944E-3</c:v>
                </c:pt>
                <c:pt idx="321">
                  <c:v>-2.3603299886733381E-3</c:v>
                </c:pt>
                <c:pt idx="322">
                  <c:v>-2.3579909051156234E-3</c:v>
                </c:pt>
                <c:pt idx="323">
                  <c:v>-2.3556812285764677E-3</c:v>
                </c:pt>
                <c:pt idx="324">
                  <c:v>-2.3454022975638897E-3</c:v>
                </c:pt>
                <c:pt idx="325">
                  <c:v>-2.3432495000557181E-3</c:v>
                </c:pt>
                <c:pt idx="326">
                  <c:v>-2.3411241153382654E-3</c:v>
                </c:pt>
                <c:pt idx="327">
                  <c:v>-2.3390257790388237E-3</c:v>
                </c:pt>
                <c:pt idx="328">
                  <c:v>-2.3328893512412773E-3</c:v>
                </c:pt>
                <c:pt idx="329">
                  <c:v>-2.330895477285226E-3</c:v>
                </c:pt>
                <c:pt idx="330">
                  <c:v>-2.3289267641656663E-3</c:v>
                </c:pt>
                <c:pt idx="331">
                  <c:v>-2.3269828212201505E-3</c:v>
                </c:pt>
                <c:pt idx="332">
                  <c:v>-2.3250632533994104E-3</c:v>
                </c:pt>
                <c:pt idx="333">
                  <c:v>-2.3194467844887992E-3</c:v>
                </c:pt>
                <c:pt idx="334">
                  <c:v>-2.317620679053143E-3</c:v>
                </c:pt>
                <c:pt idx="335">
                  <c:v>-2.3158169077731106E-3</c:v>
                </c:pt>
                <c:pt idx="336">
                  <c:v>-2.314035049304863E-3</c:v>
                </c:pt>
                <c:pt idx="337">
                  <c:v>-2.3122746779260859E-3</c:v>
                </c:pt>
                <c:pt idx="338">
                  <c:v>-2.3071181633410906E-3</c:v>
                </c:pt>
                <c:pt idx="339">
                  <c:v>-2.3054393954260797E-3</c:v>
                </c:pt>
                <c:pt idx="340">
                  <c:v>-2.3037799202446337E-3</c:v>
                </c:pt>
                <c:pt idx="341">
                  <c:v>-2.3021392857741569E-3</c:v>
                </c:pt>
                <c:pt idx="342">
                  <c:v>-2.3005170356188492E-3</c:v>
                </c:pt>
                <c:pt idx="343">
                  <c:v>-2.295115472397908E-3</c:v>
                </c:pt>
                <c:pt idx="344">
                  <c:v>-2.2920291957132573E-3</c:v>
                </c:pt>
                <c:pt idx="345">
                  <c:v>-2.2905091496572758E-3</c:v>
                </c:pt>
                <c:pt idx="346">
                  <c:v>-2.2877333942235198E-3</c:v>
                </c:pt>
                <c:pt idx="347">
                  <c:v>-2.2845715950762287E-3</c:v>
                </c:pt>
                <c:pt idx="348">
                  <c:v>-2.2831203950048123E-3</c:v>
                </c:pt>
                <c:pt idx="349">
                  <c:v>-2.2816814676579721E-3</c:v>
                </c:pt>
                <c:pt idx="350">
                  <c:v>-2.2802543040954261E-3</c:v>
                </c:pt>
                <c:pt idx="351">
                  <c:v>-2.2775675210725804E-3</c:v>
                </c:pt>
                <c:pt idx="352">
                  <c:v>-2.2746529572412553E-3</c:v>
                </c:pt>
                <c:pt idx="353">
                  <c:v>-2.2732768268320649E-3</c:v>
                </c:pt>
                <c:pt idx="354">
                  <c:v>-2.271909315554804E-3</c:v>
                </c:pt>
                <c:pt idx="355">
                  <c:v>-2.2705498841325894E-3</c:v>
                </c:pt>
                <c:pt idx="356">
                  <c:v>-2.2679000443602279E-3</c:v>
                </c:pt>
                <c:pt idx="357">
                  <c:v>-2.2651820196722722E-3</c:v>
                </c:pt>
                <c:pt idx="358">
                  <c:v>-2.2638547466147241E-3</c:v>
                </c:pt>
                <c:pt idx="359">
                  <c:v>-2.2625322267089618E-3</c:v>
                </c:pt>
                <c:pt idx="360">
                  <c:v>-2.2612138903328085E-3</c:v>
                </c:pt>
                <c:pt idx="361">
                  <c:v>-2.2585506110603332E-3</c:v>
                </c:pt>
                <c:pt idx="362">
                  <c:v>-2.2559708360051552E-3</c:v>
                </c:pt>
                <c:pt idx="363">
                  <c:v>-2.2546647212574938E-3</c:v>
                </c:pt>
                <c:pt idx="364">
                  <c:v>-2.2533592812913677E-3</c:v>
                </c:pt>
                <c:pt idx="365">
                  <c:v>-2.2520539161427853E-3</c:v>
                </c:pt>
                <c:pt idx="366">
                  <c:v>-2.2493286825458914E-3</c:v>
                </c:pt>
                <c:pt idx="367">
                  <c:v>-2.2468210527636515E-3</c:v>
                </c:pt>
                <c:pt idx="368">
                  <c:v>-2.2455069105568582E-3</c:v>
                </c:pt>
                <c:pt idx="369">
                  <c:v>-2.2441891523677687E-3</c:v>
                </c:pt>
                <c:pt idx="370">
                  <c:v>-2.2428671478923129E-3</c:v>
                </c:pt>
                <c:pt idx="371">
                  <c:v>-2.2400335345656407E-3</c:v>
                </c:pt>
                <c:pt idx="372">
                  <c:v>-2.2375239093281006E-3</c:v>
                </c:pt>
                <c:pt idx="373">
                  <c:v>-2.2361710671446058E-3</c:v>
                </c:pt>
                <c:pt idx="374">
                  <c:v>-2.2348101058231404E-3</c:v>
                </c:pt>
                <c:pt idx="375">
                  <c:v>-2.2334403647160809E-3</c:v>
                </c:pt>
                <c:pt idx="376">
                  <c:v>-2.2304542571318074E-3</c:v>
                </c:pt>
                <c:pt idx="377">
                  <c:v>-2.2278602377790377E-3</c:v>
                </c:pt>
                <c:pt idx="378">
                  <c:v>-2.2264365363266554E-3</c:v>
                </c:pt>
                <c:pt idx="379">
                  <c:v>-2.2250000001805309E-3</c:v>
                </c:pt>
                <c:pt idx="380">
                  <c:v>-2.2235499398769601E-3</c:v>
                </c:pt>
                <c:pt idx="381">
                  <c:v>-2.2203699472314892E-3</c:v>
                </c:pt>
                <c:pt idx="382">
                  <c:v>-2.2176070111956177E-3</c:v>
                </c:pt>
                <c:pt idx="383">
                  <c:v>-2.2160850257401258E-3</c:v>
                </c:pt>
                <c:pt idx="384">
                  <c:v>-2.2145483459658282E-3</c:v>
                </c:pt>
                <c:pt idx="385">
                  <c:v>-2.2129968754728813E-3</c:v>
                </c:pt>
                <c:pt idx="386">
                  <c:v>-2.2123366987178887E-3</c:v>
                </c:pt>
                <c:pt idx="387">
                  <c:v>-2.2066411602978567E-3</c:v>
                </c:pt>
                <c:pt idx="388">
                  <c:v>-2.2050142921976215E-3</c:v>
                </c:pt>
                <c:pt idx="389">
                  <c:v>-2.2033720561726276E-3</c:v>
                </c:pt>
                <c:pt idx="390">
                  <c:v>-2.2017143562227106E-3</c:v>
                </c:pt>
                <c:pt idx="391">
                  <c:v>-2.1980933354928262E-3</c:v>
                </c:pt>
                <c:pt idx="392">
                  <c:v>-2.1949269991615389E-3</c:v>
                </c:pt>
                <c:pt idx="393">
                  <c:v>-2.1931905415759913E-3</c:v>
                </c:pt>
                <c:pt idx="394">
                  <c:v>-2.19143804526401E-3</c:v>
                </c:pt>
                <c:pt idx="395">
                  <c:v>-2.1896694146212002E-3</c:v>
                </c:pt>
                <c:pt idx="396">
                  <c:v>-2.1858142830473585E-3</c:v>
                </c:pt>
                <c:pt idx="397">
                  <c:v>-2.1824316387534289E-3</c:v>
                </c:pt>
                <c:pt idx="398">
                  <c:v>-2.1805809044619568E-3</c:v>
                </c:pt>
                <c:pt idx="399">
                  <c:v>-2.1787134634366624E-3</c:v>
                </c:pt>
                <c:pt idx="400">
                  <c:v>-2.1768292204802173E-3</c:v>
                </c:pt>
                <c:pt idx="401">
                  <c:v>-2.1727308922417188E-3</c:v>
                </c:pt>
                <c:pt idx="402">
                  <c:v>-2.1691223273326409E-3</c:v>
                </c:pt>
                <c:pt idx="403">
                  <c:v>-2.1671526487115661E-3</c:v>
                </c:pt>
                <c:pt idx="404">
                  <c:v>-2.1651655981574686E-3</c:v>
                </c:pt>
                <c:pt idx="405">
                  <c:v>-2.1631610808687906E-3</c:v>
                </c:pt>
                <c:pt idx="406">
                  <c:v>-2.1588104504547847E-3</c:v>
                </c:pt>
                <c:pt idx="407">
                  <c:v>-2.1549664503641903E-3</c:v>
                </c:pt>
                <c:pt idx="408">
                  <c:v>-2.1528731793958892E-3</c:v>
                </c:pt>
                <c:pt idx="409">
                  <c:v>-2.150761874090521E-3</c:v>
                </c:pt>
                <c:pt idx="410">
                  <c:v>-2.1486324400470766E-3</c:v>
                </c:pt>
                <c:pt idx="411">
                  <c:v>-2.1440203792704219E-3</c:v>
                </c:pt>
                <c:pt idx="412">
                  <c:v>-2.1399315304716361E-3</c:v>
                </c:pt>
                <c:pt idx="413">
                  <c:v>-2.1377100387232548E-3</c:v>
                </c:pt>
                <c:pt idx="414">
                  <c:v>-2.1354698530306544E-3</c:v>
                </c:pt>
                <c:pt idx="415">
                  <c:v>-2.1332108793933762E-3</c:v>
                </c:pt>
                <c:pt idx="416">
                  <c:v>-2.1283282344081757E-3</c:v>
                </c:pt>
                <c:pt idx="417">
                  <c:v>-2.1239852273632295E-3</c:v>
                </c:pt>
                <c:pt idx="418">
                  <c:v>-2.1216309059766897E-3</c:v>
                </c:pt>
                <c:pt idx="419">
                  <c:v>-2.1192572338352388E-3</c:v>
                </c:pt>
                <c:pt idx="420">
                  <c:v>-2.1168641173398344E-3</c:v>
                </c:pt>
                <c:pt idx="421">
                  <c:v>-2.111701705656519E-3</c:v>
                </c:pt>
                <c:pt idx="422">
                  <c:v>-2.107095337746764E-3</c:v>
                </c:pt>
                <c:pt idx="423">
                  <c:v>-2.1046035974361583E-3</c:v>
                </c:pt>
                <c:pt idx="424">
                  <c:v>-2.1020918523538003E-3</c:v>
                </c:pt>
                <c:pt idx="425">
                  <c:v>-2.0995600092981567E-3</c:v>
                </c:pt>
                <c:pt idx="426">
                  <c:v>-2.0941086167907885E-3</c:v>
                </c:pt>
                <c:pt idx="427">
                  <c:v>-2.0892297952796145E-3</c:v>
                </c:pt>
                <c:pt idx="428">
                  <c:v>-2.0865960663086144E-3</c:v>
                </c:pt>
                <c:pt idx="429">
                  <c:v>-2.0839416813454798E-3</c:v>
                </c:pt>
                <c:pt idx="430">
                  <c:v>-2.0812665475831451E-3</c:v>
                </c:pt>
                <c:pt idx="431">
                  <c:v>-2.0800858668058087E-3</c:v>
                </c:pt>
                <c:pt idx="432">
                  <c:v>-2.0719056023588878E-3</c:v>
                </c:pt>
                <c:pt idx="433">
                  <c:v>-2.0691366441128998E-3</c:v>
                </c:pt>
                <c:pt idx="434">
                  <c:v>-2.0663464301484084E-3</c:v>
                </c:pt>
                <c:pt idx="435">
                  <c:v>-2.0635348681546381E-3</c:v>
                </c:pt>
                <c:pt idx="436">
                  <c:v>-2.0607018658743985E-3</c:v>
                </c:pt>
                <c:pt idx="437">
                  <c:v>-2.0520732956090756E-3</c:v>
                </c:pt>
                <c:pt idx="438">
                  <c:v>-2.0491536107648521E-3</c:v>
                </c:pt>
                <c:pt idx="439">
                  <c:v>-2.0462120252156429E-3</c:v>
                </c:pt>
                <c:pt idx="440">
                  <c:v>-2.0432484470464013E-3</c:v>
                </c:pt>
                <c:pt idx="441">
                  <c:v>-2.0402627844070824E-3</c:v>
                </c:pt>
                <c:pt idx="442">
                  <c:v>-2.0311723719825181E-3</c:v>
                </c:pt>
                <c:pt idx="443">
                  <c:v>-2.0280974540683797E-3</c:v>
                </c:pt>
                <c:pt idx="444">
                  <c:v>-2.0249999932781043E-3</c:v>
                </c:pt>
                <c:pt idx="445">
                  <c:v>-2.0218799418503363E-3</c:v>
                </c:pt>
                <c:pt idx="446">
                  <c:v>-2.0187374260172875E-3</c:v>
                </c:pt>
                <c:pt idx="447">
                  <c:v>-2.0091767447196493E-3</c:v>
                </c:pt>
                <c:pt idx="448">
                  <c:v>-2.0023318562016747E-3</c:v>
                </c:pt>
                <c:pt idx="449">
                  <c:v>-2.0008793815172394E-3</c:v>
                </c:pt>
                <c:pt idx="450">
                  <c:v>-1.999419874374147E-3</c:v>
                </c:pt>
                <c:pt idx="451">
                  <c:v>-1.9906014895104802E-3</c:v>
                </c:pt>
                <c:pt idx="452">
                  <c:v>-1.9823790282694296E-3</c:v>
                </c:pt>
                <c:pt idx="453">
                  <c:v>-1.9808611860942008E-3</c:v>
                </c:pt>
                <c:pt idx="454">
                  <c:v>-1.9774530407552118E-3</c:v>
                </c:pt>
                <c:pt idx="455">
                  <c:v>-1.9740248603586966E-3</c:v>
                </c:pt>
                <c:pt idx="456">
                  <c:v>-1.9667598369085292E-3</c:v>
                </c:pt>
                <c:pt idx="457">
                  <c:v>-1.960115423947772E-3</c:v>
                </c:pt>
                <c:pt idx="458">
                  <c:v>-1.9565898075632835E-3</c:v>
                </c:pt>
                <c:pt idx="459">
                  <c:v>-1.953045261832009E-3</c:v>
                </c:pt>
                <c:pt idx="460">
                  <c:v>-1.9494819760316729E-3</c:v>
                </c:pt>
                <c:pt idx="461">
                  <c:v>-1.9419721163932068E-3</c:v>
                </c:pt>
                <c:pt idx="462">
                  <c:v>-1.9350452676907175E-3</c:v>
                </c:pt>
                <c:pt idx="463">
                  <c:v>-1.9313911706913859E-3</c:v>
                </c:pt>
                <c:pt idx="464">
                  <c:v>-1.9277194992705711E-3</c:v>
                </c:pt>
                <c:pt idx="465">
                  <c:v>-1.9240304526984386E-3</c:v>
                </c:pt>
                <c:pt idx="466">
                  <c:v>-1.9163016128082612E-3</c:v>
                </c:pt>
                <c:pt idx="467">
                  <c:v>-1.9091045502240207E-3</c:v>
                </c:pt>
                <c:pt idx="468">
                  <c:v>-1.9053316668826222E-3</c:v>
                </c:pt>
                <c:pt idx="469">
                  <c:v>-1.9015426339764948E-3</c:v>
                </c:pt>
                <c:pt idx="470">
                  <c:v>-1.8977376607665077E-3</c:v>
                </c:pt>
                <c:pt idx="471">
                  <c:v>-1.8898149645578486E-3</c:v>
                </c:pt>
                <c:pt idx="472">
                  <c:v>-1.882362600028464E-3</c:v>
                </c:pt>
                <c:pt idx="473">
                  <c:v>-1.8784811141487987E-3</c:v>
                </c:pt>
                <c:pt idx="474">
                  <c:v>-1.8745849734978239E-3</c:v>
                </c:pt>
                <c:pt idx="475">
                  <c:v>-1.8706743973236377E-3</c:v>
                </c:pt>
                <c:pt idx="476">
                  <c:v>-1.8625821638748299E-3</c:v>
                </c:pt>
                <c:pt idx="477">
                  <c:v>-1.8548921724145192E-3</c:v>
                </c:pt>
                <c:pt idx="478">
                  <c:v>-1.8509127573687733E-3</c:v>
                </c:pt>
                <c:pt idx="479">
                  <c:v>-1.8469202522844092E-3</c:v>
                </c:pt>
                <c:pt idx="480">
                  <c:v>-1.8429148864058762E-3</c:v>
                </c:pt>
                <c:pt idx="481">
                  <c:v>-1.8346765570763101E-3</c:v>
                </c:pt>
                <c:pt idx="482">
                  <c:v>-1.8267694497812715E-3</c:v>
                </c:pt>
                <c:pt idx="483">
                  <c:v>-1.8227032685434682E-3</c:v>
                </c:pt>
                <c:pt idx="484">
                  <c:v>-1.818625631951174E-3</c:v>
                </c:pt>
                <c:pt idx="485">
                  <c:v>-1.8145367792386732E-3</c:v>
                </c:pt>
                <c:pt idx="486">
                  <c:v>-1.8061748448187534E-3</c:v>
                </c:pt>
                <c:pt idx="487">
                  <c:v>-1.798074041870128E-3</c:v>
                </c:pt>
                <c:pt idx="488">
                  <c:v>-1.7939327470621784E-3</c:v>
                </c:pt>
                <c:pt idx="489">
                  <c:v>-1.7897817015305221E-3</c:v>
                </c:pt>
                <c:pt idx="490">
                  <c:v>-1.7856211545049265E-3</c:v>
                </c:pt>
                <c:pt idx="491">
                  <c:v>-1.7771570823420441E-3</c:v>
                </c:pt>
                <c:pt idx="492">
                  <c:v>-1.7688889860159236E-3</c:v>
                </c:pt>
                <c:pt idx="493">
                  <c:v>-1.7646847199302164E-3</c:v>
                </c:pt>
                <c:pt idx="494">
                  <c:v>-1.7604724777099739E-3</c:v>
                </c:pt>
                <c:pt idx="495">
                  <c:v>-1.7584092120381811E-3</c:v>
                </c:pt>
                <c:pt idx="496">
                  <c:v>-1.7563409112497652E-3</c:v>
                </c:pt>
                <c:pt idx="497">
                  <c:v>-1.7414632212521862E-3</c:v>
                </c:pt>
                <c:pt idx="498">
                  <c:v>-1.7393730852601763E-3</c:v>
                </c:pt>
                <c:pt idx="499">
                  <c:v>-1.735114835385243E-3</c:v>
                </c:pt>
                <c:pt idx="500">
                  <c:v>-1.7308506150159886E-3</c:v>
                </c:pt>
                <c:pt idx="501">
                  <c:v>-1.7265807001360933E-3</c:v>
                </c:pt>
                <c:pt idx="502">
                  <c:v>-1.7115696442586167E-3</c:v>
                </c:pt>
                <c:pt idx="503">
                  <c:v>-1.7094496662584113E-3</c:v>
                </c:pt>
                <c:pt idx="504">
                  <c:v>-1.7051554696592142E-3</c:v>
                </c:pt>
                <c:pt idx="505">
                  <c:v>-1.700857265099831E-3</c:v>
                </c:pt>
                <c:pt idx="506">
                  <c:v>-1.6965553387811028E-3</c:v>
                </c:pt>
                <c:pt idx="507">
                  <c:v>-1.681454128307286E-3</c:v>
                </c:pt>
                <c:pt idx="508">
                  <c:v>-1.6793161910166887E-3</c:v>
                </c:pt>
                <c:pt idx="509">
                  <c:v>-1.6749999999992049E-3</c:v>
                </c:pt>
                <c:pt idx="510">
                  <c:v>-1.6706817926190887E-3</c:v>
                </c:pt>
                <c:pt idx="511">
                  <c:v>-1.6663616525200986E-3</c:v>
                </c:pt>
                <c:pt idx="512">
                  <c:v>-1.6512092546033137E-3</c:v>
                </c:pt>
                <c:pt idx="513">
                  <c:v>-1.6404025441172365E-3</c:v>
                </c:pt>
                <c:pt idx="514">
                  <c:v>-1.6360700357385127E-3</c:v>
                </c:pt>
                <c:pt idx="515">
                  <c:v>-1.627431276557552E-3</c:v>
                </c:pt>
                <c:pt idx="516">
                  <c:v>-1.6143843233606958E-3</c:v>
                </c:pt>
                <c:pt idx="517">
                  <c:v>-1.6100428399132838E-3</c:v>
                </c:pt>
                <c:pt idx="518">
                  <c:v>-1.5839670841999443E-3</c:v>
                </c:pt>
                <c:pt idx="519">
                  <c:v>-1.5534961637100331E-3</c:v>
                </c:pt>
                <c:pt idx="520">
                  <c:v>-1.5229861584988846E-3</c:v>
                </c:pt>
                <c:pt idx="521">
                  <c:v>-1.4924517909356005E-3</c:v>
                </c:pt>
                <c:pt idx="522">
                  <c:v>-1.4640918463682982E-3</c:v>
                </c:pt>
                <c:pt idx="523">
                  <c:v>-1.4335498450389354E-3</c:v>
                </c:pt>
                <c:pt idx="524">
                  <c:v>-1.4030273575140774E-3</c:v>
                </c:pt>
                <c:pt idx="525">
                  <c:v>-1.3725396442122713E-3</c:v>
                </c:pt>
                <c:pt idx="526">
                  <c:v>-1.3356139708817578E-3</c:v>
                </c:pt>
                <c:pt idx="527">
                  <c:v>-1.3052649822747656E-3</c:v>
                </c:pt>
                <c:pt idx="528">
                  <c:v>-1.2749999999344989E-3</c:v>
                </c:pt>
                <c:pt idx="529">
                  <c:v>-1.2448254490474275E-3</c:v>
                </c:pt>
                <c:pt idx="530">
                  <c:v>-1.2168503022492959E-3</c:v>
                </c:pt>
                <c:pt idx="531">
                  <c:v>-1.186762568003253E-3</c:v>
                </c:pt>
                <c:pt idx="532">
                  <c:v>-1.1566597341130379E-3</c:v>
                </c:pt>
                <c:pt idx="533">
                  <c:v>-1.1221824930377697E-3</c:v>
                </c:pt>
                <c:pt idx="534">
                  <c:v>-1.0809680141590605E-3</c:v>
                </c:pt>
                <c:pt idx="535">
                  <c:v>-1.0592447349514044E-3</c:v>
                </c:pt>
                <c:pt idx="536">
                  <c:v>-1.0285739442346699E-3</c:v>
                </c:pt>
                <c:pt idx="537">
                  <c:v>-9.9764624135899749E-4</c:v>
                </c:pt>
                <c:pt idx="538">
                  <c:v>-9.6641093216899153E-4</c:v>
                </c:pt>
                <c:pt idx="539">
                  <c:v>-9.3481579432863138E-4</c:v>
                </c:pt>
                <c:pt idx="540">
                  <c:v>-9.028070772226541E-4</c:v>
                </c:pt>
                <c:pt idx="541">
                  <c:v>-8.7032950677313624E-4</c:v>
                </c:pt>
                <c:pt idx="542">
                  <c:v>-8.3733713532700412E-4</c:v>
                </c:pt>
                <c:pt idx="543">
                  <c:v>-8.0382306050037593E-4</c:v>
                </c:pt>
                <c:pt idx="544">
                  <c:v>-7.6978992598460442E-4</c:v>
                </c:pt>
                <c:pt idx="545">
                  <c:v>-7.3524065894602509E-4</c:v>
                </c:pt>
                <c:pt idx="546">
                  <c:v>-7.0017847004550553E-4</c:v>
                </c:pt>
                <c:pt idx="547">
                  <c:v>-6.6460685344930644E-4</c:v>
                </c:pt>
                <c:pt idx="548">
                  <c:v>-6.2852958685384423E-4</c:v>
                </c:pt>
                <c:pt idx="549">
                  <c:v>-5.9195073149785561E-4</c:v>
                </c:pt>
                <c:pt idx="550">
                  <c:v>-5.5487463218064346E-4</c:v>
                </c:pt>
                <c:pt idx="551">
                  <c:v>-5.1730591728466784E-4</c:v>
                </c:pt>
                <c:pt idx="552">
                  <c:v>-4.8205744294821325E-4</c:v>
                </c:pt>
                <c:pt idx="553">
                  <c:v>-4.4355245148830003E-4</c:v>
                </c:pt>
                <c:pt idx="554">
                  <c:v>-4.0457062772727038E-4</c:v>
                </c:pt>
                <c:pt idx="555">
                  <c:v>-3.6220605304147237E-4</c:v>
                </c:pt>
                <c:pt idx="556">
                  <c:v>-3.2224875611984872E-4</c:v>
                </c:pt>
                <c:pt idx="557">
                  <c:v>-2.8183015068813813E-4</c:v>
                </c:pt>
                <c:pt idx="558">
                  <c:v>-2.409581053403778E-4</c:v>
                </c:pt>
                <c:pt idx="559">
                  <c:v>-1.996407825107745E-4</c:v>
                </c:pt>
                <c:pt idx="560">
                  <c:v>-1.5788663850368069E-4</c:v>
                </c:pt>
                <c:pt idx="561">
                  <c:v>-1.1570442351444724E-4</c:v>
                </c:pt>
                <c:pt idx="562">
                  <c:v>-7.3103181655055223E-5</c:v>
                </c:pt>
                <c:pt idx="563">
                  <c:v>-3.0092250981485275E-5</c:v>
                </c:pt>
                <c:pt idx="564">
                  <c:v>1.3318736481519577E-5</c:v>
                </c:pt>
                <c:pt idx="565">
                  <c:v>5.3921508159625613E-5</c:v>
                </c:pt>
                <c:pt idx="566">
                  <c:v>9.8077091308159889E-5</c:v>
                </c:pt>
                <c:pt idx="567">
                  <c:v>1.4260223314276478E-4</c:v>
                </c:pt>
                <c:pt idx="568">
                  <c:v>2.1329252773741225E-4</c:v>
                </c:pt>
                <c:pt idx="569">
                  <c:v>2.39214049567519E-4</c:v>
                </c:pt>
                <c:pt idx="570">
                  <c:v>2.7831238988231666E-4</c:v>
                </c:pt>
                <c:pt idx="571">
                  <c:v>3.2425508801168628E-4</c:v>
                </c:pt>
                <c:pt idx="572">
                  <c:v>3.7055133761047538E-4</c:v>
                </c:pt>
                <c:pt idx="573">
                  <c:v>4.1720151197656018E-4</c:v>
                </c:pt>
                <c:pt idx="574">
                  <c:v>4.607819722055595E-4</c:v>
                </c:pt>
                <c:pt idx="575">
                  <c:v>5.0811565046426921E-4</c:v>
                </c:pt>
                <c:pt idx="576">
                  <c:v>5.5580434058466466E-4</c:v>
                </c:pt>
                <c:pt idx="577">
                  <c:v>6.0384841616123452E-4</c:v>
                </c:pt>
                <c:pt idx="578">
                  <c:v>6.5930284895543423E-4</c:v>
                </c:pt>
                <c:pt idx="579">
                  <c:v>7.0811002177264745E-4</c:v>
                </c:pt>
                <c:pt idx="580">
                  <c:v>7.5727376967844699E-4</c:v>
                </c:pt>
                <c:pt idx="581">
                  <c:v>8.0679446703076877E-4</c:v>
                </c:pt>
                <c:pt idx="582">
                  <c:v>8.530413453088616E-4</c:v>
                </c:pt>
                <c:pt idx="583">
                  <c:v>9.0325132342430436E-4</c:v>
                </c:pt>
                <c:pt idx="584">
                  <c:v>9.5381934002563933E-4</c:v>
                </c:pt>
                <c:pt idx="585">
                  <c:v>1.0047457697731693E-3</c:v>
                </c:pt>
                <c:pt idx="586">
                  <c:v>1.0597653060767413E-3</c:v>
                </c:pt>
                <c:pt idx="587">
                  <c:v>1.1114355680961971E-3</c:v>
                </c:pt>
                <c:pt idx="588">
                  <c:v>1.1634654033164324E-3</c:v>
                </c:pt>
                <c:pt idx="589">
                  <c:v>1.2158551870311562E-3</c:v>
                </c:pt>
                <c:pt idx="590">
                  <c:v>1.268605294650507E-3</c:v>
                </c:pt>
                <c:pt idx="591">
                  <c:v>1.3217161017053947E-3</c:v>
                </c:pt>
                <c:pt idx="592">
                  <c:v>1.3751879838422903E-3</c:v>
                </c:pt>
                <c:pt idx="593">
                  <c:v>1.4290213168336502E-3</c:v>
                </c:pt>
                <c:pt idx="594">
                  <c:v>1.4832164765666218E-3</c:v>
                </c:pt>
                <c:pt idx="595">
                  <c:v>1.5377738390482567E-3</c:v>
                </c:pt>
                <c:pt idx="596">
                  <c:v>1.5926937804107242E-3</c:v>
                </c:pt>
                <c:pt idx="597">
                  <c:v>1.6479766769017525E-3</c:v>
                </c:pt>
                <c:pt idx="598">
                  <c:v>1.7036229048959252E-3</c:v>
                </c:pt>
                <c:pt idx="599">
                  <c:v>1.759632840883386E-3</c:v>
                </c:pt>
                <c:pt idx="600">
                  <c:v>1.8160068614820023E-3</c:v>
                </c:pt>
                <c:pt idx="601">
                  <c:v>1.8727453434269385E-3</c:v>
                </c:pt>
                <c:pt idx="602">
                  <c:v>1.9298486635810836E-3</c:v>
                </c:pt>
                <c:pt idx="603">
                  <c:v>1.9873171989272303E-3</c:v>
                </c:pt>
                <c:pt idx="604">
                  <c:v>2.0409455893234262E-3</c:v>
                </c:pt>
                <c:pt idx="605">
                  <c:v>2.0991191418559146E-3</c:v>
                </c:pt>
                <c:pt idx="606">
                  <c:v>2.1576590027153706E-3</c:v>
                </c:pt>
                <c:pt idx="607">
                  <c:v>2.2165654401303109E-3</c:v>
                </c:pt>
                <c:pt idx="608">
                  <c:v>2.2930742123054189E-3</c:v>
                </c:pt>
                <c:pt idx="609">
                  <c:v>2.3397521268288318E-3</c:v>
                </c:pt>
                <c:pt idx="610">
                  <c:v>2.3996654450163671E-3</c:v>
                </c:pt>
                <c:pt idx="611">
                  <c:v>2.4598488076220336E-3</c:v>
                </c:pt>
                <c:pt idx="612">
                  <c:v>2.5202727865284969E-3</c:v>
                </c:pt>
                <c:pt idx="613">
                  <c:v>2.5809074206847257E-3</c:v>
                </c:pt>
                <c:pt idx="614">
                  <c:v>2.6417222160469087E-3</c:v>
                </c:pt>
                <c:pt idx="615">
                  <c:v>2.7026861455254516E-3</c:v>
                </c:pt>
                <c:pt idx="616">
                  <c:v>2.7637676489276355E-3</c:v>
                </c:pt>
                <c:pt idx="617">
                  <c:v>2.8161637079602286E-3</c:v>
                </c:pt>
                <c:pt idx="618">
                  <c:v>2.8773864302165109E-3</c:v>
                </c:pt>
                <c:pt idx="619">
                  <c:v>2.9386308089973667E-3</c:v>
                </c:pt>
                <c:pt idx="620">
                  <c:v>2.9998626605882706E-3</c:v>
                </c:pt>
                <c:pt idx="621">
                  <c:v>3.0610569135847143E-3</c:v>
                </c:pt>
                <c:pt idx="622">
                  <c:v>3.1222052303991887E-3</c:v>
                </c:pt>
                <c:pt idx="623">
                  <c:v>3.183300988078841E-3</c:v>
                </c:pt>
                <c:pt idx="624">
                  <c:v>3.2443375632729143E-3</c:v>
                </c:pt>
                <c:pt idx="625">
                  <c:v>3.305308332227419E-3</c:v>
                </c:pt>
                <c:pt idx="626">
                  <c:v>3.3618557415351878E-3</c:v>
                </c:pt>
                <c:pt idx="627">
                  <c:v>3.4226813267141392E-3</c:v>
                </c:pt>
                <c:pt idx="628">
                  <c:v>3.4834216958000322E-3</c:v>
                </c:pt>
                <c:pt idx="629">
                  <c:v>3.5440702235864153E-3</c:v>
                </c:pt>
                <c:pt idx="630">
                  <c:v>3.6175867642893409E-3</c:v>
                </c:pt>
                <c:pt idx="631">
                  <c:v>3.6780071279233751E-3</c:v>
                </c:pt>
                <c:pt idx="632">
                  <c:v>3.7383143790745508E-3</c:v>
                </c:pt>
                <c:pt idx="633">
                  <c:v>3.7985018905136681E-3</c:v>
                </c:pt>
                <c:pt idx="634">
                  <c:v>3.854277424077322E-3</c:v>
                </c:pt>
                <c:pt idx="635">
                  <c:v>3.9142156767268347E-3</c:v>
                </c:pt>
                <c:pt idx="636">
                  <c:v>3.9740147706812303E-3</c:v>
                </c:pt>
                <c:pt idx="637">
                  <c:v>4.0336680773123135E-3</c:v>
                </c:pt>
                <c:pt idx="638">
                  <c:v>4.0931689676036278E-3</c:v>
                </c:pt>
                <c:pt idx="639">
                  <c:v>4.1567412508169499E-3</c:v>
                </c:pt>
                <c:pt idx="640">
                  <c:v>4.2159049888873777E-3</c:v>
                </c:pt>
                <c:pt idx="641">
                  <c:v>4.2748959553468753E-3</c:v>
                </c:pt>
                <c:pt idx="642">
                  <c:v>4.3337075194803338E-3</c:v>
                </c:pt>
                <c:pt idx="643">
                  <c:v>4.3923330502042461E-3</c:v>
                </c:pt>
                <c:pt idx="644">
                  <c:v>4.4507659160623585E-3</c:v>
                </c:pt>
                <c:pt idx="645">
                  <c:v>4.508999485232622E-3</c:v>
                </c:pt>
                <c:pt idx="646">
                  <c:v>4.5670271255289323E-3</c:v>
                </c:pt>
                <c:pt idx="647">
                  <c:v>4.6248422044028658E-3</c:v>
                </c:pt>
                <c:pt idx="648">
                  <c:v>4.6824380889497622E-3</c:v>
                </c:pt>
                <c:pt idx="649">
                  <c:v>4.7398081459122006E-3</c:v>
                </c:pt>
                <c:pt idx="650">
                  <c:v>4.7969457416834728E-3</c:v>
                </c:pt>
                <c:pt idx="651">
                  <c:v>4.8538442423084549E-3</c:v>
                </c:pt>
                <c:pt idx="652">
                  <c:v>4.910497013493163E-3</c:v>
                </c:pt>
                <c:pt idx="653">
                  <c:v>4.9668974206038847E-3</c:v>
                </c:pt>
                <c:pt idx="654">
                  <c:v>5.0230388286749998E-3</c:v>
                </c:pt>
                <c:pt idx="655">
                  <c:v>5.0789146024098489E-3</c:v>
                </c:pt>
                <c:pt idx="656">
                  <c:v>5.1305625042087589E-3</c:v>
                </c:pt>
                <c:pt idx="657">
                  <c:v>5.1859074829598934E-3</c:v>
                </c:pt>
                <c:pt idx="658">
                  <c:v>5.2409673892645009E-3</c:v>
                </c:pt>
                <c:pt idx="659">
                  <c:v>5.2957356032697824E-3</c:v>
                </c:pt>
                <c:pt idx="660">
                  <c:v>5.3540886247442814E-3</c:v>
                </c:pt>
                <c:pt idx="661">
                  <c:v>5.4082865744142306E-3</c:v>
                </c:pt>
                <c:pt idx="662">
                  <c:v>5.4622504028435243E-3</c:v>
                </c:pt>
                <c:pt idx="663">
                  <c:v>5.5160084120233479E-3</c:v>
                </c:pt>
                <c:pt idx="664">
                  <c:v>5.5695894193135047E-3</c:v>
                </c:pt>
                <c:pt idx="665">
                  <c:v>5.6230227574632684E-3</c:v>
                </c:pt>
                <c:pt idx="666">
                  <c:v>5.6763382746374469E-3</c:v>
                </c:pt>
                <c:pt idx="667">
                  <c:v>5.7295663344372394E-3</c:v>
                </c:pt>
                <c:pt idx="668">
                  <c:v>5.7827378159332503E-3</c:v>
                </c:pt>
                <c:pt idx="669">
                  <c:v>5.8281843507623776E-3</c:v>
                </c:pt>
                <c:pt idx="670">
                  <c:v>5.8813233416934452E-3</c:v>
                </c:pt>
                <c:pt idx="671">
                  <c:v>5.934500086808292E-3</c:v>
                </c:pt>
                <c:pt idx="672">
                  <c:v>5.9877482385868319E-3</c:v>
                </c:pt>
                <c:pt idx="673">
                  <c:v>6.0410934840877673E-3</c:v>
                </c:pt>
                <c:pt idx="674">
                  <c:v>6.0945395380933576E-3</c:v>
                </c:pt>
                <c:pt idx="675">
                  <c:v>6.1480865322005585E-3</c:v>
                </c:pt>
                <c:pt idx="676">
                  <c:v>6.2017345980249772E-3</c:v>
                </c:pt>
                <c:pt idx="677">
                  <c:v>6.255483867191991E-3</c:v>
                </c:pt>
                <c:pt idx="678">
                  <c:v>6.3054141122331009E-3</c:v>
                </c:pt>
                <c:pt idx="679">
                  <c:v>6.3593579632811896E-3</c:v>
                </c:pt>
                <c:pt idx="680">
                  <c:v>6.4134033933612054E-3</c:v>
                </c:pt>
                <c:pt idx="681">
                  <c:v>6.4675505341080771E-3</c:v>
                </c:pt>
                <c:pt idx="682">
                  <c:v>6.5336620910624267E-3</c:v>
                </c:pt>
                <c:pt idx="683">
                  <c:v>6.588037946717102E-3</c:v>
                </c:pt>
                <c:pt idx="684">
                  <c:v>6.6425159665054519E-3</c:v>
                </c:pt>
                <c:pt idx="685">
                  <c:v>6.6970962822741845E-3</c:v>
                </c:pt>
                <c:pt idx="686">
                  <c:v>6.7477906724870557E-3</c:v>
                </c:pt>
                <c:pt idx="687">
                  <c:v>6.802567595633878E-3</c:v>
                </c:pt>
                <c:pt idx="688">
                  <c:v>6.8574471906877191E-3</c:v>
                </c:pt>
                <c:pt idx="689">
                  <c:v>6.9124295895026692E-3</c:v>
                </c:pt>
                <c:pt idx="690">
                  <c:v>6.967514923948627E-3</c:v>
                </c:pt>
                <c:pt idx="691">
                  <c:v>7.0267337776409936E-3</c:v>
                </c:pt>
                <c:pt idx="692">
                  <c:v>7.0820338581801187E-3</c:v>
                </c:pt>
                <c:pt idx="693">
                  <c:v>7.1374372900006909E-3</c:v>
                </c:pt>
                <c:pt idx="694">
                  <c:v>7.1929442050832218E-3</c:v>
                </c:pt>
                <c:pt idx="695">
                  <c:v>7.248554735425604E-3</c:v>
                </c:pt>
                <c:pt idx="696">
                  <c:v>7.304269013041367E-3</c:v>
                </c:pt>
                <c:pt idx="697">
                  <c:v>7.3600871699562049E-3</c:v>
                </c:pt>
                <c:pt idx="698">
                  <c:v>7.4160093382157977E-3</c:v>
                </c:pt>
                <c:pt idx="699">
                  <c:v>7.4720356498779875E-3</c:v>
                </c:pt>
                <c:pt idx="700">
                  <c:v>7.5281662370171266E-3</c:v>
                </c:pt>
                <c:pt idx="701">
                  <c:v>7.5844012317240741E-3</c:v>
                </c:pt>
                <c:pt idx="702">
                  <c:v>7.6407407661035929E-3</c:v>
                </c:pt>
                <c:pt idx="703">
                  <c:v>7.69718497227869E-3</c:v>
                </c:pt>
                <c:pt idx="704">
                  <c:v>7.7537339823862761E-3</c:v>
                </c:pt>
                <c:pt idx="705">
                  <c:v>7.8103879285806388E-3</c:v>
                </c:pt>
                <c:pt idx="706">
                  <c:v>7.8671469430282304E-3</c:v>
                </c:pt>
                <c:pt idx="707">
                  <c:v>7.9240111579137462E-3</c:v>
                </c:pt>
                <c:pt idx="708">
                  <c:v>7.9768033594396701E-3</c:v>
                </c:pt>
                <c:pt idx="709">
                  <c:v>8.0338695464173011E-3</c:v>
                </c:pt>
                <c:pt idx="710">
                  <c:v>8.0910413096380637E-3</c:v>
                </c:pt>
                <c:pt idx="711">
                  <c:v>8.1483187812959965E-3</c:v>
                </c:pt>
                <c:pt idx="712">
                  <c:v>8.2057001002749999E-3</c:v>
                </c:pt>
                <c:pt idx="713">
                  <c:v>8.2673935889875528E-3</c:v>
                </c:pt>
                <c:pt idx="714">
                  <c:v>8.3249557525753807E-3</c:v>
                </c:pt>
                <c:pt idx="715">
                  <c:v>8.3825863525293486E-3</c:v>
                </c:pt>
                <c:pt idx="716">
                  <c:v>8.4402731772151417E-3</c:v>
                </c:pt>
                <c:pt idx="717">
                  <c:v>8.4980038635674091E-3</c:v>
                </c:pt>
                <c:pt idx="718">
                  <c:v>8.5557658970767201E-3</c:v>
                </c:pt>
                <c:pt idx="719">
                  <c:v>8.6135466117826208E-3</c:v>
                </c:pt>
                <c:pt idx="720">
                  <c:v>8.6713331902484349E-3</c:v>
                </c:pt>
                <c:pt idx="721">
                  <c:v>8.7206587870021224E-3</c:v>
                </c:pt>
                <c:pt idx="722">
                  <c:v>8.7784229417167126E-3</c:v>
                </c:pt>
                <c:pt idx="723">
                  <c:v>8.8361543643689089E-3</c:v>
                </c:pt>
                <c:pt idx="724">
                  <c:v>8.8938393752355793E-3</c:v>
                </c:pt>
                <c:pt idx="725">
                  <c:v>8.9514661555378794E-3</c:v>
                </c:pt>
                <c:pt idx="726">
                  <c:v>9.0090308464381152E-3</c:v>
                </c:pt>
                <c:pt idx="727">
                  <c:v>9.0665315919045142E-3</c:v>
                </c:pt>
                <c:pt idx="728">
                  <c:v>9.1239665357987221E-3</c:v>
                </c:pt>
                <c:pt idx="729">
                  <c:v>9.1813338218802443E-3</c:v>
                </c:pt>
                <c:pt idx="730">
                  <c:v>9.2344338602477396E-3</c:v>
                </c:pt>
                <c:pt idx="731">
                  <c:v>9.2916642324005275E-3</c:v>
                </c:pt>
                <c:pt idx="732">
                  <c:v>9.3488215028461573E-3</c:v>
                </c:pt>
                <c:pt idx="733">
                  <c:v>9.4059038150265742E-3</c:v>
                </c:pt>
                <c:pt idx="734">
                  <c:v>9.4754515147186056E-3</c:v>
                </c:pt>
                <c:pt idx="735">
                  <c:v>9.5323648860056818E-3</c:v>
                </c:pt>
                <c:pt idx="736">
                  <c:v>9.5891973512865145E-3</c:v>
                </c:pt>
                <c:pt idx="737">
                  <c:v>9.6459470533163116E-3</c:v>
                </c:pt>
                <c:pt idx="738">
                  <c:v>9.7026121347520977E-3</c:v>
                </c:pt>
                <c:pt idx="739">
                  <c:v>9.7550341087785947E-3</c:v>
                </c:pt>
                <c:pt idx="740">
                  <c:v>9.8115295031123064E-3</c:v>
                </c:pt>
                <c:pt idx="741">
                  <c:v>9.8679348305285765E-3</c:v>
                </c:pt>
                <c:pt idx="742">
                  <c:v>9.9242482333810628E-3</c:v>
                </c:pt>
                <c:pt idx="743">
                  <c:v>9.9846032188416253E-3</c:v>
                </c:pt>
                <c:pt idx="744">
                  <c:v>1.0040721566798921E-2</c:v>
                </c:pt>
                <c:pt idx="745">
                  <c:v>1.0096742289922784E-2</c:v>
                </c:pt>
                <c:pt idx="746">
                  <c:v>1.0152663530066532E-2</c:v>
                </c:pt>
                <c:pt idx="747">
                  <c:v>1.0208483428985303E-2</c:v>
                </c:pt>
                <c:pt idx="748">
                  <c:v>1.0264200128335182E-2</c:v>
                </c:pt>
                <c:pt idx="749">
                  <c:v>1.0319811769677553E-2</c:v>
                </c:pt>
                <c:pt idx="750">
                  <c:v>1.037531649447474E-2</c:v>
                </c:pt>
                <c:pt idx="751">
                  <c:v>1.0430712444093496E-2</c:v>
                </c:pt>
                <c:pt idx="752">
                  <c:v>1.0485997759806739E-2</c:v>
                </c:pt>
                <c:pt idx="753">
                  <c:v>1.0541170582788329E-2</c:v>
                </c:pt>
                <c:pt idx="754">
                  <c:v>1.0596229054120032E-2</c:v>
                </c:pt>
                <c:pt idx="755">
                  <c:v>1.0651171314788901E-2</c:v>
                </c:pt>
                <c:pt idx="756">
                  <c:v>1.0705995505689896E-2</c:v>
                </c:pt>
                <c:pt idx="757">
                  <c:v>1.0760699767620658E-2</c:v>
                </c:pt>
                <c:pt idx="758">
                  <c:v>1.0815282241290204E-2</c:v>
                </c:pt>
                <c:pt idx="759">
                  <c:v>1.0869741067314585E-2</c:v>
                </c:pt>
                <c:pt idx="760">
                  <c:v>1.0920052081650325E-2</c:v>
                </c:pt>
                <c:pt idx="761">
                  <c:v>1.0974265835669112E-2</c:v>
                </c:pt>
                <c:pt idx="762">
                  <c:v>1.1028350491992727E-2</c:v>
                </c:pt>
                <c:pt idx="763">
                  <c:v>1.1082304191000142E-2</c:v>
                </c:pt>
                <c:pt idx="764">
                  <c:v>1.1136124838437796E-2</c:v>
                </c:pt>
                <c:pt idx="765">
                  <c:v>1.1193790329503454E-2</c:v>
                </c:pt>
                <c:pt idx="766">
                  <c:v>1.1247324502758701E-2</c:v>
                </c:pt>
                <c:pt idx="767">
                  <c:v>1.130071342317115E-2</c:v>
                </c:pt>
                <c:pt idx="768">
                  <c:v>1.1353952940374664E-2</c:v>
                </c:pt>
                <c:pt idx="769">
                  <c:v>1.1407038879634771E-2</c:v>
                </c:pt>
                <c:pt idx="770">
                  <c:v>1.1459967041853881E-2</c:v>
                </c:pt>
                <c:pt idx="771">
                  <c:v>1.1512733203562595E-2</c:v>
                </c:pt>
                <c:pt idx="772">
                  <c:v>1.1565333116924915E-2</c:v>
                </c:pt>
                <c:pt idx="773">
                  <c:v>1.1613863830358466E-2</c:v>
                </c:pt>
                <c:pt idx="774">
                  <c:v>1.1666130017813848E-2</c:v>
                </c:pt>
                <c:pt idx="775">
                  <c:v>1.1718217272455169E-2</c:v>
                </c:pt>
                <c:pt idx="776">
                  <c:v>1.1770121225410572E-2</c:v>
                </c:pt>
                <c:pt idx="777">
                  <c:v>1.1825359868941732E-2</c:v>
                </c:pt>
                <c:pt idx="778">
                  <c:v>1.1880709267597095E-2</c:v>
                </c:pt>
                <c:pt idx="779">
                  <c:v>1.1932015539781689E-2</c:v>
                </c:pt>
                <c:pt idx="780">
                  <c:v>1.1983126950048911E-2</c:v>
                </c:pt>
                <c:pt idx="781">
                  <c:v>1.203404131851963E-2</c:v>
                </c:pt>
                <c:pt idx="782">
                  <c:v>1.2080969175026546E-2</c:v>
                </c:pt>
                <c:pt idx="783">
                  <c:v>1.2131496016243304E-2</c:v>
                </c:pt>
                <c:pt idx="784">
                  <c:v>1.2181819431082985E-2</c:v>
                </c:pt>
                <c:pt idx="785">
                  <c:v>1.2231937239511659E-2</c:v>
                </c:pt>
                <c:pt idx="786">
                  <c:v>1.2296775737711143E-2</c:v>
                </c:pt>
                <c:pt idx="787">
                  <c:v>1.2346420826085851E-2</c:v>
                </c:pt>
                <c:pt idx="788">
                  <c:v>1.2395853142552381E-2</c:v>
                </c:pt>
                <c:pt idx="789">
                  <c:v>1.2445070506102168E-2</c:v>
                </c:pt>
                <c:pt idx="790">
                  <c:v>1.251097042306731E-2</c:v>
                </c:pt>
                <c:pt idx="791">
                  <c:v>1.2531868074338294E-2</c:v>
                </c:pt>
                <c:pt idx="792">
                  <c:v>1.2580471088489644E-2</c:v>
                </c:pt>
                <c:pt idx="793">
                  <c:v>1.2628850896230275E-2</c:v>
                </c:pt>
                <c:pt idx="794">
                  <c:v>1.2677005316702497E-2</c:v>
                </c:pt>
                <c:pt idx="795">
                  <c:v>1.2748999063177127E-2</c:v>
                </c:pt>
                <c:pt idx="796">
                  <c:v>1.2796581820699099E-2</c:v>
                </c:pt>
                <c:pt idx="797">
                  <c:v>1.2843931555387869E-2</c:v>
                </c:pt>
                <c:pt idx="798">
                  <c:v>1.2891046085921357E-2</c:v>
                </c:pt>
                <c:pt idx="799">
                  <c:v>1.2937923230919267E-2</c:v>
                </c:pt>
                <c:pt idx="800">
                  <c:v>1.2984560808935272E-2</c:v>
                </c:pt>
                <c:pt idx="801">
                  <c:v>1.3030956638464833E-2</c:v>
                </c:pt>
                <c:pt idx="802">
                  <c:v>1.3077108537946927E-2</c:v>
                </c:pt>
                <c:pt idx="803">
                  <c:v>1.3123014325761453E-2</c:v>
                </c:pt>
                <c:pt idx="804">
                  <c:v>1.316867182023531E-2</c:v>
                </c:pt>
                <c:pt idx="805">
                  <c:v>1.3214078839636309E-2</c:v>
                </c:pt>
                <c:pt idx="806">
                  <c:v>1.3259233202186216E-2</c:v>
                </c:pt>
                <c:pt idx="807">
                  <c:v>1.3304132726047711E-2</c:v>
                </c:pt>
                <c:pt idx="808">
                  <c:v>1.3348775229340899E-2</c:v>
                </c:pt>
                <c:pt idx="809">
                  <c:v>1.3393158530130279E-2</c:v>
                </c:pt>
                <c:pt idx="810">
                  <c:v>1.3437280446440379E-2</c:v>
                </c:pt>
                <c:pt idx="811">
                  <c:v>1.3481138796242732E-2</c:v>
                </c:pt>
                <c:pt idx="812">
                  <c:v>1.3521414600760074E-2</c:v>
                </c:pt>
                <c:pt idx="813">
                  <c:v>1.3564757192436664E-2</c:v>
                </c:pt>
                <c:pt idx="814">
                  <c:v>1.3607829832130726E-2</c:v>
                </c:pt>
                <c:pt idx="815">
                  <c:v>1.3650630337831208E-2</c:v>
                </c:pt>
                <c:pt idx="816">
                  <c:v>1.3696402766273713E-2</c:v>
                </c:pt>
                <c:pt idx="817">
                  <c:v>1.3738645626134246E-2</c:v>
                </c:pt>
                <c:pt idx="818">
                  <c:v>1.3780627810180799E-2</c:v>
                </c:pt>
                <c:pt idx="819">
                  <c:v>1.3822355737247535E-2</c:v>
                </c:pt>
                <c:pt idx="820">
                  <c:v>1.3863835906847555E-2</c:v>
                </c:pt>
                <c:pt idx="821">
                  <c:v>1.3905074899165952E-2</c:v>
                </c:pt>
                <c:pt idx="822">
                  <c:v>1.3946079375070232E-2</c:v>
                </c:pt>
                <c:pt idx="823">
                  <c:v>1.3986856076100769E-2</c:v>
                </c:pt>
                <c:pt idx="824">
                  <c:v>1.4027411824478609E-2</c:v>
                </c:pt>
                <c:pt idx="825">
                  <c:v>1.4064635240551791E-2</c:v>
                </c:pt>
                <c:pt idx="826">
                  <c:v>1.4104781825185188E-2</c:v>
                </c:pt>
                <c:pt idx="827">
                  <c:v>1.4144728308984221E-2</c:v>
                </c:pt>
                <c:pt idx="828">
                  <c:v>1.4184481927514883E-2</c:v>
                </c:pt>
                <c:pt idx="829">
                  <c:v>1.4226615667776166E-2</c:v>
                </c:pt>
                <c:pt idx="830">
                  <c:v>1.4265980883481966E-2</c:v>
                </c:pt>
                <c:pt idx="831">
                  <c:v>1.430515822124967E-2</c:v>
                </c:pt>
                <c:pt idx="832">
                  <c:v>1.4347180387326346E-2</c:v>
                </c:pt>
                <c:pt idx="833">
                  <c:v>1.4382944771372586E-2</c:v>
                </c:pt>
                <c:pt idx="834">
                  <c:v>1.4421551737883398E-2</c:v>
                </c:pt>
                <c:pt idx="835">
                  <c:v>1.4459966334771757E-2</c:v>
                </c:pt>
                <c:pt idx="836">
                  <c:v>1.449818743907727E-2</c:v>
                </c:pt>
                <c:pt idx="837">
                  <c:v>1.453621392782356E-2</c:v>
                </c:pt>
                <c:pt idx="838">
                  <c:v>1.4579961673147467E-2</c:v>
                </c:pt>
                <c:pt idx="839">
                  <c:v>1.4617570044987694E-2</c:v>
                </c:pt>
                <c:pt idx="840">
                  <c:v>1.4654980263549786E-2</c:v>
                </c:pt>
                <c:pt idx="841">
                  <c:v>1.4692191205589638E-2</c:v>
                </c:pt>
                <c:pt idx="842">
                  <c:v>1.4726295377790919E-2</c:v>
                </c:pt>
                <c:pt idx="843">
                  <c:v>1.4763117497594298E-2</c:v>
                </c:pt>
                <c:pt idx="844">
                  <c:v>1.4799737055865295E-2</c:v>
                </c:pt>
                <c:pt idx="845">
                  <c:v>1.4846519896066621E-2</c:v>
                </c:pt>
                <c:pt idx="846">
                  <c:v>1.4896359537312769E-2</c:v>
                </c:pt>
                <c:pt idx="847">
                  <c:v>1.4921454491945057E-2</c:v>
                </c:pt>
                <c:pt idx="848">
                  <c:v>1.4957179657468306E-2</c:v>
                </c:pt>
                <c:pt idx="849">
                  <c:v>1.4992696239167432E-2</c:v>
                </c:pt>
                <c:pt idx="850">
                  <c:v>1.5028003113709699E-2</c:v>
                </c:pt>
                <c:pt idx="851">
                  <c:v>1.5063099157750216E-2</c:v>
                </c:pt>
                <c:pt idx="852">
                  <c:v>1.5097983247941475E-2</c:v>
                </c:pt>
                <c:pt idx="853">
                  <c:v>1.5132654260930767E-2</c:v>
                </c:pt>
                <c:pt idx="854">
                  <c:v>1.5167111073358424E-2</c:v>
                </c:pt>
                <c:pt idx="855">
                  <c:v>1.5201352561860433E-2</c:v>
                </c:pt>
                <c:pt idx="856">
                  <c:v>1.5235377603071917E-2</c:v>
                </c:pt>
                <c:pt idx="857">
                  <c:v>1.5269185073621913E-2</c:v>
                </c:pt>
                <c:pt idx="858">
                  <c:v>1.5302773850139461E-2</c:v>
                </c:pt>
                <c:pt idx="859">
                  <c:v>1.5336142809248386E-2</c:v>
                </c:pt>
                <c:pt idx="860">
                  <c:v>1.5369290827574251E-2</c:v>
                </c:pt>
                <c:pt idx="861">
                  <c:v>1.5402216781742618E-2</c:v>
                </c:pt>
                <c:pt idx="862">
                  <c:v>1.5434919548375576E-2</c:v>
                </c:pt>
                <c:pt idx="863">
                  <c:v>1.5467398004100425E-2</c:v>
                </c:pt>
                <c:pt idx="864">
                  <c:v>1.5497056898070011E-2</c:v>
                </c:pt>
                <c:pt idx="865">
                  <c:v>1.5529098377976254E-2</c:v>
                </c:pt>
                <c:pt idx="866">
                  <c:v>1.5560912264076717E-2</c:v>
                </c:pt>
                <c:pt idx="867">
                  <c:v>1.5602684330363428E-2</c:v>
                </c:pt>
                <c:pt idx="868">
                  <c:v>1.5626386156558505E-2</c:v>
                </c:pt>
                <c:pt idx="869">
                  <c:v>1.5657494665999982E-2</c:v>
                </c:pt>
                <c:pt idx="870">
                  <c:v>1.5688370421842457E-2</c:v>
                </c:pt>
                <c:pt idx="871">
                  <c:v>1.5719012072180388E-2</c:v>
                </c:pt>
                <c:pt idx="872">
                  <c:v>1.5749418263212349E-2</c:v>
                </c:pt>
                <c:pt idx="873">
                  <c:v>1.5779587639238448E-2</c:v>
                </c:pt>
                <c:pt idx="874">
                  <c:v>1.5809518842664641E-2</c:v>
                </c:pt>
                <c:pt idx="875">
                  <c:v>1.5839210513998413E-2</c:v>
                </c:pt>
                <c:pt idx="876">
                  <c:v>1.5868661291855712E-2</c:v>
                </c:pt>
                <c:pt idx="877">
                  <c:v>1.5893086819965596E-2</c:v>
                </c:pt>
                <c:pt idx="878">
                  <c:v>1.5922084459305097E-2</c:v>
                </c:pt>
                <c:pt idx="879">
                  <c:v>1.5950837298412068E-2</c:v>
                </c:pt>
                <c:pt idx="880">
                  <c:v>1.5997855836188513E-2</c:v>
                </c:pt>
                <c:pt idx="881">
                  <c:v>1.6011619955368595E-2</c:v>
                </c:pt>
                <c:pt idx="882">
                  <c:v>1.6035613814743499E-2</c:v>
                </c:pt>
                <c:pt idx="883">
                  <c:v>1.6063374691499988E-2</c:v>
                </c:pt>
                <c:pt idx="884">
                  <c:v>1.6090884672737005E-2</c:v>
                </c:pt>
                <c:pt idx="885">
                  <c:v>1.6118142610477726E-2</c:v>
                </c:pt>
                <c:pt idx="886">
                  <c:v>1.6142904135518877E-2</c:v>
                </c:pt>
                <c:pt idx="887">
                  <c:v>1.616967172286014E-2</c:v>
                </c:pt>
                <c:pt idx="888">
                  <c:v>1.6196183914359404E-2</c:v>
                </c:pt>
                <c:pt idx="889">
                  <c:v>1.6222439562215706E-2</c:v>
                </c:pt>
                <c:pt idx="890">
                  <c:v>1.625495452917608E-2</c:v>
                </c:pt>
                <c:pt idx="891">
                  <c:v>1.6280640977858054E-2</c:v>
                </c:pt>
                <c:pt idx="892">
                  <c:v>1.6306067163858184E-2</c:v>
                </c:pt>
                <c:pt idx="893">
                  <c:v>1.6331231939141766E-2</c:v>
                </c:pt>
                <c:pt idx="894">
                  <c:v>1.6354034246005116E-2</c:v>
                </c:pt>
                <c:pt idx="895">
                  <c:v>1.6378690689580321E-2</c:v>
                </c:pt>
                <c:pt idx="896">
                  <c:v>1.6403082370823909E-2</c:v>
                </c:pt>
                <c:pt idx="897">
                  <c:v>1.6427208141902402E-2</c:v>
                </c:pt>
                <c:pt idx="898">
                  <c:v>1.6453094475202195E-2</c:v>
                </c:pt>
                <c:pt idx="899">
                  <c:v>1.6476666678766062E-2</c:v>
                </c:pt>
                <c:pt idx="900">
                  <c:v>1.6499969436045512E-2</c:v>
                </c:pt>
                <c:pt idx="901">
                  <c:v>1.6523001599206544E-2</c:v>
                </c:pt>
                <c:pt idx="902">
                  <c:v>1.6545762020445571E-2</c:v>
                </c:pt>
                <c:pt idx="903">
                  <c:v>1.6568249551992011E-2</c:v>
                </c:pt>
                <c:pt idx="904">
                  <c:v>1.6590463046099627E-2</c:v>
                </c:pt>
                <c:pt idx="905">
                  <c:v>1.6612401355059529E-2</c:v>
                </c:pt>
                <c:pt idx="906">
                  <c:v>1.6634063331191509E-2</c:v>
                </c:pt>
                <c:pt idx="907">
                  <c:v>1.66554478268475E-2</c:v>
                </c:pt>
                <c:pt idx="908">
                  <c:v>1.6676553694417669E-2</c:v>
                </c:pt>
                <c:pt idx="909">
                  <c:v>1.6697379786321728E-2</c:v>
                </c:pt>
                <c:pt idx="910">
                  <c:v>1.6717924955017609E-2</c:v>
                </c:pt>
                <c:pt idx="911">
                  <c:v>1.6738188052998881E-2</c:v>
                </c:pt>
                <c:pt idx="912">
                  <c:v>1.6758167932796466E-2</c:v>
                </c:pt>
                <c:pt idx="913">
                  <c:v>1.677786344697604E-2</c:v>
                </c:pt>
                <c:pt idx="914">
                  <c:v>1.6797273448146726E-2</c:v>
                </c:pt>
                <c:pt idx="915">
                  <c:v>1.6816396788954139E-2</c:v>
                </c:pt>
                <c:pt idx="916">
                  <c:v>1.6833548445775517E-2</c:v>
                </c:pt>
                <c:pt idx="917">
                  <c:v>1.6852115012916381E-2</c:v>
                </c:pt>
                <c:pt idx="918">
                  <c:v>1.6870391572427902E-2</c:v>
                </c:pt>
                <c:pt idx="919">
                  <c:v>1.6888377033353313E-2</c:v>
                </c:pt>
                <c:pt idx="920">
                  <c:v>1.6912486918158064E-2</c:v>
                </c:pt>
                <c:pt idx="921">
                  <c:v>1.6925086960541475E-2</c:v>
                </c:pt>
                <c:pt idx="922">
                  <c:v>1.694223384555334E-2</c:v>
                </c:pt>
                <c:pt idx="923">
                  <c:v>1.6959134495036717E-2</c:v>
                </c:pt>
                <c:pt idx="924">
                  <c:v>1.6975802469561662E-2</c:v>
                </c:pt>
                <c:pt idx="925">
                  <c:v>1.6992251439434804E-2</c:v>
                </c:pt>
                <c:pt idx="926">
                  <c:v>1.7008495184689776E-2</c:v>
                </c:pt>
                <c:pt idx="927">
                  <c:v>1.7024547595086356E-2</c:v>
                </c:pt>
                <c:pt idx="928">
                  <c:v>1.704042267010264E-2</c:v>
                </c:pt>
                <c:pt idx="929">
                  <c:v>1.7053133834846079E-2</c:v>
                </c:pt>
                <c:pt idx="930">
                  <c:v>1.7068711689665506E-2</c:v>
                </c:pt>
                <c:pt idx="931">
                  <c:v>1.7084154295158527E-2</c:v>
                </c:pt>
                <c:pt idx="932">
                  <c:v>1.7099476345823206E-2</c:v>
                </c:pt>
                <c:pt idx="933">
                  <c:v>1.7114687693237762E-2</c:v>
                </c:pt>
                <c:pt idx="934">
                  <c:v>1.7129789516757477E-2</c:v>
                </c:pt>
                <c:pt idx="935">
                  <c:v>1.7144782110599444E-2</c:v>
                </c:pt>
                <c:pt idx="936">
                  <c:v>1.7159665768992305E-2</c:v>
                </c:pt>
                <c:pt idx="937">
                  <c:v>1.7174440786179801E-2</c:v>
                </c:pt>
                <c:pt idx="938">
                  <c:v>1.7187670155468977E-2</c:v>
                </c:pt>
                <c:pt idx="939">
                  <c:v>1.720223574214913E-2</c:v>
                </c:pt>
                <c:pt idx="940">
                  <c:v>1.7216693553964293E-2</c:v>
                </c:pt>
                <c:pt idx="941">
                  <c:v>1.7231043885204907E-2</c:v>
                </c:pt>
                <c:pt idx="942">
                  <c:v>1.7249513763294373E-2</c:v>
                </c:pt>
                <c:pt idx="943">
                  <c:v>1.7263629310712257E-2</c:v>
                </c:pt>
                <c:pt idx="944">
                  <c:v>1.7277638309931179E-2</c:v>
                </c:pt>
                <c:pt idx="945">
                  <c:v>1.7291541055300903E-2</c:v>
                </c:pt>
                <c:pt idx="946">
                  <c:v>1.7303957045359093E-2</c:v>
                </c:pt>
                <c:pt idx="947">
                  <c:v>1.7317655000704046E-2</c:v>
                </c:pt>
                <c:pt idx="948">
                  <c:v>1.733124756884322E-2</c:v>
                </c:pt>
                <c:pt idx="949">
                  <c:v>1.7344735044174969E-2</c:v>
                </c:pt>
                <c:pt idx="950">
                  <c:v>1.7358117721111704E-2</c:v>
                </c:pt>
                <c:pt idx="951">
                  <c:v>1.7372742681951436E-2</c:v>
                </c:pt>
                <c:pt idx="952">
                  <c:v>1.73859098932675E-2</c:v>
                </c:pt>
                <c:pt idx="953">
                  <c:v>1.7398973205997304E-2</c:v>
                </c:pt>
                <c:pt idx="954">
                  <c:v>1.7411932914600092E-2</c:v>
                </c:pt>
                <c:pt idx="955">
                  <c:v>1.742478931355335E-2</c:v>
                </c:pt>
                <c:pt idx="956">
                  <c:v>1.743754269734412E-2</c:v>
                </c:pt>
                <c:pt idx="957">
                  <c:v>1.7450193360470743E-2</c:v>
                </c:pt>
                <c:pt idx="958">
                  <c:v>1.7462741597445455E-2</c:v>
                </c:pt>
                <c:pt idx="959">
                  <c:v>1.7475187702790058E-2</c:v>
                </c:pt>
                <c:pt idx="960">
                  <c:v>1.7487531971040256E-2</c:v>
                </c:pt>
                <c:pt idx="961">
                  <c:v>1.7499774696741299E-2</c:v>
                </c:pt>
                <c:pt idx="962">
                  <c:v>1.751191617445148E-2</c:v>
                </c:pt>
                <c:pt idx="963">
                  <c:v>1.7523956698739518E-2</c:v>
                </c:pt>
                <c:pt idx="964">
                  <c:v>1.7535896564187164E-2</c:v>
                </c:pt>
                <c:pt idx="965">
                  <c:v>1.7547736065385726E-2</c:v>
                </c:pt>
                <c:pt idx="966">
                  <c:v>1.7559475496938672E-2</c:v>
                </c:pt>
                <c:pt idx="967">
                  <c:v>1.757111515346077E-2</c:v>
                </c:pt>
                <c:pt idx="968">
                  <c:v>1.7581421080336845E-2</c:v>
                </c:pt>
                <c:pt idx="969">
                  <c:v>1.7592868541652418E-2</c:v>
                </c:pt>
                <c:pt idx="970">
                  <c:v>1.7604217095261356E-2</c:v>
                </c:pt>
                <c:pt idx="971">
                  <c:v>1.7615467035819378E-2</c:v>
                </c:pt>
                <c:pt idx="972">
                  <c:v>1.7627827122887438E-2</c:v>
                </c:pt>
                <c:pt idx="973">
                  <c:v>1.7638874316744525E-2</c:v>
                </c:pt>
                <c:pt idx="974">
                  <c:v>1.7649823798179979E-2</c:v>
                </c:pt>
                <c:pt idx="975">
                  <c:v>1.7660675861893717E-2</c:v>
                </c:pt>
                <c:pt idx="976">
                  <c:v>1.7671430802599558E-2</c:v>
                </c:pt>
                <c:pt idx="977">
                  <c:v>1.7682088915016533E-2</c:v>
                </c:pt>
                <c:pt idx="978">
                  <c:v>1.7692650493881055E-2</c:v>
                </c:pt>
                <c:pt idx="979">
                  <c:v>1.7703115833932134E-2</c:v>
                </c:pt>
                <c:pt idx="980">
                  <c:v>1.7713485229927037E-2</c:v>
                </c:pt>
                <c:pt idx="981">
                  <c:v>1.7722607554680622E-2</c:v>
                </c:pt>
                <c:pt idx="982">
                  <c:v>1.7732792201750936E-2</c:v>
                </c:pt>
                <c:pt idx="983">
                  <c:v>1.774288177241648E-2</c:v>
                </c:pt>
                <c:pt idx="984">
                  <c:v>1.7752876561460351E-2</c:v>
                </c:pt>
                <c:pt idx="985">
                  <c:v>1.7762776863680583E-2</c:v>
                </c:pt>
                <c:pt idx="986">
                  <c:v>1.7772582973883993E-2</c:v>
                </c:pt>
                <c:pt idx="987">
                  <c:v>1.778229518688354E-2</c:v>
                </c:pt>
                <c:pt idx="988">
                  <c:v>1.7791913797504496E-2</c:v>
                </c:pt>
                <c:pt idx="989">
                  <c:v>1.7801439100582659E-2</c:v>
                </c:pt>
                <c:pt idx="990">
                  <c:v>1.7809775117378912E-2</c:v>
                </c:pt>
                <c:pt idx="991">
                  <c:v>1.7819120795932619E-2</c:v>
                </c:pt>
                <c:pt idx="992">
                  <c:v>1.7828374034767336E-2</c:v>
                </c:pt>
                <c:pt idx="993">
                  <c:v>1.7837535128743198E-2</c:v>
                </c:pt>
                <c:pt idx="994">
                  <c:v>1.7848747733284102E-2</c:v>
                </c:pt>
                <c:pt idx="995">
                  <c:v>1.7857713345530629E-2</c:v>
                </c:pt>
                <c:pt idx="996">
                  <c:v>1.7866587731103986E-2</c:v>
                </c:pt>
                <c:pt idx="997">
                  <c:v>1.7875371184920434E-2</c:v>
                </c:pt>
                <c:pt idx="998">
                  <c:v>1.7884064001904929E-2</c:v>
                </c:pt>
                <c:pt idx="999">
                  <c:v>1.7891625086647291E-2</c:v>
                </c:pt>
                <c:pt idx="1000">
                  <c:v>1.790014346845294E-2</c:v>
                </c:pt>
                <c:pt idx="1001">
                  <c:v>1.7908572081442031E-2</c:v>
                </c:pt>
                <c:pt idx="1002">
                  <c:v>1.7916911220565445E-2</c:v>
                </c:pt>
                <c:pt idx="1003">
                  <c:v>1.7926178857348828E-2</c:v>
                </c:pt>
                <c:pt idx="1004">
                  <c:v>1.7934334047265243E-2</c:v>
                </c:pt>
                <c:pt idx="1005">
                  <c:v>1.794240066507027E-2</c:v>
                </c:pt>
                <c:pt idx="1006">
                  <c:v>1.7950379005761855E-2</c:v>
                </c:pt>
                <c:pt idx="1007">
                  <c:v>1.7958269364340539E-2</c:v>
                </c:pt>
                <c:pt idx="1008">
                  <c:v>1.7966072035817297E-2</c:v>
                </c:pt>
                <c:pt idx="1009">
                  <c:v>1.7973787315211789E-2</c:v>
                </c:pt>
                <c:pt idx="1010">
                  <c:v>1.7981415497553228E-2</c:v>
                </c:pt>
                <c:pt idx="1011">
                  <c:v>1.7988956877874319E-2</c:v>
                </c:pt>
                <c:pt idx="1012">
                  <c:v>1.799641175122078E-2</c:v>
                </c:pt>
                <c:pt idx="1013">
                  <c:v>1.8003780412646161E-2</c:v>
                </c:pt>
                <c:pt idx="1014">
                  <c:v>1.8011063157204878E-2</c:v>
                </c:pt>
                <c:pt idx="1015">
                  <c:v>1.8018260279968723E-2</c:v>
                </c:pt>
                <c:pt idx="1016">
                  <c:v>1.8025372076011226E-2</c:v>
                </c:pt>
                <c:pt idx="1017">
                  <c:v>1.8032398840415478E-2</c:v>
                </c:pt>
                <c:pt idx="1018">
                  <c:v>1.8039340868271518E-2</c:v>
                </c:pt>
                <c:pt idx="1019">
                  <c:v>1.8046198454678072E-2</c:v>
                </c:pt>
                <c:pt idx="1020">
                  <c:v>1.8052051988194189E-2</c:v>
                </c:pt>
                <c:pt idx="1021">
                  <c:v>1.805874717561053E-2</c:v>
                </c:pt>
                <c:pt idx="1022">
                  <c:v>1.806535878989516E-2</c:v>
                </c:pt>
                <c:pt idx="1023">
                  <c:v>1.8071887126165854E-2</c:v>
                </c:pt>
                <c:pt idx="1024">
                  <c:v>1.807833236217932E-2</c:v>
                </c:pt>
                <c:pt idx="1025">
                  <c:v>1.8085585751538631E-2</c:v>
                </c:pt>
                <c:pt idx="1026">
                  <c:v>1.8091856993993533E-2</c:v>
                </c:pt>
                <c:pt idx="1027">
                  <c:v>1.8098042809735773E-2</c:v>
                </c:pt>
                <c:pt idx="1028">
                  <c:v>1.8104142364559605E-2</c:v>
                </c:pt>
                <c:pt idx="1029">
                  <c:v>1.8110154817204925E-2</c:v>
                </c:pt>
                <c:pt idx="1030">
                  <c:v>1.8116079319352926E-2</c:v>
                </c:pt>
                <c:pt idx="1031">
                  <c:v>1.812191501563044E-2</c:v>
                </c:pt>
                <c:pt idx="1032">
                  <c:v>1.8127661043606476E-2</c:v>
                </c:pt>
                <c:pt idx="1033">
                  <c:v>1.8131631004419724E-2</c:v>
                </c:pt>
                <c:pt idx="1034">
                  <c:v>1.8137207908385911E-2</c:v>
                </c:pt>
                <c:pt idx="1035">
                  <c:v>1.8142692546844863E-2</c:v>
                </c:pt>
                <c:pt idx="1036">
                  <c:v>1.8148084004955933E-2</c:v>
                </c:pt>
                <c:pt idx="1037">
                  <c:v>1.8154130578323269E-2</c:v>
                </c:pt>
                <c:pt idx="1038">
                  <c:v>1.8159320571922599E-2</c:v>
                </c:pt>
                <c:pt idx="1039">
                  <c:v>1.8164416736244249E-2</c:v>
                </c:pt>
                <c:pt idx="1040">
                  <c:v>1.8169419273719178E-2</c:v>
                </c:pt>
                <c:pt idx="1041">
                  <c:v>1.8174328386784566E-2</c:v>
                </c:pt>
                <c:pt idx="1042">
                  <c:v>1.8178359250693069E-2</c:v>
                </c:pt>
                <c:pt idx="1043">
                  <c:v>1.8183088490659898E-2</c:v>
                </c:pt>
                <c:pt idx="1044">
                  <c:v>1.8187724903729097E-2</c:v>
                </c:pt>
                <c:pt idx="1045">
                  <c:v>1.8192268692361638E-2</c:v>
                </c:pt>
                <c:pt idx="1046">
                  <c:v>1.8200512352063932E-2</c:v>
                </c:pt>
                <c:pt idx="1047">
                  <c:v>1.8204839861793217E-2</c:v>
                </c:pt>
                <c:pt idx="1048">
                  <c:v>1.8209075403883893E-2</c:v>
                </c:pt>
                <c:pt idx="1049">
                  <c:v>1.8213219180862463E-2</c:v>
                </c:pt>
                <c:pt idx="1050">
                  <c:v>1.8217358794780265E-2</c:v>
                </c:pt>
                <c:pt idx="1051">
                  <c:v>1.821905320974904E-2</c:v>
                </c:pt>
                <c:pt idx="1052">
                  <c:v>1.8222941738509565E-2</c:v>
                </c:pt>
                <c:pt idx="1053">
                  <c:v>1.8226739282594474E-2</c:v>
                </c:pt>
                <c:pt idx="1054">
                  <c:v>1.8230446044541531E-2</c:v>
                </c:pt>
                <c:pt idx="1055">
                  <c:v>1.8236166117784145E-2</c:v>
                </c:pt>
                <c:pt idx="1056">
                  <c:v>1.8239673210332433E-2</c:v>
                </c:pt>
                <c:pt idx="1057">
                  <c:v>1.8243090158241732E-2</c:v>
                </c:pt>
                <c:pt idx="1058">
                  <c:v>1.824641716410403E-2</c:v>
                </c:pt>
                <c:pt idx="1059">
                  <c:v>1.8249654430518115E-2</c:v>
                </c:pt>
                <c:pt idx="1060">
                  <c:v>1.8252802160090429E-2</c:v>
                </c:pt>
                <c:pt idx="1061">
                  <c:v>1.8255860555430815E-2</c:v>
                </c:pt>
                <c:pt idx="1062">
                  <c:v>1.8258829819159324E-2</c:v>
                </c:pt>
                <c:pt idx="1063">
                  <c:v>1.8259755128307215E-2</c:v>
                </c:pt>
                <c:pt idx="1064">
                  <c:v>1.8264501762294914E-2</c:v>
                </c:pt>
                <c:pt idx="1065">
                  <c:v>1.8267204846974409E-2</c:v>
                </c:pt>
                <c:pt idx="1066">
                  <c:v>1.8269819610586845E-2</c:v>
                </c:pt>
                <c:pt idx="1067">
                  <c:v>1.8272346255785443E-2</c:v>
                </c:pt>
                <c:pt idx="1068">
                  <c:v>1.8274784985231062E-2</c:v>
                </c:pt>
                <c:pt idx="1069">
                  <c:v>1.8277136001587976E-2</c:v>
                </c:pt>
                <c:pt idx="1070">
                  <c:v>1.8279399507529805E-2</c:v>
                </c:pt>
                <c:pt idx="1071">
                  <c:v>1.8281575705734424E-2</c:v>
                </c:pt>
                <c:pt idx="1072">
                  <c:v>1.8281874949834187E-2</c:v>
                </c:pt>
                <c:pt idx="1073">
                  <c:v>1.8283895342660415E-2</c:v>
                </c:pt>
                <c:pt idx="1074">
                  <c:v>1.8285829005542976E-2</c:v>
                </c:pt>
                <c:pt idx="1075">
                  <c:v>1.8287676141155795E-2</c:v>
                </c:pt>
                <c:pt idx="1076">
                  <c:v>1.8291154174930949E-2</c:v>
                </c:pt>
                <c:pt idx="1077">
                  <c:v>1.8292810783334595E-2</c:v>
                </c:pt>
                <c:pt idx="1078">
                  <c:v>1.8294381502932389E-2</c:v>
                </c:pt>
                <c:pt idx="1079">
                  <c:v>1.8295866536452373E-2</c:v>
                </c:pt>
                <c:pt idx="1080">
                  <c:v>1.8297266086631101E-2</c:v>
                </c:pt>
                <c:pt idx="1081">
                  <c:v>1.8298580356209373E-2</c:v>
                </c:pt>
                <c:pt idx="1082">
                  <c:v>1.8299809547933948E-2</c:v>
                </c:pt>
                <c:pt idx="1083">
                  <c:v>1.8300953864557535E-2</c:v>
                </c:pt>
                <c:pt idx="1084">
                  <c:v>1.8302013508838793E-2</c:v>
                </c:pt>
                <c:pt idx="1085">
                  <c:v>1.8300913464315727E-2</c:v>
                </c:pt>
                <c:pt idx="1086">
                  <c:v>1.8301828115233398E-2</c:v>
                </c:pt>
                <c:pt idx="1087">
                  <c:v>1.8302658661240478E-2</c:v>
                </c:pt>
                <c:pt idx="1088">
                  <c:v>1.8303405305076126E-2</c:v>
                </c:pt>
                <c:pt idx="1089">
                  <c:v>1.8303338339785501E-2</c:v>
                </c:pt>
                <c:pt idx="1090">
                  <c:v>1.8305358042287636E-2</c:v>
                </c:pt>
                <c:pt idx="1091">
                  <c:v>1.8305812679471799E-2</c:v>
                </c:pt>
                <c:pt idx="1092">
                  <c:v>1.8306659548666417E-2</c:v>
                </c:pt>
                <c:pt idx="1093">
                  <c:v>1.8306473174690759E-2</c:v>
                </c:pt>
                <c:pt idx="1094">
                  <c:v>1.8306679438292121E-2</c:v>
                </c:pt>
                <c:pt idx="1095">
                  <c:v>1.8306803316274281E-2</c:v>
                </c:pt>
                <c:pt idx="1096">
                  <c:v>1.8306845011435011E-2</c:v>
                </c:pt>
                <c:pt idx="1097">
                  <c:v>1.8306804726573849E-2</c:v>
                </c:pt>
                <c:pt idx="1098">
                  <c:v>1.8307122885239877E-2</c:v>
                </c:pt>
                <c:pt idx="1099">
                  <c:v>1.8306913450713631E-2</c:v>
                </c:pt>
                <c:pt idx="1100">
                  <c:v>1.8306622654960067E-2</c:v>
                </c:pt>
                <c:pt idx="1101">
                  <c:v>1.8306250700811717E-2</c:v>
                </c:pt>
                <c:pt idx="1102">
                  <c:v>1.8305380700355586E-2</c:v>
                </c:pt>
                <c:pt idx="1103">
                  <c:v>1.8304852794478334E-2</c:v>
                </c:pt>
                <c:pt idx="1104">
                  <c:v>1.8304244328330537E-2</c:v>
                </c:pt>
                <c:pt idx="1105">
                  <c:v>1.8303343966873935E-2</c:v>
                </c:pt>
                <c:pt idx="1106">
                  <c:v>1.8302786526589235E-2</c:v>
                </c:pt>
                <c:pt idx="1107">
                  <c:v>1.8302326008870714E-2</c:v>
                </c:pt>
                <c:pt idx="1108">
                  <c:v>1.8301391625678155E-2</c:v>
                </c:pt>
                <c:pt idx="1109">
                  <c:v>1.8300377706923984E-2</c:v>
                </c:pt>
                <c:pt idx="1110">
                  <c:v>1.8299284455485041E-2</c:v>
                </c:pt>
                <c:pt idx="1111">
                  <c:v>1.8298112074239911E-2</c:v>
                </c:pt>
                <c:pt idx="1112">
                  <c:v>1.8296860766073262E-2</c:v>
                </c:pt>
                <c:pt idx="1113">
                  <c:v>1.8295530733874972E-2</c:v>
                </c:pt>
                <c:pt idx="1114">
                  <c:v>1.8294122180538396E-2</c:v>
                </c:pt>
                <c:pt idx="1115">
                  <c:v>1.8292635308961233E-2</c:v>
                </c:pt>
                <c:pt idx="1116">
                  <c:v>1.8291070322045522E-2</c:v>
                </c:pt>
                <c:pt idx="1117">
                  <c:v>1.8289427422698519E-2</c:v>
                </c:pt>
                <c:pt idx="1118">
                  <c:v>1.8287706813831833E-2</c:v>
                </c:pt>
                <c:pt idx="1119">
                  <c:v>1.8285908698358794E-2</c:v>
                </c:pt>
                <c:pt idx="1120">
                  <c:v>1.8284033279198825E-2</c:v>
                </c:pt>
                <c:pt idx="1121">
                  <c:v>1.8282080759278296E-2</c:v>
                </c:pt>
                <c:pt idx="1122">
                  <c:v>1.8280051341522711E-2</c:v>
                </c:pt>
                <c:pt idx="1123">
                  <c:v>1.8277945228864525E-2</c:v>
                </c:pt>
                <c:pt idx="1124">
                  <c:v>1.8275469756891118E-2</c:v>
                </c:pt>
                <c:pt idx="1125">
                  <c:v>1.8273216388283806E-2</c:v>
                </c:pt>
                <c:pt idx="1126">
                  <c:v>1.8270886922936155E-2</c:v>
                </c:pt>
                <c:pt idx="1127">
                  <c:v>1.8268481563784737E-2</c:v>
                </c:pt>
                <c:pt idx="1128">
                  <c:v>1.8266271344931955E-2</c:v>
                </c:pt>
                <c:pt idx="1129">
                  <c:v>1.826370932465168E-2</c:v>
                </c:pt>
                <c:pt idx="1130">
                  <c:v>1.8261072030103714E-2</c:v>
                </c:pt>
                <c:pt idx="1131">
                  <c:v>1.8258359664250927E-2</c:v>
                </c:pt>
                <c:pt idx="1132">
                  <c:v>1.825557243006139E-2</c:v>
                </c:pt>
                <c:pt idx="1133">
                  <c:v>1.8252710530503181E-2</c:v>
                </c:pt>
                <c:pt idx="1134">
                  <c:v>1.8249774168553938E-2</c:v>
                </c:pt>
                <c:pt idx="1135">
                  <c:v>1.8246763547188689E-2</c:v>
                </c:pt>
                <c:pt idx="1136">
                  <c:v>1.8243678869392016E-2</c:v>
                </c:pt>
                <c:pt idx="1137">
                  <c:v>1.8240298461655771E-2</c:v>
                </c:pt>
                <c:pt idx="1138">
                  <c:v>1.8237071665504173E-2</c:v>
                </c:pt>
                <c:pt idx="1139">
                  <c:v>1.8233771411070483E-2</c:v>
                </c:pt>
                <c:pt idx="1140">
                  <c:v>1.8230397901336941E-2</c:v>
                </c:pt>
                <c:pt idx="1141">
                  <c:v>1.8226252884553595E-2</c:v>
                </c:pt>
                <c:pt idx="1142">
                  <c:v>1.82227284242229E-2</c:v>
                </c:pt>
                <c:pt idx="1143">
                  <c:v>1.8219320800639146E-2</c:v>
                </c:pt>
                <c:pt idx="1144">
                  <c:v>1.8215461821952772E-2</c:v>
                </c:pt>
                <c:pt idx="1145">
                  <c:v>1.8211720085982819E-2</c:v>
                </c:pt>
                <c:pt idx="1146">
                  <c:v>1.8207906330777845E-2</c:v>
                </c:pt>
                <c:pt idx="1147">
                  <c:v>1.820402075933103E-2</c:v>
                </c:pt>
                <c:pt idx="1148">
                  <c:v>1.8200063574638214E-2</c:v>
                </c:pt>
                <c:pt idx="1149">
                  <c:v>1.8196034979698794E-2</c:v>
                </c:pt>
                <c:pt idx="1150">
                  <c:v>1.8192239595006796E-2</c:v>
                </c:pt>
                <c:pt idx="1151">
                  <c:v>1.8188058302940298E-2</c:v>
                </c:pt>
                <c:pt idx="1152">
                  <c:v>1.8183806231610481E-2</c:v>
                </c:pt>
                <c:pt idx="1153">
                  <c:v>1.8179483584054062E-2</c:v>
                </c:pt>
                <c:pt idx="1154">
                  <c:v>1.8174959505148504E-2</c:v>
                </c:pt>
                <c:pt idx="1155">
                  <c:v>1.8170501512639735E-2</c:v>
                </c:pt>
                <c:pt idx="1156">
                  <c:v>1.8164667011387491E-2</c:v>
                </c:pt>
                <c:pt idx="1157">
                  <c:v>1.8160049367200469E-2</c:v>
                </c:pt>
                <c:pt idx="1158">
                  <c:v>1.8155009854625891E-2</c:v>
                </c:pt>
                <c:pt idx="1159">
                  <c:v>1.8150709445909716E-2</c:v>
                </c:pt>
                <c:pt idx="1160">
                  <c:v>1.8145878728812074E-2</c:v>
                </c:pt>
                <c:pt idx="1161">
                  <c:v>1.8140979117907251E-2</c:v>
                </c:pt>
                <c:pt idx="1162">
                  <c:v>1.8136010816256296E-2</c:v>
                </c:pt>
                <c:pt idx="1163">
                  <c:v>1.8130974026927201E-2</c:v>
                </c:pt>
                <c:pt idx="1164">
                  <c:v>1.8125868952986228E-2</c:v>
                </c:pt>
                <c:pt idx="1165">
                  <c:v>1.812069579750572E-2</c:v>
                </c:pt>
                <c:pt idx="1166">
                  <c:v>1.8115454763558018E-2</c:v>
                </c:pt>
                <c:pt idx="1167">
                  <c:v>1.8110146054218068E-2</c:v>
                </c:pt>
                <c:pt idx="1168">
                  <c:v>1.8104769872565162E-2</c:v>
                </c:pt>
                <c:pt idx="1169">
                  <c:v>1.8099326421678597E-2</c:v>
                </c:pt>
                <c:pt idx="1170">
                  <c:v>1.8093815904642874E-2</c:v>
                </c:pt>
                <c:pt idx="1171">
                  <c:v>1.8088238524540765E-2</c:v>
                </c:pt>
                <c:pt idx="1172">
                  <c:v>1.808259448446025E-2</c:v>
                </c:pt>
                <c:pt idx="1173">
                  <c:v>1.8076883987493651E-2</c:v>
                </c:pt>
                <c:pt idx="1174">
                  <c:v>1.8071107236728084E-2</c:v>
                </c:pt>
                <c:pt idx="1175">
                  <c:v>1.8065264435261089E-2</c:v>
                </c:pt>
                <c:pt idx="1176">
                  <c:v>1.8059337939050457E-2</c:v>
                </c:pt>
                <c:pt idx="1177">
                  <c:v>1.8053368594778827E-2</c:v>
                </c:pt>
                <c:pt idx="1178">
                  <c:v>1.8047333797768583E-2</c:v>
                </c:pt>
                <c:pt idx="1179">
                  <c:v>1.8041243269486903E-2</c:v>
                </c:pt>
                <c:pt idx="1180">
                  <c:v>1.8035067543331524E-2</c:v>
                </c:pt>
                <c:pt idx="1181">
                  <c:v>1.8028835302500292E-2</c:v>
                </c:pt>
                <c:pt idx="1182">
                  <c:v>1.8022541498671749E-2</c:v>
                </c:pt>
                <c:pt idx="1183">
                  <c:v>1.8016187537889011E-2</c:v>
                </c:pt>
                <c:pt idx="1184">
                  <c:v>1.8009774832235561E-2</c:v>
                </c:pt>
                <c:pt idx="1185">
                  <c:v>1.8003304799849188E-2</c:v>
                </c:pt>
                <c:pt idx="1186">
                  <c:v>1.7996778864910662E-2</c:v>
                </c:pt>
                <c:pt idx="1187">
                  <c:v>1.7990198457646354E-2</c:v>
                </c:pt>
                <c:pt idx="1188">
                  <c:v>1.7983565014333451E-2</c:v>
                </c:pt>
                <c:pt idx="1189">
                  <c:v>1.7976918571257411E-2</c:v>
                </c:pt>
                <c:pt idx="1190">
                  <c:v>1.797018706495998E-2</c:v>
                </c:pt>
                <c:pt idx="1191">
                  <c:v>1.7963406829461657E-2</c:v>
                </c:pt>
                <c:pt idx="1192">
                  <c:v>1.7952605490704356E-2</c:v>
                </c:pt>
                <c:pt idx="1193">
                  <c:v>1.7948719748670541E-2</c:v>
                </c:pt>
                <c:pt idx="1194">
                  <c:v>1.7942785644455058E-2</c:v>
                </c:pt>
                <c:pt idx="1195">
                  <c:v>1.7935820076000721E-2</c:v>
                </c:pt>
                <c:pt idx="1196">
                  <c:v>1.7928809064658248E-2</c:v>
                </c:pt>
                <c:pt idx="1197">
                  <c:v>1.7921752893007754E-2</c:v>
                </c:pt>
                <c:pt idx="1198">
                  <c:v>1.7914722322868393E-2</c:v>
                </c:pt>
                <c:pt idx="1199">
                  <c:v>1.7907580165434034E-2</c:v>
                </c:pt>
                <c:pt idx="1200">
                  <c:v>1.7900393677306781E-2</c:v>
                </c:pt>
                <c:pt idx="1201">
                  <c:v>1.7893163141049939E-2</c:v>
                </c:pt>
                <c:pt idx="1202">
                  <c:v>1.7885719874524818E-2</c:v>
                </c:pt>
                <c:pt idx="1203">
                  <c:v>1.787839526234369E-2</c:v>
                </c:pt>
                <c:pt idx="1204">
                  <c:v>1.7871027486103277E-2</c:v>
                </c:pt>
                <c:pt idx="1205">
                  <c:v>1.786361682839753E-2</c:v>
                </c:pt>
                <c:pt idx="1206">
                  <c:v>1.7856261759962744E-2</c:v>
                </c:pt>
                <c:pt idx="1207">
                  <c:v>1.7848769527087319E-2</c:v>
                </c:pt>
                <c:pt idx="1208">
                  <c:v>1.7841235242260521E-2</c:v>
                </c:pt>
                <c:pt idx="1209">
                  <c:v>1.7833659188056319E-2</c:v>
                </c:pt>
                <c:pt idx="1210">
                  <c:v>1.7826041647046917E-2</c:v>
                </c:pt>
                <c:pt idx="1211">
                  <c:v>1.7818268196502667E-2</c:v>
                </c:pt>
                <c:pt idx="1212">
                  <c:v>1.7810565281081499E-2</c:v>
                </c:pt>
                <c:pt idx="1213">
                  <c:v>1.7802821744911827E-2</c:v>
                </c:pt>
                <c:pt idx="1214">
                  <c:v>1.7795037870580649E-2</c:v>
                </c:pt>
                <c:pt idx="1215">
                  <c:v>1.7787213940670617E-2</c:v>
                </c:pt>
                <c:pt idx="1216">
                  <c:v>1.7779350237764384E-2</c:v>
                </c:pt>
                <c:pt idx="1217">
                  <c:v>1.777144704444808E-2</c:v>
                </c:pt>
                <c:pt idx="1218">
                  <c:v>1.7763504643300881E-2</c:v>
                </c:pt>
                <c:pt idx="1219">
                  <c:v>1.77555233169037E-2</c:v>
                </c:pt>
                <c:pt idx="1220">
                  <c:v>1.7747503347837455E-2</c:v>
                </c:pt>
                <c:pt idx="1221">
                  <c:v>1.773944501867785E-2</c:v>
                </c:pt>
                <c:pt idx="1222">
                  <c:v>1.7731348612002318E-2</c:v>
                </c:pt>
                <c:pt idx="1223">
                  <c:v>1.7723214410387437E-2</c:v>
                </c:pt>
                <c:pt idx="1224">
                  <c:v>1.7715042696407168E-2</c:v>
                </c:pt>
                <c:pt idx="1225">
                  <c:v>1.7706833752634606E-2</c:v>
                </c:pt>
                <c:pt idx="1226">
                  <c:v>1.7698587861643713E-2</c:v>
                </c:pt>
                <c:pt idx="1227">
                  <c:v>1.7690305306002376E-2</c:v>
                </c:pt>
                <c:pt idx="1228">
                  <c:v>1.7682153792506677E-2</c:v>
                </c:pt>
                <c:pt idx="1229">
                  <c:v>1.7673801689722352E-2</c:v>
                </c:pt>
                <c:pt idx="1230">
                  <c:v>1.7665413751370547E-2</c:v>
                </c:pt>
                <c:pt idx="1231">
                  <c:v>1.7656990260000626E-2</c:v>
                </c:pt>
                <c:pt idx="1232">
                  <c:v>1.7648352447929647E-2</c:v>
                </c:pt>
                <c:pt idx="1233">
                  <c:v>1.7639855838298992E-2</c:v>
                </c:pt>
                <c:pt idx="1234">
                  <c:v>1.7631324541972217E-2</c:v>
                </c:pt>
                <c:pt idx="1235">
                  <c:v>1.7622758841511117E-2</c:v>
                </c:pt>
                <c:pt idx="1236">
                  <c:v>1.7614159019472275E-2</c:v>
                </c:pt>
                <c:pt idx="1237">
                  <c:v>1.7605525358412286E-2</c:v>
                </c:pt>
                <c:pt idx="1238">
                  <c:v>1.7596858140884259E-2</c:v>
                </c:pt>
                <c:pt idx="1239">
                  <c:v>1.7588157649442174E-2</c:v>
                </c:pt>
                <c:pt idx="1240">
                  <c:v>1.7579424166635663E-2</c:v>
                </c:pt>
                <c:pt idx="1241">
                  <c:v>1.7571065942782127E-2</c:v>
                </c:pt>
                <c:pt idx="1242">
                  <c:v>1.7562272708828708E-2</c:v>
                </c:pt>
                <c:pt idx="1243">
                  <c:v>1.7553447293496838E-2</c:v>
                </c:pt>
                <c:pt idx="1244">
                  <c:v>1.7544589979295644E-2</c:v>
                </c:pt>
                <c:pt idx="1245">
                  <c:v>1.7535701048738694E-2</c:v>
                </c:pt>
                <c:pt idx="1246">
                  <c:v>1.7526780784334228E-2</c:v>
                </c:pt>
                <c:pt idx="1247">
                  <c:v>1.7517829468588708E-2</c:v>
                </c:pt>
                <c:pt idx="1248">
                  <c:v>1.7508847384007709E-2</c:v>
                </c:pt>
                <c:pt idx="1249">
                  <c:v>1.7499834813094139E-2</c:v>
                </c:pt>
                <c:pt idx="1250">
                  <c:v>1.7491019200512679E-2</c:v>
                </c:pt>
                <c:pt idx="1251">
                  <c:v>1.7481949028961323E-2</c:v>
                </c:pt>
                <c:pt idx="1252">
                  <c:v>1.7472849199606563E-2</c:v>
                </c:pt>
                <c:pt idx="1253">
                  <c:v>1.7463719994930751E-2</c:v>
                </c:pt>
                <c:pt idx="1254">
                  <c:v>1.7453849538694395E-2</c:v>
                </c:pt>
                <c:pt idx="1255">
                  <c:v>1.7444655090376907E-2</c:v>
                </c:pt>
                <c:pt idx="1256">
                  <c:v>1.7435432171270214E-2</c:v>
                </c:pt>
                <c:pt idx="1257">
                  <c:v>1.742618106389528E-2</c:v>
                </c:pt>
                <c:pt idx="1258">
                  <c:v>1.7417149342815953E-2</c:v>
                </c:pt>
                <c:pt idx="1259">
                  <c:v>1.7407845075281942E-2</c:v>
                </c:pt>
                <c:pt idx="1260">
                  <c:v>1.7398513447925392E-2</c:v>
                </c:pt>
                <c:pt idx="1261">
                  <c:v>1.738915474324209E-2</c:v>
                </c:pt>
                <c:pt idx="1262">
                  <c:v>1.737976924372606E-2</c:v>
                </c:pt>
                <c:pt idx="1263">
                  <c:v>1.7370098286822479E-2</c:v>
                </c:pt>
                <c:pt idx="1264">
                  <c:v>1.7360657771935264E-2</c:v>
                </c:pt>
                <c:pt idx="1265">
                  <c:v>1.7351191328859754E-2</c:v>
                </c:pt>
                <c:pt idx="1266">
                  <c:v>1.734169924009606E-2</c:v>
                </c:pt>
                <c:pt idx="1267">
                  <c:v>1.7332181788143428E-2</c:v>
                </c:pt>
                <c:pt idx="1268">
                  <c:v>1.732263925549762E-2</c:v>
                </c:pt>
                <c:pt idx="1269">
                  <c:v>1.731307192465267E-2</c:v>
                </c:pt>
                <c:pt idx="1270">
                  <c:v>1.7303480078097386E-2</c:v>
                </c:pt>
                <c:pt idx="1271">
                  <c:v>1.7293863998324058E-2</c:v>
                </c:pt>
                <c:pt idx="1272">
                  <c:v>1.7284223967818032E-2</c:v>
                </c:pt>
                <c:pt idx="1273">
                  <c:v>1.7274560269064643E-2</c:v>
                </c:pt>
                <c:pt idx="1274">
                  <c:v>1.7264873184544886E-2</c:v>
                </c:pt>
                <c:pt idx="1275">
                  <c:v>1.7255162996739761E-2</c:v>
                </c:pt>
                <c:pt idx="1276">
                  <c:v>1.7245429988125911E-2</c:v>
                </c:pt>
                <c:pt idx="1277">
                  <c:v>1.7235674441179124E-2</c:v>
                </c:pt>
                <c:pt idx="1278">
                  <c:v>1.7225896638370836E-2</c:v>
                </c:pt>
                <c:pt idx="1279">
                  <c:v>1.721609686217335E-2</c:v>
                </c:pt>
                <c:pt idx="1280">
                  <c:v>1.7206570365598646E-2</c:v>
                </c:pt>
                <c:pt idx="1281">
                  <c:v>1.7196729435104412E-2</c:v>
                </c:pt>
                <c:pt idx="1282">
                  <c:v>1.7186867359180156E-2</c:v>
                </c:pt>
                <c:pt idx="1283">
                  <c:v>1.7176984420269836E-2</c:v>
                </c:pt>
                <c:pt idx="1284">
                  <c:v>1.716708090081653E-2</c:v>
                </c:pt>
                <c:pt idx="1285">
                  <c:v>1.7156852581800528E-2</c:v>
                </c:pt>
                <c:pt idx="1286">
                  <c:v>1.7146906900826091E-2</c:v>
                </c:pt>
                <c:pt idx="1287">
                  <c:v>1.7136941506133166E-2</c:v>
                </c:pt>
                <c:pt idx="1288">
                  <c:v>1.7126956680169735E-2</c:v>
                </c:pt>
                <c:pt idx="1289">
                  <c:v>1.7116952705379433E-2</c:v>
                </c:pt>
                <c:pt idx="1290">
                  <c:v>1.7106929864207632E-2</c:v>
                </c:pt>
                <c:pt idx="1291">
                  <c:v>1.7096888439091882E-2</c:v>
                </c:pt>
                <c:pt idx="1292">
                  <c:v>1.7086828712470602E-2</c:v>
                </c:pt>
                <c:pt idx="1293">
                  <c:v>1.7077388269218119E-2</c:v>
                </c:pt>
                <c:pt idx="1294">
                  <c:v>1.7067296171216384E-2</c:v>
                </c:pt>
                <c:pt idx="1295">
                  <c:v>1.7057186579748418E-2</c:v>
                </c:pt>
                <c:pt idx="1296">
                  <c:v>1.7047059777211437E-2</c:v>
                </c:pt>
                <c:pt idx="1297">
                  <c:v>1.7036916046000883E-2</c:v>
                </c:pt>
                <c:pt idx="1298">
                  <c:v>1.702675566850953E-2</c:v>
                </c:pt>
                <c:pt idx="1299">
                  <c:v>1.7016578927125714E-2</c:v>
                </c:pt>
                <c:pt idx="1300">
                  <c:v>1.700638610423777E-2</c:v>
                </c:pt>
                <c:pt idx="1301">
                  <c:v>1.6996177482227814E-2</c:v>
                </c:pt>
                <c:pt idx="1302">
                  <c:v>1.6986286285481871E-2</c:v>
                </c:pt>
                <c:pt idx="1303">
                  <c:v>1.6976048430126484E-2</c:v>
                </c:pt>
                <c:pt idx="1304">
                  <c:v>1.6965795603031294E-2</c:v>
                </c:pt>
                <c:pt idx="1305">
                  <c:v>1.6955528086555604E-2</c:v>
                </c:pt>
                <c:pt idx="1306">
                  <c:v>1.6944229040152442E-2</c:v>
                </c:pt>
                <c:pt idx="1307">
                  <c:v>1.6933928681590701E-2</c:v>
                </c:pt>
                <c:pt idx="1308">
                  <c:v>1.6923614540154119E-2</c:v>
                </c:pt>
                <c:pt idx="1309">
                  <c:v>1.6913286898229855E-2</c:v>
                </c:pt>
                <c:pt idx="1310">
                  <c:v>1.6902946038209406E-2</c:v>
                </c:pt>
                <c:pt idx="1311">
                  <c:v>1.6892938406340766E-2</c:v>
                </c:pt>
                <c:pt idx="1312">
                  <c:v>1.6882573292999952E-2</c:v>
                </c:pt>
                <c:pt idx="1313">
                  <c:v>1.6872195788820894E-2</c:v>
                </c:pt>
                <c:pt idx="1314">
                  <c:v>1.686180617616849E-2</c:v>
                </c:pt>
                <c:pt idx="1315">
                  <c:v>1.6851053350028983E-2</c:v>
                </c:pt>
                <c:pt idx="1316">
                  <c:v>1.6840639111413161E-2</c:v>
                </c:pt>
                <c:pt idx="1317">
                  <c:v>1.6830213631337403E-2</c:v>
                </c:pt>
                <c:pt idx="1318">
                  <c:v>1.6819777192165403E-2</c:v>
                </c:pt>
                <c:pt idx="1319">
                  <c:v>1.6809330076259125E-2</c:v>
                </c:pt>
                <c:pt idx="1320">
                  <c:v>1.6798872565979658E-2</c:v>
                </c:pt>
                <c:pt idx="1321">
                  <c:v>1.6788404943681143E-2</c:v>
                </c:pt>
                <c:pt idx="1322">
                  <c:v>1.6777927491718591E-2</c:v>
                </c:pt>
                <c:pt idx="1323">
                  <c:v>1.6767440492441794E-2</c:v>
                </c:pt>
                <c:pt idx="1324">
                  <c:v>1.6756944228198813E-2</c:v>
                </c:pt>
                <c:pt idx="1325">
                  <c:v>1.6746438981333357E-2</c:v>
                </c:pt>
                <c:pt idx="1326">
                  <c:v>1.6735925034188276E-2</c:v>
                </c:pt>
                <c:pt idx="1327">
                  <c:v>1.6725402669101198E-2</c:v>
                </c:pt>
                <c:pt idx="1328">
                  <c:v>1.671487216840889E-2</c:v>
                </c:pt>
                <c:pt idx="1329">
                  <c:v>1.6704333814442893E-2</c:v>
                </c:pt>
                <c:pt idx="1330">
                  <c:v>1.6693787889534767E-2</c:v>
                </c:pt>
                <c:pt idx="1331">
                  <c:v>1.6683234676009972E-2</c:v>
                </c:pt>
                <c:pt idx="1332">
                  <c:v>1.6673044475364801E-2</c:v>
                </c:pt>
                <c:pt idx="1333">
                  <c:v>1.6662478446753632E-2</c:v>
                </c:pt>
                <c:pt idx="1334">
                  <c:v>1.6651905956310952E-2</c:v>
                </c:pt>
                <c:pt idx="1335">
                  <c:v>1.6641327286342811E-2</c:v>
                </c:pt>
                <c:pt idx="1336">
                  <c:v>1.6630742719142957E-2</c:v>
                </c:pt>
                <c:pt idx="1337">
                  <c:v>1.6619778143835879E-2</c:v>
                </c:pt>
                <c:pt idx="1338">
                  <c:v>1.6609181814893761E-2</c:v>
                </c:pt>
                <c:pt idx="1339">
                  <c:v>1.6598580455841401E-2</c:v>
                </c:pt>
                <c:pt idx="1340">
                  <c:v>1.658797434897907E-2</c:v>
                </c:pt>
                <c:pt idx="1341">
                  <c:v>1.6577363776602693E-2</c:v>
                </c:pt>
                <c:pt idx="1342">
                  <c:v>1.6566749021006459E-2</c:v>
                </c:pt>
                <c:pt idx="1343">
                  <c:v>1.6556130364480212E-2</c:v>
                </c:pt>
                <c:pt idx="1344">
                  <c:v>1.6545508089312926E-2</c:v>
                </c:pt>
                <c:pt idx="1345">
                  <c:v>1.6535643082986162E-2</c:v>
                </c:pt>
                <c:pt idx="1346">
                  <c:v>1.6525015723031444E-2</c:v>
                </c:pt>
                <c:pt idx="1347">
                  <c:v>1.651438555058693E-2</c:v>
                </c:pt>
                <c:pt idx="1348">
                  <c:v>1.6503752847901509E-2</c:v>
                </c:pt>
                <c:pt idx="1349">
                  <c:v>1.6491215609248103E-2</c:v>
                </c:pt>
                <c:pt idx="1350">
                  <c:v>1.6480961277292039E-2</c:v>
                </c:pt>
                <c:pt idx="1351">
                  <c:v>1.6470322459891662E-2</c:v>
                </c:pt>
                <c:pt idx="1352">
                  <c:v>1.6459682281539045E-2</c:v>
                </c:pt>
                <c:pt idx="1353">
                  <c:v>1.6449041024467981E-2</c:v>
                </c:pt>
                <c:pt idx="1354">
                  <c:v>1.6438784400853727E-2</c:v>
                </c:pt>
                <c:pt idx="1355">
                  <c:v>1.6428142302276072E-2</c:v>
                </c:pt>
                <c:pt idx="1356">
                  <c:v>1.6417499951202865E-2</c:v>
                </c:pt>
                <c:pt idx="1357">
                  <c:v>1.6406857629844316E-2</c:v>
                </c:pt>
                <c:pt idx="1358">
                  <c:v>1.6394279227202685E-2</c:v>
                </c:pt>
                <c:pt idx="1359">
                  <c:v>1.6383635894802583E-2</c:v>
                </c:pt>
                <c:pt idx="1360">
                  <c:v>1.6372993541301152E-2</c:v>
                </c:pt>
                <c:pt idx="1361">
                  <c:v>1.6357049727624515E-2</c:v>
                </c:pt>
                <c:pt idx="1362">
                  <c:v>1.6352879085729112E-2</c:v>
                </c:pt>
                <c:pt idx="1363">
                  <c:v>1.6342242260450075E-2</c:v>
                </c:pt>
                <c:pt idx="1364">
                  <c:v>1.6331607481392691E-2</c:v>
                </c:pt>
                <c:pt idx="1365">
                  <c:v>1.6320975030769017E-2</c:v>
                </c:pt>
                <c:pt idx="1366">
                  <c:v>1.6310345190784958E-2</c:v>
                </c:pt>
                <c:pt idx="1367">
                  <c:v>1.6298548185416189E-2</c:v>
                </c:pt>
                <c:pt idx="1368">
                  <c:v>1.6287923824209218E-2</c:v>
                </c:pt>
                <c:pt idx="1369">
                  <c:v>1.6277302982129364E-2</c:v>
                </c:pt>
                <c:pt idx="1370">
                  <c:v>1.6266685941410439E-2</c:v>
                </c:pt>
                <c:pt idx="1371">
                  <c:v>1.625607298428115E-2</c:v>
                </c:pt>
                <c:pt idx="1372">
                  <c:v>1.6245464392968503E-2</c:v>
                </c:pt>
                <c:pt idx="1373">
                  <c:v>1.6234860449691857E-2</c:v>
                </c:pt>
                <c:pt idx="1374">
                  <c:v>1.6224261436674815E-2</c:v>
                </c:pt>
                <c:pt idx="1375">
                  <c:v>1.6214840672523694E-2</c:v>
                </c:pt>
                <c:pt idx="1376">
                  <c:v>1.6203079330277405E-2</c:v>
                </c:pt>
                <c:pt idx="1377">
                  <c:v>1.6192496801321288E-2</c:v>
                </c:pt>
                <c:pt idx="1378">
                  <c:v>1.6181920331472432E-2</c:v>
                </c:pt>
                <c:pt idx="1379">
                  <c:v>1.6171350202933178E-2</c:v>
                </c:pt>
                <c:pt idx="1380">
                  <c:v>1.6160786697905875E-2</c:v>
                </c:pt>
                <c:pt idx="1381">
                  <c:v>1.6150230098589471E-2</c:v>
                </c:pt>
                <c:pt idx="1382">
                  <c:v>1.6139680687177808E-2</c:v>
                </c:pt>
                <c:pt idx="1383">
                  <c:v>1.6129138745863872E-2</c:v>
                </c:pt>
                <c:pt idx="1384">
                  <c:v>1.6119776189308193E-2</c:v>
                </c:pt>
                <c:pt idx="1385">
                  <c:v>1.6109249566947596E-2</c:v>
                </c:pt>
                <c:pt idx="1386">
                  <c:v>1.6098731198750944E-2</c:v>
                </c:pt>
                <c:pt idx="1387">
                  <c:v>1.6088221366864414E-2</c:v>
                </c:pt>
                <c:pt idx="1388">
                  <c:v>1.6076550967260655E-2</c:v>
                </c:pt>
                <c:pt idx="1389">
                  <c:v>1.6066059772393764E-2</c:v>
                </c:pt>
                <c:pt idx="1390">
                  <c:v>1.6055578022883713E-2</c:v>
                </c:pt>
                <c:pt idx="1391">
                  <c:v>1.604510600089798E-2</c:v>
                </c:pt>
                <c:pt idx="1392">
                  <c:v>1.6034643988601494E-2</c:v>
                </c:pt>
                <c:pt idx="1393">
                  <c:v>1.6024192268156635E-2</c:v>
                </c:pt>
                <c:pt idx="1394">
                  <c:v>1.6013751121721528E-2</c:v>
                </c:pt>
                <c:pt idx="1395">
                  <c:v>1.6003320831452599E-2</c:v>
                </c:pt>
                <c:pt idx="1396">
                  <c:v>1.5992901679502024E-2</c:v>
                </c:pt>
                <c:pt idx="1397">
                  <c:v>1.598365461475542E-2</c:v>
                </c:pt>
                <c:pt idx="1398">
                  <c:v>1.5973257302994849E-2</c:v>
                </c:pt>
                <c:pt idx="1399">
                  <c:v>1.5962871913055177E-2</c:v>
                </c:pt>
                <c:pt idx="1400">
                  <c:v>1.5952498727043917E-2</c:v>
                </c:pt>
                <c:pt idx="1401">
                  <c:v>1.593770161923937E-2</c:v>
                </c:pt>
                <c:pt idx="1402">
                  <c:v>1.5927359245810489E-2</c:v>
                </c:pt>
                <c:pt idx="1403">
                  <c:v>1.591664622656663E-2</c:v>
                </c:pt>
                <c:pt idx="1404">
                  <c:v>1.5906714294445339E-2</c:v>
                </c:pt>
                <c:pt idx="1405">
                  <c:v>1.589641228069601E-2</c:v>
                </c:pt>
                <c:pt idx="1406">
                  <c:v>1.5886124284354576E-2</c:v>
                </c:pt>
                <c:pt idx="1407">
                  <c:v>1.5875850587509236E-2</c:v>
                </c:pt>
                <c:pt idx="1408">
                  <c:v>1.5865591472241161E-2</c:v>
                </c:pt>
                <c:pt idx="1409">
                  <c:v>1.5855347220635033E-2</c:v>
                </c:pt>
                <c:pt idx="1410">
                  <c:v>1.5844738664900677E-2</c:v>
                </c:pt>
                <c:pt idx="1411">
                  <c:v>1.5834525695089086E-2</c:v>
                </c:pt>
                <c:pt idx="1412">
                  <c:v>1.582432845628964E-2</c:v>
                </c:pt>
                <c:pt idx="1413">
                  <c:v>1.5814147230584521E-2</c:v>
                </c:pt>
                <c:pt idx="1414">
                  <c:v>1.5804358790140988E-2</c:v>
                </c:pt>
                <c:pt idx="1415">
                  <c:v>1.5794209644040748E-2</c:v>
                </c:pt>
                <c:pt idx="1416">
                  <c:v>1.5781185523156556E-2</c:v>
                </c:pt>
                <c:pt idx="1417">
                  <c:v>1.5773962148351882E-2</c:v>
                </c:pt>
                <c:pt idx="1418">
                  <c:v>1.5763864362879045E-2</c:v>
                </c:pt>
                <c:pt idx="1419">
                  <c:v>1.5751973520218336E-2</c:v>
                </c:pt>
                <c:pt idx="1420">
                  <c:v>1.5741914876886167E-2</c:v>
                </c:pt>
                <c:pt idx="1421">
                  <c:v>1.5731874543491915E-2</c:v>
                </c:pt>
                <c:pt idx="1422">
                  <c:v>1.5721852802092557E-2</c:v>
                </c:pt>
                <c:pt idx="1423">
                  <c:v>1.5711849934740747E-2</c:v>
                </c:pt>
                <c:pt idx="1424">
                  <c:v>1.570186622348738E-2</c:v>
                </c:pt>
                <c:pt idx="1425">
                  <c:v>1.5691901950382496E-2</c:v>
                </c:pt>
                <c:pt idx="1426">
                  <c:v>1.5681957397470046E-2</c:v>
                </c:pt>
                <c:pt idx="1427">
                  <c:v>1.5672032846794855E-2</c:v>
                </c:pt>
                <c:pt idx="1428">
                  <c:v>1.5662128580397401E-2</c:v>
                </c:pt>
                <c:pt idx="1429">
                  <c:v>1.565224488031642E-2</c:v>
                </c:pt>
                <c:pt idx="1430">
                  <c:v>1.5642382028587181E-2</c:v>
                </c:pt>
                <c:pt idx="1431">
                  <c:v>1.5632540307244081E-2</c:v>
                </c:pt>
                <c:pt idx="1432">
                  <c:v>1.5622719998317167E-2</c:v>
                </c:pt>
                <c:pt idx="1433">
                  <c:v>1.5612921383833018E-2</c:v>
                </c:pt>
                <c:pt idx="1434">
                  <c:v>1.5603144745821682E-2</c:v>
                </c:pt>
                <c:pt idx="1435">
                  <c:v>1.5593390366303656E-2</c:v>
                </c:pt>
                <c:pt idx="1436">
                  <c:v>1.5584012490172647E-2</c:v>
                </c:pt>
                <c:pt idx="1437">
                  <c:v>1.5574302209665944E-2</c:v>
                </c:pt>
                <c:pt idx="1438">
                  <c:v>1.5564615012309577E-2</c:v>
                </c:pt>
                <c:pt idx="1439">
                  <c:v>1.5554951179223729E-2</c:v>
                </c:pt>
                <c:pt idx="1440">
                  <c:v>1.5544961579811325E-2</c:v>
                </c:pt>
                <c:pt idx="1441">
                  <c:v>1.5535343728290034E-2</c:v>
                </c:pt>
                <c:pt idx="1442">
                  <c:v>1.5525745985787541E-2</c:v>
                </c:pt>
                <c:pt idx="1443">
                  <c:v>1.5516166819216276E-2</c:v>
                </c:pt>
                <c:pt idx="1444">
                  <c:v>1.5506604688616775E-2</c:v>
                </c:pt>
                <c:pt idx="1445">
                  <c:v>1.5497058047165498E-2</c:v>
                </c:pt>
                <c:pt idx="1446">
                  <c:v>1.5487525341168751E-2</c:v>
                </c:pt>
                <c:pt idx="1447">
                  <c:v>1.5478005010061812E-2</c:v>
                </c:pt>
                <c:pt idx="1448">
                  <c:v>1.5468495486415018E-2</c:v>
                </c:pt>
                <c:pt idx="1449">
                  <c:v>1.5459687100181974E-2</c:v>
                </c:pt>
                <c:pt idx="1450">
                  <c:v>1.5450194727711697E-2</c:v>
                </c:pt>
                <c:pt idx="1451">
                  <c:v>1.54407084646353E-2</c:v>
                </c:pt>
                <c:pt idx="1452">
                  <c:v>1.5431226677375065E-2</c:v>
                </c:pt>
                <c:pt idx="1453">
                  <c:v>1.5420394371689738E-2</c:v>
                </c:pt>
                <c:pt idx="1454">
                  <c:v>1.5410919646627441E-2</c:v>
                </c:pt>
                <c:pt idx="1455">
                  <c:v>1.5401448428606912E-2</c:v>
                </c:pt>
                <c:pt idx="1456">
                  <c:v>1.5391980909289948E-2</c:v>
                </c:pt>
                <c:pt idx="1457">
                  <c:v>1.5382517280333019E-2</c:v>
                </c:pt>
                <c:pt idx="1458">
                  <c:v>1.5373404789060722E-2</c:v>
                </c:pt>
                <c:pt idx="1459">
                  <c:v>1.5363949577901975E-2</c:v>
                </c:pt>
                <c:pt idx="1460">
                  <c:v>1.5354498817947579E-2</c:v>
                </c:pt>
                <c:pt idx="1461">
                  <c:v>1.5345052700842882E-2</c:v>
                </c:pt>
                <c:pt idx="1462">
                  <c:v>1.5334569731828757E-2</c:v>
                </c:pt>
                <c:pt idx="1463">
                  <c:v>1.5325133462766968E-2</c:v>
                </c:pt>
                <c:pt idx="1464">
                  <c:v>1.5315702453951334E-2</c:v>
                </c:pt>
                <c:pt idx="1465">
                  <c:v>1.5306276897041581E-2</c:v>
                </c:pt>
                <c:pt idx="1466">
                  <c:v>1.5297204148343971E-2</c:v>
                </c:pt>
                <c:pt idx="1467">
                  <c:v>1.5286445626745977E-2</c:v>
                </c:pt>
                <c:pt idx="1468">
                  <c:v>1.5277038382066914E-2</c:v>
                </c:pt>
                <c:pt idx="1469">
                  <c:v>1.5267637369101019E-2</c:v>
                </c:pt>
                <c:pt idx="1470">
                  <c:v>1.5257895930321739E-2</c:v>
                </c:pt>
                <c:pt idx="1471">
                  <c:v>1.5248508068385215E-2</c:v>
                </c:pt>
                <c:pt idx="1472">
                  <c:v>1.5239127027303878E-2</c:v>
                </c:pt>
                <c:pt idx="1473">
                  <c:v>1.522975299872616E-2</c:v>
                </c:pt>
                <c:pt idx="1474">
                  <c:v>1.522038617429442E-2</c:v>
                </c:pt>
                <c:pt idx="1475">
                  <c:v>1.5211026745651876E-2</c:v>
                </c:pt>
                <c:pt idx="1476">
                  <c:v>1.520167490443741E-2</c:v>
                </c:pt>
                <c:pt idx="1477">
                  <c:v>1.5192330842292507E-2</c:v>
                </c:pt>
                <c:pt idx="1478">
                  <c:v>1.5182994750850833E-2</c:v>
                </c:pt>
                <c:pt idx="1479">
                  <c:v>1.5173666821748658E-2</c:v>
                </c:pt>
                <c:pt idx="1480">
                  <c:v>1.5164347246618777E-2</c:v>
                </c:pt>
                <c:pt idx="1481">
                  <c:v>1.5155036217093123E-2</c:v>
                </c:pt>
                <c:pt idx="1482">
                  <c:v>1.5145733924802752E-2</c:v>
                </c:pt>
                <c:pt idx="1483">
                  <c:v>1.513644056137264E-2</c:v>
                </c:pt>
                <c:pt idx="1484">
                  <c:v>1.5127156318431241E-2</c:v>
                </c:pt>
                <c:pt idx="1485">
                  <c:v>1.5117881387600923E-2</c:v>
                </c:pt>
                <c:pt idx="1486">
                  <c:v>1.5108615960506664E-2</c:v>
                </c:pt>
                <c:pt idx="1487">
                  <c:v>1.5099360228769098E-2</c:v>
                </c:pt>
                <c:pt idx="1488">
                  <c:v>1.5090457023255453E-2</c:v>
                </c:pt>
                <c:pt idx="1489">
                  <c:v>1.5081220887317632E-2</c:v>
                </c:pt>
                <c:pt idx="1490">
                  <c:v>1.5071995007240147E-2</c:v>
                </c:pt>
                <c:pt idx="1491">
                  <c:v>1.5062779574625339E-2</c:v>
                </c:pt>
                <c:pt idx="1492">
                  <c:v>1.5052210677890367E-2</c:v>
                </c:pt>
                <c:pt idx="1493">
                  <c:v>1.5044040171371544E-2</c:v>
                </c:pt>
                <c:pt idx="1494">
                  <c:v>1.5034857672366899E-2</c:v>
                </c:pt>
                <c:pt idx="1495">
                  <c:v>1.5025686401624052E-2</c:v>
                </c:pt>
                <c:pt idx="1496">
                  <c:v>1.5016526550747995E-2</c:v>
                </c:pt>
                <c:pt idx="1497">
                  <c:v>1.5007378311343723E-2</c:v>
                </c:pt>
                <c:pt idx="1498">
                  <c:v>1.4998241875011016E-2</c:v>
                </c:pt>
                <c:pt idx="1499">
                  <c:v>1.4989117433353126E-2</c:v>
                </c:pt>
                <c:pt idx="1500">
                  <c:v>1.4980005177967229E-2</c:v>
                </c:pt>
                <c:pt idx="1501">
                  <c:v>1.4971578766648896E-2</c:v>
                </c:pt>
                <c:pt idx="1502">
                  <c:v>1.4962490346234425E-2</c:v>
                </c:pt>
                <c:pt idx="1503">
                  <c:v>1.4953414657992603E-2</c:v>
                </c:pt>
                <c:pt idx="1504">
                  <c:v>1.494435189350618E-2</c:v>
                </c:pt>
                <c:pt idx="1505">
                  <c:v>1.4935302244350801E-2</c:v>
                </c:pt>
                <c:pt idx="1506">
                  <c:v>1.4926265902101221E-2</c:v>
                </c:pt>
                <c:pt idx="1507">
                  <c:v>1.4917243058330421E-2</c:v>
                </c:pt>
                <c:pt idx="1508">
                  <c:v>1.4908233904612267E-2</c:v>
                </c:pt>
                <c:pt idx="1509">
                  <c:v>1.4899238632516187E-2</c:v>
                </c:pt>
                <c:pt idx="1510">
                  <c:v>1.4890588726048547E-2</c:v>
                </c:pt>
                <c:pt idx="1511">
                  <c:v>1.488162110761016E-2</c:v>
                </c:pt>
                <c:pt idx="1512">
                  <c:v>1.487266793099389E-2</c:v>
                </c:pt>
                <c:pt idx="1513">
                  <c:v>1.4863729387757972E-2</c:v>
                </c:pt>
                <c:pt idx="1514">
                  <c:v>1.4853820452548206E-2</c:v>
                </c:pt>
                <c:pt idx="1515">
                  <c:v>1.4844913981982797E-2</c:v>
                </c:pt>
                <c:pt idx="1516">
                  <c:v>1.483602276304778E-2</c:v>
                </c:pt>
                <c:pt idx="1517">
                  <c:v>1.4827146987315134E-2</c:v>
                </c:pt>
                <c:pt idx="1518">
                  <c:v>1.4818612121499724E-2</c:v>
                </c:pt>
                <c:pt idx="1519">
                  <c:v>1.4809767003560542E-2</c:v>
                </c:pt>
                <c:pt idx="1520">
                  <c:v>1.4800937888971214E-2</c:v>
                </c:pt>
                <c:pt idx="1521">
                  <c:v>1.4792124969290159E-2</c:v>
                </c:pt>
                <c:pt idx="1522">
                  <c:v>1.4783328436075792E-2</c:v>
                </c:pt>
                <c:pt idx="1523">
                  <c:v>1.4774227367957223E-2</c:v>
                </c:pt>
                <c:pt idx="1524">
                  <c:v>1.4765465058506164E-2</c:v>
                </c:pt>
                <c:pt idx="1525">
                  <c:v>1.475671972477159E-2</c:v>
                </c:pt>
                <c:pt idx="1526">
                  <c:v>1.4747991558312442E-2</c:v>
                </c:pt>
                <c:pt idx="1527">
                  <c:v>1.4739280750685058E-2</c:v>
                </c:pt>
                <c:pt idx="1528">
                  <c:v>1.4730587493443166E-2</c:v>
                </c:pt>
                <c:pt idx="1529">
                  <c:v>1.4721911978139629E-2</c:v>
                </c:pt>
                <c:pt idx="1530">
                  <c:v>1.4713254396329043E-2</c:v>
                </c:pt>
                <c:pt idx="1531">
                  <c:v>1.4704614939557317E-2</c:v>
                </c:pt>
                <c:pt idx="1532">
                  <c:v>1.4695993799377314E-2</c:v>
                </c:pt>
                <c:pt idx="1533">
                  <c:v>1.4687391167333202E-2</c:v>
                </c:pt>
                <c:pt idx="1534">
                  <c:v>1.4678807234974372E-2</c:v>
                </c:pt>
                <c:pt idx="1535">
                  <c:v>1.4670242193843252E-2</c:v>
                </c:pt>
                <c:pt idx="1536">
                  <c:v>1.4661696235483149E-2</c:v>
                </c:pt>
                <c:pt idx="1537">
                  <c:v>1.4653169551437363E-2</c:v>
                </c:pt>
                <c:pt idx="1538">
                  <c:v>1.4644662333245724E-2</c:v>
                </c:pt>
                <c:pt idx="1539">
                  <c:v>1.4636174772445451E-2</c:v>
                </c:pt>
                <c:pt idx="1540">
                  <c:v>1.4628011290177826E-2</c:v>
                </c:pt>
                <c:pt idx="1541">
                  <c:v>1.4619562493719773E-2</c:v>
                </c:pt>
                <c:pt idx="1542">
                  <c:v>1.4611133914568229E-2</c:v>
                </c:pt>
                <c:pt idx="1543">
                  <c:v>1.4602725744248233E-2</c:v>
                </c:pt>
                <c:pt idx="1544">
                  <c:v>1.4594038533114716E-2</c:v>
                </c:pt>
                <c:pt idx="1545">
                  <c:v>1.4585672938919086E-2</c:v>
                </c:pt>
                <c:pt idx="1546">
                  <c:v>1.457732834285104E-2</c:v>
                </c:pt>
                <c:pt idx="1547">
                  <c:v>1.4569004936440848E-2</c:v>
                </c:pt>
                <c:pt idx="1548">
                  <c:v>1.4560702911215305E-2</c:v>
                </c:pt>
                <c:pt idx="1549">
                  <c:v>1.4552422458699468E-2</c:v>
                </c:pt>
                <c:pt idx="1550">
                  <c:v>1.4544163770420131E-2</c:v>
                </c:pt>
                <c:pt idx="1551">
                  <c:v>1.4535927037898006E-2</c:v>
                </c:pt>
                <c:pt idx="1552">
                  <c:v>1.4527712452657281E-2</c:v>
                </c:pt>
                <c:pt idx="1553">
                  <c:v>1.4520097236078833E-2</c:v>
                </c:pt>
                <c:pt idx="1554">
                  <c:v>1.4511924888199523E-2</c:v>
                </c:pt>
                <c:pt idx="1555">
                  <c:v>1.4503775232602045E-2</c:v>
                </c:pt>
                <c:pt idx="1556">
                  <c:v>1.4495648460796318E-2</c:v>
                </c:pt>
                <c:pt idx="1557">
                  <c:v>1.4487544764285154E-2</c:v>
                </c:pt>
                <c:pt idx="1558">
                  <c:v>1.4479464334571368E-2</c:v>
                </c:pt>
                <c:pt idx="1559">
                  <c:v>1.4471407363155109E-2</c:v>
                </c:pt>
                <c:pt idx="1560">
                  <c:v>1.446337404153919E-2</c:v>
                </c:pt>
                <c:pt idx="1561">
                  <c:v>1.4455364561221984E-2</c:v>
                </c:pt>
                <c:pt idx="1562">
                  <c:v>1.4447655450323034E-2</c:v>
                </c:pt>
                <c:pt idx="1563">
                  <c:v>1.4439692780188095E-2</c:v>
                </c:pt>
                <c:pt idx="1564">
                  <c:v>1.4431754511012612E-2</c:v>
                </c:pt>
                <c:pt idx="1565">
                  <c:v>1.4423840834287452E-2</c:v>
                </c:pt>
                <c:pt idx="1566">
                  <c:v>1.4415140973288686E-2</c:v>
                </c:pt>
                <c:pt idx="1567">
                  <c:v>1.4407281579104527E-2</c:v>
                </c:pt>
                <c:pt idx="1568">
                  <c:v>1.4399447396394148E-2</c:v>
                </c:pt>
                <c:pt idx="1569">
                  <c:v>1.4391638616661751E-2</c:v>
                </c:pt>
                <c:pt idx="1570">
                  <c:v>1.4384119490948402E-2</c:v>
                </c:pt>
                <c:pt idx="1571">
                  <c:v>1.4376360523031892E-2</c:v>
                </c:pt>
                <c:pt idx="1572">
                  <c:v>1.4368627517714483E-2</c:v>
                </c:pt>
                <c:pt idx="1573">
                  <c:v>1.4360920666492227E-2</c:v>
                </c:pt>
                <c:pt idx="1574">
                  <c:v>1.4353240160854149E-2</c:v>
                </c:pt>
                <c:pt idx="1575">
                  <c:v>1.4345330124832741E-2</c:v>
                </c:pt>
                <c:pt idx="1576">
                  <c:v>1.4337704527937069E-2</c:v>
                </c:pt>
                <c:pt idx="1577">
                  <c:v>1.433010586600696E-2</c:v>
                </c:pt>
                <c:pt idx="1578">
                  <c:v>1.4322534330532714E-2</c:v>
                </c:pt>
                <c:pt idx="1579">
                  <c:v>1.4314990113010717E-2</c:v>
                </c:pt>
                <c:pt idx="1580">
                  <c:v>1.4307473404930399E-2</c:v>
                </c:pt>
                <c:pt idx="1581">
                  <c:v>1.4299984397785542E-2</c:v>
                </c:pt>
                <c:pt idx="1582">
                  <c:v>1.4292523283062969E-2</c:v>
                </c:pt>
                <c:pt idx="1583">
                  <c:v>1.428509025225559E-2</c:v>
                </c:pt>
                <c:pt idx="1584">
                  <c:v>1.4277685496849362E-2</c:v>
                </c:pt>
                <c:pt idx="1585">
                  <c:v>1.4270309208334586E-2</c:v>
                </c:pt>
                <c:pt idx="1586">
                  <c:v>1.4262961578195482E-2</c:v>
                </c:pt>
                <c:pt idx="1587">
                  <c:v>1.4255642797920616E-2</c:v>
                </c:pt>
                <c:pt idx="1588">
                  <c:v>1.4248353058993336E-2</c:v>
                </c:pt>
                <c:pt idx="1589">
                  <c:v>1.4241092552899603E-2</c:v>
                </c:pt>
                <c:pt idx="1590">
                  <c:v>1.4233861471121895E-2</c:v>
                </c:pt>
                <c:pt idx="1591">
                  <c:v>1.4226660005146174E-2</c:v>
                </c:pt>
                <c:pt idx="1592">
                  <c:v>1.4219714449648067E-2</c:v>
                </c:pt>
                <c:pt idx="1593">
                  <c:v>1.4212570892377076E-2</c:v>
                </c:pt>
                <c:pt idx="1594">
                  <c:v>1.4205457510345096E-2</c:v>
                </c:pt>
                <c:pt idx="1595">
                  <c:v>1.4198374495024459E-2</c:v>
                </c:pt>
                <c:pt idx="1596">
                  <c:v>1.4191322037891011E-2</c:v>
                </c:pt>
                <c:pt idx="1597">
                  <c:v>1.4184083864037826E-2</c:v>
                </c:pt>
                <c:pt idx="1598">
                  <c:v>1.4177095070123803E-2</c:v>
                </c:pt>
                <c:pt idx="1599">
                  <c:v>1.4170137423849901E-2</c:v>
                </c:pt>
                <c:pt idx="1600">
                  <c:v>1.4163211116690781E-2</c:v>
                </c:pt>
                <c:pt idx="1601">
                  <c:v>1.4156316340123711E-2</c:v>
                </c:pt>
                <c:pt idx="1602">
                  <c:v>1.4149453285623352E-2</c:v>
                </c:pt>
                <c:pt idx="1603">
                  <c:v>1.4142622144666975E-2</c:v>
                </c:pt>
                <c:pt idx="1604">
                  <c:v>1.4135823108726636E-2</c:v>
                </c:pt>
                <c:pt idx="1605">
                  <c:v>1.4129256634900793E-2</c:v>
                </c:pt>
                <c:pt idx="1606">
                  <c:v>1.4122520290545497E-2</c:v>
                </c:pt>
                <c:pt idx="1607">
                  <c:v>1.4115816610546695E-2</c:v>
                </c:pt>
                <c:pt idx="1608">
                  <c:v>1.4109145786372328E-2</c:v>
                </c:pt>
                <c:pt idx="1609">
                  <c:v>1.410250800948858E-2</c:v>
                </c:pt>
                <c:pt idx="1610">
                  <c:v>1.4095903471361632E-2</c:v>
                </c:pt>
                <c:pt idx="1611">
                  <c:v>1.4089332363455914E-2</c:v>
                </c:pt>
                <c:pt idx="1612">
                  <c:v>1.4082794877237608E-2</c:v>
                </c:pt>
                <c:pt idx="1613">
                  <c:v>1.4076291204171141E-2</c:v>
                </c:pt>
                <c:pt idx="1614">
                  <c:v>1.4070002630547584E-2</c:v>
                </c:pt>
                <c:pt idx="1615">
                  <c:v>1.4063564930877348E-2</c:v>
                </c:pt>
                <c:pt idx="1616">
                  <c:v>1.4057161603619583E-2</c:v>
                </c:pt>
                <c:pt idx="1617">
                  <c:v>1.4050792840232695E-2</c:v>
                </c:pt>
                <c:pt idx="1618">
                  <c:v>1.4044114856979208E-2</c:v>
                </c:pt>
                <c:pt idx="1619">
                  <c:v>1.4037820372920012E-2</c:v>
                </c:pt>
                <c:pt idx="1620">
                  <c:v>1.4031561057408892E-2</c:v>
                </c:pt>
                <c:pt idx="1621">
                  <c:v>1.4025337101913556E-2</c:v>
                </c:pt>
                <c:pt idx="1622">
                  <c:v>1.4019148697900847E-2</c:v>
                </c:pt>
                <c:pt idx="1623">
                  <c:v>1.401315631880925E-2</c:v>
                </c:pt>
                <c:pt idx="1624">
                  <c:v>1.4007037226977333E-2</c:v>
                </c:pt>
                <c:pt idx="1625">
                  <c:v>1.4000954245847538E-2</c:v>
                </c:pt>
                <c:pt idx="1626">
                  <c:v>1.3994907566879019E-2</c:v>
                </c:pt>
                <c:pt idx="1627">
                  <c:v>1.3987591305844274E-2</c:v>
                </c:pt>
                <c:pt idx="1628">
                  <c:v>1.3981630350832974E-2</c:v>
                </c:pt>
                <c:pt idx="1629">
                  <c:v>1.3975706345334061E-2</c:v>
                </c:pt>
                <c:pt idx="1630">
                  <c:v>1.3969819480824156E-2</c:v>
                </c:pt>
                <c:pt idx="1631">
                  <c:v>1.3963969948780729E-2</c:v>
                </c:pt>
                <c:pt idx="1632">
                  <c:v>1.3958157940681256E-2</c:v>
                </c:pt>
                <c:pt idx="1633">
                  <c:v>1.3952383648000655E-2</c:v>
                </c:pt>
                <c:pt idx="1634">
                  <c:v>1.3946647262217251E-2</c:v>
                </c:pt>
                <c:pt idx="1635">
                  <c:v>1.394133985344302E-2</c:v>
                </c:pt>
                <c:pt idx="1636">
                  <c:v>1.3935288977246814E-2</c:v>
                </c:pt>
                <c:pt idx="1637">
                  <c:v>1.3929667461013876E-2</c:v>
                </c:pt>
                <c:pt idx="1638">
                  <c:v>1.3924084617583772E-2</c:v>
                </c:pt>
                <c:pt idx="1639">
                  <c:v>1.3918540638433971E-2</c:v>
                </c:pt>
                <c:pt idx="1640">
                  <c:v>1.3913035715040246E-2</c:v>
                </c:pt>
                <c:pt idx="1641">
                  <c:v>1.390757003888092E-2</c:v>
                </c:pt>
                <c:pt idx="1642">
                  <c:v>1.3902143801432615E-2</c:v>
                </c:pt>
                <c:pt idx="1643">
                  <c:v>1.3896757194171952E-2</c:v>
                </c:pt>
                <c:pt idx="1644">
                  <c:v>1.3891730750017362E-2</c:v>
                </c:pt>
                <c:pt idx="1645">
                  <c:v>1.3886415910892954E-2</c:v>
                </c:pt>
                <c:pt idx="1646">
                  <c:v>1.3881141230485337E-2</c:v>
                </c:pt>
                <c:pt idx="1647">
                  <c:v>1.3875906900256302E-2</c:v>
                </c:pt>
                <c:pt idx="1648">
                  <c:v>1.3870425312402446E-2</c:v>
                </c:pt>
                <c:pt idx="1649">
                  <c:v>1.3865280507299654E-2</c:v>
                </c:pt>
                <c:pt idx="1650">
                  <c:v>1.386017667273106E-2</c:v>
                </c:pt>
                <c:pt idx="1651">
                  <c:v>1.3855114000173288E-2</c:v>
                </c:pt>
                <c:pt idx="1652">
                  <c:v>1.3850092681108062E-2</c:v>
                </c:pt>
                <c:pt idx="1653">
                  <c:v>1.3845112907013703E-2</c:v>
                </c:pt>
                <c:pt idx="1654">
                  <c:v>1.3840174869369384E-2</c:v>
                </c:pt>
                <c:pt idx="1655">
                  <c:v>1.3835278759656832E-2</c:v>
                </c:pt>
                <c:pt idx="1656">
                  <c:v>1.3830424769355216E-2</c:v>
                </c:pt>
                <c:pt idx="1657">
                  <c:v>1.3825896157499962E-2</c:v>
                </c:pt>
                <c:pt idx="1658">
                  <c:v>1.3821115430570075E-2</c:v>
                </c:pt>
                <c:pt idx="1659">
                  <c:v>1.3816377336000052E-2</c:v>
                </c:pt>
                <c:pt idx="1660">
                  <c:v>1.3811682065249187E-2</c:v>
                </c:pt>
                <c:pt idx="1661">
                  <c:v>1.3805166611761626E-2</c:v>
                </c:pt>
                <c:pt idx="1662">
                  <c:v>1.3800403397507856E-2</c:v>
                </c:pt>
                <c:pt idx="1663">
                  <c:v>1.379585937350331E-2</c:v>
                </c:pt>
                <c:pt idx="1664">
                  <c:v>1.3791309943955722E-2</c:v>
                </c:pt>
                <c:pt idx="1665">
                  <c:v>1.3786902578328758E-2</c:v>
                </c:pt>
                <c:pt idx="1666">
                  <c:v>1.3782490190095508E-2</c:v>
                </c:pt>
                <c:pt idx="1667">
                  <c:v>1.377812206338945E-2</c:v>
                </c:pt>
                <c:pt idx="1668">
                  <c:v>1.3773798389682915E-2</c:v>
                </c:pt>
                <c:pt idx="1669">
                  <c:v>1.3769519360445598E-2</c:v>
                </c:pt>
                <c:pt idx="1670">
                  <c:v>1.3765254312103627E-2</c:v>
                </c:pt>
                <c:pt idx="1671">
                  <c:v>1.3761068239844364E-2</c:v>
                </c:pt>
                <c:pt idx="1672">
                  <c:v>1.375692740192138E-2</c:v>
                </c:pt>
                <c:pt idx="1673">
                  <c:v>1.3752831989814546E-2</c:v>
                </c:pt>
                <c:pt idx="1674">
                  <c:v>1.3748800582811397E-2</c:v>
                </c:pt>
                <c:pt idx="1675">
                  <c:v>1.3744793441310143E-2</c:v>
                </c:pt>
                <c:pt idx="1676">
                  <c:v>1.3740832284594098E-2</c:v>
                </c:pt>
                <c:pt idx="1677">
                  <c:v>1.373580724644236E-2</c:v>
                </c:pt>
                <c:pt idx="1678">
                  <c:v>1.373304869141927E-2</c:v>
                </c:pt>
                <c:pt idx="1679">
                  <c:v>1.3729224182227474E-2</c:v>
                </c:pt>
                <c:pt idx="1680">
                  <c:v>1.3725452112314532E-2</c:v>
                </c:pt>
                <c:pt idx="1681">
                  <c:v>1.3721727000079334E-2</c:v>
                </c:pt>
                <c:pt idx="1682">
                  <c:v>1.3718049037010446E-2</c:v>
                </c:pt>
                <c:pt idx="1683">
                  <c:v>1.3714418414596434E-2</c:v>
                </c:pt>
                <c:pt idx="1684">
                  <c:v>1.3710835324325861E-2</c:v>
                </c:pt>
                <c:pt idx="1685">
                  <c:v>1.3707299957688159E-2</c:v>
                </c:pt>
                <c:pt idx="1686">
                  <c:v>1.3703812506176236E-2</c:v>
                </c:pt>
                <c:pt idx="1687">
                  <c:v>1.3700373161280395E-2</c:v>
                </c:pt>
                <c:pt idx="1688">
                  <c:v>1.3696982114494416E-2</c:v>
                </c:pt>
                <c:pt idx="1689">
                  <c:v>1.369363955731207E-2</c:v>
                </c:pt>
                <c:pt idx="1690">
                  <c:v>1.3690345681229748E-2</c:v>
                </c:pt>
                <c:pt idx="1691">
                  <c:v>1.3687100677744698E-2</c:v>
                </c:pt>
                <c:pt idx="1692">
                  <c:v>1.3683904738353306E-2</c:v>
                </c:pt>
                <c:pt idx="1693">
                  <c:v>1.368075805455456E-2</c:v>
                </c:pt>
                <c:pt idx="1694">
                  <c:v>1.36776608178518E-2</c:v>
                </c:pt>
                <c:pt idx="1695">
                  <c:v>1.3674613219742273E-2</c:v>
                </c:pt>
                <c:pt idx="1696">
                  <c:v>1.3671560835755939E-2</c:v>
                </c:pt>
                <c:pt idx="1697">
                  <c:v>1.3668609592088031E-2</c:v>
                </c:pt>
                <c:pt idx="1698">
                  <c:v>1.366570854592254E-2</c:v>
                </c:pt>
                <c:pt idx="1699">
                  <c:v>1.3662857888759908E-2</c:v>
                </c:pt>
                <c:pt idx="1700">
                  <c:v>1.3660125583750526E-2</c:v>
                </c:pt>
                <c:pt idx="1701">
                  <c:v>1.3657374650408534E-2</c:v>
                </c:pt>
                <c:pt idx="1702">
                  <c:v>1.3654666691324608E-2</c:v>
                </c:pt>
                <c:pt idx="1703">
                  <c:v>1.3651998144923365E-2</c:v>
                </c:pt>
                <c:pt idx="1704">
                  <c:v>1.3649365438223763E-2</c:v>
                </c:pt>
                <c:pt idx="1705">
                  <c:v>1.3646764986835626E-2</c:v>
                </c:pt>
                <c:pt idx="1706">
                  <c:v>1.3644193194970939E-2</c:v>
                </c:pt>
                <c:pt idx="1707">
                  <c:v>1.3641646455429946E-2</c:v>
                </c:pt>
                <c:pt idx="1708">
                  <c:v>1.3639121149612445E-2</c:v>
                </c:pt>
                <c:pt idx="1709">
                  <c:v>1.3636532752911112E-2</c:v>
                </c:pt>
                <c:pt idx="1710">
                  <c:v>1.3634039152779456E-2</c:v>
                </c:pt>
                <c:pt idx="1711">
                  <c:v>1.3631556140306901E-2</c:v>
                </c:pt>
                <c:pt idx="1712">
                  <c:v>1.3629080010689071E-2</c:v>
                </c:pt>
                <c:pt idx="1713">
                  <c:v>1.3626173118618468E-2</c:v>
                </c:pt>
                <c:pt idx="1714">
                  <c:v>1.3623786081133247E-2</c:v>
                </c:pt>
                <c:pt idx="1715">
                  <c:v>1.362123875491239E-2</c:v>
                </c:pt>
                <c:pt idx="1716">
                  <c:v>1.3618776494852547E-2</c:v>
                </c:pt>
                <c:pt idx="1717">
                  <c:v>1.3616317571430336E-2</c:v>
                </c:pt>
                <c:pt idx="1718">
                  <c:v>1.361386202622672E-2</c:v>
                </c:pt>
                <c:pt idx="1719">
                  <c:v>1.3611409900823546E-2</c:v>
                </c:pt>
                <c:pt idx="1720">
                  <c:v>1.3608961236800887E-2</c:v>
                </c:pt>
                <c:pt idx="1721">
                  <c:v>1.3606516075740593E-2</c:v>
                </c:pt>
                <c:pt idx="1722">
                  <c:v>1.36042405505729E-2</c:v>
                </c:pt>
                <c:pt idx="1723">
                  <c:v>1.3601802864853532E-2</c:v>
                </c:pt>
                <c:pt idx="1724">
                  <c:v>1.359936881308817E-2</c:v>
                </c:pt>
                <c:pt idx="1725">
                  <c:v>1.359693843685747E-2</c:v>
                </c:pt>
                <c:pt idx="1726">
                  <c:v>1.3594428014028857E-2</c:v>
                </c:pt>
                <c:pt idx="1727">
                  <c:v>1.3591313314133052E-2</c:v>
                </c:pt>
                <c:pt idx="1728">
                  <c:v>1.3588895118429593E-2</c:v>
                </c:pt>
                <c:pt idx="1729">
                  <c:v>1.3586480773345297E-2</c:v>
                </c:pt>
                <c:pt idx="1730">
                  <c:v>1.3583980174246202E-2</c:v>
                </c:pt>
                <c:pt idx="1731">
                  <c:v>1.3581748578356015E-2</c:v>
                </c:pt>
                <c:pt idx="1732">
                  <c:v>1.3579346236168228E-2</c:v>
                </c:pt>
                <c:pt idx="1733">
                  <c:v>1.3576947914063836E-2</c:v>
                </c:pt>
                <c:pt idx="1734">
                  <c:v>1.3574553653626101E-2</c:v>
                </c:pt>
                <c:pt idx="1735">
                  <c:v>1.3572163496436539E-2</c:v>
                </c:pt>
                <c:pt idx="1736">
                  <c:v>1.3569777484077545E-2</c:v>
                </c:pt>
                <c:pt idx="1737">
                  <c:v>1.3567395658133244E-2</c:v>
                </c:pt>
                <c:pt idx="1738">
                  <c:v>1.3565018060184288E-2</c:v>
                </c:pt>
                <c:pt idx="1739">
                  <c:v>1.3562644731815673E-2</c:v>
                </c:pt>
                <c:pt idx="1740">
                  <c:v>1.3560275714607183E-2</c:v>
                </c:pt>
                <c:pt idx="1741">
                  <c:v>1.3557911050141206E-2</c:v>
                </c:pt>
                <c:pt idx="1742">
                  <c:v>1.3555550780001872E-2</c:v>
                </c:pt>
                <c:pt idx="1743">
                  <c:v>1.3553194945768962E-2</c:v>
                </c:pt>
                <c:pt idx="1744">
                  <c:v>1.3550843589025736E-2</c:v>
                </c:pt>
                <c:pt idx="1745">
                  <c:v>1.3548496751355452E-2</c:v>
                </c:pt>
                <c:pt idx="1746">
                  <c:v>1.3546154474336155E-2</c:v>
                </c:pt>
                <c:pt idx="1747">
                  <c:v>1.3543816799551972E-2</c:v>
                </c:pt>
                <c:pt idx="1748">
                  <c:v>1.3541395137543849E-2</c:v>
                </c:pt>
                <c:pt idx="1749">
                  <c:v>1.3539066536888253E-2</c:v>
                </c:pt>
                <c:pt idx="1750">
                  <c:v>1.3536742660049599E-2</c:v>
                </c:pt>
                <c:pt idx="1751">
                  <c:v>1.3534781337786825E-2</c:v>
                </c:pt>
                <c:pt idx="1752">
                  <c:v>1.3532198914514487E-2</c:v>
                </c:pt>
                <c:pt idx="1753">
                  <c:v>1.3529889726352931E-2</c:v>
                </c:pt>
                <c:pt idx="1754">
                  <c:v>1.3527585431495397E-2</c:v>
                </c:pt>
                <c:pt idx="1755">
                  <c:v>1.3525286071523408E-2</c:v>
                </c:pt>
                <c:pt idx="1756">
                  <c:v>1.3522991688019351E-2</c:v>
                </c:pt>
                <c:pt idx="1757">
                  <c:v>1.3520702322563012E-2</c:v>
                </c:pt>
                <c:pt idx="1758">
                  <c:v>1.3518418016734172E-2</c:v>
                </c:pt>
                <c:pt idx="1759">
                  <c:v>1.3516138812116088E-2</c:v>
                </c:pt>
                <c:pt idx="1760">
                  <c:v>1.351386475028768E-2</c:v>
                </c:pt>
                <c:pt idx="1761">
                  <c:v>1.3511411515014338E-2</c:v>
                </c:pt>
                <c:pt idx="1762">
                  <c:v>1.3509147271193456E-2</c:v>
                </c:pt>
                <c:pt idx="1763">
                  <c:v>1.3506888288540964E-2</c:v>
                </c:pt>
                <c:pt idx="1764">
                  <c:v>1.3503535690820809E-2</c:v>
                </c:pt>
                <c:pt idx="1765">
                  <c:v>1.350206552095301E-2</c:v>
                </c:pt>
                <c:pt idx="1766">
                  <c:v>1.3500143323374125E-2</c:v>
                </c:pt>
                <c:pt idx="1767">
                  <c:v>1.3497905801173715E-2</c:v>
                </c:pt>
                <c:pt idx="1768">
                  <c:v>1.3495673748028736E-2</c:v>
                </c:pt>
                <c:pt idx="1769">
                  <c:v>1.3493447205515707E-2</c:v>
                </c:pt>
                <c:pt idx="1770">
                  <c:v>1.3491131306462215E-2</c:v>
                </c:pt>
                <c:pt idx="1771">
                  <c:v>1.3488915585573651E-2</c:v>
                </c:pt>
                <c:pt idx="1772">
                  <c:v>1.3486705496855773E-2</c:v>
                </c:pt>
                <c:pt idx="1773">
                  <c:v>1.3484501081882514E-2</c:v>
                </c:pt>
                <c:pt idx="1774">
                  <c:v>1.3482591162661166E-2</c:v>
                </c:pt>
                <c:pt idx="1775">
                  <c:v>1.3480399232317848E-2</c:v>
                </c:pt>
                <c:pt idx="1776">
                  <c:v>1.3478213110045075E-2</c:v>
                </c:pt>
                <c:pt idx="1777">
                  <c:v>1.3476032837423501E-2</c:v>
                </c:pt>
                <c:pt idx="1778">
                  <c:v>1.347376079080353E-2</c:v>
                </c:pt>
                <c:pt idx="1779">
                  <c:v>1.3471591991627237E-2</c:v>
                </c:pt>
                <c:pt idx="1780">
                  <c:v>1.3469429163635808E-2</c:v>
                </c:pt>
                <c:pt idx="1781">
                  <c:v>1.3467272348402145E-2</c:v>
                </c:pt>
                <c:pt idx="1782">
                  <c:v>1.3465220674350815E-2</c:v>
                </c:pt>
                <c:pt idx="1783">
                  <c:v>1.3463076372798843E-2</c:v>
                </c:pt>
                <c:pt idx="1784">
                  <c:v>1.3460938211951337E-2</c:v>
                </c:pt>
                <c:pt idx="1785">
                  <c:v>1.3458806233388949E-2</c:v>
                </c:pt>
                <c:pt idx="1786">
                  <c:v>1.3456680478688856E-2</c:v>
                </c:pt>
                <c:pt idx="1787">
                  <c:v>1.3454560989431711E-2</c:v>
                </c:pt>
                <c:pt idx="1788">
                  <c:v>1.3452447807192951E-2</c:v>
                </c:pt>
                <c:pt idx="1789">
                  <c:v>1.3450340973555837E-2</c:v>
                </c:pt>
                <c:pt idx="1790">
                  <c:v>1.3448240530095804E-2</c:v>
                </c:pt>
                <c:pt idx="1791">
                  <c:v>1.3446146518393508E-2</c:v>
                </c:pt>
                <c:pt idx="1792">
                  <c:v>1.3444058980026123E-2</c:v>
                </c:pt>
                <c:pt idx="1793">
                  <c:v>1.3441977956571694E-2</c:v>
                </c:pt>
                <c:pt idx="1794">
                  <c:v>1.3439903489610005E-2</c:v>
                </c:pt>
                <c:pt idx="1795">
                  <c:v>1.3437835620719102E-2</c:v>
                </c:pt>
                <c:pt idx="1796">
                  <c:v>1.3435774391476162E-2</c:v>
                </c:pt>
                <c:pt idx="1797">
                  <c:v>1.3433719843461834E-2</c:v>
                </c:pt>
                <c:pt idx="1798">
                  <c:v>1.3431672018252428E-2</c:v>
                </c:pt>
                <c:pt idx="1799">
                  <c:v>1.342963095742512E-2</c:v>
                </c:pt>
                <c:pt idx="1800">
                  <c:v>1.342749058148061E-2</c:v>
                </c:pt>
                <c:pt idx="1801">
                  <c:v>1.3425462752698358E-2</c:v>
                </c:pt>
                <c:pt idx="1802">
                  <c:v>1.3423441809796979E-2</c:v>
                </c:pt>
                <c:pt idx="1803">
                  <c:v>1.3421427794352013E-2</c:v>
                </c:pt>
                <c:pt idx="1804">
                  <c:v>1.3419852319083228E-2</c:v>
                </c:pt>
                <c:pt idx="1805">
                  <c:v>1.3417528972893231E-2</c:v>
                </c:pt>
                <c:pt idx="1806">
                  <c:v>1.3415536426936304E-2</c:v>
                </c:pt>
                <c:pt idx="1807">
                  <c:v>1.3413550977986709E-2</c:v>
                </c:pt>
                <c:pt idx="1808">
                  <c:v>1.3411572667621618E-2</c:v>
                </c:pt>
                <c:pt idx="1809">
                  <c:v>1.340960153741908E-2</c:v>
                </c:pt>
                <c:pt idx="1810">
                  <c:v>1.3407637628956269E-2</c:v>
                </c:pt>
                <c:pt idx="1811">
                  <c:v>1.3405680983811232E-2</c:v>
                </c:pt>
                <c:pt idx="1812">
                  <c:v>1.3403731643562013E-2</c:v>
                </c:pt>
                <c:pt idx="1813">
                  <c:v>1.3401677796823616E-2</c:v>
                </c:pt>
                <c:pt idx="1814">
                  <c:v>1.3399742727440645E-2</c:v>
                </c:pt>
                <c:pt idx="1815">
                  <c:v>1.33978150844284E-2</c:v>
                </c:pt>
                <c:pt idx="1816">
                  <c:v>1.3395894909365052E-2</c:v>
                </c:pt>
                <c:pt idx="1817">
                  <c:v>1.3393982243825256E-2</c:v>
                </c:pt>
                <c:pt idx="1818">
                  <c:v>1.339207712938279E-2</c:v>
                </c:pt>
                <c:pt idx="1819">
                  <c:v>1.3390179607616702E-2</c:v>
                </c:pt>
                <c:pt idx="1820">
                  <c:v>1.3388289720102526E-2</c:v>
                </c:pt>
                <c:pt idx="1821">
                  <c:v>1.338640750841404E-2</c:v>
                </c:pt>
                <c:pt idx="1822">
                  <c:v>1.3384416920938058E-2</c:v>
                </c:pt>
                <c:pt idx="1823">
                  <c:v>1.3382549692941836E-2</c:v>
                </c:pt>
                <c:pt idx="1824">
                  <c:v>1.338069026223021E-2</c:v>
                </c:pt>
                <c:pt idx="1825">
                  <c:v>1.3378838670378812E-2</c:v>
                </c:pt>
                <c:pt idx="1826">
                  <c:v>1.3377231177407481E-2</c:v>
                </c:pt>
                <c:pt idx="1827">
                  <c:v>1.3375396399867146E-2</c:v>
                </c:pt>
                <c:pt idx="1828">
                  <c:v>1.3373569592458324E-2</c:v>
                </c:pt>
                <c:pt idx="1829">
                  <c:v>1.3371750796755582E-2</c:v>
                </c:pt>
                <c:pt idx="1830">
                  <c:v>1.3369819875415884E-2</c:v>
                </c:pt>
                <c:pt idx="1831">
                  <c:v>1.3368016708657121E-2</c:v>
                </c:pt>
                <c:pt idx="1832">
                  <c:v>1.3366221675056678E-2</c:v>
                </c:pt>
                <c:pt idx="1833">
                  <c:v>1.3364434816189217E-2</c:v>
                </c:pt>
                <c:pt idx="1834">
                  <c:v>1.3362656173632022E-2</c:v>
                </c:pt>
                <c:pt idx="1835">
                  <c:v>1.3361008596716522E-2</c:v>
                </c:pt>
                <c:pt idx="1836">
                  <c:v>1.3359247047121636E-2</c:v>
                </c:pt>
                <c:pt idx="1837">
                  <c:v>1.3357493841851109E-2</c:v>
                </c:pt>
                <c:pt idx="1838">
                  <c:v>1.3355749022478648E-2</c:v>
                </c:pt>
                <c:pt idx="1839">
                  <c:v>1.3354012630581424E-2</c:v>
                </c:pt>
                <c:pt idx="1840">
                  <c:v>1.3352284707737486E-2</c:v>
                </c:pt>
                <c:pt idx="1841">
                  <c:v>1.3350565295524008E-2</c:v>
                </c:pt>
                <c:pt idx="1842">
                  <c:v>1.3348854435514692E-2</c:v>
                </c:pt>
                <c:pt idx="1843">
                  <c:v>1.3347152169288454E-2</c:v>
                </c:pt>
                <c:pt idx="1844">
                  <c:v>1.3345458538421598E-2</c:v>
                </c:pt>
                <c:pt idx="1845">
                  <c:v>1.3343773584490437E-2</c:v>
                </c:pt>
                <c:pt idx="1846">
                  <c:v>1.3342097349072142E-2</c:v>
                </c:pt>
                <c:pt idx="1847">
                  <c:v>1.3340429873742154E-2</c:v>
                </c:pt>
                <c:pt idx="1848">
                  <c:v>1.333877120007765E-2</c:v>
                </c:pt>
                <c:pt idx="1849">
                  <c:v>1.3337121369654936E-2</c:v>
                </c:pt>
                <c:pt idx="1850">
                  <c:v>1.3335480424052059E-2</c:v>
                </c:pt>
                <c:pt idx="1851">
                  <c:v>1.3333848404843588E-2</c:v>
                </c:pt>
                <c:pt idx="1852">
                  <c:v>1.333209299228451E-2</c:v>
                </c:pt>
                <c:pt idx="1853">
                  <c:v>1.3330478358899275E-2</c:v>
                </c:pt>
                <c:pt idx="1854">
                  <c:v>1.3328872773328844E-2</c:v>
                </c:pt>
                <c:pt idx="1855">
                  <c:v>1.3327276277145238E-2</c:v>
                </c:pt>
                <c:pt idx="1856">
                  <c:v>1.3325688911926628E-2</c:v>
                </c:pt>
                <c:pt idx="1857">
                  <c:v>1.3324246072178931E-2</c:v>
                </c:pt>
                <c:pt idx="1858">
                  <c:v>1.3322677701878343E-2</c:v>
                </c:pt>
                <c:pt idx="1859">
                  <c:v>1.3321118590584361E-2</c:v>
                </c:pt>
                <c:pt idx="1860">
                  <c:v>1.3319568779875899E-2</c:v>
                </c:pt>
                <c:pt idx="1861">
                  <c:v>1.3318028311326655E-2</c:v>
                </c:pt>
                <c:pt idx="1862">
                  <c:v>1.3316497226514677E-2</c:v>
                </c:pt>
                <c:pt idx="1863">
                  <c:v>1.3314975567015403E-2</c:v>
                </c:pt>
                <c:pt idx="1864">
                  <c:v>1.3313463374406011E-2</c:v>
                </c:pt>
                <c:pt idx="1865">
                  <c:v>1.3311680130245307E-2</c:v>
                </c:pt>
                <c:pt idx="1866">
                  <c:v>1.331018572676701E-2</c:v>
                </c:pt>
                <c:pt idx="1867">
                  <c:v>1.3308700908247317E-2</c:v>
                </c:pt>
                <c:pt idx="1868">
                  <c:v>1.3307225716263638E-2</c:v>
                </c:pt>
                <c:pt idx="1869">
                  <c:v>1.3305760192386273E-2</c:v>
                </c:pt>
                <c:pt idx="1870">
                  <c:v>1.330430437818908E-2</c:v>
                </c:pt>
                <c:pt idx="1871">
                  <c:v>1.3302858315245913E-2</c:v>
                </c:pt>
                <c:pt idx="1872">
                  <c:v>1.3301422045132405E-2</c:v>
                </c:pt>
                <c:pt idx="1873">
                  <c:v>1.3299995609419746E-2</c:v>
                </c:pt>
                <c:pt idx="1874">
                  <c:v>1.3298433038133231E-2</c:v>
                </c:pt>
                <c:pt idx="1875">
                  <c:v>1.3297025731741361E-2</c:v>
                </c:pt>
                <c:pt idx="1876">
                  <c:v>1.3295628381130409E-2</c:v>
                </c:pt>
                <c:pt idx="1877">
                  <c:v>1.3294241027872515E-2</c:v>
                </c:pt>
                <c:pt idx="1878">
                  <c:v>1.3293309984138088E-2</c:v>
                </c:pt>
                <c:pt idx="1879">
                  <c:v>1.3291944784057279E-2</c:v>
                </c:pt>
                <c:pt idx="1880">
                  <c:v>1.3290589716092486E-2</c:v>
                </c:pt>
                <c:pt idx="1881">
                  <c:v>1.3289244821818279E-2</c:v>
                </c:pt>
                <c:pt idx="1882">
                  <c:v>1.328791014281357E-2</c:v>
                </c:pt>
                <c:pt idx="1883">
                  <c:v>1.3286433470576354E-2</c:v>
                </c:pt>
                <c:pt idx="1884">
                  <c:v>1.3285118651830167E-2</c:v>
                </c:pt>
                <c:pt idx="1885">
                  <c:v>1.3283814169725414E-2</c:v>
                </c:pt>
                <c:pt idx="1886">
                  <c:v>1.3282520065840263E-2</c:v>
                </c:pt>
                <c:pt idx="1887">
                  <c:v>1.3281391431995476E-2</c:v>
                </c:pt>
                <c:pt idx="1888">
                  <c:v>1.3280118917712835E-2</c:v>
                </c:pt>
                <c:pt idx="1889">
                  <c:v>1.3278856909735584E-2</c:v>
                </c:pt>
                <c:pt idx="1890">
                  <c:v>1.3277605449641768E-2</c:v>
                </c:pt>
                <c:pt idx="1891">
                  <c:v>1.3276364579006829E-2</c:v>
                </c:pt>
                <c:pt idx="1892">
                  <c:v>1.3275134339409678E-2</c:v>
                </c:pt>
                <c:pt idx="1893">
                  <c:v>1.3273914772426624E-2</c:v>
                </c:pt>
                <c:pt idx="1894">
                  <c:v>1.3272705919634843E-2</c:v>
                </c:pt>
                <c:pt idx="1895">
                  <c:v>1.3271507822609776E-2</c:v>
                </c:pt>
                <c:pt idx="1896">
                  <c:v>1.327032052293207E-2</c:v>
                </c:pt>
                <c:pt idx="1897">
                  <c:v>1.3269144062176301E-2</c:v>
                </c:pt>
                <c:pt idx="1898">
                  <c:v>1.3267978481919639E-2</c:v>
                </c:pt>
                <c:pt idx="1899">
                  <c:v>1.3266823823741005E-2</c:v>
                </c:pt>
                <c:pt idx="1900">
                  <c:v>1.32656801292167E-2</c:v>
                </c:pt>
                <c:pt idx="1901">
                  <c:v>1.3264547439923037E-2</c:v>
                </c:pt>
                <c:pt idx="1902">
                  <c:v>1.3263425797440666E-2</c:v>
                </c:pt>
                <c:pt idx="1903">
                  <c:v>1.3262315243342418E-2</c:v>
                </c:pt>
                <c:pt idx="1904">
                  <c:v>1.3261048267442075E-2</c:v>
                </c:pt>
                <c:pt idx="1905">
                  <c:v>1.325995924908175E-2</c:v>
                </c:pt>
                <c:pt idx="1906">
                  <c:v>1.3258881440454347E-2</c:v>
                </c:pt>
                <c:pt idx="1907">
                  <c:v>1.3257814883137157E-2</c:v>
                </c:pt>
                <c:pt idx="1908">
                  <c:v>1.3256759618706595E-2</c:v>
                </c:pt>
                <c:pt idx="1909">
                  <c:v>1.3255887103221353E-2</c:v>
                </c:pt>
                <c:pt idx="1910">
                  <c:v>1.3254855332002456E-2</c:v>
                </c:pt>
                <c:pt idx="1911">
                  <c:v>1.3253834981792046E-2</c:v>
                </c:pt>
                <c:pt idx="1912">
                  <c:v>1.3252826094167298E-2</c:v>
                </c:pt>
                <c:pt idx="1913">
                  <c:v>1.325182871070626E-2</c:v>
                </c:pt>
                <c:pt idx="1914">
                  <c:v>1.3250842872987844E-2</c:v>
                </c:pt>
                <c:pt idx="1915">
                  <c:v>1.3249868622589228E-2</c:v>
                </c:pt>
                <c:pt idx="1916">
                  <c:v>1.3248906001088457E-2</c:v>
                </c:pt>
                <c:pt idx="1917">
                  <c:v>1.3247599589293557E-2</c:v>
                </c:pt>
                <c:pt idx="1918">
                  <c:v>1.3246658730886374E-2</c:v>
                </c:pt>
                <c:pt idx="1919">
                  <c:v>1.3245729619304036E-2</c:v>
                </c:pt>
                <c:pt idx="1920">
                  <c:v>1.3244812296123953E-2</c:v>
                </c:pt>
                <c:pt idx="1921">
                  <c:v>1.3243959480416631E-2</c:v>
                </c:pt>
                <c:pt idx="1922">
                  <c:v>1.3242886492560224E-2</c:v>
                </c:pt>
                <c:pt idx="1923">
                  <c:v>1.3242006489305069E-2</c:v>
                </c:pt>
                <c:pt idx="1924">
                  <c:v>1.3241138446691281E-2</c:v>
                </c:pt>
                <c:pt idx="1925">
                  <c:v>1.3240282406297155E-2</c:v>
                </c:pt>
                <c:pt idx="1926">
                  <c:v>1.3239253276583571E-2</c:v>
                </c:pt>
                <c:pt idx="1927">
                  <c:v>1.3238420524980166E-2</c:v>
                </c:pt>
                <c:pt idx="1928">
                  <c:v>1.3237599896906807E-2</c:v>
                </c:pt>
                <c:pt idx="1929">
                  <c:v>1.3236791433938326E-2</c:v>
                </c:pt>
                <c:pt idx="1930">
                  <c:v>1.3236938615640877E-2</c:v>
                </c:pt>
                <c:pt idx="1931">
                  <c:v>1.3236158881322912E-2</c:v>
                </c:pt>
                <c:pt idx="1932">
                  <c:v>1.3235391453948498E-2</c:v>
                </c:pt>
                <c:pt idx="1933">
                  <c:v>1.3233826687241303E-2</c:v>
                </c:pt>
                <c:pt idx="1934">
                  <c:v>1.3233317042086471E-2</c:v>
                </c:pt>
                <c:pt idx="1935">
                  <c:v>1.3232584178664655E-2</c:v>
                </c:pt>
                <c:pt idx="1936">
                  <c:v>1.3231863778229963E-2</c:v>
                </c:pt>
                <c:pt idx="1937">
                  <c:v>1.3231155882360568E-2</c:v>
                </c:pt>
                <c:pt idx="1938">
                  <c:v>1.3230460532633759E-2</c:v>
                </c:pt>
                <c:pt idx="1939">
                  <c:v>1.3230367549695038E-2</c:v>
                </c:pt>
                <c:pt idx="1940">
                  <c:v>1.3229700074846029E-2</c:v>
                </c:pt>
                <c:pt idx="1941">
                  <c:v>1.3229045281184184E-2</c:v>
                </c:pt>
                <c:pt idx="1942">
                  <c:v>1.322840321029326E-2</c:v>
                </c:pt>
                <c:pt idx="1943">
                  <c:v>1.3227773903757017E-2</c:v>
                </c:pt>
                <c:pt idx="1944">
                  <c:v>1.3227157403158361E-2</c:v>
                </c:pt>
                <c:pt idx="1945">
                  <c:v>1.3226553750081048E-2</c:v>
                </c:pt>
                <c:pt idx="1946">
                  <c:v>1.3225962986107989E-2</c:v>
                </c:pt>
                <c:pt idx="1947">
                  <c:v>1.3224773822025415E-2</c:v>
                </c:pt>
                <c:pt idx="1948">
                  <c:v>1.3224820291811356E-2</c:v>
                </c:pt>
                <c:pt idx="1949">
                  <c:v>1.322426844465445E-2</c:v>
                </c:pt>
                <c:pt idx="1950">
                  <c:v>1.3223729652936824E-2</c:v>
                </c:pt>
                <c:pt idx="1951">
                  <c:v>1.3223203958243942E-2</c:v>
                </c:pt>
                <c:pt idx="1952">
                  <c:v>1.3222691402158707E-2</c:v>
                </c:pt>
                <c:pt idx="1953">
                  <c:v>1.322219202626573E-2</c:v>
                </c:pt>
                <c:pt idx="1954">
                  <c:v>1.3221705872149617E-2</c:v>
                </c:pt>
                <c:pt idx="1955">
                  <c:v>1.3221232981394127E-2</c:v>
                </c:pt>
                <c:pt idx="1956">
                  <c:v>1.3220137027983945E-2</c:v>
                </c:pt>
                <c:pt idx="1957">
                  <c:v>1.3219687954999431E-2</c:v>
                </c:pt>
                <c:pt idx="1958">
                  <c:v>1.3219252259746368E-2</c:v>
                </c:pt>
                <c:pt idx="1959">
                  <c:v>1.3218829983804681E-2</c:v>
                </c:pt>
                <c:pt idx="1960">
                  <c:v>1.321905546620469E-2</c:v>
                </c:pt>
                <c:pt idx="1961">
                  <c:v>1.3218621379299545E-2</c:v>
                </c:pt>
                <c:pt idx="1962">
                  <c:v>1.3218170789506833E-2</c:v>
                </c:pt>
                <c:pt idx="1963">
                  <c:v>1.3217701858724968E-2</c:v>
                </c:pt>
                <c:pt idx="1964">
                  <c:v>1.3217212744211821E-2</c:v>
                </c:pt>
                <c:pt idx="1965">
                  <c:v>1.3216701598580469E-2</c:v>
                </c:pt>
                <c:pt idx="1966">
                  <c:v>1.321616656980089E-2</c:v>
                </c:pt>
                <c:pt idx="1967">
                  <c:v>1.3215605801200824E-2</c:v>
                </c:pt>
                <c:pt idx="1968">
                  <c:v>1.3215017431467465E-2</c:v>
                </c:pt>
                <c:pt idx="1969">
                  <c:v>1.3213634522762696E-2</c:v>
                </c:pt>
                <c:pt idx="1970">
                  <c:v>1.3212991781752059E-2</c:v>
                </c:pt>
                <c:pt idx="1971">
                  <c:v>1.321231487035579E-2</c:v>
                </c:pt>
                <c:pt idx="1972">
                  <c:v>1.321160182634884E-2</c:v>
                </c:pt>
                <c:pt idx="1973">
                  <c:v>1.3210158335426653E-2</c:v>
                </c:pt>
                <c:pt idx="1974">
                  <c:v>1.3209950379085476E-2</c:v>
                </c:pt>
                <c:pt idx="1975">
                  <c:v>1.320935678739665E-2</c:v>
                </c:pt>
                <c:pt idx="1976">
                  <c:v>1.3208383123020768E-2</c:v>
                </c:pt>
                <c:pt idx="1977">
                  <c:v>1.3207582177494601E-2</c:v>
                </c:pt>
                <c:pt idx="1978">
                  <c:v>1.3206769659286282E-2</c:v>
                </c:pt>
                <c:pt idx="1979">
                  <c:v>1.3205945547630882E-2</c:v>
                </c:pt>
                <c:pt idx="1980">
                  <c:v>1.3205109821766106E-2</c:v>
                </c:pt>
                <c:pt idx="1981">
                  <c:v>1.3204262460923514E-2</c:v>
                </c:pt>
                <c:pt idx="1982">
                  <c:v>1.3203581678703648E-2</c:v>
                </c:pt>
                <c:pt idx="1983">
                  <c:v>1.3202710115644533E-2</c:v>
                </c:pt>
                <c:pt idx="1984">
                  <c:v>1.3201826853409008E-2</c:v>
                </c:pt>
                <c:pt idx="1985">
                  <c:v>1.3200931871231074E-2</c:v>
                </c:pt>
                <c:pt idx="1986">
                  <c:v>1.3199850405334945E-2</c:v>
                </c:pt>
                <c:pt idx="1987">
                  <c:v>1.3198932798592706E-2</c:v>
                </c:pt>
                <c:pt idx="1988">
                  <c:v>1.3197735705728311E-2</c:v>
                </c:pt>
                <c:pt idx="1989">
                  <c:v>1.3197062223376226E-2</c:v>
                </c:pt>
                <c:pt idx="1990">
                  <c:v>1.3196109213374762E-2</c:v>
                </c:pt>
                <c:pt idx="1991">
                  <c:v>1.319531469657088E-2</c:v>
                </c:pt>
                <c:pt idx="1992">
                  <c:v>1.3194337093399422E-2</c:v>
                </c:pt>
                <c:pt idx="1993">
                  <c:v>1.3193347604172347E-2</c:v>
                </c:pt>
                <c:pt idx="1994">
                  <c:v>1.3192346208127998E-2</c:v>
                </c:pt>
                <c:pt idx="1995">
                  <c:v>1.3191332884502119E-2</c:v>
                </c:pt>
                <c:pt idx="1996">
                  <c:v>1.3190307612532188E-2</c:v>
                </c:pt>
                <c:pt idx="1997">
                  <c:v>1.3189270371453943E-2</c:v>
                </c:pt>
                <c:pt idx="1998">
                  <c:v>1.3188221140505732E-2</c:v>
                </c:pt>
                <c:pt idx="1999">
                  <c:v>1.3187159898921556E-2</c:v>
                </c:pt>
                <c:pt idx="2000">
                  <c:v>1.3186086625944107E-2</c:v>
                </c:pt>
                <c:pt idx="2001">
                  <c:v>1.3185001300807388E-2</c:v>
                </c:pt>
                <c:pt idx="2002">
                  <c:v>1.3183903902748876E-2</c:v>
                </c:pt>
                <c:pt idx="2003">
                  <c:v>1.3182794411007786E-2</c:v>
                </c:pt>
                <c:pt idx="2004">
                  <c:v>1.3181672804820729E-2</c:v>
                </c:pt>
                <c:pt idx="2005">
                  <c:v>1.3180539063425182E-2</c:v>
                </c:pt>
                <c:pt idx="2006">
                  <c:v>1.3179393166061228E-2</c:v>
                </c:pt>
                <c:pt idx="2007">
                  <c:v>1.3178235091965479E-2</c:v>
                </c:pt>
                <c:pt idx="2008">
                  <c:v>1.3176909827558196E-2</c:v>
                </c:pt>
                <c:pt idx="2009">
                  <c:v>1.3175728257543618E-2</c:v>
                </c:pt>
                <c:pt idx="2010">
                  <c:v>1.3174534450439458E-2</c:v>
                </c:pt>
                <c:pt idx="2011">
                  <c:v>1.3173328385487813E-2</c:v>
                </c:pt>
                <c:pt idx="2012">
                  <c:v>1.3172261343870159E-2</c:v>
                </c:pt>
                <c:pt idx="2013">
                  <c:v>1.3171029773398468E-2</c:v>
                </c:pt>
                <c:pt idx="2014">
                  <c:v>1.3169785880868619E-2</c:v>
                </c:pt>
                <c:pt idx="2015">
                  <c:v>1.3168529645516356E-2</c:v>
                </c:pt>
                <c:pt idx="2016">
                  <c:v>1.3167261046586103E-2</c:v>
                </c:pt>
                <c:pt idx="2017">
                  <c:v>1.3165980063313603E-2</c:v>
                </c:pt>
                <c:pt idx="2018">
                  <c:v>1.3164686674938942E-2</c:v>
                </c:pt>
                <c:pt idx="2019">
                  <c:v>1.3163380860703939E-2</c:v>
                </c:pt>
                <c:pt idx="2020">
                  <c:v>1.316206259984868E-2</c:v>
                </c:pt>
                <c:pt idx="2021">
                  <c:v>1.3160588986978528E-2</c:v>
                </c:pt>
                <c:pt idx="2022">
                  <c:v>1.3159246715518833E-2</c:v>
                </c:pt>
                <c:pt idx="2023">
                  <c:v>1.3157891937092245E-2</c:v>
                </c:pt>
                <c:pt idx="2024">
                  <c:v>1.3156524630940868E-2</c:v>
                </c:pt>
                <c:pt idx="2025">
                  <c:v>1.3154946628641489E-2</c:v>
                </c:pt>
                <c:pt idx="2026">
                  <c:v>1.3153552407466056E-2</c:v>
                </c:pt>
                <c:pt idx="2027">
                  <c:v>1.3152145593324831E-2</c:v>
                </c:pt>
                <c:pt idx="2028">
                  <c:v>1.3150726165461672E-2</c:v>
                </c:pt>
                <c:pt idx="2029">
                  <c:v>1.314929410311692E-2</c:v>
                </c:pt>
                <c:pt idx="2030">
                  <c:v>1.3147715123630555E-2</c:v>
                </c:pt>
                <c:pt idx="2031">
                  <c:v>1.3146258692465551E-2</c:v>
                </c:pt>
                <c:pt idx="2032">
                  <c:v>1.3144789566484683E-2</c:v>
                </c:pt>
                <c:pt idx="2033">
                  <c:v>1.3143307724932995E-2</c:v>
                </c:pt>
                <c:pt idx="2034">
                  <c:v>1.3142073858862792E-2</c:v>
                </c:pt>
                <c:pt idx="2035">
                  <c:v>1.3140564583337365E-2</c:v>
                </c:pt>
                <c:pt idx="2036">
                  <c:v>1.3139042526086693E-2</c:v>
                </c:pt>
                <c:pt idx="2037">
                  <c:v>1.3137507666354339E-2</c:v>
                </c:pt>
                <c:pt idx="2038">
                  <c:v>1.3135833565373154E-2</c:v>
                </c:pt>
                <c:pt idx="2039">
                  <c:v>1.313382606953941E-2</c:v>
                </c:pt>
                <c:pt idx="2040">
                  <c:v>1.3132249979019777E-2</c:v>
                </c:pt>
                <c:pt idx="2041">
                  <c:v>1.3130660999005837E-2</c:v>
                </c:pt>
                <c:pt idx="2042">
                  <c:v>1.3129181320955965E-2</c:v>
                </c:pt>
                <c:pt idx="2043">
                  <c:v>1.3127565513191854E-2</c:v>
                </c:pt>
                <c:pt idx="2044">
                  <c:v>1.3125936751716598E-2</c:v>
                </c:pt>
                <c:pt idx="2045">
                  <c:v>1.3124295015778099E-2</c:v>
                </c:pt>
                <c:pt idx="2046">
                  <c:v>1.3122640284617309E-2</c:v>
                </c:pt>
                <c:pt idx="2047">
                  <c:v>1.3120972537482133E-2</c:v>
                </c:pt>
                <c:pt idx="2048">
                  <c:v>1.3119291753613527E-2</c:v>
                </c:pt>
                <c:pt idx="2049">
                  <c:v>1.3117597912258524E-2</c:v>
                </c:pt>
                <c:pt idx="2050">
                  <c:v>1.3115890992660684E-2</c:v>
                </c:pt>
                <c:pt idx="2051">
                  <c:v>1.3114170974066175E-2</c:v>
                </c:pt>
                <c:pt idx="2052">
                  <c:v>1.3112437835719424E-2</c:v>
                </c:pt>
                <c:pt idx="2053">
                  <c:v>1.311069155686573E-2</c:v>
                </c:pt>
                <c:pt idx="2054">
                  <c:v>1.3108932116750389E-2</c:v>
                </c:pt>
                <c:pt idx="2055">
                  <c:v>1.3107159494621308E-2</c:v>
                </c:pt>
                <c:pt idx="2056">
                  <c:v>1.3105373669721176E-2</c:v>
                </c:pt>
                <c:pt idx="2057">
                  <c:v>1.3103574621297029E-2</c:v>
                </c:pt>
                <c:pt idx="2058">
                  <c:v>1.3101762328595903E-2</c:v>
                </c:pt>
                <c:pt idx="2059">
                  <c:v>1.3099936770863095E-2</c:v>
                </c:pt>
                <c:pt idx="2060">
                  <c:v>1.3097993770343925E-2</c:v>
                </c:pt>
                <c:pt idx="2061">
                  <c:v>1.3096142641910969E-2</c:v>
                </c:pt>
                <c:pt idx="2062">
                  <c:v>1.3094278188144208E-2</c:v>
                </c:pt>
                <c:pt idx="2063">
                  <c:v>1.3092400388290137E-2</c:v>
                </c:pt>
                <c:pt idx="2064">
                  <c:v>1.309090888180869E-2</c:v>
                </c:pt>
                <c:pt idx="2065">
                  <c:v>1.3088703696633177E-2</c:v>
                </c:pt>
                <c:pt idx="2066">
                  <c:v>1.3086784702596457E-2</c:v>
                </c:pt>
                <c:pt idx="2067">
                  <c:v>1.3084852277506076E-2</c:v>
                </c:pt>
                <c:pt idx="2068">
                  <c:v>1.3082906400608203E-2</c:v>
                </c:pt>
                <c:pt idx="2069">
                  <c:v>1.3080947051153346E-2</c:v>
                </c:pt>
                <c:pt idx="2070">
                  <c:v>1.307897420838941E-2</c:v>
                </c:pt>
                <c:pt idx="2071">
                  <c:v>1.3076987851563431E-2</c:v>
                </c:pt>
                <c:pt idx="2072">
                  <c:v>1.3074987959925051E-2</c:v>
                </c:pt>
                <c:pt idx="2073">
                  <c:v>1.3072792968769065E-2</c:v>
                </c:pt>
                <c:pt idx="2074">
                  <c:v>1.3070768039241898E-2</c:v>
                </c:pt>
                <c:pt idx="2075">
                  <c:v>1.306872951657656E-2</c:v>
                </c:pt>
                <c:pt idx="2076">
                  <c:v>1.3066677380024316E-2</c:v>
                </c:pt>
                <c:pt idx="2077">
                  <c:v>1.3064611608834653E-2</c:v>
                </c:pt>
                <c:pt idx="2078">
                  <c:v>1.3062532182257947E-2</c:v>
                </c:pt>
                <c:pt idx="2079">
                  <c:v>1.3060439079545461E-2</c:v>
                </c:pt>
                <c:pt idx="2080">
                  <c:v>1.3058332279950235E-2</c:v>
                </c:pt>
                <c:pt idx="2081">
                  <c:v>1.3056211762720871E-2</c:v>
                </c:pt>
                <c:pt idx="2082">
                  <c:v>1.3053996079437632E-2</c:v>
                </c:pt>
                <c:pt idx="2083">
                  <c:v>1.3051849129062846E-2</c:v>
                </c:pt>
                <c:pt idx="2084">
                  <c:v>1.3049688400777115E-2</c:v>
                </c:pt>
                <c:pt idx="2085">
                  <c:v>1.304751387383119E-2</c:v>
                </c:pt>
                <c:pt idx="2086">
                  <c:v>1.3045556701393905E-2</c:v>
                </c:pt>
                <c:pt idx="2087">
                  <c:v>1.3043351297537845E-2</c:v>
                </c:pt>
                <c:pt idx="2088">
                  <c:v>1.3041132026872347E-2</c:v>
                </c:pt>
                <c:pt idx="2089">
                  <c:v>1.3038898868651396E-2</c:v>
                </c:pt>
                <c:pt idx="2090">
                  <c:v>1.3036579147087108E-2</c:v>
                </c:pt>
                <c:pt idx="2091">
                  <c:v>1.303431923205749E-2</c:v>
                </c:pt>
                <c:pt idx="2092">
                  <c:v>1.3032045369200364E-2</c:v>
                </c:pt>
                <c:pt idx="2093">
                  <c:v>1.3029757537769249E-2</c:v>
                </c:pt>
                <c:pt idx="2094">
                  <c:v>1.3027455717015904E-2</c:v>
                </c:pt>
                <c:pt idx="2095">
                  <c:v>1.3025207118765363E-2</c:v>
                </c:pt>
                <c:pt idx="2096">
                  <c:v>1.3022876166716593E-2</c:v>
                </c:pt>
                <c:pt idx="2097">
                  <c:v>1.3020531161134703E-2</c:v>
                </c:pt>
                <c:pt idx="2098">
                  <c:v>1.3018172081271942E-2</c:v>
                </c:pt>
                <c:pt idx="2099">
                  <c:v>1.3015798906380558E-2</c:v>
                </c:pt>
                <c:pt idx="2100">
                  <c:v>1.3013411615717143E-2</c:v>
                </c:pt>
                <c:pt idx="2101">
                  <c:v>1.3011010188534818E-2</c:v>
                </c:pt>
                <c:pt idx="2102">
                  <c:v>1.3008594604089305E-2</c:v>
                </c:pt>
                <c:pt idx="2103">
                  <c:v>1.3006164841632853E-2</c:v>
                </c:pt>
                <c:pt idx="2104">
                  <c:v>1.3003720880422055E-2</c:v>
                </c:pt>
                <c:pt idx="2105">
                  <c:v>1.3001262699711764E-2</c:v>
                </c:pt>
                <c:pt idx="2106">
                  <c:v>1.2998790278756838E-2</c:v>
                </c:pt>
                <c:pt idx="2107">
                  <c:v>1.2996303596813872E-2</c:v>
                </c:pt>
                <c:pt idx="2108">
                  <c:v>1.2993802633137716E-2</c:v>
                </c:pt>
                <c:pt idx="2109">
                  <c:v>1.2991287366983229E-2</c:v>
                </c:pt>
                <c:pt idx="2110">
                  <c:v>1.2988757777607871E-2</c:v>
                </c:pt>
                <c:pt idx="2111">
                  <c:v>1.2986213844267368E-2</c:v>
                </c:pt>
                <c:pt idx="2112">
                  <c:v>1.2983607119477929E-2</c:v>
                </c:pt>
                <c:pt idx="2113">
                  <c:v>1.2981035560014974E-2</c:v>
                </c:pt>
                <c:pt idx="2114">
                  <c:v>1.2978449596337935E-2</c:v>
                </c:pt>
                <c:pt idx="2115">
                  <c:v>1.2975849207704721E-2</c:v>
                </c:pt>
                <c:pt idx="2116">
                  <c:v>1.2973278292079707E-2</c:v>
                </c:pt>
                <c:pt idx="2117">
                  <c:v>1.2970647859344601E-2</c:v>
                </c:pt>
                <c:pt idx="2118">
                  <c:v>1.2968002937444843E-2</c:v>
                </c:pt>
                <c:pt idx="2119">
                  <c:v>1.2965343505637897E-2</c:v>
                </c:pt>
                <c:pt idx="2120">
                  <c:v>1.2962669543183829E-2</c:v>
                </c:pt>
                <c:pt idx="2121">
                  <c:v>1.2959981029338366E-2</c:v>
                </c:pt>
                <c:pt idx="2122">
                  <c:v>1.2957277943362443E-2</c:v>
                </c:pt>
                <c:pt idx="2123">
                  <c:v>1.2954560264513524E-2</c:v>
                </c:pt>
                <c:pt idx="2124">
                  <c:v>1.2951827972051678E-2</c:v>
                </c:pt>
                <c:pt idx="2125">
                  <c:v>1.2949013617235217E-2</c:v>
                </c:pt>
                <c:pt idx="2126">
                  <c:v>1.2946254334771368E-2</c:v>
                </c:pt>
                <c:pt idx="2127">
                  <c:v>1.2943480380445571E-2</c:v>
                </c:pt>
                <c:pt idx="2128">
                  <c:v>1.2940691733521525E-2</c:v>
                </c:pt>
                <c:pt idx="2129">
                  <c:v>1.29378883732576E-2</c:v>
                </c:pt>
                <c:pt idx="2130">
                  <c:v>1.2935070278917493E-2</c:v>
                </c:pt>
                <c:pt idx="2131">
                  <c:v>1.2932237429759574E-2</c:v>
                </c:pt>
                <c:pt idx="2132">
                  <c:v>1.292938980504843E-2</c:v>
                </c:pt>
                <c:pt idx="2133">
                  <c:v>1.2926527384045094E-2</c:v>
                </c:pt>
                <c:pt idx="2134">
                  <c:v>1.2923626684885024E-2</c:v>
                </c:pt>
                <c:pt idx="2135">
                  <c:v>1.292073577637649E-2</c:v>
                </c:pt>
                <c:pt idx="2136">
                  <c:v>1.291783001135104E-2</c:v>
                </c:pt>
                <c:pt idx="2137">
                  <c:v>1.2914909369074698E-2</c:v>
                </c:pt>
                <c:pt idx="2138">
                  <c:v>1.2912029833823235E-2</c:v>
                </c:pt>
                <c:pt idx="2139">
                  <c:v>1.2909075848406958E-2</c:v>
                </c:pt>
                <c:pt idx="2140">
                  <c:v>1.2906106917555359E-2</c:v>
                </c:pt>
                <c:pt idx="2141">
                  <c:v>1.290312302053024E-2</c:v>
                </c:pt>
                <c:pt idx="2142">
                  <c:v>1.2900110294658424E-2</c:v>
                </c:pt>
                <c:pt idx="2143">
                  <c:v>1.289709758673617E-2</c:v>
                </c:pt>
                <c:pt idx="2144">
                  <c:v>1.2894069852425869E-2</c:v>
                </c:pt>
                <c:pt idx="2145">
                  <c:v>1.2891027070988947E-2</c:v>
                </c:pt>
                <c:pt idx="2146">
                  <c:v>1.2887969221690341E-2</c:v>
                </c:pt>
                <c:pt idx="2147">
                  <c:v>1.2884904187478476E-2</c:v>
                </c:pt>
                <c:pt idx="2148">
                  <c:v>1.2881814946617965E-2</c:v>
                </c:pt>
                <c:pt idx="2149">
                  <c:v>1.287871057369663E-2</c:v>
                </c:pt>
                <c:pt idx="2150">
                  <c:v>1.287559104797802E-2</c:v>
                </c:pt>
                <c:pt idx="2151">
                  <c:v>1.287245634872828E-2</c:v>
                </c:pt>
                <c:pt idx="2152">
                  <c:v>1.2869306455213564E-2</c:v>
                </c:pt>
                <c:pt idx="2153">
                  <c:v>1.2866141346700022E-2</c:v>
                </c:pt>
                <c:pt idx="2154">
                  <c:v>1.2862961002451198E-2</c:v>
                </c:pt>
                <c:pt idx="2155">
                  <c:v>1.2859765401736719E-2</c:v>
                </c:pt>
                <c:pt idx="2156">
                  <c:v>1.2856554523820996E-2</c:v>
                </c:pt>
                <c:pt idx="2157">
                  <c:v>1.2853328347971048E-2</c:v>
                </c:pt>
                <c:pt idx="2158">
                  <c:v>1.2850086853453898E-2</c:v>
                </c:pt>
                <c:pt idx="2159">
                  <c:v>1.2846830019537431E-2</c:v>
                </c:pt>
                <c:pt idx="2160">
                  <c:v>1.2843557825490405E-2</c:v>
                </c:pt>
                <c:pt idx="2161">
                  <c:v>1.284027025057897E-2</c:v>
                </c:pt>
                <c:pt idx="2162">
                  <c:v>1.2836967274070148E-2</c:v>
                </c:pt>
                <c:pt idx="2163">
                  <c:v>1.2833648875234431E-2</c:v>
                </c:pt>
                <c:pt idx="2164">
                  <c:v>1.2830327692966596E-2</c:v>
                </c:pt>
                <c:pt idx="2165">
                  <c:v>1.2826979614872268E-2</c:v>
                </c:pt>
                <c:pt idx="2166">
                  <c:v>1.2823616054259815E-2</c:v>
                </c:pt>
                <c:pt idx="2167">
                  <c:v>1.2820236990395932E-2</c:v>
                </c:pt>
                <c:pt idx="2168">
                  <c:v>1.2816842402548195E-2</c:v>
                </c:pt>
                <c:pt idx="2169">
                  <c:v>1.2813413452396206E-2</c:v>
                </c:pt>
                <c:pt idx="2170">
                  <c:v>1.2809986516800041E-2</c:v>
                </c:pt>
                <c:pt idx="2171">
                  <c:v>1.2806543993033121E-2</c:v>
                </c:pt>
                <c:pt idx="2172">
                  <c:v>1.2803085860363337E-2</c:v>
                </c:pt>
                <c:pt idx="2173">
                  <c:v>1.2799612098064655E-2</c:v>
                </c:pt>
                <c:pt idx="2174">
                  <c:v>1.2796122685404967E-2</c:v>
                </c:pt>
                <c:pt idx="2175">
                  <c:v>1.2792617601658243E-2</c:v>
                </c:pt>
                <c:pt idx="2176">
                  <c:v>1.2789096826094106E-2</c:v>
                </c:pt>
                <c:pt idx="2177">
                  <c:v>1.2785617766615687E-2</c:v>
                </c:pt>
                <c:pt idx="2178">
                  <c:v>1.2782068052252349E-2</c:v>
                </c:pt>
                <c:pt idx="2179">
                  <c:v>1.2778502587894813E-2</c:v>
                </c:pt>
                <c:pt idx="2180">
                  <c:v>1.2774921352819213E-2</c:v>
                </c:pt>
                <c:pt idx="2181">
                  <c:v>1.2771324326299016E-2</c:v>
                </c:pt>
                <c:pt idx="2182">
                  <c:v>1.2767711487605915E-2</c:v>
                </c:pt>
                <c:pt idx="2183">
                  <c:v>1.2764082816015154E-2</c:v>
                </c:pt>
                <c:pt idx="2184">
                  <c:v>1.2760438290800202E-2</c:v>
                </c:pt>
                <c:pt idx="2185">
                  <c:v>1.2756777891237192E-2</c:v>
                </c:pt>
                <c:pt idx="2186">
                  <c:v>1.2753141481338659E-2</c:v>
                </c:pt>
                <c:pt idx="2187">
                  <c:v>1.2749450542119681E-2</c:v>
                </c:pt>
                <c:pt idx="2188">
                  <c:v>1.2745743668384973E-2</c:v>
                </c:pt>
                <c:pt idx="2189">
                  <c:v>1.2742020839407746E-2</c:v>
                </c:pt>
                <c:pt idx="2190">
                  <c:v>1.2738146720232837E-2</c:v>
                </c:pt>
                <c:pt idx="2191">
                  <c:v>1.2734388080202316E-2</c:v>
                </c:pt>
                <c:pt idx="2192">
                  <c:v>1.2730613416737044E-2</c:v>
                </c:pt>
                <c:pt idx="2193">
                  <c:v>1.2726822709114464E-2</c:v>
                </c:pt>
                <c:pt idx="2194">
                  <c:v>1.2723015936611154E-2</c:v>
                </c:pt>
                <c:pt idx="2195">
                  <c:v>1.2719244724848627E-2</c:v>
                </c:pt>
                <c:pt idx="2196">
                  <c:v>1.2715407050136985E-2</c:v>
                </c:pt>
                <c:pt idx="2197">
                  <c:v>1.2711553250383822E-2</c:v>
                </c:pt>
                <c:pt idx="2198">
                  <c:v>1.2707683304864615E-2</c:v>
                </c:pt>
                <c:pt idx="2199">
                  <c:v>1.2703740375576013E-2</c:v>
                </c:pt>
                <c:pt idx="2200">
                  <c:v>1.2699836778609473E-2</c:v>
                </c:pt>
                <c:pt idx="2201">
                  <c:v>1.2695916971704324E-2</c:v>
                </c:pt>
                <c:pt idx="2202">
                  <c:v>1.2691980934140619E-2</c:v>
                </c:pt>
                <c:pt idx="2203">
                  <c:v>1.2688028645196673E-2</c:v>
                </c:pt>
                <c:pt idx="2204">
                  <c:v>1.2684060084151669E-2</c:v>
                </c:pt>
                <c:pt idx="2205">
                  <c:v>1.2680075230286528E-2</c:v>
                </c:pt>
                <c:pt idx="2206">
                  <c:v>1.2676074062880434E-2</c:v>
                </c:pt>
                <c:pt idx="2207">
                  <c:v>1.2672056561214309E-2</c:v>
                </c:pt>
                <c:pt idx="2208">
                  <c:v>1.2668022704567336E-2</c:v>
                </c:pt>
                <c:pt idx="2209">
                  <c:v>1.2663972472219568E-2</c:v>
                </c:pt>
                <c:pt idx="2210">
                  <c:v>1.2659905843453664E-2</c:v>
                </c:pt>
                <c:pt idx="2211">
                  <c:v>1.2655822797552282E-2</c:v>
                </c:pt>
                <c:pt idx="2212">
                  <c:v>1.2651723313792869E-2</c:v>
                </c:pt>
                <c:pt idx="2213">
                  <c:v>1.264760737146069E-2</c:v>
                </c:pt>
                <c:pt idx="2214">
                  <c:v>1.2643474949838404E-2</c:v>
                </c:pt>
                <c:pt idx="2215">
                  <c:v>1.2639326028204327E-2</c:v>
                </c:pt>
                <c:pt idx="2216">
                  <c:v>1.2635239738263269E-2</c:v>
                </c:pt>
                <c:pt idx="2217">
                  <c:v>1.2631059086385838E-2</c:v>
                </c:pt>
                <c:pt idx="2218">
                  <c:v>1.2626861874362625E-2</c:v>
                </c:pt>
                <c:pt idx="2219">
                  <c:v>1.2622648081470867E-2</c:v>
                </c:pt>
                <c:pt idx="2220">
                  <c:v>1.2618417687000096E-2</c:v>
                </c:pt>
                <c:pt idx="2221">
                  <c:v>1.2614084838078467E-2</c:v>
                </c:pt>
                <c:pt idx="2222">
                  <c:v>1.2609819836319747E-2</c:v>
                </c:pt>
                <c:pt idx="2223">
                  <c:v>1.2605538168820934E-2</c:v>
                </c:pt>
                <c:pt idx="2224">
                  <c:v>1.2601239814869903E-2</c:v>
                </c:pt>
                <c:pt idx="2225">
                  <c:v>1.2596924753752785E-2</c:v>
                </c:pt>
                <c:pt idx="2226">
                  <c:v>1.2592592964752241E-2</c:v>
                </c:pt>
                <c:pt idx="2227">
                  <c:v>1.2588244427156144E-2</c:v>
                </c:pt>
                <c:pt idx="2228">
                  <c:v>1.2583879120252365E-2</c:v>
                </c:pt>
                <c:pt idx="2229">
                  <c:v>1.2579593647675131E-2</c:v>
                </c:pt>
                <c:pt idx="2230">
                  <c:v>1.257519609809175E-2</c:v>
                </c:pt>
                <c:pt idx="2231">
                  <c:v>1.2570781719073821E-2</c:v>
                </c:pt>
                <c:pt idx="2232">
                  <c:v>1.2566350489909998E-2</c:v>
                </c:pt>
                <c:pt idx="2233">
                  <c:v>1.2561265568603999E-2</c:v>
                </c:pt>
                <c:pt idx="2234">
                  <c:v>1.2556798162235648E-2</c:v>
                </c:pt>
                <c:pt idx="2235">
                  <c:v>1.2552313840627098E-2</c:v>
                </c:pt>
                <c:pt idx="2236">
                  <c:v>1.2547386306373386E-2</c:v>
                </c:pt>
                <c:pt idx="2237">
                  <c:v>1.2543294368840512E-2</c:v>
                </c:pt>
                <c:pt idx="2238">
                  <c:v>1.2538868159449379E-2</c:v>
                </c:pt>
                <c:pt idx="2239">
                  <c:v>1.253431734603172E-2</c:v>
                </c:pt>
                <c:pt idx="2240">
                  <c:v>1.25297495158323E-2</c:v>
                </c:pt>
                <c:pt idx="2241">
                  <c:v>1.2525164648143239E-2</c:v>
                </c:pt>
                <c:pt idx="2242">
                  <c:v>1.2520103916688233E-2</c:v>
                </c:pt>
                <c:pt idx="2243">
                  <c:v>1.2515479373300852E-2</c:v>
                </c:pt>
                <c:pt idx="2244">
                  <c:v>1.2510837722243297E-2</c:v>
                </c:pt>
                <c:pt idx="2245">
                  <c:v>1.2506178942807877E-2</c:v>
                </c:pt>
                <c:pt idx="2246">
                  <c:v>1.250186397389016E-2</c:v>
                </c:pt>
                <c:pt idx="2247">
                  <c:v>1.249717505402064E-2</c:v>
                </c:pt>
                <c:pt idx="2248">
                  <c:v>1.2492468949689793E-2</c:v>
                </c:pt>
                <c:pt idx="2249">
                  <c:v>1.2485038873459912E-2</c:v>
                </c:pt>
                <c:pt idx="2250">
                  <c:v>1.2483005104825971E-2</c:v>
                </c:pt>
                <c:pt idx="2251">
                  <c:v>1.2476075220541786E-2</c:v>
                </c:pt>
                <c:pt idx="2252">
                  <c:v>1.2471291361182704E-2</c:v>
                </c:pt>
                <c:pt idx="2253">
                  <c:v>1.2466490202946507E-2</c:v>
                </c:pt>
                <c:pt idx="2254">
                  <c:v>1.2461671725126284E-2</c:v>
                </c:pt>
                <c:pt idx="2255">
                  <c:v>1.2456835907019462E-2</c:v>
                </c:pt>
                <c:pt idx="2256">
                  <c:v>1.2451982727919997E-2</c:v>
                </c:pt>
                <c:pt idx="2257">
                  <c:v>1.2447112167124449E-2</c:v>
                </c:pt>
                <c:pt idx="2258">
                  <c:v>1.2442224203928511E-2</c:v>
                </c:pt>
                <c:pt idx="2259">
                  <c:v>1.2437318817628745E-2</c:v>
                </c:pt>
                <c:pt idx="2260">
                  <c:v>1.2432395987523447E-2</c:v>
                </c:pt>
                <c:pt idx="2261">
                  <c:v>1.2427455692908311E-2</c:v>
                </c:pt>
                <c:pt idx="2262">
                  <c:v>1.2422497913079899E-2</c:v>
                </c:pt>
                <c:pt idx="2263">
                  <c:v>1.2417522627339113E-2</c:v>
                </c:pt>
                <c:pt idx="2264">
                  <c:v>1.2412529814981648E-2</c:v>
                </c:pt>
                <c:pt idx="2265">
                  <c:v>1.240751945530754E-2</c:v>
                </c:pt>
                <c:pt idx="2266">
                  <c:v>1.2402491527615089E-2</c:v>
                </c:pt>
                <c:pt idx="2267">
                  <c:v>1.239744601120346E-2</c:v>
                </c:pt>
                <c:pt idx="2268">
                  <c:v>1.2392534787331728E-2</c:v>
                </c:pt>
                <c:pt idx="2269">
                  <c:v>1.2387455469134038E-2</c:v>
                </c:pt>
                <c:pt idx="2270">
                  <c:v>1.2382358502129095E-2</c:v>
                </c:pt>
                <c:pt idx="2271">
                  <c:v>1.2377243865619612E-2</c:v>
                </c:pt>
                <c:pt idx="2272">
                  <c:v>1.2371953873860678E-2</c:v>
                </c:pt>
                <c:pt idx="2273">
                  <c:v>1.2366802390439101E-2</c:v>
                </c:pt>
                <c:pt idx="2274">
                  <c:v>1.2361633173403814E-2</c:v>
                </c:pt>
                <c:pt idx="2275">
                  <c:v>1.2356446202054856E-2</c:v>
                </c:pt>
                <c:pt idx="2276">
                  <c:v>1.2351241455696608E-2</c:v>
                </c:pt>
                <c:pt idx="2277">
                  <c:v>1.2346018913630843E-2</c:v>
                </c:pt>
                <c:pt idx="2278">
                  <c:v>1.2340778555161943E-2</c:v>
                </c:pt>
                <c:pt idx="2279">
                  <c:v>1.2335520359591682E-2</c:v>
                </c:pt>
                <c:pt idx="2280">
                  <c:v>1.2330244306223571E-2</c:v>
                </c:pt>
                <c:pt idx="2281">
                  <c:v>1.2325121124105949E-2</c:v>
                </c:pt>
                <c:pt idx="2282">
                  <c:v>1.2319810756973549E-2</c:v>
                </c:pt>
                <c:pt idx="2283">
                  <c:v>1.2314482471970882E-2</c:v>
                </c:pt>
                <c:pt idx="2284">
                  <c:v>1.2309136248403298E-2</c:v>
                </c:pt>
                <c:pt idx="2285">
                  <c:v>1.230318096969274E-2</c:v>
                </c:pt>
                <c:pt idx="2286">
                  <c:v>1.2297619553433309E-2</c:v>
                </c:pt>
                <c:pt idx="2287">
                  <c:v>1.2292396446078158E-2</c:v>
                </c:pt>
                <c:pt idx="2288">
                  <c:v>1.2286977161188872E-2</c:v>
                </c:pt>
                <c:pt idx="2289">
                  <c:v>1.2281539833318256E-2</c:v>
                </c:pt>
                <c:pt idx="2290">
                  <c:v>1.2276084441775303E-2</c:v>
                </c:pt>
                <c:pt idx="2291">
                  <c:v>1.2270610965865458E-2</c:v>
                </c:pt>
                <c:pt idx="2292">
                  <c:v>1.2265119384898604E-2</c:v>
                </c:pt>
                <c:pt idx="2293">
                  <c:v>1.2259609678183736E-2</c:v>
                </c:pt>
                <c:pt idx="2294">
                  <c:v>1.22537016708267E-2</c:v>
                </c:pt>
                <c:pt idx="2295">
                  <c:v>1.2248152670059125E-2</c:v>
                </c:pt>
                <c:pt idx="2296">
                  <c:v>1.2242585477448735E-2</c:v>
                </c:pt>
                <c:pt idx="2297">
                  <c:v>1.2237000072305994E-2</c:v>
                </c:pt>
                <c:pt idx="2298">
                  <c:v>1.2231592557721532E-2</c:v>
                </c:pt>
                <c:pt idx="2299">
                  <c:v>1.2224362981725211E-2</c:v>
                </c:pt>
                <c:pt idx="2300">
                  <c:v>1.2218719090706499E-2</c:v>
                </c:pt>
                <c:pt idx="2301">
                  <c:v>1.2213056900497931E-2</c:v>
                </c:pt>
                <c:pt idx="2302">
                  <c:v>1.220595462289518E-2</c:v>
                </c:pt>
                <c:pt idx="2303">
                  <c:v>1.2201473473145225E-2</c:v>
                </c:pt>
                <c:pt idx="2304">
                  <c:v>1.2195754752224936E-2</c:v>
                </c:pt>
                <c:pt idx="2305">
                  <c:v>1.2190017647355502E-2</c:v>
                </c:pt>
                <c:pt idx="2306">
                  <c:v>1.2184262137849121E-2</c:v>
                </c:pt>
                <c:pt idx="2307">
                  <c:v>1.2178488203021472E-2</c:v>
                </c:pt>
                <c:pt idx="2308">
                  <c:v>1.2172695822183886E-2</c:v>
                </c:pt>
                <c:pt idx="2309">
                  <c:v>1.2166884974653777E-2</c:v>
                </c:pt>
                <c:pt idx="2310">
                  <c:v>1.2161055639745953E-2</c:v>
                </c:pt>
                <c:pt idx="2311">
                  <c:v>1.2155207796774351E-2</c:v>
                </c:pt>
                <c:pt idx="2312">
                  <c:v>1.2149341425055518E-2</c:v>
                </c:pt>
                <c:pt idx="2313">
                  <c:v>1.2143456503904259E-2</c:v>
                </c:pt>
                <c:pt idx="2314">
                  <c:v>1.2137553012639727E-2</c:v>
                </c:pt>
                <c:pt idx="2315">
                  <c:v>1.2131630930577599E-2</c:v>
                </c:pt>
                <c:pt idx="2316">
                  <c:v>1.2125690237035287E-2</c:v>
                </c:pt>
                <c:pt idx="2317">
                  <c:v>1.2119730911329337E-2</c:v>
                </c:pt>
                <c:pt idx="2318">
                  <c:v>1.2113752932781507E-2</c:v>
                </c:pt>
                <c:pt idx="2319">
                  <c:v>1.2107756280705735E-2</c:v>
                </c:pt>
                <c:pt idx="2320">
                  <c:v>1.2101970927249751E-2</c:v>
                </c:pt>
                <c:pt idx="2321">
                  <c:v>1.2095938409207729E-2</c:v>
                </c:pt>
                <c:pt idx="2322">
                  <c:v>1.2089887157600678E-2</c:v>
                </c:pt>
                <c:pt idx="2323">
                  <c:v>1.2082877720784237E-2</c:v>
                </c:pt>
                <c:pt idx="2324">
                  <c:v>1.2077492193620644E-2</c:v>
                </c:pt>
                <c:pt idx="2325">
                  <c:v>1.2071383066102E-2</c:v>
                </c:pt>
                <c:pt idx="2326">
                  <c:v>1.2065255120298166E-2</c:v>
                </c:pt>
                <c:pt idx="2327">
                  <c:v>1.2059108335531766E-2</c:v>
                </c:pt>
                <c:pt idx="2328">
                  <c:v>1.2052942691123694E-2</c:v>
                </c:pt>
                <c:pt idx="2329">
                  <c:v>1.2046758166397444E-2</c:v>
                </c:pt>
                <c:pt idx="2330">
                  <c:v>1.2040554740673903E-2</c:v>
                </c:pt>
                <c:pt idx="2331">
                  <c:v>1.2034332393279177E-2</c:v>
                </c:pt>
                <c:pt idx="2332">
                  <c:v>1.2028091103535022E-2</c:v>
                </c:pt>
                <c:pt idx="2333">
                  <c:v>1.2022331115054463E-2</c:v>
                </c:pt>
                <c:pt idx="2334">
                  <c:v>1.2016055016689009E-2</c:v>
                </c:pt>
                <c:pt idx="2335">
                  <c:v>1.2009759917948948E-2</c:v>
                </c:pt>
                <c:pt idx="2336">
                  <c:v>1.1999317691519398E-2</c:v>
                </c:pt>
                <c:pt idx="2337">
                  <c:v>1.1996206343654947E-2</c:v>
                </c:pt>
                <c:pt idx="2338">
                  <c:v>1.1990760412733614E-2</c:v>
                </c:pt>
                <c:pt idx="2339">
                  <c:v>1.1984389105748505E-2</c:v>
                </c:pt>
                <c:pt idx="2340">
                  <c:v>1.1977998695016367E-2</c:v>
                </c:pt>
                <c:pt idx="2341">
                  <c:v>1.1971589159863072E-2</c:v>
                </c:pt>
                <c:pt idx="2342">
                  <c:v>1.1965424569444992E-2</c:v>
                </c:pt>
                <c:pt idx="2343">
                  <c:v>1.1958978310146055E-2</c:v>
                </c:pt>
                <c:pt idx="2344">
                  <c:v>1.1952512866406115E-2</c:v>
                </c:pt>
                <c:pt idx="2345">
                  <c:v>1.1946028217554966E-2</c:v>
                </c:pt>
                <c:pt idx="2346">
                  <c:v>1.1938712522752427E-2</c:v>
                </c:pt>
                <c:pt idx="2347">
                  <c:v>1.1932184616901773E-2</c:v>
                </c:pt>
                <c:pt idx="2348">
                  <c:v>1.1925637437937576E-2</c:v>
                </c:pt>
                <c:pt idx="2349">
                  <c:v>1.1919070965191158E-2</c:v>
                </c:pt>
                <c:pt idx="2350">
                  <c:v>1.1912762335339083E-2</c:v>
                </c:pt>
                <c:pt idx="2351">
                  <c:v>1.1906158816144766E-2</c:v>
                </c:pt>
                <c:pt idx="2352">
                  <c:v>1.1899535943157158E-2</c:v>
                </c:pt>
                <c:pt idx="2353">
                  <c:v>1.1892893695707073E-2</c:v>
                </c:pt>
                <c:pt idx="2354">
                  <c:v>1.1885948471321755E-2</c:v>
                </c:pt>
                <c:pt idx="2355">
                  <c:v>1.187926580185005E-2</c:v>
                </c:pt>
                <c:pt idx="2356">
                  <c:v>1.1872563693920545E-2</c:v>
                </c:pt>
                <c:pt idx="2357">
                  <c:v>1.1865842126870639E-2</c:v>
                </c:pt>
                <c:pt idx="2358">
                  <c:v>1.1859101080035121E-2</c:v>
                </c:pt>
                <c:pt idx="2359">
                  <c:v>1.1852340532746178E-2</c:v>
                </c:pt>
                <c:pt idx="2360">
                  <c:v>1.1845560464342946E-2</c:v>
                </c:pt>
                <c:pt idx="2361">
                  <c:v>1.1838760854157606E-2</c:v>
                </c:pt>
                <c:pt idx="2362">
                  <c:v>1.1831941681529299E-2</c:v>
                </c:pt>
                <c:pt idx="2363">
                  <c:v>1.1825102925794549E-2</c:v>
                </c:pt>
                <c:pt idx="2364">
                  <c:v>1.1818244566289018E-2</c:v>
                </c:pt>
                <c:pt idx="2365">
                  <c:v>1.1811366582351844E-2</c:v>
                </c:pt>
                <c:pt idx="2366">
                  <c:v>1.1804468953320421E-2</c:v>
                </c:pt>
                <c:pt idx="2367">
                  <c:v>1.179755165853302E-2</c:v>
                </c:pt>
                <c:pt idx="2368">
                  <c:v>1.1790614677329642E-2</c:v>
                </c:pt>
                <c:pt idx="2369">
                  <c:v>1.1783657989047685E-2</c:v>
                </c:pt>
                <c:pt idx="2370">
                  <c:v>1.1776681573028894E-2</c:v>
                </c:pt>
                <c:pt idx="2371">
                  <c:v>1.1769685408614141E-2</c:v>
                </c:pt>
                <c:pt idx="2372">
                  <c:v>1.1762982361210128E-2</c:v>
                </c:pt>
                <c:pt idx="2373">
                  <c:v>1.1755948284917266E-2</c:v>
                </c:pt>
                <c:pt idx="2374">
                  <c:v>1.1748894400235629E-2</c:v>
                </c:pt>
                <c:pt idx="2375">
                  <c:v>1.174182068650482E-2</c:v>
                </c:pt>
                <c:pt idx="2376">
                  <c:v>1.1733448192192896E-2</c:v>
                </c:pt>
                <c:pt idx="2377">
                  <c:v>1.1727292548895858E-2</c:v>
                </c:pt>
                <c:pt idx="2378">
                  <c:v>1.1720157567266859E-2</c:v>
                </c:pt>
                <c:pt idx="2379">
                  <c:v>1.1713002671979313E-2</c:v>
                </c:pt>
                <c:pt idx="2380">
                  <c:v>1.1705827842379304E-2</c:v>
                </c:pt>
                <c:pt idx="2381">
                  <c:v>1.1698633057809446E-2</c:v>
                </c:pt>
                <c:pt idx="2382">
                  <c:v>1.1691418297613217E-2</c:v>
                </c:pt>
                <c:pt idx="2383">
                  <c:v>1.1684183541141048E-2</c:v>
                </c:pt>
                <c:pt idx="2384">
                  <c:v>1.1676928767736421E-2</c:v>
                </c:pt>
                <c:pt idx="2385">
                  <c:v>1.1670322690617851E-2</c:v>
                </c:pt>
                <c:pt idx="2386">
                  <c:v>1.166303116645917E-2</c:v>
                </c:pt>
                <c:pt idx="2387">
                  <c:v>1.1655719567362333E-2</c:v>
                </c:pt>
                <c:pt idx="2388">
                  <c:v>1.1648387872674526E-2</c:v>
                </c:pt>
                <c:pt idx="2389">
                  <c:v>1.164103606174649E-2</c:v>
                </c:pt>
                <c:pt idx="2390">
                  <c:v>1.163366411392186E-2</c:v>
                </c:pt>
                <c:pt idx="2391">
                  <c:v>1.1626272008551375E-2</c:v>
                </c:pt>
                <c:pt idx="2392">
                  <c:v>1.1618859724982222E-2</c:v>
                </c:pt>
                <c:pt idx="2393">
                  <c:v>1.1611427242564254E-2</c:v>
                </c:pt>
                <c:pt idx="2394">
                  <c:v>1.1604323778494442E-2</c:v>
                </c:pt>
                <c:pt idx="2395">
                  <c:v>1.1596852526402839E-2</c:v>
                </c:pt>
                <c:pt idx="2396">
                  <c:v>1.1589361015486507E-2</c:v>
                </c:pt>
                <c:pt idx="2397">
                  <c:v>1.1581849225091406E-2</c:v>
                </c:pt>
                <c:pt idx="2398">
                  <c:v>1.1573248597163134E-2</c:v>
                </c:pt>
                <c:pt idx="2399">
                  <c:v>1.156569109163479E-2</c:v>
                </c:pt>
                <c:pt idx="2400">
                  <c:v>1.1558113238775668E-2</c:v>
                </c:pt>
                <c:pt idx="2401">
                  <c:v>1.1550515017941413E-2</c:v>
                </c:pt>
                <c:pt idx="2402">
                  <c:v>1.1543259562183213E-2</c:v>
                </c:pt>
                <c:pt idx="2403">
                  <c:v>1.1535622249630286E-2</c:v>
                </c:pt>
                <c:pt idx="2404">
                  <c:v>1.1527964509133189E-2</c:v>
                </c:pt>
                <c:pt idx="2405">
                  <c:v>1.1520286320046456E-2</c:v>
                </c:pt>
                <c:pt idx="2406">
                  <c:v>1.1512587661727259E-2</c:v>
                </c:pt>
                <c:pt idx="2407">
                  <c:v>1.1504496809335948E-2</c:v>
                </c:pt>
                <c:pt idx="2408">
                  <c:v>1.1496755434628591E-2</c:v>
                </c:pt>
                <c:pt idx="2409">
                  <c:v>1.1488993526793861E-2</c:v>
                </c:pt>
                <c:pt idx="2410">
                  <c:v>1.1481211065194353E-2</c:v>
                </c:pt>
                <c:pt idx="2411">
                  <c:v>1.1473408029185714E-2</c:v>
                </c:pt>
                <c:pt idx="2412">
                  <c:v>1.1465584398128798E-2</c:v>
                </c:pt>
                <c:pt idx="2413">
                  <c:v>1.1457740151383596E-2</c:v>
                </c:pt>
                <c:pt idx="2414">
                  <c:v>1.1449875268310964E-2</c:v>
                </c:pt>
                <c:pt idx="2415">
                  <c:v>1.1441989728270891E-2</c:v>
                </c:pt>
                <c:pt idx="2416">
                  <c:v>1.1434083510624235E-2</c:v>
                </c:pt>
                <c:pt idx="2417">
                  <c:v>1.1426156594734459E-2</c:v>
                </c:pt>
                <c:pt idx="2418">
                  <c:v>1.1418208959964159E-2</c:v>
                </c:pt>
                <c:pt idx="2419">
                  <c:v>1.1410240585673324E-2</c:v>
                </c:pt>
                <c:pt idx="2420">
                  <c:v>1.1402251451229761E-2</c:v>
                </c:pt>
                <c:pt idx="2421">
                  <c:v>1.1394241535995197E-2</c:v>
                </c:pt>
                <c:pt idx="2422">
                  <c:v>1.1386210819332226E-2</c:v>
                </c:pt>
                <c:pt idx="2423">
                  <c:v>1.1378159280608658E-2</c:v>
                </c:pt>
                <c:pt idx="2424">
                  <c:v>1.1370488041702214E-2</c:v>
                </c:pt>
                <c:pt idx="2425">
                  <c:v>1.1362396546211875E-2</c:v>
                </c:pt>
                <c:pt idx="2426">
                  <c:v>1.1354284168708054E-2</c:v>
                </c:pt>
                <c:pt idx="2427">
                  <c:v>1.1346150888554951E-2</c:v>
                </c:pt>
                <c:pt idx="2428">
                  <c:v>1.1337588533868266E-2</c:v>
                </c:pt>
                <c:pt idx="2429">
                  <c:v>1.1329411629464254E-2</c:v>
                </c:pt>
                <c:pt idx="2430">
                  <c:v>1.1321213758568221E-2</c:v>
                </c:pt>
                <c:pt idx="2431">
                  <c:v>1.1312994900545367E-2</c:v>
                </c:pt>
                <c:pt idx="2432">
                  <c:v>1.1304755034769586E-2</c:v>
                </c:pt>
                <c:pt idx="2433">
                  <c:v>1.1296494140608685E-2</c:v>
                </c:pt>
                <c:pt idx="2434">
                  <c:v>1.128821219743221E-2</c:v>
                </c:pt>
                <c:pt idx="2435">
                  <c:v>1.1279909184612313E-2</c:v>
                </c:pt>
                <c:pt idx="2436">
                  <c:v>1.1271585081521148E-2</c:v>
                </c:pt>
                <c:pt idx="2437">
                  <c:v>1.1263663902308648E-2</c:v>
                </c:pt>
                <c:pt idx="2438">
                  <c:v>1.1255299331337839E-2</c:v>
                </c:pt>
                <c:pt idx="2439">
                  <c:v>1.1246913610151385E-2</c:v>
                </c:pt>
                <c:pt idx="2440">
                  <c:v>1.1238506718124904E-2</c:v>
                </c:pt>
                <c:pt idx="2441">
                  <c:v>1.123007863462611E-2</c:v>
                </c:pt>
                <c:pt idx="2442">
                  <c:v>1.1221629339034136E-2</c:v>
                </c:pt>
                <c:pt idx="2443">
                  <c:v>1.1213158810721085E-2</c:v>
                </c:pt>
                <c:pt idx="2444">
                  <c:v>1.1204667029060821E-2</c:v>
                </c:pt>
                <c:pt idx="2445">
                  <c:v>1.1196153973429839E-2</c:v>
                </c:pt>
                <c:pt idx="2446">
                  <c:v>1.1188059518675963E-2</c:v>
                </c:pt>
                <c:pt idx="2447">
                  <c:v>1.1179505644986598E-2</c:v>
                </c:pt>
                <c:pt idx="2448">
                  <c:v>1.1170930437388371E-2</c:v>
                </c:pt>
                <c:pt idx="2449">
                  <c:v>1.1162333875255115E-2</c:v>
                </c:pt>
                <c:pt idx="2450">
                  <c:v>1.1152821608958717E-2</c:v>
                </c:pt>
                <c:pt idx="2451">
                  <c:v>1.1144178676720989E-2</c:v>
                </c:pt>
                <c:pt idx="2452">
                  <c:v>1.1135514324228126E-2</c:v>
                </c:pt>
                <c:pt idx="2453">
                  <c:v>1.1126828530857495E-2</c:v>
                </c:pt>
                <c:pt idx="2454">
                  <c:v>1.1118121275991676E-2</c:v>
                </c:pt>
                <c:pt idx="2455">
                  <c:v>1.1109848811653946E-2</c:v>
                </c:pt>
                <c:pt idx="2456">
                  <c:v>1.1101100381260645E-2</c:v>
                </c:pt>
                <c:pt idx="2457">
                  <c:v>1.1092330429440947E-2</c:v>
                </c:pt>
                <c:pt idx="2458">
                  <c:v>1.1083538935577494E-2</c:v>
                </c:pt>
                <c:pt idx="2459">
                  <c:v>1.1074262357602406E-2</c:v>
                </c:pt>
                <c:pt idx="2460">
                  <c:v>1.1065425900792659E-2</c:v>
                </c:pt>
                <c:pt idx="2461">
                  <c:v>1.1056567838170122E-2</c:v>
                </c:pt>
                <c:pt idx="2462">
                  <c:v>1.1047688149120848E-2</c:v>
                </c:pt>
                <c:pt idx="2463">
                  <c:v>1.1038786813027415E-2</c:v>
                </c:pt>
                <c:pt idx="2464">
                  <c:v>1.1029863809277618E-2</c:v>
                </c:pt>
                <c:pt idx="2465">
                  <c:v>1.1020919117258381E-2</c:v>
                </c:pt>
                <c:pt idx="2466">
                  <c:v>1.1011952716359233E-2</c:v>
                </c:pt>
                <c:pt idx="2467">
                  <c:v>1.1002964585964489E-2</c:v>
                </c:pt>
                <c:pt idx="2468">
                  <c:v>1.0993954705465421E-2</c:v>
                </c:pt>
                <c:pt idx="2469">
                  <c:v>1.0984923054250686E-2</c:v>
                </c:pt>
                <c:pt idx="2470">
                  <c:v>1.0975869611709817E-2</c:v>
                </c:pt>
                <c:pt idx="2471">
                  <c:v>1.0966794357230605E-2</c:v>
                </c:pt>
                <c:pt idx="2472">
                  <c:v>1.0957697270208663E-2</c:v>
                </c:pt>
                <c:pt idx="2473">
                  <c:v>1.0948578330030915E-2</c:v>
                </c:pt>
                <c:pt idx="2474">
                  <c:v>1.0939437516093841E-2</c:v>
                </c:pt>
                <c:pt idx="2475">
                  <c:v>1.0930274807784366E-2</c:v>
                </c:pt>
                <c:pt idx="2476">
                  <c:v>1.0921584855296354E-2</c:v>
                </c:pt>
                <c:pt idx="2477">
                  <c:v>1.091238014591308E-2</c:v>
                </c:pt>
                <c:pt idx="2478">
                  <c:v>1.0903153482243503E-2</c:v>
                </c:pt>
                <c:pt idx="2479">
                  <c:v>1.0893904843679057E-2</c:v>
                </c:pt>
                <c:pt idx="2480">
                  <c:v>1.0884581320900614E-2</c:v>
                </c:pt>
                <c:pt idx="2481">
                  <c:v>1.0874555008895599E-2</c:v>
                </c:pt>
                <c:pt idx="2482">
                  <c:v>1.0864889562138729E-2</c:v>
                </c:pt>
                <c:pt idx="2483">
                  <c:v>1.0855067548628384E-2</c:v>
                </c:pt>
                <c:pt idx="2484">
                  <c:v>1.0845091871645658E-2</c:v>
                </c:pt>
                <c:pt idx="2485">
                  <c:v>1.0834965440426012E-2</c:v>
                </c:pt>
                <c:pt idx="2486">
                  <c:v>1.0824691170144504E-2</c:v>
                </c:pt>
                <c:pt idx="2487">
                  <c:v>1.0814271981915787E-2</c:v>
                </c:pt>
                <c:pt idx="2488">
                  <c:v>1.080371080280541E-2</c:v>
                </c:pt>
                <c:pt idx="2489">
                  <c:v>1.0794271052181337E-2</c:v>
                </c:pt>
                <c:pt idx="2490">
                  <c:v>1.0783441646990077E-2</c:v>
                </c:pt>
                <c:pt idx="2491">
                  <c:v>1.0772475745952192E-2</c:v>
                </c:pt>
                <c:pt idx="2492">
                  <c:v>1.076137636397867E-2</c:v>
                </c:pt>
                <c:pt idx="2493">
                  <c:v>1.0747969697220408E-2</c:v>
                </c:pt>
                <c:pt idx="2494">
                  <c:v>1.0737445419787051E-2</c:v>
                </c:pt>
                <c:pt idx="2495">
                  <c:v>1.0726302841976398E-2</c:v>
                </c:pt>
                <c:pt idx="2496">
                  <c:v>1.0715176821420869E-2</c:v>
                </c:pt>
                <c:pt idx="2497">
                  <c:v>1.0704067415503005E-2</c:v>
                </c:pt>
                <c:pt idx="2498">
                  <c:v>1.0693605238833155E-2</c:v>
                </c:pt>
                <c:pt idx="2499">
                  <c:v>1.0682528357148904E-2</c:v>
                </c:pt>
                <c:pt idx="2500">
                  <c:v>1.0671468257304391E-2</c:v>
                </c:pt>
                <c:pt idx="2501">
                  <c:v>1.0660424996673048E-2</c:v>
                </c:pt>
                <c:pt idx="2502">
                  <c:v>1.0646264271872772E-2</c:v>
                </c:pt>
                <c:pt idx="2503">
                  <c:v>1.0635259351389793E-2</c:v>
                </c:pt>
                <c:pt idx="2504">
                  <c:v>1.0624271466930471E-2</c:v>
                </c:pt>
                <c:pt idx="2505">
                  <c:v>1.0613300675874437E-2</c:v>
                </c:pt>
                <c:pt idx="2506">
                  <c:v>1.0604216561978744E-2</c:v>
                </c:pt>
                <c:pt idx="2507">
                  <c:v>1.0593277375370766E-2</c:v>
                </c:pt>
                <c:pt idx="2508">
                  <c:v>1.05823554394832E-2</c:v>
                </c:pt>
                <c:pt idx="2509">
                  <c:v>1.0565227388873725E-2</c:v>
                </c:pt>
                <c:pt idx="2510">
                  <c:v>1.0560563549371876E-2</c:v>
                </c:pt>
                <c:pt idx="2511">
                  <c:v>1.0547838104024378E-2</c:v>
                </c:pt>
                <c:pt idx="2512">
                  <c:v>1.053698857329608E-2</c:v>
                </c:pt>
                <c:pt idx="2513">
                  <c:v>1.0526156594969017E-2</c:v>
                </c:pt>
                <c:pt idx="2514">
                  <c:v>1.0515342226416868E-2</c:v>
                </c:pt>
                <c:pt idx="2515">
                  <c:v>1.0504545525009065E-2</c:v>
                </c:pt>
                <c:pt idx="2516">
                  <c:v>1.0493766548122684E-2</c:v>
                </c:pt>
                <c:pt idx="2517">
                  <c:v>1.0483005353125456E-2</c:v>
                </c:pt>
                <c:pt idx="2518">
                  <c:v>1.0472261997390212E-2</c:v>
                </c:pt>
                <c:pt idx="2519">
                  <c:v>1.0463369101238091E-2</c:v>
                </c:pt>
                <c:pt idx="2520">
                  <c:v>1.0450829033191037E-2</c:v>
                </c:pt>
                <c:pt idx="2521">
                  <c:v>1.0440139539466813E-2</c:v>
                </c:pt>
                <c:pt idx="2522">
                  <c:v>1.0429468114486537E-2</c:v>
                </c:pt>
                <c:pt idx="2523">
                  <c:v>1.0418814815618788E-2</c:v>
                </c:pt>
                <c:pt idx="2524">
                  <c:v>1.0408179700234693E-2</c:v>
                </c:pt>
                <c:pt idx="2525">
                  <c:v>1.039756282570028E-2</c:v>
                </c:pt>
                <c:pt idx="2526">
                  <c:v>1.0386964249384126E-2</c:v>
                </c:pt>
                <c:pt idx="2527">
                  <c:v>1.0376384028657364E-2</c:v>
                </c:pt>
                <c:pt idx="2528">
                  <c:v>1.0367627727519382E-2</c:v>
                </c:pt>
                <c:pt idx="2529">
                  <c:v>1.0357081309753907E-2</c:v>
                </c:pt>
                <c:pt idx="2530">
                  <c:v>1.0346553404866697E-2</c:v>
                </c:pt>
                <c:pt idx="2531">
                  <c:v>1.0336044070221973E-2</c:v>
                </c:pt>
                <c:pt idx="2532">
                  <c:v>1.0323760266681267E-2</c:v>
                </c:pt>
                <c:pt idx="2533">
                  <c:v>1.0313291384182501E-2</c:v>
                </c:pt>
                <c:pt idx="2534">
                  <c:v>1.0302841258837863E-2</c:v>
                </c:pt>
                <c:pt idx="2535">
                  <c:v>1.0292409948009978E-2</c:v>
                </c:pt>
                <c:pt idx="2536">
                  <c:v>1.0281997509064023E-2</c:v>
                </c:pt>
                <c:pt idx="2537">
                  <c:v>1.0271603999366025E-2</c:v>
                </c:pt>
                <c:pt idx="2538">
                  <c:v>1.0261229476277757E-2</c:v>
                </c:pt>
                <c:pt idx="2539">
                  <c:v>1.0250873997165247E-2</c:v>
                </c:pt>
                <c:pt idx="2540">
                  <c:v>1.0240537619388571E-2</c:v>
                </c:pt>
                <c:pt idx="2541">
                  <c:v>1.0232572995973577E-2</c:v>
                </c:pt>
                <c:pt idx="2542">
                  <c:v>1.0222270630152686E-2</c:v>
                </c:pt>
                <c:pt idx="2543">
                  <c:v>1.0211987518008669E-2</c:v>
                </c:pt>
                <c:pt idx="2544">
                  <c:v>1.0201723716907196E-2</c:v>
                </c:pt>
                <c:pt idx="2545">
                  <c:v>1.0188261889684046E-2</c:v>
                </c:pt>
                <c:pt idx="2546">
                  <c:v>1.017629578012343E-2</c:v>
                </c:pt>
                <c:pt idx="2547">
                  <c:v>1.0165518641269014E-2</c:v>
                </c:pt>
                <c:pt idx="2548">
                  <c:v>1.0155923270944014E-2</c:v>
                </c:pt>
                <c:pt idx="2549">
                  <c:v>1.0145766428722234E-2</c:v>
                </c:pt>
                <c:pt idx="2550">
                  <c:v>1.0135629271227268E-2</c:v>
                </c:pt>
                <c:pt idx="2551">
                  <c:v>1.0125511855818949E-2</c:v>
                </c:pt>
                <c:pt idx="2552">
                  <c:v>1.0115414239855352E-2</c:v>
                </c:pt>
                <c:pt idx="2553">
                  <c:v>1.0105336480698062E-2</c:v>
                </c:pt>
                <c:pt idx="2554">
                  <c:v>1.009470549542016E-2</c:v>
                </c:pt>
                <c:pt idx="2555">
                  <c:v>1.0084668778691134E-2</c:v>
                </c:pt>
                <c:pt idx="2556">
                  <c:v>1.0074652095780189E-2</c:v>
                </c:pt>
                <c:pt idx="2557">
                  <c:v>1.0064655504044055E-2</c:v>
                </c:pt>
                <c:pt idx="2558">
                  <c:v>1.0055247544546765E-2</c:v>
                </c:pt>
                <c:pt idx="2559">
                  <c:v>1.0045290130750405E-2</c:v>
                </c:pt>
                <c:pt idx="2560">
                  <c:v>1.0032517516927544E-2</c:v>
                </c:pt>
                <c:pt idx="2561">
                  <c:v>1.0025436135451614E-2</c:v>
                </c:pt>
                <c:pt idx="2562">
                  <c:v>1.0015539668663575E-2</c:v>
                </c:pt>
                <c:pt idx="2563">
                  <c:v>1.0005101080334136E-2</c:v>
                </c:pt>
                <c:pt idx="2564">
                  <c:v>9.9952467328300477E-3</c:v>
                </c:pt>
                <c:pt idx="2565">
                  <c:v>9.985412935355464E-3</c:v>
                </c:pt>
                <c:pt idx="2566">
                  <c:v>9.9755997452697174E-3</c:v>
                </c:pt>
                <c:pt idx="2567">
                  <c:v>9.9658072199234581E-3</c:v>
                </c:pt>
                <c:pt idx="2568">
                  <c:v>9.9560354166742786E-3</c:v>
                </c:pt>
                <c:pt idx="2569">
                  <c:v>9.946284392875435E-3</c:v>
                </c:pt>
                <c:pt idx="2570">
                  <c:v>9.9365542058853906E-3</c:v>
                </c:pt>
                <c:pt idx="2571">
                  <c:v>9.9268449130556612E-3</c:v>
                </c:pt>
                <c:pt idx="2572">
                  <c:v>9.9171565717412358E-3</c:v>
                </c:pt>
                <c:pt idx="2573">
                  <c:v>9.907489239293632E-3</c:v>
                </c:pt>
                <c:pt idx="2574">
                  <c:v>9.8978429730713149E-3</c:v>
                </c:pt>
                <c:pt idx="2575">
                  <c:v>9.888217830424928E-3</c:v>
                </c:pt>
                <c:pt idx="2576">
                  <c:v>9.8786138687077269E-3</c:v>
                </c:pt>
                <c:pt idx="2577">
                  <c:v>9.8690311452738315E-3</c:v>
                </c:pt>
                <c:pt idx="2578">
                  <c:v>9.8594697174747559E-3</c:v>
                </c:pt>
                <c:pt idx="2579">
                  <c:v>9.8499296426637559E-3</c:v>
                </c:pt>
                <c:pt idx="2580">
                  <c:v>9.8409524392639725E-3</c:v>
                </c:pt>
                <c:pt idx="2581">
                  <c:v>9.8314539574422335E-3</c:v>
                </c:pt>
                <c:pt idx="2582">
                  <c:v>9.8219769957345378E-3</c:v>
                </c:pt>
                <c:pt idx="2583">
                  <c:v>9.8125216114919311E-3</c:v>
                </c:pt>
                <c:pt idx="2584">
                  <c:v>9.8025515707632783E-3</c:v>
                </c:pt>
                <c:pt idx="2585">
                  <c:v>9.7931408182772989E-3</c:v>
                </c:pt>
                <c:pt idx="2586">
                  <c:v>9.7837518202417359E-3</c:v>
                </c:pt>
                <c:pt idx="2587">
                  <c:v>9.7743846340089691E-3</c:v>
                </c:pt>
                <c:pt idx="2588">
                  <c:v>9.7650393169279124E-3</c:v>
                </c:pt>
                <c:pt idx="2589">
                  <c:v>9.7557159263518128E-3</c:v>
                </c:pt>
                <c:pt idx="2590">
                  <c:v>9.7464145196295825E-3</c:v>
                </c:pt>
                <c:pt idx="2591">
                  <c:v>9.737135154113603E-3</c:v>
                </c:pt>
                <c:pt idx="2592">
                  <c:v>9.7278778871519138E-3</c:v>
                </c:pt>
                <c:pt idx="2593">
                  <c:v>9.7191671468743624E-3</c:v>
                </c:pt>
                <c:pt idx="2594">
                  <c:v>9.709952899913327E-3</c:v>
                </c:pt>
                <c:pt idx="2595">
                  <c:v>9.7007609186229166E-3</c:v>
                </c:pt>
                <c:pt idx="2596">
                  <c:v>9.6915912603568154E-3</c:v>
                </c:pt>
                <c:pt idx="2597">
                  <c:v>9.6837346252026026E-3</c:v>
                </c:pt>
                <c:pt idx="2598">
                  <c:v>9.6725349303135033E-3</c:v>
                </c:pt>
                <c:pt idx="2599">
                  <c:v>9.6634344294628249E-3</c:v>
                </c:pt>
                <c:pt idx="2600">
                  <c:v>9.6543564842939134E-3</c:v>
                </c:pt>
                <c:pt idx="2601">
                  <c:v>9.6453011521582255E-3</c:v>
                </c:pt>
                <c:pt idx="2602">
                  <c:v>9.6362684904027773E-3</c:v>
                </c:pt>
                <c:pt idx="2603">
                  <c:v>9.6272585563772495E-3</c:v>
                </c:pt>
                <c:pt idx="2604">
                  <c:v>9.6182714074295461E-3</c:v>
                </c:pt>
                <c:pt idx="2605">
                  <c:v>9.6093071009093478E-3</c:v>
                </c:pt>
                <c:pt idx="2606">
                  <c:v>9.5993530771215883E-3</c:v>
                </c:pt>
                <c:pt idx="2607">
                  <c:v>9.5904374549019619E-3</c:v>
                </c:pt>
                <c:pt idx="2608">
                  <c:v>9.5815448570082604E-3</c:v>
                </c:pt>
                <c:pt idx="2609">
                  <c:v>9.5726753407928654E-3</c:v>
                </c:pt>
                <c:pt idx="2610">
                  <c:v>9.5618058363752898E-3</c:v>
                </c:pt>
                <c:pt idx="2611">
                  <c:v>9.5529878585513192E-3</c:v>
                </c:pt>
                <c:pt idx="2612">
                  <c:v>9.5441931459026297E-3</c:v>
                </c:pt>
                <c:pt idx="2613">
                  <c:v>9.5354217557793875E-3</c:v>
                </c:pt>
                <c:pt idx="2614">
                  <c:v>9.5239438113703615E-3</c:v>
                </c:pt>
                <c:pt idx="2615">
                  <c:v>9.5174562460665774E-3</c:v>
                </c:pt>
                <c:pt idx="2616">
                  <c:v>9.5087566273055479E-3</c:v>
                </c:pt>
                <c:pt idx="2617">
                  <c:v>9.5000805653853455E-3</c:v>
                </c:pt>
                <c:pt idx="2618">
                  <c:v>9.4914281176505331E-3</c:v>
                </c:pt>
                <c:pt idx="2619">
                  <c:v>9.4827993414482795E-3</c:v>
                </c:pt>
                <c:pt idx="2620">
                  <c:v>9.4741942941257568E-3</c:v>
                </c:pt>
                <c:pt idx="2621">
                  <c:v>9.4656130330301354E-3</c:v>
                </c:pt>
                <c:pt idx="2622">
                  <c:v>9.4570556155051111E-3</c:v>
                </c:pt>
                <c:pt idx="2623">
                  <c:v>9.4485220988995908E-3</c:v>
                </c:pt>
                <c:pt idx="2624">
                  <c:v>9.4400125405598757E-3</c:v>
                </c:pt>
                <c:pt idx="2625">
                  <c:v>9.4315269978305308E-3</c:v>
                </c:pt>
                <c:pt idx="2626">
                  <c:v>9.4230655280587265E-3</c:v>
                </c:pt>
                <c:pt idx="2627">
                  <c:v>9.4146281885907641E-3</c:v>
                </c:pt>
                <c:pt idx="2628">
                  <c:v>9.4062150367738139E-3</c:v>
                </c:pt>
                <c:pt idx="2629">
                  <c:v>9.3978261299515718E-3</c:v>
                </c:pt>
                <c:pt idx="2630">
                  <c:v>9.3894615254712082E-3</c:v>
                </c:pt>
                <c:pt idx="2631">
                  <c:v>9.3811212806790244E-3</c:v>
                </c:pt>
                <c:pt idx="2632">
                  <c:v>9.3732728943707565E-3</c:v>
                </c:pt>
                <c:pt idx="2633">
                  <c:v>9.3649799975557887E-3</c:v>
                </c:pt>
                <c:pt idx="2634">
                  <c:v>9.35671162754163E-3</c:v>
                </c:pt>
                <c:pt idx="2635">
                  <c:v>9.3466175007774297E-3</c:v>
                </c:pt>
                <c:pt idx="2636">
                  <c:v>9.3397874591483188E-3</c:v>
                </c:pt>
                <c:pt idx="2637">
                  <c:v>9.33159457674799E-3</c:v>
                </c:pt>
                <c:pt idx="2638">
                  <c:v>9.3234264554582121E-3</c:v>
                </c:pt>
                <c:pt idx="2639">
                  <c:v>9.3152831526218151E-3</c:v>
                </c:pt>
                <c:pt idx="2640">
                  <c:v>9.3071647255877042E-3</c:v>
                </c:pt>
                <c:pt idx="2641">
                  <c:v>9.2990712316987079E-3</c:v>
                </c:pt>
                <c:pt idx="2642">
                  <c:v>9.2910027283011273E-3</c:v>
                </c:pt>
                <c:pt idx="2643">
                  <c:v>9.2829592727430021E-3</c:v>
                </c:pt>
                <c:pt idx="2644">
                  <c:v>9.2749409223697628E-3</c:v>
                </c:pt>
                <c:pt idx="2645">
                  <c:v>9.2673947273035975E-3</c:v>
                </c:pt>
                <c:pt idx="2646">
                  <c:v>9.2594251519057414E-3</c:v>
                </c:pt>
                <c:pt idx="2647">
                  <c:v>9.2514808488099384E-3</c:v>
                </c:pt>
                <c:pt idx="2648">
                  <c:v>9.2390481422393103E-3</c:v>
                </c:pt>
                <c:pt idx="2649">
                  <c:v>9.2345427094467514E-3</c:v>
                </c:pt>
                <c:pt idx="2650">
                  <c:v>9.2278001467864627E-3</c:v>
                </c:pt>
                <c:pt idx="2651">
                  <c:v>9.2199575063522457E-3</c:v>
                </c:pt>
                <c:pt idx="2652">
                  <c:v>9.2121404249507211E-3</c:v>
                </c:pt>
                <c:pt idx="2653">
                  <c:v>9.2043489599259072E-3</c:v>
                </c:pt>
                <c:pt idx="2654">
                  <c:v>9.1970156676461912E-3</c:v>
                </c:pt>
                <c:pt idx="2655">
                  <c:v>9.1892739562107195E-3</c:v>
                </c:pt>
                <c:pt idx="2656">
                  <c:v>9.1815580282705866E-3</c:v>
                </c:pt>
                <c:pt idx="2657">
                  <c:v>9.1738679411754731E-3</c:v>
                </c:pt>
                <c:pt idx="2658">
                  <c:v>9.1653521751346237E-3</c:v>
                </c:pt>
                <c:pt idx="2659">
                  <c:v>9.1577172840309404E-3</c:v>
                </c:pt>
                <c:pt idx="2660">
                  <c:v>9.1501084156486254E-3</c:v>
                </c:pt>
                <c:pt idx="2661">
                  <c:v>9.1425256273331111E-3</c:v>
                </c:pt>
                <c:pt idx="2662">
                  <c:v>9.1353879738386417E-3</c:v>
                </c:pt>
                <c:pt idx="2663">
                  <c:v>9.127855826639943E-3</c:v>
                </c:pt>
                <c:pt idx="2664">
                  <c:v>9.1203499266337938E-3</c:v>
                </c:pt>
                <c:pt idx="2665">
                  <c:v>9.1128703311624606E-3</c:v>
                </c:pt>
                <c:pt idx="2666">
                  <c:v>9.105417097576108E-3</c:v>
                </c:pt>
                <c:pt idx="2667">
                  <c:v>9.0975797902679099E-3</c:v>
                </c:pt>
                <c:pt idx="2668">
                  <c:v>9.090181168131227E-3</c:v>
                </c:pt>
                <c:pt idx="2669">
                  <c:v>9.0828090848378389E-3</c:v>
                </c:pt>
                <c:pt idx="2670">
                  <c:v>9.0754635977331813E-3</c:v>
                </c:pt>
                <c:pt idx="2671">
                  <c:v>9.0681447641661611E-3</c:v>
                </c:pt>
                <c:pt idx="2672">
                  <c:v>9.0608526414830814E-3</c:v>
                </c:pt>
                <c:pt idx="2673">
                  <c:v>9.0535872870337163E-3</c:v>
                </c:pt>
                <c:pt idx="2674">
                  <c:v>9.0463487581635017E-3</c:v>
                </c:pt>
                <c:pt idx="2675">
                  <c:v>9.039137112221346E-3</c:v>
                </c:pt>
                <c:pt idx="2676">
                  <c:v>9.0319524065552853E-3</c:v>
                </c:pt>
                <c:pt idx="2677">
                  <c:v>9.0247946985124936E-3</c:v>
                </c:pt>
                <c:pt idx="2678">
                  <c:v>9.0176640454427449E-3</c:v>
                </c:pt>
                <c:pt idx="2679">
                  <c:v>9.0105605046914734E-3</c:v>
                </c:pt>
                <c:pt idx="2680">
                  <c:v>9.0034841336128022E-3</c:v>
                </c:pt>
                <c:pt idx="2681">
                  <c:v>8.9964349895495545E-3</c:v>
                </c:pt>
                <c:pt idx="2682">
                  <c:v>8.9894131298558534E-3</c:v>
                </c:pt>
                <c:pt idx="2683">
                  <c:v>8.9824186118762622E-3</c:v>
                </c:pt>
                <c:pt idx="2684">
                  <c:v>8.9758321514390189E-3</c:v>
                </c:pt>
                <c:pt idx="2685">
                  <c:v>8.9688906897346828E-3</c:v>
                </c:pt>
                <c:pt idx="2686">
                  <c:v>8.961976736882685E-3</c:v>
                </c:pt>
                <c:pt idx="2687">
                  <c:v>8.9550903502279254E-3</c:v>
                </c:pt>
                <c:pt idx="2688">
                  <c:v>8.9478581549477989E-3</c:v>
                </c:pt>
                <c:pt idx="2689">
                  <c:v>8.9410288916051388E-3</c:v>
                </c:pt>
                <c:pt idx="2690">
                  <c:v>8.9342273714250291E-3</c:v>
                </c:pt>
                <c:pt idx="2691">
                  <c:v>8.9274536517598528E-3</c:v>
                </c:pt>
                <c:pt idx="2692">
                  <c:v>8.9207077899602569E-3</c:v>
                </c:pt>
                <c:pt idx="2693">
                  <c:v>8.9139898433751464E-3</c:v>
                </c:pt>
                <c:pt idx="2694">
                  <c:v>8.9072998693577789E-3</c:v>
                </c:pt>
                <c:pt idx="2695">
                  <c:v>8.9006379252587961E-3</c:v>
                </c:pt>
                <c:pt idx="2696">
                  <c:v>8.8940040684288464E-3</c:v>
                </c:pt>
                <c:pt idx="2697">
                  <c:v>8.888112299223927E-3</c:v>
                </c:pt>
                <c:pt idx="2698">
                  <c:v>8.8815310633423294E-3</c:v>
                </c:pt>
                <c:pt idx="2699">
                  <c:v>8.8749780769603603E-3</c:v>
                </c:pt>
                <c:pt idx="2700">
                  <c:v>8.8684533974321411E-3</c:v>
                </c:pt>
                <c:pt idx="2701">
                  <c:v>8.8619570821100169E-3</c:v>
                </c:pt>
                <c:pt idx="2702">
                  <c:v>8.8554891883463327E-3</c:v>
                </c:pt>
                <c:pt idx="2703">
                  <c:v>8.8490497734943219E-3</c:v>
                </c:pt>
                <c:pt idx="2704">
                  <c:v>8.8426388949081058E-3</c:v>
                </c:pt>
                <c:pt idx="2705">
                  <c:v>8.8362566099418061E-3</c:v>
                </c:pt>
                <c:pt idx="2706">
                  <c:v>8.8302432697251344E-3</c:v>
                </c:pt>
                <c:pt idx="2707">
                  <c:v>8.8239164377840861E-3</c:v>
                </c:pt>
                <c:pt idx="2708">
                  <c:v>8.8176183666138826E-3</c:v>
                </c:pt>
                <c:pt idx="2709">
                  <c:v>8.8113491135663989E-3</c:v>
                </c:pt>
                <c:pt idx="2710">
                  <c:v>8.8041113534718888E-3</c:v>
                </c:pt>
                <c:pt idx="2711">
                  <c:v>8.7979056880164701E-3</c:v>
                </c:pt>
                <c:pt idx="2712">
                  <c:v>8.7917290274847314E-3</c:v>
                </c:pt>
                <c:pt idx="2713">
                  <c:v>8.7855814292325338E-3</c:v>
                </c:pt>
                <c:pt idx="2714">
                  <c:v>8.779787495904608E-3</c:v>
                </c:pt>
                <c:pt idx="2715">
                  <c:v>8.7736962477112952E-3</c:v>
                </c:pt>
                <c:pt idx="2716">
                  <c:v>8.7676342289561924E-3</c:v>
                </c:pt>
                <c:pt idx="2717">
                  <c:v>8.7616014969947396E-3</c:v>
                </c:pt>
                <c:pt idx="2718">
                  <c:v>8.7555981091858876E-3</c:v>
                </c:pt>
                <c:pt idx="2719">
                  <c:v>8.7493093595647029E-3</c:v>
                </c:pt>
                <c:pt idx="2720">
                  <c:v>8.7433668032585333E-3</c:v>
                </c:pt>
                <c:pt idx="2721">
                  <c:v>8.7374537680883369E-3</c:v>
                </c:pt>
                <c:pt idx="2722">
                  <c:v>8.7315703114125755E-3</c:v>
                </c:pt>
                <c:pt idx="2723">
                  <c:v>8.7257164905897161E-3</c:v>
                </c:pt>
                <c:pt idx="2724">
                  <c:v>8.7198923629782255E-3</c:v>
                </c:pt>
                <c:pt idx="2725">
                  <c:v>8.7140979859391746E-3</c:v>
                </c:pt>
                <c:pt idx="2726">
                  <c:v>8.7083334168301611E-3</c:v>
                </c:pt>
                <c:pt idx="2727">
                  <c:v>8.7025987130131266E-3</c:v>
                </c:pt>
                <c:pt idx="2728">
                  <c:v>8.6968939318474037E-3</c:v>
                </c:pt>
                <c:pt idx="2729">
                  <c:v>8.6912191306940684E-3</c:v>
                </c:pt>
                <c:pt idx="2730">
                  <c:v>8.6855743669159279E-3</c:v>
                </c:pt>
                <c:pt idx="2731">
                  <c:v>8.6799596978697127E-3</c:v>
                </c:pt>
                <c:pt idx="2732">
                  <c:v>8.6743751809217062E-3</c:v>
                </c:pt>
                <c:pt idx="2733">
                  <c:v>8.6688208734329811E-3</c:v>
                </c:pt>
                <c:pt idx="2734">
                  <c:v>8.6632968327637425E-3</c:v>
                </c:pt>
                <c:pt idx="2735">
                  <c:v>8.6578031162794049E-3</c:v>
                </c:pt>
                <c:pt idx="2736">
                  <c:v>8.6526203677124939E-3</c:v>
                </c:pt>
                <c:pt idx="2737">
                  <c:v>8.6471854170840461E-3</c:v>
                </c:pt>
                <c:pt idx="2738">
                  <c:v>8.6417809578206353E-3</c:v>
                </c:pt>
                <c:pt idx="2739">
                  <c:v>8.6364070472856064E-3</c:v>
                </c:pt>
                <c:pt idx="2740">
                  <c:v>8.6310637428440619E-3</c:v>
                </c:pt>
                <c:pt idx="2741">
                  <c:v>8.62548083761106E-3</c:v>
                </c:pt>
                <c:pt idx="2742">
                  <c:v>8.6202009966101344E-3</c:v>
                </c:pt>
                <c:pt idx="2743">
                  <c:v>8.6149519387087557E-3</c:v>
                </c:pt>
                <c:pt idx="2744">
                  <c:v>8.6097337212775547E-3</c:v>
                </c:pt>
                <c:pt idx="2745">
                  <c:v>8.6045464016802093E-3</c:v>
                </c:pt>
                <c:pt idx="2746">
                  <c:v>8.5993900372838758E-3</c:v>
                </c:pt>
                <c:pt idx="2747">
                  <c:v>8.5942646854600523E-3</c:v>
                </c:pt>
                <c:pt idx="2748">
                  <c:v>8.5891704035724187E-3</c:v>
                </c:pt>
                <c:pt idx="2749">
                  <c:v>8.5846144340404607E-3</c:v>
                </c:pt>
                <c:pt idx="2750">
                  <c:v>8.5795782277537924E-3</c:v>
                </c:pt>
                <c:pt idx="2751">
                  <c:v>8.5745732536901542E-3</c:v>
                </c:pt>
                <c:pt idx="2752">
                  <c:v>8.5695995692214311E-3</c:v>
                </c:pt>
                <c:pt idx="2753">
                  <c:v>8.5646572317132907E-3</c:v>
                </c:pt>
                <c:pt idx="2754">
                  <c:v>8.5597462985385064E-3</c:v>
                </c:pt>
                <c:pt idx="2755">
                  <c:v>8.5548668270689632E-3</c:v>
                </c:pt>
                <c:pt idx="2756">
                  <c:v>8.550018874676546E-3</c:v>
                </c:pt>
                <c:pt idx="2757">
                  <c:v>8.5452024987304753E-3</c:v>
                </c:pt>
                <c:pt idx="2758">
                  <c:v>8.5406524124040026E-3</c:v>
                </c:pt>
                <c:pt idx="2759">
                  <c:v>8.5358971998333293E-3</c:v>
                </c:pt>
                <c:pt idx="2760">
                  <c:v>8.531173730918452E-3</c:v>
                </c:pt>
                <c:pt idx="2761">
                  <c:v>8.5264820630336965E-3</c:v>
                </c:pt>
                <c:pt idx="2762">
                  <c:v>8.5211449279286745E-3</c:v>
                </c:pt>
                <c:pt idx="2763">
                  <c:v>8.5165235796055248E-3</c:v>
                </c:pt>
                <c:pt idx="2764">
                  <c:v>8.5119342191764466E-3</c:v>
                </c:pt>
                <c:pt idx="2765">
                  <c:v>8.5073769040164161E-3</c:v>
                </c:pt>
                <c:pt idx="2766">
                  <c:v>8.5028516915004078E-3</c:v>
                </c:pt>
                <c:pt idx="2767">
                  <c:v>8.4985732490152968E-3</c:v>
                </c:pt>
                <c:pt idx="2768">
                  <c:v>8.4941102070573166E-3</c:v>
                </c:pt>
                <c:pt idx="2769">
                  <c:v>8.4896794349652357E-3</c:v>
                </c:pt>
                <c:pt idx="2770">
                  <c:v>8.4852809901155759E-3</c:v>
                </c:pt>
                <c:pt idx="2771">
                  <c:v>8.4807091768272971E-3</c:v>
                </c:pt>
                <c:pt idx="2772">
                  <c:v>8.4763777851254683E-3</c:v>
                </c:pt>
                <c:pt idx="2773">
                  <c:v>8.4720788977211553E-3</c:v>
                </c:pt>
                <c:pt idx="2774">
                  <c:v>8.46781257199802E-3</c:v>
                </c:pt>
                <c:pt idx="2775">
                  <c:v>8.4635788653327736E-3</c:v>
                </c:pt>
                <c:pt idx="2776">
                  <c:v>8.4593778351116852E-3</c:v>
                </c:pt>
                <c:pt idx="2777">
                  <c:v>8.4552095387149459E-3</c:v>
                </c:pt>
                <c:pt idx="2778">
                  <c:v>8.4510740335279524E-3</c:v>
                </c:pt>
                <c:pt idx="2779">
                  <c:v>8.4469713769343702E-3</c:v>
                </c:pt>
                <c:pt idx="2780">
                  <c:v>8.4429016263187304E-3</c:v>
                </c:pt>
                <c:pt idx="2781">
                  <c:v>8.4388648390638261E-3</c:v>
                </c:pt>
                <c:pt idx="2782">
                  <c:v>8.4348610725585357E-3</c:v>
                </c:pt>
                <c:pt idx="2783">
                  <c:v>8.4308903841873901E-3</c:v>
                </c:pt>
                <c:pt idx="2784">
                  <c:v>8.4269528313366589E-3</c:v>
                </c:pt>
                <c:pt idx="2785">
                  <c:v>8.4230484713969569E-3</c:v>
                </c:pt>
                <c:pt idx="2786">
                  <c:v>8.4191773617528151E-3</c:v>
                </c:pt>
                <c:pt idx="2787">
                  <c:v>8.4153395597974523E-3</c:v>
                </c:pt>
                <c:pt idx="2788">
                  <c:v>8.4117023565208685E-3</c:v>
                </c:pt>
                <c:pt idx="2789">
                  <c:v>8.4079290319959438E-3</c:v>
                </c:pt>
                <c:pt idx="2790">
                  <c:v>8.4041891824081279E-3</c:v>
                </c:pt>
                <c:pt idx="2791">
                  <c:v>8.4004828651471162E-3</c:v>
                </c:pt>
                <c:pt idx="2792">
                  <c:v>8.3968101376052443E-3</c:v>
                </c:pt>
                <c:pt idx="2793">
                  <c:v>8.3930154233102326E-3</c:v>
                </c:pt>
                <c:pt idx="2794">
                  <c:v>8.3894123820935449E-3</c:v>
                </c:pt>
                <c:pt idx="2795">
                  <c:v>8.385843107695766E-3</c:v>
                </c:pt>
                <c:pt idx="2796">
                  <c:v>8.3823076575118491E-3</c:v>
                </c:pt>
                <c:pt idx="2797">
                  <c:v>8.3788060889358872E-3</c:v>
                </c:pt>
                <c:pt idx="2798">
                  <c:v>8.3753384593663136E-3</c:v>
                </c:pt>
                <c:pt idx="2799">
                  <c:v>8.3719048261954795E-3</c:v>
                </c:pt>
                <c:pt idx="2800">
                  <c:v>8.3685052468252946E-3</c:v>
                </c:pt>
                <c:pt idx="2801">
                  <c:v>8.3654136397051104E-3</c:v>
                </c:pt>
                <c:pt idx="2802">
                  <c:v>8.3620775924497792E-3</c:v>
                </c:pt>
                <c:pt idx="2803">
                  <c:v>8.3587757613416969E-3</c:v>
                </c:pt>
                <c:pt idx="2804">
                  <c:v>8.3555082037767292E-3</c:v>
                </c:pt>
                <c:pt idx="2805">
                  <c:v>8.3516887163114246E-3</c:v>
                </c:pt>
                <c:pt idx="2806">
                  <c:v>8.3486219725443789E-3</c:v>
                </c:pt>
                <c:pt idx="2807">
                  <c:v>8.345462505523038E-3</c:v>
                </c:pt>
                <c:pt idx="2808">
                  <c:v>8.3423375498465902E-3</c:v>
                </c:pt>
                <c:pt idx="2809">
                  <c:v>8.3392471629233356E-3</c:v>
                </c:pt>
                <c:pt idx="2810">
                  <c:v>8.3363067890359216E-3</c:v>
                </c:pt>
                <c:pt idx="2811">
                  <c:v>8.3332832937085596E-3</c:v>
                </c:pt>
                <c:pt idx="2812">
                  <c:v>8.3302945344172676E-3</c:v>
                </c:pt>
                <c:pt idx="2813">
                  <c:v>8.3273405685642191E-3</c:v>
                </c:pt>
                <c:pt idx="2814">
                  <c:v>8.3238953391354172E-3</c:v>
                </c:pt>
                <c:pt idx="2815">
                  <c:v>8.3210233266352556E-3</c:v>
                </c:pt>
                <c:pt idx="2816">
                  <c:v>8.3181863044512697E-3</c:v>
                </c:pt>
                <c:pt idx="2817">
                  <c:v>8.3153843299911562E-3</c:v>
                </c:pt>
                <c:pt idx="2818">
                  <c:v>8.3129030752609103E-3</c:v>
                </c:pt>
                <c:pt idx="2819">
                  <c:v>8.3101639912279163E-3</c:v>
                </c:pt>
                <c:pt idx="2820">
                  <c:v>8.3059308672122027E-3</c:v>
                </c:pt>
                <c:pt idx="2821">
                  <c:v>8.3047914960644436E-3</c:v>
                </c:pt>
                <c:pt idx="2822">
                  <c:v>8.3021581997572824E-3</c:v>
                </c:pt>
                <c:pt idx="2823">
                  <c:v>8.2993117005833381E-3</c:v>
                </c:pt>
                <c:pt idx="2824">
                  <c:v>8.2967566677741821E-3</c:v>
                </c:pt>
                <c:pt idx="2825">
                  <c:v>8.29423714200744E-3</c:v>
                </c:pt>
                <c:pt idx="2826">
                  <c:v>8.2917531806967568E-3</c:v>
                </c:pt>
                <c:pt idx="2827">
                  <c:v>8.28930484126854E-3</c:v>
                </c:pt>
                <c:pt idx="2828">
                  <c:v>8.2868921811364363E-3</c:v>
                </c:pt>
                <c:pt idx="2829">
                  <c:v>8.2845152577225977E-3</c:v>
                </c:pt>
                <c:pt idx="2830">
                  <c:v>8.2821741284483264E-3</c:v>
                </c:pt>
                <c:pt idx="2831">
                  <c:v>8.2800574060074659E-3</c:v>
                </c:pt>
                <c:pt idx="2832">
                  <c:v>8.2775994820138976E-3</c:v>
                </c:pt>
                <c:pt idx="2833">
                  <c:v>8.2753660796997443E-3</c:v>
                </c:pt>
                <c:pt idx="2834">
                  <c:v>8.2731687012197203E-3</c:v>
                </c:pt>
                <c:pt idx="2835">
                  <c:v>8.2710074040019295E-3</c:v>
                </c:pt>
                <c:pt idx="2836">
                  <c:v>8.268882245470224E-3</c:v>
                </c:pt>
                <c:pt idx="2837">
                  <c:v>8.2667932830535612E-3</c:v>
                </c:pt>
                <c:pt idx="2838">
                  <c:v>8.2647405741825952E-3</c:v>
                </c:pt>
                <c:pt idx="2839">
                  <c:v>8.2627241762845798E-3</c:v>
                </c:pt>
                <c:pt idx="2840">
                  <c:v>8.2608640398925594E-3</c:v>
                </c:pt>
                <c:pt idx="2841">
                  <c:v>8.2589127329189757E-3</c:v>
                </c:pt>
                <c:pt idx="2842">
                  <c:v>8.2569978943648845E-3</c:v>
                </c:pt>
                <c:pt idx="2843">
                  <c:v>8.2551195816639028E-3</c:v>
                </c:pt>
                <c:pt idx="2844">
                  <c:v>8.2531888614881064E-3</c:v>
                </c:pt>
                <c:pt idx="2845">
                  <c:v>8.2513915354987914E-3</c:v>
                </c:pt>
                <c:pt idx="2846">
                  <c:v>8.2496309225157279E-3</c:v>
                </c:pt>
                <c:pt idx="2847">
                  <c:v>8.247907079975525E-3</c:v>
                </c:pt>
                <c:pt idx="2848">
                  <c:v>8.246220065313942E-3</c:v>
                </c:pt>
                <c:pt idx="2849">
                  <c:v>8.2445699359709884E-3</c:v>
                </c:pt>
                <c:pt idx="2850">
                  <c:v>8.2429567493875235E-3</c:v>
                </c:pt>
                <c:pt idx="2851">
                  <c:v>8.2413805630027082E-3</c:v>
                </c:pt>
                <c:pt idx="2852">
                  <c:v>8.2398414342599539E-3</c:v>
                </c:pt>
                <c:pt idx="2853">
                  <c:v>8.2383580119431404E-3</c:v>
                </c:pt>
                <c:pt idx="2854">
                  <c:v>8.2368852743066826E-3</c:v>
                </c:pt>
                <c:pt idx="2855">
                  <c:v>8.2354497517636484E-3</c:v>
                </c:pt>
                <c:pt idx="2856">
                  <c:v>8.2340515017546839E-3</c:v>
                </c:pt>
                <c:pt idx="2857">
                  <c:v>8.2321187720649867E-3</c:v>
                </c:pt>
                <c:pt idx="2858">
                  <c:v>8.2308191779208485E-3</c:v>
                </c:pt>
                <c:pt idx="2859">
                  <c:v>8.2295412578787253E-3</c:v>
                </c:pt>
                <c:pt idx="2860">
                  <c:v>8.2283087624675007E-3</c:v>
                </c:pt>
                <c:pt idx="2861">
                  <c:v>8.2271138514419893E-3</c:v>
                </c:pt>
                <c:pt idx="2862">
                  <c:v>8.2259565822507437E-3</c:v>
                </c:pt>
                <c:pt idx="2863">
                  <c:v>8.2248370123423151E-3</c:v>
                </c:pt>
                <c:pt idx="2864">
                  <c:v>8.2237551991705248E-3</c:v>
                </c:pt>
                <c:pt idx="2865">
                  <c:v>8.2227112001865572E-3</c:v>
                </c:pt>
                <c:pt idx="2866">
                  <c:v>8.2217343783317163E-3</c:v>
                </c:pt>
                <c:pt idx="2867">
                  <c:v>8.2207688784212609E-3</c:v>
                </c:pt>
                <c:pt idx="2868">
                  <c:v>8.2198413700337748E-3</c:v>
                </c:pt>
                <c:pt idx="2869">
                  <c:v>8.2189519106276466E-3</c:v>
                </c:pt>
                <c:pt idx="2870">
                  <c:v>8.2180604289784093E-3</c:v>
                </c:pt>
                <c:pt idx="2871">
                  <c:v>8.2170184221231034E-3</c:v>
                </c:pt>
                <c:pt idx="2872">
                  <c:v>8.2164668307509649E-3</c:v>
                </c:pt>
                <c:pt idx="2873">
                  <c:v>8.215727413672191E-3</c:v>
                </c:pt>
                <c:pt idx="2874">
                  <c:v>8.2150263278955062E-3</c:v>
                </c:pt>
                <c:pt idx="2875">
                  <c:v>8.2143262582369606E-3</c:v>
                </c:pt>
                <c:pt idx="2876">
                  <c:v>8.2137102483164949E-3</c:v>
                </c:pt>
                <c:pt idx="2877">
                  <c:v>8.2131327552831014E-3</c:v>
                </c:pt>
                <c:pt idx="2878">
                  <c:v>8.2125938366047237E-3</c:v>
                </c:pt>
                <c:pt idx="2879">
                  <c:v>8.2120935497501709E-3</c:v>
                </c:pt>
                <c:pt idx="2880">
                  <c:v>8.2116319521882575E-3</c:v>
                </c:pt>
                <c:pt idx="2881">
                  <c:v>8.2112091013912727E-3</c:v>
                </c:pt>
                <c:pt idx="2882">
                  <c:v>8.2108250548280255E-3</c:v>
                </c:pt>
                <c:pt idx="2883">
                  <c:v>8.2104798699742815E-3</c:v>
                </c:pt>
                <c:pt idx="2884">
                  <c:v>8.2101736043031972E-3</c:v>
                </c:pt>
                <c:pt idx="2885">
                  <c:v>8.2099063152879272E-3</c:v>
                </c:pt>
                <c:pt idx="2886">
                  <c:v>8.2096780604077133E-3</c:v>
                </c:pt>
                <c:pt idx="2887">
                  <c:v>8.2094888971357104E-3</c:v>
                </c:pt>
                <c:pt idx="2888">
                  <c:v>8.2093388829555022E-3</c:v>
                </c:pt>
                <c:pt idx="2889">
                  <c:v>8.2092280753437198E-3</c:v>
                </c:pt>
                <c:pt idx="2890">
                  <c:v>8.2091565317804725E-3</c:v>
                </c:pt>
                <c:pt idx="2891">
                  <c:v>8.2091243097510806E-3</c:v>
                </c:pt>
                <c:pt idx="2892">
                  <c:v>8.2090299814730292E-3</c:v>
                </c:pt>
                <c:pt idx="2893">
                  <c:v>8.2090737462178244E-3</c:v>
                </c:pt>
                <c:pt idx="2894">
                  <c:v>8.2091569999408615E-3</c:v>
                </c:pt>
                <c:pt idx="2895">
                  <c:v>8.2092798001302189E-3</c:v>
                </c:pt>
                <c:pt idx="2896">
                  <c:v>8.2095550345382216E-3</c:v>
                </c:pt>
                <c:pt idx="2897">
                  <c:v>8.2097599488906645E-3</c:v>
                </c:pt>
                <c:pt idx="2898">
                  <c:v>8.2100045871820286E-3</c:v>
                </c:pt>
                <c:pt idx="2899">
                  <c:v>8.2102890069071909E-3</c:v>
                </c:pt>
                <c:pt idx="2900">
                  <c:v>8.2106132655549498E-3</c:v>
                </c:pt>
                <c:pt idx="2901">
                  <c:v>8.2109774206201823E-3</c:v>
                </c:pt>
                <c:pt idx="2902">
                  <c:v>8.2113815296012433E-3</c:v>
                </c:pt>
                <c:pt idx="2903">
                  <c:v>8.2118256499921407E-3</c:v>
                </c:pt>
                <c:pt idx="2904">
                  <c:v>8.2123098392912312E-3</c:v>
                </c:pt>
                <c:pt idx="2905">
                  <c:v>8.212557133524534E-3</c:v>
                </c:pt>
                <c:pt idx="2906">
                  <c:v>8.2131158457983133E-3</c:v>
                </c:pt>
                <c:pt idx="2907">
                  <c:v>8.2137147894316698E-3</c:v>
                </c:pt>
                <c:pt idx="2908">
                  <c:v>8.2143540219234978E-3</c:v>
                </c:pt>
                <c:pt idx="2909">
                  <c:v>8.2151339804017454E-3</c:v>
                </c:pt>
                <c:pt idx="2910">
                  <c:v>8.2158597397876676E-3</c:v>
                </c:pt>
                <c:pt idx="2911">
                  <c:v>8.2166259687568299E-3</c:v>
                </c:pt>
                <c:pt idx="2912">
                  <c:v>8.2174327248099033E-3</c:v>
                </c:pt>
                <c:pt idx="2913">
                  <c:v>8.2182800654528876E-3</c:v>
                </c:pt>
                <c:pt idx="2914">
                  <c:v>8.2190033180659424E-3</c:v>
                </c:pt>
                <c:pt idx="2915">
                  <c:v>8.219929061528056E-3</c:v>
                </c:pt>
                <c:pt idx="2916">
                  <c:v>8.2208955570669366E-3</c:v>
                </c:pt>
                <c:pt idx="2917">
                  <c:v>8.2219028621943364E-3</c:v>
                </c:pt>
                <c:pt idx="2918">
                  <c:v>8.223481436962523E-3</c:v>
                </c:pt>
                <c:pt idx="2919">
                  <c:v>8.2245794125521011E-3</c:v>
                </c:pt>
                <c:pt idx="2920">
                  <c:v>8.2257183854081307E-3</c:v>
                </c:pt>
                <c:pt idx="2921">
                  <c:v>8.2268984130489508E-3</c:v>
                </c:pt>
                <c:pt idx="2922">
                  <c:v>8.2281079790503548E-3</c:v>
                </c:pt>
                <c:pt idx="2923">
                  <c:v>8.2293731938948966E-3</c:v>
                </c:pt>
                <c:pt idx="2924">
                  <c:v>8.2306796392573375E-3</c:v>
                </c:pt>
                <c:pt idx="2925">
                  <c:v>8.2320273726617758E-3</c:v>
                </c:pt>
                <c:pt idx="2926">
                  <c:v>8.233617788078379E-3</c:v>
                </c:pt>
                <c:pt idx="2927">
                  <c:v>8.235051271408677E-3</c:v>
                </c:pt>
                <c:pt idx="2928">
                  <c:v>8.2365262204220357E-3</c:v>
                </c:pt>
                <c:pt idx="2929">
                  <c:v>8.2380426926515656E-3</c:v>
                </c:pt>
                <c:pt idx="2930">
                  <c:v>8.239600745629504E-3</c:v>
                </c:pt>
                <c:pt idx="2931">
                  <c:v>8.2412004368906996E-3</c:v>
                </c:pt>
                <c:pt idx="2932">
                  <c:v>8.2428418239699972E-3</c:v>
                </c:pt>
                <c:pt idx="2933">
                  <c:v>8.2445249644039816E-3</c:v>
                </c:pt>
                <c:pt idx="2934">
                  <c:v>8.2462499157318434E-3</c:v>
                </c:pt>
                <c:pt idx="2935">
                  <c:v>8.2480167354945112E-3</c:v>
                </c:pt>
                <c:pt idx="2936">
                  <c:v>8.2498254812337826E-3</c:v>
                </c:pt>
                <c:pt idx="2937">
                  <c:v>8.2516762104888498E-3</c:v>
                </c:pt>
                <c:pt idx="2938">
                  <c:v>8.253568980807589E-3</c:v>
                </c:pt>
                <c:pt idx="2939">
                  <c:v>8.2555038497335378E-3</c:v>
                </c:pt>
                <c:pt idx="2940">
                  <c:v>8.2574808748154434E-3</c:v>
                </c:pt>
                <c:pt idx="2941">
                  <c:v>8.259500113601187E-3</c:v>
                </c:pt>
                <c:pt idx="2942">
                  <c:v>8.2615616236421212E-3</c:v>
                </c:pt>
                <c:pt idx="2943">
                  <c:v>8.2636654624878656E-3</c:v>
                </c:pt>
                <c:pt idx="2944">
                  <c:v>8.2655555522518197E-3</c:v>
                </c:pt>
                <c:pt idx="2945">
                  <c:v>8.2677411286705658E-3</c:v>
                </c:pt>
                <c:pt idx="2946">
                  <c:v>8.2699692014588117E-3</c:v>
                </c:pt>
                <c:pt idx="2947">
                  <c:v>8.2722398281731557E-3</c:v>
                </c:pt>
                <c:pt idx="2948">
                  <c:v>8.2756290201149857E-3</c:v>
                </c:pt>
                <c:pt idx="2949">
                  <c:v>8.2771806235763992E-3</c:v>
                </c:pt>
                <c:pt idx="2950">
                  <c:v>8.2795823756362397E-3</c:v>
                </c:pt>
                <c:pt idx="2951">
                  <c:v>8.2820269169725513E-3</c:v>
                </c:pt>
                <c:pt idx="2952">
                  <c:v>8.2845143051462466E-3</c:v>
                </c:pt>
                <c:pt idx="2953">
                  <c:v>8.2870445977260548E-3</c:v>
                </c:pt>
                <c:pt idx="2954">
                  <c:v>8.2896178522807104E-3</c:v>
                </c:pt>
                <c:pt idx="2955">
                  <c:v>8.2922341263789463E-3</c:v>
                </c:pt>
                <c:pt idx="2956">
                  <c:v>8.2948934775938388E-3</c:v>
                </c:pt>
                <c:pt idx="2957">
                  <c:v>8.2970027913091826E-3</c:v>
                </c:pt>
                <c:pt idx="2958">
                  <c:v>8.2997421516619596E-3</c:v>
                </c:pt>
                <c:pt idx="2959">
                  <c:v>8.3025247515964296E-3</c:v>
                </c:pt>
                <c:pt idx="2960">
                  <c:v>8.3053506486852058E-3</c:v>
                </c:pt>
                <c:pt idx="2961">
                  <c:v>8.3082199005017898E-3</c:v>
                </c:pt>
                <c:pt idx="2962">
                  <c:v>8.3111325646223477E-3</c:v>
                </c:pt>
                <c:pt idx="2963">
                  <c:v>8.3140886986248219E-3</c:v>
                </c:pt>
                <c:pt idx="2964">
                  <c:v>8.3170883600898193E-3</c:v>
                </c:pt>
                <c:pt idx="2965">
                  <c:v>8.3201316065961706E-3</c:v>
                </c:pt>
                <c:pt idx="2966">
                  <c:v>8.3228937604981779E-3</c:v>
                </c:pt>
                <c:pt idx="2967">
                  <c:v>8.3260211454882545E-3</c:v>
                </c:pt>
                <c:pt idx="2968">
                  <c:v>8.3291922831202903E-3</c:v>
                </c:pt>
                <c:pt idx="2969">
                  <c:v>8.3324072309796833E-3</c:v>
                </c:pt>
                <c:pt idx="2970">
                  <c:v>8.3366797356258498E-3</c:v>
                </c:pt>
                <c:pt idx="2971">
                  <c:v>8.3399921532521255E-3</c:v>
                </c:pt>
                <c:pt idx="2972">
                  <c:v>8.3433485693580438E-3</c:v>
                </c:pt>
                <c:pt idx="2973">
                  <c:v>8.3467490415427472E-3</c:v>
                </c:pt>
                <c:pt idx="2974">
                  <c:v>8.349842483058114E-3</c:v>
                </c:pt>
                <c:pt idx="2975">
                  <c:v>8.3533279934737883E-3</c:v>
                </c:pt>
                <c:pt idx="2976">
                  <c:v>8.3568577276042638E-3</c:v>
                </c:pt>
                <c:pt idx="2977">
                  <c:v>8.360431743047422E-3</c:v>
                </c:pt>
                <c:pt idx="2978">
                  <c:v>8.364050097411686E-3</c:v>
                </c:pt>
                <c:pt idx="2979">
                  <c:v>8.3680802780668508E-3</c:v>
                </c:pt>
                <c:pt idx="2980">
                  <c:v>8.371790755720674E-3</c:v>
                </c:pt>
                <c:pt idx="2981">
                  <c:v>8.3755457503072485E-3</c:v>
                </c:pt>
                <c:pt idx="2982">
                  <c:v>8.3793453194430899E-3</c:v>
                </c:pt>
                <c:pt idx="2983">
                  <c:v>8.3831895207421153E-3</c:v>
                </c:pt>
                <c:pt idx="2984">
                  <c:v>8.3870784118234495E-3</c:v>
                </c:pt>
                <c:pt idx="2985">
                  <c:v>8.3910120503070899E-3</c:v>
                </c:pt>
                <c:pt idx="2986">
                  <c:v>8.3949904938147683E-3</c:v>
                </c:pt>
                <c:pt idx="2987">
                  <c:v>8.3990137999690878E-3</c:v>
                </c:pt>
                <c:pt idx="2988">
                  <c:v>8.4030820263961258E-3</c:v>
                </c:pt>
                <c:pt idx="2989">
                  <c:v>8.4071952307202234E-3</c:v>
                </c:pt>
                <c:pt idx="2990">
                  <c:v>8.4113534705744092E-3</c:v>
                </c:pt>
                <c:pt idx="2991">
                  <c:v>8.4155568035856297E-3</c:v>
                </c:pt>
                <c:pt idx="2992">
                  <c:v>8.41980528738865E-3</c:v>
                </c:pt>
                <c:pt idx="2993">
                  <c:v>8.4240989796121567E-3</c:v>
                </c:pt>
                <c:pt idx="2994">
                  <c:v>8.4284379379013404E-3</c:v>
                </c:pt>
                <c:pt idx="2995">
                  <c:v>8.4328222198857567E-3</c:v>
                </c:pt>
                <c:pt idx="2996">
                  <c:v>8.4368281112548009E-3</c:v>
                </c:pt>
                <c:pt idx="2997">
                  <c:v>8.4412998523359616E-3</c:v>
                </c:pt>
                <c:pt idx="2998">
                  <c:v>8.4458170847983328E-3</c:v>
                </c:pt>
                <c:pt idx="2999">
                  <c:v>8.4503794029558831E-3</c:v>
                </c:pt>
                <c:pt idx="3000">
                  <c:v>8.455387153528237E-3</c:v>
                </c:pt>
                <c:pt idx="3001">
                  <c:v>8.4599583404876277E-3</c:v>
                </c:pt>
                <c:pt idx="3002">
                  <c:v>8.4645216117337184E-3</c:v>
                </c:pt>
                <c:pt idx="3003">
                  <c:v>8.469073115382475E-3</c:v>
                </c:pt>
                <c:pt idx="3004">
                  <c:v>8.4736089936319984E-3</c:v>
                </c:pt>
                <c:pt idx="3005">
                  <c:v>8.4781253827798837E-3</c:v>
                </c:pt>
                <c:pt idx="3006">
                  <c:v>8.4826184132136759E-3</c:v>
                </c:pt>
                <c:pt idx="3007">
                  <c:v>8.4870842094143389E-3</c:v>
                </c:pt>
                <c:pt idx="3008">
                  <c:v>8.4915188899562562E-3</c:v>
                </c:pt>
                <c:pt idx="3009">
                  <c:v>8.4951062485014717E-3</c:v>
                </c:pt>
                <c:pt idx="3010">
                  <c:v>8.499469682966776E-3</c:v>
                </c:pt>
                <c:pt idx="3011">
                  <c:v>8.503789493310876E-3</c:v>
                </c:pt>
                <c:pt idx="3012">
                  <c:v>8.5080621568121018E-3</c:v>
                </c:pt>
                <c:pt idx="3013">
                  <c:v>8.5123131198958646E-3</c:v>
                </c:pt>
                <c:pt idx="3014">
                  <c:v>8.5165587405633403E-3</c:v>
                </c:pt>
                <c:pt idx="3015">
                  <c:v>8.5207989988775878E-3</c:v>
                </c:pt>
                <c:pt idx="3016">
                  <c:v>8.5250338748990018E-3</c:v>
                </c:pt>
                <c:pt idx="3017">
                  <c:v>8.5292633486879765E-3</c:v>
                </c:pt>
                <c:pt idx="3018">
                  <c:v>8.5330856316936776E-3</c:v>
                </c:pt>
                <c:pt idx="3019">
                  <c:v>8.5373045336944627E-3</c:v>
                </c:pt>
                <c:pt idx="3020">
                  <c:v>8.5415179751526689E-3</c:v>
                </c:pt>
                <c:pt idx="3021">
                  <c:v>8.5457259361246974E-3</c:v>
                </c:pt>
                <c:pt idx="3022">
                  <c:v>8.5511300988375238E-3</c:v>
                </c:pt>
                <c:pt idx="3023">
                  <c:v>8.5553261430400575E-3</c:v>
                </c:pt>
                <c:pt idx="3024">
                  <c:v>8.55951664241799E-3</c:v>
                </c:pt>
                <c:pt idx="3025">
                  <c:v>8.5637015770350967E-3</c:v>
                </c:pt>
                <c:pt idx="3026">
                  <c:v>8.5674815860526075E-3</c:v>
                </c:pt>
                <c:pt idx="3027">
                  <c:v>8.5716556361586007E-3</c:v>
                </c:pt>
                <c:pt idx="3028">
                  <c:v>8.575824063190721E-3</c:v>
                </c:pt>
                <c:pt idx="3029">
                  <c:v>8.5799868472027224E-3</c:v>
                </c:pt>
                <c:pt idx="3030">
                  <c:v>8.5841439682589043E-3</c:v>
                </c:pt>
                <c:pt idx="3031">
                  <c:v>8.5886932080050105E-3</c:v>
                </c:pt>
                <c:pt idx="3032">
                  <c:v>8.5928386309264623E-3</c:v>
                </c:pt>
                <c:pt idx="3033">
                  <c:v>8.5969783295564393E-3</c:v>
                </c:pt>
                <c:pt idx="3034">
                  <c:v>8.6011122839491569E-3</c:v>
                </c:pt>
                <c:pt idx="3035">
                  <c:v>8.6052404741692578E-3</c:v>
                </c:pt>
                <c:pt idx="3036">
                  <c:v>8.6093628802692175E-3</c:v>
                </c:pt>
                <c:pt idx="3037">
                  <c:v>8.6134794823102059E-3</c:v>
                </c:pt>
                <c:pt idx="3038">
                  <c:v>8.6175902603507805E-3</c:v>
                </c:pt>
                <c:pt idx="3039">
                  <c:v>8.6216951944477673E-3</c:v>
                </c:pt>
                <c:pt idx="3040">
                  <c:v>8.6257942646614603E-3</c:v>
                </c:pt>
                <c:pt idx="3041">
                  <c:v>8.6298874510452091E-3</c:v>
                </c:pt>
                <c:pt idx="3042">
                  <c:v>8.6339747336627859E-3</c:v>
                </c:pt>
                <c:pt idx="3043">
                  <c:v>8.6380560925692768E-3</c:v>
                </c:pt>
                <c:pt idx="3044">
                  <c:v>8.64213150782411E-3</c:v>
                </c:pt>
                <c:pt idx="3045">
                  <c:v>8.6462009594806301E-3</c:v>
                </c:pt>
                <c:pt idx="3046">
                  <c:v>8.6502644276034834E-3</c:v>
                </c:pt>
                <c:pt idx="3047">
                  <c:v>8.6543218922451471E-3</c:v>
                </c:pt>
                <c:pt idx="3048">
                  <c:v>8.6579810488800306E-3</c:v>
                </c:pt>
                <c:pt idx="3049">
                  <c:v>8.6620267849497057E-3</c:v>
                </c:pt>
                <c:pt idx="3050">
                  <c:v>8.6660664592388519E-3</c:v>
                </c:pt>
                <c:pt idx="3051">
                  <c:v>8.6701000518047411E-3</c:v>
                </c:pt>
                <c:pt idx="3052">
                  <c:v>8.6741275427046436E-3</c:v>
                </c:pt>
                <c:pt idx="3053">
                  <c:v>8.6785394902564612E-3</c:v>
                </c:pt>
                <c:pt idx="3054">
                  <c:v>8.6825543721547049E-3</c:v>
                </c:pt>
                <c:pt idx="3055">
                  <c:v>8.6865630910350281E-3</c:v>
                </c:pt>
                <c:pt idx="3056">
                  <c:v>8.6905656269525133E-3</c:v>
                </c:pt>
                <c:pt idx="3057">
                  <c:v>8.6945619599639833E-3</c:v>
                </c:pt>
                <c:pt idx="3058">
                  <c:v>8.6985520701279972E-3</c:v>
                </c:pt>
                <c:pt idx="3059">
                  <c:v>8.7025359375031176E-3</c:v>
                </c:pt>
                <c:pt idx="3060">
                  <c:v>8.7065135421426909E-3</c:v>
                </c:pt>
                <c:pt idx="3061">
                  <c:v>8.7100970954422877E-3</c:v>
                </c:pt>
                <c:pt idx="3062">
                  <c:v>8.7140624728779294E-3</c:v>
                </c:pt>
                <c:pt idx="3063">
                  <c:v>8.7180215292845965E-3</c:v>
                </c:pt>
                <c:pt idx="3064">
                  <c:v>8.721974244720437E-3</c:v>
                </c:pt>
                <c:pt idx="3065">
                  <c:v>8.7259205992409675E-3</c:v>
                </c:pt>
                <c:pt idx="3066">
                  <c:v>8.7298605729069709E-3</c:v>
                </c:pt>
                <c:pt idx="3067">
                  <c:v>8.7337941457739637E-3</c:v>
                </c:pt>
                <c:pt idx="3068">
                  <c:v>8.7377212978983383E-3</c:v>
                </c:pt>
                <c:pt idx="3069">
                  <c:v>8.7416420093391206E-3</c:v>
                </c:pt>
                <c:pt idx="3070">
                  <c:v>8.74517174028E-3</c:v>
                </c:pt>
                <c:pt idx="3071">
                  <c:v>8.7490798822953408E-3</c:v>
                </c:pt>
                <c:pt idx="3072">
                  <c:v>8.7529815253359899E-3</c:v>
                </c:pt>
                <c:pt idx="3073">
                  <c:v>8.7568766494641181E-3</c:v>
                </c:pt>
                <c:pt idx="3074">
                  <c:v>8.761531251921131E-3</c:v>
                </c:pt>
                <c:pt idx="3075">
                  <c:v>8.7654125223722516E-3</c:v>
                </c:pt>
                <c:pt idx="3076">
                  <c:v>8.7692872109952462E-3</c:v>
                </c:pt>
                <c:pt idx="3077">
                  <c:v>8.7731552978469376E-3</c:v>
                </c:pt>
                <c:pt idx="3078">
                  <c:v>8.7770167629832793E-3</c:v>
                </c:pt>
                <c:pt idx="3079">
                  <c:v>8.7804904986858705E-3</c:v>
                </c:pt>
                <c:pt idx="3080">
                  <c:v>8.7843390463677295E-3</c:v>
                </c:pt>
                <c:pt idx="3081">
                  <c:v>8.788180914050616E-3</c:v>
                </c:pt>
                <c:pt idx="3082">
                  <c:v>8.7920160817900449E-3</c:v>
                </c:pt>
                <c:pt idx="3083">
                  <c:v>8.7975292452067231E-3</c:v>
                </c:pt>
                <c:pt idx="3084">
                  <c:v>8.8013488116596341E-3</c:v>
                </c:pt>
                <c:pt idx="3085">
                  <c:v>8.8051616108415446E-3</c:v>
                </c:pt>
                <c:pt idx="3086">
                  <c:v>8.8089676228075599E-3</c:v>
                </c:pt>
                <c:pt idx="3087">
                  <c:v>8.8127668276110818E-3</c:v>
                </c:pt>
                <c:pt idx="3088">
                  <c:v>8.8165592053063638E-3</c:v>
                </c:pt>
                <c:pt idx="3089">
                  <c:v>8.8203447359493595E-3</c:v>
                </c:pt>
                <c:pt idx="3090">
                  <c:v>8.8241233995934691E-3</c:v>
                </c:pt>
                <c:pt idx="3091">
                  <c:v>8.8267663792621475E-3</c:v>
                </c:pt>
                <c:pt idx="3092">
                  <c:v>8.8316600460994973E-3</c:v>
                </c:pt>
                <c:pt idx="3093">
                  <c:v>8.8354179890707714E-3</c:v>
                </c:pt>
                <c:pt idx="3094">
                  <c:v>8.83916898526017E-3</c:v>
                </c:pt>
                <c:pt idx="3095">
                  <c:v>8.8429130147176984E-3</c:v>
                </c:pt>
                <c:pt idx="3096">
                  <c:v>8.8466500575044103E-3</c:v>
                </c:pt>
                <c:pt idx="3097">
                  <c:v>8.8503800936677555E-3</c:v>
                </c:pt>
                <c:pt idx="3098">
                  <c:v>8.8541031032670896E-3</c:v>
                </c:pt>
                <c:pt idx="3099">
                  <c:v>8.8578190663524126E-3</c:v>
                </c:pt>
                <c:pt idx="3100">
                  <c:v>8.8604102632608827E-3</c:v>
                </c:pt>
                <c:pt idx="3101">
                  <c:v>8.8641133299010213E-3</c:v>
                </c:pt>
                <c:pt idx="3102">
                  <c:v>8.8678092948724571E-3</c:v>
                </c:pt>
                <c:pt idx="3103">
                  <c:v>8.8714981382333399E-3</c:v>
                </c:pt>
                <c:pt idx="3104">
                  <c:v>8.8762924859719684E-3</c:v>
                </c:pt>
                <c:pt idx="3105">
                  <c:v>8.8799657511125368E-3</c:v>
                </c:pt>
                <c:pt idx="3106">
                  <c:v>8.8836318301137619E-3</c:v>
                </c:pt>
                <c:pt idx="3107">
                  <c:v>8.887290703032449E-3</c:v>
                </c:pt>
                <c:pt idx="3108">
                  <c:v>8.8909423499228483E-3</c:v>
                </c:pt>
                <c:pt idx="3109">
                  <c:v>8.8945867508366631E-3</c:v>
                </c:pt>
                <c:pt idx="3110">
                  <c:v>8.8982238858289972E-3</c:v>
                </c:pt>
                <c:pt idx="3111">
                  <c:v>8.9018537349515522E-3</c:v>
                </c:pt>
                <c:pt idx="3112">
                  <c:v>8.9054762782594284E-3</c:v>
                </c:pt>
                <c:pt idx="3113">
                  <c:v>8.9076234236529217E-3</c:v>
                </c:pt>
                <c:pt idx="3114">
                  <c:v>8.9112330518235083E-3</c:v>
                </c:pt>
                <c:pt idx="3115">
                  <c:v>8.91483532062054E-3</c:v>
                </c:pt>
                <c:pt idx="3116">
                  <c:v>8.9184302101035229E-3</c:v>
                </c:pt>
                <c:pt idx="3117">
                  <c:v>8.9228225836285816E-3</c:v>
                </c:pt>
                <c:pt idx="3118">
                  <c:v>8.9274944819947542E-3</c:v>
                </c:pt>
                <c:pt idx="3119">
                  <c:v>8.9314276585495816E-3</c:v>
                </c:pt>
                <c:pt idx="3120">
                  <c:v>8.9346249931248761E-3</c:v>
                </c:pt>
                <c:pt idx="3121">
                  <c:v>8.9381790249225251E-3</c:v>
                </c:pt>
                <c:pt idx="3122">
                  <c:v>8.9417255476173865E-3</c:v>
                </c:pt>
                <c:pt idx="3123">
                  <c:v>8.9452645412623349E-3</c:v>
                </c:pt>
                <c:pt idx="3124">
                  <c:v>8.9487959859164013E-3</c:v>
                </c:pt>
                <c:pt idx="3125">
                  <c:v>8.9523198616324635E-3</c:v>
                </c:pt>
                <c:pt idx="3126">
                  <c:v>8.9561971579324561E-3</c:v>
                </c:pt>
                <c:pt idx="3127">
                  <c:v>8.9597053757799871E-3</c:v>
                </c:pt>
                <c:pt idx="3128">
                  <c:v>8.9632059632746442E-3</c:v>
                </c:pt>
                <c:pt idx="3129">
                  <c:v>8.9666989004706481E-3</c:v>
                </c:pt>
                <c:pt idx="3130">
                  <c:v>8.9698250080716656E-3</c:v>
                </c:pt>
                <c:pt idx="3131">
                  <c:v>8.9733030513167236E-3</c:v>
                </c:pt>
                <c:pt idx="3132">
                  <c:v>8.9777634915589374E-3</c:v>
                </c:pt>
                <c:pt idx="3133">
                  <c:v>8.9802359922044796E-3</c:v>
                </c:pt>
                <c:pt idx="3134">
                  <c:v>8.9836908499564515E-3</c:v>
                </c:pt>
                <c:pt idx="3135">
                  <c:v>8.98749475041794E-3</c:v>
                </c:pt>
                <c:pt idx="3136">
                  <c:v>8.9909335770457441E-3</c:v>
                </c:pt>
                <c:pt idx="3137">
                  <c:v>8.9943645938060108E-3</c:v>
                </c:pt>
                <c:pt idx="3138">
                  <c:v>8.9977877807555662E-3</c:v>
                </c:pt>
                <c:pt idx="3139">
                  <c:v>9.0012031179494932E-3</c:v>
                </c:pt>
                <c:pt idx="3140">
                  <c:v>9.004610585441138E-3</c:v>
                </c:pt>
                <c:pt idx="3141">
                  <c:v>9.0080101632838503E-3</c:v>
                </c:pt>
                <c:pt idx="3142">
                  <c:v>9.0114018315327112E-3</c:v>
                </c:pt>
                <c:pt idx="3143">
                  <c:v>9.0147855702402014E-3</c:v>
                </c:pt>
                <c:pt idx="3144">
                  <c:v>9.0181613594622744E-3</c:v>
                </c:pt>
                <c:pt idx="3145">
                  <c:v>9.0215291792514075E-3</c:v>
                </c:pt>
                <c:pt idx="3146">
                  <c:v>9.0248890096609486E-3</c:v>
                </c:pt>
                <c:pt idx="3147">
                  <c:v>9.0282408307477188E-3</c:v>
                </c:pt>
                <c:pt idx="3148">
                  <c:v>9.0315846225624587E-3</c:v>
                </c:pt>
                <c:pt idx="3149">
                  <c:v>9.0349203651611237E-3</c:v>
                </c:pt>
                <c:pt idx="3150">
                  <c:v>9.0382480385961892E-3</c:v>
                </c:pt>
                <c:pt idx="3151">
                  <c:v>9.0415676229227415E-3</c:v>
                </c:pt>
                <c:pt idx="3152">
                  <c:v>9.044530568295751E-3</c:v>
                </c:pt>
                <c:pt idx="3153">
                  <c:v>9.0478344160449774E-3</c:v>
                </c:pt>
                <c:pt idx="3154">
                  <c:v>9.0511301164459147E-3</c:v>
                </c:pt>
                <c:pt idx="3155">
                  <c:v>9.0544176495540741E-3</c:v>
                </c:pt>
                <c:pt idx="3156">
                  <c:v>9.0580435098010295E-3</c:v>
                </c:pt>
                <c:pt idx="3157">
                  <c:v>9.0613141406011323E-3</c:v>
                </c:pt>
                <c:pt idx="3158">
                  <c:v>9.0645765426696258E-3</c:v>
                </c:pt>
                <c:pt idx="3159">
                  <c:v>9.0678306960598563E-3</c:v>
                </c:pt>
                <c:pt idx="3160">
                  <c:v>9.0710765808243044E-3</c:v>
                </c:pt>
                <c:pt idx="3161">
                  <c:v>9.0743141770171822E-3</c:v>
                </c:pt>
                <c:pt idx="3162">
                  <c:v>9.077543464691841E-3</c:v>
                </c:pt>
                <c:pt idx="3163">
                  <c:v>9.0807644239033619E-3</c:v>
                </c:pt>
                <c:pt idx="3164">
                  <c:v>9.0839770347033565E-3</c:v>
                </c:pt>
                <c:pt idx="3165">
                  <c:v>9.0868393914237729E-3</c:v>
                </c:pt>
                <c:pt idx="3166">
                  <c:v>9.0900357678892606E-3</c:v>
                </c:pt>
                <c:pt idx="3167">
                  <c:v>9.0932237377114537E-3</c:v>
                </c:pt>
                <c:pt idx="3168">
                  <c:v>9.096403280947624E-3</c:v>
                </c:pt>
                <c:pt idx="3169">
                  <c:v>9.0983274729149275E-3</c:v>
                </c:pt>
                <c:pt idx="3170">
                  <c:v>9.1028488926232498E-3</c:v>
                </c:pt>
                <c:pt idx="3171">
                  <c:v>9.1060023528939382E-3</c:v>
                </c:pt>
                <c:pt idx="3172">
                  <c:v>9.1091473055593397E-3</c:v>
                </c:pt>
                <c:pt idx="3173">
                  <c:v>9.1122837306727433E-3</c:v>
                </c:pt>
                <c:pt idx="3174">
                  <c:v>9.1154116082901027E-3</c:v>
                </c:pt>
                <c:pt idx="3175">
                  <c:v>9.1185309184638186E-3</c:v>
                </c:pt>
                <c:pt idx="3176">
                  <c:v>9.121641641251621E-3</c:v>
                </c:pt>
                <c:pt idx="3177">
                  <c:v>9.1247437567076872E-3</c:v>
                </c:pt>
                <c:pt idx="3178">
                  <c:v>9.128507075735301E-3</c:v>
                </c:pt>
                <c:pt idx="3179">
                  <c:v>9.1315908298073983E-3</c:v>
                </c:pt>
                <c:pt idx="3180">
                  <c:v>9.1346659134759704E-3</c:v>
                </c:pt>
                <c:pt idx="3181">
                  <c:v>9.1377323067952324E-3</c:v>
                </c:pt>
                <c:pt idx="3182">
                  <c:v>9.1413294593663888E-3</c:v>
                </c:pt>
                <c:pt idx="3183">
                  <c:v>9.1443764645921036E-3</c:v>
                </c:pt>
                <c:pt idx="3184">
                  <c:v>9.1474147155510555E-3</c:v>
                </c:pt>
                <c:pt idx="3185">
                  <c:v>9.1504441922970019E-3</c:v>
                </c:pt>
                <c:pt idx="3186">
                  <c:v>9.1548863205379669E-3</c:v>
                </c:pt>
                <c:pt idx="3187">
                  <c:v>9.1568065263642646E-3</c:v>
                </c:pt>
                <c:pt idx="3188">
                  <c:v>9.1598090022209002E-3</c:v>
                </c:pt>
                <c:pt idx="3189">
                  <c:v>9.1628026224586882E-3</c:v>
                </c:pt>
                <c:pt idx="3190">
                  <c:v>9.1657873671292384E-3</c:v>
                </c:pt>
                <c:pt idx="3191">
                  <c:v>9.1687632162841606E-3</c:v>
                </c:pt>
                <c:pt idx="3192">
                  <c:v>9.1717301499794068E-3</c:v>
                </c:pt>
                <c:pt idx="3193">
                  <c:v>9.1746881482691958E-3</c:v>
                </c:pt>
                <c:pt idx="3194">
                  <c:v>9.1776371912042649E-3</c:v>
                </c:pt>
                <c:pt idx="3195">
                  <c:v>9.1805772588414384E-3</c:v>
                </c:pt>
                <c:pt idx="3196">
                  <c:v>9.1835083312305863E-3</c:v>
                </c:pt>
                <c:pt idx="3197">
                  <c:v>9.1864303884276639E-3</c:v>
                </c:pt>
                <c:pt idx="3198">
                  <c:v>9.1893434104868867E-3</c:v>
                </c:pt>
                <c:pt idx="3199">
                  <c:v>9.1922473774589935E-3</c:v>
                </c:pt>
                <c:pt idx="3200">
                  <c:v>9.1951422693982016E-3</c:v>
                </c:pt>
                <c:pt idx="3201">
                  <c:v>9.1980280663595954E-3</c:v>
                </c:pt>
                <c:pt idx="3202">
                  <c:v>9.2009047483956538E-3</c:v>
                </c:pt>
                <c:pt idx="3203">
                  <c:v>9.2037722955588524E-3</c:v>
                </c:pt>
                <c:pt idx="3204">
                  <c:v>9.2063106221844729E-3</c:v>
                </c:pt>
                <c:pt idx="3205">
                  <c:v>9.2091604260630677E-3</c:v>
                </c:pt>
                <c:pt idx="3206">
                  <c:v>9.2120010368672272E-3</c:v>
                </c:pt>
                <c:pt idx="3207">
                  <c:v>9.2161053361700628E-3</c:v>
                </c:pt>
                <c:pt idx="3208">
                  <c:v>9.2179723101760563E-3</c:v>
                </c:pt>
                <c:pt idx="3209">
                  <c:v>9.2207846292336887E-3</c:v>
                </c:pt>
                <c:pt idx="3210">
                  <c:v>9.2235876737936304E-3</c:v>
                </c:pt>
                <c:pt idx="3211">
                  <c:v>9.226381423910095E-3</c:v>
                </c:pt>
                <c:pt idx="3212">
                  <c:v>9.2291658596372998E-3</c:v>
                </c:pt>
                <c:pt idx="3213">
                  <c:v>9.2319409610285928E-3</c:v>
                </c:pt>
                <c:pt idx="3214">
                  <c:v>9.2347067081373184E-3</c:v>
                </c:pt>
                <c:pt idx="3215">
                  <c:v>9.2374630810159574E-3</c:v>
                </c:pt>
                <c:pt idx="3216">
                  <c:v>9.2402100597204617E-3</c:v>
                </c:pt>
                <c:pt idx="3217">
                  <c:v>9.2423229397802231E-3</c:v>
                </c:pt>
                <c:pt idx="3218">
                  <c:v>9.2450522854043982E-3</c:v>
                </c:pt>
                <c:pt idx="3219">
                  <c:v>9.2477721803074786E-3</c:v>
                </c:pt>
                <c:pt idx="3220">
                  <c:v>9.2523373500561293E-3</c:v>
                </c:pt>
                <c:pt idx="3221">
                  <c:v>9.2535686099228798E-3</c:v>
                </c:pt>
                <c:pt idx="3222">
                  <c:v>9.2558749612381419E-3</c:v>
                </c:pt>
                <c:pt idx="3223">
                  <c:v>9.2585568538066099E-3</c:v>
                </c:pt>
                <c:pt idx="3224">
                  <c:v>9.2612291959301984E-3</c:v>
                </c:pt>
                <c:pt idx="3225">
                  <c:v>9.2638919676604203E-3</c:v>
                </c:pt>
                <c:pt idx="3226">
                  <c:v>9.266238252944722E-3</c:v>
                </c:pt>
                <c:pt idx="3227">
                  <c:v>9.2688824462126597E-3</c:v>
                </c:pt>
                <c:pt idx="3228">
                  <c:v>9.2715170109093983E-3</c:v>
                </c:pt>
                <c:pt idx="3229">
                  <c:v>9.274141927090444E-3</c:v>
                </c:pt>
                <c:pt idx="3230">
                  <c:v>9.2776702031937153E-3</c:v>
                </c:pt>
                <c:pt idx="3231">
                  <c:v>9.2802738757086951E-3</c:v>
                </c:pt>
                <c:pt idx="3232">
                  <c:v>9.2828678349065694E-3</c:v>
                </c:pt>
                <c:pt idx="3233">
                  <c:v>9.2854520608424192E-3</c:v>
                </c:pt>
                <c:pt idx="3234">
                  <c:v>9.2877247719183997E-3</c:v>
                </c:pt>
                <c:pt idx="3235">
                  <c:v>9.2902901072225829E-3</c:v>
                </c:pt>
                <c:pt idx="3236">
                  <c:v>9.2928456510852631E-3</c:v>
                </c:pt>
                <c:pt idx="3237">
                  <c:v>9.2953913835619531E-3</c:v>
                </c:pt>
                <c:pt idx="3238">
                  <c:v>9.2982264934828099E-3</c:v>
                </c:pt>
                <c:pt idx="3239">
                  <c:v>9.3007519009789767E-3</c:v>
                </c:pt>
                <c:pt idx="3240">
                  <c:v>9.3032674355917628E-3</c:v>
                </c:pt>
                <c:pt idx="3241">
                  <c:v>9.3057730773745163E-3</c:v>
                </c:pt>
                <c:pt idx="3242">
                  <c:v>9.3082688063831891E-3</c:v>
                </c:pt>
                <c:pt idx="3243">
                  <c:v>9.3107546026676546E-3</c:v>
                </c:pt>
                <c:pt idx="3244">
                  <c:v>9.3132304462864701E-3</c:v>
                </c:pt>
                <c:pt idx="3245">
                  <c:v>9.3156963172895107E-3</c:v>
                </c:pt>
                <c:pt idx="3246">
                  <c:v>9.3181521957335974E-3</c:v>
                </c:pt>
                <c:pt idx="3247">
                  <c:v>9.3205980616720748E-3</c:v>
                </c:pt>
                <c:pt idx="3248">
                  <c:v>9.3230338951600308E-3</c:v>
                </c:pt>
                <c:pt idx="3249">
                  <c:v>9.32545967625255E-3</c:v>
                </c:pt>
                <c:pt idx="3250">
                  <c:v>9.3278753849995021E-3</c:v>
                </c:pt>
                <c:pt idx="3251">
                  <c:v>9.3302810014603155E-3</c:v>
                </c:pt>
                <c:pt idx="3252">
                  <c:v>9.3326765056866035E-3</c:v>
                </c:pt>
                <c:pt idx="3253">
                  <c:v>9.3350618777343162E-3</c:v>
                </c:pt>
                <c:pt idx="3254">
                  <c:v>9.3374370976567998E-3</c:v>
                </c:pt>
                <c:pt idx="3255">
                  <c:v>9.3398021455082733E-3</c:v>
                </c:pt>
                <c:pt idx="3256">
                  <c:v>9.3418696100663733E-3</c:v>
                </c:pt>
                <c:pt idx="3257">
                  <c:v>9.3442149263328438E-3</c:v>
                </c:pt>
                <c:pt idx="3258">
                  <c:v>9.3465500123677062E-3</c:v>
                </c:pt>
                <c:pt idx="3259">
                  <c:v>9.3488748482220829E-3</c:v>
                </c:pt>
                <c:pt idx="3260">
                  <c:v>9.3523278211809068E-3</c:v>
                </c:pt>
                <c:pt idx="3261">
                  <c:v>9.3537777021836799E-3</c:v>
                </c:pt>
                <c:pt idx="3262">
                  <c:v>9.3560709870682789E-3</c:v>
                </c:pt>
                <c:pt idx="3263">
                  <c:v>9.3583539403155943E-3</c:v>
                </c:pt>
                <c:pt idx="3264">
                  <c:v>9.3606265419867926E-3</c:v>
                </c:pt>
                <c:pt idx="3265">
                  <c:v>9.3628887721308729E-3</c:v>
                </c:pt>
                <c:pt idx="3266">
                  <c:v>9.3651406108072686E-3</c:v>
                </c:pt>
                <c:pt idx="3267">
                  <c:v>9.3673820380684569E-3</c:v>
                </c:pt>
                <c:pt idx="3268">
                  <c:v>9.3696130339695205E-3</c:v>
                </c:pt>
                <c:pt idx="3269">
                  <c:v>9.3715550592227814E-3</c:v>
                </c:pt>
                <c:pt idx="3270">
                  <c:v>9.3737658267873999E-3</c:v>
                </c:pt>
                <c:pt idx="3271">
                  <c:v>9.3759661048385852E-3</c:v>
                </c:pt>
                <c:pt idx="3272">
                  <c:v>9.3781558734371221E-3</c:v>
                </c:pt>
                <c:pt idx="3273">
                  <c:v>9.3803351126358885E-3</c:v>
                </c:pt>
                <c:pt idx="3274">
                  <c:v>9.3825038024903992E-3</c:v>
                </c:pt>
                <c:pt idx="3275">
                  <c:v>9.3846619230561704E-3</c:v>
                </c:pt>
                <c:pt idx="3276">
                  <c:v>9.3868094543895914E-3</c:v>
                </c:pt>
                <c:pt idx="3277">
                  <c:v>9.3889463765488151E-3</c:v>
                </c:pt>
                <c:pt idx="3278">
                  <c:v>9.3908003959510822E-3</c:v>
                </c:pt>
                <c:pt idx="3279">
                  <c:v>9.3929167491513255E-3</c:v>
                </c:pt>
                <c:pt idx="3280">
                  <c:v>9.3950224350338729E-3</c:v>
                </c:pt>
                <c:pt idx="3281">
                  <c:v>9.3971174336582308E-3</c:v>
                </c:pt>
                <c:pt idx="3282">
                  <c:v>9.3997405145945564E-3</c:v>
                </c:pt>
                <c:pt idx="3283">
                  <c:v>9.4018126467056706E-3</c:v>
                </c:pt>
                <c:pt idx="3284">
                  <c:v>9.4038740283414919E-3</c:v>
                </c:pt>
                <c:pt idx="3285">
                  <c:v>9.4059246395544992E-3</c:v>
                </c:pt>
                <c:pt idx="3286">
                  <c:v>9.4076979722895939E-3</c:v>
                </c:pt>
                <c:pt idx="3287">
                  <c:v>9.4097277057706638E-3</c:v>
                </c:pt>
                <c:pt idx="3288">
                  <c:v>9.4117466106960999E-3</c:v>
                </c:pt>
                <c:pt idx="3289">
                  <c:v>9.4137546671179025E-3</c:v>
                </c:pt>
                <c:pt idx="3290">
                  <c:v>9.4157518550942194E-3</c:v>
                </c:pt>
                <c:pt idx="3291">
                  <c:v>9.4180010111163826E-3</c:v>
                </c:pt>
                <c:pt idx="3292">
                  <c:v>9.4199756709442105E-3</c:v>
                </c:pt>
                <c:pt idx="3293">
                  <c:v>9.4219394007977186E-3</c:v>
                </c:pt>
                <c:pt idx="3294">
                  <c:v>9.4238921807302586E-3</c:v>
                </c:pt>
                <c:pt idx="3295">
                  <c:v>9.425833990802995E-3</c:v>
                </c:pt>
                <c:pt idx="3296">
                  <c:v>9.4277648110684068E-3</c:v>
                </c:pt>
                <c:pt idx="3297">
                  <c:v>9.429684621583315E-3</c:v>
                </c:pt>
                <c:pt idx="3298">
                  <c:v>9.4315934024062822E-3</c:v>
                </c:pt>
                <c:pt idx="3299">
                  <c:v>9.4334911335897838E-3</c:v>
                </c:pt>
                <c:pt idx="3300">
                  <c:v>9.4353777951941206E-3</c:v>
                </c:pt>
                <c:pt idx="3301">
                  <c:v>9.43725336727003E-3</c:v>
                </c:pt>
                <c:pt idx="3302">
                  <c:v>9.4391178298804182E-3</c:v>
                </c:pt>
                <c:pt idx="3303">
                  <c:v>9.4409711630795007E-3</c:v>
                </c:pt>
                <c:pt idx="3304">
                  <c:v>9.4428133469214946E-3</c:v>
                </c:pt>
                <c:pt idx="3305">
                  <c:v>9.4446443614658263E-3</c:v>
                </c:pt>
                <c:pt idx="3306">
                  <c:v>9.4464641867667131E-3</c:v>
                </c:pt>
                <c:pt idx="3307">
                  <c:v>9.448272802884454E-3</c:v>
                </c:pt>
                <c:pt idx="3308">
                  <c:v>9.4498199993348388E-3</c:v>
                </c:pt>
                <c:pt idx="3309">
                  <c:v>9.4516068976652403E-3</c:v>
                </c:pt>
                <c:pt idx="3310">
                  <c:v>9.4533825286938246E-3</c:v>
                </c:pt>
                <c:pt idx="3311">
                  <c:v>9.4551468724752286E-3</c:v>
                </c:pt>
                <c:pt idx="3312">
                  <c:v>9.4568999090684797E-3</c:v>
                </c:pt>
                <c:pt idx="3313">
                  <c:v>9.4588879898816897E-3</c:v>
                </c:pt>
                <c:pt idx="3314">
                  <c:v>9.4606175832971356E-3</c:v>
                </c:pt>
                <c:pt idx="3315">
                  <c:v>9.4623358079831462E-3</c:v>
                </c:pt>
                <c:pt idx="3316">
                  <c:v>9.4640426439956734E-3</c:v>
                </c:pt>
                <c:pt idx="3317">
                  <c:v>9.4657380713967527E-3</c:v>
                </c:pt>
                <c:pt idx="3318">
                  <c:v>9.4674220702371265E-3</c:v>
                </c:pt>
                <c:pt idx="3319">
                  <c:v>9.469094620581436E-3</c:v>
                </c:pt>
                <c:pt idx="3320">
                  <c:v>9.4707557024821601E-3</c:v>
                </c:pt>
                <c:pt idx="3321">
                  <c:v>9.4719248825665403E-3</c:v>
                </c:pt>
                <c:pt idx="3322">
                  <c:v>9.4735645330050744E-3</c:v>
                </c:pt>
                <c:pt idx="3323">
                  <c:v>9.4751926586154056E-3</c:v>
                </c:pt>
                <c:pt idx="3324">
                  <c:v>9.4768092394561521E-3</c:v>
                </c:pt>
                <c:pt idx="3325">
                  <c:v>9.4784142555877082E-3</c:v>
                </c:pt>
                <c:pt idx="3326">
                  <c:v>9.4800076870651395E-3</c:v>
                </c:pt>
                <c:pt idx="3327">
                  <c:v>9.4815895139532813E-3</c:v>
                </c:pt>
                <c:pt idx="3328">
                  <c:v>9.4831597163080872E-3</c:v>
                </c:pt>
                <c:pt idx="3329">
                  <c:v>9.4847182741899516E-3</c:v>
                </c:pt>
                <c:pt idx="3330">
                  <c:v>9.4860319584790815E-3</c:v>
                </c:pt>
                <c:pt idx="3331">
                  <c:v>9.4875679654555234E-3</c:v>
                </c:pt>
                <c:pt idx="3332">
                  <c:v>9.4890922698649596E-3</c:v>
                </c:pt>
                <c:pt idx="3333">
                  <c:v>9.4906048517673872E-3</c:v>
                </c:pt>
                <c:pt idx="3334">
                  <c:v>9.4927954951078818E-3</c:v>
                </c:pt>
                <c:pt idx="3335">
                  <c:v>9.494282157335986E-3</c:v>
                </c:pt>
                <c:pt idx="3336">
                  <c:v>9.4957570320513881E-3</c:v>
                </c:pt>
                <c:pt idx="3337">
                  <c:v>9.4972200993161185E-3</c:v>
                </c:pt>
                <c:pt idx="3338">
                  <c:v>9.4986713391878707E-3</c:v>
                </c:pt>
                <c:pt idx="3339">
                  <c:v>9.4998849127717697E-3</c:v>
                </c:pt>
                <c:pt idx="3340">
                  <c:v>9.5013132518082678E-3</c:v>
                </c:pt>
                <c:pt idx="3341">
                  <c:v>9.5027297053570051E-3</c:v>
                </c:pt>
                <c:pt idx="3342">
                  <c:v>9.5041342534840402E-3</c:v>
                </c:pt>
                <c:pt idx="3343">
                  <c:v>9.5057494297007047E-3</c:v>
                </c:pt>
                <c:pt idx="3344">
                  <c:v>9.5071292864478286E-3</c:v>
                </c:pt>
                <c:pt idx="3345">
                  <c:v>9.5084971762171098E-3</c:v>
                </c:pt>
                <c:pt idx="3346">
                  <c:v>9.5098530790671074E-3</c:v>
                </c:pt>
                <c:pt idx="3347">
                  <c:v>9.5111969750555133E-3</c:v>
                </c:pt>
                <c:pt idx="3348">
                  <c:v>9.5125288442434938E-3</c:v>
                </c:pt>
                <c:pt idx="3349">
                  <c:v>9.5138486666896081E-3</c:v>
                </c:pt>
                <c:pt idx="3350">
                  <c:v>9.5151564224558952E-3</c:v>
                </c:pt>
                <c:pt idx="3351">
                  <c:v>9.5164520916009125E-3</c:v>
                </c:pt>
                <c:pt idx="3352">
                  <c:v>9.5177356541823518E-3</c:v>
                </c:pt>
                <c:pt idx="3353">
                  <c:v>9.5190070902639867E-3</c:v>
                </c:pt>
                <c:pt idx="3354">
                  <c:v>9.5202663799061164E-3</c:v>
                </c:pt>
                <c:pt idx="3355">
                  <c:v>9.5215135031646927E-3</c:v>
                </c:pt>
                <c:pt idx="3356">
                  <c:v>9.5227484401043585E-3</c:v>
                </c:pt>
                <c:pt idx="3357">
                  <c:v>9.5239711707836728E-3</c:v>
                </c:pt>
                <c:pt idx="3358">
                  <c:v>9.5251816752629365E-3</c:v>
                </c:pt>
                <c:pt idx="3359">
                  <c:v>9.5263799336033142E-3</c:v>
                </c:pt>
                <c:pt idx="3360">
                  <c:v>9.527357560805182E-3</c:v>
                </c:pt>
                <c:pt idx="3361">
                  <c:v>9.5285321173354601E-3</c:v>
                </c:pt>
                <c:pt idx="3362">
                  <c:v>9.5296943696570983E-3</c:v>
                </c:pt>
                <c:pt idx="3363">
                  <c:v>9.5308442978273653E-3</c:v>
                </c:pt>
                <c:pt idx="3364">
                  <c:v>9.5319818819114398E-3</c:v>
                </c:pt>
                <c:pt idx="3365">
                  <c:v>9.5333111981352071E-3</c:v>
                </c:pt>
                <c:pt idx="3366">
                  <c:v>9.5344231752073679E-3</c:v>
                </c:pt>
                <c:pt idx="3367">
                  <c:v>9.5355227466299777E-3</c:v>
                </c:pt>
                <c:pt idx="3368">
                  <c:v>9.5366098924624648E-3</c:v>
                </c:pt>
                <c:pt idx="3369">
                  <c:v>9.5376845927677353E-3</c:v>
                </c:pt>
                <c:pt idx="3370">
                  <c:v>9.5387468276060851E-3</c:v>
                </c:pt>
                <c:pt idx="3371">
                  <c:v>9.5397965770395513E-3</c:v>
                </c:pt>
                <c:pt idx="3372">
                  <c:v>9.5408338211319076E-3</c:v>
                </c:pt>
                <c:pt idx="3373">
                  <c:v>9.5414641101685405E-3</c:v>
                </c:pt>
                <c:pt idx="3374">
                  <c:v>9.5424780296387013E-3</c:v>
                </c:pt>
                <c:pt idx="3375">
                  <c:v>9.5434793874602519E-3</c:v>
                </c:pt>
                <c:pt idx="3376">
                  <c:v>9.5444681636953632E-3</c:v>
                </c:pt>
                <c:pt idx="3377">
                  <c:v>9.5457763893598453E-3</c:v>
                </c:pt>
                <c:pt idx="3378">
                  <c:v>9.5465445106457381E-3</c:v>
                </c:pt>
                <c:pt idx="3379">
                  <c:v>9.5474936149679834E-3</c:v>
                </c:pt>
                <c:pt idx="3380">
                  <c:v>9.54843005511119E-3</c:v>
                </c:pt>
                <c:pt idx="3381">
                  <c:v>9.549353811139305E-3</c:v>
                </c:pt>
                <c:pt idx="3382">
                  <c:v>9.5500755725638539E-3</c:v>
                </c:pt>
                <c:pt idx="3383">
                  <c:v>9.5509747892793245E-3</c:v>
                </c:pt>
                <c:pt idx="3384">
                  <c:v>9.5518612638333129E-3</c:v>
                </c:pt>
                <c:pt idx="3385">
                  <c:v>9.5527349762876083E-3</c:v>
                </c:pt>
                <c:pt idx="3386">
                  <c:v>9.5545237103204401E-3</c:v>
                </c:pt>
                <c:pt idx="3387">
                  <c:v>9.55536735812057E-3</c:v>
                </c:pt>
                <c:pt idx="3388">
                  <c:v>9.5561981752080374E-3</c:v>
                </c:pt>
                <c:pt idx="3389">
                  <c:v>9.5570161416472996E-3</c:v>
                </c:pt>
                <c:pt idx="3390">
                  <c:v>9.5572755894284839E-3</c:v>
                </c:pt>
                <c:pt idx="3391">
                  <c:v>9.5580705048560321E-3</c:v>
                </c:pt>
                <c:pt idx="3392">
                  <c:v>9.5592935762918094E-3</c:v>
                </c:pt>
                <c:pt idx="3393">
                  <c:v>9.5596216002716561E-3</c:v>
                </c:pt>
                <c:pt idx="3394">
                  <c:v>9.5603777403892084E-3</c:v>
                </c:pt>
                <c:pt idx="3395">
                  <c:v>9.561652960141569E-3</c:v>
                </c:pt>
                <c:pt idx="3396">
                  <c:v>9.5623804137878257E-3</c:v>
                </c:pt>
                <c:pt idx="3397">
                  <c:v>9.5630948572887828E-3</c:v>
                </c:pt>
                <c:pt idx="3398">
                  <c:v>9.5637962707063422E-3</c:v>
                </c:pt>
                <c:pt idx="3399">
                  <c:v>9.5644846341049645E-3</c:v>
                </c:pt>
                <c:pt idx="3400">
                  <c:v>9.5651599275474071E-3</c:v>
                </c:pt>
                <c:pt idx="3401">
                  <c:v>9.5658221310981235E-3</c:v>
                </c:pt>
                <c:pt idx="3402">
                  <c:v>9.5664712248198745E-3</c:v>
                </c:pt>
                <c:pt idx="3403">
                  <c:v>9.5665971854554197E-3</c:v>
                </c:pt>
                <c:pt idx="3404">
                  <c:v>9.5677300030360055E-3</c:v>
                </c:pt>
                <c:pt idx="3405">
                  <c:v>9.5683396476584481E-3</c:v>
                </c:pt>
                <c:pt idx="3406">
                  <c:v>9.5689361027089057E-3</c:v>
                </c:pt>
                <c:pt idx="3407">
                  <c:v>9.5695193482543822E-3</c:v>
                </c:pt>
                <c:pt idx="3408">
                  <c:v>9.5700893643550864E-3</c:v>
                </c:pt>
                <c:pt idx="3409">
                  <c:v>9.5706461310780238E-3</c:v>
                </c:pt>
                <c:pt idx="3410">
                  <c:v>9.5711896284910569E-3</c:v>
                </c:pt>
                <c:pt idx="3411">
                  <c:v>9.5717198366552392E-3</c:v>
                </c:pt>
                <c:pt idx="3412">
                  <c:v>9.5717519354238303E-3</c:v>
                </c:pt>
                <c:pt idx="3413">
                  <c:v>9.5722583322656526E-3</c:v>
                </c:pt>
                <c:pt idx="3414">
                  <c:v>9.5727513853892561E-3</c:v>
                </c:pt>
                <c:pt idx="3415">
                  <c:v>9.5732310748598178E-3</c:v>
                </c:pt>
                <c:pt idx="3416">
                  <c:v>9.5741708410453236E-3</c:v>
                </c:pt>
                <c:pt idx="3417">
                  <c:v>9.574620895096371E-3</c:v>
                </c:pt>
                <c:pt idx="3418">
                  <c:v>9.5750575203582752E-3</c:v>
                </c:pt>
                <c:pt idx="3419">
                  <c:v>9.5754806968980418E-3</c:v>
                </c:pt>
                <c:pt idx="3420">
                  <c:v>9.5758904047784314E-3</c:v>
                </c:pt>
                <c:pt idx="3421">
                  <c:v>9.5762866240706995E-3</c:v>
                </c:pt>
                <c:pt idx="3422">
                  <c:v>9.5766693348384568E-3</c:v>
                </c:pt>
                <c:pt idx="3423">
                  <c:v>9.5770385171470105E-3</c:v>
                </c:pt>
                <c:pt idx="3424">
                  <c:v>9.5773941510676214E-3</c:v>
                </c:pt>
                <c:pt idx="3425">
                  <c:v>9.5771391937251593E-3</c:v>
                </c:pt>
                <c:pt idx="3426">
                  <c:v>9.5774715326051307E-3</c:v>
                </c:pt>
                <c:pt idx="3427">
                  <c:v>9.57779027043415E-3</c:v>
                </c:pt>
                <c:pt idx="3428">
                  <c:v>9.5780953872841579E-3</c:v>
                </c:pt>
                <c:pt idx="3429">
                  <c:v>9.5782171255314793E-3</c:v>
                </c:pt>
                <c:pt idx="3430">
                  <c:v>9.5790677232232089E-3</c:v>
                </c:pt>
                <c:pt idx="3431">
                  <c:v>9.5791809746133653E-3</c:v>
                </c:pt>
                <c:pt idx="3432">
                  <c:v>9.5794245538185236E-3</c:v>
                </c:pt>
                <c:pt idx="3433">
                  <c:v>9.5796544020644546E-3</c:v>
                </c:pt>
                <c:pt idx="3434">
                  <c:v>9.5798704994163354E-3</c:v>
                </c:pt>
                <c:pt idx="3435">
                  <c:v>9.5800728259481278E-3</c:v>
                </c:pt>
                <c:pt idx="3436">
                  <c:v>9.5802613617293995E-3</c:v>
                </c:pt>
                <c:pt idx="3437">
                  <c:v>9.5804360868297217E-3</c:v>
                </c:pt>
                <c:pt idx="3438">
                  <c:v>9.580733170172254E-3</c:v>
                </c:pt>
                <c:pt idx="3439">
                  <c:v>9.5808792248162859E-3</c:v>
                </c:pt>
                <c:pt idx="3440">
                  <c:v>9.581011407197847E-3</c:v>
                </c:pt>
                <c:pt idx="3441">
                  <c:v>9.5811296973885348E-3</c:v>
                </c:pt>
                <c:pt idx="3442">
                  <c:v>9.5811018545836155E-3</c:v>
                </c:pt>
                <c:pt idx="3443">
                  <c:v>9.5812168621000927E-3</c:v>
                </c:pt>
                <c:pt idx="3444">
                  <c:v>9.5812707893908576E-3</c:v>
                </c:pt>
                <c:pt idx="3445">
                  <c:v>9.5813343115884689E-3</c:v>
                </c:pt>
                <c:pt idx="3446">
                  <c:v>9.5813838437409145E-3</c:v>
                </c:pt>
                <c:pt idx="3447">
                  <c:v>9.5815465864648383E-3</c:v>
                </c:pt>
                <c:pt idx="3448">
                  <c:v>9.5815670732944617E-3</c:v>
                </c:pt>
                <c:pt idx="3449">
                  <c:v>9.5815735084998736E-3</c:v>
                </c:pt>
                <c:pt idx="3450">
                  <c:v>9.5815658721535354E-3</c:v>
                </c:pt>
                <c:pt idx="3451">
                  <c:v>9.5815441443253043E-3</c:v>
                </c:pt>
                <c:pt idx="3452">
                  <c:v>9.5815083050885073E-3</c:v>
                </c:pt>
                <c:pt idx="3453">
                  <c:v>9.5814583345147416E-3</c:v>
                </c:pt>
                <c:pt idx="3454">
                  <c:v>9.5813942126764685E-3</c:v>
                </c:pt>
                <c:pt idx="3455">
                  <c:v>9.5813159196461491E-3</c:v>
                </c:pt>
                <c:pt idx="3456">
                  <c:v>9.5812234354962448E-3</c:v>
                </c:pt>
                <c:pt idx="3457">
                  <c:v>9.581116740298351E-3</c:v>
                </c:pt>
                <c:pt idx="3458">
                  <c:v>9.5809958141257964E-3</c:v>
                </c:pt>
                <c:pt idx="3459">
                  <c:v>9.5808606370527839E-3</c:v>
                </c:pt>
                <c:pt idx="3460">
                  <c:v>9.5807111891500346E-3</c:v>
                </c:pt>
                <c:pt idx="3461">
                  <c:v>9.5805474504943571E-3</c:v>
                </c:pt>
                <c:pt idx="3462">
                  <c:v>9.5803694011547379E-3</c:v>
                </c:pt>
                <c:pt idx="3463">
                  <c:v>9.580177021207982E-3</c:v>
                </c:pt>
                <c:pt idx="3464">
                  <c:v>9.5798604076515487E-3</c:v>
                </c:pt>
                <c:pt idx="3465">
                  <c:v>9.5796403427832414E-3</c:v>
                </c:pt>
                <c:pt idx="3466">
                  <c:v>9.5794058893331809E-3</c:v>
                </c:pt>
                <c:pt idx="3467">
                  <c:v>9.5791570273770846E-3</c:v>
                </c:pt>
                <c:pt idx="3468">
                  <c:v>9.5789994649415726E-3</c:v>
                </c:pt>
                <c:pt idx="3469">
                  <c:v>9.5787206829015103E-3</c:v>
                </c:pt>
                <c:pt idx="3470">
                  <c:v>9.5784274307745814E-3</c:v>
                </c:pt>
                <c:pt idx="3471">
                  <c:v>9.578119688631509E-3</c:v>
                </c:pt>
                <c:pt idx="3472">
                  <c:v>9.5777974365525743E-3</c:v>
                </c:pt>
                <c:pt idx="3473">
                  <c:v>9.5774606546093714E-3</c:v>
                </c:pt>
                <c:pt idx="3474">
                  <c:v>9.5771093228778376E-3</c:v>
                </c:pt>
                <c:pt idx="3475">
                  <c:v>9.576743421436518E-3</c:v>
                </c:pt>
                <c:pt idx="3476">
                  <c:v>9.5763629303561356E-3</c:v>
                </c:pt>
                <c:pt idx="3477">
                  <c:v>9.5758715565542104E-3</c:v>
                </c:pt>
                <c:pt idx="3478">
                  <c:v>9.5754628860115296E-3</c:v>
                </c:pt>
                <c:pt idx="3479">
                  <c:v>9.575039567874942E-3</c:v>
                </c:pt>
                <c:pt idx="3480">
                  <c:v>9.5746015822184075E-3</c:v>
                </c:pt>
                <c:pt idx="3481">
                  <c:v>9.5740830413966974E-3</c:v>
                </c:pt>
                <c:pt idx="3482">
                  <c:v>9.5736135582524685E-3</c:v>
                </c:pt>
                <c:pt idx="3483">
                  <c:v>9.5731293449763995E-3</c:v>
                </c:pt>
                <c:pt idx="3484">
                  <c:v>9.5726303816450892E-3</c:v>
                </c:pt>
                <c:pt idx="3485">
                  <c:v>9.5721166483333734E-3</c:v>
                </c:pt>
                <c:pt idx="3486">
                  <c:v>9.5715015059560926E-3</c:v>
                </c:pt>
                <c:pt idx="3487">
                  <c:v>9.5709592488963935E-3</c:v>
                </c:pt>
                <c:pt idx="3488">
                  <c:v>9.5704021639066994E-3</c:v>
                </c:pt>
                <c:pt idx="3489">
                  <c:v>9.5698302310687211E-3</c:v>
                </c:pt>
                <c:pt idx="3490">
                  <c:v>9.569407937363307E-3</c:v>
                </c:pt>
                <c:pt idx="3491">
                  <c:v>9.5688040823955385E-3</c:v>
                </c:pt>
                <c:pt idx="3492">
                  <c:v>9.5681853161816207E-3</c:v>
                </c:pt>
                <c:pt idx="3493">
                  <c:v>9.567551618800095E-3</c:v>
                </c:pt>
                <c:pt idx="3494">
                  <c:v>9.5668251124382004E-3</c:v>
                </c:pt>
                <c:pt idx="3495">
                  <c:v>9.5661625836643803E-3</c:v>
                </c:pt>
                <c:pt idx="3496">
                  <c:v>9.5654850657755554E-3</c:v>
                </c:pt>
                <c:pt idx="3497">
                  <c:v>9.5645919144767017E-3</c:v>
                </c:pt>
                <c:pt idx="3498">
                  <c:v>9.5639532315962353E-3</c:v>
                </c:pt>
                <c:pt idx="3499">
                  <c:v>9.5632252250168678E-3</c:v>
                </c:pt>
                <c:pt idx="3500">
                  <c:v>9.5624821421355522E-3</c:v>
                </c:pt>
                <c:pt idx="3501">
                  <c:v>9.5617239630299677E-3</c:v>
                </c:pt>
                <c:pt idx="3502">
                  <c:v>9.5609506677856084E-3</c:v>
                </c:pt>
                <c:pt idx="3503">
                  <c:v>9.5601622364801485E-3</c:v>
                </c:pt>
                <c:pt idx="3504">
                  <c:v>9.5593586491930001E-3</c:v>
                </c:pt>
                <c:pt idx="3505">
                  <c:v>9.5585398860061864E-3</c:v>
                </c:pt>
                <c:pt idx="3506">
                  <c:v>9.5577059270034615E-3</c:v>
                </c:pt>
                <c:pt idx="3507">
                  <c:v>9.5568567522625013E-3</c:v>
                </c:pt>
                <c:pt idx="3508">
                  <c:v>9.5559923418679343E-3</c:v>
                </c:pt>
                <c:pt idx="3509">
                  <c:v>9.5551126759017783E-3</c:v>
                </c:pt>
                <c:pt idx="3510">
                  <c:v>9.5542177344434473E-3</c:v>
                </c:pt>
                <c:pt idx="3511">
                  <c:v>9.5533074975766973E-3</c:v>
                </c:pt>
                <c:pt idx="3512">
                  <c:v>9.552381945384417E-3</c:v>
                </c:pt>
                <c:pt idx="3513">
                  <c:v>9.5514410579494967E-3</c:v>
                </c:pt>
                <c:pt idx="3514">
                  <c:v>9.5504848153513486E-3</c:v>
                </c:pt>
                <c:pt idx="3515">
                  <c:v>9.5495131976772053E-3</c:v>
                </c:pt>
                <c:pt idx="3516">
                  <c:v>9.5484730664586112E-3</c:v>
                </c:pt>
                <c:pt idx="3517">
                  <c:v>9.5474717702302633E-3</c:v>
                </c:pt>
                <c:pt idx="3518">
                  <c:v>9.5464550410019819E-3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24704"/>
        <c:axId val="51003097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42758</c:v>
                </c:pt>
                <c:pt idx="1">
                  <c:v>42788</c:v>
                </c:pt>
                <c:pt idx="2">
                  <c:v>42816</c:v>
                </c:pt>
                <c:pt idx="3">
                  <c:v>42849</c:v>
                </c:pt>
                <c:pt idx="4">
                  <c:v>42877</c:v>
                </c:pt>
                <c:pt idx="5">
                  <c:v>42908</c:v>
                </c:pt>
                <c:pt idx="6">
                  <c:v>42940</c:v>
                </c:pt>
                <c:pt idx="7">
                  <c:v>42969</c:v>
                </c:pt>
                <c:pt idx="8">
                  <c:v>43000</c:v>
                </c:pt>
                <c:pt idx="9">
                  <c:v>43031</c:v>
                </c:pt>
                <c:pt idx="10">
                  <c:v>43061</c:v>
                </c:pt>
                <c:pt idx="11">
                  <c:v>43091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-3.0900000000000007E-3</c:v>
                </c:pt>
                <c:pt idx="1">
                  <c:v>-3.0500000000000006E-3</c:v>
                </c:pt>
                <c:pt idx="2">
                  <c:v>-3.0100000000000005E-3</c:v>
                </c:pt>
                <c:pt idx="3">
                  <c:v>-2.9500000000000004E-3</c:v>
                </c:pt>
                <c:pt idx="4">
                  <c:v>-2.9000000000000002E-3</c:v>
                </c:pt>
                <c:pt idx="5">
                  <c:v>-2.8500000000000001E-3</c:v>
                </c:pt>
                <c:pt idx="6">
                  <c:v>-2.7900000000000004E-3</c:v>
                </c:pt>
                <c:pt idx="7">
                  <c:v>-2.7500000000000003E-3</c:v>
                </c:pt>
                <c:pt idx="8">
                  <c:v>-2.7000000000000001E-3</c:v>
                </c:pt>
                <c:pt idx="9">
                  <c:v>-2.64E-3</c:v>
                </c:pt>
                <c:pt idx="10">
                  <c:v>-2.6099999999999999E-3</c:v>
                </c:pt>
                <c:pt idx="11">
                  <c:v>-2.5700000000000002E-3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10"/>
                <c:pt idx="0">
                  <c:v>42809</c:v>
                </c:pt>
                <c:pt idx="1">
                  <c:v>42907</c:v>
                </c:pt>
                <c:pt idx="2">
                  <c:v>42998</c:v>
                </c:pt>
                <c:pt idx="3">
                  <c:v>43089</c:v>
                </c:pt>
                <c:pt idx="4">
                  <c:v>43180</c:v>
                </c:pt>
                <c:pt idx="5">
                  <c:v>43271</c:v>
                </c:pt>
                <c:pt idx="6">
                  <c:v>43362</c:v>
                </c:pt>
                <c:pt idx="7">
                  <c:v>43453</c:v>
                </c:pt>
                <c:pt idx="8">
                  <c:v>43544</c:v>
                </c:pt>
                <c:pt idx="9">
                  <c:v>43635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10"/>
                <c:pt idx="0">
                  <c:v>-3.025000000000091E-3</c:v>
                </c:pt>
                <c:pt idx="1">
                  <c:v>-2.8749999999999431E-3</c:v>
                </c:pt>
                <c:pt idx="2">
                  <c:v>-2.7250000000000798E-3</c:v>
                </c:pt>
                <c:pt idx="3">
                  <c:v>-2.5749999999999319E-3</c:v>
                </c:pt>
                <c:pt idx="4">
                  <c:v>-2.3750000000001136E-3</c:v>
                </c:pt>
                <c:pt idx="5">
                  <c:v>-2.2249999999999657E-3</c:v>
                </c:pt>
                <c:pt idx="6">
                  <c:v>-2.0250000000000055E-3</c:v>
                </c:pt>
                <c:pt idx="7">
                  <c:v>-1.6750000000000397E-3</c:v>
                </c:pt>
                <c:pt idx="8">
                  <c:v>-1.2749999999999773E-3</c:v>
                </c:pt>
                <c:pt idx="9">
                  <c:v>-8.7500000000005683E-4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42753</c:v>
                </c:pt>
                <c:pt idx="1">
                  <c:v>42781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4"/>
                <c:pt idx="0">
                  <c:v>43726</c:v>
                </c:pt>
                <c:pt idx="1">
                  <c:v>43817</c:v>
                </c:pt>
                <c:pt idx="2">
                  <c:v>43908</c:v>
                </c:pt>
                <c:pt idx="3">
                  <c:v>43999</c:v>
                </c:pt>
                <c:pt idx="4">
                  <c:v>44090</c:v>
                </c:pt>
                <c:pt idx="5">
                  <c:v>44181</c:v>
                </c:pt>
                <c:pt idx="6">
                  <c:v>44272</c:v>
                </c:pt>
                <c:pt idx="7">
                  <c:v>44363</c:v>
                </c:pt>
                <c:pt idx="8">
                  <c:v>44454</c:v>
                </c:pt>
                <c:pt idx="9">
                  <c:v>44545</c:v>
                </c:pt>
                <c:pt idx="10">
                  <c:v>44636</c:v>
                </c:pt>
                <c:pt idx="11">
                  <c:v>44727</c:v>
                </c:pt>
                <c:pt idx="12">
                  <c:v>44825</c:v>
                </c:pt>
                <c:pt idx="13">
                  <c:v>44916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24704"/>
        <c:axId val="510030976"/>
      </c:scatterChart>
      <c:dateAx>
        <c:axId val="510024704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097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510030976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00247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-3.1532860725347334E-3</c:v>
                </c:pt>
                <c:pt idx="1">
                  <c:v>-3.1532860725747014E-3</c:v>
                </c:pt>
                <c:pt idx="2">
                  <c:v>-3.1532860725747014E-3</c:v>
                </c:pt>
                <c:pt idx="3">
                  <c:v>-2.4932721656201196E-3</c:v>
                </c:pt>
                <c:pt idx="4">
                  <c:v>-3.1532860724947653E-3</c:v>
                </c:pt>
                <c:pt idx="5">
                  <c:v>-3.1532860725747014E-3</c:v>
                </c:pt>
                <c:pt idx="6">
                  <c:v>-3.1532860725747014E-3</c:v>
                </c:pt>
                <c:pt idx="7">
                  <c:v>-3.1532860725747014E-3</c:v>
                </c:pt>
                <c:pt idx="8">
                  <c:v>-3.1532584526283713E-3</c:v>
                </c:pt>
                <c:pt idx="9">
                  <c:v>-3.1532860725747014E-3</c:v>
                </c:pt>
                <c:pt idx="10">
                  <c:v>-3.1532860725347334E-3</c:v>
                </c:pt>
                <c:pt idx="11">
                  <c:v>-3.1532860725347334E-3</c:v>
                </c:pt>
                <c:pt idx="12">
                  <c:v>-3.1532860725747014E-3</c:v>
                </c:pt>
                <c:pt idx="13">
                  <c:v>-3.153258452601726E-3</c:v>
                </c:pt>
                <c:pt idx="14">
                  <c:v>-3.1532860726146694E-3</c:v>
                </c:pt>
                <c:pt idx="15">
                  <c:v>-3.1532860725747014E-3</c:v>
                </c:pt>
                <c:pt idx="16">
                  <c:v>-3.1532860725347334E-3</c:v>
                </c:pt>
                <c:pt idx="17">
                  <c:v>-3.1532860725747014E-3</c:v>
                </c:pt>
                <c:pt idx="18">
                  <c:v>-3.1532584525750806E-3</c:v>
                </c:pt>
                <c:pt idx="19">
                  <c:v>-3.1522605707712259E-3</c:v>
                </c:pt>
                <c:pt idx="20">
                  <c:v>-3.1501604837469444E-3</c:v>
                </c:pt>
                <c:pt idx="21">
                  <c:v>-3.1479967276526466E-3</c:v>
                </c:pt>
                <c:pt idx="22">
                  <c:v>-3.1457825761505021E-3</c:v>
                </c:pt>
                <c:pt idx="23">
                  <c:v>-3.1412252505669258E-3</c:v>
                </c:pt>
                <c:pt idx="24">
                  <c:v>-3.1366875014171569E-3</c:v>
                </c:pt>
                <c:pt idx="25">
                  <c:v>-3.1344204860017655E-3</c:v>
                </c:pt>
                <c:pt idx="26">
                  <c:v>-3.1321827201491459E-3</c:v>
                </c:pt>
                <c:pt idx="27">
                  <c:v>-3.1299874778811798E-3</c:v>
                </c:pt>
                <c:pt idx="28">
                  <c:v>-3.1257779691928889E-3</c:v>
                </c:pt>
                <c:pt idx="29">
                  <c:v>-3.1218972284507984E-3</c:v>
                </c:pt>
                <c:pt idx="30">
                  <c:v>-3.1201137164726944E-3</c:v>
                </c:pt>
                <c:pt idx="31">
                  <c:v>-3.1184523730098945E-3</c:v>
                </c:pt>
                <c:pt idx="32">
                  <c:v>-3.1169264720043444E-3</c:v>
                </c:pt>
                <c:pt idx="33">
                  <c:v>-3.114365572924882E-3</c:v>
                </c:pt>
                <c:pt idx="34">
                  <c:v>-3.1124427757900364E-3</c:v>
                </c:pt>
                <c:pt idx="35">
                  <c:v>-3.1117931993973613E-3</c:v>
                </c:pt>
                <c:pt idx="36">
                  <c:v>-3.1113587101128104E-3</c:v>
                </c:pt>
                <c:pt idx="37">
                  <c:v>-3.1111525823179775E-3</c:v>
                </c:pt>
                <c:pt idx="38">
                  <c:v>-3.1115410080229111E-3</c:v>
                </c:pt>
                <c:pt idx="39">
                  <c:v>-3.1128771674326927E-3</c:v>
                </c:pt>
                <c:pt idx="40">
                  <c:v>-3.114011958493812E-3</c:v>
                </c:pt>
                <c:pt idx="41">
                  <c:v>-3.1148200392161485E-3</c:v>
                </c:pt>
                <c:pt idx="42">
                  <c:v>-3.1150723203721142E-3</c:v>
                </c:pt>
                <c:pt idx="43">
                  <c:v>-3.1153964781927002E-3</c:v>
                </c:pt>
                <c:pt idx="44">
                  <c:v>-3.1155927664583416E-3</c:v>
                </c:pt>
                <c:pt idx="45">
                  <c:v>-3.1155723614206821E-3</c:v>
                </c:pt>
                <c:pt idx="46">
                  <c:v>-3.1154804110933298E-3</c:v>
                </c:pt>
                <c:pt idx="47">
                  <c:v>-3.1153112458115473E-3</c:v>
                </c:pt>
                <c:pt idx="48">
                  <c:v>-3.1146602380971444E-3</c:v>
                </c:pt>
                <c:pt idx="49">
                  <c:v>-3.1137490497190612E-3</c:v>
                </c:pt>
                <c:pt idx="50">
                  <c:v>-3.1131087701297133E-3</c:v>
                </c:pt>
                <c:pt idx="51">
                  <c:v>-3.1123572592761661E-3</c:v>
                </c:pt>
                <c:pt idx="52">
                  <c:v>-3.1114888480132663E-3</c:v>
                </c:pt>
                <c:pt idx="53">
                  <c:v>-3.109307155226837E-3</c:v>
                </c:pt>
                <c:pt idx="54">
                  <c:v>-3.1067328111289427E-3</c:v>
                </c:pt>
                <c:pt idx="55">
                  <c:v>-3.1051948569249532E-3</c:v>
                </c:pt>
                <c:pt idx="56">
                  <c:v>-3.1035059862016823E-3</c:v>
                </c:pt>
                <c:pt idx="57">
                  <c:v>-3.101660529014616E-3</c:v>
                </c:pt>
                <c:pt idx="58">
                  <c:v>-3.0973926645394556E-3</c:v>
                </c:pt>
                <c:pt idx="59">
                  <c:v>-3.0925994522856826E-3</c:v>
                </c:pt>
                <c:pt idx="60">
                  <c:v>-3.0898860239636505E-3</c:v>
                </c:pt>
                <c:pt idx="61">
                  <c:v>-3.0870146590977754E-3</c:v>
                </c:pt>
                <c:pt idx="62">
                  <c:v>-3.0841132234460389E-3</c:v>
                </c:pt>
                <c:pt idx="63">
                  <c:v>-3.0783050159977066E-3</c:v>
                </c:pt>
                <c:pt idx="64">
                  <c:v>-3.072585168695241E-3</c:v>
                </c:pt>
                <c:pt idx="65">
                  <c:v>-3.0697373060695199E-3</c:v>
                </c:pt>
                <c:pt idx="66">
                  <c:v>-3.0669089953239137E-3</c:v>
                </c:pt>
                <c:pt idx="67">
                  <c:v>-3.0641031822620235E-3</c:v>
                </c:pt>
                <c:pt idx="68">
                  <c:v>-3.0585552918349634E-3</c:v>
                </c:pt>
                <c:pt idx="69">
                  <c:v>-3.053163823563132E-3</c:v>
                </c:pt>
                <c:pt idx="70">
                  <c:v>-3.0505146861736776E-3</c:v>
                </c:pt>
                <c:pt idx="71">
                  <c:v>-3.0479057212895455E-3</c:v>
                </c:pt>
                <c:pt idx="72">
                  <c:v>-3.0453398746743687E-3</c:v>
                </c:pt>
                <c:pt idx="73">
                  <c:v>-3.0403409611245991E-3</c:v>
                </c:pt>
                <c:pt idx="74">
                  <c:v>-3.0355665874948201E-3</c:v>
                </c:pt>
                <c:pt idx="75">
                  <c:v>-3.0332605194383078E-3</c:v>
                </c:pt>
                <c:pt idx="76">
                  <c:v>-3.031015244392421E-3</c:v>
                </c:pt>
                <c:pt idx="77">
                  <c:v>-3.0246953841333024E-3</c:v>
                </c:pt>
                <c:pt idx="78">
                  <c:v>-3.0189852132611605E-3</c:v>
                </c:pt>
                <c:pt idx="79">
                  <c:v>-3.0172479719503542E-3</c:v>
                </c:pt>
                <c:pt idx="80">
                  <c:v>-3.0155950901988859E-3</c:v>
                </c:pt>
                <c:pt idx="81">
                  <c:v>-3.0125600433983379E-3</c:v>
                </c:pt>
                <c:pt idx="82">
                  <c:v>-3.0098781943221908E-3</c:v>
                </c:pt>
                <c:pt idx="83">
                  <c:v>-3.0086435172416159E-3</c:v>
                </c:pt>
                <c:pt idx="84">
                  <c:v>-3.0074616971598189E-3</c:v>
                </c:pt>
                <c:pt idx="85">
                  <c:v>-3.0063341549002587E-3</c:v>
                </c:pt>
                <c:pt idx="86">
                  <c:v>-3.0037615274391971E-3</c:v>
                </c:pt>
                <c:pt idx="87">
                  <c:v>-3.0015603454325301E-3</c:v>
                </c:pt>
                <c:pt idx="88">
                  <c:v>-3.0007883103166932E-3</c:v>
                </c:pt>
                <c:pt idx="89">
                  <c:v>-3.0000804995466979E-3</c:v>
                </c:pt>
                <c:pt idx="90">
                  <c:v>-2.99886108249936E-3</c:v>
                </c:pt>
                <c:pt idx="91">
                  <c:v>-2.997919918752423E-3</c:v>
                </c:pt>
                <c:pt idx="92">
                  <c:v>-2.9975545437821438E-3</c:v>
                </c:pt>
                <c:pt idx="93">
                  <c:v>-2.9972619186580118E-3</c:v>
                </c:pt>
                <c:pt idx="94">
                  <c:v>-2.9970434643233901E-3</c:v>
                </c:pt>
                <c:pt idx="95">
                  <c:v>-2.9968359489584984E-3</c:v>
                </c:pt>
                <c:pt idx="96">
                  <c:v>-2.996939774186913E-3</c:v>
                </c:pt>
                <c:pt idx="97">
                  <c:v>-2.9971134877904149E-3</c:v>
                </c:pt>
                <c:pt idx="98">
                  <c:v>-2.9973698977636687E-3</c:v>
                </c:pt>
                <c:pt idx="99">
                  <c:v>-2.9977104252898457E-3</c:v>
                </c:pt>
                <c:pt idx="100">
                  <c:v>-2.9986539974702353E-3</c:v>
                </c:pt>
                <c:pt idx="101">
                  <c:v>-2.999905785543433E-3</c:v>
                </c:pt>
                <c:pt idx="102">
                  <c:v>-3.0004682585316189E-3</c:v>
                </c:pt>
                <c:pt idx="103">
                  <c:v>-3.0008981604057183E-3</c:v>
                </c:pt>
                <c:pt idx="104">
                  <c:v>-3.001191173859219E-3</c:v>
                </c:pt>
                <c:pt idx="105">
                  <c:v>-3.0012742995921826E-3</c:v>
                </c:pt>
                <c:pt idx="106">
                  <c:v>-3.0009080037718405E-3</c:v>
                </c:pt>
                <c:pt idx="107">
                  <c:v>-3.0004518202009223E-3</c:v>
                </c:pt>
                <c:pt idx="108">
                  <c:v>-2.9998328460090207E-3</c:v>
                </c:pt>
                <c:pt idx="109">
                  <c:v>-2.9990467645690799E-3</c:v>
                </c:pt>
                <c:pt idx="110">
                  <c:v>-2.996871043099425E-3</c:v>
                </c:pt>
                <c:pt idx="111">
                  <c:v>-2.9941450228765376E-3</c:v>
                </c:pt>
                <c:pt idx="112">
                  <c:v>-2.9924586485563509E-3</c:v>
                </c:pt>
                <c:pt idx="113">
                  <c:v>-2.9905792646278684E-3</c:v>
                </c:pt>
                <c:pt idx="114">
                  <c:v>-2.9885025539044818E-3</c:v>
                </c:pt>
                <c:pt idx="115">
                  <c:v>-2.9836450636144818E-3</c:v>
                </c:pt>
                <c:pt idx="116">
                  <c:v>-2.978136104565543E-3</c:v>
                </c:pt>
                <c:pt idx="117">
                  <c:v>-2.9750080053059236E-3</c:v>
                </c:pt>
                <c:pt idx="118">
                  <c:v>-2.9716566772908237E-3</c:v>
                </c:pt>
                <c:pt idx="119">
                  <c:v>-2.9680778036134114E-3</c:v>
                </c:pt>
                <c:pt idx="120">
                  <c:v>-2.9601156446945609E-3</c:v>
                </c:pt>
                <c:pt idx="121">
                  <c:v>-2.9514005095476747E-3</c:v>
                </c:pt>
                <c:pt idx="122">
                  <c:v>-2.9466191512783624E-3</c:v>
                </c:pt>
                <c:pt idx="123">
                  <c:v>-2.9415843450264489E-3</c:v>
                </c:pt>
                <c:pt idx="124">
                  <c:v>-2.9363512839619688E-3</c:v>
                </c:pt>
                <c:pt idx="125">
                  <c:v>-2.9260725757307426E-3</c:v>
                </c:pt>
                <c:pt idx="126">
                  <c:v>-2.9161877892480703E-3</c:v>
                </c:pt>
                <c:pt idx="127">
                  <c:v>-2.9114154009235449E-3</c:v>
                </c:pt>
                <c:pt idx="128">
                  <c:v>-2.9067573819929748E-3</c:v>
                </c:pt>
                <c:pt idx="129">
                  <c:v>-2.9022172200265928E-3</c:v>
                </c:pt>
                <c:pt idx="130">
                  <c:v>-2.8935239337624097E-3</c:v>
                </c:pt>
                <c:pt idx="131">
                  <c:v>-2.8853048948063176E-3</c:v>
                </c:pt>
                <c:pt idx="132">
                  <c:v>-2.8814063322535333E-3</c:v>
                </c:pt>
                <c:pt idx="133">
                  <c:v>-2.8776465523661088E-3</c:v>
                </c:pt>
                <c:pt idx="134">
                  <c:v>-2.8740290429141169E-3</c:v>
                </c:pt>
                <c:pt idx="135">
                  <c:v>-2.8672628597004035E-3</c:v>
                </c:pt>
                <c:pt idx="136">
                  <c:v>-2.8610514611049354E-3</c:v>
                </c:pt>
                <c:pt idx="137">
                  <c:v>-2.8581976177433077E-3</c:v>
                </c:pt>
                <c:pt idx="138">
                  <c:v>-2.8555069706381886E-3</c:v>
                </c:pt>
                <c:pt idx="139">
                  <c:v>-2.8529830070000983E-3</c:v>
                </c:pt>
                <c:pt idx="140">
                  <c:v>-2.8484855916266483E-3</c:v>
                </c:pt>
                <c:pt idx="141">
                  <c:v>-2.8446237424395449E-3</c:v>
                </c:pt>
                <c:pt idx="142">
                  <c:v>-2.8429855118883296E-3</c:v>
                </c:pt>
                <c:pt idx="143">
                  <c:v>-2.8415348906651872E-3</c:v>
                </c:pt>
                <c:pt idx="144">
                  <c:v>-2.8402753665401903E-3</c:v>
                </c:pt>
                <c:pt idx="145">
                  <c:v>-2.8383883672633559E-3</c:v>
                </c:pt>
                <c:pt idx="146">
                  <c:v>-2.8371935508175739E-3</c:v>
                </c:pt>
                <c:pt idx="147">
                  <c:v>-2.8367942636142729E-3</c:v>
                </c:pt>
                <c:pt idx="148">
                  <c:v>-2.8364569354488722E-3</c:v>
                </c:pt>
                <c:pt idx="149">
                  <c:v>-2.8361823255140806E-3</c:v>
                </c:pt>
                <c:pt idx="150">
                  <c:v>-2.8358236235126455E-3</c:v>
                </c:pt>
                <c:pt idx="151">
                  <c:v>-2.8357262516953696E-3</c:v>
                </c:pt>
                <c:pt idx="152">
                  <c:v>-2.8357766209641255E-3</c:v>
                </c:pt>
                <c:pt idx="153">
                  <c:v>-2.8358942630601902E-3</c:v>
                </c:pt>
                <c:pt idx="154">
                  <c:v>-2.8360799381754731E-3</c:v>
                </c:pt>
                <c:pt idx="155">
                  <c:v>-2.8366595068485267E-3</c:v>
                </c:pt>
                <c:pt idx="156">
                  <c:v>-2.8375181467277244E-3</c:v>
                </c:pt>
                <c:pt idx="157">
                  <c:v>-2.8380553721518709E-3</c:v>
                </c:pt>
                <c:pt idx="158">
                  <c:v>-2.8386651851519673E-3</c:v>
                </c:pt>
                <c:pt idx="159">
                  <c:v>-2.8393483449207224E-3</c:v>
                </c:pt>
                <c:pt idx="160">
                  <c:v>-2.8409405304774538E-3</c:v>
                </c:pt>
                <c:pt idx="161">
                  <c:v>-2.8428296365756722E-3</c:v>
                </c:pt>
                <c:pt idx="162">
                  <c:v>-2.8438909182781913E-3</c:v>
                </c:pt>
                <c:pt idx="163">
                  <c:v>-2.8450301021454294E-3</c:v>
                </c:pt>
                <c:pt idx="164">
                  <c:v>-2.8462479469704149E-3</c:v>
                </c:pt>
                <c:pt idx="165">
                  <c:v>-2.8489270908371722E-3</c:v>
                </c:pt>
                <c:pt idx="166">
                  <c:v>-2.8519211218602791E-3</c:v>
                </c:pt>
                <c:pt idx="167">
                  <c:v>-2.8534919219103116E-3</c:v>
                </c:pt>
                <c:pt idx="168">
                  <c:v>-2.854885550243047E-3</c:v>
                </c:pt>
                <c:pt idx="169">
                  <c:v>-2.856046362689213E-3</c:v>
                </c:pt>
                <c:pt idx="170">
                  <c:v>-2.8575476028214197E-3</c:v>
                </c:pt>
                <c:pt idx="171">
                  <c:v>-2.8582748566785554E-3</c:v>
                </c:pt>
                <c:pt idx="172">
                  <c:v>-2.8582066422444541E-3</c:v>
                </c:pt>
                <c:pt idx="173">
                  <c:v>-2.8578796329448153E-3</c:v>
                </c:pt>
                <c:pt idx="174">
                  <c:v>-2.8572894987632935E-3</c:v>
                </c:pt>
                <c:pt idx="175">
                  <c:v>-2.8551878542248943E-3</c:v>
                </c:pt>
                <c:pt idx="176">
                  <c:v>-2.8522111189666077E-3</c:v>
                </c:pt>
                <c:pt idx="177">
                  <c:v>-2.8502404139674198E-3</c:v>
                </c:pt>
                <c:pt idx="178">
                  <c:v>-2.847980605347189E-3</c:v>
                </c:pt>
                <c:pt idx="179">
                  <c:v>-2.8454273629296978E-3</c:v>
                </c:pt>
                <c:pt idx="180">
                  <c:v>-2.8392987237868539E-3</c:v>
                </c:pt>
                <c:pt idx="181">
                  <c:v>-2.832193461794752E-3</c:v>
                </c:pt>
                <c:pt idx="182">
                  <c:v>-2.8281081042624834E-3</c:v>
                </c:pt>
                <c:pt idx="183">
                  <c:v>-2.8237033341538265E-3</c:v>
                </c:pt>
                <c:pt idx="184">
                  <c:v>-2.8189748215723398E-3</c:v>
                </c:pt>
                <c:pt idx="185">
                  <c:v>-2.8083950972224159E-3</c:v>
                </c:pt>
                <c:pt idx="186">
                  <c:v>-2.7967367505077334E-3</c:v>
                </c:pt>
                <c:pt idx="187">
                  <c:v>-2.790324578234582E-3</c:v>
                </c:pt>
                <c:pt idx="188">
                  <c:v>-2.7835626844296968E-3</c:v>
                </c:pt>
                <c:pt idx="189">
                  <c:v>-2.7764467393165404E-3</c:v>
                </c:pt>
                <c:pt idx="190">
                  <c:v>-2.7619223150132655E-3</c:v>
                </c:pt>
                <c:pt idx="191">
                  <c:v>-2.7482050259486357E-3</c:v>
                </c:pt>
                <c:pt idx="192">
                  <c:v>-2.7417806808527345E-3</c:v>
                </c:pt>
                <c:pt idx="193">
                  <c:v>-2.73563021379708E-3</c:v>
                </c:pt>
                <c:pt idx="194">
                  <c:v>-2.7297582530394493E-3</c:v>
                </c:pt>
                <c:pt idx="195">
                  <c:v>-2.7189452887288468E-3</c:v>
                </c:pt>
                <c:pt idx="196">
                  <c:v>-2.7091480272734003E-3</c:v>
                </c:pt>
                <c:pt idx="197">
                  <c:v>-2.7047380142786182E-3</c:v>
                </c:pt>
                <c:pt idx="198">
                  <c:v>-2.7006342746505041E-3</c:v>
                </c:pt>
                <c:pt idx="199">
                  <c:v>-2.6968414356076664E-3</c:v>
                </c:pt>
                <c:pt idx="200">
                  <c:v>-2.6902951284712984E-3</c:v>
                </c:pt>
                <c:pt idx="201">
                  <c:v>-2.6848716459282329E-3</c:v>
                </c:pt>
                <c:pt idx="202">
                  <c:v>-2.6827027290021732E-3</c:v>
                </c:pt>
                <c:pt idx="203">
                  <c:v>-2.6808724801297146E-3</c:v>
                </c:pt>
                <c:pt idx="204">
                  <c:v>-2.6793855268092415E-3</c:v>
                </c:pt>
                <c:pt idx="205">
                  <c:v>-2.6775591634953244E-3</c:v>
                </c:pt>
                <c:pt idx="206">
                  <c:v>-2.6769632275280841E-3</c:v>
                </c:pt>
                <c:pt idx="207">
                  <c:v>-2.6772621701987021E-3</c:v>
                </c:pt>
                <c:pt idx="208">
                  <c:v>-2.677932175609854E-3</c:v>
                </c:pt>
                <c:pt idx="209">
                  <c:v>-2.6789778713398604E-3</c:v>
                </c:pt>
                <c:pt idx="210">
                  <c:v>-2.6823247177132359E-3</c:v>
                </c:pt>
                <c:pt idx="211">
                  <c:v>-2.6869318960986988E-3</c:v>
                </c:pt>
                <c:pt idx="212">
                  <c:v>-2.6894540985855642E-3</c:v>
                </c:pt>
                <c:pt idx="213">
                  <c:v>-2.691902771849719E-3</c:v>
                </c:pt>
                <c:pt idx="214">
                  <c:v>-2.6942764088566662E-3</c:v>
                </c:pt>
                <c:pt idx="215">
                  <c:v>-2.6987457952776239E-3</c:v>
                </c:pt>
                <c:pt idx="216">
                  <c:v>-2.7029904532627214E-3</c:v>
                </c:pt>
                <c:pt idx="217">
                  <c:v>-2.7049663029865556E-3</c:v>
                </c:pt>
                <c:pt idx="218">
                  <c:v>-2.7068580744060711E-3</c:v>
                </c:pt>
                <c:pt idx="219">
                  <c:v>-2.7086642601270583E-3</c:v>
                </c:pt>
                <c:pt idx="220">
                  <c:v>-2.711963380650495E-3</c:v>
                </c:pt>
                <c:pt idx="221">
                  <c:v>-2.715003005375749E-3</c:v>
                </c:pt>
                <c:pt idx="222">
                  <c:v>-2.7163586570866372E-3</c:v>
                </c:pt>
                <c:pt idx="223">
                  <c:v>-2.7176196808120778E-3</c:v>
                </c:pt>
                <c:pt idx="224">
                  <c:v>-2.7187845695975099E-3</c:v>
                </c:pt>
                <c:pt idx="225">
                  <c:v>-2.7207657987915468E-3</c:v>
                </c:pt>
                <c:pt idx="226">
                  <c:v>-2.7224526333302634E-3</c:v>
                </c:pt>
                <c:pt idx="227">
                  <c:v>-2.7231142412986742E-3</c:v>
                </c:pt>
                <c:pt idx="228">
                  <c:v>-2.7236706717204129E-3</c:v>
                </c:pt>
                <c:pt idx="229">
                  <c:v>-2.7241204178807266E-3</c:v>
                </c:pt>
                <c:pt idx="230">
                  <c:v>-2.7246361387867069E-3</c:v>
                </c:pt>
                <c:pt idx="231">
                  <c:v>-2.7248224174192259E-3</c:v>
                </c:pt>
                <c:pt idx="232">
                  <c:v>-2.724716135955596E-3</c:v>
                </c:pt>
                <c:pt idx="233">
                  <c:v>-2.7244789440494799E-3</c:v>
                </c:pt>
                <c:pt idx="234">
                  <c:v>-2.7240482392976162E-3</c:v>
                </c:pt>
                <c:pt idx="235">
                  <c:v>-2.7224579300133556E-3</c:v>
                </c:pt>
                <c:pt idx="236">
                  <c:v>-2.7201875284665888E-3</c:v>
                </c:pt>
                <c:pt idx="237">
                  <c:v>-2.7186749198682136E-3</c:v>
                </c:pt>
                <c:pt idx="238">
                  <c:v>-2.7169381555758321E-3</c:v>
                </c:pt>
                <c:pt idx="239">
                  <c:v>-2.7149746442223233E-3</c:v>
                </c:pt>
                <c:pt idx="240">
                  <c:v>-2.7102584350657821E-3</c:v>
                </c:pt>
                <c:pt idx="241">
                  <c:v>-2.7048012950592337E-3</c:v>
                </c:pt>
                <c:pt idx="242">
                  <c:v>-2.7016651737765685E-3</c:v>
                </c:pt>
                <c:pt idx="243">
                  <c:v>-2.6982867559111057E-3</c:v>
                </c:pt>
                <c:pt idx="244">
                  <c:v>-2.6946634496960442E-3</c:v>
                </c:pt>
                <c:pt idx="245">
                  <c:v>-2.6865675353437979E-3</c:v>
                </c:pt>
                <c:pt idx="246">
                  <c:v>-2.6776695091612623E-3</c:v>
                </c:pt>
                <c:pt idx="247">
                  <c:v>-2.6727828870942716E-3</c:v>
                </c:pt>
                <c:pt idx="248">
                  <c:v>-2.667635827275916E-3</c:v>
                </c:pt>
                <c:pt idx="249">
                  <c:v>-2.6622257376196501E-3</c:v>
                </c:pt>
                <c:pt idx="250">
                  <c:v>-2.6504963210216559E-3</c:v>
                </c:pt>
                <c:pt idx="251">
                  <c:v>-2.6379032520740253E-3</c:v>
                </c:pt>
                <c:pt idx="252">
                  <c:v>-2.6311391406430573E-3</c:v>
                </c:pt>
                <c:pt idx="253">
                  <c:v>-2.624096450132285E-3</c:v>
                </c:pt>
                <c:pt idx="254">
                  <c:v>-2.6167725888148752E-3</c:v>
                </c:pt>
                <c:pt idx="255">
                  <c:v>-2.5954941642805096E-3</c:v>
                </c:pt>
                <c:pt idx="256">
                  <c:v>-2.5767992038128185E-3</c:v>
                </c:pt>
                <c:pt idx="257">
                  <c:v>-2.57144817751076E-3</c:v>
                </c:pt>
                <c:pt idx="258">
                  <c:v>-2.5600190361974029E-3</c:v>
                </c:pt>
                <c:pt idx="259">
                  <c:v>-2.5506596590041397E-3</c:v>
                </c:pt>
                <c:pt idx="260">
                  <c:v>-2.5477268117590768E-3</c:v>
                </c:pt>
                <c:pt idx="261">
                  <c:v>-2.545212761111415E-3</c:v>
                </c:pt>
                <c:pt idx="262">
                  <c:v>-2.5415852287435925E-3</c:v>
                </c:pt>
                <c:pt idx="263">
                  <c:v>-2.539434620665304E-3</c:v>
                </c:pt>
                <c:pt idx="264">
                  <c:v>-2.5390821251125573E-3</c:v>
                </c:pt>
                <c:pt idx="265">
                  <c:v>-2.5391754550563306E-3</c:v>
                </c:pt>
                <c:pt idx="266">
                  <c:v>-2.5397191151332876E-3</c:v>
                </c:pt>
                <c:pt idx="267">
                  <c:v>-2.5423121059020559E-3</c:v>
                </c:pt>
                <c:pt idx="268">
                  <c:v>-2.5464871532232536E-3</c:v>
                </c:pt>
                <c:pt idx="269">
                  <c:v>-2.5493500360340704E-3</c:v>
                </c:pt>
                <c:pt idx="270">
                  <c:v>-2.5526902778372218E-3</c:v>
                </c:pt>
                <c:pt idx="271">
                  <c:v>-2.5565123833493075E-3</c:v>
                </c:pt>
                <c:pt idx="272">
                  <c:v>-2.5657670435474955E-3</c:v>
                </c:pt>
                <c:pt idx="273">
                  <c:v>-2.5765829476798174E-3</c:v>
                </c:pt>
                <c:pt idx="274">
                  <c:v>-2.5821198537734347E-3</c:v>
                </c:pt>
                <c:pt idx="275">
                  <c:v>-2.5873965482547945E-3</c:v>
                </c:pt>
                <c:pt idx="276">
                  <c:v>-2.5924098826424213E-3</c:v>
                </c:pt>
                <c:pt idx="277">
                  <c:v>-2.6015241454535598E-3</c:v>
                </c:pt>
                <c:pt idx="278">
                  <c:v>-2.6097666622559856E-3</c:v>
                </c:pt>
                <c:pt idx="279">
                  <c:v>-2.6134159777857491E-3</c:v>
                </c:pt>
                <c:pt idx="280">
                  <c:v>-2.6167830454104646E-3</c:v>
                </c:pt>
                <c:pt idx="281">
                  <c:v>-2.6198647174080492E-3</c:v>
                </c:pt>
                <c:pt idx="282">
                  <c:v>-2.6250418608952941E-3</c:v>
                </c:pt>
                <c:pt idx="283">
                  <c:v>-2.629274488410438E-3</c:v>
                </c:pt>
                <c:pt idx="284">
                  <c:v>-2.63088196204464E-3</c:v>
                </c:pt>
                <c:pt idx="285">
                  <c:v>-2.6321851520805239E-3</c:v>
                </c:pt>
                <c:pt idx="286">
                  <c:v>-2.6331809103563586E-3</c:v>
                </c:pt>
                <c:pt idx="287">
                  <c:v>-2.6341126412487981E-3</c:v>
                </c:pt>
                <c:pt idx="288">
                  <c:v>-2.6340266681401658E-3</c:v>
                </c:pt>
                <c:pt idx="289">
                  <c:v>-2.6334380486670028E-3</c:v>
                </c:pt>
                <c:pt idx="290">
                  <c:v>-2.6325231097024115E-3</c:v>
                </c:pt>
                <c:pt idx="291">
                  <c:v>-2.6312787031246287E-3</c:v>
                </c:pt>
                <c:pt idx="292">
                  <c:v>-2.6276567453242805E-3</c:v>
                </c:pt>
                <c:pt idx="293">
                  <c:v>-2.6229434418034714E-3</c:v>
                </c:pt>
                <c:pt idx="294">
                  <c:v>-2.6200044776514275E-3</c:v>
                </c:pt>
                <c:pt idx="295">
                  <c:v>-2.6167171581548132E-3</c:v>
                </c:pt>
                <c:pt idx="296">
                  <c:v>-2.6131362994252783E-3</c:v>
                </c:pt>
                <c:pt idx="297">
                  <c:v>-2.6058203277701253E-3</c:v>
                </c:pt>
                <c:pt idx="298">
                  <c:v>-2.5985225872648954E-3</c:v>
                </c:pt>
                <c:pt idx="299">
                  <c:v>-2.5948547951148981E-3</c:v>
                </c:pt>
                <c:pt idx="300">
                  <c:v>-2.5911814619972162E-3</c:v>
                </c:pt>
                <c:pt idx="301">
                  <c:v>-2.5875026905097798E-3</c:v>
                </c:pt>
                <c:pt idx="302">
                  <c:v>-2.5801090385124681E-3</c:v>
                </c:pt>
                <c:pt idx="303">
                  <c:v>-2.5727352651072621E-3</c:v>
                </c:pt>
                <c:pt idx="304">
                  <c:v>-2.5690308357040337E-3</c:v>
                </c:pt>
                <c:pt idx="305">
                  <c:v>-2.5653215820398145E-3</c:v>
                </c:pt>
                <c:pt idx="306">
                  <c:v>-2.5616076060730464E-3</c:v>
                </c:pt>
                <c:pt idx="307">
                  <c:v>-2.5541463040701373E-3</c:v>
                </c:pt>
                <c:pt idx="308">
                  <c:v>-2.5467065280215806E-3</c:v>
                </c:pt>
                <c:pt idx="309">
                  <c:v>-2.5429704766732897E-3</c:v>
                </c:pt>
                <c:pt idx="310">
                  <c:v>-2.5392303173710218E-3</c:v>
                </c:pt>
                <c:pt idx="311">
                  <c:v>-2.5354861521931227E-3</c:v>
                </c:pt>
                <c:pt idx="312">
                  <c:v>-2.5279672296418809E-3</c:v>
                </c:pt>
                <c:pt idx="313">
                  <c:v>-2.5204714822057994E-3</c:v>
                </c:pt>
                <c:pt idx="314">
                  <c:v>-2.5167088237809665E-3</c:v>
                </c:pt>
                <c:pt idx="315">
                  <c:v>-2.5129427739889465E-3</c:v>
                </c:pt>
                <c:pt idx="316">
                  <c:v>-2.5091770562113425E-3</c:v>
                </c:pt>
                <c:pt idx="317">
                  <c:v>-2.5016834763347262E-3</c:v>
                </c:pt>
                <c:pt idx="318">
                  <c:v>-2.4942885819578819E-3</c:v>
                </c:pt>
                <c:pt idx="319">
                  <c:v>-2.490615132613172E-3</c:v>
                </c:pt>
                <c:pt idx="320">
                  <c:v>-2.4869617371470198E-3</c:v>
                </c:pt>
                <c:pt idx="321">
                  <c:v>-2.4761119647385144E-3</c:v>
                </c:pt>
                <c:pt idx="322">
                  <c:v>-2.4654788954414641E-3</c:v>
                </c:pt>
                <c:pt idx="323">
                  <c:v>-2.4619740778852872E-3</c:v>
                </c:pt>
                <c:pt idx="324">
                  <c:v>-2.4584916577330418E-3</c:v>
                </c:pt>
                <c:pt idx="325">
                  <c:v>-2.4515862439455915E-3</c:v>
                </c:pt>
                <c:pt idx="326">
                  <c:v>-2.444791807878488E-3</c:v>
                </c:pt>
                <c:pt idx="327">
                  <c:v>-2.4414257680316354E-3</c:v>
                </c:pt>
                <c:pt idx="328">
                  <c:v>-2.4380838830628804E-3</c:v>
                </c:pt>
                <c:pt idx="329">
                  <c:v>-2.4347664459778429E-3</c:v>
                </c:pt>
                <c:pt idx="330">
                  <c:v>-2.4281981510965167E-3</c:v>
                </c:pt>
                <c:pt idx="331">
                  <c:v>-2.4217470351883819E-3</c:v>
                </c:pt>
                <c:pt idx="332">
                  <c:v>-2.4185562317269316E-3</c:v>
                </c:pt>
                <c:pt idx="333">
                  <c:v>-2.4153916337832371E-3</c:v>
                </c:pt>
                <c:pt idx="334">
                  <c:v>-2.4122535342829821E-3</c:v>
                </c:pt>
                <c:pt idx="335">
                  <c:v>-2.4060510475054642E-3</c:v>
                </c:pt>
                <c:pt idx="336">
                  <c:v>-2.3999719805889441E-3</c:v>
                </c:pt>
                <c:pt idx="337">
                  <c:v>-2.3969707676707586E-3</c:v>
                </c:pt>
                <c:pt idx="338">
                  <c:v>-2.3939978113496352E-3</c:v>
                </c:pt>
                <c:pt idx="339">
                  <c:v>-2.3910534038318332E-3</c:v>
                </c:pt>
                <c:pt idx="340">
                  <c:v>-2.3852454136630286E-3</c:v>
                </c:pt>
                <c:pt idx="341">
                  <c:v>-2.3781606359984941E-3</c:v>
                </c:pt>
                <c:pt idx="342">
                  <c:v>-2.3740028969054805E-3</c:v>
                </c:pt>
                <c:pt idx="343">
                  <c:v>-2.3712665359676421E-3</c:v>
                </c:pt>
                <c:pt idx="344">
                  <c:v>-2.3658817299532231E-3</c:v>
                </c:pt>
                <c:pt idx="345">
                  <c:v>-2.3606329495962086E-3</c:v>
                </c:pt>
                <c:pt idx="346">
                  <c:v>-2.3580539818368607E-3</c:v>
                </c:pt>
                <c:pt idx="347">
                  <c:v>-2.3555073717540509E-3</c:v>
                </c:pt>
                <c:pt idx="348">
                  <c:v>-2.3529934119137508E-3</c:v>
                </c:pt>
                <c:pt idx="349">
                  <c:v>-2.3480604767334157E-3</c:v>
                </c:pt>
                <c:pt idx="350">
                  <c:v>-2.3432699359693387E-3</c:v>
                </c:pt>
                <c:pt idx="351">
                  <c:v>-2.3409236225058194E-3</c:v>
                </c:pt>
                <c:pt idx="352">
                  <c:v>-2.3386117171986243E-3</c:v>
                </c:pt>
                <c:pt idx="353">
                  <c:v>-2.3363345128535329E-3</c:v>
                </c:pt>
                <c:pt idx="354">
                  <c:v>-2.3318821344942009E-3</c:v>
                </c:pt>
                <c:pt idx="355">
                  <c:v>-2.3275785652865366E-3</c:v>
                </c:pt>
                <c:pt idx="356">
                  <c:v>-2.3254792605564845E-3</c:v>
                </c:pt>
                <c:pt idx="357">
                  <c:v>-2.3234164145025105E-3</c:v>
                </c:pt>
                <c:pt idx="358">
                  <c:v>-2.3213903202501385E-3</c:v>
                </c:pt>
                <c:pt idx="359">
                  <c:v>-2.3174471835529786E-3</c:v>
                </c:pt>
                <c:pt idx="360">
                  <c:v>-2.3136593188111121E-3</c:v>
                </c:pt>
                <c:pt idx="361">
                  <c:v>-2.3118213771722296E-3</c:v>
                </c:pt>
                <c:pt idx="362">
                  <c:v>-2.3100219449290194E-3</c:v>
                </c:pt>
                <c:pt idx="363">
                  <c:v>-2.3082613151270692E-3</c:v>
                </c:pt>
                <c:pt idx="364">
                  <c:v>-2.3048561043736981E-3</c:v>
                </c:pt>
                <c:pt idx="365">
                  <c:v>-2.301612677806375E-3</c:v>
                </c:pt>
                <c:pt idx="366">
                  <c:v>-2.3000504537762367E-3</c:v>
                </c:pt>
                <c:pt idx="367">
                  <c:v>-2.2985287897814288E-3</c:v>
                </c:pt>
                <c:pt idx="368">
                  <c:v>-2.297047978707667E-3</c:v>
                </c:pt>
                <c:pt idx="369">
                  <c:v>-2.2942093773536953E-3</c:v>
                </c:pt>
                <c:pt idx="370">
                  <c:v>-2.2915391233357951E-3</c:v>
                </c:pt>
                <c:pt idx="371">
                  <c:v>-2.2902669714319757E-3</c:v>
                </c:pt>
                <c:pt idx="372">
                  <c:v>-2.2890374301232086E-3</c:v>
                </c:pt>
                <c:pt idx="373">
                  <c:v>-2.2878507925350178E-3</c:v>
                </c:pt>
                <c:pt idx="374">
                  <c:v>-2.2856074826638206E-3</c:v>
                </c:pt>
                <c:pt idx="375">
                  <c:v>-2.2835391368225544E-3</c:v>
                </c:pt>
                <c:pt idx="376">
                  <c:v>-2.2825714114027562E-3</c:v>
                </c:pt>
                <c:pt idx="377">
                  <c:v>-2.2816483474175087E-3</c:v>
                </c:pt>
                <c:pt idx="378">
                  <c:v>-2.2807611452657639E-3</c:v>
                </c:pt>
                <c:pt idx="379">
                  <c:v>-2.2789589021243728E-3</c:v>
                </c:pt>
                <c:pt idx="380">
                  <c:v>-2.2771534531607074E-3</c:v>
                </c:pt>
                <c:pt idx="381">
                  <c:v>-2.2762272203502576E-3</c:v>
                </c:pt>
                <c:pt idx="382">
                  <c:v>-2.2752910516077307E-3</c:v>
                </c:pt>
                <c:pt idx="383">
                  <c:v>-2.2743448410178502E-3</c:v>
                </c:pt>
                <c:pt idx="384">
                  <c:v>-2.2724040728849815E-3</c:v>
                </c:pt>
                <c:pt idx="385">
                  <c:v>-2.2704574602405714E-3</c:v>
                </c:pt>
                <c:pt idx="386">
                  <c:v>-2.2694594506456056E-3</c:v>
                </c:pt>
                <c:pt idx="387">
                  <c:v>-2.2684507633119466E-3</c:v>
                </c:pt>
                <c:pt idx="388">
                  <c:v>-2.2674312919646056E-3</c:v>
                </c:pt>
                <c:pt idx="389">
                  <c:v>-2.265341619036576E-3</c:v>
                </c:pt>
                <c:pt idx="390">
                  <c:v>-2.2632434505709398E-3</c:v>
                </c:pt>
                <c:pt idx="391">
                  <c:v>-2.2621684709855927E-3</c:v>
                </c:pt>
                <c:pt idx="392">
                  <c:v>-2.2610820718949043E-3</c:v>
                </c:pt>
                <c:pt idx="393">
                  <c:v>-2.2599841471038218E-3</c:v>
                </c:pt>
                <c:pt idx="394">
                  <c:v>-2.2577351895902709E-3</c:v>
                </c:pt>
                <c:pt idx="395">
                  <c:v>-2.2554750724301798E-3</c:v>
                </c:pt>
                <c:pt idx="396">
                  <c:v>-2.2543179301282024E-3</c:v>
                </c:pt>
                <c:pt idx="397">
                  <c:v>-2.2531486261545552E-3</c:v>
                </c:pt>
                <c:pt idx="398">
                  <c:v>-2.251967054793802E-3</c:v>
                </c:pt>
                <c:pt idx="399">
                  <c:v>-2.2495484334639215E-3</c:v>
                </c:pt>
                <c:pt idx="400">
                  <c:v>-2.247115974935987E-3</c:v>
                </c:pt>
                <c:pt idx="401">
                  <c:v>-2.2458714764317378E-3</c:v>
                </c:pt>
                <c:pt idx="402">
                  <c:v>-2.2446140746090748E-3</c:v>
                </c:pt>
                <c:pt idx="403">
                  <c:v>-2.2433436635127535E-3</c:v>
                </c:pt>
                <c:pt idx="404">
                  <c:v>-2.2407449997485784E-3</c:v>
                </c:pt>
                <c:pt idx="405">
                  <c:v>-2.2381298061668886E-3</c:v>
                </c:pt>
                <c:pt idx="406">
                  <c:v>-2.2367927587341185E-3</c:v>
                </c:pt>
                <c:pt idx="407">
                  <c:v>-2.2354420659764784E-3</c:v>
                </c:pt>
                <c:pt idx="408">
                  <c:v>-2.2340776219786918E-3</c:v>
                </c:pt>
                <c:pt idx="409">
                  <c:v>-2.2312885373887426E-3</c:v>
                </c:pt>
                <c:pt idx="410">
                  <c:v>-2.228480214920836E-3</c:v>
                </c:pt>
                <c:pt idx="411">
                  <c:v>-2.2270454253936478E-3</c:v>
                </c:pt>
                <c:pt idx="412">
                  <c:v>-2.2255962486950054E-3</c:v>
                </c:pt>
                <c:pt idx="413">
                  <c:v>-2.2241325789496003E-3</c:v>
                </c:pt>
                <c:pt idx="414">
                  <c:v>-2.2211426951690427E-3</c:v>
                </c:pt>
                <c:pt idx="415">
                  <c:v>-2.2181308499158447E-3</c:v>
                </c:pt>
                <c:pt idx="416">
                  <c:v>-2.2165931251283411E-3</c:v>
                </c:pt>
                <c:pt idx="417">
                  <c:v>-2.215040271322799E-3</c:v>
                </c:pt>
                <c:pt idx="418">
                  <c:v>-2.2134721829036863E-3</c:v>
                </c:pt>
                <c:pt idx="419">
                  <c:v>-2.2102711221672067E-3</c:v>
                </c:pt>
                <c:pt idx="420">
                  <c:v>-2.2070453593903139E-3</c:v>
                </c:pt>
                <c:pt idx="421">
                  <c:v>-2.2053995064963416E-3</c:v>
                </c:pt>
                <c:pt idx="422">
                  <c:v>-2.2037377827377469E-3</c:v>
                </c:pt>
                <c:pt idx="423">
                  <c:v>-2.202060082119317E-3</c:v>
                </c:pt>
                <c:pt idx="424">
                  <c:v>-2.1986374672078313E-3</c:v>
                </c:pt>
                <c:pt idx="425">
                  <c:v>-2.1951873923420351E-3</c:v>
                </c:pt>
                <c:pt idx="426">
                  <c:v>-2.1934282179358888E-3</c:v>
                </c:pt>
                <c:pt idx="427">
                  <c:v>-2.1916524311382801E-3</c:v>
                </c:pt>
                <c:pt idx="428">
                  <c:v>-2.1898599255543161E-3</c:v>
                </c:pt>
                <c:pt idx="429">
                  <c:v>-2.1862053790755454E-3</c:v>
                </c:pt>
                <c:pt idx="430">
                  <c:v>-2.1825205969294714E-3</c:v>
                </c:pt>
                <c:pt idx="431">
                  <c:v>-2.1806429084048062E-3</c:v>
                </c:pt>
                <c:pt idx="432">
                  <c:v>-2.1787478652424142E-3</c:v>
                </c:pt>
                <c:pt idx="433">
                  <c:v>-2.1768353615669866E-3</c:v>
                </c:pt>
                <c:pt idx="434">
                  <c:v>-2.1729385066748819E-3</c:v>
                </c:pt>
                <c:pt idx="435">
                  <c:v>-2.1690086220704785E-3</c:v>
                </c:pt>
                <c:pt idx="436">
                  <c:v>-2.1670072259016848E-3</c:v>
                </c:pt>
                <c:pt idx="437">
                  <c:v>-2.1649877336082923E-3</c:v>
                </c:pt>
                <c:pt idx="438">
                  <c:v>-2.1629500387154721E-3</c:v>
                </c:pt>
                <c:pt idx="439">
                  <c:v>-2.1588004987904696E-3</c:v>
                </c:pt>
                <c:pt idx="440">
                  <c:v>-2.1546151158835514E-3</c:v>
                </c:pt>
                <c:pt idx="441">
                  <c:v>-2.1524848193443802E-3</c:v>
                </c:pt>
                <c:pt idx="442">
                  <c:v>-2.1503356846741539E-3</c:v>
                </c:pt>
                <c:pt idx="443">
                  <c:v>-2.1481677464452176E-3</c:v>
                </c:pt>
                <c:pt idx="444">
                  <c:v>-2.1437579751237834E-3</c:v>
                </c:pt>
                <c:pt idx="445">
                  <c:v>-2.1393123843216344E-3</c:v>
                </c:pt>
                <c:pt idx="446">
                  <c:v>-2.1370522785790769E-3</c:v>
                </c:pt>
                <c:pt idx="447">
                  <c:v>-2.1347734650811745E-3</c:v>
                </c:pt>
                <c:pt idx="448">
                  <c:v>-2.1324758435081748E-3</c:v>
                </c:pt>
                <c:pt idx="449">
                  <c:v>-2.1278048264417038E-3</c:v>
                </c:pt>
                <c:pt idx="450">
                  <c:v>-2.1230952618367382E-3</c:v>
                </c:pt>
                <c:pt idx="451">
                  <c:v>-2.1207020890168238E-3</c:v>
                </c:pt>
                <c:pt idx="452">
                  <c:v>-2.1182895040050553E-3</c:v>
                </c:pt>
                <c:pt idx="453">
                  <c:v>-2.1158574060420321E-3</c:v>
                </c:pt>
                <c:pt idx="454">
                  <c:v>-2.1109152854092983E-3</c:v>
                </c:pt>
                <c:pt idx="455">
                  <c:v>-2.1059318704486074E-3</c:v>
                </c:pt>
                <c:pt idx="456">
                  <c:v>-2.1034006971376584E-3</c:v>
                </c:pt>
                <c:pt idx="457">
                  <c:v>-2.1008494069185701E-3</c:v>
                </c:pt>
                <c:pt idx="458">
                  <c:v>-2.0982778988321016E-3</c:v>
                </c:pt>
                <c:pt idx="459">
                  <c:v>-2.0930548175712715E-3</c:v>
                </c:pt>
                <c:pt idx="460">
                  <c:v>-2.0877876753422342E-3</c:v>
                </c:pt>
                <c:pt idx="461">
                  <c:v>-2.0851135682065092E-3</c:v>
                </c:pt>
                <c:pt idx="462">
                  <c:v>-2.0824186390866473E-3</c:v>
                </c:pt>
                <c:pt idx="463">
                  <c:v>-2.0797027875829599E-3</c:v>
                </c:pt>
                <c:pt idx="464">
                  <c:v>-2.0741888882591653E-3</c:v>
                </c:pt>
                <c:pt idx="465">
                  <c:v>-2.0686281419424191E-3</c:v>
                </c:pt>
                <c:pt idx="466">
                  <c:v>-2.0658061672484962E-3</c:v>
                </c:pt>
                <c:pt idx="467">
                  <c:v>-2.0629626658941191E-3</c:v>
                </c:pt>
                <c:pt idx="468">
                  <c:v>-2.0600975371998231E-3</c:v>
                </c:pt>
                <c:pt idx="469">
                  <c:v>-2.0542829628045212E-3</c:v>
                </c:pt>
                <c:pt idx="470">
                  <c:v>-2.0484187353941863E-3</c:v>
                </c:pt>
                <c:pt idx="471">
                  <c:v>-2.0454439596484519E-3</c:v>
                </c:pt>
                <c:pt idx="472">
                  <c:v>-2.0424469526059141E-3</c:v>
                </c:pt>
                <c:pt idx="473">
                  <c:v>-2.0394276132273959E-3</c:v>
                </c:pt>
                <c:pt idx="474">
                  <c:v>-2.0333025064589449E-3</c:v>
                </c:pt>
                <c:pt idx="475">
                  <c:v>-2.0271249208825282E-3</c:v>
                </c:pt>
                <c:pt idx="476">
                  <c:v>-2.0239924107112728E-3</c:v>
                </c:pt>
                <c:pt idx="477">
                  <c:v>-2.0208369642071844E-3</c:v>
                </c:pt>
                <c:pt idx="478">
                  <c:v>-2.0176584807707343E-3</c:v>
                </c:pt>
                <c:pt idx="479">
                  <c:v>-2.0112129844473969E-3</c:v>
                </c:pt>
                <c:pt idx="480">
                  <c:v>-2.0047121639521492E-3</c:v>
                </c:pt>
                <c:pt idx="481">
                  <c:v>-2.0014169854620789E-3</c:v>
                </c:pt>
                <c:pt idx="482">
                  <c:v>-1.9980981659628583E-3</c:v>
                </c:pt>
                <c:pt idx="483">
                  <c:v>-1.9947556048549586E-3</c:v>
                </c:pt>
                <c:pt idx="484">
                  <c:v>-1.9879798620481282E-3</c:v>
                </c:pt>
                <c:pt idx="485">
                  <c:v>-1.9811459292684575E-3</c:v>
                </c:pt>
                <c:pt idx="486">
                  <c:v>-1.9776831492457347E-3</c:v>
                </c:pt>
                <c:pt idx="487">
                  <c:v>-1.9741960233377043E-3</c:v>
                </c:pt>
                <c:pt idx="488">
                  <c:v>-1.9706844509848054E-3</c:v>
                </c:pt>
                <c:pt idx="489">
                  <c:v>-1.9635686041930001E-3</c:v>
                </c:pt>
                <c:pt idx="490">
                  <c:v>-1.9563916824161254E-3</c:v>
                </c:pt>
                <c:pt idx="491">
                  <c:v>-1.9527563671273285E-3</c:v>
                </c:pt>
                <c:pt idx="492">
                  <c:v>-1.9490960012369385E-3</c:v>
                </c:pt>
                <c:pt idx="493">
                  <c:v>-1.9454104839855546E-3</c:v>
                </c:pt>
                <c:pt idx="494">
                  <c:v>-1.9379446761202956E-3</c:v>
                </c:pt>
                <c:pt idx="495">
                  <c:v>-1.9304148884602412E-3</c:v>
                </c:pt>
                <c:pt idx="496">
                  <c:v>-1.9266021042518844E-3</c:v>
                </c:pt>
                <c:pt idx="497">
                  <c:v>-1.9227635648855212E-3</c:v>
                </c:pt>
                <c:pt idx="498">
                  <c:v>-1.9188991693219748E-3</c:v>
                </c:pt>
                <c:pt idx="499">
                  <c:v>-1.9110735426819403E-3</c:v>
                </c:pt>
                <c:pt idx="500">
                  <c:v>-1.9031810123060211E-3</c:v>
                </c:pt>
                <c:pt idx="501">
                  <c:v>-1.8991858259642669E-3</c:v>
                </c:pt>
                <c:pt idx="502">
                  <c:v>-1.8951641793485408E-3</c:v>
                </c:pt>
                <c:pt idx="503">
                  <c:v>-1.8911159719392501E-3</c:v>
                </c:pt>
                <c:pt idx="504">
                  <c:v>-1.8829206688364408E-3</c:v>
                </c:pt>
                <c:pt idx="505">
                  <c:v>-1.8746555192983294E-3</c:v>
                </c:pt>
                <c:pt idx="506">
                  <c:v>-1.870472997129724E-3</c:v>
                </c:pt>
                <c:pt idx="507">
                  <c:v>-1.8662672931446522E-3</c:v>
                </c:pt>
                <c:pt idx="508">
                  <c:v>-1.8620542834035803E-3</c:v>
                </c:pt>
                <c:pt idx="509">
                  <c:v>-1.8536077619879521E-3</c:v>
                </c:pt>
                <c:pt idx="510">
                  <c:v>-1.8409298431665277E-3</c:v>
                </c:pt>
                <c:pt idx="511">
                  <c:v>-1.8324724551765925E-3</c:v>
                </c:pt>
                <c:pt idx="512">
                  <c:v>-1.8239819995446993E-3</c:v>
                </c:pt>
                <c:pt idx="513">
                  <c:v>-1.8133700594114011E-3</c:v>
                </c:pt>
                <c:pt idx="514">
                  <c:v>-1.8069957604627263E-3</c:v>
                </c:pt>
                <c:pt idx="515">
                  <c:v>-1.802739300358347E-3</c:v>
                </c:pt>
                <c:pt idx="516">
                  <c:v>-1.7942079091382013E-3</c:v>
                </c:pt>
                <c:pt idx="517">
                  <c:v>-1.7856850269648561E-3</c:v>
                </c:pt>
                <c:pt idx="518">
                  <c:v>-1.7642959972974381E-3</c:v>
                </c:pt>
                <c:pt idx="519">
                  <c:v>-1.7342567707112622E-3</c:v>
                </c:pt>
                <c:pt idx="520">
                  <c:v>-1.7041007358686855E-3</c:v>
                </c:pt>
                <c:pt idx="521">
                  <c:v>-1.6738383994585604E-3</c:v>
                </c:pt>
                <c:pt idx="522">
                  <c:v>-1.6434802679832217E-3</c:v>
                </c:pt>
                <c:pt idx="523">
                  <c:v>-1.6130368481581669E-3</c:v>
                </c:pt>
                <c:pt idx="524">
                  <c:v>-1.5825186465390217E-3</c:v>
                </c:pt>
                <c:pt idx="525">
                  <c:v>-1.5519361698812517E-3</c:v>
                </c:pt>
                <c:pt idx="526">
                  <c:v>-1.5212999247005143E-3</c:v>
                </c:pt>
                <c:pt idx="527">
                  <c:v>-1.4906204177922433E-3</c:v>
                </c:pt>
                <c:pt idx="528">
                  <c:v>-1.4599183124941462E-3</c:v>
                </c:pt>
                <c:pt idx="529">
                  <c:v>-1.4292386806724622E-3</c:v>
                </c:pt>
                <c:pt idx="530">
                  <c:v>-1.3985969833996137E-3</c:v>
                </c:pt>
                <c:pt idx="531">
                  <c:v>-1.3680053390485725E-3</c:v>
                </c:pt>
                <c:pt idx="532">
                  <c:v>-1.3244181732918747E-3</c:v>
                </c:pt>
                <c:pt idx="533">
                  <c:v>-1.2983386144593823E-3</c:v>
                </c:pt>
                <c:pt idx="534">
                  <c:v>-1.2636699045964761E-3</c:v>
                </c:pt>
                <c:pt idx="535">
                  <c:v>-1.2377562913012952E-3</c:v>
                </c:pt>
                <c:pt idx="536">
                  <c:v>-1.2076302413266404E-3</c:v>
                </c:pt>
                <c:pt idx="537">
                  <c:v>-1.1776304237365309E-3</c:v>
                </c:pt>
                <c:pt idx="538">
                  <c:v>-1.1477689571970373E-3</c:v>
                </c:pt>
                <c:pt idx="539">
                  <c:v>-1.1180579603342622E-3</c:v>
                </c:pt>
                <c:pt idx="540">
                  <c:v>-1.088509551574468E-3</c:v>
                </c:pt>
                <c:pt idx="541">
                  <c:v>-1.0589996333454366E-3</c:v>
                </c:pt>
                <c:pt idx="542">
                  <c:v>-1.029053446255368E-3</c:v>
                </c:pt>
                <c:pt idx="543">
                  <c:v>-9.9862105185088978E-4</c:v>
                </c:pt>
                <c:pt idx="544">
                  <c:v>-9.6769450165012927E-4</c:v>
                </c:pt>
                <c:pt idx="545">
                  <c:v>-9.3626584689143755E-4</c:v>
                </c:pt>
                <c:pt idx="546">
                  <c:v>-9.0432713869326165E-4</c:v>
                </c:pt>
                <c:pt idx="547">
                  <c:v>-8.7187042845382479E-4</c:v>
                </c:pt>
                <c:pt idx="548">
                  <c:v>-8.3888776725160596E-4</c:v>
                </c:pt>
                <c:pt idx="549">
                  <c:v>-8.0537120640489235E-4</c:v>
                </c:pt>
                <c:pt idx="550">
                  <c:v>-7.7131279711206702E-4</c:v>
                </c:pt>
                <c:pt idx="551">
                  <c:v>-7.3670459065144911E-4</c:v>
                </c:pt>
                <c:pt idx="552">
                  <c:v>-7.0153863810151762E-4</c:v>
                </c:pt>
                <c:pt idx="553">
                  <c:v>-6.6580699082052774E-4</c:v>
                </c:pt>
                <c:pt idx="554">
                  <c:v>-6.2952951863426421E-4</c:v>
                </c:pt>
                <c:pt idx="555">
                  <c:v>-5.9279753917618194E-4</c:v>
                </c:pt>
                <c:pt idx="556">
                  <c:v>-5.5561541495663391E-4</c:v>
                </c:pt>
                <c:pt idx="557">
                  <c:v>-5.1797892499205744E-4</c:v>
                </c:pt>
                <c:pt idx="558">
                  <c:v>-4.7988384829888986E-4</c:v>
                </c:pt>
                <c:pt idx="559">
                  <c:v>-4.4132596425328074E-4</c:v>
                </c:pt>
                <c:pt idx="560">
                  <c:v>-4.023010518316994E-4</c:v>
                </c:pt>
                <c:pt idx="561">
                  <c:v>-3.6280489005058314E-4</c:v>
                </c:pt>
                <c:pt idx="562">
                  <c:v>-3.228332582061455E-4</c:v>
                </c:pt>
                <c:pt idx="563">
                  <c:v>-2.8238193515495169E-4</c:v>
                </c:pt>
                <c:pt idx="564">
                  <c:v>-2.4144670015324721E-4</c:v>
                </c:pt>
                <c:pt idx="565">
                  <c:v>-2.0002333229740543E-4</c:v>
                </c:pt>
                <c:pt idx="566">
                  <c:v>-1.5810761056389566E-4</c:v>
                </c:pt>
                <c:pt idx="567">
                  <c:v>-1.1569582847759108E-4</c:v>
                </c:pt>
                <c:pt idx="568">
                  <c:v>-5.4408823486618019E-5</c:v>
                </c:pt>
                <c:pt idx="569">
                  <c:v>-2.3497569130448426E-5</c:v>
                </c:pt>
                <c:pt idx="570">
                  <c:v>1.383180090464009E-5</c:v>
                </c:pt>
                <c:pt idx="571">
                  <c:v>5.7708227716446459E-5</c:v>
                </c:pt>
                <c:pt idx="572">
                  <c:v>1.019355311360215E-4</c:v>
                </c:pt>
                <c:pt idx="573">
                  <c:v>1.4651407239441028E-4</c:v>
                </c:pt>
                <c:pt idx="574">
                  <c:v>1.9144421232297759E-4</c:v>
                </c:pt>
                <c:pt idx="575">
                  <c:v>2.3672631191296034E-4</c:v>
                </c:pt>
                <c:pt idx="576">
                  <c:v>2.8236073223553149E-4</c:v>
                </c:pt>
                <c:pt idx="577">
                  <c:v>3.2834783428192793E-4</c:v>
                </c:pt>
                <c:pt idx="578">
                  <c:v>3.7468797912332263E-4</c:v>
                </c:pt>
                <c:pt idx="579">
                  <c:v>4.2138152759108038E-4</c:v>
                </c:pt>
                <c:pt idx="580">
                  <c:v>4.684288408363102E-4</c:v>
                </c:pt>
                <c:pt idx="581">
                  <c:v>5.1583027969037687E-4</c:v>
                </c:pt>
                <c:pt idx="582">
                  <c:v>5.6358620530438941E-4</c:v>
                </c:pt>
                <c:pt idx="583">
                  <c:v>6.2550814040385205E-4</c:v>
                </c:pt>
                <c:pt idx="584">
                  <c:v>6.601629606173276E-4</c:v>
                </c:pt>
                <c:pt idx="585">
                  <c:v>7.08984512218791E-4</c:v>
                </c:pt>
                <c:pt idx="586">
                  <c:v>7.6521642598414985E-4</c:v>
                </c:pt>
                <c:pt idx="587">
                  <c:v>8.0769576882744332E-4</c:v>
                </c:pt>
                <c:pt idx="588">
                  <c:v>8.5758619573716999E-4</c:v>
                </c:pt>
                <c:pt idx="589">
                  <c:v>9.0783363618562873E-4</c:v>
                </c:pt>
                <c:pt idx="590">
                  <c:v>9.5843845172360886E-4</c:v>
                </c:pt>
                <c:pt idx="591">
                  <c:v>1.0094010027028588E-3</c:v>
                </c:pt>
                <c:pt idx="592">
                  <c:v>1.0607216504343597E-3</c:v>
                </c:pt>
                <c:pt idx="593">
                  <c:v>1.1124007560692206E-3</c:v>
                </c:pt>
                <c:pt idx="594">
                  <c:v>1.1644386805986784E-3</c:v>
                </c:pt>
                <c:pt idx="595">
                  <c:v>1.2168357847741618E-3</c:v>
                </c:pt>
                <c:pt idx="596">
                  <c:v>1.2695924299066519E-3</c:v>
                </c:pt>
                <c:pt idx="597">
                  <c:v>1.3227089767475775E-3</c:v>
                </c:pt>
                <c:pt idx="598">
                  <c:v>1.3761857865279836E-3</c:v>
                </c:pt>
                <c:pt idx="599">
                  <c:v>1.4300232202391072E-3</c:v>
                </c:pt>
                <c:pt idx="600">
                  <c:v>1.4842216387123131E-3</c:v>
                </c:pt>
                <c:pt idx="601">
                  <c:v>1.5387814032585823E-3</c:v>
                </c:pt>
                <c:pt idx="602">
                  <c:v>1.5937028747092796E-3</c:v>
                </c:pt>
                <c:pt idx="603">
                  <c:v>1.6489864141355781E-3</c:v>
                </c:pt>
                <c:pt idx="604">
                  <c:v>1.7046323825287146E-3</c:v>
                </c:pt>
                <c:pt idx="605">
                  <c:v>1.7606411411197342E-3</c:v>
                </c:pt>
                <c:pt idx="606">
                  <c:v>1.8170130506600657E-3</c:v>
                </c:pt>
                <c:pt idx="607">
                  <c:v>1.873748472300818E-3</c:v>
                </c:pt>
                <c:pt idx="608">
                  <c:v>1.9308477671931001E-3</c:v>
                </c:pt>
                <c:pt idx="609">
                  <c:v>1.988311296168277E-3</c:v>
                </c:pt>
                <c:pt idx="610">
                  <c:v>2.0461394202975214E-3</c:v>
                </c:pt>
                <c:pt idx="611">
                  <c:v>2.1043325008118785E-3</c:v>
                </c:pt>
                <c:pt idx="612">
                  <c:v>2.1628908985427131E-3</c:v>
                </c:pt>
                <c:pt idx="613">
                  <c:v>2.2218149745611981E-3</c:v>
                </c:pt>
                <c:pt idx="614">
                  <c:v>2.2811050900184426E-3</c:v>
                </c:pt>
                <c:pt idx="615">
                  <c:v>2.3407616058257474E-3</c:v>
                </c:pt>
                <c:pt idx="616">
                  <c:v>2.4007848830542855E-3</c:v>
                </c:pt>
                <c:pt idx="617">
                  <c:v>2.4611752828551658E-3</c:v>
                </c:pt>
                <c:pt idx="618">
                  <c:v>2.5219331662196254E-3</c:v>
                </c:pt>
                <c:pt idx="619">
                  <c:v>2.5830588940589649E-3</c:v>
                </c:pt>
                <c:pt idx="620">
                  <c:v>2.6531570667653881E-3</c:v>
                </c:pt>
                <c:pt idx="621">
                  <c:v>2.7144913040544338E-3</c:v>
                </c:pt>
                <c:pt idx="622">
                  <c:v>2.7670562015291722E-3</c:v>
                </c:pt>
                <c:pt idx="623">
                  <c:v>2.8283675412144049E-3</c:v>
                </c:pt>
                <c:pt idx="624">
                  <c:v>2.8896571008019123E-3</c:v>
                </c:pt>
                <c:pt idx="625">
                  <c:v>2.9509182644638088E-3</c:v>
                </c:pt>
                <c:pt idx="626">
                  <c:v>3.012144416532081E-3</c:v>
                </c:pt>
                <c:pt idx="627">
                  <c:v>3.0733289416584597E-3</c:v>
                </c:pt>
                <c:pt idx="628">
                  <c:v>3.1344652239351234E-3</c:v>
                </c:pt>
                <c:pt idx="629">
                  <c:v>3.1955466479338668E-3</c:v>
                </c:pt>
                <c:pt idx="630">
                  <c:v>3.2565665978268044E-3</c:v>
                </c:pt>
                <c:pt idx="631">
                  <c:v>3.3175184581057948E-3</c:v>
                </c:pt>
                <c:pt idx="632">
                  <c:v>3.3783956129429527E-3</c:v>
                </c:pt>
                <c:pt idx="633">
                  <c:v>3.4391914469100726E-3</c:v>
                </c:pt>
                <c:pt idx="634">
                  <c:v>3.5172273803052434E-3</c:v>
                </c:pt>
                <c:pt idx="635">
                  <c:v>3.5605126892424011E-3</c:v>
                </c:pt>
                <c:pt idx="636">
                  <c:v>3.6210248662715827E-3</c:v>
                </c:pt>
                <c:pt idx="637">
                  <c:v>3.6814292597586729E-3</c:v>
                </c:pt>
                <c:pt idx="638">
                  <c:v>3.741719253875786E-3</c:v>
                </c:pt>
                <c:pt idx="639">
                  <c:v>3.8018882330348447E-3</c:v>
                </c:pt>
                <c:pt idx="640">
                  <c:v>3.8619295815678356E-3</c:v>
                </c:pt>
                <c:pt idx="641">
                  <c:v>3.9218366837268093E-3</c:v>
                </c:pt>
                <c:pt idx="642">
                  <c:v>3.9816029238437523E-3</c:v>
                </c:pt>
                <c:pt idx="643">
                  <c:v>4.0412216861707151E-3</c:v>
                </c:pt>
                <c:pt idx="644">
                  <c:v>4.1006863550396844E-3</c:v>
                </c:pt>
                <c:pt idx="645">
                  <c:v>4.1599903148625827E-3</c:v>
                </c:pt>
                <c:pt idx="646">
                  <c:v>4.2191269498115247E-3</c:v>
                </c:pt>
                <c:pt idx="647">
                  <c:v>4.2780896442184968E-3</c:v>
                </c:pt>
                <c:pt idx="648">
                  <c:v>4.3368717821756775E-3</c:v>
                </c:pt>
                <c:pt idx="649">
                  <c:v>4.3954667482548615E-3</c:v>
                </c:pt>
                <c:pt idx="650">
                  <c:v>4.4538679265482273E-3</c:v>
                </c:pt>
                <c:pt idx="651">
                  <c:v>4.5120687013877614E-3</c:v>
                </c:pt>
                <c:pt idx="652">
                  <c:v>4.5700624571853865E-3</c:v>
                </c:pt>
                <c:pt idx="653">
                  <c:v>4.6278425777934729E-3</c:v>
                </c:pt>
                <c:pt idx="654">
                  <c:v>4.6854024478637513E-3</c:v>
                </c:pt>
                <c:pt idx="655">
                  <c:v>4.7427354515683362E-3</c:v>
                </c:pt>
                <c:pt idx="656">
                  <c:v>4.7998349729994061E-3</c:v>
                </c:pt>
                <c:pt idx="657">
                  <c:v>4.8566943965688836E-3</c:v>
                </c:pt>
                <c:pt idx="658">
                  <c:v>4.9133071063689471E-3</c:v>
                </c:pt>
                <c:pt idx="659">
                  <c:v>4.9696664869713914E-3</c:v>
                </c:pt>
                <c:pt idx="660">
                  <c:v>5.0257659219887785E-3</c:v>
                </c:pt>
                <c:pt idx="661">
                  <c:v>5.0815987963126474E-3</c:v>
                </c:pt>
                <c:pt idx="662">
                  <c:v>5.1371584939552406E-3</c:v>
                </c:pt>
                <c:pt idx="663">
                  <c:v>5.1924383989288003E-3</c:v>
                </c:pt>
                <c:pt idx="664">
                  <c:v>5.2474318957251853E-3</c:v>
                </c:pt>
                <c:pt idx="665">
                  <c:v>5.302132368436574E-3</c:v>
                </c:pt>
                <c:pt idx="666">
                  <c:v>5.3565332012350808E-3</c:v>
                </c:pt>
                <c:pt idx="667">
                  <c:v>5.4106277783727563E-3</c:v>
                </c:pt>
                <c:pt idx="668">
                  <c:v>5.4644094841016511E-3</c:v>
                </c:pt>
                <c:pt idx="669">
                  <c:v>5.5178717026738155E-3</c:v>
                </c:pt>
                <c:pt idx="670">
                  <c:v>5.5710078182613643E-3</c:v>
                </c:pt>
                <c:pt idx="671">
                  <c:v>5.6238112150364117E-3</c:v>
                </c:pt>
                <c:pt idx="672">
                  <c:v>5.6764119375340982E-3</c:v>
                </c:pt>
                <c:pt idx="673">
                  <c:v>5.7291012928928353E-3</c:v>
                </c:pt>
                <c:pt idx="674">
                  <c:v>5.7818898667250096E-3</c:v>
                </c:pt>
                <c:pt idx="675">
                  <c:v>5.8347777858092087E-3</c:v>
                </c:pt>
                <c:pt idx="676">
                  <c:v>5.8877651781230611E-3</c:v>
                </c:pt>
                <c:pt idx="677">
                  <c:v>5.9408521708448347E-3</c:v>
                </c:pt>
                <c:pt idx="678">
                  <c:v>5.9940388913126696E-3</c:v>
                </c:pt>
                <c:pt idx="679">
                  <c:v>6.047325467024578E-3</c:v>
                </c:pt>
                <c:pt idx="680">
                  <c:v>6.10071202571838E-3</c:v>
                </c:pt>
                <c:pt idx="681">
                  <c:v>6.1541986944124716E-3</c:v>
                </c:pt>
                <c:pt idx="682">
                  <c:v>6.207785600764737E-3</c:v>
                </c:pt>
                <c:pt idx="683">
                  <c:v>6.2614728721932522E-3</c:v>
                </c:pt>
                <c:pt idx="684">
                  <c:v>6.3152606360361574E-3</c:v>
                </c:pt>
                <c:pt idx="685">
                  <c:v>6.3691490197914646E-3</c:v>
                </c:pt>
                <c:pt idx="686">
                  <c:v>6.4231381509571861E-3</c:v>
                </c:pt>
                <c:pt idx="687">
                  <c:v>6.4772281568714618E-3</c:v>
                </c:pt>
                <c:pt idx="688">
                  <c:v>6.5469208793444977E-3</c:v>
                </c:pt>
                <c:pt idx="689">
                  <c:v>6.5857113026979164E-3</c:v>
                </c:pt>
                <c:pt idx="690">
                  <c:v>6.6401046975261835E-3</c:v>
                </c:pt>
                <c:pt idx="691">
                  <c:v>6.6945994768552453E-3</c:v>
                </c:pt>
                <c:pt idx="692">
                  <c:v>6.7491957682630499E-3</c:v>
                </c:pt>
                <c:pt idx="693">
                  <c:v>6.8038936989278653E-3</c:v>
                </c:pt>
                <c:pt idx="694">
                  <c:v>6.8586933964276398E-3</c:v>
                </c:pt>
                <c:pt idx="695">
                  <c:v>6.9135949882603853E-3</c:v>
                </c:pt>
                <c:pt idx="696">
                  <c:v>6.9685986017642421E-3</c:v>
                </c:pt>
                <c:pt idx="697">
                  <c:v>7.0237043644372221E-3</c:v>
                </c:pt>
                <c:pt idx="698">
                  <c:v>7.0789124036974016E-3</c:v>
                </c:pt>
                <c:pt idx="699">
                  <c:v>7.1342228469628566E-3</c:v>
                </c:pt>
                <c:pt idx="700">
                  <c:v>7.1896358215717271E-3</c:v>
                </c:pt>
                <c:pt idx="701">
                  <c:v>7.2451514551818974E-3</c:v>
                </c:pt>
                <c:pt idx="702">
                  <c:v>7.3007698750515715E-3</c:v>
                </c:pt>
                <c:pt idx="703">
                  <c:v>7.3564912087586976E-3</c:v>
                </c:pt>
                <c:pt idx="704">
                  <c:v>7.4123155836414156E-3</c:v>
                </c:pt>
                <c:pt idx="705">
                  <c:v>7.4682431271178018E-3</c:v>
                </c:pt>
                <c:pt idx="706">
                  <c:v>7.5242739667658043E-3</c:v>
                </c:pt>
                <c:pt idx="707">
                  <c:v>7.5804082298436271E-3</c:v>
                </c:pt>
                <c:pt idx="708">
                  <c:v>7.6366460439292183E-3</c:v>
                </c:pt>
                <c:pt idx="709">
                  <c:v>7.6929875363607181E-3</c:v>
                </c:pt>
                <c:pt idx="710">
                  <c:v>7.7494328346361385E-3</c:v>
                </c:pt>
                <c:pt idx="711">
                  <c:v>7.8059820661735557E-3</c:v>
                </c:pt>
                <c:pt idx="712">
                  <c:v>7.8626353584709818E-3</c:v>
                </c:pt>
                <c:pt idx="713">
                  <c:v>7.9193928388665569E-3</c:v>
                </c:pt>
                <c:pt idx="714">
                  <c:v>7.9762546349382291E-3</c:v>
                </c:pt>
                <c:pt idx="715">
                  <c:v>8.0332208739442024E-3</c:v>
                </c:pt>
                <c:pt idx="716">
                  <c:v>8.0902916833824889E-3</c:v>
                </c:pt>
                <c:pt idx="717">
                  <c:v>8.147467190831037E-3</c:v>
                </c:pt>
                <c:pt idx="718">
                  <c:v>8.2047475236279865E-3</c:v>
                </c:pt>
                <c:pt idx="719">
                  <c:v>8.2621328091914137E-3</c:v>
                </c:pt>
                <c:pt idx="720">
                  <c:v>8.3196231749393945E-3</c:v>
                </c:pt>
                <c:pt idx="721">
                  <c:v>8.3772187483699412E-3</c:v>
                </c:pt>
                <c:pt idx="722">
                  <c:v>8.4349196569810658E-3</c:v>
                </c:pt>
                <c:pt idx="723">
                  <c:v>8.4927260281109085E-3</c:v>
                </c:pt>
                <c:pt idx="724">
                  <c:v>8.5588717191953378E-3</c:v>
                </c:pt>
                <c:pt idx="725">
                  <c:v>8.6084453508750158E-3</c:v>
                </c:pt>
                <c:pt idx="726">
                  <c:v>8.6662328221631668E-3</c:v>
                </c:pt>
                <c:pt idx="727">
                  <c:v>8.7239663745819485E-3</c:v>
                </c:pt>
                <c:pt idx="728">
                  <c:v>8.7816441588906002E-3</c:v>
                </c:pt>
                <c:pt idx="729">
                  <c:v>8.8392643257684256E-3</c:v>
                </c:pt>
                <c:pt idx="730">
                  <c:v>8.8968250261345361E-3</c:v>
                </c:pt>
                <c:pt idx="731">
                  <c:v>8.9543244105882991E-3</c:v>
                </c:pt>
                <c:pt idx="732">
                  <c:v>9.0117606300488262E-3</c:v>
                </c:pt>
                <c:pt idx="733">
                  <c:v>9.0691318352753569E-3</c:v>
                </c:pt>
                <c:pt idx="734">
                  <c:v>9.1264361770271307E-3</c:v>
                </c:pt>
                <c:pt idx="735">
                  <c:v>9.1836718061433231E-3</c:v>
                </c:pt>
                <c:pt idx="736">
                  <c:v>9.2408368733032376E-3</c:v>
                </c:pt>
                <c:pt idx="737">
                  <c:v>9.2979295292661135E-3</c:v>
                </c:pt>
                <c:pt idx="738">
                  <c:v>9.3549479248711265E-3</c:v>
                </c:pt>
                <c:pt idx="739">
                  <c:v>9.42814519743429E-3</c:v>
                </c:pt>
                <c:pt idx="740">
                  <c:v>9.4687545381244576E-3</c:v>
                </c:pt>
                <c:pt idx="741">
                  <c:v>9.5255390573711907E-3</c:v>
                </c:pt>
                <c:pt idx="742">
                  <c:v>9.590335554339191E-3</c:v>
                </c:pt>
                <c:pt idx="743">
                  <c:v>9.6388612746611813E-3</c:v>
                </c:pt>
                <c:pt idx="744">
                  <c:v>9.6953952743028537E-3</c:v>
                </c:pt>
                <c:pt idx="745">
                  <c:v>9.7518420689013396E-3</c:v>
                </c:pt>
                <c:pt idx="746">
                  <c:v>9.8081998092958145E-3</c:v>
                </c:pt>
                <c:pt idx="747">
                  <c:v>9.8644666463254538E-3</c:v>
                </c:pt>
                <c:pt idx="748">
                  <c:v>9.9206407305896249E-3</c:v>
                </c:pt>
                <c:pt idx="749">
                  <c:v>9.9767202129275034E-3</c:v>
                </c:pt>
                <c:pt idx="750">
                  <c:v>1.0032703244098329E-2</c:v>
                </c:pt>
                <c:pt idx="751">
                  <c:v>1.0088587974861341E-2</c:v>
                </c:pt>
                <c:pt idx="752">
                  <c:v>1.0144372556055714E-2</c:v>
                </c:pt>
                <c:pt idx="753">
                  <c:v>1.0200055138200881E-2</c:v>
                </c:pt>
                <c:pt idx="754">
                  <c:v>1.0255633872295888E-2</c:v>
                </c:pt>
                <c:pt idx="755">
                  <c:v>1.0311106908940104E-2</c:v>
                </c:pt>
                <c:pt idx="756">
                  <c:v>1.0366472398972704E-2</c:v>
                </c:pt>
                <c:pt idx="757">
                  <c:v>1.0421728493232862E-2</c:v>
                </c:pt>
                <c:pt idx="758">
                  <c:v>1.0476873342319948E-2</c:v>
                </c:pt>
                <c:pt idx="759">
                  <c:v>1.0531905096993199E-2</c:v>
                </c:pt>
                <c:pt idx="760">
                  <c:v>1.0586821908011856E-2</c:v>
                </c:pt>
                <c:pt idx="761">
                  <c:v>1.0641621926215095E-2</c:v>
                </c:pt>
                <c:pt idx="762">
                  <c:v>1.0696303302282217E-2</c:v>
                </c:pt>
                <c:pt idx="763">
                  <c:v>1.0750864186972464E-2</c:v>
                </c:pt>
                <c:pt idx="764">
                  <c:v>1.0805302730965138E-2</c:v>
                </c:pt>
                <c:pt idx="765">
                  <c:v>1.0859617085099416E-2</c:v>
                </c:pt>
                <c:pt idx="766">
                  <c:v>1.0913805400134535E-2</c:v>
                </c:pt>
                <c:pt idx="767">
                  <c:v>1.0967865826749801E-2</c:v>
                </c:pt>
                <c:pt idx="768">
                  <c:v>1.1021796515624516E-2</c:v>
                </c:pt>
                <c:pt idx="769">
                  <c:v>1.1075595617677791E-2</c:v>
                </c:pt>
                <c:pt idx="770">
                  <c:v>1.1129261283508995E-2</c:v>
                </c:pt>
                <c:pt idx="771">
                  <c:v>1.1182791663797431E-2</c:v>
                </c:pt>
                <c:pt idx="772">
                  <c:v>1.123618490946221E-2</c:v>
                </c:pt>
                <c:pt idx="773">
                  <c:v>1.1289439171182636E-2</c:v>
                </c:pt>
                <c:pt idx="774">
                  <c:v>1.1342552599717948E-2</c:v>
                </c:pt>
                <c:pt idx="775">
                  <c:v>1.1395523345747449E-2</c:v>
                </c:pt>
                <c:pt idx="776">
                  <c:v>1.1463406986935709E-2</c:v>
                </c:pt>
                <c:pt idx="777">
                  <c:v>1.1516007222782676E-2</c:v>
                </c:pt>
                <c:pt idx="778">
                  <c:v>1.1560951368307926E-2</c:v>
                </c:pt>
                <c:pt idx="779">
                  <c:v>1.1613218889658938E-2</c:v>
                </c:pt>
                <c:pt idx="780">
                  <c:v>1.1665304162873369E-2</c:v>
                </c:pt>
                <c:pt idx="781">
                  <c:v>1.1717205022083732E-2</c:v>
                </c:pt>
                <c:pt idx="782">
                  <c:v>1.1768919301422542E-2</c:v>
                </c:pt>
                <c:pt idx="783">
                  <c:v>1.1820444835022315E-2</c:v>
                </c:pt>
                <c:pt idx="784">
                  <c:v>1.1871779456935627E-2</c:v>
                </c:pt>
                <c:pt idx="785">
                  <c:v>1.1922921001294995E-2</c:v>
                </c:pt>
                <c:pt idx="786">
                  <c:v>1.197386730207306E-2</c:v>
                </c:pt>
                <c:pt idx="787">
                  <c:v>1.202461619356221E-2</c:v>
                </c:pt>
                <c:pt idx="788">
                  <c:v>1.2075165509735086E-2</c:v>
                </c:pt>
                <c:pt idx="789">
                  <c:v>1.2125513084884076E-2</c:v>
                </c:pt>
                <c:pt idx="790">
                  <c:v>1.2189945759759624E-2</c:v>
                </c:pt>
                <c:pt idx="791">
                  <c:v>1.2225594348000968E-2</c:v>
                </c:pt>
                <c:pt idx="792">
                  <c:v>1.2275323704153962E-2</c:v>
                </c:pt>
                <c:pt idx="793">
                  <c:v>1.232484265557332E-2</c:v>
                </c:pt>
                <c:pt idx="794">
                  <c:v>1.2377874968074742E-2</c:v>
                </c:pt>
                <c:pt idx="795">
                  <c:v>1.2430236116811599E-2</c:v>
                </c:pt>
                <c:pt idx="796">
                  <c:v>1.2479079695673079E-2</c:v>
                </c:pt>
                <c:pt idx="797">
                  <c:v>1.2527703896818565E-2</c:v>
                </c:pt>
                <c:pt idx="798">
                  <c:v>1.2576106554220701E-2</c:v>
                </c:pt>
                <c:pt idx="799">
                  <c:v>1.2624285502012E-2</c:v>
                </c:pt>
                <c:pt idx="800">
                  <c:v>1.2672238574324979E-2</c:v>
                </c:pt>
                <c:pt idx="801">
                  <c:v>1.2719963605212214E-2</c:v>
                </c:pt>
                <c:pt idx="802">
                  <c:v>1.2767458428806222E-2</c:v>
                </c:pt>
                <c:pt idx="803">
                  <c:v>1.281472087915958E-2</c:v>
                </c:pt>
                <c:pt idx="804">
                  <c:v>1.2861748790324867E-2</c:v>
                </c:pt>
                <c:pt idx="805">
                  <c:v>1.2908539996434598E-2</c:v>
                </c:pt>
                <c:pt idx="806">
                  <c:v>1.2955092331701223E-2</c:v>
                </c:pt>
                <c:pt idx="807">
                  <c:v>1.300140363001745E-2</c:v>
                </c:pt>
                <c:pt idx="808">
                  <c:v>1.3047471725515791E-2</c:v>
                </c:pt>
                <c:pt idx="809">
                  <c:v>1.3093294452408699E-2</c:v>
                </c:pt>
                <c:pt idx="810">
                  <c:v>1.313886964458888E-2</c:v>
                </c:pt>
                <c:pt idx="811">
                  <c:v>1.3184195136268784E-2</c:v>
                </c:pt>
                <c:pt idx="812">
                  <c:v>1.3229268761580926E-2</c:v>
                </c:pt>
                <c:pt idx="813">
                  <c:v>1.3274088354418012E-2</c:v>
                </c:pt>
                <c:pt idx="814">
                  <c:v>1.3318651748992494E-2</c:v>
                </c:pt>
                <c:pt idx="815">
                  <c:v>1.3362956779516821E-2</c:v>
                </c:pt>
                <c:pt idx="816">
                  <c:v>1.3407001279803765E-2</c:v>
                </c:pt>
                <c:pt idx="817">
                  <c:v>1.3450783084145712E-2</c:v>
                </c:pt>
                <c:pt idx="818">
                  <c:v>1.3494300026515305E-2</c:v>
                </c:pt>
                <c:pt idx="819">
                  <c:v>1.3537549941045057E-2</c:v>
                </c:pt>
                <c:pt idx="820">
                  <c:v>1.3580530661787549E-2</c:v>
                </c:pt>
                <c:pt idx="821">
                  <c:v>1.3623240022795358E-2</c:v>
                </c:pt>
                <c:pt idx="822">
                  <c:v>1.3665675858200999E-2</c:v>
                </c:pt>
                <c:pt idx="823">
                  <c:v>1.370783600205705E-2</c:v>
                </c:pt>
                <c:pt idx="824">
                  <c:v>1.3749718288496027E-2</c:v>
                </c:pt>
                <c:pt idx="825">
                  <c:v>1.3791320551570507E-2</c:v>
                </c:pt>
                <c:pt idx="826">
                  <c:v>1.3832640625413006E-2</c:v>
                </c:pt>
                <c:pt idx="827">
                  <c:v>1.387367634391623E-2</c:v>
                </c:pt>
                <c:pt idx="828">
                  <c:v>1.3932373271581255E-2</c:v>
                </c:pt>
                <c:pt idx="829">
                  <c:v>1.3972854691024494E-2</c:v>
                </c:pt>
                <c:pt idx="830">
                  <c:v>1.4001116515771628E-2</c:v>
                </c:pt>
                <c:pt idx="831">
                  <c:v>1.4041285482804255E-2</c:v>
                </c:pt>
                <c:pt idx="832">
                  <c:v>1.4081272500821029E-2</c:v>
                </c:pt>
                <c:pt idx="833">
                  <c:v>1.412107645599292E-2</c:v>
                </c:pt>
                <c:pt idx="834">
                  <c:v>1.4160696234970516E-2</c:v>
                </c:pt>
                <c:pt idx="835">
                  <c:v>1.4200130724244531E-2</c:v>
                </c:pt>
                <c:pt idx="836">
                  <c:v>1.4239378810385617E-2</c:v>
                </c:pt>
                <c:pt idx="837">
                  <c:v>1.4278439379724617E-2</c:v>
                </c:pt>
                <c:pt idx="838">
                  <c:v>1.4317311318912118E-2</c:v>
                </c:pt>
                <c:pt idx="839">
                  <c:v>1.43559935143589E-2</c:v>
                </c:pt>
                <c:pt idx="840">
                  <c:v>1.4394484852635614E-2</c:v>
                </c:pt>
                <c:pt idx="841">
                  <c:v>1.4432784220153039E-2</c:v>
                </c:pt>
                <c:pt idx="842">
                  <c:v>1.4470890503481826E-2</c:v>
                </c:pt>
                <c:pt idx="843">
                  <c:v>1.4508802589032754E-2</c:v>
                </c:pt>
                <c:pt idx="844">
                  <c:v>1.4558432886040862E-2</c:v>
                </c:pt>
                <c:pt idx="845">
                  <c:v>1.4605391293747161E-2</c:v>
                </c:pt>
                <c:pt idx="846">
                  <c:v>1.4647900117008561E-2</c:v>
                </c:pt>
                <c:pt idx="847">
                  <c:v>1.4679610870791393E-2</c:v>
                </c:pt>
                <c:pt idx="848">
                  <c:v>1.4716420613725134E-2</c:v>
                </c:pt>
                <c:pt idx="849">
                  <c:v>1.475302884169416E-2</c:v>
                </c:pt>
                <c:pt idx="850">
                  <c:v>1.4789434441189186E-2</c:v>
                </c:pt>
                <c:pt idx="851">
                  <c:v>1.4825636298620992E-2</c:v>
                </c:pt>
                <c:pt idx="852">
                  <c:v>1.4861633300480293E-2</c:v>
                </c:pt>
                <c:pt idx="853">
                  <c:v>1.4897424333417675E-2</c:v>
                </c:pt>
                <c:pt idx="854">
                  <c:v>1.4933008283684046E-2</c:v>
                </c:pt>
                <c:pt idx="855">
                  <c:v>1.496838403800993E-2</c:v>
                </c:pt>
                <c:pt idx="856">
                  <c:v>1.5003550482726169E-2</c:v>
                </c:pt>
                <c:pt idx="857">
                  <c:v>1.5038506504483351E-2</c:v>
                </c:pt>
                <c:pt idx="858">
                  <c:v>1.5073250989692255E-2</c:v>
                </c:pt>
                <c:pt idx="859">
                  <c:v>1.510778282476366E-2</c:v>
                </c:pt>
                <c:pt idx="860">
                  <c:v>1.5142100896348154E-2</c:v>
                </c:pt>
                <c:pt idx="861">
                  <c:v>1.5176204090856515E-2</c:v>
                </c:pt>
                <c:pt idx="862">
                  <c:v>1.521009129477946E-2</c:v>
                </c:pt>
                <c:pt idx="863">
                  <c:v>1.5243761394607702E-2</c:v>
                </c:pt>
                <c:pt idx="864">
                  <c:v>1.527721327699183E-2</c:v>
                </c:pt>
                <c:pt idx="865">
                  <c:v>1.5310445828262687E-2</c:v>
                </c:pt>
                <c:pt idx="866">
                  <c:v>1.5343457934910987E-2</c:v>
                </c:pt>
                <c:pt idx="867">
                  <c:v>1.5376248483507382E-2</c:v>
                </c:pt>
                <c:pt idx="868">
                  <c:v>1.5408816360462652E-2</c:v>
                </c:pt>
                <c:pt idx="869">
                  <c:v>1.5441160452427383E-2</c:v>
                </c:pt>
                <c:pt idx="870">
                  <c:v>1.5473279645652482E-2</c:v>
                </c:pt>
                <c:pt idx="871">
                  <c:v>1.550517282694841E-2</c:v>
                </c:pt>
                <c:pt idx="872">
                  <c:v>1.5536838882566073E-2</c:v>
                </c:pt>
                <c:pt idx="873">
                  <c:v>1.5568276699076122E-2</c:v>
                </c:pt>
                <c:pt idx="874">
                  <c:v>1.5599485162969273E-2</c:v>
                </c:pt>
                <c:pt idx="875">
                  <c:v>1.5630463160736241E-2</c:v>
                </c:pt>
                <c:pt idx="876">
                  <c:v>1.5661209578947677E-2</c:v>
                </c:pt>
                <c:pt idx="877">
                  <c:v>1.569172330401436E-2</c:v>
                </c:pt>
                <c:pt idx="878">
                  <c:v>1.5722003222427006E-2</c:v>
                </c:pt>
                <c:pt idx="879">
                  <c:v>1.5752048210844194E-2</c:v>
                </c:pt>
                <c:pt idx="880">
                  <c:v>1.579278861765232E-2</c:v>
                </c:pt>
                <c:pt idx="881">
                  <c:v>1.5815626929374105E-2</c:v>
                </c:pt>
                <c:pt idx="882">
                  <c:v>1.5840748685169714E-2</c:v>
                </c:pt>
                <c:pt idx="883">
                  <c:v>1.586983229572958E-2</c:v>
                </c:pt>
                <c:pt idx="884">
                  <c:v>1.5898672402032688E-2</c:v>
                </c:pt>
                <c:pt idx="885">
                  <c:v>1.5927267865629702E-2</c:v>
                </c:pt>
                <c:pt idx="886">
                  <c:v>1.595561754823116E-2</c:v>
                </c:pt>
                <c:pt idx="887">
                  <c:v>1.5983720311387728E-2</c:v>
                </c:pt>
                <c:pt idx="888">
                  <c:v>1.6011575017049751E-2</c:v>
                </c:pt>
                <c:pt idx="889">
                  <c:v>1.6039180526528085E-2</c:v>
                </c:pt>
                <c:pt idx="890">
                  <c:v>1.6066535701693141E-2</c:v>
                </c:pt>
                <c:pt idx="891">
                  <c:v>1.6093639404175519E-2</c:v>
                </c:pt>
                <c:pt idx="892">
                  <c:v>1.6120490495605821E-2</c:v>
                </c:pt>
                <c:pt idx="893">
                  <c:v>1.6147087837534713E-2</c:v>
                </c:pt>
                <c:pt idx="894">
                  <c:v>1.6180909732019799E-2</c:v>
                </c:pt>
                <c:pt idx="895">
                  <c:v>1.6199516720210028E-2</c:v>
                </c:pt>
                <c:pt idx="896">
                  <c:v>1.6225345984057782E-2</c:v>
                </c:pt>
                <c:pt idx="897">
                  <c:v>1.6250916945246274E-2</c:v>
                </c:pt>
                <c:pt idx="898">
                  <c:v>1.6279823151554851E-2</c:v>
                </c:pt>
                <c:pt idx="899">
                  <c:v>1.6301279405928071E-2</c:v>
                </c:pt>
                <c:pt idx="900">
                  <c:v>1.6326068628922386E-2</c:v>
                </c:pt>
                <c:pt idx="901">
                  <c:v>1.635059499585978E-2</c:v>
                </c:pt>
                <c:pt idx="902">
                  <c:v>1.6374857368290918E-2</c:v>
                </c:pt>
                <c:pt idx="903">
                  <c:v>1.6398854607926339E-2</c:v>
                </c:pt>
                <c:pt idx="904">
                  <c:v>1.6422585576556514E-2</c:v>
                </c:pt>
                <c:pt idx="905">
                  <c:v>1.6446049135812046E-2</c:v>
                </c:pt>
                <c:pt idx="906">
                  <c:v>1.64692441472436E-2</c:v>
                </c:pt>
                <c:pt idx="907">
                  <c:v>1.6492169472641649E-2</c:v>
                </c:pt>
                <c:pt idx="908">
                  <c:v>1.6514823973556858E-2</c:v>
                </c:pt>
                <c:pt idx="909">
                  <c:v>1.6537206511779701E-2</c:v>
                </c:pt>
                <c:pt idx="910">
                  <c:v>1.6559315948860842E-2</c:v>
                </c:pt>
                <c:pt idx="911">
                  <c:v>1.658115114651082E-2</c:v>
                </c:pt>
                <c:pt idx="912">
                  <c:v>1.6602710966440171E-2</c:v>
                </c:pt>
                <c:pt idx="913">
                  <c:v>1.6623994270279496E-2</c:v>
                </c:pt>
                <c:pt idx="914">
                  <c:v>1.6644999919739334E-2</c:v>
                </c:pt>
                <c:pt idx="915">
                  <c:v>1.6665726776370349E-2</c:v>
                </c:pt>
                <c:pt idx="916">
                  <c:v>1.6686173701883078E-2</c:v>
                </c:pt>
                <c:pt idx="917">
                  <c:v>1.6706339558067995E-2</c:v>
                </c:pt>
                <c:pt idx="918">
                  <c:v>1.6726223206475765E-2</c:v>
                </c:pt>
                <c:pt idx="919">
                  <c:v>1.6745823508896862E-2</c:v>
                </c:pt>
                <c:pt idx="920">
                  <c:v>1.6765139326802014E-2</c:v>
                </c:pt>
                <c:pt idx="921">
                  <c:v>1.6784169521981696E-2</c:v>
                </c:pt>
                <c:pt idx="922">
                  <c:v>1.6802912956066507E-2</c:v>
                </c:pt>
                <c:pt idx="923">
                  <c:v>1.6821368490846922E-2</c:v>
                </c:pt>
                <c:pt idx="924">
                  <c:v>1.6839534987873606E-2</c:v>
                </c:pt>
                <c:pt idx="925">
                  <c:v>1.6857411308857095E-2</c:v>
                </c:pt>
                <c:pt idx="926">
                  <c:v>1.6874996315427992E-2</c:v>
                </c:pt>
                <c:pt idx="927">
                  <c:v>1.6892288869296834E-2</c:v>
                </c:pt>
                <c:pt idx="928">
                  <c:v>1.6909287832174158E-2</c:v>
                </c:pt>
                <c:pt idx="929">
                  <c:v>1.6925992065690565E-2</c:v>
                </c:pt>
                <c:pt idx="930">
                  <c:v>1.6942400431476656E-2</c:v>
                </c:pt>
                <c:pt idx="931">
                  <c:v>1.6958511791322906E-2</c:v>
                </c:pt>
                <c:pt idx="932">
                  <c:v>1.697666732767722E-2</c:v>
                </c:pt>
                <c:pt idx="933">
                  <c:v>1.6992433844169597E-2</c:v>
                </c:pt>
                <c:pt idx="934">
                  <c:v>1.7005859819141378E-2</c:v>
                </c:pt>
                <c:pt idx="935">
                  <c:v>1.7021420837695089E-2</c:v>
                </c:pt>
                <c:pt idx="936">
                  <c:v>1.7036871623785643E-2</c:v>
                </c:pt>
                <c:pt idx="937">
                  <c:v>1.7052212471577732E-2</c:v>
                </c:pt>
                <c:pt idx="938">
                  <c:v>1.7067443675236049E-2</c:v>
                </c:pt>
                <c:pt idx="939">
                  <c:v>1.7082565529005223E-2</c:v>
                </c:pt>
                <c:pt idx="940">
                  <c:v>1.7097578327049945E-2</c:v>
                </c:pt>
                <c:pt idx="941">
                  <c:v>1.7112482363534909E-2</c:v>
                </c:pt>
                <c:pt idx="942">
                  <c:v>1.7127277932704743E-2</c:v>
                </c:pt>
                <c:pt idx="943">
                  <c:v>1.7141965328804076E-2</c:v>
                </c:pt>
                <c:pt idx="944">
                  <c:v>1.7156544845837729E-2</c:v>
                </c:pt>
                <c:pt idx="945">
                  <c:v>1.7175131896696172E-2</c:v>
                </c:pt>
                <c:pt idx="946">
                  <c:v>1.7185381419926316E-2</c:v>
                </c:pt>
                <c:pt idx="947">
                  <c:v>1.7199639065310635E-2</c:v>
                </c:pt>
                <c:pt idx="948">
                  <c:v>1.7213790008527852E-2</c:v>
                </c:pt>
                <c:pt idx="949">
                  <c:v>1.7227834543662723E-2</c:v>
                </c:pt>
                <c:pt idx="950">
                  <c:v>1.7241772965039814E-2</c:v>
                </c:pt>
                <c:pt idx="951">
                  <c:v>1.7255605566743881E-2</c:v>
                </c:pt>
                <c:pt idx="952">
                  <c:v>1.7269332643099489E-2</c:v>
                </c:pt>
                <c:pt idx="953">
                  <c:v>1.7282954488191393E-2</c:v>
                </c:pt>
                <c:pt idx="954">
                  <c:v>1.7296471396264224E-2</c:v>
                </c:pt>
                <c:pt idx="955">
                  <c:v>1.7309883661482672E-2</c:v>
                </c:pt>
                <c:pt idx="956">
                  <c:v>1.7323191578091368E-2</c:v>
                </c:pt>
                <c:pt idx="957">
                  <c:v>1.7336395440175068E-2</c:v>
                </c:pt>
                <c:pt idx="958">
                  <c:v>1.7349495542058335E-2</c:v>
                </c:pt>
                <c:pt idx="959">
                  <c:v>1.7362492177825928E-2</c:v>
                </c:pt>
                <c:pt idx="960">
                  <c:v>1.7375385641722474E-2</c:v>
                </c:pt>
                <c:pt idx="961">
                  <c:v>1.7388176227912666E-2</c:v>
                </c:pt>
                <c:pt idx="962">
                  <c:v>1.7400864230641133E-2</c:v>
                </c:pt>
                <c:pt idx="963">
                  <c:v>1.7413449944072568E-2</c:v>
                </c:pt>
                <c:pt idx="964">
                  <c:v>1.7425933662371662E-2</c:v>
                </c:pt>
                <c:pt idx="965">
                  <c:v>1.7438315679783045E-2</c:v>
                </c:pt>
                <c:pt idx="966">
                  <c:v>1.745059629047141E-2</c:v>
                </c:pt>
                <c:pt idx="967">
                  <c:v>1.7462775788601448E-2</c:v>
                </c:pt>
                <c:pt idx="968">
                  <c:v>1.7474854468417789E-2</c:v>
                </c:pt>
                <c:pt idx="969">
                  <c:v>1.7486832624165061E-2</c:v>
                </c:pt>
                <c:pt idx="970">
                  <c:v>1.749871054992802E-2</c:v>
                </c:pt>
                <c:pt idx="971">
                  <c:v>1.7510488539951297E-2</c:v>
                </c:pt>
                <c:pt idx="972">
                  <c:v>1.7522166888479518E-2</c:v>
                </c:pt>
                <c:pt idx="973">
                  <c:v>1.7533745889517505E-2</c:v>
                </c:pt>
                <c:pt idx="974">
                  <c:v>1.7545225837469758E-2</c:v>
                </c:pt>
                <c:pt idx="975">
                  <c:v>1.755660702650097E-2</c:v>
                </c:pt>
                <c:pt idx="976">
                  <c:v>1.7567889750695898E-2</c:v>
                </c:pt>
                <c:pt idx="977">
                  <c:v>1.7579074304379105E-2</c:v>
                </c:pt>
                <c:pt idx="978">
                  <c:v>1.759016098163535E-2</c:v>
                </c:pt>
                <c:pt idx="979">
                  <c:v>1.760115007670926E-2</c:v>
                </c:pt>
                <c:pt idx="980">
                  <c:v>1.7612041883765528E-2</c:v>
                </c:pt>
                <c:pt idx="981">
                  <c:v>1.7622836697128719E-2</c:v>
                </c:pt>
                <c:pt idx="982">
                  <c:v>1.7633534810883589E-2</c:v>
                </c:pt>
                <c:pt idx="983">
                  <c:v>1.7644136519114895E-2</c:v>
                </c:pt>
                <c:pt idx="984">
                  <c:v>1.7654642116227137E-2</c:v>
                </c:pt>
                <c:pt idx="985">
                  <c:v>1.7665051896385009E-2</c:v>
                </c:pt>
                <c:pt idx="986">
                  <c:v>1.7675366153673266E-2</c:v>
                </c:pt>
                <c:pt idx="987">
                  <c:v>1.7685585182416474E-2</c:v>
                </c:pt>
                <c:pt idx="988">
                  <c:v>1.7695709276619453E-2</c:v>
                </c:pt>
                <c:pt idx="989">
                  <c:v>1.7705738730686704E-2</c:v>
                </c:pt>
                <c:pt idx="990">
                  <c:v>1.7715673838702983E-2</c:v>
                </c:pt>
                <c:pt idx="991">
                  <c:v>1.7725514894912919E-2</c:v>
                </c:pt>
                <c:pt idx="992">
                  <c:v>1.7735262193481205E-2</c:v>
                </c:pt>
                <c:pt idx="993">
                  <c:v>1.7744916028652469E-2</c:v>
                </c:pt>
                <c:pt idx="994">
                  <c:v>1.7754476694511467E-2</c:v>
                </c:pt>
                <c:pt idx="995">
                  <c:v>1.7763944485382765E-2</c:v>
                </c:pt>
                <c:pt idx="996">
                  <c:v>1.7773319695431056E-2</c:v>
                </c:pt>
                <c:pt idx="997">
                  <c:v>1.7782602618900967E-2</c:v>
                </c:pt>
                <c:pt idx="998">
                  <c:v>1.7791793549797319E-2</c:v>
                </c:pt>
                <c:pt idx="999">
                  <c:v>1.7800892782524613E-2</c:v>
                </c:pt>
                <c:pt idx="1000">
                  <c:v>1.781245752912497E-2</c:v>
                </c:pt>
                <c:pt idx="1001">
                  <c:v>1.7818817329970926E-2</c:v>
                </c:pt>
                <c:pt idx="1002">
                  <c:v>1.7828896680045503E-2</c:v>
                </c:pt>
                <c:pt idx="1003">
                  <c:v>1.7836378614877191E-2</c:v>
                </c:pt>
                <c:pt idx="1004">
                  <c:v>1.784502376930952E-2</c:v>
                </c:pt>
                <c:pt idx="1005">
                  <c:v>1.785357899072082E-2</c:v>
                </c:pt>
                <c:pt idx="1006">
                  <c:v>1.7862044573195845E-2</c:v>
                </c:pt>
                <c:pt idx="1007">
                  <c:v>1.7870420811059162E-2</c:v>
                </c:pt>
                <c:pt idx="1008">
                  <c:v>1.7878707998475463E-2</c:v>
                </c:pt>
                <c:pt idx="1009">
                  <c:v>1.7886906429609439E-2</c:v>
                </c:pt>
                <c:pt idx="1010">
                  <c:v>1.7895016398705721E-2</c:v>
                </c:pt>
                <c:pt idx="1011">
                  <c:v>1.7903038199929E-2</c:v>
                </c:pt>
                <c:pt idx="1012">
                  <c:v>1.7910972127523905E-2</c:v>
                </c:pt>
                <c:pt idx="1013">
                  <c:v>1.7918818475575193E-2</c:v>
                </c:pt>
                <c:pt idx="1014">
                  <c:v>1.7926577538407429E-2</c:v>
                </c:pt>
                <c:pt idx="1015">
                  <c:v>1.7934249610185304E-2</c:v>
                </c:pt>
                <c:pt idx="1016">
                  <c:v>1.7941834984993577E-2</c:v>
                </c:pt>
                <c:pt idx="1017">
                  <c:v>1.7949333957236746E-2</c:v>
                </c:pt>
                <c:pt idx="1018">
                  <c:v>1.795674682099957E-2</c:v>
                </c:pt>
                <c:pt idx="1019">
                  <c:v>1.796407387044674E-2</c:v>
                </c:pt>
                <c:pt idx="1020">
                  <c:v>1.7971315399902821E-2</c:v>
                </c:pt>
                <c:pt idx="1021">
                  <c:v>1.797847170345257E-2</c:v>
                </c:pt>
                <c:pt idx="1022">
                  <c:v>1.7985543075260679E-2</c:v>
                </c:pt>
                <c:pt idx="1023">
                  <c:v>1.799252980973165E-2</c:v>
                </c:pt>
                <c:pt idx="1024">
                  <c:v>1.7999432200870302E-2</c:v>
                </c:pt>
                <c:pt idx="1025">
                  <c:v>1.8006250542921265E-2</c:v>
                </c:pt>
                <c:pt idx="1026">
                  <c:v>1.8012985130049231E-2</c:v>
                </c:pt>
                <c:pt idx="1027">
                  <c:v>1.8019636256578764E-2</c:v>
                </c:pt>
                <c:pt idx="1028">
                  <c:v>1.8026204216674557E-2</c:v>
                </c:pt>
                <c:pt idx="1029">
                  <c:v>1.8032689304421368E-2</c:v>
                </c:pt>
                <c:pt idx="1030">
                  <c:v>1.8039091814223696E-2</c:v>
                </c:pt>
                <c:pt idx="1031">
                  <c:v>1.8045412040006426E-2</c:v>
                </c:pt>
                <c:pt idx="1032">
                  <c:v>1.8051650276174058E-2</c:v>
                </c:pt>
                <c:pt idx="1033">
                  <c:v>1.8057806816891286E-2</c:v>
                </c:pt>
                <c:pt idx="1034">
                  <c:v>1.8063881956322803E-2</c:v>
                </c:pt>
                <c:pt idx="1035">
                  <c:v>1.8069875988713235E-2</c:v>
                </c:pt>
                <c:pt idx="1036">
                  <c:v>1.8077459416758757E-2</c:v>
                </c:pt>
                <c:pt idx="1037">
                  <c:v>1.8083250504767889E-2</c:v>
                </c:pt>
                <c:pt idx="1038">
                  <c:v>1.808813886760241E-2</c:v>
                </c:pt>
                <c:pt idx="1039">
                  <c:v>1.8093754138091001E-2</c:v>
                </c:pt>
                <c:pt idx="1040">
                  <c:v>1.8099275026077777E-2</c:v>
                </c:pt>
                <c:pt idx="1041">
                  <c:v>1.8104701733401285E-2</c:v>
                </c:pt>
                <c:pt idx="1042">
                  <c:v>1.8110034461980007E-2</c:v>
                </c:pt>
                <c:pt idx="1043">
                  <c:v>1.8115273413572552E-2</c:v>
                </c:pt>
                <c:pt idx="1044">
                  <c:v>1.8120418790177339E-2</c:v>
                </c:pt>
                <c:pt idx="1045">
                  <c:v>1.812547079371285E-2</c:v>
                </c:pt>
                <c:pt idx="1046">
                  <c:v>1.8130429625857758E-2</c:v>
                </c:pt>
                <c:pt idx="1047">
                  <c:v>1.8135295488610481E-2</c:v>
                </c:pt>
                <c:pt idx="1048">
                  <c:v>1.8140068583809565E-2</c:v>
                </c:pt>
                <c:pt idx="1049">
                  <c:v>1.8144749113373493E-2</c:v>
                </c:pt>
                <c:pt idx="1050">
                  <c:v>1.8150631247193516E-2</c:v>
                </c:pt>
                <c:pt idx="1051">
                  <c:v>1.8153833283109932E-2</c:v>
                </c:pt>
                <c:pt idx="1052">
                  <c:v>1.8158237327039473E-2</c:v>
                </c:pt>
                <c:pt idx="1053">
                  <c:v>1.8162549612767975E-2</c:v>
                </c:pt>
                <c:pt idx="1054">
                  <c:v>1.8167365841383898E-2</c:v>
                </c:pt>
                <c:pt idx="1055">
                  <c:v>1.8170899717295796E-2</c:v>
                </c:pt>
                <c:pt idx="1056">
                  <c:v>1.8174937939852143E-2</c:v>
                </c:pt>
                <c:pt idx="1057">
                  <c:v>1.8178885211801443E-2</c:v>
                </c:pt>
                <c:pt idx="1058">
                  <c:v>1.8182741734982244E-2</c:v>
                </c:pt>
                <c:pt idx="1059">
                  <c:v>1.8186507711233091E-2</c:v>
                </c:pt>
                <c:pt idx="1060">
                  <c:v>1.8190183342472466E-2</c:v>
                </c:pt>
                <c:pt idx="1061">
                  <c:v>1.8193768830618851E-2</c:v>
                </c:pt>
                <c:pt idx="1062">
                  <c:v>1.8197264377510791E-2</c:v>
                </c:pt>
                <c:pt idx="1063">
                  <c:v>1.820067018506677E-2</c:v>
                </c:pt>
                <c:pt idx="1064">
                  <c:v>1.8203986455045396E-2</c:v>
                </c:pt>
                <c:pt idx="1065">
                  <c:v>1.8207213389525023E-2</c:v>
                </c:pt>
                <c:pt idx="1066">
                  <c:v>1.8210351190184326E-2</c:v>
                </c:pt>
                <c:pt idx="1067">
                  <c:v>1.8213400058941787E-2</c:v>
                </c:pt>
                <c:pt idx="1068">
                  <c:v>1.8216360197795822E-2</c:v>
                </c:pt>
                <c:pt idx="1069">
                  <c:v>1.8219231808425107E-2</c:v>
                </c:pt>
                <c:pt idx="1070">
                  <c:v>1.8222015092907995E-2</c:v>
                </c:pt>
                <c:pt idx="1071">
                  <c:v>1.8224710253003096E-2</c:v>
                </c:pt>
                <c:pt idx="1072">
                  <c:v>1.8227317490708828E-2</c:v>
                </c:pt>
                <c:pt idx="1073">
                  <c:v>1.8229837007703864E-2</c:v>
                </c:pt>
                <c:pt idx="1074">
                  <c:v>1.8232269005986623E-2</c:v>
                </c:pt>
                <c:pt idx="1075">
                  <c:v>1.8234613687555523E-2</c:v>
                </c:pt>
                <c:pt idx="1076">
                  <c:v>1.8236871254089237E-2</c:v>
                </c:pt>
                <c:pt idx="1077">
                  <c:v>1.8239041907506248E-2</c:v>
                </c:pt>
                <c:pt idx="1078">
                  <c:v>1.8241125849725037E-2</c:v>
                </c:pt>
                <c:pt idx="1079">
                  <c:v>1.8243123282584151E-2</c:v>
                </c:pt>
                <c:pt idx="1080">
                  <c:v>1.8245034408082006E-2</c:v>
                </c:pt>
                <c:pt idx="1081">
                  <c:v>1.8246859428057149E-2</c:v>
                </c:pt>
                <c:pt idx="1082">
                  <c:v>1.8248598544188255E-2</c:v>
                </c:pt>
                <c:pt idx="1083">
                  <c:v>1.8250251958633612E-2</c:v>
                </c:pt>
                <c:pt idx="1084">
                  <c:v>1.8251819873071895E-2</c:v>
                </c:pt>
                <c:pt idx="1085">
                  <c:v>1.8253302489501522E-2</c:v>
                </c:pt>
                <c:pt idx="1086">
                  <c:v>1.8254700009681102E-2</c:v>
                </c:pt>
                <c:pt idx="1087">
                  <c:v>1.8256012635609054E-2</c:v>
                </c:pt>
                <c:pt idx="1088">
                  <c:v>1.8257575879863097E-2</c:v>
                </c:pt>
                <c:pt idx="1089">
                  <c:v>1.8258695219683929E-2</c:v>
                </c:pt>
                <c:pt idx="1090">
                  <c:v>1.825958760528934E-2</c:v>
                </c:pt>
                <c:pt idx="1091">
                  <c:v>1.8260550676911791E-2</c:v>
                </c:pt>
                <c:pt idx="1092">
                  <c:v>1.8261429892412195E-2</c:v>
                </c:pt>
                <c:pt idx="1093">
                  <c:v>1.8262225453868908E-2</c:v>
                </c:pt>
                <c:pt idx="1094">
                  <c:v>1.8262937563040538E-2</c:v>
                </c:pt>
                <c:pt idx="1095">
                  <c:v>1.8263566421685695E-2</c:v>
                </c:pt>
                <c:pt idx="1096">
                  <c:v>1.8264112231722862E-2</c:v>
                </c:pt>
                <c:pt idx="1097">
                  <c:v>1.8264575195310329E-2</c:v>
                </c:pt>
                <c:pt idx="1098">
                  <c:v>1.8264955513966896E-2</c:v>
                </c:pt>
                <c:pt idx="1099">
                  <c:v>1.8265253389850855E-2</c:v>
                </c:pt>
                <c:pt idx="1100">
                  <c:v>1.8265469024481007E-2</c:v>
                </c:pt>
                <c:pt idx="1101">
                  <c:v>1.8265602620175514E-2</c:v>
                </c:pt>
                <c:pt idx="1102">
                  <c:v>1.8265654378533114E-2</c:v>
                </c:pt>
                <c:pt idx="1103">
                  <c:v>1.8265624501472288E-2</c:v>
                </c:pt>
                <c:pt idx="1104">
                  <c:v>1.8265513190991456E-2</c:v>
                </c:pt>
                <c:pt idx="1105">
                  <c:v>1.8266139495706213E-2</c:v>
                </c:pt>
                <c:pt idx="1106">
                  <c:v>1.8265001392308022E-2</c:v>
                </c:pt>
                <c:pt idx="1107">
                  <c:v>1.8264692677254502E-2</c:v>
                </c:pt>
                <c:pt idx="1108">
                  <c:v>1.8264257651479099E-2</c:v>
                </c:pt>
                <c:pt idx="1109">
                  <c:v>1.8263742201716227E-2</c:v>
                </c:pt>
                <c:pt idx="1110">
                  <c:v>1.8263146529644558E-2</c:v>
                </c:pt>
                <c:pt idx="1111">
                  <c:v>1.8262470837262512E-2</c:v>
                </c:pt>
                <c:pt idx="1112">
                  <c:v>1.8261715326408634E-2</c:v>
                </c:pt>
                <c:pt idx="1113">
                  <c:v>1.826088019892147E-2</c:v>
                </c:pt>
                <c:pt idx="1114">
                  <c:v>1.8259965656879373E-2</c:v>
                </c:pt>
                <c:pt idx="1115">
                  <c:v>1.8258971901961019E-2</c:v>
                </c:pt>
                <c:pt idx="1116">
                  <c:v>1.8257899136084887E-2</c:v>
                </c:pt>
                <c:pt idx="1117">
                  <c:v>1.8256747561169462E-2</c:v>
                </c:pt>
                <c:pt idx="1118">
                  <c:v>1.8255517379053288E-2</c:v>
                </c:pt>
                <c:pt idx="1119">
                  <c:v>1.8254208791654847E-2</c:v>
                </c:pt>
                <c:pt idx="1120">
                  <c:v>1.8252822000892621E-2</c:v>
                </c:pt>
                <c:pt idx="1121">
                  <c:v>1.8251357208525221E-2</c:v>
                </c:pt>
                <c:pt idx="1122">
                  <c:v>1.8249814616551063E-2</c:v>
                </c:pt>
                <c:pt idx="1123">
                  <c:v>1.8248194426808695E-2</c:v>
                </c:pt>
                <c:pt idx="1124">
                  <c:v>1.8246496841136661E-2</c:v>
                </c:pt>
                <c:pt idx="1125">
                  <c:v>1.824472206153338E-2</c:v>
                </c:pt>
                <c:pt idx="1126">
                  <c:v>1.8242870289757462E-2</c:v>
                </c:pt>
                <c:pt idx="1127">
                  <c:v>1.8240941727647453E-2</c:v>
                </c:pt>
                <c:pt idx="1128">
                  <c:v>1.8238936577281706E-2</c:v>
                </c:pt>
                <c:pt idx="1129">
                  <c:v>1.8236855040498767E-2</c:v>
                </c:pt>
                <c:pt idx="1130">
                  <c:v>1.8234697318977311E-2</c:v>
                </c:pt>
                <c:pt idx="1131">
                  <c:v>1.8232463614795691E-2</c:v>
                </c:pt>
                <c:pt idx="1132">
                  <c:v>1.8230154129792453E-2</c:v>
                </c:pt>
                <c:pt idx="1133">
                  <c:v>1.8227769065806143E-2</c:v>
                </c:pt>
                <c:pt idx="1134">
                  <c:v>1.8225308624755243E-2</c:v>
                </c:pt>
                <c:pt idx="1135">
                  <c:v>1.8222773008478299E-2</c:v>
                </c:pt>
                <c:pt idx="1136">
                  <c:v>1.8220162418893793E-2</c:v>
                </c:pt>
                <c:pt idx="1137">
                  <c:v>1.8217477058000142E-2</c:v>
                </c:pt>
                <c:pt idx="1138">
                  <c:v>1.8214717127396085E-2</c:v>
                </c:pt>
                <c:pt idx="1139">
                  <c:v>1.8211882829239912E-2</c:v>
                </c:pt>
                <c:pt idx="1140">
                  <c:v>1.8208625630142805E-2</c:v>
                </c:pt>
                <c:pt idx="1141">
                  <c:v>1.8205611261761234E-2</c:v>
                </c:pt>
                <c:pt idx="1142">
                  <c:v>1.8202493139254372E-2</c:v>
                </c:pt>
                <c:pt idx="1143">
                  <c:v>1.819935289702812E-2</c:v>
                </c:pt>
                <c:pt idx="1144">
                  <c:v>1.8196139325459271E-2</c:v>
                </c:pt>
                <c:pt idx="1145">
                  <c:v>1.8192852626386369E-2</c:v>
                </c:pt>
                <c:pt idx="1146">
                  <c:v>1.8189493001647961E-2</c:v>
                </c:pt>
                <c:pt idx="1147">
                  <c:v>1.8186060653082592E-2</c:v>
                </c:pt>
                <c:pt idx="1148">
                  <c:v>1.8182555782688681E-2</c:v>
                </c:pt>
                <c:pt idx="1149">
                  <c:v>1.8178978592224837E-2</c:v>
                </c:pt>
                <c:pt idx="1150">
                  <c:v>1.8175329283689479E-2</c:v>
                </c:pt>
                <c:pt idx="1151">
                  <c:v>1.8171608058921151E-2</c:v>
                </c:pt>
                <c:pt idx="1152">
                  <c:v>1.8167815119758401E-2</c:v>
                </c:pt>
                <c:pt idx="1153">
                  <c:v>1.8163950668039774E-2</c:v>
                </c:pt>
                <c:pt idx="1154">
                  <c:v>1.8160014905843624E-2</c:v>
                </c:pt>
                <c:pt idx="1155">
                  <c:v>1.8156679931546904E-2</c:v>
                </c:pt>
                <c:pt idx="1156">
                  <c:v>1.8149568340390942E-2</c:v>
                </c:pt>
                <c:pt idx="1157">
                  <c:v>1.8145379545559948E-2</c:v>
                </c:pt>
                <c:pt idx="1158">
                  <c:v>1.814050617417351E-2</c:v>
                </c:pt>
                <c:pt idx="1159">
                  <c:v>1.8136790994489616E-2</c:v>
                </c:pt>
                <c:pt idx="1160">
                  <c:v>1.8132391642167178E-2</c:v>
                </c:pt>
                <c:pt idx="1161">
                  <c:v>1.8127922507744643E-2</c:v>
                </c:pt>
                <c:pt idx="1162">
                  <c:v>1.8123383793140491E-2</c:v>
                </c:pt>
                <c:pt idx="1163">
                  <c:v>1.8118775700273204E-2</c:v>
                </c:pt>
                <c:pt idx="1164">
                  <c:v>1.8114098430901393E-2</c:v>
                </c:pt>
                <c:pt idx="1165">
                  <c:v>1.8109352187023475E-2</c:v>
                </c:pt>
                <c:pt idx="1166">
                  <c:v>1.8104537170637869E-2</c:v>
                </c:pt>
                <c:pt idx="1167">
                  <c:v>1.8099653583343311E-2</c:v>
                </c:pt>
                <c:pt idx="1168">
                  <c:v>1.8094701627298093E-2</c:v>
                </c:pt>
                <c:pt idx="1169">
                  <c:v>1.8089681504260824E-2</c:v>
                </c:pt>
                <c:pt idx="1170">
                  <c:v>1.8084593416070049E-2</c:v>
                </c:pt>
                <c:pt idx="1171">
                  <c:v>1.8079437564644252E-2</c:v>
                </c:pt>
                <c:pt idx="1172">
                  <c:v>1.8074214151821977E-2</c:v>
                </c:pt>
                <c:pt idx="1173">
                  <c:v>1.8068923379601642E-2</c:v>
                </c:pt>
                <c:pt idx="1174">
                  <c:v>1.8063565449741859E-2</c:v>
                </c:pt>
                <c:pt idx="1175">
                  <c:v>1.8058140564161107E-2</c:v>
                </c:pt>
                <c:pt idx="1176">
                  <c:v>1.8052648924937742E-2</c:v>
                </c:pt>
                <c:pt idx="1177">
                  <c:v>1.8047090733590565E-2</c:v>
                </c:pt>
                <c:pt idx="1178">
                  <c:v>1.8041466192277866E-2</c:v>
                </c:pt>
                <c:pt idx="1179">
                  <c:v>1.8035775502838192E-2</c:v>
                </c:pt>
                <c:pt idx="1180">
                  <c:v>1.8030018867110087E-2</c:v>
                </c:pt>
                <c:pt idx="1181">
                  <c:v>1.8024196486932098E-2</c:v>
                </c:pt>
                <c:pt idx="1182">
                  <c:v>1.8018308564222707E-2</c:v>
                </c:pt>
                <c:pt idx="1183">
                  <c:v>1.8012355300900396E-2</c:v>
                </c:pt>
                <c:pt idx="1184">
                  <c:v>1.8006336898963582E-2</c:v>
                </c:pt>
                <c:pt idx="1185">
                  <c:v>1.8000253559931068E-2</c:v>
                </c:pt>
                <c:pt idx="1186">
                  <c:v>1.7994105486041079E-2</c:v>
                </c:pt>
                <c:pt idx="1187">
                  <c:v>1.7987892879052225E-2</c:v>
                </c:pt>
                <c:pt idx="1188">
                  <c:v>1.7981615940882989E-2</c:v>
                </c:pt>
                <c:pt idx="1189">
                  <c:v>1.797527487329198E-2</c:v>
                </c:pt>
                <c:pt idx="1190">
                  <c:v>1.7968869878357552E-2</c:v>
                </c:pt>
                <c:pt idx="1191">
                  <c:v>1.7962401210516177E-2</c:v>
                </c:pt>
                <c:pt idx="1192">
                  <c:v>1.79539840342402E-2</c:v>
                </c:pt>
                <c:pt idx="1193">
                  <c:v>1.7948364109914294E-2</c:v>
                </c:pt>
                <c:pt idx="1194">
                  <c:v>1.7942688145655694E-2</c:v>
                </c:pt>
                <c:pt idx="1195">
                  <c:v>1.7936022390108164E-2</c:v>
                </c:pt>
                <c:pt idx="1196">
                  <c:v>1.7929309736155474E-2</c:v>
                </c:pt>
                <c:pt idx="1197">
                  <c:v>1.7922550464692932E-2</c:v>
                </c:pt>
                <c:pt idx="1198">
                  <c:v>1.7915744856935589E-2</c:v>
                </c:pt>
                <c:pt idx="1199">
                  <c:v>1.790889319401856E-2</c:v>
                </c:pt>
                <c:pt idx="1200">
                  <c:v>1.7901995756837152E-2</c:v>
                </c:pt>
                <c:pt idx="1201">
                  <c:v>1.7895052826686353E-2</c:v>
                </c:pt>
                <c:pt idx="1202">
                  <c:v>1.7888064684461469E-2</c:v>
                </c:pt>
                <c:pt idx="1203">
                  <c:v>1.7881031611377551E-2</c:v>
                </c:pt>
                <c:pt idx="1204">
                  <c:v>1.7873953888569716E-2</c:v>
                </c:pt>
                <c:pt idx="1205">
                  <c:v>1.7864788803558795E-2</c:v>
                </c:pt>
                <c:pt idx="1206">
                  <c:v>1.7859665617603326E-2</c:v>
                </c:pt>
                <c:pt idx="1207">
                  <c:v>1.7852455631794939E-2</c:v>
                </c:pt>
                <c:pt idx="1208">
                  <c:v>1.784520212048335E-2</c:v>
                </c:pt>
                <c:pt idx="1209">
                  <c:v>1.7837905364803675E-2</c:v>
                </c:pt>
                <c:pt idx="1210">
                  <c:v>1.7830565645731156E-2</c:v>
                </c:pt>
                <c:pt idx="1211">
                  <c:v>1.7823183244480845E-2</c:v>
                </c:pt>
                <c:pt idx="1212">
                  <c:v>1.7815758442107921E-2</c:v>
                </c:pt>
                <c:pt idx="1213">
                  <c:v>1.7808291519587627E-2</c:v>
                </c:pt>
                <c:pt idx="1214">
                  <c:v>1.7800782758135014E-2</c:v>
                </c:pt>
                <c:pt idx="1215">
                  <c:v>1.7793232438805262E-2</c:v>
                </c:pt>
                <c:pt idx="1216">
                  <c:v>1.7785640842733486E-2</c:v>
                </c:pt>
                <c:pt idx="1217">
                  <c:v>1.7778008250814992E-2</c:v>
                </c:pt>
                <c:pt idx="1218">
                  <c:v>1.7770334944344768E-2</c:v>
                </c:pt>
                <c:pt idx="1219">
                  <c:v>1.7762621204218121E-2</c:v>
                </c:pt>
                <c:pt idx="1220">
                  <c:v>1.7754867311650102E-2</c:v>
                </c:pt>
                <c:pt idx="1221">
                  <c:v>1.7747073547855763E-2</c:v>
                </c:pt>
                <c:pt idx="1222">
                  <c:v>1.7739240193490602E-2</c:v>
                </c:pt>
                <c:pt idx="1223">
                  <c:v>1.7731367530089415E-2</c:v>
                </c:pt>
                <c:pt idx="1224">
                  <c:v>1.7723455838467572E-2</c:v>
                </c:pt>
                <c:pt idx="1225">
                  <c:v>1.771550539976019E-2</c:v>
                </c:pt>
                <c:pt idx="1226">
                  <c:v>1.7707516495182318E-2</c:v>
                </c:pt>
                <c:pt idx="1227">
                  <c:v>1.7699489405709201E-2</c:v>
                </c:pt>
                <c:pt idx="1228">
                  <c:v>1.7691424412396017E-2</c:v>
                </c:pt>
                <c:pt idx="1229">
                  <c:v>1.7683321796377882E-2</c:v>
                </c:pt>
                <c:pt idx="1230">
                  <c:v>1.7675181838630039E-2</c:v>
                </c:pt>
                <c:pt idx="1231">
                  <c:v>1.7667004820447474E-2</c:v>
                </c:pt>
                <c:pt idx="1232">
                  <c:v>1.7658791022725495E-2</c:v>
                </c:pt>
                <c:pt idx="1233">
                  <c:v>1.7650540726599218E-2</c:v>
                </c:pt>
                <c:pt idx="1234">
                  <c:v>1.764225421312382E-2</c:v>
                </c:pt>
                <c:pt idx="1235">
                  <c:v>1.763393176359429E-2</c:v>
                </c:pt>
                <c:pt idx="1236">
                  <c:v>1.7625573658905935E-2</c:v>
                </c:pt>
                <c:pt idx="1237">
                  <c:v>1.7617180180033998E-2</c:v>
                </c:pt>
                <c:pt idx="1238">
                  <c:v>1.7608751608273465E-2</c:v>
                </c:pt>
                <c:pt idx="1239">
                  <c:v>1.7600288224599581E-2</c:v>
                </c:pt>
                <c:pt idx="1240">
                  <c:v>1.7591790310147459E-2</c:v>
                </c:pt>
                <c:pt idx="1241">
                  <c:v>1.758325814597228E-2</c:v>
                </c:pt>
                <c:pt idx="1242">
                  <c:v>1.7574692013289095E-2</c:v>
                </c:pt>
                <c:pt idx="1243">
                  <c:v>1.7566092192913274E-2</c:v>
                </c:pt>
                <c:pt idx="1244">
                  <c:v>1.7557458966139805E-2</c:v>
                </c:pt>
                <c:pt idx="1245">
                  <c:v>1.7548792613863995E-2</c:v>
                </c:pt>
                <c:pt idx="1246">
                  <c:v>1.7540093417380831E-2</c:v>
                </c:pt>
                <c:pt idx="1247">
                  <c:v>1.7531361657745492E-2</c:v>
                </c:pt>
                <c:pt idx="1248">
                  <c:v>1.7522597615853286E-2</c:v>
                </c:pt>
                <c:pt idx="1249">
                  <c:v>1.7513801572919263E-2</c:v>
                </c:pt>
                <c:pt idx="1250">
                  <c:v>1.7504973810158475E-2</c:v>
                </c:pt>
                <c:pt idx="1251">
                  <c:v>1.7496114608386293E-2</c:v>
                </c:pt>
                <c:pt idx="1252">
                  <c:v>1.7487224248817768E-2</c:v>
                </c:pt>
                <c:pt idx="1253">
                  <c:v>1.7478303012588015E-2</c:v>
                </c:pt>
                <c:pt idx="1254">
                  <c:v>1.7469351180672277E-2</c:v>
                </c:pt>
                <c:pt idx="1255">
                  <c:v>1.7460369034205669E-2</c:v>
                </c:pt>
                <c:pt idx="1256">
                  <c:v>1.7451356854243372E-2</c:v>
                </c:pt>
                <c:pt idx="1257">
                  <c:v>1.7442314922000435E-2</c:v>
                </c:pt>
                <c:pt idx="1258">
                  <c:v>1.7433243518452102E-2</c:v>
                </c:pt>
                <c:pt idx="1259">
                  <c:v>1.7424142924653552E-2</c:v>
                </c:pt>
                <c:pt idx="1260">
                  <c:v>1.7412399721843386E-2</c:v>
                </c:pt>
                <c:pt idx="1261">
                  <c:v>1.7405855290846262E-2</c:v>
                </c:pt>
                <c:pt idx="1262">
                  <c:v>1.7396668812788008E-2</c:v>
                </c:pt>
                <c:pt idx="1263">
                  <c:v>1.7387454268940061E-2</c:v>
                </c:pt>
                <c:pt idx="1264">
                  <c:v>1.7378211940357602E-2</c:v>
                </c:pt>
                <c:pt idx="1265">
                  <c:v>1.7368942107935936E-2</c:v>
                </c:pt>
                <c:pt idx="1266">
                  <c:v>1.7359645052970052E-2</c:v>
                </c:pt>
                <c:pt idx="1267">
                  <c:v>1.7350321056355256E-2</c:v>
                </c:pt>
                <c:pt idx="1268">
                  <c:v>1.7340970399386535E-2</c:v>
                </c:pt>
                <c:pt idx="1269">
                  <c:v>1.7331593363039133E-2</c:v>
                </c:pt>
                <c:pt idx="1270">
                  <c:v>1.7322190228288292E-2</c:v>
                </c:pt>
                <c:pt idx="1271">
                  <c:v>1.7312761276349065E-2</c:v>
                </c:pt>
                <c:pt idx="1272">
                  <c:v>1.7303306788356565E-2</c:v>
                </c:pt>
                <c:pt idx="1273">
                  <c:v>1.7293827045126164E-2</c:v>
                </c:pt>
                <c:pt idx="1274">
                  <c:v>1.7284322328112722E-2</c:v>
                </c:pt>
                <c:pt idx="1275">
                  <c:v>1.727479291813161E-2</c:v>
                </c:pt>
                <c:pt idx="1276">
                  <c:v>1.7265239096397877E-2</c:v>
                </c:pt>
                <c:pt idx="1277">
                  <c:v>1.7255661143886769E-2</c:v>
                </c:pt>
                <c:pt idx="1278">
                  <c:v>1.72460593417334E-2</c:v>
                </c:pt>
                <c:pt idx="1279">
                  <c:v>1.7236433971072884E-2</c:v>
                </c:pt>
                <c:pt idx="1280">
                  <c:v>1.7226785312880466E-2</c:v>
                </c:pt>
                <c:pt idx="1281">
                  <c:v>1.7217113648371196E-2</c:v>
                </c:pt>
                <c:pt idx="1282">
                  <c:v>1.7207419258440382E-2</c:v>
                </c:pt>
                <c:pt idx="1283">
                  <c:v>1.7197702424303074E-2</c:v>
                </c:pt>
                <c:pt idx="1284">
                  <c:v>1.7187963427014452E-2</c:v>
                </c:pt>
                <c:pt idx="1285">
                  <c:v>1.7178202547789567E-2</c:v>
                </c:pt>
                <c:pt idx="1286">
                  <c:v>1.7168420067523726E-2</c:v>
                </c:pt>
                <c:pt idx="1287">
                  <c:v>1.7158616267272109E-2</c:v>
                </c:pt>
                <c:pt idx="1288">
                  <c:v>1.7148791428329702E-2</c:v>
                </c:pt>
                <c:pt idx="1289">
                  <c:v>1.7138945831591812E-2</c:v>
                </c:pt>
                <c:pt idx="1290">
                  <c:v>1.7129079758193555E-2</c:v>
                </c:pt>
                <c:pt idx="1291">
                  <c:v>1.7119193489270046E-2</c:v>
                </c:pt>
                <c:pt idx="1292">
                  <c:v>1.7109287305796528E-2</c:v>
                </c:pt>
                <c:pt idx="1293">
                  <c:v>1.7099361488988052E-2</c:v>
                </c:pt>
                <c:pt idx="1294">
                  <c:v>1.7089416319819861E-2</c:v>
                </c:pt>
                <c:pt idx="1295">
                  <c:v>1.7079452079427071E-2</c:v>
                </c:pt>
                <c:pt idx="1296">
                  <c:v>1.7068041384158406E-2</c:v>
                </c:pt>
                <c:pt idx="1297">
                  <c:v>1.7059467509348281E-2</c:v>
                </c:pt>
                <c:pt idx="1298">
                  <c:v>1.7049447741692703E-2</c:v>
                </c:pt>
                <c:pt idx="1299">
                  <c:v>1.7039410027193114E-2</c:v>
                </c:pt>
                <c:pt idx="1300">
                  <c:v>1.7029354646904693E-2</c:v>
                </c:pt>
                <c:pt idx="1301">
                  <c:v>1.7019281881722748E-2</c:v>
                </c:pt>
                <c:pt idx="1302">
                  <c:v>1.7009192013022201E-2</c:v>
                </c:pt>
                <c:pt idx="1303">
                  <c:v>1.699908532169836E-2</c:v>
                </c:pt>
                <c:pt idx="1304">
                  <c:v>1.6988962088886339E-2</c:v>
                </c:pt>
                <c:pt idx="1305">
                  <c:v>1.6978822595641319E-2</c:v>
                </c:pt>
                <c:pt idx="1306">
                  <c:v>1.6968667123098413E-2</c:v>
                </c:pt>
                <c:pt idx="1307">
                  <c:v>1.6958495952232866E-2</c:v>
                </c:pt>
                <c:pt idx="1308">
                  <c:v>1.6948309364259728E-2</c:v>
                </c:pt>
                <c:pt idx="1309">
                  <c:v>1.6938107640154243E-2</c:v>
                </c:pt>
                <c:pt idx="1310">
                  <c:v>1.6927891061051525E-2</c:v>
                </c:pt>
                <c:pt idx="1311">
                  <c:v>1.6914734084023664E-2</c:v>
                </c:pt>
                <c:pt idx="1312">
                  <c:v>1.6907414462155046E-2</c:v>
                </c:pt>
                <c:pt idx="1313">
                  <c:v>1.6897155004551578E-2</c:v>
                </c:pt>
                <c:pt idx="1314">
                  <c:v>1.688541311349212E-2</c:v>
                </c:pt>
                <c:pt idx="1315">
                  <c:v>1.6876595178390019E-2</c:v>
                </c:pt>
                <c:pt idx="1316">
                  <c:v>1.6866295371942286E-2</c:v>
                </c:pt>
                <c:pt idx="1317">
                  <c:v>1.6855982678203318E-2</c:v>
                </c:pt>
                <c:pt idx="1318">
                  <c:v>1.6845657377908552E-2</c:v>
                </c:pt>
                <c:pt idx="1319">
                  <c:v>1.6835319752512845E-2</c:v>
                </c:pt>
                <c:pt idx="1320">
                  <c:v>1.6824970082751634E-2</c:v>
                </c:pt>
                <c:pt idx="1321">
                  <c:v>1.6814608650079776E-2</c:v>
                </c:pt>
                <c:pt idx="1322">
                  <c:v>1.6804235735232709E-2</c:v>
                </c:pt>
                <c:pt idx="1323">
                  <c:v>1.6793851619505418E-2</c:v>
                </c:pt>
                <c:pt idx="1324">
                  <c:v>1.6783456583873146E-2</c:v>
                </c:pt>
                <c:pt idx="1325">
                  <c:v>1.677305090947101E-2</c:v>
                </c:pt>
                <c:pt idx="1326">
                  <c:v>1.6762634877434124E-2</c:v>
                </c:pt>
                <c:pt idx="1327">
                  <c:v>1.6752208768737731E-2</c:v>
                </c:pt>
                <c:pt idx="1328">
                  <c:v>1.6741772864596882E-2</c:v>
                </c:pt>
                <c:pt idx="1329">
                  <c:v>1.6731327445747013E-2</c:v>
                </c:pt>
                <c:pt idx="1330">
                  <c:v>1.6720872793722918E-2</c:v>
                </c:pt>
                <c:pt idx="1331">
                  <c:v>1.6710409189419906E-2</c:v>
                </c:pt>
                <c:pt idx="1332">
                  <c:v>1.6699936913813218E-2</c:v>
                </c:pt>
                <c:pt idx="1333">
                  <c:v>1.6689456248117907E-2</c:v>
                </c:pt>
                <c:pt idx="1334">
                  <c:v>1.6678967473309214E-2</c:v>
                </c:pt>
                <c:pt idx="1335">
                  <c:v>1.6668470870602192E-2</c:v>
                </c:pt>
                <c:pt idx="1336">
                  <c:v>1.6657966720972084E-2</c:v>
                </c:pt>
                <c:pt idx="1337">
                  <c:v>1.6647455305474068E-2</c:v>
                </c:pt>
                <c:pt idx="1338">
                  <c:v>1.6636936905403132E-2</c:v>
                </c:pt>
                <c:pt idx="1339">
                  <c:v>1.6626411801574648E-2</c:v>
                </c:pt>
                <c:pt idx="1340">
                  <c:v>1.6615880275203665E-2</c:v>
                </c:pt>
                <c:pt idx="1341">
                  <c:v>1.6605342607345364E-2</c:v>
                </c:pt>
                <c:pt idx="1342">
                  <c:v>1.6594799079134859E-2</c:v>
                </c:pt>
                <c:pt idx="1343">
                  <c:v>1.6584249971467457E-2</c:v>
                </c:pt>
                <c:pt idx="1344">
                  <c:v>1.6573695565718083E-2</c:v>
                </c:pt>
                <c:pt idx="1345">
                  <c:v>1.6563136142702106E-2</c:v>
                </c:pt>
                <c:pt idx="1346">
                  <c:v>1.6552571983714515E-2</c:v>
                </c:pt>
                <c:pt idx="1347">
                  <c:v>1.6542003369650615E-2</c:v>
                </c:pt>
                <c:pt idx="1348">
                  <c:v>1.6528409057814386E-2</c:v>
                </c:pt>
                <c:pt idx="1349">
                  <c:v>1.6517831316331666E-2</c:v>
                </c:pt>
                <c:pt idx="1350">
                  <c:v>1.6508761859386212E-2</c:v>
                </c:pt>
                <c:pt idx="1351">
                  <c:v>1.6498177783370593E-2</c:v>
                </c:pt>
                <c:pt idx="1352">
                  <c:v>1.64875906977624E-2</c:v>
                </c:pt>
                <c:pt idx="1353">
                  <c:v>1.6477000883856618E-2</c:v>
                </c:pt>
                <c:pt idx="1354">
                  <c:v>1.6466408622628492E-2</c:v>
                </c:pt>
                <c:pt idx="1355">
                  <c:v>1.6455814195213136E-2</c:v>
                </c:pt>
                <c:pt idx="1356">
                  <c:v>1.644521788266573E-2</c:v>
                </c:pt>
                <c:pt idx="1357">
                  <c:v>1.6434619966121389E-2</c:v>
                </c:pt>
                <c:pt idx="1358">
                  <c:v>1.6424020726635291E-2</c:v>
                </c:pt>
                <c:pt idx="1359">
                  <c:v>1.6413420445262616E-2</c:v>
                </c:pt>
                <c:pt idx="1360">
                  <c:v>1.6402819403058544E-2</c:v>
                </c:pt>
                <c:pt idx="1361">
                  <c:v>1.6389188826151369E-2</c:v>
                </c:pt>
                <c:pt idx="1362">
                  <c:v>1.638161616061673E-2</c:v>
                </c:pt>
                <c:pt idx="1363">
                  <c:v>1.6371014522489347E-2</c:v>
                </c:pt>
                <c:pt idx="1364">
                  <c:v>1.6360413247911154E-2</c:v>
                </c:pt>
                <c:pt idx="1365">
                  <c:v>1.6349812617937332E-2</c:v>
                </c:pt>
                <c:pt idx="1366">
                  <c:v>1.633769876201896E-2</c:v>
                </c:pt>
                <c:pt idx="1367">
                  <c:v>1.6328614416103449E-2</c:v>
                </c:pt>
                <c:pt idx="1368">
                  <c:v>1.631801740627381E-2</c:v>
                </c:pt>
                <c:pt idx="1369">
                  <c:v>1.6307422165589003E-2</c:v>
                </c:pt>
                <c:pt idx="1370">
                  <c:v>1.6296828974784461E-2</c:v>
                </c:pt>
                <c:pt idx="1371">
                  <c:v>1.6286238115075236E-2</c:v>
                </c:pt>
                <c:pt idx="1372">
                  <c:v>1.6275649867516506E-2</c:v>
                </c:pt>
                <c:pt idx="1373">
                  <c:v>1.6265064513243388E-2</c:v>
                </c:pt>
                <c:pt idx="1374">
                  <c:v>1.6254482333231124E-2</c:v>
                </c:pt>
                <c:pt idx="1375">
                  <c:v>1.6243903608694765E-2</c:v>
                </c:pt>
                <c:pt idx="1376">
                  <c:v>1.6233328620609555E-2</c:v>
                </c:pt>
                <c:pt idx="1377">
                  <c:v>1.6222757650110609E-2</c:v>
                </c:pt>
                <c:pt idx="1378">
                  <c:v>1.6212190978173169E-2</c:v>
                </c:pt>
                <c:pt idx="1379">
                  <c:v>1.6201628886012287E-2</c:v>
                </c:pt>
                <c:pt idx="1380">
                  <c:v>1.6191071654683142E-2</c:v>
                </c:pt>
                <c:pt idx="1381">
                  <c:v>1.6180519565160978E-2</c:v>
                </c:pt>
                <c:pt idx="1382">
                  <c:v>1.6169972898580909E-2</c:v>
                </c:pt>
                <c:pt idx="1383">
                  <c:v>1.615943193607805E-2</c:v>
                </c:pt>
                <c:pt idx="1384">
                  <c:v>1.6148896958707581E-2</c:v>
                </c:pt>
                <c:pt idx="1385">
                  <c:v>1.6138368247524681E-2</c:v>
                </c:pt>
                <c:pt idx="1386">
                  <c:v>1.6127846083664465E-2</c:v>
                </c:pt>
                <c:pt idx="1387">
                  <c:v>1.6117330748102177E-2</c:v>
                </c:pt>
                <c:pt idx="1388">
                  <c:v>1.610682252197293E-2</c:v>
                </c:pt>
                <c:pt idx="1389">
                  <c:v>1.6096321686331905E-2</c:v>
                </c:pt>
                <c:pt idx="1390">
                  <c:v>1.6085828522314216E-2</c:v>
                </c:pt>
                <c:pt idx="1391">
                  <c:v>1.6075343310975043E-2</c:v>
                </c:pt>
                <c:pt idx="1392">
                  <c:v>1.6064866333449501E-2</c:v>
                </c:pt>
                <c:pt idx="1393">
                  <c:v>1.6054397870712833E-2</c:v>
                </c:pt>
                <c:pt idx="1394">
                  <c:v>1.6043938203820218E-2</c:v>
                </c:pt>
                <c:pt idx="1395">
                  <c:v>1.6033487613986708E-2</c:v>
                </c:pt>
                <c:pt idx="1396">
                  <c:v>1.6023046382187545E-2</c:v>
                </c:pt>
                <c:pt idx="1397">
                  <c:v>1.6012614789477908E-2</c:v>
                </c:pt>
                <c:pt idx="1398">
                  <c:v>1.6002193117152785E-2</c:v>
                </c:pt>
                <c:pt idx="1399">
                  <c:v>1.5991781646107484E-2</c:v>
                </c:pt>
                <c:pt idx="1400">
                  <c:v>1.597841091086849E-2</c:v>
                </c:pt>
                <c:pt idx="1401">
                  <c:v>1.5968023812487075E-2</c:v>
                </c:pt>
                <c:pt idx="1402">
                  <c:v>1.595912942917721E-2</c:v>
                </c:pt>
                <c:pt idx="1403">
                  <c:v>1.5948763214970185E-2</c:v>
                </c:pt>
                <c:pt idx="1404">
                  <c:v>1.593840864760665E-2</c:v>
                </c:pt>
                <c:pt idx="1405">
                  <c:v>1.5928066008301656E-2</c:v>
                </c:pt>
                <c:pt idx="1406">
                  <c:v>1.5917735577870573E-2</c:v>
                </c:pt>
                <c:pt idx="1407">
                  <c:v>1.5907417637528454E-2</c:v>
                </c:pt>
                <c:pt idx="1408">
                  <c:v>1.5897112468410413E-2</c:v>
                </c:pt>
                <c:pt idx="1409">
                  <c:v>1.5886820351411757E-2</c:v>
                </c:pt>
                <c:pt idx="1410">
                  <c:v>1.5876541567987346E-2</c:v>
                </c:pt>
                <c:pt idx="1411">
                  <c:v>1.5866276398712742E-2</c:v>
                </c:pt>
                <c:pt idx="1412">
                  <c:v>1.5856025125042805E-2</c:v>
                </c:pt>
                <c:pt idx="1413">
                  <c:v>1.5845788027952779E-2</c:v>
                </c:pt>
                <c:pt idx="1414">
                  <c:v>1.5835565388417905E-2</c:v>
                </c:pt>
                <c:pt idx="1415">
                  <c:v>1.5825357487653235E-2</c:v>
                </c:pt>
                <c:pt idx="1416">
                  <c:v>1.5811495404651765E-2</c:v>
                </c:pt>
                <c:pt idx="1417">
                  <c:v>1.580498702657529E-2</c:v>
                </c:pt>
                <c:pt idx="1418">
                  <c:v>1.5794446278980523E-2</c:v>
                </c:pt>
                <c:pt idx="1419">
                  <c:v>1.5783230756829525E-2</c:v>
                </c:pt>
                <c:pt idx="1420">
                  <c:v>1.5773103095080288E-2</c:v>
                </c:pt>
                <c:pt idx="1421">
                  <c:v>1.5762991898720102E-2</c:v>
                </c:pt>
                <c:pt idx="1422">
                  <c:v>1.5752897448724212E-2</c:v>
                </c:pt>
                <c:pt idx="1423">
                  <c:v>1.5742820026227733E-2</c:v>
                </c:pt>
                <c:pt idx="1424">
                  <c:v>1.5732759912365779E-2</c:v>
                </c:pt>
                <c:pt idx="1425">
                  <c:v>1.5722717388033658E-2</c:v>
                </c:pt>
                <c:pt idx="1426">
                  <c:v>1.5712692734526357E-2</c:v>
                </c:pt>
                <c:pt idx="1427">
                  <c:v>1.5702686232819119E-2</c:v>
                </c:pt>
                <c:pt idx="1428">
                  <c:v>1.5692698164047059E-2</c:v>
                </c:pt>
                <c:pt idx="1429">
                  <c:v>1.568272880918542E-2</c:v>
                </c:pt>
                <c:pt idx="1430">
                  <c:v>1.5672778449449254E-2</c:v>
                </c:pt>
                <c:pt idx="1431">
                  <c:v>1.5662847365813803E-2</c:v>
                </c:pt>
                <c:pt idx="1432">
                  <c:v>1.5652935839254312E-2</c:v>
                </c:pt>
                <c:pt idx="1433">
                  <c:v>1.5643044151145702E-2</c:v>
                </c:pt>
                <c:pt idx="1434">
                  <c:v>1.5633172582303345E-2</c:v>
                </c:pt>
                <c:pt idx="1435">
                  <c:v>1.5623321413862357E-2</c:v>
                </c:pt>
                <c:pt idx="1436">
                  <c:v>1.5613490927037788E-2</c:v>
                </c:pt>
                <c:pt idx="1437">
                  <c:v>1.5603681402724945E-2</c:v>
                </c:pt>
                <c:pt idx="1438">
                  <c:v>1.5593893122058944E-2</c:v>
                </c:pt>
                <c:pt idx="1439">
                  <c:v>1.5584126366254836E-2</c:v>
                </c:pt>
                <c:pt idx="1440">
                  <c:v>1.5574381416207927E-2</c:v>
                </c:pt>
                <c:pt idx="1441">
                  <c:v>1.5564658553053334E-2</c:v>
                </c:pt>
                <c:pt idx="1442">
                  <c:v>1.5554958057846235E-2</c:v>
                </c:pt>
                <c:pt idx="1443">
                  <c:v>1.5545280211801682E-2</c:v>
                </c:pt>
                <c:pt idx="1444">
                  <c:v>1.5535625295894917E-2</c:v>
                </c:pt>
                <c:pt idx="1445">
                  <c:v>1.5525993591101184E-2</c:v>
                </c:pt>
                <c:pt idx="1446">
                  <c:v>1.5516385378635533E-2</c:v>
                </c:pt>
                <c:pt idx="1447">
                  <c:v>1.5506800939553145E-2</c:v>
                </c:pt>
                <c:pt idx="1448">
                  <c:v>1.5497240554909197E-2</c:v>
                </c:pt>
                <c:pt idx="1449">
                  <c:v>1.5487704505838806E-2</c:v>
                </c:pt>
                <c:pt idx="1450">
                  <c:v>1.5478193073317215E-2</c:v>
                </c:pt>
                <c:pt idx="1451">
                  <c:v>1.5468706538399601E-2</c:v>
                </c:pt>
                <c:pt idx="1452">
                  <c:v>1.5453836572341118E-2</c:v>
                </c:pt>
                <c:pt idx="1453">
                  <c:v>1.5444378288824723E-2</c:v>
                </c:pt>
                <c:pt idx="1454">
                  <c:v>1.5438285735749346E-2</c:v>
                </c:pt>
                <c:pt idx="1455">
                  <c:v>1.5428830536698968E-2</c:v>
                </c:pt>
                <c:pt idx="1456">
                  <c:v>1.5419377868957085E-2</c:v>
                </c:pt>
                <c:pt idx="1457">
                  <c:v>1.540992792343765E-2</c:v>
                </c:pt>
                <c:pt idx="1458">
                  <c:v>1.5400480891107904E-2</c:v>
                </c:pt>
                <c:pt idx="1459">
                  <c:v>1.5391036963041671E-2</c:v>
                </c:pt>
                <c:pt idx="1460">
                  <c:v>1.5381596330072966E-2</c:v>
                </c:pt>
                <c:pt idx="1461">
                  <c:v>1.5372159183302259E-2</c:v>
                </c:pt>
                <c:pt idx="1462">
                  <c:v>1.5362725713616854E-2</c:v>
                </c:pt>
                <c:pt idx="1463">
                  <c:v>1.5353296112090575E-2</c:v>
                </c:pt>
                <c:pt idx="1464">
                  <c:v>1.5343870569584084E-2</c:v>
                </c:pt>
                <c:pt idx="1465">
                  <c:v>1.5334449277144557E-2</c:v>
                </c:pt>
                <c:pt idx="1466">
                  <c:v>1.532034601717136E-2</c:v>
                </c:pt>
                <c:pt idx="1467">
                  <c:v>1.5312280541524004E-2</c:v>
                </c:pt>
                <c:pt idx="1468">
                  <c:v>1.5302875356812962E-2</c:v>
                </c:pt>
                <c:pt idx="1469">
                  <c:v>1.529347523948843E-2</c:v>
                </c:pt>
                <c:pt idx="1470">
                  <c:v>1.5282738698632059E-2</c:v>
                </c:pt>
                <c:pt idx="1471">
                  <c:v>1.527469097158729E-2</c:v>
                </c:pt>
                <c:pt idx="1472">
                  <c:v>1.526530720286523E-2</c:v>
                </c:pt>
                <c:pt idx="1473">
                  <c:v>1.5255929265558521E-2</c:v>
                </c:pt>
                <c:pt idx="1474">
                  <c:v>1.5246557350554468E-2</c:v>
                </c:pt>
                <c:pt idx="1475">
                  <c:v>1.5237191649060122E-2</c:v>
                </c:pt>
                <c:pt idx="1476">
                  <c:v>1.5227832351802917E-2</c:v>
                </c:pt>
                <c:pt idx="1477">
                  <c:v>1.521847964983003E-2</c:v>
                </c:pt>
                <c:pt idx="1478">
                  <c:v>1.5209133733948832E-2</c:v>
                </c:pt>
                <c:pt idx="1479">
                  <c:v>1.5199794795366373E-2</c:v>
                </c:pt>
                <c:pt idx="1480">
                  <c:v>1.5190463024890022E-2</c:v>
                </c:pt>
                <c:pt idx="1481">
                  <c:v>1.5181138613407086E-2</c:v>
                </c:pt>
                <c:pt idx="1482">
                  <c:v>1.5171821752124615E-2</c:v>
                </c:pt>
                <c:pt idx="1483">
                  <c:v>1.5162512631770042E-2</c:v>
                </c:pt>
                <c:pt idx="1484">
                  <c:v>1.5153211443390546E-2</c:v>
                </c:pt>
                <c:pt idx="1485">
                  <c:v>1.5143918377953369E-2</c:v>
                </c:pt>
                <c:pt idx="1486">
                  <c:v>1.5134633626425753E-2</c:v>
                </c:pt>
                <c:pt idx="1487">
                  <c:v>1.5125357379695004E-2</c:v>
                </c:pt>
                <c:pt idx="1488">
                  <c:v>1.5116089828808299E-2</c:v>
                </c:pt>
                <c:pt idx="1489">
                  <c:v>1.5106831164652945E-2</c:v>
                </c:pt>
                <c:pt idx="1490">
                  <c:v>1.509758157827612E-2</c:v>
                </c:pt>
                <c:pt idx="1491">
                  <c:v>1.508834126056513E-2</c:v>
                </c:pt>
                <c:pt idx="1492">
                  <c:v>1.5079110402407281E-2</c:v>
                </c:pt>
                <c:pt idx="1493">
                  <c:v>1.5069889194929686E-2</c:v>
                </c:pt>
                <c:pt idx="1494">
                  <c:v>1.5060677828939717E-2</c:v>
                </c:pt>
                <c:pt idx="1495">
                  <c:v>1.5051476495564486E-2</c:v>
                </c:pt>
                <c:pt idx="1496">
                  <c:v>1.5042285385611365E-2</c:v>
                </c:pt>
                <c:pt idx="1497">
                  <c:v>1.503310469012753E-2</c:v>
                </c:pt>
                <c:pt idx="1498">
                  <c:v>1.5023934600000288E-2</c:v>
                </c:pt>
                <c:pt idx="1499">
                  <c:v>1.5014775306196881E-2</c:v>
                </c:pt>
                <c:pt idx="1500">
                  <c:v>1.5005626999764488E-2</c:v>
                </c:pt>
                <c:pt idx="1501">
                  <c:v>1.4996489871510477E-2</c:v>
                </c:pt>
                <c:pt idx="1502">
                  <c:v>1.4987364112482027E-2</c:v>
                </c:pt>
                <c:pt idx="1503">
                  <c:v>1.4978249913726316E-2</c:v>
                </c:pt>
                <c:pt idx="1504">
                  <c:v>1.4967848086726576E-2</c:v>
                </c:pt>
                <c:pt idx="1505">
                  <c:v>1.4958759302841074E-2</c:v>
                </c:pt>
                <c:pt idx="1506">
                  <c:v>1.4950978587968677E-2</c:v>
                </c:pt>
                <c:pt idx="1507">
                  <c:v>1.4941912539496727E-2</c:v>
                </c:pt>
                <c:pt idx="1508">
                  <c:v>1.4932859005893917E-2</c:v>
                </c:pt>
                <c:pt idx="1509">
                  <c:v>1.4923818178367299E-2</c:v>
                </c:pt>
                <c:pt idx="1510">
                  <c:v>1.4914790247724241E-2</c:v>
                </c:pt>
                <c:pt idx="1511">
                  <c:v>1.4905775404772115E-2</c:v>
                </c:pt>
                <c:pt idx="1512">
                  <c:v>1.4896773840797906E-2</c:v>
                </c:pt>
                <c:pt idx="1513">
                  <c:v>1.4887785746529048E-2</c:v>
                </c:pt>
                <c:pt idx="1514">
                  <c:v>1.4878811313012719E-2</c:v>
                </c:pt>
                <c:pt idx="1515">
                  <c:v>1.4869850731136225E-2</c:v>
                </c:pt>
                <c:pt idx="1516">
                  <c:v>1.4860904191866808E-2</c:v>
                </c:pt>
                <c:pt idx="1517">
                  <c:v>1.4851971886251647E-2</c:v>
                </c:pt>
                <c:pt idx="1518">
                  <c:v>1.4843054005098111E-2</c:v>
                </c:pt>
                <c:pt idx="1519">
                  <c:v>1.4834150739533314E-2</c:v>
                </c:pt>
                <c:pt idx="1520">
                  <c:v>1.4825262280444562E-2</c:v>
                </c:pt>
                <c:pt idx="1521">
                  <c:v>1.4813856325464059E-2</c:v>
                </c:pt>
                <c:pt idx="1522">
                  <c:v>1.4807530545564163E-2</c:v>
                </c:pt>
                <c:pt idx="1523">
                  <c:v>1.4798687651627063E-2</c:v>
                </c:pt>
                <c:pt idx="1524">
                  <c:v>1.4789860327875104E-2</c:v>
                </c:pt>
                <c:pt idx="1525">
                  <c:v>1.4781048765595273E-2</c:v>
                </c:pt>
                <c:pt idx="1526">
                  <c:v>1.4772253155435067E-2</c:v>
                </c:pt>
                <c:pt idx="1527">
                  <c:v>1.4763473688361728E-2</c:v>
                </c:pt>
                <c:pt idx="1528">
                  <c:v>1.4754710555582307E-2</c:v>
                </c:pt>
                <c:pt idx="1529">
                  <c:v>1.4745963947744301E-2</c:v>
                </c:pt>
                <c:pt idx="1530">
                  <c:v>1.473723405605476E-2</c:v>
                </c:pt>
                <c:pt idx="1531">
                  <c:v>1.4728521071480927E-2</c:v>
                </c:pt>
                <c:pt idx="1532">
                  <c:v>1.4719825184670299E-2</c:v>
                </c:pt>
                <c:pt idx="1533">
                  <c:v>1.4711146586909862E-2</c:v>
                </c:pt>
                <c:pt idx="1534">
                  <c:v>1.4702485468927051E-2</c:v>
                </c:pt>
                <c:pt idx="1535">
                  <c:v>1.4693842021928916E-2</c:v>
                </c:pt>
                <c:pt idx="1536">
                  <c:v>1.4685216436642889E-2</c:v>
                </c:pt>
                <c:pt idx="1537">
                  <c:v>1.4676608904116151E-2</c:v>
                </c:pt>
                <c:pt idx="1538">
                  <c:v>1.4668019615315941E-2</c:v>
                </c:pt>
                <c:pt idx="1539">
                  <c:v>1.4659448761209504E-2</c:v>
                </c:pt>
                <c:pt idx="1540">
                  <c:v>1.4650896532684143E-2</c:v>
                </c:pt>
                <c:pt idx="1541">
                  <c:v>1.4642363120787039E-2</c:v>
                </c:pt>
                <c:pt idx="1542">
                  <c:v>1.4633848716405495E-2</c:v>
                </c:pt>
                <c:pt idx="1543">
                  <c:v>1.4625353510506756E-2</c:v>
                </c:pt>
                <c:pt idx="1544">
                  <c:v>1.4616877693978125E-2</c:v>
                </c:pt>
                <c:pt idx="1545">
                  <c:v>1.4608421458026655E-2</c:v>
                </c:pt>
                <c:pt idx="1546">
                  <c:v>1.4599984993379778E-2</c:v>
                </c:pt>
                <c:pt idx="1547">
                  <c:v>1.4591568491084672E-2</c:v>
                </c:pt>
                <c:pt idx="1548">
                  <c:v>1.458317214210858E-2</c:v>
                </c:pt>
                <c:pt idx="1549">
                  <c:v>1.4574796137418744E-2</c:v>
                </c:pt>
                <c:pt idx="1550">
                  <c:v>1.4566440667822533E-2</c:v>
                </c:pt>
                <c:pt idx="1551">
                  <c:v>1.4558105924447062E-2</c:v>
                </c:pt>
                <c:pt idx="1552">
                  <c:v>1.4549792098259573E-2</c:v>
                </c:pt>
                <c:pt idx="1553">
                  <c:v>1.4541499379987499E-2</c:v>
                </c:pt>
                <c:pt idx="1554">
                  <c:v>1.4533227960757955E-2</c:v>
                </c:pt>
                <c:pt idx="1555">
                  <c:v>1.4524978031698055E-2</c:v>
                </c:pt>
                <c:pt idx="1556">
                  <c:v>1.4516749783455296E-2</c:v>
                </c:pt>
                <c:pt idx="1557">
                  <c:v>1.4508543407076857E-2</c:v>
                </c:pt>
                <c:pt idx="1558">
                  <c:v>1.4500359093689852E-2</c:v>
                </c:pt>
                <c:pt idx="1559">
                  <c:v>1.4492197034021714E-2</c:v>
                </c:pt>
                <c:pt idx="1560">
                  <c:v>1.4484057419199559E-2</c:v>
                </c:pt>
                <c:pt idx="1561">
                  <c:v>1.4475940440190627E-2</c:v>
                </c:pt>
                <c:pt idx="1562">
                  <c:v>1.4467846287802288E-2</c:v>
                </c:pt>
                <c:pt idx="1563">
                  <c:v>1.4459775153001786E-2</c:v>
                </c:pt>
                <c:pt idx="1564">
                  <c:v>1.4451727226836297E-2</c:v>
                </c:pt>
                <c:pt idx="1565">
                  <c:v>1.4443702700193128E-2</c:v>
                </c:pt>
                <c:pt idx="1566">
                  <c:v>1.4435701764119457E-2</c:v>
                </c:pt>
                <c:pt idx="1567">
                  <c:v>1.4427724609742398E-2</c:v>
                </c:pt>
                <c:pt idx="1568">
                  <c:v>1.4419771427469641E-2</c:v>
                </c:pt>
                <c:pt idx="1569">
                  <c:v>1.4411842408748043E-2</c:v>
                </c:pt>
                <c:pt idx="1570">
                  <c:v>1.4403937744384976E-2</c:v>
                </c:pt>
                <c:pt idx="1571">
                  <c:v>1.4393810697823639E-2</c:v>
                </c:pt>
                <c:pt idx="1572">
                  <c:v>1.4388202242603398E-2</c:v>
                </c:pt>
                <c:pt idx="1573">
                  <c:v>1.4380371787039437E-2</c:v>
                </c:pt>
                <c:pt idx="1574">
                  <c:v>1.43725664495431E-2</c:v>
                </c:pt>
                <c:pt idx="1575">
                  <c:v>1.4364786421401377E-2</c:v>
                </c:pt>
                <c:pt idx="1576">
                  <c:v>1.4357031893181826E-2</c:v>
                </c:pt>
                <c:pt idx="1577">
                  <c:v>1.43493030560915E-2</c:v>
                </c:pt>
                <c:pt idx="1578">
                  <c:v>1.4341600101017704E-2</c:v>
                </c:pt>
                <c:pt idx="1579">
                  <c:v>1.4333923219007616E-2</c:v>
                </c:pt>
                <c:pt idx="1580">
                  <c:v>1.4326272600708734E-2</c:v>
                </c:pt>
                <c:pt idx="1581">
                  <c:v>1.4318648437408044E-2</c:v>
                </c:pt>
                <c:pt idx="1582">
                  <c:v>1.4311050919912915E-2</c:v>
                </c:pt>
                <c:pt idx="1583">
                  <c:v>1.4303480239270527E-2</c:v>
                </c:pt>
                <c:pt idx="1584">
                  <c:v>1.4295936586368185E-2</c:v>
                </c:pt>
                <c:pt idx="1585">
                  <c:v>1.4288420152173131E-2</c:v>
                </c:pt>
                <c:pt idx="1586">
                  <c:v>1.4280931127732543E-2</c:v>
                </c:pt>
                <c:pt idx="1587">
                  <c:v>1.4273469703773856E-2</c:v>
                </c:pt>
                <c:pt idx="1588">
                  <c:v>1.4266036071424182E-2</c:v>
                </c:pt>
                <c:pt idx="1589">
                  <c:v>1.4258630421650764E-2</c:v>
                </c:pt>
                <c:pt idx="1590">
                  <c:v>1.4251252945340909E-2</c:v>
                </c:pt>
                <c:pt idx="1591">
                  <c:v>1.4243903833461857E-2</c:v>
                </c:pt>
                <c:pt idx="1592">
                  <c:v>1.4236583277060788E-2</c:v>
                </c:pt>
                <c:pt idx="1593">
                  <c:v>1.4229291467104943E-2</c:v>
                </c:pt>
                <c:pt idx="1594">
                  <c:v>1.4222028594321756E-2</c:v>
                </c:pt>
                <c:pt idx="1595">
                  <c:v>1.4214794849998214E-2</c:v>
                </c:pt>
                <c:pt idx="1596">
                  <c:v>1.4207590424781813E-2</c:v>
                </c:pt>
                <c:pt idx="1597">
                  <c:v>1.4200415509799669E-2</c:v>
                </c:pt>
                <c:pt idx="1598">
                  <c:v>1.4193270295859151E-2</c:v>
                </c:pt>
                <c:pt idx="1599">
                  <c:v>1.4186154974087373E-2</c:v>
                </c:pt>
                <c:pt idx="1600">
                  <c:v>1.4179069735531513E-2</c:v>
                </c:pt>
                <c:pt idx="1601">
                  <c:v>1.417201477083907E-2</c:v>
                </c:pt>
                <c:pt idx="1602">
                  <c:v>1.4164990271217093E-2</c:v>
                </c:pt>
                <c:pt idx="1603">
                  <c:v>1.4157996427472952E-2</c:v>
                </c:pt>
                <c:pt idx="1604">
                  <c:v>1.4151033430653825E-2</c:v>
                </c:pt>
                <c:pt idx="1605">
                  <c:v>1.4144101471726955E-2</c:v>
                </c:pt>
                <c:pt idx="1606">
                  <c:v>1.4137200741499711E-2</c:v>
                </c:pt>
                <c:pt idx="1607">
                  <c:v>1.4130331431179144E-2</c:v>
                </c:pt>
                <c:pt idx="1608">
                  <c:v>1.4122519508870113E-2</c:v>
                </c:pt>
                <c:pt idx="1609">
                  <c:v>1.4116687833567454E-2</c:v>
                </c:pt>
                <c:pt idx="1610">
                  <c:v>1.4109913928130879E-2</c:v>
                </c:pt>
                <c:pt idx="1611">
                  <c:v>1.4103172206390013E-2</c:v>
                </c:pt>
                <c:pt idx="1612">
                  <c:v>1.4096462859232162E-2</c:v>
                </c:pt>
                <c:pt idx="1613">
                  <c:v>1.408978607754463E-2</c:v>
                </c:pt>
                <c:pt idx="1614">
                  <c:v>1.4083142052374598E-2</c:v>
                </c:pt>
                <c:pt idx="1615">
                  <c:v>1.4076530974529433E-2</c:v>
                </c:pt>
                <c:pt idx="1616">
                  <c:v>1.4069953035136251E-2</c:v>
                </c:pt>
                <c:pt idx="1617">
                  <c:v>1.4063408425082358E-2</c:v>
                </c:pt>
                <c:pt idx="1618">
                  <c:v>1.4056897335255059E-2</c:v>
                </c:pt>
                <c:pt idx="1619">
                  <c:v>1.4050419956701532E-2</c:v>
                </c:pt>
                <c:pt idx="1620">
                  <c:v>1.404397648038902E-2</c:v>
                </c:pt>
                <c:pt idx="1621">
                  <c:v>1.4037567097284764E-2</c:v>
                </c:pt>
                <c:pt idx="1622">
                  <c:v>1.4029376865112297E-2</c:v>
                </c:pt>
                <c:pt idx="1623">
                  <c:v>1.4024851374170311E-2</c:v>
                </c:pt>
                <c:pt idx="1624">
                  <c:v>1.4018545416334405E-2</c:v>
                </c:pt>
                <c:pt idx="1625">
                  <c:v>1.4012274315335915E-2</c:v>
                </c:pt>
                <c:pt idx="1626">
                  <c:v>1.4005866705932846E-2</c:v>
                </c:pt>
                <c:pt idx="1627">
                  <c:v>1.3998954505440864E-2</c:v>
                </c:pt>
                <c:pt idx="1628">
                  <c:v>1.3992794198296465E-2</c:v>
                </c:pt>
                <c:pt idx="1629">
                  <c:v>1.3986669539116647E-2</c:v>
                </c:pt>
                <c:pt idx="1630">
                  <c:v>1.3980580719028524E-2</c:v>
                </c:pt>
                <c:pt idx="1631">
                  <c:v>1.39745279289194E-2</c:v>
                </c:pt>
                <c:pt idx="1632">
                  <c:v>1.3968511359916391E-2</c:v>
                </c:pt>
                <c:pt idx="1633">
                  <c:v>1.3962531202746931E-2</c:v>
                </c:pt>
                <c:pt idx="1634">
                  <c:v>1.3956587648458196E-2</c:v>
                </c:pt>
                <c:pt idx="1635">
                  <c:v>1.3950680888097367E-2</c:v>
                </c:pt>
                <c:pt idx="1636">
                  <c:v>1.3944811112391875E-2</c:v>
                </c:pt>
                <c:pt idx="1637">
                  <c:v>1.3938978512468836E-2</c:v>
                </c:pt>
                <c:pt idx="1638">
                  <c:v>1.3933183279375427E-2</c:v>
                </c:pt>
                <c:pt idx="1639">
                  <c:v>1.3927425603839083E-2</c:v>
                </c:pt>
                <c:pt idx="1640">
                  <c:v>1.3921705676986917E-2</c:v>
                </c:pt>
                <c:pt idx="1641">
                  <c:v>1.39160236896263E-2</c:v>
                </c:pt>
                <c:pt idx="1642">
                  <c:v>1.3910379832884345E-2</c:v>
                </c:pt>
                <c:pt idx="1643">
                  <c:v>1.3904774297648359E-2</c:v>
                </c:pt>
                <c:pt idx="1644">
                  <c:v>1.3899207274805647E-2</c:v>
                </c:pt>
                <c:pt idx="1645">
                  <c:v>1.3893678955403388E-2</c:v>
                </c:pt>
                <c:pt idx="1646">
                  <c:v>1.3888189530328887E-2</c:v>
                </c:pt>
                <c:pt idx="1647">
                  <c:v>1.3882739190709259E-2</c:v>
                </c:pt>
                <c:pt idx="1648">
                  <c:v>1.3877328127112065E-2</c:v>
                </c:pt>
                <c:pt idx="1649">
                  <c:v>1.3871956530984164E-2</c:v>
                </c:pt>
                <c:pt idx="1650">
                  <c:v>1.3866624592973054E-2</c:v>
                </c:pt>
                <c:pt idx="1651">
                  <c:v>1.3861332504125912E-2</c:v>
                </c:pt>
                <c:pt idx="1652">
                  <c:v>1.385608045540998E-2</c:v>
                </c:pt>
                <c:pt idx="1653">
                  <c:v>1.385086863763263E-2</c:v>
                </c:pt>
                <c:pt idx="1654">
                  <c:v>1.3845697242000909E-2</c:v>
                </c:pt>
                <c:pt idx="1655">
                  <c:v>1.3840566459242254E-2</c:v>
                </c:pt>
                <c:pt idx="1656">
                  <c:v>1.3835476480483777E-2</c:v>
                </c:pt>
                <c:pt idx="1657">
                  <c:v>1.3830427496612785E-2</c:v>
                </c:pt>
                <c:pt idx="1658">
                  <c:v>1.3825419698676455E-2</c:v>
                </c:pt>
                <c:pt idx="1659">
                  <c:v>1.3820453277402223E-2</c:v>
                </c:pt>
                <c:pt idx="1660">
                  <c:v>1.3814128984632745E-2</c:v>
                </c:pt>
                <c:pt idx="1661">
                  <c:v>1.3809257856092216E-2</c:v>
                </c:pt>
                <c:pt idx="1662">
                  <c:v>1.380511602761203E-2</c:v>
                </c:pt>
                <c:pt idx="1663">
                  <c:v>1.380032305895007E-2</c:v>
                </c:pt>
                <c:pt idx="1664">
                  <c:v>1.3795572449124549E-2</c:v>
                </c:pt>
                <c:pt idx="1665">
                  <c:v>1.3790864388942836E-2</c:v>
                </c:pt>
                <c:pt idx="1666">
                  <c:v>1.3786199069691918E-2</c:v>
                </c:pt>
                <c:pt idx="1667">
                  <c:v>1.3781576682099228E-2</c:v>
                </c:pt>
                <c:pt idx="1668">
                  <c:v>1.3776997417291881E-2</c:v>
                </c:pt>
                <c:pt idx="1669">
                  <c:v>1.3772461466157182E-2</c:v>
                </c:pt>
                <c:pt idx="1670">
                  <c:v>1.3767969019502502E-2</c:v>
                </c:pt>
                <c:pt idx="1671">
                  <c:v>1.376352026853489E-2</c:v>
                </c:pt>
                <c:pt idx="1672">
                  <c:v>1.3759115404141653E-2</c:v>
                </c:pt>
                <c:pt idx="1673">
                  <c:v>1.375475461713016E-2</c:v>
                </c:pt>
                <c:pt idx="1674">
                  <c:v>1.375043809854759E-2</c:v>
                </c:pt>
                <c:pt idx="1675">
                  <c:v>1.3746166039361185E-2</c:v>
                </c:pt>
                <c:pt idx="1676">
                  <c:v>1.3741938630618122E-2</c:v>
                </c:pt>
                <c:pt idx="1677">
                  <c:v>1.3736501724945782E-2</c:v>
                </c:pt>
                <c:pt idx="1678">
                  <c:v>1.3733031138594143E-2</c:v>
                </c:pt>
                <c:pt idx="1679">
                  <c:v>1.3729526215842114E-2</c:v>
                </c:pt>
                <c:pt idx="1680">
                  <c:v>1.372547931798529E-2</c:v>
                </c:pt>
                <c:pt idx="1681">
                  <c:v>1.3721478025328082E-2</c:v>
                </c:pt>
                <c:pt idx="1682">
                  <c:v>1.3717522528677861E-2</c:v>
                </c:pt>
                <c:pt idx="1683">
                  <c:v>1.3713613019081805E-2</c:v>
                </c:pt>
                <c:pt idx="1684">
                  <c:v>1.3709749687507156E-2</c:v>
                </c:pt>
                <c:pt idx="1685">
                  <c:v>1.3705932724921155E-2</c:v>
                </c:pt>
                <c:pt idx="1686">
                  <c:v>1.3702162322370981E-2</c:v>
                </c:pt>
                <c:pt idx="1687">
                  <c:v>1.3698438670584068E-2</c:v>
                </c:pt>
                <c:pt idx="1688">
                  <c:v>1.3694761960687529E-2</c:v>
                </c:pt>
                <c:pt idx="1689">
                  <c:v>1.3691132383488736E-2</c:v>
                </c:pt>
                <c:pt idx="1690">
                  <c:v>1.3687550130114801E-2</c:v>
                </c:pt>
                <c:pt idx="1691">
                  <c:v>1.368401539145303E-2</c:v>
                </c:pt>
                <c:pt idx="1692">
                  <c:v>1.3680528358390731E-2</c:v>
                </c:pt>
                <c:pt idx="1693">
                  <c:v>1.3677089222055017E-2</c:v>
                </c:pt>
                <c:pt idx="1694">
                  <c:v>1.3673698173173321E-2</c:v>
                </c:pt>
                <c:pt idx="1695">
                  <c:v>1.3670355402872758E-2</c:v>
                </c:pt>
                <c:pt idx="1696">
                  <c:v>1.3667061102200506E-2</c:v>
                </c:pt>
                <c:pt idx="1697">
                  <c:v>1.3663815461804063E-2</c:v>
                </c:pt>
                <c:pt idx="1698">
                  <c:v>1.3660618672810543E-2</c:v>
                </c:pt>
                <c:pt idx="1699">
                  <c:v>1.3657470926267123E-2</c:v>
                </c:pt>
                <c:pt idx="1700">
                  <c:v>1.3654372413061111E-2</c:v>
                </c:pt>
                <c:pt idx="1701">
                  <c:v>1.3651323324079812E-2</c:v>
                </c:pt>
                <c:pt idx="1702">
                  <c:v>1.3648323850370403E-2</c:v>
                </c:pt>
                <c:pt idx="1703">
                  <c:v>1.3645374182820191E-2</c:v>
                </c:pt>
                <c:pt idx="1704">
                  <c:v>1.3642474512396419E-2</c:v>
                </c:pt>
                <c:pt idx="1705">
                  <c:v>1.3639625030146263E-2</c:v>
                </c:pt>
                <c:pt idx="1706">
                  <c:v>1.363682592695703E-2</c:v>
                </c:pt>
                <c:pt idx="1707">
                  <c:v>1.3634077393716026E-2</c:v>
                </c:pt>
                <c:pt idx="1708">
                  <c:v>1.3631379621550366E-2</c:v>
                </c:pt>
                <c:pt idx="1709">
                  <c:v>1.3628732801347354E-2</c:v>
                </c:pt>
                <c:pt idx="1710">
                  <c:v>1.3626137123914361E-2</c:v>
                </c:pt>
                <c:pt idx="1711">
                  <c:v>1.3623592780458438E-2</c:v>
                </c:pt>
                <c:pt idx="1712">
                  <c:v>1.3620547644768166E-2</c:v>
                </c:pt>
                <c:pt idx="1713">
                  <c:v>1.361806575306268E-2</c:v>
                </c:pt>
                <c:pt idx="1714">
                  <c:v>1.3615779785647319E-2</c:v>
                </c:pt>
                <c:pt idx="1715">
                  <c:v>1.3613303180726177E-2</c:v>
                </c:pt>
                <c:pt idx="1716">
                  <c:v>1.3610829606740538E-2</c:v>
                </c:pt>
                <c:pt idx="1717">
                  <c:v>1.360835910485747E-2</c:v>
                </c:pt>
                <c:pt idx="1718">
                  <c:v>1.360589171696347E-2</c:v>
                </c:pt>
                <c:pt idx="1719">
                  <c:v>1.3603427484225605E-2</c:v>
                </c:pt>
                <c:pt idx="1720">
                  <c:v>1.3600966447970819E-2</c:v>
                </c:pt>
                <c:pt idx="1721">
                  <c:v>1.3598508650085606E-2</c:v>
                </c:pt>
                <c:pt idx="1722">
                  <c:v>1.3596054131577162E-2</c:v>
                </c:pt>
                <c:pt idx="1723">
                  <c:v>1.3593602934012239E-2</c:v>
                </c:pt>
                <c:pt idx="1724">
                  <c:v>1.3591155098957586E-2</c:v>
                </c:pt>
                <c:pt idx="1725">
                  <c:v>1.3588710667900017E-2</c:v>
                </c:pt>
                <c:pt idx="1726">
                  <c:v>1.3586598382849147E-2</c:v>
                </c:pt>
                <c:pt idx="1727">
                  <c:v>1.3582440907908833E-2</c:v>
                </c:pt>
                <c:pt idx="1728">
                  <c:v>1.358000897173639E-2</c:v>
                </c:pt>
                <c:pt idx="1729">
                  <c:v>1.3577580629089425E-2</c:v>
                </c:pt>
                <c:pt idx="1730">
                  <c:v>1.3574809833576396E-2</c:v>
                </c:pt>
                <c:pt idx="1731">
                  <c:v>1.3572734889599758E-2</c:v>
                </c:pt>
                <c:pt idx="1732">
                  <c:v>1.3570317575650748E-2</c:v>
                </c:pt>
                <c:pt idx="1733">
                  <c:v>1.3567904020934662E-2</c:v>
                </c:pt>
                <c:pt idx="1734">
                  <c:v>1.3565494266778444E-2</c:v>
                </c:pt>
                <c:pt idx="1735">
                  <c:v>1.3563088354748842E-2</c:v>
                </c:pt>
                <c:pt idx="1736">
                  <c:v>1.3560686326172799E-2</c:v>
                </c:pt>
                <c:pt idx="1737">
                  <c:v>1.3558288222617065E-2</c:v>
                </c:pt>
                <c:pt idx="1738">
                  <c:v>1.355589408524871E-2</c:v>
                </c:pt>
                <c:pt idx="1739">
                  <c:v>1.3553503955794355E-2</c:v>
                </c:pt>
                <c:pt idx="1740">
                  <c:v>1.3551117875740815E-2</c:v>
                </c:pt>
                <c:pt idx="1741">
                  <c:v>1.3548735886415031E-2</c:v>
                </c:pt>
                <c:pt idx="1742">
                  <c:v>1.3546358029223882E-2</c:v>
                </c:pt>
                <c:pt idx="1743">
                  <c:v>1.3543984345734117E-2</c:v>
                </c:pt>
                <c:pt idx="1744">
                  <c:v>1.3541614877272679E-2</c:v>
                </c:pt>
                <c:pt idx="1745">
                  <c:v>1.3539249665326381E-2</c:v>
                </c:pt>
                <c:pt idx="1746">
                  <c:v>1.3536888751461973E-2</c:v>
                </c:pt>
                <c:pt idx="1747">
                  <c:v>1.3534532176926461E-2</c:v>
                </c:pt>
                <c:pt idx="1748">
                  <c:v>1.3532179983286596E-2</c:v>
                </c:pt>
                <c:pt idx="1749">
                  <c:v>1.3529832212029191E-2</c:v>
                </c:pt>
                <c:pt idx="1750">
                  <c:v>1.3527488904481189E-2</c:v>
                </c:pt>
                <c:pt idx="1751">
                  <c:v>1.3525150102129402E-2</c:v>
                </c:pt>
                <c:pt idx="1752">
                  <c:v>1.3522815846460645E-2</c:v>
                </c:pt>
                <c:pt idx="1753">
                  <c:v>1.3520486178961733E-2</c:v>
                </c:pt>
                <c:pt idx="1754">
                  <c:v>1.3518161141119478E-2</c:v>
                </c:pt>
                <c:pt idx="1755">
                  <c:v>1.3515840774100951E-2</c:v>
                </c:pt>
                <c:pt idx="1756">
                  <c:v>1.3513525119552838E-2</c:v>
                </c:pt>
                <c:pt idx="1757">
                  <c:v>1.3511214218961953E-2</c:v>
                </c:pt>
                <c:pt idx="1758">
                  <c:v>1.3508908113735174E-2</c:v>
                </c:pt>
                <c:pt idx="1759">
                  <c:v>1.3506606845359315E-2</c:v>
                </c:pt>
                <c:pt idx="1760">
                  <c:v>1.3504310455241253E-2</c:v>
                </c:pt>
                <c:pt idx="1761">
                  <c:v>1.3502018984707931E-2</c:v>
                </c:pt>
                <c:pt idx="1762">
                  <c:v>1.3499732475406034E-2</c:v>
                </c:pt>
                <c:pt idx="1763">
                  <c:v>1.3497450968662505E-2</c:v>
                </c:pt>
                <c:pt idx="1764">
                  <c:v>1.3494615640530228E-2</c:v>
                </c:pt>
                <c:pt idx="1765">
                  <c:v>1.3492579063942856E-2</c:v>
                </c:pt>
                <c:pt idx="1766">
                  <c:v>1.3490636878490392E-2</c:v>
                </c:pt>
                <c:pt idx="1767">
                  <c:v>1.3488375796608665E-2</c:v>
                </c:pt>
                <c:pt idx="1768">
                  <c:v>1.3486119924639439E-2</c:v>
                </c:pt>
                <c:pt idx="1769">
                  <c:v>1.3483869303829721E-2</c:v>
                </c:pt>
                <c:pt idx="1770">
                  <c:v>1.3481623975826196E-2</c:v>
                </c:pt>
                <c:pt idx="1771">
                  <c:v>1.3479383982035742E-2</c:v>
                </c:pt>
                <c:pt idx="1772">
                  <c:v>1.3477149363785301E-2</c:v>
                </c:pt>
                <c:pt idx="1773">
                  <c:v>1.3474920162641624E-2</c:v>
                </c:pt>
                <c:pt idx="1774">
                  <c:v>1.3472696420011587E-2</c:v>
                </c:pt>
                <c:pt idx="1775">
                  <c:v>1.3470478177382006E-2</c:v>
                </c:pt>
                <c:pt idx="1776">
                  <c:v>1.3468265476079821E-2</c:v>
                </c:pt>
                <c:pt idx="1777">
                  <c:v>1.3465428783678846E-2</c:v>
                </c:pt>
                <c:pt idx="1778">
                  <c:v>1.3463856863644708E-2</c:v>
                </c:pt>
                <c:pt idx="1779">
                  <c:v>1.346166103540547E-2</c:v>
                </c:pt>
                <c:pt idx="1780">
                  <c:v>1.3459470914281013E-2</c:v>
                </c:pt>
                <c:pt idx="1781">
                  <c:v>1.3457286541997959E-2</c:v>
                </c:pt>
                <c:pt idx="1782">
                  <c:v>1.345479720861853E-2</c:v>
                </c:pt>
                <c:pt idx="1783">
                  <c:v>1.3452935208864147E-2</c:v>
                </c:pt>
                <c:pt idx="1784">
                  <c:v>1.3450768330987017E-2</c:v>
                </c:pt>
                <c:pt idx="1785">
                  <c:v>1.3448607367738674E-2</c:v>
                </c:pt>
                <c:pt idx="1786">
                  <c:v>1.3446452360286187E-2</c:v>
                </c:pt>
                <c:pt idx="1787">
                  <c:v>1.3444303350196307E-2</c:v>
                </c:pt>
                <c:pt idx="1788">
                  <c:v>1.3442160378955847E-2</c:v>
                </c:pt>
                <c:pt idx="1789">
                  <c:v>1.3440023487811814E-2</c:v>
                </c:pt>
                <c:pt idx="1790">
                  <c:v>1.3437892718570765E-2</c:v>
                </c:pt>
                <c:pt idx="1791">
                  <c:v>1.3435768112239899E-2</c:v>
                </c:pt>
                <c:pt idx="1792">
                  <c:v>1.3433649710705708E-2</c:v>
                </c:pt>
                <c:pt idx="1793">
                  <c:v>1.3431537555055328E-2</c:v>
                </c:pt>
                <c:pt idx="1794">
                  <c:v>1.3429431687015381E-2</c:v>
                </c:pt>
                <c:pt idx="1795">
                  <c:v>1.3427332147832871E-2</c:v>
                </c:pt>
                <c:pt idx="1796">
                  <c:v>1.3425238978914678E-2</c:v>
                </c:pt>
                <c:pt idx="1797">
                  <c:v>1.3423152221907486E-2</c:v>
                </c:pt>
                <c:pt idx="1798">
                  <c:v>1.3421071918218175E-2</c:v>
                </c:pt>
                <c:pt idx="1799">
                  <c:v>1.3418998109173685E-2</c:v>
                </c:pt>
                <c:pt idx="1800">
                  <c:v>1.3416930836340768E-2</c:v>
                </c:pt>
                <c:pt idx="1801">
                  <c:v>1.34148701411263E-2</c:v>
                </c:pt>
                <c:pt idx="1802">
                  <c:v>1.3412816064937161E-2</c:v>
                </c:pt>
                <c:pt idx="1803">
                  <c:v>1.3410768649260163E-2</c:v>
                </c:pt>
                <c:pt idx="1804">
                  <c:v>1.3408727935582121E-2</c:v>
                </c:pt>
                <c:pt idx="1805">
                  <c:v>1.3406693965309913E-2</c:v>
                </c:pt>
                <c:pt idx="1806">
                  <c:v>1.3404666779850416E-2</c:v>
                </c:pt>
                <c:pt idx="1807">
                  <c:v>1.3402646420770381E-2</c:v>
                </c:pt>
                <c:pt idx="1808">
                  <c:v>1.3400632929316814E-2</c:v>
                </c:pt>
                <c:pt idx="1809">
                  <c:v>1.3398626347216336E-2</c:v>
                </c:pt>
                <c:pt idx="1810">
                  <c:v>1.3396626715715954E-2</c:v>
                </c:pt>
                <c:pt idx="1811">
                  <c:v>1.3394634076142609E-2</c:v>
                </c:pt>
                <c:pt idx="1812">
                  <c:v>1.3392648470302859E-2</c:v>
                </c:pt>
                <c:pt idx="1813">
                  <c:v>1.3390669939363775E-2</c:v>
                </c:pt>
                <c:pt idx="1814">
                  <c:v>1.3388698524892106E-2</c:v>
                </c:pt>
                <c:pt idx="1815">
                  <c:v>1.3386734268214795E-2</c:v>
                </c:pt>
                <c:pt idx="1816">
                  <c:v>1.3384498221586938E-2</c:v>
                </c:pt>
                <c:pt idx="1817">
                  <c:v>1.3382549442848557E-2</c:v>
                </c:pt>
                <c:pt idx="1818">
                  <c:v>1.338088486029676E-2</c:v>
                </c:pt>
                <c:pt idx="1819">
                  <c:v>1.3378949649744953E-2</c:v>
                </c:pt>
                <c:pt idx="1820">
                  <c:v>1.3377021804341638E-2</c:v>
                </c:pt>
                <c:pt idx="1821">
                  <c:v>1.3375101365413755E-2</c:v>
                </c:pt>
                <c:pt idx="1822">
                  <c:v>1.3373188374528056E-2</c:v>
                </c:pt>
                <c:pt idx="1823">
                  <c:v>1.3371282873171353E-2</c:v>
                </c:pt>
                <c:pt idx="1824">
                  <c:v>1.3369384902590653E-2</c:v>
                </c:pt>
                <c:pt idx="1825">
                  <c:v>1.3367494504512578E-2</c:v>
                </c:pt>
                <c:pt idx="1826">
                  <c:v>1.336561172026407E-2</c:v>
                </c:pt>
                <c:pt idx="1827">
                  <c:v>1.3363736591252007E-2</c:v>
                </c:pt>
                <c:pt idx="1828">
                  <c:v>1.3361869158963202E-2</c:v>
                </c:pt>
                <c:pt idx="1829">
                  <c:v>1.3360009464644662E-2</c:v>
                </c:pt>
                <c:pt idx="1830">
                  <c:v>1.3358157550102945E-2</c:v>
                </c:pt>
                <c:pt idx="1831">
                  <c:v>1.3356313456585056E-2</c:v>
                </c:pt>
                <c:pt idx="1832">
                  <c:v>1.3353954038004545E-2</c:v>
                </c:pt>
                <c:pt idx="1833">
                  <c:v>1.3352648898408148E-2</c:v>
                </c:pt>
                <c:pt idx="1834">
                  <c:v>1.3350828516802693E-2</c:v>
                </c:pt>
                <c:pt idx="1835">
                  <c:v>1.3349016121928514E-2</c:v>
                </c:pt>
                <c:pt idx="1836">
                  <c:v>1.3347211755352362E-2</c:v>
                </c:pt>
                <c:pt idx="1837">
                  <c:v>1.334541545856105E-2</c:v>
                </c:pt>
                <c:pt idx="1838">
                  <c:v>1.3343627272961456E-2</c:v>
                </c:pt>
                <c:pt idx="1839">
                  <c:v>1.3341847239880522E-2</c:v>
                </c:pt>
                <c:pt idx="1840">
                  <c:v>1.3340075400964935E-2</c:v>
                </c:pt>
                <c:pt idx="1841">
                  <c:v>1.3338311797621571E-2</c:v>
                </c:pt>
                <c:pt idx="1842">
                  <c:v>1.3336556471177374E-2</c:v>
                </c:pt>
                <c:pt idx="1843">
                  <c:v>1.3334809463199093E-2</c:v>
                </c:pt>
                <c:pt idx="1844">
                  <c:v>1.3333070815093606E-2</c:v>
                </c:pt>
                <c:pt idx="1845">
                  <c:v>1.3331340568347727E-2</c:v>
                </c:pt>
                <c:pt idx="1846">
                  <c:v>1.3329618764288398E-2</c:v>
                </c:pt>
                <c:pt idx="1847">
                  <c:v>1.3327905444482369E-2</c:v>
                </c:pt>
                <c:pt idx="1848">
                  <c:v>1.3326200650336517E-2</c:v>
                </c:pt>
                <c:pt idx="1849">
                  <c:v>1.3324504423257721E-2</c:v>
                </c:pt>
                <c:pt idx="1850">
                  <c:v>1.3322816804812732E-2</c:v>
                </c:pt>
                <c:pt idx="1851">
                  <c:v>1.3321137836408425E-2</c:v>
                </c:pt>
                <c:pt idx="1852">
                  <c:v>1.3319467559451681E-2</c:v>
                </c:pt>
                <c:pt idx="1853">
                  <c:v>1.331780601526944E-2</c:v>
                </c:pt>
                <c:pt idx="1854">
                  <c:v>1.3316153245508389E-2</c:v>
                </c:pt>
                <c:pt idx="1855">
                  <c:v>1.3314509291575405E-2</c:v>
                </c:pt>
                <c:pt idx="1856">
                  <c:v>1.3312874194877367E-2</c:v>
                </c:pt>
                <c:pt idx="1857">
                  <c:v>1.3311247996821152E-2</c:v>
                </c:pt>
                <c:pt idx="1858">
                  <c:v>1.330963073897351E-2</c:v>
                </c:pt>
                <c:pt idx="1859">
                  <c:v>1.3308022462661384E-2</c:v>
                </c:pt>
                <c:pt idx="1860">
                  <c:v>1.3306423209451523E-2</c:v>
                </c:pt>
                <c:pt idx="1861">
                  <c:v>1.330483302067087E-2</c:v>
                </c:pt>
                <c:pt idx="1862">
                  <c:v>1.3303251937886174E-2</c:v>
                </c:pt>
                <c:pt idx="1863">
                  <c:v>1.330168000234444E-2</c:v>
                </c:pt>
                <c:pt idx="1864">
                  <c:v>1.3300117255772292E-2</c:v>
                </c:pt>
                <c:pt idx="1865">
                  <c:v>1.3298563739496672E-2</c:v>
                </c:pt>
                <c:pt idx="1866">
                  <c:v>1.329701949484452E-2</c:v>
                </c:pt>
                <c:pt idx="1867">
                  <c:v>1.3295484563542459E-2</c:v>
                </c:pt>
                <c:pt idx="1868">
                  <c:v>1.3293741813198423E-2</c:v>
                </c:pt>
                <c:pt idx="1869">
                  <c:v>1.3292442805896698E-2</c:v>
                </c:pt>
                <c:pt idx="1870">
                  <c:v>1.3290936062686498E-2</c:v>
                </c:pt>
                <c:pt idx="1871">
                  <c:v>1.3289438798453901E-2</c:v>
                </c:pt>
                <c:pt idx="1872">
                  <c:v>1.3287951054605784E-2</c:v>
                </c:pt>
                <c:pt idx="1873">
                  <c:v>1.3286472872549027E-2</c:v>
                </c:pt>
                <c:pt idx="1874">
                  <c:v>1.3285004293850378E-2</c:v>
                </c:pt>
                <c:pt idx="1875">
                  <c:v>1.3283545359996651E-2</c:v>
                </c:pt>
                <c:pt idx="1876">
                  <c:v>1.328209611231479E-2</c:v>
                </c:pt>
                <c:pt idx="1877">
                  <c:v>1.3280656592131734E-2</c:v>
                </c:pt>
                <c:pt idx="1878">
                  <c:v>1.3279226841254044E-2</c:v>
                </c:pt>
                <c:pt idx="1879">
                  <c:v>1.3277806900768852E-2</c:v>
                </c:pt>
                <c:pt idx="1880">
                  <c:v>1.327639681240278E-2</c:v>
                </c:pt>
                <c:pt idx="1881">
                  <c:v>1.327499661748277E-2</c:v>
                </c:pt>
                <c:pt idx="1882">
                  <c:v>1.3273606357335765E-2</c:v>
                </c:pt>
                <c:pt idx="1883">
                  <c:v>1.3271833544958866E-2</c:v>
                </c:pt>
                <c:pt idx="1884">
                  <c:v>1.3270855807627768E-2</c:v>
                </c:pt>
                <c:pt idx="1885">
                  <c:v>1.3269495600880532E-2</c:v>
                </c:pt>
                <c:pt idx="1886">
                  <c:v>1.3267953449433989E-2</c:v>
                </c:pt>
                <c:pt idx="1887">
                  <c:v>1.3266805530873782E-2</c:v>
                </c:pt>
                <c:pt idx="1888">
                  <c:v>1.3265475750587896E-2</c:v>
                </c:pt>
                <c:pt idx="1889">
                  <c:v>1.3264156195242904E-2</c:v>
                </c:pt>
                <c:pt idx="1890">
                  <c:v>1.3262846906405557E-2</c:v>
                </c:pt>
                <c:pt idx="1891">
                  <c:v>1.3261547925482731E-2</c:v>
                </c:pt>
                <c:pt idx="1892">
                  <c:v>1.3260259294041177E-2</c:v>
                </c:pt>
                <c:pt idx="1893">
                  <c:v>1.3258981053247965E-2</c:v>
                </c:pt>
                <c:pt idx="1894">
                  <c:v>1.3257713244829716E-2</c:v>
                </c:pt>
                <c:pt idx="1895">
                  <c:v>1.3256455910113374E-2</c:v>
                </c:pt>
                <c:pt idx="1896">
                  <c:v>1.3255209090425879E-2</c:v>
                </c:pt>
                <c:pt idx="1897">
                  <c:v>1.3253972827413918E-2</c:v>
                </c:pt>
                <c:pt idx="1898">
                  <c:v>1.3252747162484368E-2</c:v>
                </c:pt>
                <c:pt idx="1899">
                  <c:v>1.3251532137124045E-2</c:v>
                </c:pt>
                <c:pt idx="1900">
                  <c:v>1.3250327792659888E-2</c:v>
                </c:pt>
                <c:pt idx="1901">
                  <c:v>1.3249134170578714E-2</c:v>
                </c:pt>
                <c:pt idx="1902">
                  <c:v>1.3247951312367334E-2</c:v>
                </c:pt>
                <c:pt idx="1903">
                  <c:v>1.3246779259432628E-2</c:v>
                </c:pt>
                <c:pt idx="1904">
                  <c:v>1.324561805326141E-2</c:v>
                </c:pt>
                <c:pt idx="1905">
                  <c:v>1.3244467735260557E-2</c:v>
                </c:pt>
                <c:pt idx="1906">
                  <c:v>1.3243328346916883E-2</c:v>
                </c:pt>
                <c:pt idx="1907">
                  <c:v>1.3242199929717202E-2</c:v>
                </c:pt>
                <c:pt idx="1908">
                  <c:v>1.3241082524988457E-2</c:v>
                </c:pt>
                <c:pt idx="1909">
                  <c:v>1.323997617421746E-2</c:v>
                </c:pt>
                <c:pt idx="1910">
                  <c:v>1.3238880918891027E-2</c:v>
                </c:pt>
                <c:pt idx="1911">
                  <c:v>1.3237796800495971E-2</c:v>
                </c:pt>
                <c:pt idx="1912">
                  <c:v>1.3236723860359234E-2</c:v>
                </c:pt>
                <c:pt idx="1913">
                  <c:v>1.3235662140047566E-2</c:v>
                </c:pt>
                <c:pt idx="1914">
                  <c:v>1.3234611680967845E-2</c:v>
                </c:pt>
                <c:pt idx="1915">
                  <c:v>1.3233572524526949E-2</c:v>
                </c:pt>
                <c:pt idx="1916">
                  <c:v>1.3232544712131755E-2</c:v>
                </c:pt>
                <c:pt idx="1917">
                  <c:v>1.3231528285428951E-2</c:v>
                </c:pt>
                <c:pt idx="1918">
                  <c:v>1.3230523285665541E-2</c:v>
                </c:pt>
                <c:pt idx="1919">
                  <c:v>1.3229529754408276E-2</c:v>
                </c:pt>
                <c:pt idx="1920">
                  <c:v>1.3228269275407101E-2</c:v>
                </c:pt>
                <c:pt idx="1921">
                  <c:v>1.3227302113376638E-2</c:v>
                </c:pt>
                <c:pt idx="1922">
                  <c:v>1.3226482352157731E-2</c:v>
                </c:pt>
                <c:pt idx="1923">
                  <c:v>1.322553677462146E-2</c:v>
                </c:pt>
                <c:pt idx="1924">
                  <c:v>1.3224602878700864E-2</c:v>
                </c:pt>
                <c:pt idx="1925">
                  <c:v>1.3223680705802821E-2</c:v>
                </c:pt>
                <c:pt idx="1926">
                  <c:v>1.3222770297574016E-2</c:v>
                </c:pt>
                <c:pt idx="1927">
                  <c:v>1.3221871695261456E-2</c:v>
                </c:pt>
                <c:pt idx="1928">
                  <c:v>1.3220984940272018E-2</c:v>
                </c:pt>
                <c:pt idx="1929">
                  <c:v>1.3220110074252389E-2</c:v>
                </c:pt>
                <c:pt idx="1930">
                  <c:v>1.3219247138449575E-2</c:v>
                </c:pt>
                <c:pt idx="1931">
                  <c:v>1.3218396174350389E-2</c:v>
                </c:pt>
                <c:pt idx="1932">
                  <c:v>1.3217557223601517E-2</c:v>
                </c:pt>
                <c:pt idx="1933">
                  <c:v>1.3216496291379443E-2</c:v>
                </c:pt>
                <c:pt idx="1934">
                  <c:v>1.3215915527382549E-2</c:v>
                </c:pt>
                <c:pt idx="1935">
                  <c:v>1.3215112864966017E-2</c:v>
                </c:pt>
                <c:pt idx="1936">
                  <c:v>1.3214322381447374E-2</c:v>
                </c:pt>
                <c:pt idx="1937">
                  <c:v>1.3213544118313436E-2</c:v>
                </c:pt>
                <c:pt idx="1938">
                  <c:v>1.3212669691862189E-2</c:v>
                </c:pt>
                <c:pt idx="1939">
                  <c:v>1.32120244193068E-2</c:v>
                </c:pt>
                <c:pt idx="1940">
                  <c:v>1.3211283066327795E-2</c:v>
                </c:pt>
                <c:pt idx="1941">
                  <c:v>1.3210554099520877E-2</c:v>
                </c:pt>
                <c:pt idx="1942">
                  <c:v>1.3209837560372861E-2</c:v>
                </c:pt>
                <c:pt idx="1943">
                  <c:v>1.3209133490370562E-2</c:v>
                </c:pt>
                <c:pt idx="1944">
                  <c:v>1.3208441931080728E-2</c:v>
                </c:pt>
                <c:pt idx="1945">
                  <c:v>1.320776292367043E-2</c:v>
                </c:pt>
                <c:pt idx="1946">
                  <c:v>1.3207096509706417E-2</c:v>
                </c:pt>
                <c:pt idx="1947">
                  <c:v>1.3206442730755441E-2</c:v>
                </c:pt>
                <c:pt idx="1948">
                  <c:v>1.3205801628064506E-2</c:v>
                </c:pt>
                <c:pt idx="1949">
                  <c:v>1.3205173243360235E-2</c:v>
                </c:pt>
                <c:pt idx="1950">
                  <c:v>1.3204557617809698E-2</c:v>
                </c:pt>
                <c:pt idx="1951">
                  <c:v>1.3203954792979644E-2</c:v>
                </c:pt>
                <c:pt idx="1952">
                  <c:v>1.3203364810356888E-2</c:v>
                </c:pt>
                <c:pt idx="1953">
                  <c:v>1.3202787711348307E-2</c:v>
                </c:pt>
                <c:pt idx="1954">
                  <c:v>1.3202223537440716E-2</c:v>
                </c:pt>
                <c:pt idx="1955">
                  <c:v>1.3201672329961056E-2</c:v>
                </c:pt>
                <c:pt idx="1956">
                  <c:v>1.3201134130396142E-2</c:v>
                </c:pt>
                <c:pt idx="1957">
                  <c:v>1.3200608980312722E-2</c:v>
                </c:pt>
                <c:pt idx="1958">
                  <c:v>1.3200096921037741E-2</c:v>
                </c:pt>
                <c:pt idx="1959">
                  <c:v>1.319959799405801E-2</c:v>
                </c:pt>
                <c:pt idx="1960">
                  <c:v>1.3199112240940281E-2</c:v>
                </c:pt>
                <c:pt idx="1961">
                  <c:v>1.3198639702851622E-2</c:v>
                </c:pt>
                <c:pt idx="1962">
                  <c:v>1.3198180421438721E-2</c:v>
                </c:pt>
                <c:pt idx="1963">
                  <c:v>1.3197734438188391E-2</c:v>
                </c:pt>
                <c:pt idx="1964">
                  <c:v>1.3197301794427574E-2</c:v>
                </c:pt>
                <c:pt idx="1965">
                  <c:v>1.319688253172302E-2</c:v>
                </c:pt>
                <c:pt idx="1966">
                  <c:v>1.3196476691401671E-2</c:v>
                </c:pt>
                <c:pt idx="1967">
                  <c:v>1.3196084314870404E-2</c:v>
                </c:pt>
                <c:pt idx="1968">
                  <c:v>1.3195705443855843E-2</c:v>
                </c:pt>
                <c:pt idx="1969">
                  <c:v>1.3195340119365184E-2</c:v>
                </c:pt>
                <c:pt idx="1970">
                  <c:v>1.3194988383284922E-2</c:v>
                </c:pt>
                <c:pt idx="1971">
                  <c:v>1.3194650276862063E-2</c:v>
                </c:pt>
                <c:pt idx="1972">
                  <c:v>1.3194056453231795E-2</c:v>
                </c:pt>
                <c:pt idx="1973">
                  <c:v>1.3193372498259137E-2</c:v>
                </c:pt>
                <c:pt idx="1974">
                  <c:v>1.3192777236019637E-2</c:v>
                </c:pt>
                <c:pt idx="1975">
                  <c:v>1.3192072227488083E-2</c:v>
                </c:pt>
                <c:pt idx="1976">
                  <c:v>1.3191355852768538E-2</c:v>
                </c:pt>
                <c:pt idx="1977">
                  <c:v>1.3190628091157564E-2</c:v>
                </c:pt>
                <c:pt idx="1978">
                  <c:v>1.3189888921871784E-2</c:v>
                </c:pt>
                <c:pt idx="1979">
                  <c:v>1.3189138324447569E-2</c:v>
                </c:pt>
                <c:pt idx="1980">
                  <c:v>1.3188376278021607E-2</c:v>
                </c:pt>
                <c:pt idx="1981">
                  <c:v>1.3187602761810524E-2</c:v>
                </c:pt>
                <c:pt idx="1982">
                  <c:v>1.3186817755190816E-2</c:v>
                </c:pt>
                <c:pt idx="1983">
                  <c:v>1.3186021237618917E-2</c:v>
                </c:pt>
                <c:pt idx="1984">
                  <c:v>1.3185213188071643E-2</c:v>
                </c:pt>
                <c:pt idx="1985">
                  <c:v>1.3184393586165299E-2</c:v>
                </c:pt>
                <c:pt idx="1986">
                  <c:v>1.318356241095664E-2</c:v>
                </c:pt>
                <c:pt idx="1987">
                  <c:v>1.3182719641902096E-2</c:v>
                </c:pt>
                <c:pt idx="1988">
                  <c:v>1.3181978103764536E-2</c:v>
                </c:pt>
                <c:pt idx="1989">
                  <c:v>1.3180999239201796E-2</c:v>
                </c:pt>
                <c:pt idx="1990">
                  <c:v>1.317999522928659E-2</c:v>
                </c:pt>
                <c:pt idx="1991">
                  <c:v>1.3179232212356951E-2</c:v>
                </c:pt>
                <c:pt idx="1992">
                  <c:v>1.3178331163201662E-2</c:v>
                </c:pt>
                <c:pt idx="1993">
                  <c:v>1.317741839589992E-2</c:v>
                </c:pt>
                <c:pt idx="1994">
                  <c:v>1.3176493889748286E-2</c:v>
                </c:pt>
                <c:pt idx="1995">
                  <c:v>1.3175557624043321E-2</c:v>
                </c:pt>
                <c:pt idx="1996">
                  <c:v>1.3174609578081586E-2</c:v>
                </c:pt>
                <c:pt idx="1997">
                  <c:v>1.3173649731239578E-2</c:v>
                </c:pt>
                <c:pt idx="1998">
                  <c:v>1.3172678062733922E-2</c:v>
                </c:pt>
                <c:pt idx="1999">
                  <c:v>1.3171694551861179E-2</c:v>
                </c:pt>
                <c:pt idx="2000">
                  <c:v>1.3170699177997847E-2</c:v>
                </c:pt>
                <c:pt idx="2001">
                  <c:v>1.3169691920280613E-2</c:v>
                </c:pt>
                <c:pt idx="2002">
                  <c:v>1.3168672758006039E-2</c:v>
                </c:pt>
                <c:pt idx="2003">
                  <c:v>1.3167641670870367E-2</c:v>
                </c:pt>
                <c:pt idx="2004">
                  <c:v>1.3166598637690541E-2</c:v>
                </c:pt>
                <c:pt idx="2005">
                  <c:v>1.3165543637843058E-2</c:v>
                </c:pt>
                <c:pt idx="2006">
                  <c:v>1.3164476650944223E-2</c:v>
                </c:pt>
                <c:pt idx="2007">
                  <c:v>1.3163397655890918E-2</c:v>
                </c:pt>
                <c:pt idx="2008">
                  <c:v>1.3162306632219511E-2</c:v>
                </c:pt>
                <c:pt idx="2009">
                  <c:v>1.3161203559066692E-2</c:v>
                </c:pt>
                <c:pt idx="2010">
                  <c:v>1.3160088416048765E-2</c:v>
                </c:pt>
                <c:pt idx="2011">
                  <c:v>1.3158961182142548E-2</c:v>
                </c:pt>
                <c:pt idx="2012">
                  <c:v>1.3157821836644601E-2</c:v>
                </c:pt>
                <c:pt idx="2013">
                  <c:v>1.3156670359011358E-2</c:v>
                </c:pt>
                <c:pt idx="2014">
                  <c:v>1.3155506728459443E-2</c:v>
                </c:pt>
                <c:pt idx="2015">
                  <c:v>1.3154330924285418E-2</c:v>
                </c:pt>
                <c:pt idx="2016">
                  <c:v>1.3153142925785843E-2</c:v>
                </c:pt>
                <c:pt idx="2017">
                  <c:v>1.3151942712417153E-2</c:v>
                </c:pt>
                <c:pt idx="2018">
                  <c:v>1.3150730263316035E-2</c:v>
                </c:pt>
                <c:pt idx="2019">
                  <c:v>1.3149505557699115E-2</c:v>
                </c:pt>
                <c:pt idx="2020">
                  <c:v>1.3148268575022826E-2</c:v>
                </c:pt>
                <c:pt idx="2021">
                  <c:v>1.3147019294503792E-2</c:v>
                </c:pt>
                <c:pt idx="2022">
                  <c:v>1.3145757695438576E-2</c:v>
                </c:pt>
                <c:pt idx="2023">
                  <c:v>1.3144483757123737E-2</c:v>
                </c:pt>
                <c:pt idx="2024">
                  <c:v>1.3143122123944195E-2</c:v>
                </c:pt>
                <c:pt idx="2025">
                  <c:v>1.3141818037425423E-2</c:v>
                </c:pt>
                <c:pt idx="2026">
                  <c:v>1.3140399389159896E-2</c:v>
                </c:pt>
                <c:pt idx="2027">
                  <c:v>1.3139074110632976E-2</c:v>
                </c:pt>
                <c:pt idx="2028">
                  <c:v>1.313773638646154E-2</c:v>
                </c:pt>
                <c:pt idx="2029">
                  <c:v>1.3136386195782279E-2</c:v>
                </c:pt>
                <c:pt idx="2030">
                  <c:v>1.3135023518051625E-2</c:v>
                </c:pt>
                <c:pt idx="2031">
                  <c:v>1.3133648332646075E-2</c:v>
                </c:pt>
                <c:pt idx="2032">
                  <c:v>1.3132260618542446E-2</c:v>
                </c:pt>
                <c:pt idx="2033">
                  <c:v>1.3130860355277107E-2</c:v>
                </c:pt>
                <c:pt idx="2034">
                  <c:v>1.3129447522066684E-2</c:v>
                </c:pt>
                <c:pt idx="2035">
                  <c:v>1.3128022098207737E-2</c:v>
                </c:pt>
                <c:pt idx="2036">
                  <c:v>1.3126584062996827E-2</c:v>
                </c:pt>
                <c:pt idx="2037">
                  <c:v>1.3125133395890387E-2</c:v>
                </c:pt>
                <c:pt idx="2038">
                  <c:v>1.3124206209722544E-2</c:v>
                </c:pt>
                <c:pt idx="2039">
                  <c:v>1.3121344959685644E-2</c:v>
                </c:pt>
                <c:pt idx="2040">
                  <c:v>1.311984900912222E-2</c:v>
                </c:pt>
                <c:pt idx="2041">
                  <c:v>1.3118340331779166E-2</c:v>
                </c:pt>
                <c:pt idx="2042">
                  <c:v>1.3116600519005317E-2</c:v>
                </c:pt>
                <c:pt idx="2043">
                  <c:v>1.3115284714340092E-2</c:v>
                </c:pt>
                <c:pt idx="2044">
                  <c:v>1.3113737732837194E-2</c:v>
                </c:pt>
                <c:pt idx="2045">
                  <c:v>1.3112177941820846E-2</c:v>
                </c:pt>
                <c:pt idx="2046">
                  <c:v>1.3110605320587609E-2</c:v>
                </c:pt>
                <c:pt idx="2047">
                  <c:v>1.3109019848434045E-2</c:v>
                </c:pt>
                <c:pt idx="2048">
                  <c:v>1.3107421504816585E-2</c:v>
                </c:pt>
                <c:pt idx="2049">
                  <c:v>1.3105810268712048E-2</c:v>
                </c:pt>
                <c:pt idx="2050">
                  <c:v>1.3104186119736738E-2</c:v>
                </c:pt>
                <c:pt idx="2051">
                  <c:v>1.3102549037027345E-2</c:v>
                </c:pt>
                <c:pt idx="2052">
                  <c:v>1.3100898999880428E-2</c:v>
                </c:pt>
                <c:pt idx="2053">
                  <c:v>1.3099235987512614E-2</c:v>
                </c:pt>
                <c:pt idx="2054">
                  <c:v>1.3097559979540208E-2</c:v>
                </c:pt>
                <c:pt idx="2055">
                  <c:v>1.3095870954860089E-2</c:v>
                </c:pt>
                <c:pt idx="2056">
                  <c:v>1.3094168893088565E-2</c:v>
                </c:pt>
                <c:pt idx="2057">
                  <c:v>1.3092453773362323E-2</c:v>
                </c:pt>
                <c:pt idx="2058">
                  <c:v>1.3090725574897988E-2</c:v>
                </c:pt>
                <c:pt idx="2059">
                  <c:v>1.308898427723193E-2</c:v>
                </c:pt>
                <c:pt idx="2060">
                  <c:v>1.3087229859500837E-2</c:v>
                </c:pt>
                <c:pt idx="2061">
                  <c:v>1.3085462300921336E-2</c:v>
                </c:pt>
                <c:pt idx="2062">
                  <c:v>1.3083681580949857E-2</c:v>
                </c:pt>
                <c:pt idx="2063">
                  <c:v>1.3081887678882964E-2</c:v>
                </c:pt>
                <c:pt idx="2064">
                  <c:v>1.3080080573937281E-2</c:v>
                </c:pt>
                <c:pt idx="2065">
                  <c:v>1.3078260245409368E-2</c:v>
                </c:pt>
                <c:pt idx="2066">
                  <c:v>1.3076426672675723E-2</c:v>
                </c:pt>
                <c:pt idx="2067">
                  <c:v>1.3074579834873035E-2</c:v>
                </c:pt>
                <c:pt idx="2068">
                  <c:v>1.3072719711537673E-2</c:v>
                </c:pt>
                <c:pt idx="2069">
                  <c:v>1.3070846281726389E-2</c:v>
                </c:pt>
                <c:pt idx="2070">
                  <c:v>1.3068959524895618E-2</c:v>
                </c:pt>
                <c:pt idx="2071">
                  <c:v>1.306705942034192E-2</c:v>
                </c:pt>
                <c:pt idx="2072">
                  <c:v>1.3065145947201984E-2</c:v>
                </c:pt>
                <c:pt idx="2073">
                  <c:v>1.3063219085012179E-2</c:v>
                </c:pt>
                <c:pt idx="2074">
                  <c:v>1.3061278812909194E-2</c:v>
                </c:pt>
                <c:pt idx="2075">
                  <c:v>1.3059325110109654E-2</c:v>
                </c:pt>
                <c:pt idx="2076">
                  <c:v>1.3057075834863596E-2</c:v>
                </c:pt>
                <c:pt idx="2077">
                  <c:v>1.3055093282581254E-2</c:v>
                </c:pt>
                <c:pt idx="2078">
                  <c:v>1.3053383211376612E-2</c:v>
                </c:pt>
                <c:pt idx="2079">
                  <c:v>1.305137557923608E-2</c:v>
                </c:pt>
                <c:pt idx="2080">
                  <c:v>1.3049354412961733E-2</c:v>
                </c:pt>
                <c:pt idx="2081">
                  <c:v>1.3047319692010007E-2</c:v>
                </c:pt>
                <c:pt idx="2082">
                  <c:v>1.3045271395517588E-2</c:v>
                </c:pt>
                <c:pt idx="2083">
                  <c:v>1.3043209502621167E-2</c:v>
                </c:pt>
                <c:pt idx="2084">
                  <c:v>1.3041133993096921E-2</c:v>
                </c:pt>
                <c:pt idx="2085">
                  <c:v>1.3039044845761794E-2</c:v>
                </c:pt>
                <c:pt idx="2086">
                  <c:v>1.3036942040232091E-2</c:v>
                </c:pt>
                <c:pt idx="2087">
                  <c:v>1.303482555548463E-2</c:v>
                </c:pt>
                <c:pt idx="2088">
                  <c:v>1.3032695371135716E-2</c:v>
                </c:pt>
                <c:pt idx="2089">
                  <c:v>1.3030551466401974E-2</c:v>
                </c:pt>
                <c:pt idx="2090">
                  <c:v>1.3028393820500028E-2</c:v>
                </c:pt>
                <c:pt idx="2091">
                  <c:v>1.3026222412646504E-2</c:v>
                </c:pt>
                <c:pt idx="2092">
                  <c:v>1.3023410347985376E-2</c:v>
                </c:pt>
                <c:pt idx="2093">
                  <c:v>1.3021838228910454E-2</c:v>
                </c:pt>
                <c:pt idx="2094">
                  <c:v>1.3019625411301305E-2</c:v>
                </c:pt>
                <c:pt idx="2095">
                  <c:v>1.3017398749166631E-2</c:v>
                </c:pt>
                <c:pt idx="2096">
                  <c:v>1.3015158221802992E-2</c:v>
                </c:pt>
                <c:pt idx="2097">
                  <c:v>1.3012903808187204E-2</c:v>
                </c:pt>
                <c:pt idx="2098">
                  <c:v>1.3010635487855637E-2</c:v>
                </c:pt>
                <c:pt idx="2099">
                  <c:v>1.3008353240104853E-2</c:v>
                </c:pt>
                <c:pt idx="2100">
                  <c:v>1.3006057044151476E-2</c:v>
                </c:pt>
                <c:pt idx="2101">
                  <c:v>1.3003746879372002E-2</c:v>
                </c:pt>
                <c:pt idx="2102">
                  <c:v>1.3001422724903122E-2</c:v>
                </c:pt>
                <c:pt idx="2103">
                  <c:v>1.2999084560281204E-2</c:v>
                </c:pt>
                <c:pt idx="2104">
                  <c:v>1.2996732364563002E-2</c:v>
                </c:pt>
                <c:pt idx="2105">
                  <c:v>1.2994366117284883E-2</c:v>
                </c:pt>
                <c:pt idx="2106">
                  <c:v>1.2991985797583538E-2</c:v>
                </c:pt>
                <c:pt idx="2107">
                  <c:v>1.2989591384755528E-2</c:v>
                </c:pt>
                <c:pt idx="2108">
                  <c:v>1.2987182858177349E-2</c:v>
                </c:pt>
                <c:pt idx="2109">
                  <c:v>1.2984760197065626E-2</c:v>
                </c:pt>
                <c:pt idx="2110">
                  <c:v>1.2982323380876792E-2</c:v>
                </c:pt>
                <c:pt idx="2111">
                  <c:v>1.2979872388747538E-2</c:v>
                </c:pt>
                <c:pt idx="2112">
                  <c:v>1.297740719981455E-2</c:v>
                </c:pt>
                <c:pt idx="2113">
                  <c:v>1.2974927793854008E-2</c:v>
                </c:pt>
                <c:pt idx="2114">
                  <c:v>1.2972434149682854E-2</c:v>
                </c:pt>
                <c:pt idx="2115">
                  <c:v>1.2969926246917396E-2</c:v>
                </c:pt>
                <c:pt idx="2116">
                  <c:v>1.2967404064694321E-2</c:v>
                </c:pt>
                <c:pt idx="2117">
                  <c:v>1.2964867582390127E-2</c:v>
                </c:pt>
                <c:pt idx="2118">
                  <c:v>1.2962316779141503E-2</c:v>
                </c:pt>
                <c:pt idx="2119">
                  <c:v>1.2959751634484817E-2</c:v>
                </c:pt>
                <c:pt idx="2120">
                  <c:v>1.2957172127476824E-2</c:v>
                </c:pt>
                <c:pt idx="2121">
                  <c:v>1.2954578237733827E-2</c:v>
                </c:pt>
                <c:pt idx="2122">
                  <c:v>1.2951969944232644E-2</c:v>
                </c:pt>
                <c:pt idx="2123">
                  <c:v>1.2949347226349772E-2</c:v>
                </c:pt>
                <c:pt idx="2124">
                  <c:v>1.2946710063461708E-2</c:v>
                </c:pt>
                <c:pt idx="2125">
                  <c:v>1.2944058434785077E-2</c:v>
                </c:pt>
                <c:pt idx="2126">
                  <c:v>1.2941392319776313E-2</c:v>
                </c:pt>
                <c:pt idx="2127">
                  <c:v>1.2938711697492167E-2</c:v>
                </c:pt>
                <c:pt idx="2128">
                  <c:v>1.2936016547548945E-2</c:v>
                </c:pt>
                <c:pt idx="2129">
                  <c:v>1.2933306848843529E-2</c:v>
                </c:pt>
                <c:pt idx="2130">
                  <c:v>1.2930582580992223E-2</c:v>
                </c:pt>
                <c:pt idx="2131">
                  <c:v>1.2927843723131716E-2</c:v>
                </c:pt>
                <c:pt idx="2132">
                  <c:v>1.2925090254558569E-2</c:v>
                </c:pt>
                <c:pt idx="2133">
                  <c:v>1.2922322154729216E-2</c:v>
                </c:pt>
                <c:pt idx="2134">
                  <c:v>1.2919539402700408E-2</c:v>
                </c:pt>
                <c:pt idx="2135">
                  <c:v>1.2916741978008517E-2</c:v>
                </c:pt>
                <c:pt idx="2136">
                  <c:v>1.291392985979023E-2</c:v>
                </c:pt>
                <c:pt idx="2137">
                  <c:v>1.2911103027422044E-2</c:v>
                </c:pt>
                <c:pt idx="2138">
                  <c:v>1.2908261460040649E-2</c:v>
                </c:pt>
                <c:pt idx="2139">
                  <c:v>1.2905405137342285E-2</c:v>
                </c:pt>
                <c:pt idx="2140">
                  <c:v>1.2902534038143898E-2</c:v>
                </c:pt>
                <c:pt idx="2141">
                  <c:v>1.289964814190192E-2</c:v>
                </c:pt>
                <c:pt idx="2142">
                  <c:v>1.2896747428232658E-2</c:v>
                </c:pt>
                <c:pt idx="2143">
                  <c:v>1.2892996132718437E-2</c:v>
                </c:pt>
                <c:pt idx="2144">
                  <c:v>1.289090146459948E-2</c:v>
                </c:pt>
                <c:pt idx="2145">
                  <c:v>1.2887956173388559E-2</c:v>
                </c:pt>
                <c:pt idx="2146">
                  <c:v>1.2884995981776726E-2</c:v>
                </c:pt>
                <c:pt idx="2147">
                  <c:v>1.2882020868900668E-2</c:v>
                </c:pt>
                <c:pt idx="2148">
                  <c:v>1.2879030814136883E-2</c:v>
                </c:pt>
                <c:pt idx="2149">
                  <c:v>1.2876025796622059E-2</c:v>
                </c:pt>
                <c:pt idx="2150">
                  <c:v>1.2873005795972503E-2</c:v>
                </c:pt>
                <c:pt idx="2151">
                  <c:v>1.2869970791165031E-2</c:v>
                </c:pt>
                <c:pt idx="2152">
                  <c:v>1.2866920761656075E-2</c:v>
                </c:pt>
                <c:pt idx="2153">
                  <c:v>1.2863855686822134E-2</c:v>
                </c:pt>
                <c:pt idx="2154">
                  <c:v>1.286077554571996E-2</c:v>
                </c:pt>
                <c:pt idx="2155">
                  <c:v>1.2857680317885922E-2</c:v>
                </c:pt>
                <c:pt idx="2156">
                  <c:v>1.2854569982456709E-2</c:v>
                </c:pt>
                <c:pt idx="2157">
                  <c:v>1.2851444518888755E-2</c:v>
                </c:pt>
                <c:pt idx="2158">
                  <c:v>1.2848303906238812E-2</c:v>
                </c:pt>
                <c:pt idx="2159">
                  <c:v>1.2845148123963313E-2</c:v>
                </c:pt>
                <c:pt idx="2160">
                  <c:v>1.2841977151358819E-2</c:v>
                </c:pt>
                <c:pt idx="2161">
                  <c:v>1.2838790967721891E-2</c:v>
                </c:pt>
                <c:pt idx="2162">
                  <c:v>1.2835589552269155E-2</c:v>
                </c:pt>
                <c:pt idx="2163">
                  <c:v>1.2832372884377108E-2</c:v>
                </c:pt>
                <c:pt idx="2164">
                  <c:v>1.2829140943422246E-2</c:v>
                </c:pt>
                <c:pt idx="2165">
                  <c:v>1.2825893708541258E-2</c:v>
                </c:pt>
                <c:pt idx="2166">
                  <c:v>1.2822631159030706E-2</c:v>
                </c:pt>
                <c:pt idx="2167">
                  <c:v>1.2819353274267087E-2</c:v>
                </c:pt>
                <c:pt idx="2168">
                  <c:v>1.2816060033546961E-2</c:v>
                </c:pt>
                <c:pt idx="2169">
                  <c:v>1.281275141616689E-2</c:v>
                </c:pt>
                <c:pt idx="2170">
                  <c:v>1.2809427401423434E-2</c:v>
                </c:pt>
                <c:pt idx="2171">
                  <c:v>1.280608796853322E-2</c:v>
                </c:pt>
                <c:pt idx="2172">
                  <c:v>1.2802733096872743E-2</c:v>
                </c:pt>
                <c:pt idx="2173">
                  <c:v>1.2799362765738564E-2</c:v>
                </c:pt>
                <c:pt idx="2174">
                  <c:v>1.2795976954427246E-2</c:v>
                </c:pt>
                <c:pt idx="2175">
                  <c:v>1.2792575642235349E-2</c:v>
                </c:pt>
                <c:pt idx="2176">
                  <c:v>1.2789158808299561E-2</c:v>
                </c:pt>
                <c:pt idx="2177">
                  <c:v>1.2785726432236189E-2</c:v>
                </c:pt>
                <c:pt idx="2178">
                  <c:v>1.2782278493101984E-2</c:v>
                </c:pt>
                <c:pt idx="2179">
                  <c:v>1.2778814970273444E-2</c:v>
                </c:pt>
                <c:pt idx="2180">
                  <c:v>1.2774837549880402E-2</c:v>
                </c:pt>
                <c:pt idx="2181">
                  <c:v>1.2771841090639668E-2</c:v>
                </c:pt>
                <c:pt idx="2182">
                  <c:v>1.276833069250749E-2</c:v>
                </c:pt>
                <c:pt idx="2183">
                  <c:v>1.2764804627787285E-2</c:v>
                </c:pt>
                <c:pt idx="2184">
                  <c:v>1.276126287585555E-2</c:v>
                </c:pt>
                <c:pt idx="2185">
                  <c:v>1.2757705416008847E-2</c:v>
                </c:pt>
                <c:pt idx="2186">
                  <c:v>1.2754132227543735E-2</c:v>
                </c:pt>
                <c:pt idx="2187">
                  <c:v>1.2750543289756777E-2</c:v>
                </c:pt>
                <c:pt idx="2188">
                  <c:v>1.2746938581944534E-2</c:v>
                </c:pt>
                <c:pt idx="2189">
                  <c:v>1.2743318083323629E-2</c:v>
                </c:pt>
                <c:pt idx="2190">
                  <c:v>1.2739681773270561E-2</c:v>
                </c:pt>
                <c:pt idx="2191">
                  <c:v>1.2736029631161827E-2</c:v>
                </c:pt>
                <c:pt idx="2192">
                  <c:v>1.2732361636134115E-2</c:v>
                </c:pt>
                <c:pt idx="2193">
                  <c:v>1.2728677767563923E-2</c:v>
                </c:pt>
                <c:pt idx="2194">
                  <c:v>1.2723918007457868E-2</c:v>
                </c:pt>
                <c:pt idx="2195">
                  <c:v>1.2721262327062277E-2</c:v>
                </c:pt>
                <c:pt idx="2196">
                  <c:v>1.2717530713564074E-2</c:v>
                </c:pt>
                <c:pt idx="2197">
                  <c:v>1.271378314378957E-2</c:v>
                </c:pt>
                <c:pt idx="2198">
                  <c:v>1.2709480641914794E-2</c:v>
                </c:pt>
                <c:pt idx="2199">
                  <c:v>1.2706240052358098E-2</c:v>
                </c:pt>
                <c:pt idx="2200">
                  <c:v>1.2702444489294251E-2</c:v>
                </c:pt>
                <c:pt idx="2201">
                  <c:v>1.2698632887140349E-2</c:v>
                </c:pt>
                <c:pt idx="2202">
                  <c:v>1.2694805224953143E-2</c:v>
                </c:pt>
                <c:pt idx="2203">
                  <c:v>1.2690961482269003E-2</c:v>
                </c:pt>
                <c:pt idx="2204">
                  <c:v>1.2687101638304554E-2</c:v>
                </c:pt>
                <c:pt idx="2205">
                  <c:v>1.2683225672276421E-2</c:v>
                </c:pt>
                <c:pt idx="2206">
                  <c:v>1.2679333563641038E-2</c:v>
                </c:pt>
                <c:pt idx="2207">
                  <c:v>1.2675425291615028E-2</c:v>
                </c:pt>
                <c:pt idx="2208">
                  <c:v>1.2671500835494953E-2</c:v>
                </c:pt>
                <c:pt idx="2209">
                  <c:v>1.2667560174497439E-2</c:v>
                </c:pt>
                <c:pt idx="2210">
                  <c:v>1.2663603287998981E-2</c:v>
                </c:pt>
                <c:pt idx="2211">
                  <c:v>1.2659630155456014E-2</c:v>
                </c:pt>
                <c:pt idx="2212">
                  <c:v>1.265564075592529E-2</c:v>
                </c:pt>
                <c:pt idx="2213">
                  <c:v>1.2651635068863243E-2</c:v>
                </c:pt>
                <c:pt idx="2214">
                  <c:v>1.2647613073326625E-2</c:v>
                </c:pt>
                <c:pt idx="2215">
                  <c:v>1.2643574748851805E-2</c:v>
                </c:pt>
                <c:pt idx="2216">
                  <c:v>1.2639520074735344E-2</c:v>
                </c:pt>
                <c:pt idx="2217">
                  <c:v>1.2635449030193868E-2</c:v>
                </c:pt>
                <c:pt idx="2218">
                  <c:v>1.2631361594444002E-2</c:v>
                </c:pt>
                <c:pt idx="2219">
                  <c:v>1.2627257746942178E-2</c:v>
                </c:pt>
                <c:pt idx="2220">
                  <c:v>1.2623137466905021E-2</c:v>
                </c:pt>
                <c:pt idx="2221">
                  <c:v>1.2619000733629093E-2</c:v>
                </c:pt>
                <c:pt idx="2222">
                  <c:v>1.2614847526331019E-2</c:v>
                </c:pt>
                <c:pt idx="2223">
                  <c:v>1.2610677824467231E-2</c:v>
                </c:pt>
                <c:pt idx="2224">
                  <c:v>1.2606491607334291E-2</c:v>
                </c:pt>
                <c:pt idx="2225">
                  <c:v>1.2602288854068888E-2</c:v>
                </c:pt>
                <c:pt idx="2226">
                  <c:v>1.2598069544127455E-2</c:v>
                </c:pt>
                <c:pt idx="2227">
                  <c:v>1.2593833656726616E-2</c:v>
                </c:pt>
                <c:pt idx="2228">
                  <c:v>1.2589581171162934E-2</c:v>
                </c:pt>
                <c:pt idx="2229">
                  <c:v>1.2585312066653032E-2</c:v>
                </c:pt>
                <c:pt idx="2230">
                  <c:v>1.258102632273328E-2</c:v>
                </c:pt>
                <c:pt idx="2231">
                  <c:v>1.2576723918540367E-2</c:v>
                </c:pt>
                <c:pt idx="2232">
                  <c:v>1.257116774230127E-2</c:v>
                </c:pt>
                <c:pt idx="2233">
                  <c:v>1.2566827179671947E-2</c:v>
                </c:pt>
                <c:pt idx="2234">
                  <c:v>1.2563093383919366E-2</c:v>
                </c:pt>
                <c:pt idx="2235">
                  <c:v>1.2558721738074041E-2</c:v>
                </c:pt>
                <c:pt idx="2236">
                  <c:v>1.2554333325480727E-2</c:v>
                </c:pt>
                <c:pt idx="2237">
                  <c:v>1.2549928125515919E-2</c:v>
                </c:pt>
                <c:pt idx="2238">
                  <c:v>1.2545506117396243E-2</c:v>
                </c:pt>
                <c:pt idx="2239">
                  <c:v>1.2541067280418261E-2</c:v>
                </c:pt>
                <c:pt idx="2240">
                  <c:v>1.2536611593798597E-2</c:v>
                </c:pt>
                <c:pt idx="2241">
                  <c:v>1.253213903707362E-2</c:v>
                </c:pt>
                <c:pt idx="2242">
                  <c:v>1.2527649589459955E-2</c:v>
                </c:pt>
                <c:pt idx="2243">
                  <c:v>1.2523143230014355E-2</c:v>
                </c:pt>
                <c:pt idx="2244">
                  <c:v>1.2518619938353126E-2</c:v>
                </c:pt>
                <c:pt idx="2245">
                  <c:v>1.2514079693612956E-2</c:v>
                </c:pt>
                <c:pt idx="2246">
                  <c:v>1.2509522475170343E-2</c:v>
                </c:pt>
                <c:pt idx="2247">
                  <c:v>1.2504948262161975E-2</c:v>
                </c:pt>
                <c:pt idx="2248">
                  <c:v>1.2500357033884413E-2</c:v>
                </c:pt>
                <c:pt idx="2249">
                  <c:v>1.2494428991107753E-2</c:v>
                </c:pt>
                <c:pt idx="2250">
                  <c:v>1.249100906688394E-2</c:v>
                </c:pt>
                <c:pt idx="2251">
                  <c:v>1.2485816456582199E-2</c:v>
                </c:pt>
                <c:pt idx="2252">
                  <c:v>1.2481154516628123E-2</c:v>
                </c:pt>
                <c:pt idx="2253">
                  <c:v>1.2476475454850089E-2</c:v>
                </c:pt>
                <c:pt idx="2254">
                  <c:v>1.2471779250864401E-2</c:v>
                </c:pt>
                <c:pt idx="2255">
                  <c:v>1.2467065883807749E-2</c:v>
                </c:pt>
                <c:pt idx="2256">
                  <c:v>1.2462335332896757E-2</c:v>
                </c:pt>
                <c:pt idx="2257">
                  <c:v>1.2457587577667795E-2</c:v>
                </c:pt>
                <c:pt idx="2258">
                  <c:v>1.2452822597257551E-2</c:v>
                </c:pt>
                <c:pt idx="2259">
                  <c:v>1.244804037112246E-2</c:v>
                </c:pt>
                <c:pt idx="2260">
                  <c:v>1.2443240878159401E-2</c:v>
                </c:pt>
                <c:pt idx="2261">
                  <c:v>1.2438424098144552E-2</c:v>
                </c:pt>
                <c:pt idx="2262">
                  <c:v>1.2433590010214601E-2</c:v>
                </c:pt>
                <c:pt idx="2263">
                  <c:v>1.2428738593426303E-2</c:v>
                </c:pt>
                <c:pt idx="2264">
                  <c:v>1.2423869827475897E-2</c:v>
                </c:pt>
                <c:pt idx="2265">
                  <c:v>1.2418983691420138E-2</c:v>
                </c:pt>
                <c:pt idx="2266">
                  <c:v>1.2414080164555585E-2</c:v>
                </c:pt>
                <c:pt idx="2267">
                  <c:v>1.2409159226178801E-2</c:v>
                </c:pt>
                <c:pt idx="2268">
                  <c:v>1.2404220855586345E-2</c:v>
                </c:pt>
                <c:pt idx="2269">
                  <c:v>1.2399265032234652E-2</c:v>
                </c:pt>
                <c:pt idx="2270">
                  <c:v>1.2394291735420282E-2</c:v>
                </c:pt>
                <c:pt idx="2271">
                  <c:v>1.2389300944040116E-2</c:v>
                </c:pt>
                <c:pt idx="2272">
                  <c:v>1.2384292637790395E-2</c:v>
                </c:pt>
                <c:pt idx="2273">
                  <c:v>1.2379266795967681E-2</c:v>
                </c:pt>
                <c:pt idx="2274">
                  <c:v>1.2374223397548789E-2</c:v>
                </c:pt>
                <c:pt idx="2275">
                  <c:v>1.2369162422229962E-2</c:v>
                </c:pt>
                <c:pt idx="2276">
                  <c:v>1.2364083848988017E-2</c:v>
                </c:pt>
                <c:pt idx="2277">
                  <c:v>1.2358987657279386E-2</c:v>
                </c:pt>
                <c:pt idx="2278">
                  <c:v>1.235387382640063E-2</c:v>
                </c:pt>
                <c:pt idx="2279">
                  <c:v>1.2348742335648311E-2</c:v>
                </c:pt>
                <c:pt idx="2280">
                  <c:v>1.2343593164239053E-2</c:v>
                </c:pt>
                <c:pt idx="2281">
                  <c:v>1.2338426291549354E-2</c:v>
                </c:pt>
                <c:pt idx="2282">
                  <c:v>1.2333241696875774E-2</c:v>
                </c:pt>
                <c:pt idx="2283">
                  <c:v>1.2328039359434939E-2</c:v>
                </c:pt>
                <c:pt idx="2284">
                  <c:v>1.2320998170549657E-2</c:v>
                </c:pt>
                <c:pt idx="2285">
                  <c:v>1.2315752298412974E-2</c:v>
                </c:pt>
                <c:pt idx="2286">
                  <c:v>1.2311573416345922E-2</c:v>
                </c:pt>
                <c:pt idx="2287">
                  <c:v>1.2306297352839835E-2</c:v>
                </c:pt>
                <c:pt idx="2288">
                  <c:v>1.2301003440251534E-2</c:v>
                </c:pt>
                <c:pt idx="2289">
                  <c:v>1.2295691657557839E-2</c:v>
                </c:pt>
                <c:pt idx="2290">
                  <c:v>1.2290361984375053E-2</c:v>
                </c:pt>
                <c:pt idx="2291">
                  <c:v>1.2285014399919802E-2</c:v>
                </c:pt>
                <c:pt idx="2292">
                  <c:v>1.2279648883568584E-2</c:v>
                </c:pt>
                <c:pt idx="2293">
                  <c:v>1.2274265414378149E-2</c:v>
                </c:pt>
                <c:pt idx="2294">
                  <c:v>1.2268863971804933E-2</c:v>
                </c:pt>
                <c:pt idx="2295">
                  <c:v>1.2263444535225432E-2</c:v>
                </c:pt>
                <c:pt idx="2296">
                  <c:v>1.225800708385627E-2</c:v>
                </c:pt>
                <c:pt idx="2297">
                  <c:v>1.2252551596834138E-2</c:v>
                </c:pt>
                <c:pt idx="2298">
                  <c:v>1.2246343593794506E-2</c:v>
                </c:pt>
                <c:pt idx="2299">
                  <c:v>1.2238440240910364E-2</c:v>
                </c:pt>
                <c:pt idx="2300">
                  <c:v>1.2232920172348116E-2</c:v>
                </c:pt>
                <c:pt idx="2301">
                  <c:v>1.2227381973808349E-2</c:v>
                </c:pt>
                <c:pt idx="2302">
                  <c:v>1.2221030377199682E-2</c:v>
                </c:pt>
                <c:pt idx="2303">
                  <c:v>1.2216251103343012E-2</c:v>
                </c:pt>
                <c:pt idx="2304">
                  <c:v>1.2210658390090501E-2</c:v>
                </c:pt>
                <c:pt idx="2305">
                  <c:v>1.2205047463886842E-2</c:v>
                </c:pt>
                <c:pt idx="2306">
                  <c:v>1.2199418304028598E-2</c:v>
                </c:pt>
                <c:pt idx="2307">
                  <c:v>1.2193770889732392E-2</c:v>
                </c:pt>
                <c:pt idx="2308">
                  <c:v>1.2188105200454658E-2</c:v>
                </c:pt>
                <c:pt idx="2309">
                  <c:v>1.2182421215332084E-2</c:v>
                </c:pt>
                <c:pt idx="2310">
                  <c:v>1.2176718913821105E-2</c:v>
                </c:pt>
                <c:pt idx="2311">
                  <c:v>1.2170998275058409E-2</c:v>
                </c:pt>
                <c:pt idx="2312">
                  <c:v>1.2165259278420493E-2</c:v>
                </c:pt>
                <c:pt idx="2313">
                  <c:v>1.215950190336379E-2</c:v>
                </c:pt>
                <c:pt idx="2314">
                  <c:v>1.2153726128945053E-2</c:v>
                </c:pt>
                <c:pt idx="2315">
                  <c:v>1.2147931934460843E-2</c:v>
                </c:pt>
                <c:pt idx="2316">
                  <c:v>1.2142119299367593E-2</c:v>
                </c:pt>
                <c:pt idx="2317">
                  <c:v>1.2136288202801992E-2</c:v>
                </c:pt>
                <c:pt idx="2318">
                  <c:v>1.213043862430041E-2</c:v>
                </c:pt>
                <c:pt idx="2319">
                  <c:v>1.2124570542919599E-2</c:v>
                </c:pt>
                <c:pt idx="2320">
                  <c:v>1.2118683937956121E-2</c:v>
                </c:pt>
                <c:pt idx="2321">
                  <c:v>1.2112778788866407E-2</c:v>
                </c:pt>
                <c:pt idx="2322">
                  <c:v>1.2106855074947021E-2</c:v>
                </c:pt>
                <c:pt idx="2323">
                  <c:v>1.2100912775494521E-2</c:v>
                </c:pt>
                <c:pt idx="2324">
                  <c:v>1.2094951869565662E-2</c:v>
                </c:pt>
                <c:pt idx="2325">
                  <c:v>1.2088972336616877E-2</c:v>
                </c:pt>
                <c:pt idx="2326">
                  <c:v>1.2082974156104598E-2</c:v>
                </c:pt>
                <c:pt idx="2327">
                  <c:v>1.2076957307085578E-2</c:v>
                </c:pt>
                <c:pt idx="2328">
                  <c:v>1.2070921768936316E-2</c:v>
                </c:pt>
                <c:pt idx="2329">
                  <c:v>1.2064867520953371E-2</c:v>
                </c:pt>
                <c:pt idx="2330">
                  <c:v>1.2058794542593176E-2</c:v>
                </c:pt>
                <c:pt idx="2331">
                  <c:v>1.2052702812912486E-2</c:v>
                </c:pt>
                <c:pt idx="2332">
                  <c:v>1.2046592311287796E-2</c:v>
                </c:pt>
                <c:pt idx="2333">
                  <c:v>1.204046301717554E-2</c:v>
                </c:pt>
                <c:pt idx="2334">
                  <c:v>1.2034314909552535E-2</c:v>
                </c:pt>
                <c:pt idx="2335">
                  <c:v>1.2028147968035086E-2</c:v>
                </c:pt>
                <c:pt idx="2336">
                  <c:v>1.2019948996013774E-2</c:v>
                </c:pt>
                <c:pt idx="2337">
                  <c:v>1.2014869576129072E-2</c:v>
                </c:pt>
                <c:pt idx="2338">
                  <c:v>1.2009533932042515E-2</c:v>
                </c:pt>
                <c:pt idx="2339">
                  <c:v>1.2003291447353348E-2</c:v>
                </c:pt>
                <c:pt idx="2340">
                  <c:v>1.1997030025012734E-2</c:v>
                </c:pt>
                <c:pt idx="2341">
                  <c:v>1.1990749644557042E-2</c:v>
                </c:pt>
                <c:pt idx="2342">
                  <c:v>1.1984450285122961E-2</c:v>
                </c:pt>
                <c:pt idx="2343">
                  <c:v>1.1978131926007052E-2</c:v>
                </c:pt>
                <c:pt idx="2344">
                  <c:v>1.1971794546505876E-2</c:v>
                </c:pt>
                <c:pt idx="2345">
                  <c:v>1.1965438126075867E-2</c:v>
                </c:pt>
                <c:pt idx="2346">
                  <c:v>1.1959062643693841E-2</c:v>
                </c:pt>
                <c:pt idx="2347">
                  <c:v>1.1952668079056039E-2</c:v>
                </c:pt>
                <c:pt idx="2348">
                  <c:v>1.1946254411139279E-2</c:v>
                </c:pt>
                <c:pt idx="2349">
                  <c:v>1.1937980163452266E-2</c:v>
                </c:pt>
                <c:pt idx="2350">
                  <c:v>1.1933369683134742E-2</c:v>
                </c:pt>
                <c:pt idx="2351">
                  <c:v>1.1926898581560152E-2</c:v>
                </c:pt>
                <c:pt idx="2352">
                  <c:v>1.1920408293972784E-2</c:v>
                </c:pt>
                <c:pt idx="2353">
                  <c:v>1.1913898799749134E-2</c:v>
                </c:pt>
                <c:pt idx="2354">
                  <c:v>1.1906435832864659E-2</c:v>
                </c:pt>
                <c:pt idx="2355">
                  <c:v>1.1900822108499298E-2</c:v>
                </c:pt>
                <c:pt idx="2356">
                  <c:v>1.1894254870066234E-2</c:v>
                </c:pt>
                <c:pt idx="2357">
                  <c:v>1.1887668342023261E-2</c:v>
                </c:pt>
                <c:pt idx="2358">
                  <c:v>1.1881062503906747E-2</c:v>
                </c:pt>
                <c:pt idx="2359">
                  <c:v>1.1874437335013255E-2</c:v>
                </c:pt>
                <c:pt idx="2360">
                  <c:v>1.1867792814479472E-2</c:v>
                </c:pt>
                <c:pt idx="2361">
                  <c:v>1.1861128921522024E-2</c:v>
                </c:pt>
                <c:pt idx="2362">
                  <c:v>1.1854445635597344E-2</c:v>
                </c:pt>
                <c:pt idx="2363">
                  <c:v>1.1847742936081929E-2</c:v>
                </c:pt>
                <c:pt idx="2364">
                  <c:v>1.1841020802032531E-2</c:v>
                </c:pt>
                <c:pt idx="2365">
                  <c:v>1.1834279212905585E-2</c:v>
                </c:pt>
                <c:pt idx="2366">
                  <c:v>1.1827518148157523E-2</c:v>
                </c:pt>
                <c:pt idx="2367">
                  <c:v>1.1820737586765162E-2</c:v>
                </c:pt>
                <c:pt idx="2368">
                  <c:v>1.1813937508184935E-2</c:v>
                </c:pt>
                <c:pt idx="2369">
                  <c:v>1.1807117891633467E-2</c:v>
                </c:pt>
                <c:pt idx="2370">
                  <c:v>1.1800278716567192E-2</c:v>
                </c:pt>
                <c:pt idx="2371">
                  <c:v>1.1793419962202734E-2</c:v>
                </c:pt>
                <c:pt idx="2372">
                  <c:v>1.1786541607676781E-2</c:v>
                </c:pt>
                <c:pt idx="2373">
                  <c:v>1.1779643632525705E-2</c:v>
                </c:pt>
                <c:pt idx="2374">
                  <c:v>1.1772726016046065E-2</c:v>
                </c:pt>
                <c:pt idx="2375">
                  <c:v>1.1765788737294613E-2</c:v>
                </c:pt>
                <c:pt idx="2376">
                  <c:v>1.1758831775807721E-2</c:v>
                </c:pt>
                <c:pt idx="2377">
                  <c:v>1.1751855110722076E-2</c:v>
                </c:pt>
                <c:pt idx="2378">
                  <c:v>1.1744858721574047E-2</c:v>
                </c:pt>
                <c:pt idx="2379">
                  <c:v>1.1737842587260516E-2</c:v>
                </c:pt>
                <c:pt idx="2380">
                  <c:v>1.1730806687477724E-2</c:v>
                </c:pt>
                <c:pt idx="2381">
                  <c:v>1.1723751001202487E-2</c:v>
                </c:pt>
                <c:pt idx="2382">
                  <c:v>1.1716675507971175E-2</c:v>
                </c:pt>
                <c:pt idx="2383">
                  <c:v>1.1709580187000412E-2</c:v>
                </c:pt>
                <c:pt idx="2384">
                  <c:v>1.1702465017746633E-2</c:v>
                </c:pt>
                <c:pt idx="2385">
                  <c:v>1.1695329979106717E-2</c:v>
                </c:pt>
                <c:pt idx="2386">
                  <c:v>1.1688175050776906E-2</c:v>
                </c:pt>
                <c:pt idx="2387">
                  <c:v>1.1681000211813952E-2</c:v>
                </c:pt>
                <c:pt idx="2388">
                  <c:v>1.1672775988991191E-2</c:v>
                </c:pt>
                <c:pt idx="2389">
                  <c:v>1.1665558414932775E-2</c:v>
                </c:pt>
                <c:pt idx="2390">
                  <c:v>1.1659356024651402E-2</c:v>
                </c:pt>
                <c:pt idx="2391">
                  <c:v>1.1652101336601106E-2</c:v>
                </c:pt>
                <c:pt idx="2392">
                  <c:v>1.1644826634400474E-2</c:v>
                </c:pt>
                <c:pt idx="2393">
                  <c:v>1.1637531897426001E-2</c:v>
                </c:pt>
                <c:pt idx="2394">
                  <c:v>1.1630217104894314E-2</c:v>
                </c:pt>
                <c:pt idx="2395">
                  <c:v>1.1622882236341781E-2</c:v>
                </c:pt>
                <c:pt idx="2396">
                  <c:v>1.1615527270825154E-2</c:v>
                </c:pt>
                <c:pt idx="2397">
                  <c:v>1.1608152187800869E-2</c:v>
                </c:pt>
                <c:pt idx="2398">
                  <c:v>1.1600756966565484E-2</c:v>
                </c:pt>
                <c:pt idx="2399">
                  <c:v>1.159334158625569E-2</c:v>
                </c:pt>
                <c:pt idx="2400">
                  <c:v>1.1585906026247983E-2</c:v>
                </c:pt>
                <c:pt idx="2401">
                  <c:v>1.157845026591886E-2</c:v>
                </c:pt>
                <c:pt idx="2402">
                  <c:v>1.1570974284564883E-2</c:v>
                </c:pt>
                <c:pt idx="2403">
                  <c:v>1.1563478061402677E-2</c:v>
                </c:pt>
                <c:pt idx="2404">
                  <c:v>1.155381028370428E-2</c:v>
                </c:pt>
                <c:pt idx="2405">
                  <c:v>1.1548424806759883E-2</c:v>
                </c:pt>
                <c:pt idx="2406">
                  <c:v>1.154086773403229E-2</c:v>
                </c:pt>
                <c:pt idx="2407">
                  <c:v>1.1533290336682711E-2</c:v>
                </c:pt>
                <c:pt idx="2408">
                  <c:v>1.1525692594087644E-2</c:v>
                </c:pt>
                <c:pt idx="2409">
                  <c:v>1.1518074485463714E-2</c:v>
                </c:pt>
                <c:pt idx="2410">
                  <c:v>1.1510435990107482E-2</c:v>
                </c:pt>
                <c:pt idx="2411">
                  <c:v>1.1502777087395444E-2</c:v>
                </c:pt>
                <c:pt idx="2412">
                  <c:v>1.1495097756624162E-2</c:v>
                </c:pt>
                <c:pt idx="2413">
                  <c:v>1.1487397976930325E-2</c:v>
                </c:pt>
                <c:pt idx="2414">
                  <c:v>1.1479677727850301E-2</c:v>
                </c:pt>
                <c:pt idx="2415">
                  <c:v>1.1471936988520781E-2</c:v>
                </c:pt>
                <c:pt idx="2416">
                  <c:v>1.1464175738238325E-2</c:v>
                </c:pt>
                <c:pt idx="2417">
                  <c:v>1.1456393956299493E-2</c:v>
                </c:pt>
                <c:pt idx="2418">
                  <c:v>1.144859162216072E-2</c:v>
                </c:pt>
                <c:pt idx="2419">
                  <c:v>1.1440768714958693E-2</c:v>
                </c:pt>
                <c:pt idx="2420">
                  <c:v>1.1432925214069911E-2</c:v>
                </c:pt>
                <c:pt idx="2421">
                  <c:v>1.1425061098710998E-2</c:v>
                </c:pt>
                <c:pt idx="2422">
                  <c:v>1.1417176348258451E-2</c:v>
                </c:pt>
                <c:pt idx="2423">
                  <c:v>1.1409270942008831E-2</c:v>
                </c:pt>
                <c:pt idx="2424">
                  <c:v>1.1401344859178764E-2</c:v>
                </c:pt>
                <c:pt idx="2425">
                  <c:v>1.1393398079224681E-2</c:v>
                </c:pt>
                <c:pt idx="2426">
                  <c:v>1.1385430581203337E-2</c:v>
                </c:pt>
                <c:pt idx="2427">
                  <c:v>1.1377442344810973E-2</c:v>
                </c:pt>
                <c:pt idx="2428">
                  <c:v>1.1369433348784597E-2</c:v>
                </c:pt>
                <c:pt idx="2429">
                  <c:v>1.1361403572900386E-2</c:v>
                </c:pt>
                <c:pt idx="2430">
                  <c:v>1.1353352996055222E-2</c:v>
                </c:pt>
                <c:pt idx="2431">
                  <c:v>1.1345281598025281E-2</c:v>
                </c:pt>
                <c:pt idx="2432">
                  <c:v>1.1337189357787381E-2</c:v>
                </c:pt>
                <c:pt idx="2433">
                  <c:v>1.1329076254638082E-2</c:v>
                </c:pt>
                <c:pt idx="2434">
                  <c:v>1.1320942268113754E-2</c:v>
                </c:pt>
                <c:pt idx="2435">
                  <c:v>1.131278737727115E-2</c:v>
                </c:pt>
                <c:pt idx="2436">
                  <c:v>1.1304611561326894E-2</c:v>
                </c:pt>
                <c:pt idx="2437">
                  <c:v>1.1296414799897292E-2</c:v>
                </c:pt>
                <c:pt idx="2438">
                  <c:v>1.1288197072119033E-2</c:v>
                </c:pt>
                <c:pt idx="2439">
                  <c:v>1.1279958357128805E-2</c:v>
                </c:pt>
                <c:pt idx="2440">
                  <c:v>1.1271698634462979E-2</c:v>
                </c:pt>
                <c:pt idx="2441">
                  <c:v>1.1263417883338178E-2</c:v>
                </c:pt>
                <c:pt idx="2442">
                  <c:v>1.1255116083210837E-2</c:v>
                </c:pt>
                <c:pt idx="2443">
                  <c:v>1.1246793212977835E-2</c:v>
                </c:pt>
                <c:pt idx="2444">
                  <c:v>1.1238449252335414E-2</c:v>
                </c:pt>
                <c:pt idx="2445">
                  <c:v>1.1230084180340327E-2</c:v>
                </c:pt>
                <c:pt idx="2446">
                  <c:v>1.1221697976449008E-2</c:v>
                </c:pt>
                <c:pt idx="2447">
                  <c:v>1.1213290619798144E-2</c:v>
                </c:pt>
                <c:pt idx="2448">
                  <c:v>1.120486208984417E-2</c:v>
                </c:pt>
                <c:pt idx="2449">
                  <c:v>1.1196412365883646E-2</c:v>
                </c:pt>
                <c:pt idx="2450">
                  <c:v>1.1187941427053261E-2</c:v>
                </c:pt>
                <c:pt idx="2451">
                  <c:v>1.1179449252809448E-2</c:v>
                </c:pt>
                <c:pt idx="2452">
                  <c:v>1.1170935822368833E-2</c:v>
                </c:pt>
                <c:pt idx="2453">
                  <c:v>1.1162401115107912E-2</c:v>
                </c:pt>
                <c:pt idx="2454">
                  <c:v>1.1151396622590681E-2</c:v>
                </c:pt>
                <c:pt idx="2455">
                  <c:v>1.1145267786831781E-2</c:v>
                </c:pt>
                <c:pt idx="2456">
                  <c:v>1.1136669124729437E-2</c:v>
                </c:pt>
                <c:pt idx="2457">
                  <c:v>1.1128049102913096E-2</c:v>
                </c:pt>
                <c:pt idx="2458">
                  <c:v>1.1118171468122995E-2</c:v>
                </c:pt>
                <c:pt idx="2459">
                  <c:v>1.1110744897244729E-2</c:v>
                </c:pt>
                <c:pt idx="2460">
                  <c:v>1.1102060672145697E-2</c:v>
                </c:pt>
                <c:pt idx="2461">
                  <c:v>1.1093355004598848E-2</c:v>
                </c:pt>
                <c:pt idx="2462">
                  <c:v>1.1084627873660935E-2</c:v>
                </c:pt>
                <c:pt idx="2463">
                  <c:v>1.1075879259028198E-2</c:v>
                </c:pt>
                <c:pt idx="2464">
                  <c:v>1.1067109139677456E-2</c:v>
                </c:pt>
                <c:pt idx="2465">
                  <c:v>1.1058317495145076E-2</c:v>
                </c:pt>
                <c:pt idx="2466">
                  <c:v>1.1049504304487812E-2</c:v>
                </c:pt>
                <c:pt idx="2467">
                  <c:v>1.1040669547162096E-2</c:v>
                </c:pt>
                <c:pt idx="2468">
                  <c:v>1.1031813202464491E-2</c:v>
                </c:pt>
                <c:pt idx="2469">
                  <c:v>1.1022935249531685E-2</c:v>
                </c:pt>
                <c:pt idx="2470">
                  <c:v>1.1014035667979982E-2</c:v>
                </c:pt>
                <c:pt idx="2471">
                  <c:v>1.1005114436786201E-2</c:v>
                </c:pt>
                <c:pt idx="2472">
                  <c:v>1.099617153548671E-2</c:v>
                </c:pt>
                <c:pt idx="2473">
                  <c:v>1.0987206943218197E-2</c:v>
                </c:pt>
                <c:pt idx="2474">
                  <c:v>1.0978220639277225E-2</c:v>
                </c:pt>
                <c:pt idx="2475">
                  <c:v>1.096921260304029E-2</c:v>
                </c:pt>
                <c:pt idx="2476">
                  <c:v>1.0960182813803954E-2</c:v>
                </c:pt>
                <c:pt idx="2477">
                  <c:v>1.0951131250944712E-2</c:v>
                </c:pt>
                <c:pt idx="2478">
                  <c:v>1.0942057893519319E-2</c:v>
                </c:pt>
                <c:pt idx="2479">
                  <c:v>1.0932962721064143E-2</c:v>
                </c:pt>
                <c:pt idx="2480">
                  <c:v>1.0923845712635938E-2</c:v>
                </c:pt>
                <c:pt idx="2481">
                  <c:v>1.0914706847930944E-2</c:v>
                </c:pt>
                <c:pt idx="2482">
                  <c:v>1.0905546105846042E-2</c:v>
                </c:pt>
                <c:pt idx="2483">
                  <c:v>1.089636346575773E-2</c:v>
                </c:pt>
                <c:pt idx="2484">
                  <c:v>1.0887158907202377E-2</c:v>
                </c:pt>
                <c:pt idx="2485">
                  <c:v>1.0877932409076863E-2</c:v>
                </c:pt>
                <c:pt idx="2486">
                  <c:v>1.0868683951237301E-2</c:v>
                </c:pt>
                <c:pt idx="2487">
                  <c:v>1.0859413512340765E-2</c:v>
                </c:pt>
                <c:pt idx="2488">
                  <c:v>1.0850121072243368E-2</c:v>
                </c:pt>
                <c:pt idx="2489">
                  <c:v>1.0840806610001863E-2</c:v>
                </c:pt>
                <c:pt idx="2490">
                  <c:v>1.0831470104673002E-2</c:v>
                </c:pt>
                <c:pt idx="2491">
                  <c:v>1.0822111536032963E-2</c:v>
                </c:pt>
                <c:pt idx="2492">
                  <c:v>1.0808583265289329E-2</c:v>
                </c:pt>
                <c:pt idx="2493">
                  <c:v>1.0797345694415483E-2</c:v>
                </c:pt>
                <c:pt idx="2494">
                  <c:v>1.0787726258687513E-2</c:v>
                </c:pt>
                <c:pt idx="2495">
                  <c:v>1.0776518530342116E-2</c:v>
                </c:pt>
                <c:pt idx="2496">
                  <c:v>1.0765326953077192E-2</c:v>
                </c:pt>
                <c:pt idx="2497">
                  <c:v>1.0754151584526639E-2</c:v>
                </c:pt>
                <c:pt idx="2498">
                  <c:v>1.0742992481524993E-2</c:v>
                </c:pt>
                <c:pt idx="2499">
                  <c:v>1.0731849701706153E-2</c:v>
                </c:pt>
                <c:pt idx="2500">
                  <c:v>1.0720723302544144E-2</c:v>
                </c:pt>
                <c:pt idx="2501">
                  <c:v>1.0709613341353119E-2</c:v>
                </c:pt>
                <c:pt idx="2502">
                  <c:v>1.0698519875367296E-2</c:v>
                </c:pt>
                <c:pt idx="2503">
                  <c:v>1.0687442961900828E-2</c:v>
                </c:pt>
                <c:pt idx="2504">
                  <c:v>1.0676382658427741E-2</c:v>
                </c:pt>
                <c:pt idx="2505">
                  <c:v>1.0665339022581932E-2</c:v>
                </c:pt>
                <c:pt idx="2506">
                  <c:v>1.0654312111277875E-2</c:v>
                </c:pt>
                <c:pt idx="2507">
                  <c:v>1.0643301981989595E-2</c:v>
                </c:pt>
                <c:pt idx="2508">
                  <c:v>1.0632308692271053E-2</c:v>
                </c:pt>
                <c:pt idx="2509">
                  <c:v>1.0618199298697562E-2</c:v>
                </c:pt>
                <c:pt idx="2510">
                  <c:v>1.0608808613907783E-2</c:v>
                </c:pt>
                <c:pt idx="2511">
                  <c:v>1.0599430433435586E-2</c:v>
                </c:pt>
                <c:pt idx="2512">
                  <c:v>1.0588505075137533E-2</c:v>
                </c:pt>
                <c:pt idx="2513">
                  <c:v>1.0577596843219794E-2</c:v>
                </c:pt>
                <c:pt idx="2514">
                  <c:v>1.0566705794836651E-2</c:v>
                </c:pt>
                <c:pt idx="2515">
                  <c:v>1.0555831987542064E-2</c:v>
                </c:pt>
                <c:pt idx="2516">
                  <c:v>1.0544975478570251E-2</c:v>
                </c:pt>
                <c:pt idx="2517">
                  <c:v>1.0534136325315302E-2</c:v>
                </c:pt>
                <c:pt idx="2518">
                  <c:v>1.0523314585171306E-2</c:v>
                </c:pt>
                <c:pt idx="2519">
                  <c:v>1.0512510315532353E-2</c:v>
                </c:pt>
                <c:pt idx="2520">
                  <c:v>1.0501723573712596E-2</c:v>
                </c:pt>
                <c:pt idx="2521">
                  <c:v>1.0490954416946252E-2</c:v>
                </c:pt>
                <c:pt idx="2522">
                  <c:v>1.0480202902867219E-2</c:v>
                </c:pt>
                <c:pt idx="2523">
                  <c:v>1.0469469088629779E-2</c:v>
                </c:pt>
                <c:pt idx="2524">
                  <c:v>1.0458753031787893E-2</c:v>
                </c:pt>
                <c:pt idx="2525">
                  <c:v>1.0448054789415906E-2</c:v>
                </c:pt>
                <c:pt idx="2526">
                  <c:v>1.0437374419227652E-2</c:v>
                </c:pt>
                <c:pt idx="2527">
                  <c:v>1.0426711978297476E-2</c:v>
                </c:pt>
                <c:pt idx="2528">
                  <c:v>1.041606752417934E-2</c:v>
                </c:pt>
                <c:pt idx="2529">
                  <c:v>1.0405441114027525E-2</c:v>
                </c:pt>
                <c:pt idx="2530">
                  <c:v>1.0394832805555865E-2</c:v>
                </c:pt>
                <c:pt idx="2531">
                  <c:v>1.0384242655758769E-2</c:v>
                </c:pt>
                <c:pt idx="2532">
                  <c:v>1.0373670722190198E-2</c:v>
                </c:pt>
                <c:pt idx="2533">
                  <c:v>1.0363117062164307E-2</c:v>
                </c:pt>
                <c:pt idx="2534">
                  <c:v>1.035258173315512E-2</c:v>
                </c:pt>
                <c:pt idx="2535">
                  <c:v>1.0342064792236982E-2</c:v>
                </c:pt>
                <c:pt idx="2536">
                  <c:v>1.0331566297123729E-2</c:v>
                </c:pt>
                <c:pt idx="2537">
                  <c:v>1.0321086304889704E-2</c:v>
                </c:pt>
                <c:pt idx="2538">
                  <c:v>1.0310624873168805E-2</c:v>
                </c:pt>
                <c:pt idx="2539">
                  <c:v>1.0300182059195251E-2</c:v>
                </c:pt>
                <c:pt idx="2540">
                  <c:v>1.0289757920203257E-2</c:v>
                </c:pt>
                <c:pt idx="2541">
                  <c:v>1.0279352513746787E-2</c:v>
                </c:pt>
                <c:pt idx="2542">
                  <c:v>1.0268965897139992E-2</c:v>
                </c:pt>
                <c:pt idx="2543">
                  <c:v>1.0258598127697027E-2</c:v>
                </c:pt>
                <c:pt idx="2544">
                  <c:v>1.0245295924597997E-2</c:v>
                </c:pt>
                <c:pt idx="2545">
                  <c:v>1.0234971449882835E-2</c:v>
                </c:pt>
                <c:pt idx="2546">
                  <c:v>1.0226137048832129E-2</c:v>
                </c:pt>
                <c:pt idx="2547">
                  <c:v>1.0215847971721814E-2</c:v>
                </c:pt>
                <c:pt idx="2548">
                  <c:v>1.0205578036739382E-2</c:v>
                </c:pt>
                <c:pt idx="2549">
                  <c:v>1.0195327301358859E-2</c:v>
                </c:pt>
                <c:pt idx="2550">
                  <c:v>1.0185095823054269E-2</c:v>
                </c:pt>
                <c:pt idx="2551">
                  <c:v>1.0174883658979894E-2</c:v>
                </c:pt>
                <c:pt idx="2552">
                  <c:v>1.016469086660976E-2</c:v>
                </c:pt>
                <c:pt idx="2553">
                  <c:v>1.015451750325802E-2</c:v>
                </c:pt>
                <c:pt idx="2554">
                  <c:v>1.0144363626318764E-2</c:v>
                </c:pt>
                <c:pt idx="2555">
                  <c:v>1.0134229293026209E-2</c:v>
                </c:pt>
                <c:pt idx="2556">
                  <c:v>1.012411456085438E-2</c:v>
                </c:pt>
                <c:pt idx="2557">
                  <c:v>1.0114019487197368E-2</c:v>
                </c:pt>
                <c:pt idx="2558">
                  <c:v>1.010394412944926E-2</c:v>
                </c:pt>
                <c:pt idx="2559">
                  <c:v>1.0093888544844276E-2</c:v>
                </c:pt>
                <c:pt idx="2560">
                  <c:v>1.007984019159025E-2</c:v>
                </c:pt>
                <c:pt idx="2561">
                  <c:v>1.0073836924799906E-2</c:v>
                </c:pt>
                <c:pt idx="2562">
                  <c:v>1.0062414646876405E-2</c:v>
                </c:pt>
                <c:pt idx="2563">
                  <c:v>1.0053865085897229E-2</c:v>
                </c:pt>
                <c:pt idx="2564">
                  <c:v>1.0043909227919201E-2</c:v>
                </c:pt>
                <c:pt idx="2565">
                  <c:v>1.0033973487129089E-2</c:v>
                </c:pt>
                <c:pt idx="2566">
                  <c:v>1.0024057921320662E-2</c:v>
                </c:pt>
                <c:pt idx="2567">
                  <c:v>1.0014162587568265E-2</c:v>
                </c:pt>
                <c:pt idx="2568">
                  <c:v>1.0004287543186052E-2</c:v>
                </c:pt>
                <c:pt idx="2569">
                  <c:v>9.9944328457279852E-3</c:v>
                </c:pt>
                <c:pt idx="2570">
                  <c:v>9.984598552508217E-3</c:v>
                </c:pt>
                <c:pt idx="2571">
                  <c:v>9.9747847209208373E-3</c:v>
                </c:pt>
                <c:pt idx="2572">
                  <c:v>9.9649914082000635E-3</c:v>
                </c:pt>
                <c:pt idx="2573">
                  <c:v>9.9552186716600488E-3</c:v>
                </c:pt>
                <c:pt idx="2574">
                  <c:v>9.9454665689346911E-3</c:v>
                </c:pt>
                <c:pt idx="2575">
                  <c:v>9.9357351573381436E-3</c:v>
                </c:pt>
                <c:pt idx="2576">
                  <c:v>9.9260244938648157E-3</c:v>
                </c:pt>
                <c:pt idx="2577">
                  <c:v>9.9163346363884131E-3</c:v>
                </c:pt>
                <c:pt idx="2578">
                  <c:v>9.906665641983281E-3</c:v>
                </c:pt>
                <c:pt idx="2579">
                  <c:v>9.8970175680435091E-3</c:v>
                </c:pt>
                <c:pt idx="2580">
                  <c:v>9.8873904718832506E-3</c:v>
                </c:pt>
                <c:pt idx="2581">
                  <c:v>9.8777844109765311E-3</c:v>
                </c:pt>
                <c:pt idx="2582">
                  <c:v>9.8681994426375041E-3</c:v>
                </c:pt>
                <c:pt idx="2583">
                  <c:v>9.8586356244201312E-3</c:v>
                </c:pt>
                <c:pt idx="2584">
                  <c:v>9.8490930132388854E-3</c:v>
                </c:pt>
                <c:pt idx="2585">
                  <c:v>9.8395716668875366E-3</c:v>
                </c:pt>
                <c:pt idx="2586">
                  <c:v>9.830071642520366E-3</c:v>
                </c:pt>
                <c:pt idx="2587">
                  <c:v>9.8205929975314632E-3</c:v>
                </c:pt>
                <c:pt idx="2588">
                  <c:v>9.8111357893948536E-3</c:v>
                </c:pt>
                <c:pt idx="2589">
                  <c:v>9.8017000752648187E-3</c:v>
                </c:pt>
                <c:pt idx="2590">
                  <c:v>9.7922859126953199E-3</c:v>
                </c:pt>
                <c:pt idx="2591">
                  <c:v>9.7828933589205747E-3</c:v>
                </c:pt>
                <c:pt idx="2592">
                  <c:v>9.7735224714146085E-3</c:v>
                </c:pt>
                <c:pt idx="2593">
                  <c:v>9.7641733074915749E-3</c:v>
                </c:pt>
                <c:pt idx="2594">
                  <c:v>9.7548459244656271E-3</c:v>
                </c:pt>
                <c:pt idx="2595">
                  <c:v>9.7455403798107909E-3</c:v>
                </c:pt>
                <c:pt idx="2596">
                  <c:v>9.7325479966947626E-3</c:v>
                </c:pt>
                <c:pt idx="2597">
                  <c:v>9.7232952270509543E-3</c:v>
                </c:pt>
                <c:pt idx="2598">
                  <c:v>9.7164371942692895E-3</c:v>
                </c:pt>
                <c:pt idx="2599">
                  <c:v>9.7072227335548433E-3</c:v>
                </c:pt>
                <c:pt idx="2600">
                  <c:v>9.6980304062554978E-3</c:v>
                </c:pt>
                <c:pt idx="2601">
                  <c:v>9.6888602698452786E-3</c:v>
                </c:pt>
                <c:pt idx="2602">
                  <c:v>9.6797123811587227E-3</c:v>
                </c:pt>
                <c:pt idx="2603">
                  <c:v>9.6705867979895999E-3</c:v>
                </c:pt>
                <c:pt idx="2604">
                  <c:v>9.6614835775721275E-3</c:v>
                </c:pt>
                <c:pt idx="2605">
                  <c:v>9.6524027774602672E-3</c:v>
                </c:pt>
                <c:pt idx="2606">
                  <c:v>9.6433444547283642E-3</c:v>
                </c:pt>
                <c:pt idx="2607">
                  <c:v>9.6343086668504441E-3</c:v>
                </c:pt>
                <c:pt idx="2608">
                  <c:v>9.6252954712205963E-3</c:v>
                </c:pt>
                <c:pt idx="2609">
                  <c:v>9.6142543100992128E-3</c:v>
                </c:pt>
                <c:pt idx="2610">
                  <c:v>9.6022228236680718E-3</c:v>
                </c:pt>
                <c:pt idx="2611">
                  <c:v>9.5932907828011338E-3</c:v>
                </c:pt>
                <c:pt idx="2612">
                  <c:v>9.5843815964524737E-3</c:v>
                </c:pt>
                <c:pt idx="2613">
                  <c:v>9.5754953219362449E-3</c:v>
                </c:pt>
                <c:pt idx="2614">
                  <c:v>9.5653677085483224E-3</c:v>
                </c:pt>
                <c:pt idx="2615">
                  <c:v>9.557791737817567E-3</c:v>
                </c:pt>
                <c:pt idx="2616">
                  <c:v>9.5489745429233608E-3</c:v>
                </c:pt>
                <c:pt idx="2617">
                  <c:v>9.5401804892780717E-3</c:v>
                </c:pt>
                <c:pt idx="2618">
                  <c:v>9.5314096344356614E-3</c:v>
                </c:pt>
                <c:pt idx="2619">
                  <c:v>9.522662035550411E-3</c:v>
                </c:pt>
                <c:pt idx="2620">
                  <c:v>9.5139377499364741E-3</c:v>
                </c:pt>
                <c:pt idx="2621">
                  <c:v>9.5052368350678762E-3</c:v>
                </c:pt>
                <c:pt idx="2622">
                  <c:v>9.4965593484985789E-3</c:v>
                </c:pt>
                <c:pt idx="2623">
                  <c:v>9.4879053471430552E-3</c:v>
                </c:pt>
                <c:pt idx="2624">
                  <c:v>9.4792748887950751E-3</c:v>
                </c:pt>
                <c:pt idx="2625">
                  <c:v>9.4706680305289836E-3</c:v>
                </c:pt>
                <c:pt idx="2626">
                  <c:v>9.4620848298188065E-3</c:v>
                </c:pt>
                <c:pt idx="2627">
                  <c:v>9.4535253440586331E-3</c:v>
                </c:pt>
                <c:pt idx="2628">
                  <c:v>9.4449896306425529E-3</c:v>
                </c:pt>
                <c:pt idx="2629">
                  <c:v>9.4364777468047834E-3</c:v>
                </c:pt>
                <c:pt idx="2630">
                  <c:v>9.4279897500193499E-3</c:v>
                </c:pt>
                <c:pt idx="2631">
                  <c:v>9.41952569752047E-3</c:v>
                </c:pt>
                <c:pt idx="2632">
                  <c:v>9.4110856468621051E-3</c:v>
                </c:pt>
                <c:pt idx="2633">
                  <c:v>9.4026696551985367E-3</c:v>
                </c:pt>
                <c:pt idx="2634">
                  <c:v>9.3942777800837263E-3</c:v>
                </c:pt>
                <c:pt idx="2635">
                  <c:v>9.3859100787518912E-3</c:v>
                </c:pt>
                <c:pt idx="2636">
                  <c:v>9.3775666087569931E-3</c:v>
                </c:pt>
                <c:pt idx="2637">
                  <c:v>9.3692474271733772E-3</c:v>
                </c:pt>
                <c:pt idx="2638">
                  <c:v>9.3609525914750691E-3</c:v>
                </c:pt>
                <c:pt idx="2639">
                  <c:v>9.3526821590561582E-3</c:v>
                </c:pt>
                <c:pt idx="2640">
                  <c:v>9.3444361874706061E-3</c:v>
                </c:pt>
                <c:pt idx="2641">
                  <c:v>9.3362147337927581E-3</c:v>
                </c:pt>
                <c:pt idx="2642">
                  <c:v>9.3280178553367676E-3</c:v>
                </c:pt>
                <c:pt idx="2643">
                  <c:v>9.3198456098164684E-3</c:v>
                </c:pt>
                <c:pt idx="2644">
                  <c:v>9.3116980542262695E-3</c:v>
                </c:pt>
                <c:pt idx="2645">
                  <c:v>9.3035752462800048E-3</c:v>
                </c:pt>
                <c:pt idx="2646">
                  <c:v>9.2954772430520194E-3</c:v>
                </c:pt>
                <c:pt idx="2647">
                  <c:v>9.287404102096275E-3</c:v>
                </c:pt>
                <c:pt idx="2648">
                  <c:v>9.2766071480454571E-3</c:v>
                </c:pt>
                <c:pt idx="2649">
                  <c:v>9.2701885005919138E-3</c:v>
                </c:pt>
                <c:pt idx="2650">
                  <c:v>9.2633344258441497E-3</c:v>
                </c:pt>
                <c:pt idx="2651">
                  <c:v>9.2553613072787755E-3</c:v>
                </c:pt>
                <c:pt idx="2652">
                  <c:v>9.2474133377162815E-3</c:v>
                </c:pt>
                <c:pt idx="2653">
                  <c:v>9.2394905744708211E-3</c:v>
                </c:pt>
                <c:pt idx="2654">
                  <c:v>9.231593075096356E-3</c:v>
                </c:pt>
                <c:pt idx="2655">
                  <c:v>9.2237208966672313E-3</c:v>
                </c:pt>
                <c:pt idx="2656">
                  <c:v>9.2158740967374086E-3</c:v>
                </c:pt>
                <c:pt idx="2657">
                  <c:v>9.2080527327009776E-3</c:v>
                </c:pt>
                <c:pt idx="2658">
                  <c:v>9.2002568617921554E-3</c:v>
                </c:pt>
                <c:pt idx="2659">
                  <c:v>9.1924865414849677E-3</c:v>
                </c:pt>
                <c:pt idx="2660">
                  <c:v>9.1847418290136318E-3</c:v>
                </c:pt>
                <c:pt idx="2661">
                  <c:v>9.1770227819321093E-3</c:v>
                </c:pt>
                <c:pt idx="2662">
                  <c:v>9.1693294574746176E-3</c:v>
                </c:pt>
                <c:pt idx="2663">
                  <c:v>9.1616619130352461E-3</c:v>
                </c:pt>
                <c:pt idx="2664">
                  <c:v>9.1518416147806647E-3</c:v>
                </c:pt>
                <c:pt idx="2665">
                  <c:v>9.1464043937072859E-3</c:v>
                </c:pt>
                <c:pt idx="2666">
                  <c:v>9.1388145333670678E-3</c:v>
                </c:pt>
                <c:pt idx="2667">
                  <c:v>9.1312506825413919E-3</c:v>
                </c:pt>
                <c:pt idx="2668">
                  <c:v>9.1237128985444116E-3</c:v>
                </c:pt>
                <c:pt idx="2669">
                  <c:v>9.1162012389300884E-3</c:v>
                </c:pt>
                <c:pt idx="2670">
                  <c:v>9.1087157606928315E-3</c:v>
                </c:pt>
                <c:pt idx="2671">
                  <c:v>9.1012565214665386E-3</c:v>
                </c:pt>
                <c:pt idx="2672">
                  <c:v>9.0938235784854271E-3</c:v>
                </c:pt>
                <c:pt idx="2673">
                  <c:v>9.0864169891435864E-3</c:v>
                </c:pt>
                <c:pt idx="2674">
                  <c:v>9.07903681075517E-3</c:v>
                </c:pt>
                <c:pt idx="2675">
                  <c:v>9.0716831007942034E-3</c:v>
                </c:pt>
                <c:pt idx="2676">
                  <c:v>9.06435591657484E-3</c:v>
                </c:pt>
                <c:pt idx="2677">
                  <c:v>9.0570553154112332E-3</c:v>
                </c:pt>
                <c:pt idx="2678">
                  <c:v>9.0497813546974726E-3</c:v>
                </c:pt>
                <c:pt idx="2679">
                  <c:v>9.0425340919075836E-3</c:v>
                </c:pt>
                <c:pt idx="2680">
                  <c:v>9.0353135844356558E-3</c:v>
                </c:pt>
                <c:pt idx="2681">
                  <c:v>9.0281198891961623E-3</c:v>
                </c:pt>
                <c:pt idx="2682">
                  <c:v>9.0209530641427449E-3</c:v>
                </c:pt>
                <c:pt idx="2683">
                  <c:v>9.0138131663497489E-3</c:v>
                </c:pt>
                <c:pt idx="2684">
                  <c:v>9.0067002530513918E-3</c:v>
                </c:pt>
                <c:pt idx="2685">
                  <c:v>8.999614381881571E-3</c:v>
                </c:pt>
                <c:pt idx="2686">
                  <c:v>8.9925556100745041E-3</c:v>
                </c:pt>
                <c:pt idx="2687">
                  <c:v>8.9855239948644083E-3</c:v>
                </c:pt>
                <c:pt idx="2688">
                  <c:v>8.9785195940450535E-3</c:v>
                </c:pt>
                <c:pt idx="2689">
                  <c:v>8.9715424644509767E-3</c:v>
                </c:pt>
                <c:pt idx="2690">
                  <c:v>8.9645926637960116E-3</c:v>
                </c:pt>
                <c:pt idx="2691">
                  <c:v>8.9576702493143756E-3</c:v>
                </c:pt>
                <c:pt idx="2692">
                  <c:v>8.9507752784001582E-3</c:v>
                </c:pt>
                <c:pt idx="2693">
                  <c:v>8.9439078083675128E-3</c:v>
                </c:pt>
                <c:pt idx="2694">
                  <c:v>8.9370678966904649E-3</c:v>
                </c:pt>
                <c:pt idx="2695">
                  <c:v>8.9302556006032319E-3</c:v>
                </c:pt>
                <c:pt idx="2696">
                  <c:v>8.9234709775798393E-3</c:v>
                </c:pt>
                <c:pt idx="2697">
                  <c:v>8.9167140847745685E-3</c:v>
                </c:pt>
                <c:pt idx="2698">
                  <c:v>8.9099849799811892E-3</c:v>
                </c:pt>
                <c:pt idx="2699">
                  <c:v>8.9032837201141746E-3</c:v>
                </c:pt>
                <c:pt idx="2700">
                  <c:v>8.8966103626475501E-3</c:v>
                </c:pt>
                <c:pt idx="2701">
                  <c:v>8.8899649651352775E-3</c:v>
                </c:pt>
                <c:pt idx="2702">
                  <c:v>8.8833475847316379E-3</c:v>
                </c:pt>
                <c:pt idx="2703">
                  <c:v>8.8767582790705291E-3</c:v>
                </c:pt>
                <c:pt idx="2704">
                  <c:v>8.8701971052262962E-3</c:v>
                </c:pt>
                <c:pt idx="2705">
                  <c:v>8.8636641206729649E-3</c:v>
                </c:pt>
                <c:pt idx="2706">
                  <c:v>8.8571593827246886E-3</c:v>
                </c:pt>
                <c:pt idx="2707">
                  <c:v>8.8506829487755567E-3</c:v>
                </c:pt>
                <c:pt idx="2708">
                  <c:v>8.8442348762995948E-3</c:v>
                </c:pt>
                <c:pt idx="2709">
                  <c:v>8.8378152223711481E-3</c:v>
                </c:pt>
                <c:pt idx="2710">
                  <c:v>8.8314240447040504E-3</c:v>
                </c:pt>
                <c:pt idx="2711">
                  <c:v>8.825061400532519E-3</c:v>
                </c:pt>
                <c:pt idx="2712">
                  <c:v>8.8187273470907712E-3</c:v>
                </c:pt>
                <c:pt idx="2713">
                  <c:v>8.8124219420127048E-3</c:v>
                </c:pt>
                <c:pt idx="2714">
                  <c:v>8.806145242452601E-3</c:v>
                </c:pt>
                <c:pt idx="2715">
                  <c:v>8.7981174719242716E-3</c:v>
                </c:pt>
                <c:pt idx="2716">
                  <c:v>8.7936781893027671E-3</c:v>
                </c:pt>
                <c:pt idx="2717">
                  <c:v>8.787487950501216E-3</c:v>
                </c:pt>
                <c:pt idx="2718">
                  <c:v>8.7813266467140494E-3</c:v>
                </c:pt>
                <c:pt idx="2719">
                  <c:v>8.7751943354952289E-3</c:v>
                </c:pt>
                <c:pt idx="2720">
                  <c:v>8.7690910737592276E-3</c:v>
                </c:pt>
                <c:pt idx="2721">
                  <c:v>8.7630169192198792E-3</c:v>
                </c:pt>
                <c:pt idx="2722">
                  <c:v>8.7569719292712733E-3</c:v>
                </c:pt>
                <c:pt idx="2723">
                  <c:v>8.7509561610676911E-3</c:v>
                </c:pt>
                <c:pt idx="2724">
                  <c:v>8.7449696719232861E-3</c:v>
                </c:pt>
                <c:pt idx="2725">
                  <c:v>8.7390125194719559E-3</c:v>
                </c:pt>
                <c:pt idx="2726">
                  <c:v>8.7330847610278539E-3</c:v>
                </c:pt>
                <c:pt idx="2727">
                  <c:v>8.7271864538251975E-3</c:v>
                </c:pt>
                <c:pt idx="2728">
                  <c:v>8.7213176550982041E-3</c:v>
                </c:pt>
                <c:pt idx="2729">
                  <c:v>8.7154784226406434E-3</c:v>
                </c:pt>
                <c:pt idx="2730">
                  <c:v>8.7096688135268607E-3</c:v>
                </c:pt>
                <c:pt idx="2731">
                  <c:v>8.7038888850710094E-3</c:v>
                </c:pt>
                <c:pt idx="2732">
                  <c:v>8.698138694667179E-3</c:v>
                </c:pt>
                <c:pt idx="2733">
                  <c:v>8.6924182998693311E-3</c:v>
                </c:pt>
                <c:pt idx="2734">
                  <c:v>8.6867277577518109E-3</c:v>
                </c:pt>
                <c:pt idx="2735">
                  <c:v>8.6810671260284522E-3</c:v>
                </c:pt>
                <c:pt idx="2736">
                  <c:v>8.6754364616936641E-3</c:v>
                </c:pt>
                <c:pt idx="2737">
                  <c:v>8.6698358224612804E-3</c:v>
                </c:pt>
                <c:pt idx="2738">
                  <c:v>8.6642652654056462E-3</c:v>
                </c:pt>
                <c:pt idx="2739">
                  <c:v>8.6587248480007872E-3</c:v>
                </c:pt>
                <c:pt idx="2740">
                  <c:v>8.6532146276407929E-3</c:v>
                </c:pt>
                <c:pt idx="2741">
                  <c:v>8.6477346616398165E-3</c:v>
                </c:pt>
                <c:pt idx="2742">
                  <c:v>8.6422850074718838E-3</c:v>
                </c:pt>
                <c:pt idx="2743">
                  <c:v>8.636865722371212E-3</c:v>
                </c:pt>
                <c:pt idx="2744">
                  <c:v>8.6314768637318906E-3</c:v>
                </c:pt>
                <c:pt idx="2745">
                  <c:v>8.6261184888680731E-3</c:v>
                </c:pt>
                <c:pt idx="2746">
                  <c:v>8.620790655253785E-3</c:v>
                </c:pt>
                <c:pt idx="2747">
                  <c:v>8.6154934202831157E-3</c:v>
                </c:pt>
                <c:pt idx="2748">
                  <c:v>8.6102268411103466E-3</c:v>
                </c:pt>
                <c:pt idx="2749">
                  <c:v>8.6049909752894393E-3</c:v>
                </c:pt>
                <c:pt idx="2750">
                  <c:v>8.5997858802144833E-3</c:v>
                </c:pt>
                <c:pt idx="2751">
                  <c:v>8.5946116130397598E-3</c:v>
                </c:pt>
                <c:pt idx="2752">
                  <c:v>8.588735986974072E-3</c:v>
                </c:pt>
                <c:pt idx="2753">
                  <c:v>8.5843557922871128E-3</c:v>
                </c:pt>
                <c:pt idx="2754">
                  <c:v>8.5792743534174321E-3</c:v>
                </c:pt>
                <c:pt idx="2755">
                  <c:v>8.5742239719444058E-3</c:v>
                </c:pt>
                <c:pt idx="2756">
                  <c:v>8.5692047055019316E-3</c:v>
                </c:pt>
                <c:pt idx="2757">
                  <c:v>8.5642166110044826E-3</c:v>
                </c:pt>
                <c:pt idx="2758">
                  <c:v>8.5592597463257647E-3</c:v>
                </c:pt>
                <c:pt idx="2759">
                  <c:v>8.554334168460187E-3</c:v>
                </c:pt>
                <c:pt idx="2760">
                  <c:v>8.5494399349617112E-3</c:v>
                </c:pt>
                <c:pt idx="2761">
                  <c:v>8.5445771030645545E-3</c:v>
                </c:pt>
                <c:pt idx="2762">
                  <c:v>8.5397457301628066E-3</c:v>
                </c:pt>
                <c:pt idx="2763">
                  <c:v>8.5349458735706207E-3</c:v>
                </c:pt>
                <c:pt idx="2764">
                  <c:v>8.5301775908419586E-3</c:v>
                </c:pt>
                <c:pt idx="2765">
                  <c:v>8.5240934280683689E-3</c:v>
                </c:pt>
                <c:pt idx="2766">
                  <c:v>8.5207359761518831E-3</c:v>
                </c:pt>
                <c:pt idx="2767">
                  <c:v>8.5160627588987126E-3</c:v>
                </c:pt>
                <c:pt idx="2768">
                  <c:v>8.5114213448456155E-3</c:v>
                </c:pt>
                <c:pt idx="2769">
                  <c:v>8.5068117913067454E-3</c:v>
                </c:pt>
                <c:pt idx="2770">
                  <c:v>8.5015828166135066E-3</c:v>
                </c:pt>
                <c:pt idx="2771">
                  <c:v>8.4976884954279797E-3</c:v>
                </c:pt>
                <c:pt idx="2772">
                  <c:v>8.4931748678762631E-3</c:v>
                </c:pt>
                <c:pt idx="2773">
                  <c:v>8.4886933303351952E-3</c:v>
                </c:pt>
                <c:pt idx="2774">
                  <c:v>8.4842439401189296E-3</c:v>
                </c:pt>
                <c:pt idx="2775">
                  <c:v>8.4798267546215556E-3</c:v>
                </c:pt>
                <c:pt idx="2776">
                  <c:v>8.4754418313970348E-3</c:v>
                </c:pt>
                <c:pt idx="2777">
                  <c:v>8.4710892275996486E-3</c:v>
                </c:pt>
                <c:pt idx="2778">
                  <c:v>8.4667690007034224E-3</c:v>
                </c:pt>
                <c:pt idx="2779">
                  <c:v>8.4624812079425737E-3</c:v>
                </c:pt>
                <c:pt idx="2780">
                  <c:v>8.458225906711192E-3</c:v>
                </c:pt>
                <c:pt idx="2781">
                  <c:v>8.4540031544833028E-3</c:v>
                </c:pt>
                <c:pt idx="2782">
                  <c:v>8.4498130085730594E-3</c:v>
                </c:pt>
                <c:pt idx="2783">
                  <c:v>8.4456555262946154E-3</c:v>
                </c:pt>
                <c:pt idx="2784">
                  <c:v>8.4415307649621241E-3</c:v>
                </c:pt>
                <c:pt idx="2785">
                  <c:v>8.4374387821295471E-3</c:v>
                </c:pt>
                <c:pt idx="2786">
                  <c:v>8.4333796350311019E-3</c:v>
                </c:pt>
                <c:pt idx="2787">
                  <c:v>8.4293533811408139E-3</c:v>
                </c:pt>
                <c:pt idx="2788">
                  <c:v>8.4253600777728366E-3</c:v>
                </c:pt>
                <c:pt idx="2789">
                  <c:v>8.4213997820814512E-3</c:v>
                </c:pt>
                <c:pt idx="2790">
                  <c:v>8.4174725517804916E-3</c:v>
                </c:pt>
                <c:pt idx="2791">
                  <c:v>8.4135784439443029E-3</c:v>
                </c:pt>
                <c:pt idx="2792">
                  <c:v>8.4097175161268467E-3</c:v>
                </c:pt>
                <c:pt idx="2793">
                  <c:v>8.4058898255623404E-3</c:v>
                </c:pt>
                <c:pt idx="2794">
                  <c:v>8.4020954297248096E-3</c:v>
                </c:pt>
                <c:pt idx="2795">
                  <c:v>8.3983343858484716E-3</c:v>
                </c:pt>
                <c:pt idx="2796">
                  <c:v>8.394606751487288E-3</c:v>
                </c:pt>
                <c:pt idx="2797">
                  <c:v>8.3909125837955401E-3</c:v>
                </c:pt>
                <c:pt idx="2798">
                  <c:v>8.3872519404071255E-3</c:v>
                </c:pt>
                <c:pt idx="2799">
                  <c:v>8.3836248782365175E-3</c:v>
                </c:pt>
                <c:pt idx="2800">
                  <c:v>8.3800314550774857E-3</c:v>
                </c:pt>
                <c:pt idx="2801">
                  <c:v>8.3764717280843115E-3</c:v>
                </c:pt>
                <c:pt idx="2802">
                  <c:v>8.3729457548109565E-3</c:v>
                </c:pt>
                <c:pt idx="2803">
                  <c:v>8.3694535923317659E-3</c:v>
                </c:pt>
                <c:pt idx="2804">
                  <c:v>8.365013442963587E-3</c:v>
                </c:pt>
                <c:pt idx="2805">
                  <c:v>8.3615987781726631E-3</c:v>
                </c:pt>
                <c:pt idx="2806">
                  <c:v>8.358698981290047E-3</c:v>
                </c:pt>
                <c:pt idx="2807">
                  <c:v>8.3553475038744551E-3</c:v>
                </c:pt>
                <c:pt idx="2808">
                  <c:v>8.3520301325368251E-3</c:v>
                </c:pt>
                <c:pt idx="2809">
                  <c:v>8.3487469244314383E-3</c:v>
                </c:pt>
                <c:pt idx="2810">
                  <c:v>8.3454979369523841E-3</c:v>
                </c:pt>
                <c:pt idx="2811">
                  <c:v>8.3422832277335601E-3</c:v>
                </c:pt>
                <c:pt idx="2812">
                  <c:v>8.3391028539292478E-3</c:v>
                </c:pt>
                <c:pt idx="2813">
                  <c:v>8.3359568727736644E-3</c:v>
                </c:pt>
                <c:pt idx="2814">
                  <c:v>8.3328453418207715E-3</c:v>
                </c:pt>
                <c:pt idx="2815">
                  <c:v>8.3297683184646587E-3</c:v>
                </c:pt>
                <c:pt idx="2816">
                  <c:v>8.3267258600194793E-3</c:v>
                </c:pt>
                <c:pt idx="2817">
                  <c:v>8.3237180236395147E-3</c:v>
                </c:pt>
                <c:pt idx="2818">
                  <c:v>8.3207448669586626E-3</c:v>
                </c:pt>
                <c:pt idx="2819">
                  <c:v>8.3178064473710123E-3</c:v>
                </c:pt>
                <c:pt idx="2820">
                  <c:v>8.3140796135694472E-3</c:v>
                </c:pt>
                <c:pt idx="2821">
                  <c:v>8.3120340483322508E-3</c:v>
                </c:pt>
                <c:pt idx="2822">
                  <c:v>8.30879819898378E-3</c:v>
                </c:pt>
                <c:pt idx="2823">
                  <c:v>8.306401285516074E-3</c:v>
                </c:pt>
                <c:pt idx="2824">
                  <c:v>8.3036374111866706E-3</c:v>
                </c:pt>
                <c:pt idx="2825">
                  <c:v>8.3009086179153257E-3</c:v>
                </c:pt>
                <c:pt idx="2826">
                  <c:v>8.2982149634158731E-3</c:v>
                </c:pt>
                <c:pt idx="2827">
                  <c:v>8.2955565045228497E-3</c:v>
                </c:pt>
                <c:pt idx="2828">
                  <c:v>8.2929332990300253E-3</c:v>
                </c:pt>
                <c:pt idx="2829">
                  <c:v>8.2903454041716174E-3</c:v>
                </c:pt>
                <c:pt idx="2830">
                  <c:v>8.2877928772617793E-3</c:v>
                </c:pt>
                <c:pt idx="2831">
                  <c:v>8.2852757756946005E-3</c:v>
                </c:pt>
                <c:pt idx="2832">
                  <c:v>8.2827941567842345E-3</c:v>
                </c:pt>
                <c:pt idx="2833">
                  <c:v>8.2803480780846428E-3</c:v>
                </c:pt>
                <c:pt idx="2834">
                  <c:v>8.2779375967501068E-3</c:v>
                </c:pt>
                <c:pt idx="2835">
                  <c:v>8.2755627700947798E-3</c:v>
                </c:pt>
                <c:pt idx="2836">
                  <c:v>8.2732236557525596E-3</c:v>
                </c:pt>
                <c:pt idx="2837">
                  <c:v>8.2709203109576634E-3</c:v>
                </c:pt>
                <c:pt idx="2838">
                  <c:v>8.2686527929443088E-3</c:v>
                </c:pt>
                <c:pt idx="2839">
                  <c:v>8.2664211593463932E-3</c:v>
                </c:pt>
                <c:pt idx="2840">
                  <c:v>8.2642254673981341E-3</c:v>
                </c:pt>
                <c:pt idx="2841">
                  <c:v>8.2620657742538128E-3</c:v>
                </c:pt>
                <c:pt idx="2842">
                  <c:v>8.259942137627263E-3</c:v>
                </c:pt>
                <c:pt idx="2843">
                  <c:v>8.257854614672766E-3</c:v>
                </c:pt>
                <c:pt idx="2844">
                  <c:v>8.2558032627044753E-3</c:v>
                </c:pt>
                <c:pt idx="2845">
                  <c:v>8.2537881392763524E-3</c:v>
                </c:pt>
                <c:pt idx="2846">
                  <c:v>8.2518093017025507E-3</c:v>
                </c:pt>
                <c:pt idx="2847">
                  <c:v>8.2498668072972237E-3</c:v>
                </c:pt>
                <c:pt idx="2848">
                  <c:v>8.2479607132945887E-3</c:v>
                </c:pt>
                <c:pt idx="2849">
                  <c:v>8.2460910774084795E-3</c:v>
                </c:pt>
                <c:pt idx="2850">
                  <c:v>8.2442579567931773E-3</c:v>
                </c:pt>
                <c:pt idx="2851">
                  <c:v>8.2424614086828996E-3</c:v>
                </c:pt>
                <c:pt idx="2852">
                  <c:v>8.2407014907115439E-3</c:v>
                </c:pt>
                <c:pt idx="2853">
                  <c:v>8.2389782597935834E-3</c:v>
                </c:pt>
                <c:pt idx="2854">
                  <c:v>8.2372917739625962E-3</c:v>
                </c:pt>
                <c:pt idx="2855">
                  <c:v>8.235642089973183E-3</c:v>
                </c:pt>
                <c:pt idx="2856">
                  <c:v>8.2335752368045689E-3</c:v>
                </c:pt>
                <c:pt idx="2857">
                  <c:v>8.2320098874344438E-3</c:v>
                </c:pt>
                <c:pt idx="2858">
                  <c:v>8.2306975986767839E-3</c:v>
                </c:pt>
                <c:pt idx="2859">
                  <c:v>8.2292009918383258E-3</c:v>
                </c:pt>
                <c:pt idx="2860">
                  <c:v>8.2277414820453032E-3</c:v>
                </c:pt>
                <c:pt idx="2861">
                  <c:v>8.2263191266918056E-3</c:v>
                </c:pt>
                <c:pt idx="2862">
                  <c:v>8.2249339830919865E-3</c:v>
                </c:pt>
                <c:pt idx="2863">
                  <c:v>8.2235861089596796E-3</c:v>
                </c:pt>
                <c:pt idx="2864">
                  <c:v>8.2222755612093579E-3</c:v>
                </c:pt>
                <c:pt idx="2865">
                  <c:v>8.2210023975548552E-3</c:v>
                </c:pt>
                <c:pt idx="2866">
                  <c:v>8.2197666750705167E-3</c:v>
                </c:pt>
                <c:pt idx="2867">
                  <c:v>8.218568451150432E-3</c:v>
                </c:pt>
                <c:pt idx="2868">
                  <c:v>8.2174077835084347E-3</c:v>
                </c:pt>
                <c:pt idx="2869">
                  <c:v>8.216284729138934E-3</c:v>
                </c:pt>
                <c:pt idx="2870">
                  <c:v>8.2151993455958916E-3</c:v>
                </c:pt>
                <c:pt idx="2871">
                  <c:v>8.2139019202021046E-3</c:v>
                </c:pt>
                <c:pt idx="2872">
                  <c:v>8.213141820085923E-3</c:v>
                </c:pt>
                <c:pt idx="2873">
                  <c:v>8.2121697930670479E-3</c:v>
                </c:pt>
                <c:pt idx="2874">
                  <c:v>8.2112641348386362E-3</c:v>
                </c:pt>
                <c:pt idx="2875">
                  <c:v>8.2102145745199806E-3</c:v>
                </c:pt>
                <c:pt idx="2876">
                  <c:v>8.2093618555845183E-3</c:v>
                </c:pt>
                <c:pt idx="2877">
                  <c:v>8.2085472169879381E-3</c:v>
                </c:pt>
                <c:pt idx="2878">
                  <c:v>8.2077707164440739E-3</c:v>
                </c:pt>
                <c:pt idx="2879">
                  <c:v>8.2070324111871429E-3</c:v>
                </c:pt>
                <c:pt idx="2880">
                  <c:v>8.2063323586112347E-3</c:v>
                </c:pt>
                <c:pt idx="2881">
                  <c:v>8.2056706157107584E-3</c:v>
                </c:pt>
                <c:pt idx="2882">
                  <c:v>8.205047240439356E-3</c:v>
                </c:pt>
                <c:pt idx="2883">
                  <c:v>8.2044622896315644E-3</c:v>
                </c:pt>
                <c:pt idx="2884">
                  <c:v>8.2039158210012175E-3</c:v>
                </c:pt>
                <c:pt idx="2885">
                  <c:v>8.2034078917825326E-3</c:v>
                </c:pt>
                <c:pt idx="2886">
                  <c:v>8.2029385594495352E-3</c:v>
                </c:pt>
                <c:pt idx="2887">
                  <c:v>8.2025078812364427E-3</c:v>
                </c:pt>
                <c:pt idx="2888">
                  <c:v>8.2021159142975364E-3</c:v>
                </c:pt>
                <c:pt idx="2889">
                  <c:v>8.2017627165864582E-3</c:v>
                </c:pt>
                <c:pt idx="2890">
                  <c:v>8.2014483449377451E-3</c:v>
                </c:pt>
                <c:pt idx="2891">
                  <c:v>8.2011728570652309E-3</c:v>
                </c:pt>
                <c:pt idx="2892">
                  <c:v>8.2009363100432608E-3</c:v>
                </c:pt>
                <c:pt idx="2893">
                  <c:v>8.2007387615057326E-3</c:v>
                </c:pt>
                <c:pt idx="2894">
                  <c:v>8.2005802686069273E-3</c:v>
                </c:pt>
                <c:pt idx="2895">
                  <c:v>8.2004608888208708E-3</c:v>
                </c:pt>
                <c:pt idx="2896">
                  <c:v>8.2003806793817802E-3</c:v>
                </c:pt>
                <c:pt idx="2897">
                  <c:v>8.2003396978436172E-3</c:v>
                </c:pt>
                <c:pt idx="2898">
                  <c:v>8.2003380014405991E-3</c:v>
                </c:pt>
                <c:pt idx="2899">
                  <c:v>8.2003756475668155E-3</c:v>
                </c:pt>
                <c:pt idx="2900">
                  <c:v>8.2004526936962918E-3</c:v>
                </c:pt>
                <c:pt idx="2901">
                  <c:v>8.2005691969833094E-3</c:v>
                </c:pt>
                <c:pt idx="2902">
                  <c:v>8.200725215061766E-3</c:v>
                </c:pt>
                <c:pt idx="2903">
                  <c:v>8.2009208050060067E-3</c:v>
                </c:pt>
                <c:pt idx="2904">
                  <c:v>8.2011560244499293E-3</c:v>
                </c:pt>
                <c:pt idx="2905">
                  <c:v>8.201430930467879E-3</c:v>
                </c:pt>
                <c:pt idx="2906">
                  <c:v>8.2017455806138173E-3</c:v>
                </c:pt>
                <c:pt idx="2907">
                  <c:v>8.2021000322818338E-3</c:v>
                </c:pt>
                <c:pt idx="2908">
                  <c:v>8.2027375809357039E-3</c:v>
                </c:pt>
                <c:pt idx="2909">
                  <c:v>8.2031946426042168E-3</c:v>
                </c:pt>
                <c:pt idx="2910">
                  <c:v>8.2037328188544478E-3</c:v>
                </c:pt>
                <c:pt idx="2911">
                  <c:v>8.2042585223351949E-3</c:v>
                </c:pt>
                <c:pt idx="2912">
                  <c:v>8.2048243323207259E-3</c:v>
                </c:pt>
                <c:pt idx="2913">
                  <c:v>8.2054303061518397E-3</c:v>
                </c:pt>
                <c:pt idx="2914">
                  <c:v>8.2060765012759163E-3</c:v>
                </c:pt>
                <c:pt idx="2915">
                  <c:v>8.2067629750071092E-3</c:v>
                </c:pt>
                <c:pt idx="2916">
                  <c:v>8.2074897847128625E-3</c:v>
                </c:pt>
                <c:pt idx="2917">
                  <c:v>8.2082569877606204E-3</c:v>
                </c:pt>
                <c:pt idx="2918">
                  <c:v>8.2090646415444724E-3</c:v>
                </c:pt>
                <c:pt idx="2919">
                  <c:v>8.2099128034052171E-3</c:v>
                </c:pt>
                <c:pt idx="2920">
                  <c:v>8.2108015307635895E-3</c:v>
                </c:pt>
                <c:pt idx="2921">
                  <c:v>8.2119540225455978E-3</c:v>
                </c:pt>
                <c:pt idx="2922">
                  <c:v>8.2127979027912801E-3</c:v>
                </c:pt>
                <c:pt idx="2923">
                  <c:v>8.2138202734594046E-3</c:v>
                </c:pt>
                <c:pt idx="2924">
                  <c:v>8.2148834536432958E-3</c:v>
                </c:pt>
                <c:pt idx="2925">
                  <c:v>8.215987500577171E-3</c:v>
                </c:pt>
                <c:pt idx="2926">
                  <c:v>8.2172993833395935E-3</c:v>
                </c:pt>
                <c:pt idx="2927">
                  <c:v>8.2183184245909757E-3</c:v>
                </c:pt>
                <c:pt idx="2928">
                  <c:v>8.2195454163791482E-3</c:v>
                </c:pt>
                <c:pt idx="2929">
                  <c:v>8.2208135043337904E-3</c:v>
                </c:pt>
                <c:pt idx="2930">
                  <c:v>8.2221227458489921E-3</c:v>
                </c:pt>
                <c:pt idx="2931">
                  <c:v>8.2234731984787146E-3</c:v>
                </c:pt>
                <c:pt idx="2932">
                  <c:v>8.2248649194571755E-3</c:v>
                </c:pt>
                <c:pt idx="2933">
                  <c:v>8.2262979661784641E-3</c:v>
                </c:pt>
                <c:pt idx="2934">
                  <c:v>8.22777239603667E-3</c:v>
                </c:pt>
                <c:pt idx="2935">
                  <c:v>8.2292882664258826E-3</c:v>
                </c:pt>
                <c:pt idx="2936">
                  <c:v>8.2308456345803194E-3</c:v>
                </c:pt>
                <c:pt idx="2937">
                  <c:v>8.2324445578940697E-3</c:v>
                </c:pt>
                <c:pt idx="2938">
                  <c:v>8.2340850938411592E-3</c:v>
                </c:pt>
                <c:pt idx="2939">
                  <c:v>8.2357672998156772E-3</c:v>
                </c:pt>
                <c:pt idx="2940">
                  <c:v>8.2374912330518413E-3</c:v>
                </c:pt>
                <c:pt idx="2941">
                  <c:v>8.2392569509437408E-3</c:v>
                </c:pt>
                <c:pt idx="2942">
                  <c:v>8.2410645108854652E-3</c:v>
                </c:pt>
                <c:pt idx="2943">
                  <c:v>8.242913970191168E-3</c:v>
                </c:pt>
                <c:pt idx="2944">
                  <c:v>8.2448053861750026E-3</c:v>
                </c:pt>
                <c:pt idx="2945">
                  <c:v>8.2467388163909305E-3</c:v>
                </c:pt>
                <c:pt idx="2946">
                  <c:v>8.2487143182330414E-3</c:v>
                </c:pt>
                <c:pt idx="2947">
                  <c:v>8.2507319488556163E-3</c:v>
                </c:pt>
                <c:pt idx="2948">
                  <c:v>8.252791765732681E-3</c:v>
                </c:pt>
                <c:pt idx="2949">
                  <c:v>8.2548938261783888E-3</c:v>
                </c:pt>
                <c:pt idx="2950">
                  <c:v>8.2570381875868293E-3</c:v>
                </c:pt>
                <c:pt idx="2951">
                  <c:v>8.2592249072721557E-3</c:v>
                </c:pt>
                <c:pt idx="2952">
                  <c:v>8.2614540427883298E-3</c:v>
                </c:pt>
                <c:pt idx="2953">
                  <c:v>8.2637256512096968E-3</c:v>
                </c:pt>
                <c:pt idx="2954">
                  <c:v>8.2660397902500904E-3</c:v>
                </c:pt>
                <c:pt idx="2955">
                  <c:v>8.2683965169838558E-3</c:v>
                </c:pt>
                <c:pt idx="2956">
                  <c:v>8.2707958887251465E-3</c:v>
                </c:pt>
                <c:pt idx="2957">
                  <c:v>8.2732379632677322E-3</c:v>
                </c:pt>
                <c:pt idx="2958">
                  <c:v>8.2757227975260861E-3</c:v>
                </c:pt>
                <c:pt idx="2959">
                  <c:v>8.2782504491341058E-3</c:v>
                </c:pt>
                <c:pt idx="2960">
                  <c:v>8.2811916966196719E-3</c:v>
                </c:pt>
                <c:pt idx="2961">
                  <c:v>8.2838112927596796E-3</c:v>
                </c:pt>
                <c:pt idx="2962">
                  <c:v>8.286090881037822E-3</c:v>
                </c:pt>
                <c:pt idx="2963">
                  <c:v>8.2887903753459113E-3</c:v>
                </c:pt>
                <c:pt idx="2964">
                  <c:v>8.2915329736543697E-3</c:v>
                </c:pt>
                <c:pt idx="2965">
                  <c:v>8.2943187334372226E-3</c:v>
                </c:pt>
                <c:pt idx="2966">
                  <c:v>8.2971477120885595E-3</c:v>
                </c:pt>
                <c:pt idx="2967">
                  <c:v>8.3000199670024699E-3</c:v>
                </c:pt>
                <c:pt idx="2968">
                  <c:v>8.3029355552532991E-3</c:v>
                </c:pt>
                <c:pt idx="2969">
                  <c:v>8.3058945346348168E-3</c:v>
                </c:pt>
                <c:pt idx="2970">
                  <c:v>8.3088969621414321E-3</c:v>
                </c:pt>
                <c:pt idx="2971">
                  <c:v>8.3119428954070429E-3</c:v>
                </c:pt>
                <c:pt idx="2972">
                  <c:v>8.3150323917458024E-3</c:v>
                </c:pt>
                <c:pt idx="2973">
                  <c:v>8.3181655083119921E-3</c:v>
                </c:pt>
                <c:pt idx="2974">
                  <c:v>8.3213423028194455E-3</c:v>
                </c:pt>
                <c:pt idx="2975">
                  <c:v>8.325491024585574E-3</c:v>
                </c:pt>
                <c:pt idx="2976">
                  <c:v>8.3278271543552052E-3</c:v>
                </c:pt>
                <c:pt idx="2977">
                  <c:v>8.3311353261716903E-3</c:v>
                </c:pt>
                <c:pt idx="2978">
                  <c:v>8.334487405265989E-3</c:v>
                </c:pt>
                <c:pt idx="2979">
                  <c:v>8.3378834490321907E-3</c:v>
                </c:pt>
                <c:pt idx="2980">
                  <c:v>8.3413235144647047E-3</c:v>
                </c:pt>
                <c:pt idx="2981">
                  <c:v>8.3448076594372367E-3</c:v>
                </c:pt>
                <c:pt idx="2982">
                  <c:v>8.3483359411840041E-3</c:v>
                </c:pt>
                <c:pt idx="2983">
                  <c:v>8.3519084168592883E-3</c:v>
                </c:pt>
                <c:pt idx="2984">
                  <c:v>8.3555251439371148E-3</c:v>
                </c:pt>
                <c:pt idx="2985">
                  <c:v>8.359186179811573E-3</c:v>
                </c:pt>
                <c:pt idx="2986">
                  <c:v>8.3628915817968164E-3</c:v>
                </c:pt>
                <c:pt idx="2987">
                  <c:v>8.3666414072869344E-3</c:v>
                </c:pt>
                <c:pt idx="2988">
                  <c:v>8.3704357136760166E-3</c:v>
                </c:pt>
                <c:pt idx="2989">
                  <c:v>8.3742745584380884E-3</c:v>
                </c:pt>
                <c:pt idx="2990">
                  <c:v>8.3781579986474952E-3</c:v>
                </c:pt>
                <c:pt idx="2991">
                  <c:v>8.3820860919381346E-3</c:v>
                </c:pt>
                <c:pt idx="2992">
                  <c:v>8.3860588955442239E-3</c:v>
                </c:pt>
                <c:pt idx="2993">
                  <c:v>8.3900764669397887E-3</c:v>
                </c:pt>
                <c:pt idx="2994">
                  <c:v>8.3941388634389824E-3</c:v>
                </c:pt>
                <c:pt idx="2995">
                  <c:v>8.3982461421960863E-3</c:v>
                </c:pt>
                <c:pt idx="2996">
                  <c:v>8.4023983609249342E-3</c:v>
                </c:pt>
                <c:pt idx="2997">
                  <c:v>8.4065955768597433E-3</c:v>
                </c:pt>
                <c:pt idx="2998">
                  <c:v>8.4108378472347312E-3</c:v>
                </c:pt>
                <c:pt idx="2999">
                  <c:v>8.4151252296038592E-3</c:v>
                </c:pt>
                <c:pt idx="3000">
                  <c:v>8.4194577812013449E-3</c:v>
                </c:pt>
                <c:pt idx="3001">
                  <c:v>8.4238355595811498E-3</c:v>
                </c:pt>
                <c:pt idx="3002">
                  <c:v>8.4282586217376831E-3</c:v>
                </c:pt>
                <c:pt idx="3003">
                  <c:v>8.4327270254647146E-3</c:v>
                </c:pt>
                <c:pt idx="3004">
                  <c:v>8.4372408278365896E-3</c:v>
                </c:pt>
                <c:pt idx="3005">
                  <c:v>8.4418000863273335E-3</c:v>
                </c:pt>
                <c:pt idx="3006">
                  <c:v>8.4464048583310358E-3</c:v>
                </c:pt>
                <c:pt idx="3007">
                  <c:v>8.4510552014016582E-3</c:v>
                </c:pt>
                <c:pt idx="3008">
                  <c:v>8.4557511723737377E-3</c:v>
                </c:pt>
                <c:pt idx="3009">
                  <c:v>8.4604928291209802E-3</c:v>
                </c:pt>
                <c:pt idx="3010">
                  <c:v>8.4652802286377948E-3</c:v>
                </c:pt>
                <c:pt idx="3011">
                  <c:v>8.4701134286380153E-3</c:v>
                </c:pt>
                <c:pt idx="3012">
                  <c:v>8.4745157711285657E-3</c:v>
                </c:pt>
                <c:pt idx="3013">
                  <c:v>8.478788426558026E-3</c:v>
                </c:pt>
                <c:pt idx="3014">
                  <c:v>8.4830558615234253E-3</c:v>
                </c:pt>
                <c:pt idx="3015">
                  <c:v>8.4873180557210048E-3</c:v>
                </c:pt>
                <c:pt idx="3016">
                  <c:v>8.4915749897263026E-3</c:v>
                </c:pt>
                <c:pt idx="3017">
                  <c:v>8.4958266435553043E-3</c:v>
                </c:pt>
                <c:pt idx="3018">
                  <c:v>8.5000729971440592E-3</c:v>
                </c:pt>
                <c:pt idx="3019">
                  <c:v>8.5043140307483611E-3</c:v>
                </c:pt>
                <c:pt idx="3020">
                  <c:v>8.5085497243042596E-3</c:v>
                </c:pt>
                <c:pt idx="3021">
                  <c:v>8.5127800582274205E-3</c:v>
                </c:pt>
                <c:pt idx="3022">
                  <c:v>8.5170050124538932E-3</c:v>
                </c:pt>
                <c:pt idx="3023">
                  <c:v>8.5212245670795994E-3</c:v>
                </c:pt>
                <c:pt idx="3024">
                  <c:v>8.5254387024402689E-3</c:v>
                </c:pt>
                <c:pt idx="3025">
                  <c:v>8.5296473983120791E-3</c:v>
                </c:pt>
                <c:pt idx="3026">
                  <c:v>8.5350505544745658E-3</c:v>
                </c:pt>
                <c:pt idx="3027">
                  <c:v>8.5380483929320405E-3</c:v>
                </c:pt>
                <c:pt idx="3028">
                  <c:v>8.542240651712163E-3</c:v>
                </c:pt>
                <c:pt idx="3029">
                  <c:v>8.5464273917068567E-3</c:v>
                </c:pt>
                <c:pt idx="3030">
                  <c:v>8.5506085929321074E-3</c:v>
                </c:pt>
                <c:pt idx="3031">
                  <c:v>8.5547842355637727E-3</c:v>
                </c:pt>
                <c:pt idx="3032">
                  <c:v>8.5589542997777102E-3</c:v>
                </c:pt>
                <c:pt idx="3033">
                  <c:v>8.5631187656698415E-3</c:v>
                </c:pt>
                <c:pt idx="3034">
                  <c:v>8.5672776133360884E-3</c:v>
                </c:pt>
                <c:pt idx="3035">
                  <c:v>8.5714308228723723E-3</c:v>
                </c:pt>
                <c:pt idx="3036">
                  <c:v>8.575578374374615E-3</c:v>
                </c:pt>
                <c:pt idx="3037">
                  <c:v>8.5797202481785462E-3</c:v>
                </c:pt>
                <c:pt idx="3038">
                  <c:v>8.5838564239804072E-3</c:v>
                </c:pt>
                <c:pt idx="3039">
                  <c:v>8.5879868823557359E-3</c:v>
                </c:pt>
                <c:pt idx="3040">
                  <c:v>8.592111603240582E-3</c:v>
                </c:pt>
                <c:pt idx="3041">
                  <c:v>8.5962305666509309E-3</c:v>
                </c:pt>
                <c:pt idx="3042">
                  <c:v>8.6003437528425764E-3</c:v>
                </c:pt>
                <c:pt idx="3043">
                  <c:v>8.6044511418315039E-3</c:v>
                </c:pt>
                <c:pt idx="3044">
                  <c:v>8.6085527137935713E-3</c:v>
                </c:pt>
                <c:pt idx="3045">
                  <c:v>8.6126484488247002E-3</c:v>
                </c:pt>
                <c:pt idx="3046">
                  <c:v>8.6167383271806841E-3</c:v>
                </c:pt>
                <c:pt idx="3047">
                  <c:v>8.6208223287975727E-3</c:v>
                </c:pt>
                <c:pt idx="3048">
                  <c:v>8.6249004339311597E-3</c:v>
                </c:pt>
                <c:pt idx="3049">
                  <c:v>8.6289726225174945E-3</c:v>
                </c:pt>
                <c:pt idx="3050">
                  <c:v>8.633038874812371E-3</c:v>
                </c:pt>
                <c:pt idx="3051">
                  <c:v>8.6370991709916467E-3</c:v>
                </c:pt>
                <c:pt idx="3052">
                  <c:v>8.6411534911512433E-3</c:v>
                </c:pt>
                <c:pt idx="3053">
                  <c:v>8.6452018152272103E-3</c:v>
                </c:pt>
                <c:pt idx="3054">
                  <c:v>8.6492441234753414E-3</c:v>
                </c:pt>
                <c:pt idx="3055">
                  <c:v>8.6532803961514304E-3</c:v>
                </c:pt>
                <c:pt idx="3056">
                  <c:v>8.6573106130316546E-3</c:v>
                </c:pt>
                <c:pt idx="3057">
                  <c:v>8.6613347545316799E-3</c:v>
                </c:pt>
                <c:pt idx="3058">
                  <c:v>8.6653528008273639E-3</c:v>
                </c:pt>
                <c:pt idx="3059">
                  <c:v>8.6693647317748201E-3</c:v>
                </c:pt>
                <c:pt idx="3060">
                  <c:v>8.6733705275499062E-3</c:v>
                </c:pt>
                <c:pt idx="3061">
                  <c:v>8.6773701684084159E-3</c:v>
                </c:pt>
                <c:pt idx="3062">
                  <c:v>8.6813636344462708E-3</c:v>
                </c:pt>
                <c:pt idx="3063">
                  <c:v>8.6853509055195843E-3</c:v>
                </c:pt>
                <c:pt idx="3064">
                  <c:v>8.6899001759199734E-3</c:v>
                </c:pt>
                <c:pt idx="3065">
                  <c:v>8.6933067841954426E-3</c:v>
                </c:pt>
                <c:pt idx="3066">
                  <c:v>8.6972753517500223E-3</c:v>
                </c:pt>
                <c:pt idx="3067">
                  <c:v>8.7012376452033635E-3</c:v>
                </c:pt>
                <c:pt idx="3068">
                  <c:v>8.7051936444115796E-3</c:v>
                </c:pt>
                <c:pt idx="3069">
                  <c:v>8.7091433296304643E-3</c:v>
                </c:pt>
                <c:pt idx="3070">
                  <c:v>8.7130866808760032E-3</c:v>
                </c:pt>
                <c:pt idx="3071">
                  <c:v>8.717023678324054E-3</c:v>
                </c:pt>
                <c:pt idx="3072">
                  <c:v>8.7209543022304103E-3</c:v>
                </c:pt>
                <c:pt idx="3073">
                  <c:v>8.7248785323712497E-3</c:v>
                </c:pt>
                <c:pt idx="3074">
                  <c:v>8.7287963493221099E-3</c:v>
                </c:pt>
                <c:pt idx="3075">
                  <c:v>8.7327077326992963E-3</c:v>
                </c:pt>
                <c:pt idx="3076">
                  <c:v>8.7366126629984109E-3</c:v>
                </c:pt>
                <c:pt idx="3077">
                  <c:v>8.740511120155503E-3</c:v>
                </c:pt>
                <c:pt idx="3078">
                  <c:v>8.7444030845063025E-3</c:v>
                </c:pt>
                <c:pt idx="3079">
                  <c:v>8.7482885359069229E-3</c:v>
                </c:pt>
                <c:pt idx="3080">
                  <c:v>8.7521674546131578E-3</c:v>
                </c:pt>
                <c:pt idx="3081">
                  <c:v>8.7571450046652899E-3</c:v>
                </c:pt>
                <c:pt idx="3082">
                  <c:v>8.7602880579629172E-3</c:v>
                </c:pt>
                <c:pt idx="3083">
                  <c:v>8.7643155907102255E-3</c:v>
                </c:pt>
                <c:pt idx="3084">
                  <c:v>8.7681672333950189E-3</c:v>
                </c:pt>
                <c:pt idx="3085">
                  <c:v>8.7720122413070811E-3</c:v>
                </c:pt>
                <c:pt idx="3086">
                  <c:v>8.7758505943025256E-3</c:v>
                </c:pt>
                <c:pt idx="3087">
                  <c:v>8.7796822724772738E-3</c:v>
                </c:pt>
                <c:pt idx="3088">
                  <c:v>8.7835072561670557E-3</c:v>
                </c:pt>
                <c:pt idx="3089">
                  <c:v>8.7873255253878568E-3</c:v>
                </c:pt>
                <c:pt idx="3090">
                  <c:v>8.7911370599957905E-3</c:v>
                </c:pt>
                <c:pt idx="3091">
                  <c:v>8.7949418407262669E-3</c:v>
                </c:pt>
                <c:pt idx="3092">
                  <c:v>8.7987398470357192E-3</c:v>
                </c:pt>
                <c:pt idx="3093">
                  <c:v>8.8025310594996853E-3</c:v>
                </c:pt>
                <c:pt idx="3094">
                  <c:v>8.8063154581341507E-3</c:v>
                </c:pt>
                <c:pt idx="3095">
                  <c:v>8.810093022875165E-3</c:v>
                </c:pt>
                <c:pt idx="3096">
                  <c:v>8.813863733978522E-3</c:v>
                </c:pt>
                <c:pt idx="3097">
                  <c:v>8.8176275715401431E-3</c:v>
                </c:pt>
                <c:pt idx="3098">
                  <c:v>8.8213845157358861E-3</c:v>
                </c:pt>
                <c:pt idx="3099">
                  <c:v>8.8251345467416087E-3</c:v>
                </c:pt>
                <c:pt idx="3100">
                  <c:v>8.8288776444933603E-3</c:v>
                </c:pt>
                <c:pt idx="3101">
                  <c:v>8.8326137890870626E-3</c:v>
                </c:pt>
                <c:pt idx="3102">
                  <c:v>8.8363429609383815E-3</c:v>
                </c:pt>
                <c:pt idx="3103">
                  <c:v>8.8400651398234942E-3</c:v>
                </c:pt>
                <c:pt idx="3104">
                  <c:v>8.8437803061580667E-3</c:v>
                </c:pt>
                <c:pt idx="3105">
                  <c:v>8.8474884397182763E-3</c:v>
                </c:pt>
                <c:pt idx="3106">
                  <c:v>8.8511895210796609E-3</c:v>
                </c:pt>
                <c:pt idx="3107">
                  <c:v>8.8548835300183981E-3</c:v>
                </c:pt>
                <c:pt idx="3108">
                  <c:v>8.8585704466304094E-3</c:v>
                </c:pt>
                <c:pt idx="3109">
                  <c:v>8.8622502512514245E-3</c:v>
                </c:pt>
                <c:pt idx="3110">
                  <c:v>8.8659229238974291E-3</c:v>
                </c:pt>
                <c:pt idx="3111">
                  <c:v>8.8695884447442808E-3</c:v>
                </c:pt>
                <c:pt idx="3112">
                  <c:v>8.873246793648093E-3</c:v>
                </c:pt>
                <c:pt idx="3113">
                  <c:v>8.8768979511044677E-3</c:v>
                </c:pt>
                <c:pt idx="3114">
                  <c:v>8.8805418972093264E-3</c:v>
                </c:pt>
                <c:pt idx="3115">
                  <c:v>8.8841786117388466E-3</c:v>
                </c:pt>
                <c:pt idx="3116">
                  <c:v>8.8888437298706435E-3</c:v>
                </c:pt>
                <c:pt idx="3117">
                  <c:v>8.8924638408816037E-3</c:v>
                </c:pt>
                <c:pt idx="3118">
                  <c:v>8.8955609865415397E-3</c:v>
                </c:pt>
                <c:pt idx="3119">
                  <c:v>8.8991675307248386E-3</c:v>
                </c:pt>
                <c:pt idx="3120">
                  <c:v>8.9027667413343892E-3</c:v>
                </c:pt>
                <c:pt idx="3121">
                  <c:v>8.9063585985460492E-3</c:v>
                </c:pt>
                <c:pt idx="3122">
                  <c:v>8.909943082135996E-3</c:v>
                </c:pt>
                <c:pt idx="3123">
                  <c:v>8.9135201727597035E-3</c:v>
                </c:pt>
                <c:pt idx="3124">
                  <c:v>8.9170898500334772E-3</c:v>
                </c:pt>
                <c:pt idx="3125">
                  <c:v>8.9206520943729828E-3</c:v>
                </c:pt>
                <c:pt idx="3126">
                  <c:v>8.9242068858741419E-3</c:v>
                </c:pt>
                <c:pt idx="3127">
                  <c:v>8.9277542044730041E-3</c:v>
                </c:pt>
                <c:pt idx="3128">
                  <c:v>8.9312940306651711E-3</c:v>
                </c:pt>
                <c:pt idx="3129">
                  <c:v>8.9348263440669484E-3</c:v>
                </c:pt>
                <c:pt idx="3130">
                  <c:v>8.9383511250940018E-3</c:v>
                </c:pt>
                <c:pt idx="3131">
                  <c:v>8.9418683537623167E-3</c:v>
                </c:pt>
                <c:pt idx="3132">
                  <c:v>8.947102127949691E-3</c:v>
                </c:pt>
                <c:pt idx="3133">
                  <c:v>8.9488800748860342E-3</c:v>
                </c:pt>
                <c:pt idx="3134">
                  <c:v>8.9528731124666194E-3</c:v>
                </c:pt>
                <c:pt idx="3135">
                  <c:v>8.9558613482054739E-3</c:v>
                </c:pt>
                <c:pt idx="3136">
                  <c:v>8.9593405172383456E-3</c:v>
                </c:pt>
                <c:pt idx="3137">
                  <c:v>8.9628120148077528E-3</c:v>
                </c:pt>
                <c:pt idx="3138">
                  <c:v>8.966275820769809E-3</c:v>
                </c:pt>
                <c:pt idx="3139">
                  <c:v>8.9697319153803079E-3</c:v>
                </c:pt>
                <c:pt idx="3140">
                  <c:v>8.9731802788151072E-3</c:v>
                </c:pt>
                <c:pt idx="3141">
                  <c:v>8.9766208911701284E-3</c:v>
                </c:pt>
                <c:pt idx="3142">
                  <c:v>8.9800537324613572E-3</c:v>
                </c:pt>
                <c:pt idx="3143">
                  <c:v>8.9834787829445872E-3</c:v>
                </c:pt>
                <c:pt idx="3144">
                  <c:v>8.9868960227956762E-3</c:v>
                </c:pt>
                <c:pt idx="3145">
                  <c:v>8.9903054318707376E-3</c:v>
                </c:pt>
                <c:pt idx="3146">
                  <c:v>8.9937069905055012E-3</c:v>
                </c:pt>
                <c:pt idx="3147">
                  <c:v>8.9971006786360164E-3</c:v>
                </c:pt>
                <c:pt idx="3148">
                  <c:v>9.000486476598013E-3</c:v>
                </c:pt>
                <c:pt idx="3149">
                  <c:v>9.0038643644074767E-3</c:v>
                </c:pt>
                <c:pt idx="3150">
                  <c:v>9.0072343222402651E-3</c:v>
                </c:pt>
                <c:pt idx="3151">
                  <c:v>9.0105963301123637E-3</c:v>
                </c:pt>
                <c:pt idx="3152">
                  <c:v>9.0139503682795663E-3</c:v>
                </c:pt>
                <c:pt idx="3153">
                  <c:v>9.0172964165979863E-3</c:v>
                </c:pt>
                <c:pt idx="3154">
                  <c:v>9.0206344554832896E-3</c:v>
                </c:pt>
                <c:pt idx="3155">
                  <c:v>9.0239644648715256E-3</c:v>
                </c:pt>
                <c:pt idx="3156">
                  <c:v>9.027286424938552E-3</c:v>
                </c:pt>
                <c:pt idx="3157">
                  <c:v>9.0306003159401627E-3</c:v>
                </c:pt>
                <c:pt idx="3158">
                  <c:v>9.033906117972279E-3</c:v>
                </c:pt>
                <c:pt idx="3159">
                  <c:v>9.0372038107311425E-3</c:v>
                </c:pt>
                <c:pt idx="3160">
                  <c:v>9.0404933747922911E-3</c:v>
                </c:pt>
                <c:pt idx="3161">
                  <c:v>9.0437747900917742E-3</c:v>
                </c:pt>
                <c:pt idx="3162">
                  <c:v>9.0470480369653217E-3</c:v>
                </c:pt>
                <c:pt idx="3163">
                  <c:v>9.0503130952690469E-3</c:v>
                </c:pt>
                <c:pt idx="3164">
                  <c:v>9.0535699451788076E-3</c:v>
                </c:pt>
                <c:pt idx="3165">
                  <c:v>9.0568185670303336E-3</c:v>
                </c:pt>
                <c:pt idx="3166">
                  <c:v>9.0600589405998022E-3</c:v>
                </c:pt>
                <c:pt idx="3167">
                  <c:v>9.0632910461430072E-3</c:v>
                </c:pt>
                <c:pt idx="3168">
                  <c:v>9.0681223109445597E-3</c:v>
                </c:pt>
                <c:pt idx="3169">
                  <c:v>9.0713344160597842E-3</c:v>
                </c:pt>
                <c:pt idx="3170">
                  <c:v>9.0733950441812539E-3</c:v>
                </c:pt>
                <c:pt idx="3171">
                  <c:v>9.0765926849734058E-3</c:v>
                </c:pt>
                <c:pt idx="3172">
                  <c:v>9.079781955341204E-3</c:v>
                </c:pt>
                <c:pt idx="3173">
                  <c:v>9.0829628358601866E-3</c:v>
                </c:pt>
                <c:pt idx="3174">
                  <c:v>9.0861353061466588E-3</c:v>
                </c:pt>
                <c:pt idx="3175">
                  <c:v>9.0892993466162864E-3</c:v>
                </c:pt>
                <c:pt idx="3176">
                  <c:v>9.0924549372850549E-3</c:v>
                </c:pt>
                <c:pt idx="3177">
                  <c:v>9.0956020584087582E-3</c:v>
                </c:pt>
                <c:pt idx="3178">
                  <c:v>9.0987406900033818E-3</c:v>
                </c:pt>
                <c:pt idx="3179">
                  <c:v>9.1018708121648473E-3</c:v>
                </c:pt>
                <c:pt idx="3180">
                  <c:v>9.1049924049890762E-3</c:v>
                </c:pt>
                <c:pt idx="3181">
                  <c:v>9.1094541188194711E-3</c:v>
                </c:pt>
                <c:pt idx="3182">
                  <c:v>9.1129800540112882E-3</c:v>
                </c:pt>
                <c:pt idx="3183">
                  <c:v>9.1160710230919761E-3</c:v>
                </c:pt>
                <c:pt idx="3184">
                  <c:v>9.1191533717882578E-3</c:v>
                </c:pt>
                <c:pt idx="3185">
                  <c:v>9.1222270803559269E-3</c:v>
                </c:pt>
                <c:pt idx="3186">
                  <c:v>9.1257292852020555E-3</c:v>
                </c:pt>
                <c:pt idx="3187">
                  <c:v>9.1283484982085383E-3</c:v>
                </c:pt>
                <c:pt idx="3188">
                  <c:v>9.1313961673655797E-3</c:v>
                </c:pt>
                <c:pt idx="3189">
                  <c:v>9.1344351171773752E-3</c:v>
                </c:pt>
                <c:pt idx="3190">
                  <c:v>9.1374653275000384E-3</c:v>
                </c:pt>
                <c:pt idx="3191">
                  <c:v>9.1404867784294908E-3</c:v>
                </c:pt>
                <c:pt idx="3192">
                  <c:v>9.1434994502215261E-3</c:v>
                </c:pt>
                <c:pt idx="3193">
                  <c:v>9.1465033228121939E-3</c:v>
                </c:pt>
                <c:pt idx="3194">
                  <c:v>9.1494983764572879E-3</c:v>
                </c:pt>
                <c:pt idx="3195">
                  <c:v>9.1524845913326658E-3</c:v>
                </c:pt>
                <c:pt idx="3196">
                  <c:v>9.1554619474543131E-3</c:v>
                </c:pt>
                <c:pt idx="3197">
                  <c:v>9.1584304249181514E-3</c:v>
                </c:pt>
                <c:pt idx="3198">
                  <c:v>9.1613900040599106E-3</c:v>
                </c:pt>
                <c:pt idx="3199">
                  <c:v>9.1643406646557679E-3</c:v>
                </c:pt>
                <c:pt idx="3200">
                  <c:v>9.1672823870414533E-3</c:v>
                </c:pt>
                <c:pt idx="3201">
                  <c:v>9.1702151513128882E-3</c:v>
                </c:pt>
                <c:pt idx="3202">
                  <c:v>9.1731389376459305E-3</c:v>
                </c:pt>
                <c:pt idx="3203">
                  <c:v>9.1760537259766295E-3</c:v>
                </c:pt>
                <c:pt idx="3204">
                  <c:v>9.1789594966407151E-3</c:v>
                </c:pt>
                <c:pt idx="3205">
                  <c:v>9.1818562295742367E-3</c:v>
                </c:pt>
                <c:pt idx="3206">
                  <c:v>9.1847439051129243E-3</c:v>
                </c:pt>
                <c:pt idx="3207">
                  <c:v>9.1876225031928271E-3</c:v>
                </c:pt>
                <c:pt idx="3208">
                  <c:v>9.1904920038299309E-3</c:v>
                </c:pt>
                <c:pt idx="3209">
                  <c:v>9.1933523875198375E-3</c:v>
                </c:pt>
                <c:pt idx="3210">
                  <c:v>9.1962036339587883E-3</c:v>
                </c:pt>
                <c:pt idx="3211">
                  <c:v>9.199045723642385E-3</c:v>
                </c:pt>
                <c:pt idx="3212">
                  <c:v>9.2018786363468053E-3</c:v>
                </c:pt>
                <c:pt idx="3213">
                  <c:v>9.2047023524077787E-3</c:v>
                </c:pt>
                <c:pt idx="3214">
                  <c:v>9.2075168519212269E-3</c:v>
                </c:pt>
                <c:pt idx="3215">
                  <c:v>9.2103221149830716E-3</c:v>
                </c:pt>
                <c:pt idx="3216">
                  <c:v>9.2131181217691704E-3</c:v>
                </c:pt>
                <c:pt idx="3217">
                  <c:v>9.2159048522955089E-3</c:v>
                </c:pt>
                <c:pt idx="3218">
                  <c:v>9.2186822867379448E-3</c:v>
                </c:pt>
                <c:pt idx="3219">
                  <c:v>9.2214504050325274E-3</c:v>
                </c:pt>
                <c:pt idx="3220">
                  <c:v>9.225310377294349E-3</c:v>
                </c:pt>
                <c:pt idx="3221">
                  <c:v>9.2273506248652382E-3</c:v>
                </c:pt>
                <c:pt idx="3222">
                  <c:v>9.229698665746966E-3</c:v>
                </c:pt>
                <c:pt idx="3223">
                  <c:v>9.232429321608393E-3</c:v>
                </c:pt>
                <c:pt idx="3224">
                  <c:v>9.2351505618815111E-3</c:v>
                </c:pt>
                <c:pt idx="3225">
                  <c:v>9.2378623669020499E-3</c:v>
                </c:pt>
                <c:pt idx="3226">
                  <c:v>9.2405647170057392E-3</c:v>
                </c:pt>
                <c:pt idx="3227">
                  <c:v>9.2432575919687565E-3</c:v>
                </c:pt>
                <c:pt idx="3228">
                  <c:v>9.2459409720468955E-3</c:v>
                </c:pt>
                <c:pt idx="3229">
                  <c:v>9.2486148371762056E-3</c:v>
                </c:pt>
                <c:pt idx="3230">
                  <c:v>9.2512791676924166E-3</c:v>
                </c:pt>
                <c:pt idx="3231">
                  <c:v>9.2539339440111945E-3</c:v>
                </c:pt>
                <c:pt idx="3232">
                  <c:v>9.2565791454291002E-3</c:v>
                </c:pt>
                <c:pt idx="3233">
                  <c:v>9.2592147528414159E-3</c:v>
                </c:pt>
                <c:pt idx="3234">
                  <c:v>9.2618407461042551E-3</c:v>
                </c:pt>
                <c:pt idx="3235">
                  <c:v>9.2644571052336033E-3</c:v>
                </c:pt>
                <c:pt idx="3236">
                  <c:v>9.267806807189416E-3</c:v>
                </c:pt>
                <c:pt idx="3237">
                  <c:v>9.2696608416353854E-3</c:v>
                </c:pt>
                <c:pt idx="3238">
                  <c:v>9.2726170064683089E-3</c:v>
                </c:pt>
                <c:pt idx="3239">
                  <c:v>9.2748258033736874E-3</c:v>
                </c:pt>
                <c:pt idx="3240">
                  <c:v>9.2773936939138935E-3</c:v>
                </c:pt>
                <c:pt idx="3241">
                  <c:v>9.2799518312158824E-3</c:v>
                </c:pt>
                <c:pt idx="3242">
                  <c:v>9.2825001952157038E-3</c:v>
                </c:pt>
                <c:pt idx="3243">
                  <c:v>9.2850387661691514E-3</c:v>
                </c:pt>
                <c:pt idx="3244">
                  <c:v>9.2875675241721467E-3</c:v>
                </c:pt>
                <c:pt idx="3245">
                  <c:v>9.2900864491607393E-3</c:v>
                </c:pt>
                <c:pt idx="3246">
                  <c:v>9.292595521390723E-3</c:v>
                </c:pt>
                <c:pt idx="3247">
                  <c:v>9.2950947211978274E-3</c:v>
                </c:pt>
                <c:pt idx="3248">
                  <c:v>9.2975840284381661E-3</c:v>
                </c:pt>
                <c:pt idx="3249">
                  <c:v>9.3000634232076607E-3</c:v>
                </c:pt>
                <c:pt idx="3250">
                  <c:v>9.3025328856022327E-3</c:v>
                </c:pt>
                <c:pt idx="3251">
                  <c:v>9.3049923961174841E-3</c:v>
                </c:pt>
                <c:pt idx="3252">
                  <c:v>9.3074419344496562E-3</c:v>
                </c:pt>
                <c:pt idx="3253">
                  <c:v>9.3098814808545427E-3</c:v>
                </c:pt>
                <c:pt idx="3254">
                  <c:v>9.3123110155080013E-3</c:v>
                </c:pt>
                <c:pt idx="3255">
                  <c:v>9.3147305186658258E-3</c:v>
                </c:pt>
                <c:pt idx="3256">
                  <c:v>9.3171399700242574E-3</c:v>
                </c:pt>
                <c:pt idx="3257">
                  <c:v>9.3195393500788981E-3</c:v>
                </c:pt>
                <c:pt idx="3258">
                  <c:v>9.3219286386858613E-3</c:v>
                </c:pt>
                <c:pt idx="3259">
                  <c:v>9.3243078163407489E-3</c:v>
                </c:pt>
                <c:pt idx="3260">
                  <c:v>9.3266768627398022E-3</c:v>
                </c:pt>
                <c:pt idx="3261">
                  <c:v>9.329035758058879E-3</c:v>
                </c:pt>
                <c:pt idx="3262">
                  <c:v>9.3313844828735171E-3</c:v>
                </c:pt>
                <c:pt idx="3263">
                  <c:v>9.3337230168000218E-3</c:v>
                </c:pt>
                <c:pt idx="3264">
                  <c:v>9.3360513400941869E-3</c:v>
                </c:pt>
                <c:pt idx="3265">
                  <c:v>9.3383694330118061E-3</c:v>
                </c:pt>
                <c:pt idx="3266">
                  <c:v>9.340677275568865E-3</c:v>
                </c:pt>
                <c:pt idx="3267">
                  <c:v>9.3429748478612851E-3</c:v>
                </c:pt>
                <c:pt idx="3268">
                  <c:v>9.3452621299849881E-3</c:v>
                </c:pt>
                <c:pt idx="3269">
                  <c:v>9.3475391022757037E-3</c:v>
                </c:pt>
                <c:pt idx="3270">
                  <c:v>9.3498057445096094E-3</c:v>
                </c:pt>
                <c:pt idx="3271">
                  <c:v>9.352062037022435E-3</c:v>
                </c:pt>
                <c:pt idx="3272">
                  <c:v>9.3546279584177938E-3</c:v>
                </c:pt>
                <c:pt idx="3273">
                  <c:v>9.3568620060047181E-3</c:v>
                </c:pt>
                <c:pt idx="3274">
                  <c:v>9.3587686175133911E-3</c:v>
                </c:pt>
                <c:pt idx="3275">
                  <c:v>9.3609833120211761E-3</c:v>
                </c:pt>
                <c:pt idx="3276">
                  <c:v>9.3631875576072332E-3</c:v>
                </c:pt>
                <c:pt idx="3277">
                  <c:v>9.365381334287548E-3</c:v>
                </c:pt>
                <c:pt idx="3278">
                  <c:v>9.3675646217583619E-3</c:v>
                </c:pt>
                <c:pt idx="3279">
                  <c:v>9.3697374005952128E-3</c:v>
                </c:pt>
                <c:pt idx="3280">
                  <c:v>9.3718996507341501E-3</c:v>
                </c:pt>
                <c:pt idx="3281">
                  <c:v>9.3740513522710955E-3</c:v>
                </c:pt>
                <c:pt idx="3282">
                  <c:v>9.3761924854618428E-3</c:v>
                </c:pt>
                <c:pt idx="3283">
                  <c:v>9.3783230302424414E-3</c:v>
                </c:pt>
                <c:pt idx="3284">
                  <c:v>9.3804429669486211E-3</c:v>
                </c:pt>
                <c:pt idx="3285">
                  <c:v>9.3825522754364954E-3</c:v>
                </c:pt>
                <c:pt idx="3286">
                  <c:v>9.384650935961858E-3</c:v>
                </c:pt>
                <c:pt idx="3287">
                  <c:v>9.387333535864073E-3</c:v>
                </c:pt>
                <c:pt idx="3288">
                  <c:v>9.3888162337485426E-3</c:v>
                </c:pt>
                <c:pt idx="3289">
                  <c:v>9.3908828312017079E-3</c:v>
                </c:pt>
                <c:pt idx="3290">
                  <c:v>9.3929387011559839E-3</c:v>
                </c:pt>
                <c:pt idx="3291">
                  <c:v>9.3949838236273564E-3</c:v>
                </c:pt>
                <c:pt idx="3292">
                  <c:v>9.397018178951555E-3</c:v>
                </c:pt>
                <c:pt idx="3293">
                  <c:v>9.3990417470646292E-3</c:v>
                </c:pt>
                <c:pt idx="3294">
                  <c:v>9.4010545082223729E-3</c:v>
                </c:pt>
                <c:pt idx="3295">
                  <c:v>9.4030564426805796E-3</c:v>
                </c:pt>
                <c:pt idx="3296">
                  <c:v>9.4050475300555547E-3</c:v>
                </c:pt>
                <c:pt idx="3297">
                  <c:v>9.4070277509228362E-3</c:v>
                </c:pt>
                <c:pt idx="3298">
                  <c:v>9.4089970854582816E-3</c:v>
                </c:pt>
                <c:pt idx="3299">
                  <c:v>9.4109555132781963E-3</c:v>
                </c:pt>
                <c:pt idx="3300">
                  <c:v>9.4129030149581183E-3</c:v>
                </c:pt>
                <c:pt idx="3301">
                  <c:v>9.4148395705140331E-3</c:v>
                </c:pt>
                <c:pt idx="3302">
                  <c:v>9.4167651598819901E-3</c:v>
                </c:pt>
                <c:pt idx="3303">
                  <c:v>9.4186797635575914E-3</c:v>
                </c:pt>
                <c:pt idx="3304">
                  <c:v>9.4205833613170142E-3</c:v>
                </c:pt>
                <c:pt idx="3305">
                  <c:v>9.4224759332561803E-3</c:v>
                </c:pt>
                <c:pt idx="3306">
                  <c:v>9.4243574597108193E-3</c:v>
                </c:pt>
                <c:pt idx="3307">
                  <c:v>9.4262279207768529E-3</c:v>
                </c:pt>
                <c:pt idx="3308">
                  <c:v>9.4280872964702667E-3</c:v>
                </c:pt>
                <c:pt idx="3309">
                  <c:v>9.4299355668869822E-3</c:v>
                </c:pt>
                <c:pt idx="3310">
                  <c:v>9.4317727122827932E-3</c:v>
                </c:pt>
                <c:pt idx="3311">
                  <c:v>9.4335987126736853E-3</c:v>
                </c:pt>
                <c:pt idx="3312">
                  <c:v>9.4354135482355161E-3</c:v>
                </c:pt>
                <c:pt idx="3313">
                  <c:v>9.4372171991441434E-3</c:v>
                </c:pt>
                <c:pt idx="3314">
                  <c:v>9.4390096454155525E-3</c:v>
                </c:pt>
                <c:pt idx="3315">
                  <c:v>9.4407908670657292E-3</c:v>
                </c:pt>
                <c:pt idx="3316">
                  <c:v>9.4425608444304032E-3</c:v>
                </c:pt>
                <c:pt idx="3317">
                  <c:v>9.4443195575255601E-3</c:v>
                </c:pt>
                <c:pt idx="3318">
                  <c:v>9.4460669864471214E-3</c:v>
                </c:pt>
                <c:pt idx="3319">
                  <c:v>9.4478031113709449E-3</c:v>
                </c:pt>
                <c:pt idx="3320">
                  <c:v>9.4495279125528242E-3</c:v>
                </c:pt>
                <c:pt idx="3321">
                  <c:v>9.4512413698488729E-3</c:v>
                </c:pt>
                <c:pt idx="3322">
                  <c:v>9.4529434633550125E-3</c:v>
                </c:pt>
                <c:pt idx="3323">
                  <c:v>9.4546341735668449E-3</c:v>
                </c:pt>
                <c:pt idx="3324">
                  <c:v>9.456552449185196E-3</c:v>
                </c:pt>
                <c:pt idx="3325">
                  <c:v>9.4579813636919141E-3</c:v>
                </c:pt>
                <c:pt idx="3326">
                  <c:v>9.4596378037170581E-3</c:v>
                </c:pt>
                <c:pt idx="3327">
                  <c:v>9.4612827809914535E-3</c:v>
                </c:pt>
                <c:pt idx="3328">
                  <c:v>9.4629162751314055E-3</c:v>
                </c:pt>
                <c:pt idx="3329">
                  <c:v>9.4645382666325162E-3</c:v>
                </c:pt>
                <c:pt idx="3330">
                  <c:v>9.4661487351910267E-3</c:v>
                </c:pt>
                <c:pt idx="3331">
                  <c:v>9.4677476613824751E-3</c:v>
                </c:pt>
                <c:pt idx="3332">
                  <c:v>9.4693350250629749E-3</c:v>
                </c:pt>
                <c:pt idx="3333">
                  <c:v>9.4709108064883196E-3</c:v>
                </c:pt>
                <c:pt idx="3334">
                  <c:v>9.4724749854346868E-3</c:v>
                </c:pt>
                <c:pt idx="3335">
                  <c:v>9.4740275424776144E-3</c:v>
                </c:pt>
                <c:pt idx="3336">
                  <c:v>9.4755684574732157E-3</c:v>
                </c:pt>
                <c:pt idx="3337">
                  <c:v>9.4775324954454732E-3</c:v>
                </c:pt>
                <c:pt idx="3338">
                  <c:v>9.4786152821058067E-3</c:v>
                </c:pt>
                <c:pt idx="3339">
                  <c:v>9.4801211518547035E-3</c:v>
                </c:pt>
                <c:pt idx="3340">
                  <c:v>9.4816153002597048E-3</c:v>
                </c:pt>
                <c:pt idx="3341">
                  <c:v>9.4830977072568601E-3</c:v>
                </c:pt>
                <c:pt idx="3342">
                  <c:v>9.4847774838946464E-3</c:v>
                </c:pt>
                <c:pt idx="3343">
                  <c:v>9.4860272174113192E-3</c:v>
                </c:pt>
                <c:pt idx="3344">
                  <c:v>9.4874742809203383E-3</c:v>
                </c:pt>
                <c:pt idx="3345">
                  <c:v>9.4889095234851339E-3</c:v>
                </c:pt>
                <c:pt idx="3346">
                  <c:v>9.4903329252815638E-3</c:v>
                </c:pt>
                <c:pt idx="3347">
                  <c:v>9.4917444664854855E-3</c:v>
                </c:pt>
                <c:pt idx="3348">
                  <c:v>9.4931441271128847E-3</c:v>
                </c:pt>
                <c:pt idx="3349">
                  <c:v>9.4945318872596829E-3</c:v>
                </c:pt>
                <c:pt idx="3350">
                  <c:v>9.4959077271816739E-3</c:v>
                </c:pt>
                <c:pt idx="3351">
                  <c:v>9.4972716268149071E-3</c:v>
                </c:pt>
                <c:pt idx="3352">
                  <c:v>9.4986235664151764E-3</c:v>
                </c:pt>
                <c:pt idx="3353">
                  <c:v>9.4999635261583393E-3</c:v>
                </c:pt>
                <c:pt idx="3354">
                  <c:v>9.5012914859804454E-3</c:v>
                </c:pt>
                <c:pt idx="3355">
                  <c:v>9.5026074261372884E-3</c:v>
                </c:pt>
                <c:pt idx="3356">
                  <c:v>9.5039113268047259E-3</c:v>
                </c:pt>
                <c:pt idx="3357">
                  <c:v>9.5052031677589355E-3</c:v>
                </c:pt>
                <c:pt idx="3358">
                  <c:v>9.506482929655391E-3</c:v>
                </c:pt>
                <c:pt idx="3359">
                  <c:v>9.5077505921103977E-3</c:v>
                </c:pt>
                <c:pt idx="3360">
                  <c:v>9.5090061353797495E-3</c:v>
                </c:pt>
                <c:pt idx="3361">
                  <c:v>9.510249539879112E-3</c:v>
                </c:pt>
                <c:pt idx="3362">
                  <c:v>9.5114807855445349E-3</c:v>
                </c:pt>
                <c:pt idx="3363">
                  <c:v>9.5126998523120676E-3</c:v>
                </c:pt>
                <c:pt idx="3364">
                  <c:v>9.513906720597376E-3</c:v>
                </c:pt>
                <c:pt idx="3365">
                  <c:v>9.5151013700967013E-3</c:v>
                </c:pt>
                <c:pt idx="3366">
                  <c:v>9.5162837815454537E-3</c:v>
                </c:pt>
                <c:pt idx="3367">
                  <c:v>9.5174539344800024E-3</c:v>
                </c:pt>
                <c:pt idx="3368">
                  <c:v>9.5186118093959493E-3</c:v>
                </c:pt>
                <c:pt idx="3369">
                  <c:v>9.5197573861494078E-3</c:v>
                </c:pt>
                <c:pt idx="3370">
                  <c:v>9.5208906449961717E-3</c:v>
                </c:pt>
                <c:pt idx="3371">
                  <c:v>9.5220115661920346E-3</c:v>
                </c:pt>
                <c:pt idx="3372">
                  <c:v>9.5231201297529822E-3</c:v>
                </c:pt>
                <c:pt idx="3373">
                  <c:v>9.5242163154551918E-3</c:v>
                </c:pt>
                <c:pt idx="3374">
                  <c:v>9.5253001039541374E-3</c:v>
                </c:pt>
                <c:pt idx="3375">
                  <c:v>9.5263714752658046E-3</c:v>
                </c:pt>
                <c:pt idx="3376">
                  <c:v>9.5277306745789048E-3</c:v>
                </c:pt>
                <c:pt idx="3377">
                  <c:v>9.5287735887339409E-3</c:v>
                </c:pt>
                <c:pt idx="3378">
                  <c:v>9.5296575805736694E-3</c:v>
                </c:pt>
                <c:pt idx="3379">
                  <c:v>9.5306772968051234E-3</c:v>
                </c:pt>
                <c:pt idx="3380">
                  <c:v>9.5316844934512091E-3</c:v>
                </c:pt>
                <c:pt idx="3381">
                  <c:v>9.5326791506877839E-3</c:v>
                </c:pt>
                <c:pt idx="3382">
                  <c:v>9.5336612486907057E-3</c:v>
                </c:pt>
                <c:pt idx="3383">
                  <c:v>9.5346307674759601E-3</c:v>
                </c:pt>
                <c:pt idx="3384">
                  <c:v>9.5355876869795964E-3</c:v>
                </c:pt>
                <c:pt idx="3385">
                  <c:v>9.5365319877771526E-3</c:v>
                </c:pt>
                <c:pt idx="3386">
                  <c:v>9.5374636495648701E-3</c:v>
                </c:pt>
                <c:pt idx="3387">
                  <c:v>9.5383826528383509E-3</c:v>
                </c:pt>
                <c:pt idx="3388">
                  <c:v>9.5392889772938361E-3</c:v>
                </c:pt>
                <c:pt idx="3389">
                  <c:v>9.5401826033469916E-3</c:v>
                </c:pt>
                <c:pt idx="3390">
                  <c:v>9.5410635111736752E-3</c:v>
                </c:pt>
                <c:pt idx="3391">
                  <c:v>9.5419316805500642E-3</c:v>
                </c:pt>
                <c:pt idx="3392">
                  <c:v>9.5430291489861929E-3</c:v>
                </c:pt>
                <c:pt idx="3393">
                  <c:v>9.5436297252149416E-3</c:v>
                </c:pt>
                <c:pt idx="3394">
                  <c:v>9.5445770627833326E-3</c:v>
                </c:pt>
                <c:pt idx="3395">
                  <c:v>9.5452765785086768E-3</c:v>
                </c:pt>
                <c:pt idx="3396">
                  <c:v>9.5460807584313301E-3</c:v>
                </c:pt>
                <c:pt idx="3397">
                  <c:v>9.5468720809588348E-3</c:v>
                </c:pt>
                <c:pt idx="3398">
                  <c:v>9.5476505261871125E-3</c:v>
                </c:pt>
                <c:pt idx="3399">
                  <c:v>9.5484160741321489E-3</c:v>
                </c:pt>
                <c:pt idx="3400">
                  <c:v>9.5491687048099294E-3</c:v>
                </c:pt>
                <c:pt idx="3401">
                  <c:v>9.54990839863612E-3</c:v>
                </c:pt>
                <c:pt idx="3402">
                  <c:v>9.5506351353069618E-3</c:v>
                </c:pt>
                <c:pt idx="3403">
                  <c:v>9.551348895318057E-3</c:v>
                </c:pt>
                <c:pt idx="3404">
                  <c:v>9.5520496584455827E-3</c:v>
                </c:pt>
                <c:pt idx="3405">
                  <c:v>9.552737405185141E-3</c:v>
                </c:pt>
                <c:pt idx="3406">
                  <c:v>9.5534121155527174E-3</c:v>
                </c:pt>
                <c:pt idx="3407">
                  <c:v>9.5540737694843614E-3</c:v>
                </c:pt>
                <c:pt idx="3408">
                  <c:v>9.5547223472358667E-3</c:v>
                </c:pt>
                <c:pt idx="3409">
                  <c:v>9.5553578288232188E-3</c:v>
                </c:pt>
                <c:pt idx="3410">
                  <c:v>9.5559801945821476E-3</c:v>
                </c:pt>
                <c:pt idx="3411">
                  <c:v>9.5565894245286387E-3</c:v>
                </c:pt>
                <c:pt idx="3412">
                  <c:v>9.5571854985987414E-3</c:v>
                </c:pt>
                <c:pt idx="3413">
                  <c:v>9.5577683971281857E-3</c:v>
                </c:pt>
                <c:pt idx="3414">
                  <c:v>9.5583381002128931E-3</c:v>
                </c:pt>
                <c:pt idx="3415">
                  <c:v>9.5588945879487852E-3</c:v>
                </c:pt>
                <c:pt idx="3416">
                  <c:v>9.5594378402719116E-3</c:v>
                </c:pt>
                <c:pt idx="3417">
                  <c:v>9.559967837597938E-3</c:v>
                </c:pt>
                <c:pt idx="3418">
                  <c:v>9.5604845599428501E-3</c:v>
                </c:pt>
                <c:pt idx="3419">
                  <c:v>9.5609879874825054E-3</c:v>
                </c:pt>
                <c:pt idx="3420">
                  <c:v>9.5614781000730176E-3</c:v>
                </c:pt>
                <c:pt idx="3421">
                  <c:v>9.5619548781300523E-3</c:v>
                </c:pt>
                <c:pt idx="3422">
                  <c:v>9.5624183015896591E-3</c:v>
                </c:pt>
                <c:pt idx="3423">
                  <c:v>9.5628683506276957E-3</c:v>
                </c:pt>
                <c:pt idx="3424">
                  <c:v>9.5633050054200197E-3</c:v>
                </c:pt>
                <c:pt idx="3425">
                  <c:v>9.5637282459826167E-3</c:v>
                </c:pt>
                <c:pt idx="3426">
                  <c:v>9.5641380526512165E-3</c:v>
                </c:pt>
                <c:pt idx="3427">
                  <c:v>9.5645344053618686E-3</c:v>
                </c:pt>
                <c:pt idx="3428">
                  <c:v>9.5650242006062314E-3</c:v>
                </c:pt>
                <c:pt idx="3429">
                  <c:v>9.5653897266956278E-3</c:v>
                </c:pt>
                <c:pt idx="3430">
                  <c:v>9.565692275481652E-3</c:v>
                </c:pt>
                <c:pt idx="3431">
                  <c:v>9.566032678547387E-3</c:v>
                </c:pt>
                <c:pt idx="3432">
                  <c:v>9.5663595255768286E-3</c:v>
                </c:pt>
                <c:pt idx="3433">
                  <c:v>9.5666727965859621E-3</c:v>
                </c:pt>
                <c:pt idx="3434">
                  <c:v>9.5669724715907734E-3</c:v>
                </c:pt>
                <c:pt idx="3435">
                  <c:v>9.5672585306871838E-3</c:v>
                </c:pt>
                <c:pt idx="3436">
                  <c:v>9.5675309542908593E-3</c:v>
                </c:pt>
                <c:pt idx="3437">
                  <c:v>9.5677897224177855E-3</c:v>
                </c:pt>
                <c:pt idx="3438">
                  <c:v>9.5680348147642036E-3</c:v>
                </c:pt>
                <c:pt idx="3439">
                  <c:v>9.5682662119855877E-3</c:v>
                </c:pt>
                <c:pt idx="3440">
                  <c:v>9.5684838940979233E-3</c:v>
                </c:pt>
                <c:pt idx="3441">
                  <c:v>9.5686878407175158E-3</c:v>
                </c:pt>
                <c:pt idx="3442">
                  <c:v>9.5688780328195833E-3</c:v>
                </c:pt>
                <c:pt idx="3443">
                  <c:v>9.5693800997143086E-3</c:v>
                </c:pt>
                <c:pt idx="3444">
                  <c:v>9.5692170720962366E-3</c:v>
                </c:pt>
                <c:pt idx="3445">
                  <c:v>9.569365879862346E-3</c:v>
                </c:pt>
                <c:pt idx="3446">
                  <c:v>9.5695190044153833E-3</c:v>
                </c:pt>
                <c:pt idx="3447">
                  <c:v>9.56962197188993E-3</c:v>
                </c:pt>
                <c:pt idx="3448">
                  <c:v>9.569729216423184E-3</c:v>
                </c:pt>
                <c:pt idx="3449">
                  <c:v>9.5698225669504922E-3</c:v>
                </c:pt>
                <c:pt idx="3450">
                  <c:v>9.5699020034878401E-3</c:v>
                </c:pt>
                <c:pt idx="3451">
                  <c:v>9.5699675060512135E-3</c:v>
                </c:pt>
                <c:pt idx="3452">
                  <c:v>9.5700190547365338E-3</c:v>
                </c:pt>
                <c:pt idx="3453">
                  <c:v>9.5700566299594669E-3</c:v>
                </c:pt>
                <c:pt idx="3454">
                  <c:v>9.5700802114961903E-3</c:v>
                </c:pt>
                <c:pt idx="3455">
                  <c:v>9.5700897796824336E-3</c:v>
                </c:pt>
                <c:pt idx="3456">
                  <c:v>9.5700853146141185E-3</c:v>
                </c:pt>
                <c:pt idx="3457">
                  <c:v>9.5700667963871666E-3</c:v>
                </c:pt>
                <c:pt idx="3458">
                  <c:v>9.5700342050175635E-3</c:v>
                </c:pt>
                <c:pt idx="3459">
                  <c:v>9.5699875206811669E-3</c:v>
                </c:pt>
                <c:pt idx="3460">
                  <c:v>9.5699267234738983E-3</c:v>
                </c:pt>
                <c:pt idx="3461">
                  <c:v>9.5698517938913596E-3</c:v>
                </c:pt>
                <c:pt idx="3462">
                  <c:v>9.5697627114699202E-3</c:v>
                </c:pt>
                <c:pt idx="3463">
                  <c:v>9.5696594566252458E-3</c:v>
                </c:pt>
                <c:pt idx="3464">
                  <c:v>9.569542009533194E-3</c:v>
                </c:pt>
                <c:pt idx="3465">
                  <c:v>9.5694103501298144E-3</c:v>
                </c:pt>
                <c:pt idx="3466">
                  <c:v>9.5692644585909648E-3</c:v>
                </c:pt>
                <c:pt idx="3467">
                  <c:v>9.5691043151724386E-3</c:v>
                </c:pt>
                <c:pt idx="3468">
                  <c:v>9.5689298999701577E-3</c:v>
                </c:pt>
                <c:pt idx="3469">
                  <c:v>9.5687411929201716E-3</c:v>
                </c:pt>
                <c:pt idx="3470">
                  <c:v>9.5685381742782738E-3</c:v>
                </c:pt>
                <c:pt idx="3471">
                  <c:v>9.5683208241403861E-3</c:v>
                </c:pt>
                <c:pt idx="3472">
                  <c:v>9.5680891226024301E-3</c:v>
                </c:pt>
                <c:pt idx="3473">
                  <c:v>9.5678430498402633E-3</c:v>
                </c:pt>
                <c:pt idx="3474">
                  <c:v>9.5675825858698715E-3</c:v>
                </c:pt>
                <c:pt idx="3475">
                  <c:v>9.5673077110269844E-3</c:v>
                </c:pt>
                <c:pt idx="3476">
                  <c:v>9.5670184051677154E-3</c:v>
                </c:pt>
                <c:pt idx="3477">
                  <c:v>9.5667146485478582E-3</c:v>
                </c:pt>
                <c:pt idx="3478">
                  <c:v>9.5663964211833985E-3</c:v>
                </c:pt>
                <c:pt idx="3479">
                  <c:v>9.566063703490002E-3</c:v>
                </c:pt>
                <c:pt idx="3480">
                  <c:v>9.5658172863100077E-3</c:v>
                </c:pt>
                <c:pt idx="3481">
                  <c:v>9.5654492747421216E-3</c:v>
                </c:pt>
                <c:pt idx="3482">
                  <c:v>9.5649234607098066E-3</c:v>
                </c:pt>
                <c:pt idx="3483">
                  <c:v>9.5645304988867252E-3</c:v>
                </c:pt>
                <c:pt idx="3484">
                  <c:v>9.5641229443366171E-3</c:v>
                </c:pt>
                <c:pt idx="3485">
                  <c:v>9.5637007769955318E-3</c:v>
                </c:pt>
                <c:pt idx="3486">
                  <c:v>9.5632639773590711E-3</c:v>
                </c:pt>
                <c:pt idx="3487">
                  <c:v>9.5628125250435403E-3</c:v>
                </c:pt>
                <c:pt idx="3488">
                  <c:v>9.5623464005445413E-3</c:v>
                </c:pt>
                <c:pt idx="3489">
                  <c:v>9.5618655839579958E-3</c:v>
                </c:pt>
                <c:pt idx="3490">
                  <c:v>9.5613700550600811E-3</c:v>
                </c:pt>
                <c:pt idx="3491">
                  <c:v>9.5608597944263352E-3</c:v>
                </c:pt>
                <c:pt idx="3492">
                  <c:v>9.5603347819128714E-3</c:v>
                </c:pt>
                <c:pt idx="3493">
                  <c:v>9.5597949977754837E-3</c:v>
                </c:pt>
                <c:pt idx="3494">
                  <c:v>9.5592404218702853E-3</c:v>
                </c:pt>
                <c:pt idx="3495">
                  <c:v>9.5586710346928783E-3</c:v>
                </c:pt>
                <c:pt idx="3496">
                  <c:v>9.5584244007955732E-3</c:v>
                </c:pt>
                <c:pt idx="3497">
                  <c:v>9.5571387450377188E-3</c:v>
                </c:pt>
                <c:pt idx="3498">
                  <c:v>9.5564261604064171E-3</c:v>
                </c:pt>
                <c:pt idx="3499">
                  <c:v>9.5558789474914363E-3</c:v>
                </c:pt>
                <c:pt idx="3500">
                  <c:v>9.5552266752552129E-3</c:v>
                </c:pt>
                <c:pt idx="3501">
                  <c:v>9.5545594610513263E-3</c:v>
                </c:pt>
                <c:pt idx="3502">
                  <c:v>9.553877284895762E-3</c:v>
                </c:pt>
                <c:pt idx="3503">
                  <c:v>9.5531801268045058E-3</c:v>
                </c:pt>
                <c:pt idx="3504">
                  <c:v>9.552467966793543E-3</c:v>
                </c:pt>
                <c:pt idx="3505">
                  <c:v>9.5517407853584757E-3</c:v>
                </c:pt>
                <c:pt idx="3506">
                  <c:v>9.5509985623554172E-3</c:v>
                </c:pt>
                <c:pt idx="3507">
                  <c:v>9.5502412780401613E-3</c:v>
                </c:pt>
                <c:pt idx="3508">
                  <c:v>9.5494689122688214E-3</c:v>
                </c:pt>
                <c:pt idx="3509">
                  <c:v>9.5486814455369995E-3</c:v>
                </c:pt>
                <c:pt idx="3510">
                  <c:v>9.547878857860681E-3</c:v>
                </c:pt>
                <c:pt idx="3511">
                  <c:v>9.5470611290959795E-3</c:v>
                </c:pt>
                <c:pt idx="3512">
                  <c:v>9.5462282397384968E-3</c:v>
                </c:pt>
                <c:pt idx="3513">
                  <c:v>9.5453801694045382E-3</c:v>
                </c:pt>
                <c:pt idx="3514">
                  <c:v>9.5445168986696416E-3</c:v>
                </c:pt>
                <c:pt idx="3515">
                  <c:v>9.5436384076297287E-3</c:v>
                </c:pt>
                <c:pt idx="3516">
                  <c:v>9.542744676300785E-3</c:v>
                </c:pt>
                <c:pt idx="3517">
                  <c:v>9.5418356846188601E-3</c:v>
                </c:pt>
                <c:pt idx="3518">
                  <c:v>9.5409114129996198E-3</c:v>
                </c:pt>
                <c:pt idx="3519">
                  <c:v>9.5399718413791135E-3</c:v>
                </c:pt>
                <c:pt idx="3520">
                  <c:v>9.5390169498532629E-3</c:v>
                </c:pt>
                <c:pt idx="3521">
                  <c:v>9.5380467188377338E-3</c:v>
                </c:pt>
                <c:pt idx="3522">
                  <c:v>9.5370611281087037E-3</c:v>
                </c:pt>
                <c:pt idx="3523">
                  <c:v>9.5360601578420301E-3</c:v>
                </c:pt>
                <c:pt idx="3524">
                  <c:v>9.5350437883734429E-3</c:v>
                </c:pt>
                <c:pt idx="3525">
                  <c:v>9.5340119997189277E-3</c:v>
                </c:pt>
                <c:pt idx="3526">
                  <c:v>9.5329647719744059E-3</c:v>
                </c:pt>
                <c:pt idx="3527">
                  <c:v>9.5319020850759273E-3</c:v>
                </c:pt>
                <c:pt idx="3528">
                  <c:v>9.5308239192792854E-3</c:v>
                </c:pt>
                <c:pt idx="3529">
                  <c:v>9.529730254840274E-3</c:v>
                </c:pt>
                <c:pt idx="3530">
                  <c:v>9.5286210717748787E-3</c:v>
                </c:pt>
                <c:pt idx="3531">
                  <c:v>9.5274963501790211E-3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55168"/>
        <c:axId val="510056704"/>
      </c:lineChart>
      <c:dateAx>
        <c:axId val="510055168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5670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510056704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00551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-2.1740000000003545E-3</c:v>
                </c:pt>
                <c:pt idx="1">
                  <c:v>-2.171862067346366E-3</c:v>
                </c:pt>
                <c:pt idx="2">
                  <c:v>-2.1631901017600801E-3</c:v>
                </c:pt>
                <c:pt idx="3">
                  <c:v>-2.1609915764556338E-3</c:v>
                </c:pt>
                <c:pt idx="4">
                  <c:v>-2.1587806395785393E-3</c:v>
                </c:pt>
                <c:pt idx="5">
                  <c:v>-2.156557188154024E-3</c:v>
                </c:pt>
                <c:pt idx="6">
                  <c:v>-2.1606779797178257E-3</c:v>
                </c:pt>
                <c:pt idx="7">
                  <c:v>-2.159573786574184E-3</c:v>
                </c:pt>
                <c:pt idx="8">
                  <c:v>-2.1572866326147007E-3</c:v>
                </c:pt>
                <c:pt idx="9">
                  <c:v>-2.1549863430006641E-3</c:v>
                </c:pt>
                <c:pt idx="10">
                  <c:v>-2.1526728004970133E-3</c:v>
                </c:pt>
                <c:pt idx="11">
                  <c:v>-2.1444774825606374E-3</c:v>
                </c:pt>
                <c:pt idx="12">
                  <c:v>-2.1432836769768012E-3</c:v>
                </c:pt>
                <c:pt idx="13">
                  <c:v>-2.1409020316041708E-3</c:v>
                </c:pt>
                <c:pt idx="14">
                  <c:v>-2.138506382001058E-3</c:v>
                </c:pt>
                <c:pt idx="15">
                  <c:v>-2.1360965949553472E-3</c:v>
                </c:pt>
                <c:pt idx="16">
                  <c:v>-2.1276004883044506E-3</c:v>
                </c:pt>
                <c:pt idx="17">
                  <c:v>-2.1263133282622298E-3</c:v>
                </c:pt>
                <c:pt idx="18">
                  <c:v>-2.1238307759689897E-3</c:v>
                </c:pt>
                <c:pt idx="19">
                  <c:v>-2.1213332390429889E-3</c:v>
                </c:pt>
                <c:pt idx="20">
                  <c:v>-2.1188205682988116E-3</c:v>
                </c:pt>
                <c:pt idx="21">
                  <c:v>-2.1100000000002957E-3</c:v>
                </c:pt>
                <c:pt idx="22">
                  <c:v>-2.1086288945183183E-3</c:v>
                </c:pt>
                <c:pt idx="23">
                  <c:v>-2.106079237874715E-3</c:v>
                </c:pt>
                <c:pt idx="24">
                  <c:v>-2.103542399283587E-3</c:v>
                </c:pt>
                <c:pt idx="25">
                  <c:v>-2.1010194397973968E-3</c:v>
                </c:pt>
                <c:pt idx="26">
                  <c:v>-2.0923449058547531E-3</c:v>
                </c:pt>
                <c:pt idx="27">
                  <c:v>-2.0910820584367318E-3</c:v>
                </c:pt>
                <c:pt idx="28">
                  <c:v>-2.0886388547388134E-3</c:v>
                </c:pt>
                <c:pt idx="29">
                  <c:v>-2.0862125631336157E-3</c:v>
                </c:pt>
                <c:pt idx="30">
                  <c:v>-2.0838031335579806E-3</c:v>
                </c:pt>
                <c:pt idx="31">
                  <c:v>-2.075481647558189E-3</c:v>
                </c:pt>
                <c:pt idx="32">
                  <c:v>-2.0743274784905375E-3</c:v>
                </c:pt>
                <c:pt idx="33">
                  <c:v>-2.0719960523208469E-3</c:v>
                </c:pt>
                <c:pt idx="34">
                  <c:v>-2.0696778543215382E-3</c:v>
                </c:pt>
                <c:pt idx="35">
                  <c:v>-2.0673717232634883E-3</c:v>
                </c:pt>
                <c:pt idx="36">
                  <c:v>-2.0593412041950265E-3</c:v>
                </c:pt>
                <c:pt idx="37">
                  <c:v>-2.0582390878814082E-3</c:v>
                </c:pt>
                <c:pt idx="38">
                  <c:v>-2.0559703171088312E-3</c:v>
                </c:pt>
                <c:pt idx="39">
                  <c:v>-2.0537033123039579E-3</c:v>
                </c:pt>
                <c:pt idx="40">
                  <c:v>-2.0514358010301843E-3</c:v>
                </c:pt>
                <c:pt idx="41">
                  <c:v>-2.0434755196223082E-3</c:v>
                </c:pt>
                <c:pt idx="42">
                  <c:v>-2.0423096863492105E-3</c:v>
                </c:pt>
                <c:pt idx="43">
                  <c:v>-2.0400000000005128E-3</c:v>
                </c:pt>
                <c:pt idx="44">
                  <c:v>-2.037680851495232E-3</c:v>
                </c:pt>
                <c:pt idx="45">
                  <c:v>-2.0353588935921544E-3</c:v>
                </c:pt>
                <c:pt idx="46">
                  <c:v>-2.0272926515709877E-3</c:v>
                </c:pt>
                <c:pt idx="47">
                  <c:v>-2.0228193295968519E-3</c:v>
                </c:pt>
                <c:pt idx="48">
                  <c:v>-2.0204891398011679E-3</c:v>
                </c:pt>
                <c:pt idx="49">
                  <c:v>-2.0160234190279604E-3</c:v>
                </c:pt>
                <c:pt idx="50">
                  <c:v>-2.014745732503289E-3</c:v>
                </c:pt>
                <c:pt idx="51">
                  <c:v>-2.0087382483955896E-3</c:v>
                </c:pt>
                <c:pt idx="52">
                  <c:v>-2.0063671470518436E-3</c:v>
                </c:pt>
                <c:pt idx="53">
                  <c:v>-2.0039889097708216E-3</c:v>
                </c:pt>
                <c:pt idx="54">
                  <c:v>-1.9994516999866452E-3</c:v>
                </c:pt>
                <c:pt idx="55">
                  <c:v>-1.9981337439105816E-3</c:v>
                </c:pt>
                <c:pt idx="56">
                  <c:v>-1.9919916342760252E-3</c:v>
                </c:pt>
                <c:pt idx="57">
                  <c:v>-1.9895716011951387E-3</c:v>
                </c:pt>
                <c:pt idx="58">
                  <c:v>-1.9871450720138559E-3</c:v>
                </c:pt>
                <c:pt idx="59">
                  <c:v>-1.9824652707821308E-3</c:v>
                </c:pt>
                <c:pt idx="60">
                  <c:v>-1.9811456838204713E-3</c:v>
                </c:pt>
                <c:pt idx="61">
                  <c:v>-1.9749238068872172E-3</c:v>
                </c:pt>
                <c:pt idx="62">
                  <c:v>-1.9724640443353134E-3</c:v>
                </c:pt>
                <c:pt idx="63">
                  <c:v>-1.9700000000000034E-3</c:v>
                </c:pt>
                <c:pt idx="64">
                  <c:v>-1.965115447911705E-3</c:v>
                </c:pt>
                <c:pt idx="65">
                  <c:v>-1.9638462167667942E-3</c:v>
                </c:pt>
                <c:pt idx="66">
                  <c:v>-1.9576307346738774E-3</c:v>
                </c:pt>
                <c:pt idx="67">
                  <c:v>-1.9551499843841217E-3</c:v>
                </c:pt>
                <c:pt idx="68">
                  <c:v>-1.952667857182955E-3</c:v>
                </c:pt>
                <c:pt idx="69">
                  <c:v>-1.9514563255779434E-3</c:v>
                </c:pt>
                <c:pt idx="70">
                  <c:v>-1.9502543231507089E-3</c:v>
                </c:pt>
                <c:pt idx="71">
                  <c:v>-1.9415569311657603E-3</c:v>
                </c:pt>
                <c:pt idx="72">
                  <c:v>-1.9390816289171235E-3</c:v>
                </c:pt>
                <c:pt idx="73">
                  <c:v>-1.9366067719629983E-3</c:v>
                </c:pt>
                <c:pt idx="74">
                  <c:v>-1.9341326556404728E-3</c:v>
                </c:pt>
                <c:pt idx="75">
                  <c:v>-1.928986676277344E-3</c:v>
                </c:pt>
                <c:pt idx="76">
                  <c:v>-1.9242491426398854E-3</c:v>
                </c:pt>
                <c:pt idx="77">
                  <c:v>-1.9217827987584113E-3</c:v>
                </c:pt>
                <c:pt idx="78">
                  <c:v>-1.919318751064003E-3</c:v>
                </c:pt>
                <c:pt idx="79">
                  <c:v>-1.9168572227368232E-3</c:v>
                </c:pt>
                <c:pt idx="80">
                  <c:v>-1.9045944613215566E-3</c:v>
                </c:pt>
                <c:pt idx="81">
                  <c:v>-1.9021521587043624E-3</c:v>
                </c:pt>
                <c:pt idx="82">
                  <c:v>-1.8997136490760422E-3</c:v>
                </c:pt>
                <c:pt idx="83">
                  <c:v>-1.894588568954165E-3</c:v>
                </c:pt>
                <c:pt idx="84">
                  <c:v>-1.8899999998192904E-3</c:v>
                </c:pt>
                <c:pt idx="85">
                  <c:v>-1.8875810536179141E-3</c:v>
                </c:pt>
                <c:pt idx="86">
                  <c:v>-1.8851647731335838E-3</c:v>
                </c:pt>
                <c:pt idx="87">
                  <c:v>-1.8827506289163731E-3</c:v>
                </c:pt>
                <c:pt idx="88">
                  <c:v>-1.876382827342883E-3</c:v>
                </c:pt>
                <c:pt idx="89">
                  <c:v>-1.8693769935509614E-3</c:v>
                </c:pt>
                <c:pt idx="90">
                  <c:v>-1.8669643683706721E-3</c:v>
                </c:pt>
                <c:pt idx="91">
                  <c:v>-1.861917772413756E-3</c:v>
                </c:pt>
                <c:pt idx="92">
                  <c:v>-1.8608147380753627E-3</c:v>
                </c:pt>
                <c:pt idx="93">
                  <c:v>-1.8548558028888672E-3</c:v>
                </c:pt>
                <c:pt idx="94">
                  <c:v>-1.8524208161409806E-3</c:v>
                </c:pt>
                <c:pt idx="95">
                  <c:v>-1.8499799792677098E-3</c:v>
                </c:pt>
                <c:pt idx="96">
                  <c:v>-1.8448581432300452E-3</c:v>
                </c:pt>
                <c:pt idx="97">
                  <c:v>-1.843737997578883E-3</c:v>
                </c:pt>
                <c:pt idx="98">
                  <c:v>-1.8376659769848559E-3</c:v>
                </c:pt>
                <c:pt idx="99">
                  <c:v>-1.835176708743973E-3</c:v>
                </c:pt>
                <c:pt idx="100">
                  <c:v>-1.8326770861769981E-3</c:v>
                </c:pt>
                <c:pt idx="101">
                  <c:v>-1.8273985531455917E-3</c:v>
                </c:pt>
                <c:pt idx="102">
                  <c:v>-1.8262552434886307E-3</c:v>
                </c:pt>
                <c:pt idx="103">
                  <c:v>-1.820000000000324E-3</c:v>
                </c:pt>
                <c:pt idx="104">
                  <c:v>-1.8174242444912244E-3</c:v>
                </c:pt>
                <c:pt idx="105">
                  <c:v>-1.8148349936222951E-3</c:v>
                </c:pt>
                <c:pt idx="106">
                  <c:v>-1.8093451116025924E-3</c:v>
                </c:pt>
                <c:pt idx="107">
                  <c:v>-1.8081721664949904E-3</c:v>
                </c:pt>
                <c:pt idx="108">
                  <c:v>-1.801721355749307E-3</c:v>
                </c:pt>
                <c:pt idx="109">
                  <c:v>-1.7990723703426269E-3</c:v>
                </c:pt>
                <c:pt idx="110">
                  <c:v>-1.7978799466011523E-3</c:v>
                </c:pt>
                <c:pt idx="111">
                  <c:v>-1.7952202195361134E-3</c:v>
                </c:pt>
                <c:pt idx="112">
                  <c:v>-1.7896317339904813E-3</c:v>
                </c:pt>
                <c:pt idx="113">
                  <c:v>-1.7845408953876167E-3</c:v>
                </c:pt>
                <c:pt idx="114">
                  <c:v>-1.7818666474198463E-3</c:v>
                </c:pt>
                <c:pt idx="115">
                  <c:v>-1.7791929601615874E-3</c:v>
                </c:pt>
                <c:pt idx="116">
                  <c:v>-1.7765210236860168E-3</c:v>
                </c:pt>
                <c:pt idx="117">
                  <c:v>-1.7710027406961358E-3</c:v>
                </c:pt>
                <c:pt idx="118">
                  <c:v>-1.7658751137514296E-3</c:v>
                </c:pt>
                <c:pt idx="119">
                  <c:v>-1.7632303089607359E-3</c:v>
                </c:pt>
                <c:pt idx="120">
                  <c:v>-1.7605947113958436E-3</c:v>
                </c:pt>
                <c:pt idx="121">
                  <c:v>-1.757969616463813E-3</c:v>
                </c:pt>
                <c:pt idx="122">
                  <c:v>-1.7526922405078408E-3</c:v>
                </c:pt>
                <c:pt idx="123">
                  <c:v>-1.7476006979037625E-3</c:v>
                </c:pt>
                <c:pt idx="124">
                  <c:v>-1.7450480739338596E-3</c:v>
                </c:pt>
                <c:pt idx="125">
                  <c:v>-1.7425140410517515E-3</c:v>
                </c:pt>
                <c:pt idx="126">
                  <c:v>-1.7400000000001295E-3</c:v>
                </c:pt>
                <c:pt idx="127">
                  <c:v>-1.7328528337125202E-3</c:v>
                </c:pt>
                <c:pt idx="128">
                  <c:v>-1.7290278248834117E-3</c:v>
                </c:pt>
                <c:pt idx="129">
                  <c:v>-1.7277490005260109E-3</c:v>
                </c:pt>
                <c:pt idx="130">
                  <c:v>-1.7253626363478341E-3</c:v>
                </c:pt>
                <c:pt idx="131">
                  <c:v>-1.7229974629833515E-3</c:v>
                </c:pt>
                <c:pt idx="132">
                  <c:v>-1.7217156312010851E-3</c:v>
                </c:pt>
                <c:pt idx="133">
                  <c:v>-1.7127678992401067E-3</c:v>
                </c:pt>
                <c:pt idx="134">
                  <c:v>-1.7105282520067837E-3</c:v>
                </c:pt>
                <c:pt idx="135">
                  <c:v>-1.7083092636480718E-3</c:v>
                </c:pt>
                <c:pt idx="136">
                  <c:v>-1.7043218417386425E-3</c:v>
                </c:pt>
                <c:pt idx="137">
                  <c:v>-1.7030491032774423E-3</c:v>
                </c:pt>
                <c:pt idx="138">
                  <c:v>-1.6975224224115354E-3</c:v>
                </c:pt>
                <c:pt idx="139">
                  <c:v>-1.6954263019734437E-3</c:v>
                </c:pt>
                <c:pt idx="140">
                  <c:v>-1.6933504681077743E-3</c:v>
                </c:pt>
                <c:pt idx="141">
                  <c:v>-1.6897566471215759E-3</c:v>
                </c:pt>
                <c:pt idx="142">
                  <c:v>-1.6885001440547739E-3</c:v>
                </c:pt>
                <c:pt idx="143">
                  <c:v>-1.6832735384666165E-3</c:v>
                </c:pt>
                <c:pt idx="144">
                  <c:v>-1.6813181729054092E-3</c:v>
                </c:pt>
                <c:pt idx="145">
                  <c:v>-1.679382666346688E-3</c:v>
                </c:pt>
                <c:pt idx="146">
                  <c:v>-1.6761498133859153E-3</c:v>
                </c:pt>
                <c:pt idx="147">
                  <c:v>-1.6749213364739379E-3</c:v>
                </c:pt>
                <c:pt idx="148">
                  <c:v>-1.6699999995662095E-3</c:v>
                </c:pt>
                <c:pt idx="149">
                  <c:v>-1.6681805232235756E-3</c:v>
                </c:pt>
                <c:pt idx="150">
                  <c:v>-1.6663784032742207E-3</c:v>
                </c:pt>
                <c:pt idx="151">
                  <c:v>-1.6634461170497445E-3</c:v>
                </c:pt>
                <c:pt idx="152">
                  <c:v>-1.662255038096868E-3</c:v>
                </c:pt>
                <c:pt idx="153">
                  <c:v>-1.657590001587398E-3</c:v>
                </c:pt>
                <c:pt idx="154">
                  <c:v>-1.6558689228363605E-3</c:v>
                </c:pt>
                <c:pt idx="155">
                  <c:v>-1.6541573624516356E-3</c:v>
                </c:pt>
                <c:pt idx="156">
                  <c:v>-1.6513949753015737E-3</c:v>
                </c:pt>
                <c:pt idx="157">
                  <c:v>-1.6502318200469499E-3</c:v>
                </c:pt>
                <c:pt idx="158">
                  <c:v>-1.6457005401053191E-3</c:v>
                </c:pt>
                <c:pt idx="159">
                  <c:v>-1.6440208039082273E-3</c:v>
                </c:pt>
                <c:pt idx="160">
                  <c:v>-1.642342018432376E-3</c:v>
                </c:pt>
                <c:pt idx="161">
                  <c:v>-1.6396053326383692E-3</c:v>
                </c:pt>
                <c:pt idx="162">
                  <c:v>-1.6384535798257573E-3</c:v>
                </c:pt>
                <c:pt idx="163">
                  <c:v>-1.6339169078427587E-3</c:v>
                </c:pt>
                <c:pt idx="164">
                  <c:v>-1.6322163518106801E-3</c:v>
                </c:pt>
                <c:pt idx="165">
                  <c:v>-1.6305074492253705E-3</c:v>
                </c:pt>
                <c:pt idx="166">
                  <c:v>-1.6276460000225379E-3</c:v>
                </c:pt>
                <c:pt idx="167">
                  <c:v>-1.6264846253143666E-3</c:v>
                </c:pt>
                <c:pt idx="168">
                  <c:v>-1.621788645741618E-3</c:v>
                </c:pt>
                <c:pt idx="169">
                  <c:v>-1.6199999999996653E-3</c:v>
                </c:pt>
                <c:pt idx="170">
                  <c:v>-1.6181932562320258E-3</c:v>
                </c:pt>
                <c:pt idx="171">
                  <c:v>-1.6150580802708158E-3</c:v>
                </c:pt>
                <c:pt idx="172">
                  <c:v>-1.6138647925885154E-3</c:v>
                </c:pt>
                <c:pt idx="173">
                  <c:v>-1.6088900740059203E-3</c:v>
                </c:pt>
                <c:pt idx="174">
                  <c:v>-1.6076778645889138E-3</c:v>
                </c:pt>
                <c:pt idx="175">
                  <c:v>-1.6064609142731987E-3</c:v>
                </c:pt>
                <c:pt idx="176">
                  <c:v>-1.6052398132258448E-3</c:v>
                </c:pt>
                <c:pt idx="177">
                  <c:v>-1.6033229331358274E-3</c:v>
                </c:pt>
                <c:pt idx="178">
                  <c:v>-1.5967230520205981E-3</c:v>
                </c:pt>
                <c:pt idx="179">
                  <c:v>-1.5955052631365168E-3</c:v>
                </c:pt>
                <c:pt idx="180">
                  <c:v>-1.5935146721730723E-3</c:v>
                </c:pt>
                <c:pt idx="181">
                  <c:v>-1.5915101860951766E-3</c:v>
                </c:pt>
                <c:pt idx="182">
                  <c:v>-1.5894921063827755E-3</c:v>
                </c:pt>
                <c:pt idx="183">
                  <c:v>-1.5824754777121204E-3</c:v>
                </c:pt>
                <c:pt idx="184">
                  <c:v>-1.581290167759693E-3</c:v>
                </c:pt>
                <c:pt idx="185">
                  <c:v>-1.579208929032699E-3</c:v>
                </c:pt>
                <c:pt idx="186">
                  <c:v>-1.5771160777203366E-3</c:v>
                </c:pt>
                <c:pt idx="187">
                  <c:v>-1.5750119726900167E-3</c:v>
                </c:pt>
                <c:pt idx="188">
                  <c:v>-1.5676067979745764E-3</c:v>
                </c:pt>
                <c:pt idx="189">
                  <c:v>-1.566490479704957E-3</c:v>
                </c:pt>
                <c:pt idx="190">
                  <c:v>-1.5643357760569657E-3</c:v>
                </c:pt>
                <c:pt idx="191">
                  <c:v>-1.5621721440693597E-3</c:v>
                </c:pt>
                <c:pt idx="192">
                  <c:v>-1.5599999999998857E-3</c:v>
                </c:pt>
                <c:pt idx="193">
                  <c:v>-1.5522509669680378E-3</c:v>
                </c:pt>
                <c:pt idx="194">
                  <c:v>-1.5512358905060643E-3</c:v>
                </c:pt>
                <c:pt idx="195">
                  <c:v>-1.549028608358287E-3</c:v>
                </c:pt>
                <c:pt idx="196">
                  <c:v>-1.5468158854126421E-3</c:v>
                </c:pt>
                <c:pt idx="197">
                  <c:v>-1.5445982537199969E-3</c:v>
                </c:pt>
                <c:pt idx="198">
                  <c:v>-1.5353114854381844E-3</c:v>
                </c:pt>
                <c:pt idx="199">
                  <c:v>-1.5343775066927021E-3</c:v>
                </c:pt>
                <c:pt idx="200">
                  <c:v>-1.5321326624373832E-3</c:v>
                </c:pt>
                <c:pt idx="201">
                  <c:v>-1.5298872586039663E-3</c:v>
                </c:pt>
                <c:pt idx="202">
                  <c:v>-1.5276418404389367E-3</c:v>
                </c:pt>
                <c:pt idx="203">
                  <c:v>-1.5209109651541117E-3</c:v>
                </c:pt>
                <c:pt idx="204">
                  <c:v>-1.5186709591149942E-3</c:v>
                </c:pt>
                <c:pt idx="205">
                  <c:v>-1.516433677720782E-3</c:v>
                </c:pt>
                <c:pt idx="206">
                  <c:v>-1.5141996713173979E-3</c:v>
                </c:pt>
                <c:pt idx="207">
                  <c:v>-1.5119694911001947E-3</c:v>
                </c:pt>
                <c:pt idx="208">
                  <c:v>-1.5053074322725179E-3</c:v>
                </c:pt>
                <c:pt idx="209">
                  <c:v>-1.503098085755135E-3</c:v>
                </c:pt>
                <c:pt idx="210">
                  <c:v>-1.5008953341529158E-3</c:v>
                </c:pt>
                <c:pt idx="211">
                  <c:v>-1.4986997337586737E-3</c:v>
                </c:pt>
                <c:pt idx="212">
                  <c:v>-1.4965118417181672E-3</c:v>
                </c:pt>
                <c:pt idx="213">
                  <c:v>-1.4899999999251257E-3</c:v>
                </c:pt>
                <c:pt idx="214">
                  <c:v>-1.4878483984053178E-3</c:v>
                </c:pt>
                <c:pt idx="215">
                  <c:v>-1.48570651544136E-3</c:v>
                </c:pt>
                <c:pt idx="216">
                  <c:v>-1.4835741244777745E-3</c:v>
                </c:pt>
                <c:pt idx="217">
                  <c:v>-1.4814509992362251E-3</c:v>
                </c:pt>
                <c:pt idx="218">
                  <c:v>-1.47513495920546E-3</c:v>
                </c:pt>
                <c:pt idx="219">
                  <c:v>-1.4742606359230783E-3</c:v>
                </c:pt>
                <c:pt idx="220">
                  <c:v>-1.4709664584531903E-3</c:v>
                </c:pt>
                <c:pt idx="221">
                  <c:v>-1.4700938989269791E-3</c:v>
                </c:pt>
                <c:pt idx="222">
                  <c:v>-1.4680233286411431E-3</c:v>
                </c:pt>
                <c:pt idx="223">
                  <c:v>-1.4606797777918488E-3</c:v>
                </c:pt>
                <c:pt idx="224">
                  <c:v>-1.4598212603778946E-3</c:v>
                </c:pt>
                <c:pt idx="225">
                  <c:v>-1.457789704628191E-3</c:v>
                </c:pt>
                <c:pt idx="226">
                  <c:v>-1.4557652976140134E-3</c:v>
                </c:pt>
                <c:pt idx="227">
                  <c:v>-1.4537478219293794E-3</c:v>
                </c:pt>
                <c:pt idx="228">
                  <c:v>-1.446557600246015E-3</c:v>
                </c:pt>
                <c:pt idx="229">
                  <c:v>-1.4457428940276248E-3</c:v>
                </c:pt>
                <c:pt idx="230">
                  <c:v>-1.4437568235831672E-3</c:v>
                </c:pt>
                <c:pt idx="231">
                  <c:v>-1.441776385852894E-3</c:v>
                </c:pt>
                <c:pt idx="232">
                  <c:v>-1.4398013653740198E-3</c:v>
                </c:pt>
                <c:pt idx="233">
                  <c:v>-1.432692234617188E-3</c:v>
                </c:pt>
                <c:pt idx="234">
                  <c:v>-1.4319511564385228E-3</c:v>
                </c:pt>
                <c:pt idx="235">
                  <c:v>-1.4300000000005576E-3</c:v>
                </c:pt>
                <c:pt idx="236">
                  <c:v>-1.428052939843476E-3</c:v>
                </c:pt>
                <c:pt idx="237">
                  <c:v>-1.426109589562116E-3</c:v>
                </c:pt>
                <c:pt idx="238">
                  <c:v>-1.4190249937016998E-3</c:v>
                </c:pt>
                <c:pt idx="239">
                  <c:v>-1.4183646138882817E-3</c:v>
                </c:pt>
                <c:pt idx="240">
                  <c:v>-1.4164332384293812E-3</c:v>
                </c:pt>
                <c:pt idx="241">
                  <c:v>-1.41321295530411E-3</c:v>
                </c:pt>
                <c:pt idx="242">
                  <c:v>-1.4112784734639E-3</c:v>
                </c:pt>
                <c:pt idx="243">
                  <c:v>-1.4054769540934979E-3</c:v>
                </c:pt>
                <c:pt idx="244">
                  <c:v>-1.4035421163153712E-3</c:v>
                </c:pt>
                <c:pt idx="245">
                  <c:v>-1.4016059397536551E-3</c:v>
                </c:pt>
                <c:pt idx="246">
                  <c:v>-1.3996679086732027E-3</c:v>
                </c:pt>
                <c:pt idx="247">
                  <c:v>-1.39772749942915E-3</c:v>
                </c:pt>
                <c:pt idx="248">
                  <c:v>-1.3918866476515268E-3</c:v>
                </c:pt>
                <c:pt idx="249">
                  <c:v>-1.3899313311463344E-3</c:v>
                </c:pt>
                <c:pt idx="250">
                  <c:v>-1.3879708996300899E-3</c:v>
                </c:pt>
                <c:pt idx="251">
                  <c:v>-1.3860047820101697E-3</c:v>
                </c:pt>
                <c:pt idx="252">
                  <c:v>-1.3840323992809389E-3</c:v>
                </c:pt>
                <c:pt idx="253">
                  <c:v>-1.3780717517763508E-3</c:v>
                </c:pt>
                <c:pt idx="254">
                  <c:v>-1.3760683604033355E-3</c:v>
                </c:pt>
                <c:pt idx="255">
                  <c:v>-1.3740556902718992E-3</c:v>
                </c:pt>
                <c:pt idx="256">
                  <c:v>-1.3720331149260122E-3</c:v>
                </c:pt>
                <c:pt idx="257">
                  <c:v>-1.3700000000001471E-3</c:v>
                </c:pt>
                <c:pt idx="258">
                  <c:v>-1.3596612435522655E-3</c:v>
                </c:pt>
                <c:pt idx="259">
                  <c:v>-1.3575567800705457E-3</c:v>
                </c:pt>
                <c:pt idx="260">
                  <c:v>-1.3554394069315268E-3</c:v>
                </c:pt>
                <c:pt idx="261">
                  <c:v>-1.3479945662093786E-3</c:v>
                </c:pt>
                <c:pt idx="262">
                  <c:v>-1.3458024686647894E-3</c:v>
                </c:pt>
                <c:pt idx="263">
                  <c:v>-1.3435961021739545E-3</c:v>
                </c:pt>
                <c:pt idx="264">
                  <c:v>-1.3413751802983766E-3</c:v>
                </c:pt>
                <c:pt idx="265">
                  <c:v>-1.3334922384564099E-3</c:v>
                </c:pt>
                <c:pt idx="266">
                  <c:v>-1.3323402093733706E-3</c:v>
                </c:pt>
                <c:pt idx="267">
                  <c:v>-1.3300422131871023E-3</c:v>
                </c:pt>
                <c:pt idx="268">
                  <c:v>-1.3277279424979839E-3</c:v>
                </c:pt>
                <c:pt idx="269">
                  <c:v>-1.3253971107021251E-3</c:v>
                </c:pt>
                <c:pt idx="270">
                  <c:v>-1.3171895722552274E-3</c:v>
                </c:pt>
                <c:pt idx="271">
                  <c:v>-1.315902439613438E-3</c:v>
                </c:pt>
                <c:pt idx="272">
                  <c:v>-1.3134845024436158E-3</c:v>
                </c:pt>
                <c:pt idx="273">
                  <c:v>-1.3110482840645399E-3</c:v>
                </c:pt>
                <c:pt idx="274">
                  <c:v>-1.3085934977102405E-3</c:v>
                </c:pt>
                <c:pt idx="275">
                  <c:v>-1.2999999998295389E-3</c:v>
                </c:pt>
                <c:pt idx="276">
                  <c:v>-1.298583023063235E-3</c:v>
                </c:pt>
                <c:pt idx="277">
                  <c:v>-1.2960318860628E-3</c:v>
                </c:pt>
                <c:pt idx="278">
                  <c:v>-1.2934626090369715E-3</c:v>
                </c:pt>
                <c:pt idx="279">
                  <c:v>-1.2908765444234695E-3</c:v>
                </c:pt>
                <c:pt idx="280">
                  <c:v>-1.2819176017093753E-3</c:v>
                </c:pt>
                <c:pt idx="281">
                  <c:v>-1.2803919072362933E-3</c:v>
                </c:pt>
                <c:pt idx="282">
                  <c:v>-1.2777426396376253E-3</c:v>
                </c:pt>
                <c:pt idx="283">
                  <c:v>-1.2750849681099131E-3</c:v>
                </c:pt>
                <c:pt idx="284">
                  <c:v>-1.272420334770742E-3</c:v>
                </c:pt>
                <c:pt idx="285">
                  <c:v>-1.2633189628456518E-3</c:v>
                </c:pt>
                <c:pt idx="286">
                  <c:v>-1.2617214740542632E-3</c:v>
                </c:pt>
                <c:pt idx="287">
                  <c:v>-1.259044111828639E-3</c:v>
                </c:pt>
                <c:pt idx="288">
                  <c:v>-1.2563687095472657E-3</c:v>
                </c:pt>
                <c:pt idx="289">
                  <c:v>-1.2536967990104655E-3</c:v>
                </c:pt>
                <c:pt idx="290">
                  <c:v>-1.2447017920055351E-3</c:v>
                </c:pt>
                <c:pt idx="291">
                  <c:v>-1.2430751588077271E-3</c:v>
                </c:pt>
                <c:pt idx="292">
                  <c:v>-1.2404441324761195E-3</c:v>
                </c:pt>
                <c:pt idx="293">
                  <c:v>-1.2378260577699195E-3</c:v>
                </c:pt>
                <c:pt idx="294">
                  <c:v>-1.2352225561810179E-3</c:v>
                </c:pt>
                <c:pt idx="295">
                  <c:v>-1.2265943912188409E-3</c:v>
                </c:pt>
                <c:pt idx="296">
                  <c:v>-1.2249871592602784E-3</c:v>
                </c:pt>
                <c:pt idx="297">
                  <c:v>-1.2224812940664783E-3</c:v>
                </c:pt>
                <c:pt idx="298">
                  <c:v>-1.2200000000001314E-3</c:v>
                </c:pt>
                <c:pt idx="299">
                  <c:v>-1.2175444854680929E-3</c:v>
                </c:pt>
                <c:pt idx="300">
                  <c:v>-1.2094988282059342E-3</c:v>
                </c:pt>
                <c:pt idx="301">
                  <c:v>-1.2079591418886746E-3</c:v>
                </c:pt>
                <c:pt idx="302">
                  <c:v>-1.2031821381026267E-3</c:v>
                </c:pt>
                <c:pt idx="303">
                  <c:v>-1.1992208970186412E-3</c:v>
                </c:pt>
                <c:pt idx="304">
                  <c:v>-1.197734042457833E-3</c:v>
                </c:pt>
                <c:pt idx="305">
                  <c:v>-1.1916857086928705E-3</c:v>
                </c:pt>
                <c:pt idx="306">
                  <c:v>-1.1894095322822558E-3</c:v>
                </c:pt>
                <c:pt idx="307">
                  <c:v>-1.1871377995976804E-3</c:v>
                </c:pt>
                <c:pt idx="308">
                  <c:v>-1.1830885537320302E-3</c:v>
                </c:pt>
                <c:pt idx="309">
                  <c:v>-1.1817047833313199E-3</c:v>
                </c:pt>
                <c:pt idx="310">
                  <c:v>-1.1757960043636056E-3</c:v>
                </c:pt>
                <c:pt idx="311">
                  <c:v>-1.1735209419140883E-3</c:v>
                </c:pt>
                <c:pt idx="312">
                  <c:v>-1.171240246151407E-3</c:v>
                </c:pt>
                <c:pt idx="313">
                  <c:v>-1.1668489561921986E-3</c:v>
                </c:pt>
                <c:pt idx="314">
                  <c:v>-1.165589916086375E-3</c:v>
                </c:pt>
                <c:pt idx="315">
                  <c:v>-1.1597003886507447E-3</c:v>
                </c:pt>
                <c:pt idx="316">
                  <c:v>-1.1573546461116201E-3</c:v>
                </c:pt>
                <c:pt idx="317">
                  <c:v>-1.1549927749551407E-3</c:v>
                </c:pt>
                <c:pt idx="318">
                  <c:v>-1.1500000000002279E-3</c:v>
                </c:pt>
                <c:pt idx="319">
                  <c:v>-1.148885407200619E-3</c:v>
                </c:pt>
                <c:pt idx="320">
                  <c:v>-1.1428770326292169E-3</c:v>
                </c:pt>
                <c:pt idx="321">
                  <c:v>-1.1403837203740801E-3</c:v>
                </c:pt>
                <c:pt idx="322">
                  <c:v>-1.1378682856526931E-3</c:v>
                </c:pt>
                <c:pt idx="323">
                  <c:v>-1.1368669467441718E-3</c:v>
                </c:pt>
                <c:pt idx="324">
                  <c:v>-1.1240559694861289E-3</c:v>
                </c:pt>
                <c:pt idx="325">
                  <c:v>-1.1214389664967335E-3</c:v>
                </c:pt>
                <c:pt idx="326">
                  <c:v>-1.1188062374344351E-3</c:v>
                </c:pt>
                <c:pt idx="327">
                  <c:v>-1.1126542188844974E-3</c:v>
                </c:pt>
                <c:pt idx="328">
                  <c:v>-1.1081400908514254E-3</c:v>
                </c:pt>
                <c:pt idx="329">
                  <c:v>-1.1054452911971821E-3</c:v>
                </c:pt>
                <c:pt idx="330">
                  <c:v>-1.1027414189574143E-3</c:v>
                </c:pt>
                <c:pt idx="331">
                  <c:v>-1.1000295978363121E-3</c:v>
                </c:pt>
                <c:pt idx="332">
                  <c:v>-1.0936965295947568E-3</c:v>
                </c:pt>
                <c:pt idx="333">
                  <c:v>-1.0891254465106122E-3</c:v>
                </c:pt>
                <c:pt idx="334">
                  <c:v>-1.0863908844370009E-3</c:v>
                </c:pt>
                <c:pt idx="335">
                  <c:v>-1.083655204444954E-3</c:v>
                </c:pt>
                <c:pt idx="336">
                  <c:v>-1.0809195598191527E-3</c:v>
                </c:pt>
                <c:pt idx="337">
                  <c:v>-1.0746935124530581E-3</c:v>
                </c:pt>
                <c:pt idx="338">
                  <c:v>-1.0699999995563757E-3</c:v>
                </c:pt>
                <c:pt idx="339">
                  <c:v>-1.0672784601900485E-3</c:v>
                </c:pt>
                <c:pt idx="340">
                  <c:v>-1.0645593363317334E-3</c:v>
                </c:pt>
                <c:pt idx="341">
                  <c:v>-1.0618424784560113E-3</c:v>
                </c:pt>
                <c:pt idx="342">
                  <c:v>-1.0558778992072202E-3</c:v>
                </c:pt>
                <c:pt idx="343">
                  <c:v>-1.0494026968794854E-3</c:v>
                </c:pt>
                <c:pt idx="344">
                  <c:v>-1.0440121287782441E-3</c:v>
                </c:pt>
                <c:pt idx="345">
                  <c:v>-1.038235631850033E-3</c:v>
                </c:pt>
                <c:pt idx="346">
                  <c:v>-1.0370854248446242E-3</c:v>
                </c:pt>
                <c:pt idx="347">
                  <c:v>-1.0305397630337178E-3</c:v>
                </c:pt>
                <c:pt idx="348">
                  <c:v>-1.0278448170145478E-3</c:v>
                </c:pt>
                <c:pt idx="349">
                  <c:v>-1.025149377050493E-3</c:v>
                </c:pt>
                <c:pt idx="350">
                  <c:v>-1.0194489087984018E-3</c:v>
                </c:pt>
                <c:pt idx="351">
                  <c:v>-1.0182546543723934E-3</c:v>
                </c:pt>
                <c:pt idx="352">
                  <c:v>-1.0116598097386221E-3</c:v>
                </c:pt>
                <c:pt idx="353">
                  <c:v>-1.0089584426462139E-3</c:v>
                </c:pt>
                <c:pt idx="354">
                  <c:v>-1.0062556014775097E-3</c:v>
                </c:pt>
                <c:pt idx="355">
                  <c:v>-1.0005366160645917E-3</c:v>
                </c:pt>
                <c:pt idx="356">
                  <c:v>-9.9933488610832381E-4</c:v>
                </c:pt>
                <c:pt idx="357">
                  <c:v>-9.9271452799153071E-4</c:v>
                </c:pt>
                <c:pt idx="358">
                  <c:v>-9.9000000000044712E-4</c:v>
                </c:pt>
                <c:pt idx="359">
                  <c:v>-9.8728298834652303E-4</c:v>
                </c:pt>
                <c:pt idx="360">
                  <c:v>-9.8145645709460101E-4</c:v>
                </c:pt>
                <c:pt idx="361">
                  <c:v>-9.8028135556710761E-4</c:v>
                </c:pt>
                <c:pt idx="362">
                  <c:v>-9.7364227253441456E-4</c:v>
                </c:pt>
                <c:pt idx="363">
                  <c:v>-9.7089904829230354E-4</c:v>
                </c:pt>
                <c:pt idx="364">
                  <c:v>-9.6814946020465495E-4</c:v>
                </c:pt>
                <c:pt idx="365">
                  <c:v>-9.6699183682850086E-4</c:v>
                </c:pt>
                <c:pt idx="366">
                  <c:v>-9.6101709657152963E-4</c:v>
                </c:pt>
                <c:pt idx="367">
                  <c:v>-9.5591495818488797E-4</c:v>
                </c:pt>
                <c:pt idx="368">
                  <c:v>-9.5312235850114895E-4</c:v>
                </c:pt>
                <c:pt idx="369">
                  <c:v>-9.5031919106352484E-4</c:v>
                </c:pt>
                <c:pt idx="370">
                  <c:v>-9.4750484034580645E-4</c:v>
                </c:pt>
                <c:pt idx="371">
                  <c:v>-9.4135536876759865E-4</c:v>
                </c:pt>
                <c:pt idx="372">
                  <c:v>-9.3612314111265896E-4</c:v>
                </c:pt>
                <c:pt idx="373">
                  <c:v>-9.3324348805413795E-4</c:v>
                </c:pt>
                <c:pt idx="374">
                  <c:v>-9.3034886672636993E-4</c:v>
                </c:pt>
                <c:pt idx="375">
                  <c:v>-9.2743863098872757E-4</c:v>
                </c:pt>
                <c:pt idx="376">
                  <c:v>-9.2108889219390375E-4</c:v>
                </c:pt>
                <c:pt idx="377">
                  <c:v>-9.1562846809015847E-4</c:v>
                </c:pt>
                <c:pt idx="378">
                  <c:v>-9.1263031514173692E-4</c:v>
                </c:pt>
                <c:pt idx="379">
                  <c:v>-9.096125791014458E-4</c:v>
                </c:pt>
                <c:pt idx="380">
                  <c:v>-9.0657458321140056E-4</c:v>
                </c:pt>
                <c:pt idx="381">
                  <c:v>-9.0000000000006297E-4</c:v>
                </c:pt>
                <c:pt idx="382">
                  <c:v>-8.9065873786371382E-4</c:v>
                </c:pt>
                <c:pt idx="383">
                  <c:v>-8.8928795807154679E-4</c:v>
                </c:pt>
                <c:pt idx="384">
                  <c:v>-8.8790531584416541E-4</c:v>
                </c:pt>
                <c:pt idx="385">
                  <c:v>-8.847226583485842E-4</c:v>
                </c:pt>
                <c:pt idx="386">
                  <c:v>-8.7792131499461832E-4</c:v>
                </c:pt>
                <c:pt idx="387">
                  <c:v>-8.6998828013010784E-4</c:v>
                </c:pt>
                <c:pt idx="388">
                  <c:v>-8.6670762527602701E-4</c:v>
                </c:pt>
                <c:pt idx="389">
                  <c:v>-8.634097429955043E-4</c:v>
                </c:pt>
                <c:pt idx="390">
                  <c:v>-8.5642223167375724E-4</c:v>
                </c:pt>
                <c:pt idx="391">
                  <c:v>-8.5492395093677523E-4</c:v>
                </c:pt>
                <c:pt idx="392">
                  <c:v>-8.4667635387898925E-4</c:v>
                </c:pt>
                <c:pt idx="393">
                  <c:v>-8.4328381484624756E-4</c:v>
                </c:pt>
                <c:pt idx="394">
                  <c:v>-8.3987698271918894E-4</c:v>
                </c:pt>
                <c:pt idx="395">
                  <c:v>-8.3271116949404811E-4</c:v>
                </c:pt>
                <c:pt idx="396">
                  <c:v>-8.3114627459581945E-4</c:v>
                </c:pt>
                <c:pt idx="397">
                  <c:v>-8.2264369230188473E-4</c:v>
                </c:pt>
                <c:pt idx="398">
                  <c:v>-8.191603091879723E-4</c:v>
                </c:pt>
                <c:pt idx="399">
                  <c:v>-8.1566573390599807E-4</c:v>
                </c:pt>
                <c:pt idx="400">
                  <c:v>-8.0834670126012976E-4</c:v>
                </c:pt>
                <c:pt idx="401">
                  <c:v>-8.067347711084201E-4</c:v>
                </c:pt>
                <c:pt idx="402">
                  <c:v>-7.9804107464375319E-4</c:v>
                </c:pt>
                <c:pt idx="403">
                  <c:v>-7.944888737073133E-4</c:v>
                </c:pt>
                <c:pt idx="404">
                  <c:v>-7.9092766533368601E-4</c:v>
                </c:pt>
                <c:pt idx="405">
                  <c:v>-7.8347662133735046E-4</c:v>
                </c:pt>
                <c:pt idx="406">
                  <c:v>-7.8183252447824956E-4</c:v>
                </c:pt>
                <c:pt idx="407">
                  <c:v>-7.7296504523495101E-4</c:v>
                </c:pt>
                <c:pt idx="408">
                  <c:v>-7.693368552410734E-4</c:v>
                </c:pt>
                <c:pt idx="409">
                  <c:v>-7.656953074823016E-4</c:v>
                </c:pt>
                <c:pt idx="410">
                  <c:v>-7.5809521565735197E-4</c:v>
                </c:pt>
                <c:pt idx="411">
                  <c:v>-7.563943452762442E-4</c:v>
                </c:pt>
                <c:pt idx="412">
                  <c:v>-7.4726473813617174E-4</c:v>
                </c:pt>
                <c:pt idx="413">
                  <c:v>-7.4352950834396484E-4</c:v>
                </c:pt>
                <c:pt idx="414">
                  <c:v>-7.3977637097155668E-4</c:v>
                </c:pt>
                <c:pt idx="415">
                  <c:v>-7.3200015034961591E-4</c:v>
                </c:pt>
                <c:pt idx="416">
                  <c:v>-7.3020885583460239E-4</c:v>
                </c:pt>
                <c:pt idx="417">
                  <c:v>-7.2071860881317573E-4</c:v>
                </c:pt>
                <c:pt idx="418">
                  <c:v>-7.168438919920849E-4</c:v>
                </c:pt>
                <c:pt idx="419">
                  <c:v>-7.1294651826051599E-4</c:v>
                </c:pt>
                <c:pt idx="420">
                  <c:v>-7.0496812038827394E-4</c:v>
                </c:pt>
                <c:pt idx="421">
                  <c:v>-7.0305015411311505E-4</c:v>
                </c:pt>
                <c:pt idx="422">
                  <c:v>-6.9309533662723207E-4</c:v>
                </c:pt>
                <c:pt idx="423">
                  <c:v>-6.8904728882114162E-4</c:v>
                </c:pt>
                <c:pt idx="424">
                  <c:v>-6.8497163522022715E-4</c:v>
                </c:pt>
                <c:pt idx="425">
                  <c:v>-6.7676654124899786E-4</c:v>
                </c:pt>
                <c:pt idx="426">
                  <c:v>-6.7468577484074935E-4</c:v>
                </c:pt>
                <c:pt idx="427">
                  <c:v>-6.6420372812097024E-4</c:v>
                </c:pt>
                <c:pt idx="428">
                  <c:v>-6.5998358013533761E-4</c:v>
                </c:pt>
                <c:pt idx="429">
                  <c:v>-6.5780642882816908E-4</c:v>
                </c:pt>
                <c:pt idx="430">
                  <c:v>-6.5561427552588271E-4</c:v>
                </c:pt>
                <c:pt idx="431">
                  <c:v>-6.5340867296814764E-4</c:v>
                </c:pt>
                <c:pt idx="432">
                  <c:v>-6.3848177218942871E-4</c:v>
                </c:pt>
                <c:pt idx="433">
                  <c:v>-6.3624287546095587E-4</c:v>
                </c:pt>
                <c:pt idx="434">
                  <c:v>-6.3193216719547533E-4</c:v>
                </c:pt>
                <c:pt idx="435">
                  <c:v>-6.2761741137676286E-4</c:v>
                </c:pt>
                <c:pt idx="436">
                  <c:v>-6.2330045660829883E-4</c:v>
                </c:pt>
                <c:pt idx="437">
                  <c:v>-6.0827437040904253E-4</c:v>
                </c:pt>
                <c:pt idx="438">
                  <c:v>-6.0604803213716238E-4</c:v>
                </c:pt>
                <c:pt idx="439">
                  <c:v>-6.0174822370917839E-4</c:v>
                </c:pt>
                <c:pt idx="440">
                  <c:v>-5.9745755517887295E-4</c:v>
                </c:pt>
                <c:pt idx="441">
                  <c:v>-5.9317795755938537E-4</c:v>
                </c:pt>
                <c:pt idx="442">
                  <c:v>-5.7832646937262648E-4</c:v>
                </c:pt>
                <c:pt idx="443">
                  <c:v>-5.7620930853823831E-4</c:v>
                </c:pt>
                <c:pt idx="444">
                  <c:v>-5.7201444274848005E-4</c:v>
                </c:pt>
                <c:pt idx="445">
                  <c:v>-5.6784248119082399E-4</c:v>
                </c:pt>
                <c:pt idx="446">
                  <c:v>-5.636954372920433E-4</c:v>
                </c:pt>
                <c:pt idx="447">
                  <c:v>-5.4930078434723957E-4</c:v>
                </c:pt>
                <c:pt idx="448">
                  <c:v>-5.4739641668416776E-4</c:v>
                </c:pt>
                <c:pt idx="449">
                  <c:v>-5.4339965053850151E-4</c:v>
                </c:pt>
                <c:pt idx="450">
                  <c:v>-5.3943166213015544E-4</c:v>
                </c:pt>
                <c:pt idx="451">
                  <c:v>-5.3334853208106855E-4</c:v>
                </c:pt>
                <c:pt idx="452">
                  <c:v>-5.2164637885551311E-4</c:v>
                </c:pt>
                <c:pt idx="453">
                  <c:v>-5.1778385616305556E-4</c:v>
                </c:pt>
                <c:pt idx="454">
                  <c:v>-5.1393671545222068E-4</c:v>
                </c:pt>
                <c:pt idx="455">
                  <c:v>-5.1010270575107186E-4</c:v>
                </c:pt>
                <c:pt idx="456">
                  <c:v>-5.0627956165723808E-4</c:v>
                </c:pt>
                <c:pt idx="457">
                  <c:v>-4.9485245252467816E-4</c:v>
                </c:pt>
                <c:pt idx="458">
                  <c:v>-4.9104982821232275E-4</c:v>
                </c:pt>
                <c:pt idx="459">
                  <c:v>-4.8724652602792309E-4</c:v>
                </c:pt>
                <c:pt idx="460">
                  <c:v>-4.8344019398452242E-4</c:v>
                </c:pt>
                <c:pt idx="461">
                  <c:v>-4.796284656601173E-4</c:v>
                </c:pt>
                <c:pt idx="462">
                  <c:v>-4.6813702232783162E-4</c:v>
                </c:pt>
                <c:pt idx="463">
                  <c:v>-4.6427975604386944E-4</c:v>
                </c:pt>
                <c:pt idx="464">
                  <c:v>-4.6040504490006489E-4</c:v>
                </c:pt>
                <c:pt idx="465">
                  <c:v>-4.5651043588126427E-4</c:v>
                </c:pt>
                <c:pt idx="466">
                  <c:v>-4.4351296371566892E-4</c:v>
                </c:pt>
                <c:pt idx="467">
                  <c:v>-4.3840034167738677E-4</c:v>
                </c:pt>
                <c:pt idx="468">
                  <c:v>-4.3665260904562729E-4</c:v>
                </c:pt>
                <c:pt idx="469">
                  <c:v>-4.3259016328869279E-4</c:v>
                </c:pt>
                <c:pt idx="470">
                  <c:v>-4.2849690232488863E-4</c:v>
                </c:pt>
                <c:pt idx="471">
                  <c:v>-4.2437361550960896E-4</c:v>
                </c:pt>
                <c:pt idx="472">
                  <c:v>-4.1183157409231143E-4</c:v>
                </c:pt>
                <c:pt idx="473">
                  <c:v>-4.0759618487362772E-4</c:v>
                </c:pt>
                <c:pt idx="474">
                  <c:v>-4.0565854846998057E-4</c:v>
                </c:pt>
                <c:pt idx="475">
                  <c:v>-3.990482325735753E-4</c:v>
                </c:pt>
                <c:pt idx="476">
                  <c:v>-3.9706935801430825E-4</c:v>
                </c:pt>
                <c:pt idx="477">
                  <c:v>-3.8166682518436801E-4</c:v>
                </c:pt>
                <c:pt idx="478">
                  <c:v>-3.7961440279210681E-4</c:v>
                </c:pt>
                <c:pt idx="479">
                  <c:v>-3.7519799738807075E-4</c:v>
                </c:pt>
                <c:pt idx="480">
                  <c:v>-3.7076224514874073E-4</c:v>
                </c:pt>
                <c:pt idx="481">
                  <c:v>-3.6630801543372854E-4</c:v>
                </c:pt>
                <c:pt idx="482">
                  <c:v>-3.5047470165412606E-4</c:v>
                </c:pt>
                <c:pt idx="483">
                  <c:v>-3.4832389814001813E-4</c:v>
                </c:pt>
                <c:pt idx="484">
                  <c:v>-3.4379051058317769E-4</c:v>
                </c:pt>
                <c:pt idx="485">
                  <c:v>-3.3924397519743428E-4</c:v>
                </c:pt>
                <c:pt idx="486">
                  <c:v>-3.3468519917666598E-4</c:v>
                </c:pt>
                <c:pt idx="487">
                  <c:v>-3.1855359969329726E-4</c:v>
                </c:pt>
                <c:pt idx="488">
                  <c:v>-3.1634602175955353E-4</c:v>
                </c:pt>
                <c:pt idx="489">
                  <c:v>-3.1173983962505455E-4</c:v>
                </c:pt>
                <c:pt idx="490">
                  <c:v>-3.0712697351916807E-4</c:v>
                </c:pt>
                <c:pt idx="491">
                  <c:v>-3.0250820748676746E-4</c:v>
                </c:pt>
                <c:pt idx="492">
                  <c:v>-2.8620453081781453E-4</c:v>
                </c:pt>
                <c:pt idx="493">
                  <c:v>-2.839754104114481E-4</c:v>
                </c:pt>
                <c:pt idx="494">
                  <c:v>-2.7932769216957784E-4</c:v>
                </c:pt>
                <c:pt idx="495">
                  <c:v>-2.7467413164105313E-4</c:v>
                </c:pt>
                <c:pt idx="496">
                  <c:v>-2.6758943553039472E-4</c:v>
                </c:pt>
                <c:pt idx="497">
                  <c:v>-2.5356643561660197E-4</c:v>
                </c:pt>
                <c:pt idx="498">
                  <c:v>-2.4888025960079707E-4</c:v>
                </c:pt>
                <c:pt idx="499">
                  <c:v>-2.4418813228949181E-4</c:v>
                </c:pt>
                <c:pt idx="500">
                  <c:v>-2.3949003554905976E-4</c:v>
                </c:pt>
                <c:pt idx="501">
                  <c:v>-2.347859511314604E-4</c:v>
                </c:pt>
                <c:pt idx="502">
                  <c:v>-2.2063758761553106E-4</c:v>
                </c:pt>
                <c:pt idx="503">
                  <c:v>-2.1590936772057875E-4</c:v>
                </c:pt>
                <c:pt idx="504">
                  <c:v>-2.1117506719446302E-4</c:v>
                </c:pt>
                <c:pt idx="505">
                  <c:v>-2.0643466710397722E-4</c:v>
                </c:pt>
                <c:pt idx="506">
                  <c:v>-2.0168814840347717E-4</c:v>
                </c:pt>
                <c:pt idx="507">
                  <c:v>-1.8741168845320895E-4</c:v>
                </c:pt>
                <c:pt idx="508">
                  <c:v>-1.8264050255673077E-4</c:v>
                </c:pt>
                <c:pt idx="509">
                  <c:v>-1.77863101104051E-4</c:v>
                </c:pt>
                <c:pt idx="510">
                  <c:v>-1.7307946436260238E-4</c:v>
                </c:pt>
                <c:pt idx="511">
                  <c:v>-1.6828957248738019E-4</c:v>
                </c:pt>
                <c:pt idx="512">
                  <c:v>-1.538821658914973E-4</c:v>
                </c:pt>
                <c:pt idx="513">
                  <c:v>-1.3941783182913736E-4</c:v>
                </c:pt>
                <c:pt idx="514">
                  <c:v>-1.3458371805524479E-4</c:v>
                </c:pt>
                <c:pt idx="515">
                  <c:v>-1.2760598228916053E-4</c:v>
                </c:pt>
                <c:pt idx="516">
                  <c:v>-1.1284743517382701E-4</c:v>
                </c:pt>
                <c:pt idx="517">
                  <c:v>-1.0797848248793265E-4</c:v>
                </c:pt>
                <c:pt idx="518">
                  <c:v>-7.8631830055805218E-5</c:v>
                </c:pt>
                <c:pt idx="519">
                  <c:v>-4.4106140588425668E-5</c:v>
                </c:pt>
                <c:pt idx="520">
                  <c:v>-9.2705288469034888E-6</c:v>
                </c:pt>
                <c:pt idx="521">
                  <c:v>2.5874843228907519E-5</c:v>
                </c:pt>
                <c:pt idx="522">
                  <c:v>6.1329813828552815E-5</c:v>
                </c:pt>
                <c:pt idx="523">
                  <c:v>9.7094221276055939E-5</c:v>
                </c:pt>
                <c:pt idx="524">
                  <c:v>1.3316790402373557E-4</c:v>
                </c:pt>
                <c:pt idx="525">
                  <c:v>1.6955070065905093E-4</c:v>
                </c:pt>
                <c:pt idx="526">
                  <c:v>2.1443219179295705E-4</c:v>
                </c:pt>
                <c:pt idx="527">
                  <c:v>2.5149879247915696E-4</c:v>
                </c:pt>
                <c:pt idx="528">
                  <c:v>2.8887400133524528E-4</c:v>
                </c:pt>
                <c:pt idx="529">
                  <c:v>3.2655765778792829E-4</c:v>
                </c:pt>
                <c:pt idx="530">
                  <c:v>3.6172955861226309E-4</c:v>
                </c:pt>
                <c:pt idx="531">
                  <c:v>4.000076385634426E-4</c:v>
                </c:pt>
                <c:pt idx="532">
                  <c:v>4.3859369215465497E-4</c:v>
                </c:pt>
                <c:pt idx="533">
                  <c:v>4.8306894425221284E-4</c:v>
                </c:pt>
                <c:pt idx="534">
                  <c:v>5.3377656894979658E-4</c:v>
                </c:pt>
                <c:pt idx="535">
                  <c:v>5.7067279361109756E-4</c:v>
                </c:pt>
                <c:pt idx="536">
                  <c:v>6.1059889940937647E-4</c:v>
                </c:pt>
                <c:pt idx="537">
                  <c:v>6.5083213736693039E-4</c:v>
                </c:pt>
                <c:pt idx="538">
                  <c:v>6.8236934455076373E-4</c:v>
                </c:pt>
                <c:pt idx="539">
                  <c:v>7.2315055997963491E-4</c:v>
                </c:pt>
                <c:pt idx="540">
                  <c:v>7.6423844869112157E-4</c:v>
                </c:pt>
                <c:pt idx="541">
                  <c:v>8.0563285158363935E-4</c:v>
                </c:pt>
                <c:pt idx="542">
                  <c:v>8.4733359802733916E-4</c:v>
                </c:pt>
                <c:pt idx="543">
                  <c:v>8.9867194085679165E-4</c:v>
                </c:pt>
                <c:pt idx="544">
                  <c:v>9.4104946599871825E-4</c:v>
                </c:pt>
                <c:pt idx="545">
                  <c:v>9.8373170834781059E-4</c:v>
                </c:pt>
                <c:pt idx="546">
                  <c:v>1.0267181094187677E-3</c:v>
                </c:pt>
                <c:pt idx="547">
                  <c:v>1.07000810142835E-3</c:v>
                </c:pt>
                <c:pt idx="548">
                  <c:v>1.1136011072979571E-3</c:v>
                </c:pt>
                <c:pt idx="549">
                  <c:v>1.1574965406497611E-3</c:v>
                </c:pt>
                <c:pt idx="550">
                  <c:v>1.2016938058041276E-3</c:v>
                </c:pt>
                <c:pt idx="551">
                  <c:v>1.2363423275128362E-3</c:v>
                </c:pt>
                <c:pt idx="552">
                  <c:v>1.2777766944189067E-3</c:v>
                </c:pt>
                <c:pt idx="553">
                  <c:v>1.3227905046423424E-3</c:v>
                </c:pt>
                <c:pt idx="554">
                  <c:v>1.3681038558577886E-3</c:v>
                </c:pt>
                <c:pt idx="555">
                  <c:v>1.4137161002142412E-3</c:v>
                </c:pt>
                <c:pt idx="556">
                  <c:v>1.4630122521959604E-3</c:v>
                </c:pt>
                <c:pt idx="557">
                  <c:v>1.5228888134142331E-3</c:v>
                </c:pt>
                <c:pt idx="558">
                  <c:v>1.5557674999543433E-3</c:v>
                </c:pt>
                <c:pt idx="559">
                  <c:v>1.6025897172734123E-3</c:v>
                </c:pt>
                <c:pt idx="560">
                  <c:v>1.6462373777388155E-3</c:v>
                </c:pt>
                <c:pt idx="561">
                  <c:v>1.6936288427355378E-3</c:v>
                </c:pt>
                <c:pt idx="562">
                  <c:v>1.7413143991999221E-3</c:v>
                </c:pt>
                <c:pt idx="563">
                  <c:v>1.7892933230487576E-3</c:v>
                </c:pt>
                <c:pt idx="564">
                  <c:v>1.8375648806609683E-3</c:v>
                </c:pt>
                <c:pt idx="565">
                  <c:v>1.8897030235280816E-3</c:v>
                </c:pt>
                <c:pt idx="566">
                  <c:v>1.9385784565198235E-3</c:v>
                </c:pt>
                <c:pt idx="567">
                  <c:v>1.9877442412031075E-3</c:v>
                </c:pt>
                <c:pt idx="568">
                  <c:v>2.0655895970480348E-3</c:v>
                </c:pt>
                <c:pt idx="569">
                  <c:v>2.0904129483368329E-3</c:v>
                </c:pt>
                <c:pt idx="570">
                  <c:v>2.1332981609385876E-3</c:v>
                </c:pt>
                <c:pt idx="571">
                  <c:v>2.1835984800137984E-3</c:v>
                </c:pt>
                <c:pt idx="572">
                  <c:v>2.2341865657680661E-3</c:v>
                </c:pt>
                <c:pt idx="573">
                  <c:v>2.2850620121942951E-3</c:v>
                </c:pt>
                <c:pt idx="574">
                  <c:v>2.3362244133675212E-3</c:v>
                </c:pt>
                <c:pt idx="575">
                  <c:v>2.3876733634422775E-3</c:v>
                </c:pt>
                <c:pt idx="576">
                  <c:v>2.4394084566530323E-3</c:v>
                </c:pt>
                <c:pt idx="577">
                  <c:v>2.4914292873146303E-3</c:v>
                </c:pt>
                <c:pt idx="578">
                  <c:v>2.5591235399739917E-3</c:v>
                </c:pt>
                <c:pt idx="579">
                  <c:v>2.6117969475988427E-3</c:v>
                </c:pt>
                <c:pt idx="580">
                  <c:v>2.6647547994806593E-3</c:v>
                </c:pt>
                <c:pt idx="581">
                  <c:v>2.7179966907574906E-3</c:v>
                </c:pt>
                <c:pt idx="582">
                  <c:v>2.7597315869277699E-3</c:v>
                </c:pt>
                <c:pt idx="583">
                  <c:v>2.813478833070442E-3</c:v>
                </c:pt>
                <c:pt idx="584">
                  <c:v>2.8675089603720483E-3</c:v>
                </c:pt>
                <c:pt idx="585">
                  <c:v>2.9218215638883143E-3</c:v>
                </c:pt>
                <c:pt idx="586">
                  <c:v>2.9764162387505332E-3</c:v>
                </c:pt>
                <c:pt idx="587">
                  <c:v>3.043390203064834E-3</c:v>
                </c:pt>
                <c:pt idx="588">
                  <c:v>3.0986090403825155E-3</c:v>
                </c:pt>
                <c:pt idx="589">
                  <c:v>3.1541086809384932E-3</c:v>
                </c:pt>
                <c:pt idx="590">
                  <c:v>3.2098887205485537E-3</c:v>
                </c:pt>
                <c:pt idx="591">
                  <c:v>3.2536065180057659E-3</c:v>
                </c:pt>
                <c:pt idx="592">
                  <c:v>3.3098851228046781E-3</c:v>
                </c:pt>
                <c:pt idx="593">
                  <c:v>3.3664429669045615E-3</c:v>
                </c:pt>
                <c:pt idx="594">
                  <c:v>3.4358034246357284E-3</c:v>
                </c:pt>
                <c:pt idx="595">
                  <c:v>3.4929668254778065E-3</c:v>
                </c:pt>
                <c:pt idx="596">
                  <c:v>3.5503837194508867E-3</c:v>
                </c:pt>
                <c:pt idx="597">
                  <c:v>3.6080401747104738E-3</c:v>
                </c:pt>
                <c:pt idx="598">
                  <c:v>3.6659220098181787E-3</c:v>
                </c:pt>
                <c:pt idx="599">
                  <c:v>3.7112715824569003E-3</c:v>
                </c:pt>
                <c:pt idx="600">
                  <c:v>3.7823038455261464E-3</c:v>
                </c:pt>
                <c:pt idx="601">
                  <c:v>3.8407742347919493E-3</c:v>
                </c:pt>
                <c:pt idx="602">
                  <c:v>3.8994107811325179E-3</c:v>
                </c:pt>
                <c:pt idx="603">
                  <c:v>3.9453698766665152E-3</c:v>
                </c:pt>
                <c:pt idx="604">
                  <c:v>3.9957232416153645E-3</c:v>
                </c:pt>
                <c:pt idx="605">
                  <c:v>4.0547549181585828E-3</c:v>
                </c:pt>
                <c:pt idx="606">
                  <c:v>4.1138965017245106E-3</c:v>
                </c:pt>
                <c:pt idx="607">
                  <c:v>4.1731313035209211E-3</c:v>
                </c:pt>
                <c:pt idx="608">
                  <c:v>4.2367225798862571E-3</c:v>
                </c:pt>
                <c:pt idx="609">
                  <c:v>4.2960896003906672E-3</c:v>
                </c:pt>
                <c:pt idx="610">
                  <c:v>4.3554970371043576E-3</c:v>
                </c:pt>
                <c:pt idx="611">
                  <c:v>4.4149272317788391E-3</c:v>
                </c:pt>
                <c:pt idx="612">
                  <c:v>4.4743622704760851E-3</c:v>
                </c:pt>
                <c:pt idx="613">
                  <c:v>4.5295307486240104E-3</c:v>
                </c:pt>
                <c:pt idx="614">
                  <c:v>4.5889292059612527E-3</c:v>
                </c:pt>
                <c:pt idx="615">
                  <c:v>4.6482781188477438E-3</c:v>
                </c:pt>
                <c:pt idx="616">
                  <c:v>4.7075584848061004E-3</c:v>
                </c:pt>
                <c:pt idx="617">
                  <c:v>4.7709652334804176E-3</c:v>
                </c:pt>
                <c:pt idx="618">
                  <c:v>4.8300388203333846E-3</c:v>
                </c:pt>
                <c:pt idx="619">
                  <c:v>4.8889846912856397E-3</c:v>
                </c:pt>
                <c:pt idx="620">
                  <c:v>4.9477829371428889E-3</c:v>
                </c:pt>
                <c:pt idx="621">
                  <c:v>5.0022537569959112E-3</c:v>
                </c:pt>
                <c:pt idx="622">
                  <c:v>5.0607314143205611E-3</c:v>
                </c:pt>
                <c:pt idx="623">
                  <c:v>5.1190314102025278E-3</c:v>
                </c:pt>
                <c:pt idx="624">
                  <c:v>5.177146705230987E-3</c:v>
                </c:pt>
                <c:pt idx="625">
                  <c:v>5.2350702592253466E-3</c:v>
                </c:pt>
                <c:pt idx="626">
                  <c:v>5.292795031243633E-3</c:v>
                </c:pt>
                <c:pt idx="627">
                  <c:v>5.350313979588235E-3</c:v>
                </c:pt>
                <c:pt idx="628">
                  <c:v>5.4076200618129681E-3</c:v>
                </c:pt>
                <c:pt idx="629">
                  <c:v>5.4647062347314658E-3</c:v>
                </c:pt>
                <c:pt idx="630">
                  <c:v>5.5416574690247602E-3</c:v>
                </c:pt>
                <c:pt idx="631">
                  <c:v>5.5981908072776391E-3</c:v>
                </c:pt>
                <c:pt idx="632">
                  <c:v>5.6544806105125606E-3</c:v>
                </c:pt>
                <c:pt idx="633">
                  <c:v>5.7105198312851742E-3</c:v>
                </c:pt>
                <c:pt idx="634">
                  <c:v>5.7544816546246736E-3</c:v>
                </c:pt>
                <c:pt idx="635">
                  <c:v>5.8100598229357588E-3</c:v>
                </c:pt>
                <c:pt idx="636">
                  <c:v>5.8653677607339045E-3</c:v>
                </c:pt>
                <c:pt idx="637">
                  <c:v>5.9203984186311526E-3</c:v>
                </c:pt>
                <c:pt idx="638">
                  <c:v>5.9751447465672949E-3</c:v>
                </c:pt>
                <c:pt idx="639">
                  <c:v>6.0410981782483249E-3</c:v>
                </c:pt>
                <c:pt idx="640">
                  <c:v>6.0951859343682715E-3</c:v>
                </c:pt>
                <c:pt idx="641">
                  <c:v>6.1489667034941133E-3</c:v>
                </c:pt>
                <c:pt idx="642">
                  <c:v>6.2024334320896005E-3</c:v>
                </c:pt>
                <c:pt idx="643">
                  <c:v>6.2443646392566984E-3</c:v>
                </c:pt>
                <c:pt idx="644">
                  <c:v>6.2972569000364249E-3</c:v>
                </c:pt>
                <c:pt idx="645">
                  <c:v>6.3498154625903792E-3</c:v>
                </c:pt>
                <c:pt idx="646">
                  <c:v>6.4020333627970395E-3</c:v>
                </c:pt>
                <c:pt idx="647">
                  <c:v>6.4648289772082437E-3</c:v>
                </c:pt>
                <c:pt idx="648">
                  <c:v>6.5163212848324964E-3</c:v>
                </c:pt>
                <c:pt idx="649">
                  <c:v>6.5675138846828813E-3</c:v>
                </c:pt>
                <c:pt idx="650">
                  <c:v>6.6184238442208217E-3</c:v>
                </c:pt>
                <c:pt idx="651">
                  <c:v>6.669068585333047E-3</c:v>
                </c:pt>
                <c:pt idx="652">
                  <c:v>6.7194658843513604E-3</c:v>
                </c:pt>
                <c:pt idx="653">
                  <c:v>6.7696338720767083E-3</c:v>
                </c:pt>
                <c:pt idx="654">
                  <c:v>6.8195910338006687E-3</c:v>
                </c:pt>
                <c:pt idx="655">
                  <c:v>6.8693562093316649E-3</c:v>
                </c:pt>
                <c:pt idx="656">
                  <c:v>6.9012408088394784E-3</c:v>
                </c:pt>
                <c:pt idx="657">
                  <c:v>6.9506806948994946E-3</c:v>
                </c:pt>
                <c:pt idx="658">
                  <c:v>6.9999780276060793E-3</c:v>
                </c:pt>
                <c:pt idx="659">
                  <c:v>7.0491535578166191E-3</c:v>
                </c:pt>
                <c:pt idx="660">
                  <c:v>7.1017778909974573E-3</c:v>
                </c:pt>
                <c:pt idx="661">
                  <c:v>7.1507799453786767E-3</c:v>
                </c:pt>
                <c:pt idx="662">
                  <c:v>7.1997261007395391E-3</c:v>
                </c:pt>
                <c:pt idx="663">
                  <c:v>7.2486384569303442E-3</c:v>
                </c:pt>
                <c:pt idx="664">
                  <c:v>7.2975394763202016E-3</c:v>
                </c:pt>
                <c:pt idx="665">
                  <c:v>7.3428568478874408E-3</c:v>
                </c:pt>
                <c:pt idx="666">
                  <c:v>7.3917913949785542E-3</c:v>
                </c:pt>
                <c:pt idx="667">
                  <c:v>7.4407832662994507E-3</c:v>
                </c:pt>
                <c:pt idx="668">
                  <c:v>7.4898564932855353E-3</c:v>
                </c:pt>
                <c:pt idx="669">
                  <c:v>7.5426860860438177E-3</c:v>
                </c:pt>
                <c:pt idx="670">
                  <c:v>7.5920111010836927E-3</c:v>
                </c:pt>
                <c:pt idx="671">
                  <c:v>7.6414921703089663E-3</c:v>
                </c:pt>
                <c:pt idx="672">
                  <c:v>7.6911546465572691E-3</c:v>
                </c:pt>
                <c:pt idx="673">
                  <c:v>7.7410184181934032E-3</c:v>
                </c:pt>
                <c:pt idx="674">
                  <c:v>7.7873569713462539E-3</c:v>
                </c:pt>
                <c:pt idx="675">
                  <c:v>7.8376185313788881E-3</c:v>
                </c:pt>
                <c:pt idx="676">
                  <c:v>7.8880907266025806E-3</c:v>
                </c:pt>
                <c:pt idx="677">
                  <c:v>7.938775911086533E-3</c:v>
                </c:pt>
                <c:pt idx="678">
                  <c:v>7.9896764392060077E-3</c:v>
                </c:pt>
                <c:pt idx="679">
                  <c:v>8.0407946656427549E-3</c:v>
                </c:pt>
                <c:pt idx="680">
                  <c:v>8.0921329453903235E-3</c:v>
                </c:pt>
                <c:pt idx="681">
                  <c:v>8.143693633753616E-3</c:v>
                </c:pt>
                <c:pt idx="682">
                  <c:v>8.2148503627412339E-3</c:v>
                </c:pt>
                <c:pt idx="683">
                  <c:v>8.2669542297574318E-3</c:v>
                </c:pt>
                <c:pt idx="684">
                  <c:v>8.3192884791397168E-3</c:v>
                </c:pt>
                <c:pt idx="685">
                  <c:v>8.3718554683614461E-3</c:v>
                </c:pt>
                <c:pt idx="686">
                  <c:v>8.4128067341016077E-3</c:v>
                </c:pt>
                <c:pt idx="687">
                  <c:v>8.4657892687016664E-3</c:v>
                </c:pt>
                <c:pt idx="688">
                  <c:v>8.5190110717751743E-3</c:v>
                </c:pt>
                <c:pt idx="689">
                  <c:v>8.5724745015957077E-3</c:v>
                </c:pt>
                <c:pt idx="690">
                  <c:v>8.6261819167784293E-3</c:v>
                </c:pt>
                <c:pt idx="691">
                  <c:v>8.6922770014731202E-3</c:v>
                </c:pt>
                <c:pt idx="692">
                  <c:v>8.7465392073878927E-3</c:v>
                </c:pt>
                <c:pt idx="693">
                  <c:v>8.801053025261029E-3</c:v>
                </c:pt>
                <c:pt idx="694">
                  <c:v>8.8558208156937074E-3</c:v>
                </c:pt>
                <c:pt idx="695">
                  <c:v>8.898461348925463E-3</c:v>
                </c:pt>
                <c:pt idx="696">
                  <c:v>8.9536822266853052E-3</c:v>
                </c:pt>
                <c:pt idx="697">
                  <c:v>9.009163609916767E-3</c:v>
                </c:pt>
                <c:pt idx="698">
                  <c:v>9.0649078514009902E-3</c:v>
                </c:pt>
                <c:pt idx="699">
                  <c:v>9.1209128855037503E-3</c:v>
                </c:pt>
                <c:pt idx="700">
                  <c:v>9.1898430796746589E-3</c:v>
                </c:pt>
                <c:pt idx="701">
                  <c:v>9.2463701782740139E-3</c:v>
                </c:pt>
                <c:pt idx="702">
                  <c:v>9.3031060112528253E-3</c:v>
                </c:pt>
                <c:pt idx="703">
                  <c:v>9.3600344721560032E-3</c:v>
                </c:pt>
                <c:pt idx="704">
                  <c:v>9.4171392283923499E-3</c:v>
                </c:pt>
                <c:pt idx="705">
                  <c:v>9.4744037211898797E-3</c:v>
                </c:pt>
                <c:pt idx="706">
                  <c:v>9.5318111655442374E-3</c:v>
                </c:pt>
                <c:pt idx="707">
                  <c:v>9.5893445501757275E-3</c:v>
                </c:pt>
                <c:pt idx="708">
                  <c:v>9.6255482473004434E-3</c:v>
                </c:pt>
                <c:pt idx="709">
                  <c:v>9.6832829496661024E-3</c:v>
                </c:pt>
                <c:pt idx="710">
                  <c:v>9.7410990126039643E-3</c:v>
                </c:pt>
                <c:pt idx="711">
                  <c:v>9.7989781273871181E-3</c:v>
                </c:pt>
                <c:pt idx="712">
                  <c:v>9.8569017526495516E-3</c:v>
                </c:pt>
                <c:pt idx="713">
                  <c:v>9.919124418286655E-3</c:v>
                </c:pt>
                <c:pt idx="714">
                  <c:v>9.9770733782530586E-3</c:v>
                </c:pt>
                <c:pt idx="715">
                  <c:v>1.0035008650364219E-2</c:v>
                </c:pt>
                <c:pt idx="716">
                  <c:v>1.0092910848731197E-2</c:v>
                </c:pt>
                <c:pt idx="717">
                  <c:v>1.0146522298929152E-2</c:v>
                </c:pt>
                <c:pt idx="718">
                  <c:v>1.0204310585993037E-2</c:v>
                </c:pt>
                <c:pt idx="719">
                  <c:v>1.026200707708941E-2</c:v>
                </c:pt>
                <c:pt idx="720">
                  <c:v>1.0319591368509934E-2</c:v>
                </c:pt>
                <c:pt idx="721">
                  <c:v>1.0381231017874198E-2</c:v>
                </c:pt>
                <c:pt idx="722">
                  <c:v>1.0438514701109318E-2</c:v>
                </c:pt>
                <c:pt idx="723">
                  <c:v>1.0495623124355936E-2</c:v>
                </c:pt>
                <c:pt idx="724">
                  <c:v>1.0552535048589448E-2</c:v>
                </c:pt>
                <c:pt idx="725">
                  <c:v>1.0609232003732521E-2</c:v>
                </c:pt>
                <c:pt idx="726">
                  <c:v>1.0661593181140265E-2</c:v>
                </c:pt>
                <c:pt idx="727">
                  <c:v>1.071785897562794E-2</c:v>
                </c:pt>
                <c:pt idx="728">
                  <c:v>1.0773896155056355E-2</c:v>
                </c:pt>
                <c:pt idx="729">
                  <c:v>1.0829701078061174E-2</c:v>
                </c:pt>
                <c:pt idx="730">
                  <c:v>1.0885270102953459E-2</c:v>
                </c:pt>
                <c:pt idx="731">
                  <c:v>1.0940599587724524E-2</c:v>
                </c:pt>
                <c:pt idx="732">
                  <c:v>1.0995685890051241E-2</c:v>
                </c:pt>
                <c:pt idx="733">
                  <c:v>1.1050525367297363E-2</c:v>
                </c:pt>
                <c:pt idx="734">
                  <c:v>1.1125006010354937E-2</c:v>
                </c:pt>
                <c:pt idx="735">
                  <c:v>1.1179251985117803E-2</c:v>
                </c:pt>
                <c:pt idx="736">
                  <c:v>1.1233238903813317E-2</c:v>
                </c:pt>
                <c:pt idx="737">
                  <c:v>1.1286963121355098E-2</c:v>
                </c:pt>
                <c:pt idx="738">
                  <c:v>1.1328709390465382E-2</c:v>
                </c:pt>
                <c:pt idx="739">
                  <c:v>1.1381953825493341E-2</c:v>
                </c:pt>
                <c:pt idx="740">
                  <c:v>1.1434925406247482E-2</c:v>
                </c:pt>
                <c:pt idx="741">
                  <c:v>1.1487620487259176E-2</c:v>
                </c:pt>
                <c:pt idx="742">
                  <c:v>1.1540035422788539E-2</c:v>
                </c:pt>
                <c:pt idx="743">
                  <c:v>1.1603587541078327E-2</c:v>
                </c:pt>
                <c:pt idx="744">
                  <c:v>1.165537076402366E-2</c:v>
                </c:pt>
                <c:pt idx="745">
                  <c:v>1.1706862114945669E-2</c:v>
                </c:pt>
                <c:pt idx="746">
                  <c:v>1.1758057946290696E-2</c:v>
                </c:pt>
                <c:pt idx="747">
                  <c:v>1.1797780298961495E-2</c:v>
                </c:pt>
                <c:pt idx="748">
                  <c:v>1.1848437786523594E-2</c:v>
                </c:pt>
                <c:pt idx="749">
                  <c:v>1.189878960127011E-2</c:v>
                </c:pt>
                <c:pt idx="750">
                  <c:v>1.1948832095480665E-2</c:v>
                </c:pt>
                <c:pt idx="751">
                  <c:v>1.1998563288686573E-2</c:v>
                </c:pt>
                <c:pt idx="752">
                  <c:v>1.2058846323467817E-2</c:v>
                </c:pt>
                <c:pt idx="753">
                  <c:v>1.2107914341837136E-2</c:v>
                </c:pt>
                <c:pt idx="754">
                  <c:v>1.2156691957941638E-2</c:v>
                </c:pt>
                <c:pt idx="755">
                  <c:v>1.220518576588852E-2</c:v>
                </c:pt>
                <c:pt idx="756">
                  <c:v>1.2253402468130567E-2</c:v>
                </c:pt>
                <c:pt idx="757">
                  <c:v>1.2301348875470887E-2</c:v>
                </c:pt>
                <c:pt idx="758">
                  <c:v>1.2349031907067196E-2</c:v>
                </c:pt>
                <c:pt idx="759">
                  <c:v>1.2396458590434409E-2</c:v>
                </c:pt>
                <c:pt idx="760">
                  <c:v>1.2429653708995559E-2</c:v>
                </c:pt>
                <c:pt idx="761">
                  <c:v>1.2476636533253453E-2</c:v>
                </c:pt>
                <c:pt idx="762">
                  <c:v>1.2523381976979411E-2</c:v>
                </c:pt>
                <c:pt idx="763">
                  <c:v>1.2569897681406575E-2</c:v>
                </c:pt>
                <c:pt idx="764">
                  <c:v>1.2616191398496217E-2</c:v>
                </c:pt>
                <c:pt idx="765">
                  <c:v>1.2665714824986209E-2</c:v>
                </c:pt>
                <c:pt idx="766">
                  <c:v>1.2711579395190445E-2</c:v>
                </c:pt>
                <c:pt idx="767">
                  <c:v>1.2757246366849944E-2</c:v>
                </c:pt>
                <c:pt idx="768">
                  <c:v>1.2802723886091535E-2</c:v>
                </c:pt>
                <c:pt idx="769">
                  <c:v>1.2844609243962911E-2</c:v>
                </c:pt>
                <c:pt idx="770">
                  <c:v>1.2889740029483048E-2</c:v>
                </c:pt>
                <c:pt idx="771">
                  <c:v>1.2934706192127414E-2</c:v>
                </c:pt>
                <c:pt idx="772">
                  <c:v>1.2979516369837362E-2</c:v>
                </c:pt>
                <c:pt idx="773">
                  <c:v>1.3027562521447702E-2</c:v>
                </c:pt>
                <c:pt idx="774">
                  <c:v>1.3072080563744622E-2</c:v>
                </c:pt>
                <c:pt idx="775">
                  <c:v>1.3116469261067029E-2</c:v>
                </c:pt>
                <c:pt idx="776">
                  <c:v>1.3160737640908431E-2</c:v>
                </c:pt>
                <c:pt idx="777">
                  <c:v>1.3207836457755626E-2</c:v>
                </c:pt>
                <c:pt idx="778">
                  <c:v>1.3251872764618169E-2</c:v>
                </c:pt>
                <c:pt idx="779">
                  <c:v>1.3295797701176084E-2</c:v>
                </c:pt>
                <c:pt idx="780">
                  <c:v>1.333961049251825E-2</c:v>
                </c:pt>
                <c:pt idx="781">
                  <c:v>1.3383310363685227E-2</c:v>
                </c:pt>
                <c:pt idx="782">
                  <c:v>1.3426896539669265E-2</c:v>
                </c:pt>
                <c:pt idx="783">
                  <c:v>1.347036824541562E-2</c:v>
                </c:pt>
                <c:pt idx="784">
                  <c:v>1.3513724705820351E-2</c:v>
                </c:pt>
                <c:pt idx="785">
                  <c:v>1.3556965145735166E-2</c:v>
                </c:pt>
                <c:pt idx="786">
                  <c:v>1.3609973177265741E-2</c:v>
                </c:pt>
                <c:pt idx="787">
                  <c:v>1.3652958100465426E-2</c:v>
                </c:pt>
                <c:pt idx="788">
                  <c:v>1.3695824513095537E-2</c:v>
                </c:pt>
                <c:pt idx="789">
                  <c:v>1.3738571639598724E-2</c:v>
                </c:pt>
                <c:pt idx="790">
                  <c:v>1.3798979209213007E-2</c:v>
                </c:pt>
                <c:pt idx="791">
                  <c:v>1.3823704931770257E-2</c:v>
                </c:pt>
                <c:pt idx="792">
                  <c:v>1.3866089546098789E-2</c:v>
                </c:pt>
                <c:pt idx="793">
                  <c:v>1.3908351771623365E-2</c:v>
                </c:pt>
                <c:pt idx="794">
                  <c:v>1.3950490832564975E-2</c:v>
                </c:pt>
                <c:pt idx="795">
                  <c:v>1.4007248810295109E-2</c:v>
                </c:pt>
                <c:pt idx="796">
                  <c:v>1.4049093102014106E-2</c:v>
                </c:pt>
                <c:pt idx="797">
                  <c:v>1.4090811624521972E-2</c:v>
                </c:pt>
                <c:pt idx="798">
                  <c:v>1.4132403601929786E-2</c:v>
                </c:pt>
                <c:pt idx="799">
                  <c:v>1.41706727298462E-2</c:v>
                </c:pt>
                <c:pt idx="800">
                  <c:v>1.4212017081238723E-2</c:v>
                </c:pt>
                <c:pt idx="801">
                  <c:v>1.425323261542997E-2</c:v>
                </c:pt>
                <c:pt idx="802">
                  <c:v>1.4294318554799785E-2</c:v>
                </c:pt>
                <c:pt idx="803">
                  <c:v>1.4341599850132987E-2</c:v>
                </c:pt>
                <c:pt idx="804">
                  <c:v>1.4379247812108484E-2</c:v>
                </c:pt>
                <c:pt idx="805">
                  <c:v>1.4419918892156625E-2</c:v>
                </c:pt>
                <c:pt idx="806">
                  <c:v>1.446044595375673E-2</c:v>
                </c:pt>
                <c:pt idx="807">
                  <c:v>1.4500824723210445E-2</c:v>
                </c:pt>
                <c:pt idx="808">
                  <c:v>1.4541050894176403E-2</c:v>
                </c:pt>
                <c:pt idx="809">
                  <c:v>1.458112012767499E-2</c:v>
                </c:pt>
                <c:pt idx="810">
                  <c:v>1.4621028052082711E-2</c:v>
                </c:pt>
                <c:pt idx="811">
                  <c:v>1.4660770263136088E-2</c:v>
                </c:pt>
                <c:pt idx="812">
                  <c:v>1.4694206797375249E-2</c:v>
                </c:pt>
                <c:pt idx="813">
                  <c:v>1.4733629968634167E-2</c:v>
                </c:pt>
                <c:pt idx="814">
                  <c:v>1.4772874773007868E-2</c:v>
                </c:pt>
                <c:pt idx="815">
                  <c:v>1.4811936644277299E-2</c:v>
                </c:pt>
                <c:pt idx="816">
                  <c:v>1.4850810983232657E-2</c:v>
                </c:pt>
                <c:pt idx="817">
                  <c:v>1.4889493157675581E-2</c:v>
                </c:pt>
                <c:pt idx="818">
                  <c:v>1.492797850242091E-2</c:v>
                </c:pt>
                <c:pt idx="819">
                  <c:v>1.496923336574725E-2</c:v>
                </c:pt>
                <c:pt idx="820">
                  <c:v>1.5004339877141499E-2</c:v>
                </c:pt>
                <c:pt idx="821">
                  <c:v>1.5042206411819463E-2</c:v>
                </c:pt>
                <c:pt idx="822">
                  <c:v>1.5079857126207437E-2</c:v>
                </c:pt>
                <c:pt idx="823">
                  <c:v>1.5117287190204266E-2</c:v>
                </c:pt>
                <c:pt idx="824">
                  <c:v>1.5154491740732098E-2</c:v>
                </c:pt>
                <c:pt idx="825">
                  <c:v>1.5191465881737257E-2</c:v>
                </c:pt>
                <c:pt idx="826">
                  <c:v>1.5228204684195966E-2</c:v>
                </c:pt>
                <c:pt idx="827">
                  <c:v>1.5264703186113011E-2</c:v>
                </c:pt>
                <c:pt idx="828">
                  <c:v>1.5300956392527466E-2</c:v>
                </c:pt>
                <c:pt idx="829">
                  <c:v>1.5339273941311227E-2</c:v>
                </c:pt>
                <c:pt idx="830">
                  <c:v>1.5375006365298873E-2</c:v>
                </c:pt>
                <c:pt idx="831">
                  <c:v>1.5410485095658644E-2</c:v>
                </c:pt>
                <c:pt idx="832">
                  <c:v>1.5445708500659329E-2</c:v>
                </c:pt>
                <c:pt idx="833">
                  <c:v>1.5480674948553371E-2</c:v>
                </c:pt>
                <c:pt idx="834">
                  <c:v>1.5515382807577758E-2</c:v>
                </c:pt>
                <c:pt idx="835">
                  <c:v>1.5549830445956671E-2</c:v>
                </c:pt>
                <c:pt idx="836">
                  <c:v>1.5584016231905461E-2</c:v>
                </c:pt>
                <c:pt idx="837">
                  <c:v>1.5617938533630639E-2</c:v>
                </c:pt>
                <c:pt idx="838">
                  <c:v>1.5659543099960264E-2</c:v>
                </c:pt>
                <c:pt idx="839">
                  <c:v>1.5692878991380166E-2</c:v>
                </c:pt>
                <c:pt idx="840">
                  <c:v>1.5725946127586335E-2</c:v>
                </c:pt>
                <c:pt idx="841">
                  <c:v>1.5758742876341811E-2</c:v>
                </c:pt>
                <c:pt idx="842">
                  <c:v>1.5788693687363256E-2</c:v>
                </c:pt>
                <c:pt idx="843">
                  <c:v>1.5820963460696738E-2</c:v>
                </c:pt>
                <c:pt idx="844">
                  <c:v>1.5852958075683841E-2</c:v>
                </c:pt>
                <c:pt idx="845">
                  <c:v>1.5893687068399127E-2</c:v>
                </c:pt>
                <c:pt idx="846">
                  <c:v>1.5934482240291911E-2</c:v>
                </c:pt>
                <c:pt idx="847">
                  <c:v>1.596354127062035E-2</c:v>
                </c:pt>
                <c:pt idx="848">
                  <c:v>1.5994280024449109E-2</c:v>
                </c:pt>
                <c:pt idx="849">
                  <c:v>1.6024734613745106E-2</c:v>
                </c:pt>
                <c:pt idx="850">
                  <c:v>1.6047663305495646E-2</c:v>
                </c:pt>
                <c:pt idx="851">
                  <c:v>1.6077603934506475E-2</c:v>
                </c:pt>
                <c:pt idx="852">
                  <c:v>1.6107255882821775E-2</c:v>
                </c:pt>
                <c:pt idx="853">
                  <c:v>1.613661751854082E-2</c:v>
                </c:pt>
                <c:pt idx="854">
                  <c:v>1.6172688679080317E-2</c:v>
                </c:pt>
                <c:pt idx="855">
                  <c:v>1.620140905481474E-2</c:v>
                </c:pt>
                <c:pt idx="856">
                  <c:v>1.6229842539834106E-2</c:v>
                </c:pt>
                <c:pt idx="857">
                  <c:v>1.6257991905909618E-2</c:v>
                </c:pt>
                <c:pt idx="858">
                  <c:v>1.6285859961828023E-2</c:v>
                </c:pt>
                <c:pt idx="859">
                  <c:v>1.6306727188589776E-2</c:v>
                </c:pt>
                <c:pt idx="860">
                  <c:v>1.6340763563407548E-2</c:v>
                </c:pt>
                <c:pt idx="861">
                  <c:v>1.6367804911706172E-2</c:v>
                </c:pt>
                <c:pt idx="862">
                  <c:v>1.6394576555118848E-2</c:v>
                </c:pt>
                <c:pt idx="863">
                  <c:v>1.6414561172993909E-2</c:v>
                </c:pt>
                <c:pt idx="864">
                  <c:v>1.6436528862887569E-2</c:v>
                </c:pt>
                <c:pt idx="865">
                  <c:v>1.6462588298112091E-2</c:v>
                </c:pt>
                <c:pt idx="866">
                  <c:v>1.6488388880741559E-2</c:v>
                </c:pt>
                <c:pt idx="867">
                  <c:v>1.6513933856911273E-2</c:v>
                </c:pt>
                <c:pt idx="868">
                  <c:v>1.6541326359079494E-2</c:v>
                </c:pt>
                <c:pt idx="869">
                  <c:v>1.656635518390713E-2</c:v>
                </c:pt>
                <c:pt idx="870">
                  <c:v>1.6591138558353865E-2</c:v>
                </c:pt>
                <c:pt idx="871">
                  <c:v>1.661567985843038E-2</c:v>
                </c:pt>
                <c:pt idx="872">
                  <c:v>1.6639982497938223E-2</c:v>
                </c:pt>
                <c:pt idx="873">
                  <c:v>1.6662022550210067E-2</c:v>
                </c:pt>
                <c:pt idx="874">
                  <c:v>1.6685872365129958E-2</c:v>
                </c:pt>
                <c:pt idx="875">
                  <c:v>1.6709493910701676E-2</c:v>
                </c:pt>
                <c:pt idx="876">
                  <c:v>1.6732890775041538E-2</c:v>
                </c:pt>
                <c:pt idx="877">
                  <c:v>1.6758037915278575E-2</c:v>
                </c:pt>
                <c:pt idx="878">
                  <c:v>1.6780982397376146E-2</c:v>
                </c:pt>
                <c:pt idx="879">
                  <c:v>1.6803713173559217E-2</c:v>
                </c:pt>
                <c:pt idx="880">
                  <c:v>1.6839009406530762E-2</c:v>
                </c:pt>
                <c:pt idx="881">
                  <c:v>1.6849803439156246E-2</c:v>
                </c:pt>
                <c:pt idx="882">
                  <c:v>1.6868748742896632E-2</c:v>
                </c:pt>
                <c:pt idx="883">
                  <c:v>1.6890657146887492E-2</c:v>
                </c:pt>
                <c:pt idx="884">
                  <c:v>1.6912355523512241E-2</c:v>
                </c:pt>
                <c:pt idx="885">
                  <c:v>1.6933843222570105E-2</c:v>
                </c:pt>
                <c:pt idx="886">
                  <c:v>1.6955119593900943E-2</c:v>
                </c:pt>
                <c:pt idx="887">
                  <c:v>1.6976183987381696E-2</c:v>
                </c:pt>
                <c:pt idx="888">
                  <c:v>1.6997035752930396E-2</c:v>
                </c:pt>
                <c:pt idx="889">
                  <c:v>1.7017674240507017E-2</c:v>
                </c:pt>
                <c:pt idx="890">
                  <c:v>1.7047017818621772E-2</c:v>
                </c:pt>
                <c:pt idx="891">
                  <c:v>1.7067154749529034E-2</c:v>
                </c:pt>
                <c:pt idx="892">
                  <c:v>1.7087076175172765E-2</c:v>
                </c:pt>
                <c:pt idx="893">
                  <c:v>1.7106781445366401E-2</c:v>
                </c:pt>
                <c:pt idx="894">
                  <c:v>1.7121098928924848E-2</c:v>
                </c:pt>
                <c:pt idx="895">
                  <c:v>1.7140414452404971E-2</c:v>
                </c:pt>
                <c:pt idx="896">
                  <c:v>1.7159512037382873E-2</c:v>
                </c:pt>
                <c:pt idx="897">
                  <c:v>1.7178391034043495E-2</c:v>
                </c:pt>
                <c:pt idx="898">
                  <c:v>1.7197050792621564E-2</c:v>
                </c:pt>
                <c:pt idx="899">
                  <c:v>1.7220437397490566E-2</c:v>
                </c:pt>
                <c:pt idx="900">
                  <c:v>1.723861137824315E-2</c:v>
                </c:pt>
                <c:pt idx="901">
                  <c:v>1.7256564003759654E-2</c:v>
                </c:pt>
                <c:pt idx="902">
                  <c:v>1.727429462429015E-2</c:v>
                </c:pt>
                <c:pt idx="903">
                  <c:v>1.7287038275857022E-2</c:v>
                </c:pt>
                <c:pt idx="904">
                  <c:v>1.7304368963594385E-2</c:v>
                </c:pt>
                <c:pt idx="905">
                  <c:v>1.7321475866276127E-2</c:v>
                </c:pt>
                <c:pt idx="906">
                  <c:v>1.7342984552699916E-2</c:v>
                </c:pt>
                <c:pt idx="907">
                  <c:v>1.7359599900928373E-2</c:v>
                </c:pt>
                <c:pt idx="908">
                  <c:v>1.7375998055095817E-2</c:v>
                </c:pt>
                <c:pt idx="909">
                  <c:v>1.7392183104507485E-2</c:v>
                </c:pt>
                <c:pt idx="910">
                  <c:v>1.7408159174361622E-2</c:v>
                </c:pt>
                <c:pt idx="911">
                  <c:v>1.7419508863907491E-2</c:v>
                </c:pt>
                <c:pt idx="912">
                  <c:v>1.7439501055626548E-2</c:v>
                </c:pt>
                <c:pt idx="913">
                  <c:v>1.7454875296864493E-2</c:v>
                </c:pt>
                <c:pt idx="914">
                  <c:v>1.7470057418193213E-2</c:v>
                </c:pt>
                <c:pt idx="915">
                  <c:v>1.7480766615682656E-2</c:v>
                </c:pt>
                <c:pt idx="916">
                  <c:v>1.7492768132973048E-2</c:v>
                </c:pt>
                <c:pt idx="917">
                  <c:v>1.7507449528269433E-2</c:v>
                </c:pt>
                <c:pt idx="918">
                  <c:v>1.7521954384437752E-2</c:v>
                </c:pt>
                <c:pt idx="919">
                  <c:v>1.7536287263071978E-2</c:v>
                </c:pt>
                <c:pt idx="920">
                  <c:v>1.7551835443711864E-2</c:v>
                </c:pt>
                <c:pt idx="921">
                  <c:v>1.7565829575193617E-2</c:v>
                </c:pt>
                <c:pt idx="922">
                  <c:v>1.7579665919320756E-2</c:v>
                </c:pt>
                <c:pt idx="923">
                  <c:v>1.7593349161035832E-2</c:v>
                </c:pt>
                <c:pt idx="924">
                  <c:v>1.7606884021913179E-2</c:v>
                </c:pt>
                <c:pt idx="925">
                  <c:v>1.7618933097575947E-2</c:v>
                </c:pt>
                <c:pt idx="926">
                  <c:v>1.7632192952416154E-2</c:v>
                </c:pt>
                <c:pt idx="927">
                  <c:v>1.7645318648529362E-2</c:v>
                </c:pt>
                <c:pt idx="928">
                  <c:v>1.7658315078985826E-2</c:v>
                </c:pt>
                <c:pt idx="929">
                  <c:v>1.7672500432697143E-2</c:v>
                </c:pt>
                <c:pt idx="930">
                  <c:v>1.768524621264642E-2</c:v>
                </c:pt>
                <c:pt idx="931">
                  <c:v>1.7697877688253882E-2</c:v>
                </c:pt>
                <c:pt idx="932">
                  <c:v>1.7710399855563105E-2</c:v>
                </c:pt>
                <c:pt idx="933">
                  <c:v>1.7721530382890937E-2</c:v>
                </c:pt>
                <c:pt idx="934">
                  <c:v>1.7733848173556849E-2</c:v>
                </c:pt>
                <c:pt idx="935">
                  <c:v>1.7746060950277823E-2</c:v>
                </c:pt>
                <c:pt idx="936">
                  <c:v>1.7758169015637884E-2</c:v>
                </c:pt>
                <c:pt idx="937">
                  <c:v>1.7770172672248896E-2</c:v>
                </c:pt>
                <c:pt idx="938">
                  <c:v>1.7782072222743035E-2</c:v>
                </c:pt>
                <c:pt idx="939">
                  <c:v>1.7793867969777642E-2</c:v>
                </c:pt>
                <c:pt idx="940">
                  <c:v>1.7805560216032589E-2</c:v>
                </c:pt>
                <c:pt idx="941">
                  <c:v>1.7817149264212035E-2</c:v>
                </c:pt>
                <c:pt idx="942">
                  <c:v>1.7834754664220229E-2</c:v>
                </c:pt>
                <c:pt idx="943">
                  <c:v>1.7846104931050297E-2</c:v>
                </c:pt>
                <c:pt idx="944">
                  <c:v>1.7857352992745688E-2</c:v>
                </c:pt>
                <c:pt idx="945">
                  <c:v>1.7868499152137278E-2</c:v>
                </c:pt>
                <c:pt idx="946">
                  <c:v>1.7875953523151786E-2</c:v>
                </c:pt>
                <c:pt idx="947">
                  <c:v>1.7886916554871381E-2</c:v>
                </c:pt>
                <c:pt idx="948">
                  <c:v>1.7897778542006252E-2</c:v>
                </c:pt>
                <c:pt idx="949">
                  <c:v>1.7908539787455532E-2</c:v>
                </c:pt>
                <c:pt idx="950">
                  <c:v>1.7919200594137995E-2</c:v>
                </c:pt>
                <c:pt idx="951">
                  <c:v>1.7933253121425838E-2</c:v>
                </c:pt>
                <c:pt idx="952">
                  <c:v>1.7943694445823187E-2</c:v>
                </c:pt>
                <c:pt idx="953">
                  <c:v>1.7954036291365705E-2</c:v>
                </c:pt>
                <c:pt idx="954">
                  <c:v>1.7964278961083685E-2</c:v>
                </c:pt>
                <c:pt idx="955">
                  <c:v>1.7971008649765401E-2</c:v>
                </c:pt>
                <c:pt idx="956">
                  <c:v>1.7981073186376297E-2</c:v>
                </c:pt>
                <c:pt idx="957">
                  <c:v>1.7991039405262085E-2</c:v>
                </c:pt>
                <c:pt idx="958">
                  <c:v>1.8000907609512777E-2</c:v>
                </c:pt>
                <c:pt idx="959">
                  <c:v>1.8014015279865861E-2</c:v>
                </c:pt>
                <c:pt idx="960">
                  <c:v>1.8023669259468258E-2</c:v>
                </c:pt>
                <c:pt idx="961">
                  <c:v>1.8033226185052501E-2</c:v>
                </c:pt>
                <c:pt idx="962">
                  <c:v>1.8042686359817345E-2</c:v>
                </c:pt>
                <c:pt idx="963">
                  <c:v>1.8052050086980884E-2</c:v>
                </c:pt>
                <c:pt idx="964">
                  <c:v>1.8061317669782275E-2</c:v>
                </c:pt>
                <c:pt idx="965">
                  <c:v>1.8070489411480008E-2</c:v>
                </c:pt>
                <c:pt idx="966">
                  <c:v>1.8079565615352351E-2</c:v>
                </c:pt>
                <c:pt idx="967">
                  <c:v>1.8088546584697763E-2</c:v>
                </c:pt>
                <c:pt idx="968">
                  <c:v>1.8093208737563624E-2</c:v>
                </c:pt>
                <c:pt idx="969">
                  <c:v>1.8102025007703491E-2</c:v>
                </c:pt>
                <c:pt idx="970">
                  <c:v>1.8110746884698627E-2</c:v>
                </c:pt>
                <c:pt idx="971">
                  <c:v>1.8119374671885295E-2</c:v>
                </c:pt>
                <c:pt idx="972">
                  <c:v>1.8128940710894853E-2</c:v>
                </c:pt>
                <c:pt idx="973">
                  <c:v>1.8137375080086553E-2</c:v>
                </c:pt>
                <c:pt idx="974">
                  <c:v>1.814978985820466E-2</c:v>
                </c:pt>
                <c:pt idx="975">
                  <c:v>1.8153964634413974E-2</c:v>
                </c:pt>
                <c:pt idx="976">
                  <c:v>1.816212042640852E-2</c:v>
                </c:pt>
                <c:pt idx="977">
                  <c:v>1.8169182498204917E-2</c:v>
                </c:pt>
                <c:pt idx="978">
                  <c:v>1.8177160151703158E-2</c:v>
                </c:pt>
                <c:pt idx="979">
                  <c:v>1.8185046142744438E-2</c:v>
                </c:pt>
                <c:pt idx="980">
                  <c:v>1.8192840774826635E-2</c:v>
                </c:pt>
                <c:pt idx="981">
                  <c:v>1.8201521673475732E-2</c:v>
                </c:pt>
                <c:pt idx="982">
                  <c:v>1.8209128504873953E-2</c:v>
                </c:pt>
                <c:pt idx="983">
                  <c:v>1.8216644905203201E-2</c:v>
                </c:pt>
                <c:pt idx="984">
                  <c:v>1.822407117804184E-2</c:v>
                </c:pt>
                <c:pt idx="985">
                  <c:v>1.8231407626985274E-2</c:v>
                </c:pt>
                <c:pt idx="986">
                  <c:v>1.823770702730295E-2</c:v>
                </c:pt>
                <c:pt idx="987">
                  <c:v>1.8244870646085955E-2</c:v>
                </c:pt>
                <c:pt idx="988">
                  <c:v>1.8251945334514009E-2</c:v>
                </c:pt>
                <c:pt idx="989">
                  <c:v>1.8258931396237847E-2</c:v>
                </c:pt>
                <c:pt idx="990">
                  <c:v>1.8265829134923132E-2</c:v>
                </c:pt>
                <c:pt idx="991">
                  <c:v>1.8272638854252218E-2</c:v>
                </c:pt>
                <c:pt idx="992">
                  <c:v>1.8279360857922391E-2</c:v>
                </c:pt>
                <c:pt idx="993">
                  <c:v>1.8285995449648068E-2</c:v>
                </c:pt>
                <c:pt idx="994">
                  <c:v>1.8296142873108979E-2</c:v>
                </c:pt>
                <c:pt idx="995">
                  <c:v>1.8302580490237388E-2</c:v>
                </c:pt>
                <c:pt idx="996">
                  <c:v>1.8308931676410498E-2</c:v>
                </c:pt>
                <c:pt idx="997">
                  <c:v>1.8315196735450224E-2</c:v>
                </c:pt>
                <c:pt idx="998">
                  <c:v>1.8318745654414943E-2</c:v>
                </c:pt>
                <c:pt idx="999">
                  <c:v>1.8324856455432931E-2</c:v>
                </c:pt>
                <c:pt idx="1000">
                  <c:v>1.8330881988414354E-2</c:v>
                </c:pt>
                <c:pt idx="1001">
                  <c:v>1.8336822557204462E-2</c:v>
                </c:pt>
                <c:pt idx="1002">
                  <c:v>1.8342678465665115E-2</c:v>
                </c:pt>
                <c:pt idx="1003">
                  <c:v>1.8350995435878766E-2</c:v>
                </c:pt>
                <c:pt idx="1004">
                  <c:v>1.8356666113291994E-2</c:v>
                </c:pt>
                <c:pt idx="1005">
                  <c:v>1.8362253094693384E-2</c:v>
                </c:pt>
                <c:pt idx="1006">
                  <c:v>1.8367756684039362E-2</c:v>
                </c:pt>
                <c:pt idx="1007">
                  <c:v>1.8370698739166358E-2</c:v>
                </c:pt>
                <c:pt idx="1008">
                  <c:v>1.8376053067531956E-2</c:v>
                </c:pt>
                <c:pt idx="1009">
                  <c:v>1.8381324862992893E-2</c:v>
                </c:pt>
                <c:pt idx="1010">
                  <c:v>1.8386514429522403E-2</c:v>
                </c:pt>
                <c:pt idx="1011">
                  <c:v>1.8391621994696704E-2</c:v>
                </c:pt>
                <c:pt idx="1012">
                  <c:v>1.8399042930803838E-2</c:v>
                </c:pt>
                <c:pt idx="1013">
                  <c:v>1.8403969325028441E-2</c:v>
                </c:pt>
                <c:pt idx="1014">
                  <c:v>1.8408813197898131E-2</c:v>
                </c:pt>
                <c:pt idx="1015">
                  <c:v>1.8413574391758374E-2</c:v>
                </c:pt>
                <c:pt idx="1016">
                  <c:v>1.8418252746087257E-2</c:v>
                </c:pt>
                <c:pt idx="1017">
                  <c:v>1.8422848097493755E-2</c:v>
                </c:pt>
                <c:pt idx="1018">
                  <c:v>1.842736027971989E-2</c:v>
                </c:pt>
                <c:pt idx="1019">
                  <c:v>1.8431789123637299E-2</c:v>
                </c:pt>
                <c:pt idx="1020">
                  <c:v>1.8432369113056644E-2</c:v>
                </c:pt>
                <c:pt idx="1021">
                  <c:v>1.8436660164087171E-2</c:v>
                </c:pt>
                <c:pt idx="1022">
                  <c:v>1.8440867471295651E-2</c:v>
                </c:pt>
                <c:pt idx="1023">
                  <c:v>1.8444990842862934E-2</c:v>
                </c:pt>
                <c:pt idx="1024">
                  <c:v>1.8449030084022825E-2</c:v>
                </c:pt>
                <c:pt idx="1025">
                  <c:v>1.8453709548851699E-2</c:v>
                </c:pt>
                <c:pt idx="1026">
                  <c:v>1.8457573957270018E-2</c:v>
                </c:pt>
                <c:pt idx="1027">
                  <c:v>1.8461353620326838E-2</c:v>
                </c:pt>
                <c:pt idx="1028">
                  <c:v>1.8465048333840873E-2</c:v>
                </c:pt>
                <c:pt idx="1029">
                  <c:v>1.8467957310600906E-2</c:v>
                </c:pt>
                <c:pt idx="1030">
                  <c:v>1.8471487514190688E-2</c:v>
                </c:pt>
                <c:pt idx="1031">
                  <c:v>1.8474932141491877E-2</c:v>
                </c:pt>
                <c:pt idx="1032">
                  <c:v>1.8478290974162877E-2</c:v>
                </c:pt>
                <c:pt idx="1033">
                  <c:v>1.8482240306793372E-2</c:v>
                </c:pt>
                <c:pt idx="1034">
                  <c:v>1.8485420871133185E-2</c:v>
                </c:pt>
                <c:pt idx="1035">
                  <c:v>1.8488514974605082E-2</c:v>
                </c:pt>
                <c:pt idx="1036">
                  <c:v>1.8491522389582793E-2</c:v>
                </c:pt>
                <c:pt idx="1037">
                  <c:v>1.8494853067033995E-2</c:v>
                </c:pt>
                <c:pt idx="1038">
                  <c:v>1.8497028790345964E-2</c:v>
                </c:pt>
                <c:pt idx="1039">
                  <c:v>1.8499769666745179E-2</c:v>
                </c:pt>
                <c:pt idx="1040">
                  <c:v>1.8502424262742342E-2</c:v>
                </c:pt>
                <c:pt idx="1041">
                  <c:v>1.8504992806172006E-2</c:v>
                </c:pt>
                <c:pt idx="1042">
                  <c:v>1.8507475524881075E-2</c:v>
                </c:pt>
                <c:pt idx="1043">
                  <c:v>1.8509872646728393E-2</c:v>
                </c:pt>
                <c:pt idx="1044">
                  <c:v>1.8512184399585161E-2</c:v>
                </c:pt>
                <c:pt idx="1045">
                  <c:v>1.851441101133362E-2</c:v>
                </c:pt>
                <c:pt idx="1046">
                  <c:v>1.8518942852701781E-2</c:v>
                </c:pt>
                <c:pt idx="1047">
                  <c:v>1.852097641238178E-2</c:v>
                </c:pt>
                <c:pt idx="1048">
                  <c:v>1.8522925562557097E-2</c:v>
                </c:pt>
                <c:pt idx="1049">
                  <c:v>1.8524790531201908E-2</c:v>
                </c:pt>
                <c:pt idx="1050">
                  <c:v>1.8526411069952235E-2</c:v>
                </c:pt>
                <c:pt idx="1051">
                  <c:v>1.8528268835855944E-2</c:v>
                </c:pt>
                <c:pt idx="1052">
                  <c:v>1.8529882627871853E-2</c:v>
                </c:pt>
                <c:pt idx="1053">
                  <c:v>1.8531413150370216E-2</c:v>
                </c:pt>
                <c:pt idx="1054">
                  <c:v>1.8532860631383534E-2</c:v>
                </c:pt>
                <c:pt idx="1055">
                  <c:v>1.8534225298955129E-2</c:v>
                </c:pt>
                <c:pt idx="1056">
                  <c:v>1.8535507381138253E-2</c:v>
                </c:pt>
                <c:pt idx="1057">
                  <c:v>1.8536707105998682E-2</c:v>
                </c:pt>
                <c:pt idx="1058">
                  <c:v>1.8537824701612571E-2</c:v>
                </c:pt>
                <c:pt idx="1059">
                  <c:v>1.8538860396066878E-2</c:v>
                </c:pt>
                <c:pt idx="1060">
                  <c:v>1.8539814417459791E-2</c:v>
                </c:pt>
                <c:pt idx="1061">
                  <c:v>1.8540686993899002E-2</c:v>
                </c:pt>
                <c:pt idx="1062">
                  <c:v>1.8541478353503442E-2</c:v>
                </c:pt>
                <c:pt idx="1063">
                  <c:v>1.8542188724403278E-2</c:v>
                </c:pt>
                <c:pt idx="1064">
                  <c:v>1.854281833473774E-2</c:v>
                </c:pt>
                <c:pt idx="1065">
                  <c:v>1.8543367412657302E-2</c:v>
                </c:pt>
                <c:pt idx="1066">
                  <c:v>1.8543836186321515E-2</c:v>
                </c:pt>
                <c:pt idx="1067">
                  <c:v>1.8544224883901582E-2</c:v>
                </c:pt>
                <c:pt idx="1068">
                  <c:v>1.8544533733577364E-2</c:v>
                </c:pt>
                <c:pt idx="1069">
                  <c:v>1.8544762963538644E-2</c:v>
                </c:pt>
                <c:pt idx="1070">
                  <c:v>1.8544912801986457E-2</c:v>
                </c:pt>
                <c:pt idx="1071">
                  <c:v>1.8544983477129167E-2</c:v>
                </c:pt>
                <c:pt idx="1072">
                  <c:v>1.8543179185433328E-2</c:v>
                </c:pt>
                <c:pt idx="1073">
                  <c:v>1.8543114412181375E-2</c:v>
                </c:pt>
                <c:pt idx="1074">
                  <c:v>1.8542971111201453E-2</c:v>
                </c:pt>
                <c:pt idx="1075">
                  <c:v>1.8542749510691577E-2</c:v>
                </c:pt>
                <c:pt idx="1076">
                  <c:v>1.8542877488995801E-2</c:v>
                </c:pt>
                <c:pt idx="1077">
                  <c:v>1.8542494473370429E-2</c:v>
                </c:pt>
                <c:pt idx="1078">
                  <c:v>1.8542033855187715E-2</c:v>
                </c:pt>
                <c:pt idx="1079">
                  <c:v>1.8543135552800637E-2</c:v>
                </c:pt>
                <c:pt idx="1080">
                  <c:v>1.8540880724146509E-2</c:v>
                </c:pt>
                <c:pt idx="1081">
                  <c:v>1.8539788397726142E-2</c:v>
                </c:pt>
                <c:pt idx="1082">
                  <c:v>1.8539025090801291E-2</c:v>
                </c:pt>
                <c:pt idx="1083">
                  <c:v>1.8538185310249013E-2</c:v>
                </c:pt>
                <c:pt idx="1084">
                  <c:v>1.8537269284345927E-2</c:v>
                </c:pt>
                <c:pt idx="1085">
                  <c:v>1.8536655830103103E-2</c:v>
                </c:pt>
                <c:pt idx="1086">
                  <c:v>1.8535582609058323E-2</c:v>
                </c:pt>
                <c:pt idx="1087">
                  <c:v>1.8534433839981535E-2</c:v>
                </c:pt>
                <c:pt idx="1088">
                  <c:v>1.8533209751194282E-2</c:v>
                </c:pt>
                <c:pt idx="1089">
                  <c:v>1.8530264915630566E-2</c:v>
                </c:pt>
                <c:pt idx="1090">
                  <c:v>1.8529924791486074E-2</c:v>
                </c:pt>
                <c:pt idx="1091">
                  <c:v>1.8528444197186165E-2</c:v>
                </c:pt>
                <c:pt idx="1092">
                  <c:v>1.8526889294410837E-2</c:v>
                </c:pt>
                <c:pt idx="1093">
                  <c:v>1.8525260311525113E-2</c:v>
                </c:pt>
                <c:pt idx="1094">
                  <c:v>1.8523557476900598E-2</c:v>
                </c:pt>
                <c:pt idx="1095">
                  <c:v>1.8521781018917244E-2</c:v>
                </c:pt>
                <c:pt idx="1096">
                  <c:v>1.8519931165960277E-2</c:v>
                </c:pt>
                <c:pt idx="1097">
                  <c:v>1.8518008146425017E-2</c:v>
                </c:pt>
                <c:pt idx="1098">
                  <c:v>1.8516625253060311E-2</c:v>
                </c:pt>
                <c:pt idx="1099">
                  <c:v>1.851454614634743E-2</c:v>
                </c:pt>
                <c:pt idx="1100">
                  <c:v>1.8512394583519529E-2</c:v>
                </c:pt>
                <c:pt idx="1101">
                  <c:v>1.8510170793026907E-2</c:v>
                </c:pt>
                <c:pt idx="1102">
                  <c:v>1.8507589514476099E-2</c:v>
                </c:pt>
                <c:pt idx="1103">
                  <c:v>1.8505227122564281E-2</c:v>
                </c:pt>
                <c:pt idx="1104">
                  <c:v>1.8502793175700333E-2</c:v>
                </c:pt>
                <c:pt idx="1105">
                  <c:v>1.8499559041148909E-2</c:v>
                </c:pt>
                <c:pt idx="1106">
                  <c:v>1.8497711530973463E-2</c:v>
                </c:pt>
                <c:pt idx="1107">
                  <c:v>1.8495324063100574E-2</c:v>
                </c:pt>
                <c:pt idx="1108">
                  <c:v>1.8492601076092526E-2</c:v>
                </c:pt>
                <c:pt idx="1109">
                  <c:v>1.8489807689252426E-2</c:v>
                </c:pt>
                <c:pt idx="1110">
                  <c:v>1.8486944131090095E-2</c:v>
                </c:pt>
                <c:pt idx="1111">
                  <c:v>1.8483771200667402E-2</c:v>
                </c:pt>
                <c:pt idx="1112">
                  <c:v>1.8480773039380515E-2</c:v>
                </c:pt>
                <c:pt idx="1113">
                  <c:v>1.8477705379533277E-2</c:v>
                </c:pt>
                <c:pt idx="1114">
                  <c:v>1.8474568449645408E-2</c:v>
                </c:pt>
                <c:pt idx="1115">
                  <c:v>1.8471800591446881E-2</c:v>
                </c:pt>
                <c:pt idx="1116">
                  <c:v>1.8468301981562546E-2</c:v>
                </c:pt>
                <c:pt idx="1117">
                  <c:v>1.8464953622878748E-2</c:v>
                </c:pt>
                <c:pt idx="1118">
                  <c:v>1.846153692115329E-2</c:v>
                </c:pt>
                <c:pt idx="1119">
                  <c:v>1.8458052104947689E-2</c:v>
                </c:pt>
                <c:pt idx="1120">
                  <c:v>1.8454499402827371E-2</c:v>
                </c:pt>
                <c:pt idx="1121">
                  <c:v>1.8450879043365152E-2</c:v>
                </c:pt>
                <c:pt idx="1122">
                  <c:v>1.8447191255137753E-2</c:v>
                </c:pt>
                <c:pt idx="1123">
                  <c:v>1.844343626672711E-2</c:v>
                </c:pt>
                <c:pt idx="1124">
                  <c:v>1.8439264388480984E-2</c:v>
                </c:pt>
                <c:pt idx="1125">
                  <c:v>1.8435385459560503E-2</c:v>
                </c:pt>
                <c:pt idx="1126">
                  <c:v>1.8431439990276469E-2</c:v>
                </c:pt>
                <c:pt idx="1127">
                  <c:v>1.8427428209201655E-2</c:v>
                </c:pt>
                <c:pt idx="1128">
                  <c:v>1.8423350344916292E-2</c:v>
                </c:pt>
                <c:pt idx="1129">
                  <c:v>1.8419206626002799E-2</c:v>
                </c:pt>
                <c:pt idx="1130">
                  <c:v>1.8415143338707574E-2</c:v>
                </c:pt>
                <c:pt idx="1131">
                  <c:v>1.8410722538650583E-2</c:v>
                </c:pt>
                <c:pt idx="1132">
                  <c:v>1.8406382627401307E-2</c:v>
                </c:pt>
                <c:pt idx="1133">
                  <c:v>1.8401977775904129E-2</c:v>
                </c:pt>
                <c:pt idx="1134">
                  <c:v>1.8397508212765628E-2</c:v>
                </c:pt>
                <c:pt idx="1135">
                  <c:v>1.8392974166595469E-2</c:v>
                </c:pt>
                <c:pt idx="1136">
                  <c:v>1.8388375866007695E-2</c:v>
                </c:pt>
                <c:pt idx="1137">
                  <c:v>1.8383713539622076E-2</c:v>
                </c:pt>
                <c:pt idx="1138">
                  <c:v>1.8378987416060557E-2</c:v>
                </c:pt>
                <c:pt idx="1139">
                  <c:v>1.8374197723949059E-2</c:v>
                </c:pt>
                <c:pt idx="1140">
                  <c:v>1.8369344691919191E-2</c:v>
                </c:pt>
                <c:pt idx="1141">
                  <c:v>1.8363627457433192E-2</c:v>
                </c:pt>
                <c:pt idx="1142">
                  <c:v>1.8358644131129542E-2</c:v>
                </c:pt>
                <c:pt idx="1143">
                  <c:v>1.8353598170263601E-2</c:v>
                </c:pt>
                <c:pt idx="1144">
                  <c:v>1.8348489803465304E-2</c:v>
                </c:pt>
                <c:pt idx="1145">
                  <c:v>1.8343319259371209E-2</c:v>
                </c:pt>
                <c:pt idx="1146">
                  <c:v>1.8338086766618755E-2</c:v>
                </c:pt>
                <c:pt idx="1147">
                  <c:v>1.8332792553848919E-2</c:v>
                </c:pt>
                <c:pt idx="1148">
                  <c:v>1.832743684970797E-2</c:v>
                </c:pt>
                <c:pt idx="1149">
                  <c:v>1.8322019882843509E-2</c:v>
                </c:pt>
                <c:pt idx="1150">
                  <c:v>1.8316697029805287E-2</c:v>
                </c:pt>
                <c:pt idx="1151">
                  <c:v>1.8311144592678685E-2</c:v>
                </c:pt>
                <c:pt idx="1152">
                  <c:v>1.8305531618854693E-2</c:v>
                </c:pt>
                <c:pt idx="1153">
                  <c:v>1.829985833703732E-2</c:v>
                </c:pt>
                <c:pt idx="1154">
                  <c:v>1.8294091779157147E-2</c:v>
                </c:pt>
                <c:pt idx="1155">
                  <c:v>1.8288303056434557E-2</c:v>
                </c:pt>
                <c:pt idx="1156">
                  <c:v>1.8280772817591589E-2</c:v>
                </c:pt>
                <c:pt idx="1157">
                  <c:v>1.8274848121712768E-2</c:v>
                </c:pt>
                <c:pt idx="1158">
                  <c:v>1.8268031089582921E-2</c:v>
                </c:pt>
                <c:pt idx="1159">
                  <c:v>1.8262849229212112E-2</c:v>
                </c:pt>
                <c:pt idx="1160">
                  <c:v>1.825673463162944E-2</c:v>
                </c:pt>
                <c:pt idx="1161">
                  <c:v>1.8250561648126155E-2</c:v>
                </c:pt>
                <c:pt idx="1162">
                  <c:v>1.824434252855129E-2</c:v>
                </c:pt>
                <c:pt idx="1163">
                  <c:v>1.823806658814655E-2</c:v>
                </c:pt>
                <c:pt idx="1164">
                  <c:v>1.8231732907488134E-2</c:v>
                </c:pt>
                <c:pt idx="1165">
                  <c:v>1.8225341715298445E-2</c:v>
                </c:pt>
                <c:pt idx="1166">
                  <c:v>1.8218829003149518E-2</c:v>
                </c:pt>
                <c:pt idx="1167">
                  <c:v>1.8212310891853652E-2</c:v>
                </c:pt>
                <c:pt idx="1168">
                  <c:v>1.8205736655511669E-2</c:v>
                </c:pt>
                <c:pt idx="1169">
                  <c:v>1.8199106855096344E-2</c:v>
                </c:pt>
                <c:pt idx="1170">
                  <c:v>1.819242205325395E-2</c:v>
                </c:pt>
                <c:pt idx="1171">
                  <c:v>1.818580930504906E-2</c:v>
                </c:pt>
                <c:pt idx="1172">
                  <c:v>1.8178889704240551E-2</c:v>
                </c:pt>
                <c:pt idx="1173">
                  <c:v>1.8172043290729592E-2</c:v>
                </c:pt>
                <c:pt idx="1174">
                  <c:v>1.8165144143109942E-2</c:v>
                </c:pt>
                <c:pt idx="1175">
                  <c:v>1.81583662896143E-2</c:v>
                </c:pt>
                <c:pt idx="1176">
                  <c:v>1.8151435690765053E-2</c:v>
                </c:pt>
                <c:pt idx="1177">
                  <c:v>1.8144396789928789E-2</c:v>
                </c:pt>
                <c:pt idx="1178">
                  <c:v>1.8137307279470098E-2</c:v>
                </c:pt>
                <c:pt idx="1179">
                  <c:v>1.8130167743653045E-2</c:v>
                </c:pt>
                <c:pt idx="1180">
                  <c:v>1.8122903066166197E-2</c:v>
                </c:pt>
                <c:pt idx="1181">
                  <c:v>1.8115661640809577E-2</c:v>
                </c:pt>
                <c:pt idx="1182">
                  <c:v>1.8108371989219024E-2</c:v>
                </c:pt>
                <c:pt idx="1183">
                  <c:v>1.8101034700786237E-2</c:v>
                </c:pt>
                <c:pt idx="1184">
                  <c:v>1.8093650366603424E-2</c:v>
                </c:pt>
                <c:pt idx="1185">
                  <c:v>1.8086312930296441E-2</c:v>
                </c:pt>
                <c:pt idx="1186">
                  <c:v>1.8078839719873202E-2</c:v>
                </c:pt>
                <c:pt idx="1187">
                  <c:v>1.8071321219699989E-2</c:v>
                </c:pt>
                <c:pt idx="1188">
                  <c:v>1.8063758029411871E-2</c:v>
                </c:pt>
                <c:pt idx="1189">
                  <c:v>1.8056043816488572E-2</c:v>
                </c:pt>
                <c:pt idx="1190">
                  <c:v>1.8048389715807658E-2</c:v>
                </c:pt>
                <c:pt idx="1191">
                  <c:v>1.8040692754556567E-2</c:v>
                </c:pt>
                <c:pt idx="1192">
                  <c:v>1.8028512333236262E-2</c:v>
                </c:pt>
                <c:pt idx="1193">
                  <c:v>1.8024178166162141E-2</c:v>
                </c:pt>
                <c:pt idx="1194">
                  <c:v>1.8017473387341647E-2</c:v>
                </c:pt>
                <c:pt idx="1195">
                  <c:v>1.800961284093534E-2</c:v>
                </c:pt>
                <c:pt idx="1196">
                  <c:v>1.8001711303732341E-2</c:v>
                </c:pt>
                <c:pt idx="1197">
                  <c:v>1.7993769048885583E-2</c:v>
                </c:pt>
                <c:pt idx="1198">
                  <c:v>1.798578634954667E-2</c:v>
                </c:pt>
                <c:pt idx="1199">
                  <c:v>1.7977763478865025E-2</c:v>
                </c:pt>
                <c:pt idx="1200">
                  <c:v>1.7969700709987858E-2</c:v>
                </c:pt>
                <c:pt idx="1201">
                  <c:v>1.7961598316061519E-2</c:v>
                </c:pt>
                <c:pt idx="1202">
                  <c:v>1.7952859263566181E-2</c:v>
                </c:pt>
                <c:pt idx="1203">
                  <c:v>1.7944666038974499E-2</c:v>
                </c:pt>
                <c:pt idx="1204">
                  <c:v>1.7936434079850246E-2</c:v>
                </c:pt>
                <c:pt idx="1205">
                  <c:v>1.7928163659394238E-2</c:v>
                </c:pt>
                <c:pt idx="1206">
                  <c:v>1.7920340347874195E-2</c:v>
                </c:pt>
                <c:pt idx="1207">
                  <c:v>1.7912002908368193E-2</c:v>
                </c:pt>
                <c:pt idx="1208">
                  <c:v>1.7903627773604127E-2</c:v>
                </c:pt>
                <c:pt idx="1209">
                  <c:v>1.7895215216726566E-2</c:v>
                </c:pt>
                <c:pt idx="1210">
                  <c:v>1.7886765510875272E-2</c:v>
                </c:pt>
                <c:pt idx="1211">
                  <c:v>1.7877748747650881E-2</c:v>
                </c:pt>
                <c:pt idx="1212">
                  <c:v>1.7869216747299497E-2</c:v>
                </c:pt>
                <c:pt idx="1213">
                  <c:v>1.7860648471135648E-2</c:v>
                </c:pt>
                <c:pt idx="1214">
                  <c:v>1.785204419233824E-2</c:v>
                </c:pt>
                <c:pt idx="1215">
                  <c:v>1.7843969306776057E-2</c:v>
                </c:pt>
                <c:pt idx="1216">
                  <c:v>1.7835302442901615E-2</c:v>
                </c:pt>
                <c:pt idx="1217">
                  <c:v>1.7826600341967126E-2</c:v>
                </c:pt>
                <c:pt idx="1218">
                  <c:v>1.7817863277090951E-2</c:v>
                </c:pt>
                <c:pt idx="1219">
                  <c:v>1.7808492319874129E-2</c:v>
                </c:pt>
                <c:pt idx="1220">
                  <c:v>1.779967776185172E-2</c:v>
                </c:pt>
                <c:pt idx="1221">
                  <c:v>1.7790829113361228E-2</c:v>
                </c:pt>
                <c:pt idx="1222">
                  <c:v>1.7781946647555766E-2</c:v>
                </c:pt>
                <c:pt idx="1223">
                  <c:v>1.7773030637587155E-2</c:v>
                </c:pt>
                <c:pt idx="1224">
                  <c:v>1.7764081356603786E-2</c:v>
                </c:pt>
                <c:pt idx="1225">
                  <c:v>1.7755099077748887E-2</c:v>
                </c:pt>
                <c:pt idx="1226">
                  <c:v>1.7746084074163962E-2</c:v>
                </c:pt>
                <c:pt idx="1227">
                  <c:v>1.7737036618987519E-2</c:v>
                </c:pt>
                <c:pt idx="1228">
                  <c:v>1.772907689075242E-2</c:v>
                </c:pt>
                <c:pt idx="1229">
                  <c:v>1.7719978519612611E-2</c:v>
                </c:pt>
                <c:pt idx="1230">
                  <c:v>1.7710848425362035E-2</c:v>
                </c:pt>
                <c:pt idx="1231">
                  <c:v>1.7701686881046366E-2</c:v>
                </c:pt>
                <c:pt idx="1232">
                  <c:v>1.7692260251761651E-2</c:v>
                </c:pt>
                <c:pt idx="1233">
                  <c:v>1.7683034062374665E-2</c:v>
                </c:pt>
                <c:pt idx="1234">
                  <c:v>1.7673777260281465E-2</c:v>
                </c:pt>
                <c:pt idx="1235">
                  <c:v>1.7664490118529125E-2</c:v>
                </c:pt>
                <c:pt idx="1236">
                  <c:v>1.765517291016078E-2</c:v>
                </c:pt>
                <c:pt idx="1237">
                  <c:v>1.7646072453945238E-2</c:v>
                </c:pt>
                <c:pt idx="1238">
                  <c:v>1.7636698404176334E-2</c:v>
                </c:pt>
                <c:pt idx="1239">
                  <c:v>1.7627295088583635E-2</c:v>
                </c:pt>
                <c:pt idx="1240">
                  <c:v>1.7617862780182337E-2</c:v>
                </c:pt>
                <c:pt idx="1241">
                  <c:v>1.7608145425362567E-2</c:v>
                </c:pt>
                <c:pt idx="1242">
                  <c:v>1.7598653551011881E-2</c:v>
                </c:pt>
                <c:pt idx="1243">
                  <c:v>1.7589133521246494E-2</c:v>
                </c:pt>
                <c:pt idx="1244">
                  <c:v>1.7579585609079223E-2</c:v>
                </c:pt>
                <c:pt idx="1245">
                  <c:v>1.75700100875185E-2</c:v>
                </c:pt>
                <c:pt idx="1246">
                  <c:v>1.7560675369028365E-2</c:v>
                </c:pt>
                <c:pt idx="1247">
                  <c:v>1.755104775500611E-2</c:v>
                </c:pt>
                <c:pt idx="1248">
                  <c:v>1.7541393332139207E-2</c:v>
                </c:pt>
                <c:pt idx="1249">
                  <c:v>1.7531712373404881E-2</c:v>
                </c:pt>
                <c:pt idx="1250">
                  <c:v>1.7522005151776814E-2</c:v>
                </c:pt>
                <c:pt idx="1251">
                  <c:v>1.7512271940223399E-2</c:v>
                </c:pt>
                <c:pt idx="1252">
                  <c:v>1.7502513011709485E-2</c:v>
                </c:pt>
                <c:pt idx="1253">
                  <c:v>1.7492728639195518E-2</c:v>
                </c:pt>
                <c:pt idx="1254">
                  <c:v>1.7481486573061318E-2</c:v>
                </c:pt>
                <c:pt idx="1255">
                  <c:v>1.7471641352182342E-2</c:v>
                </c:pt>
                <c:pt idx="1256">
                  <c:v>1.7461771599045852E-2</c:v>
                </c:pt>
                <c:pt idx="1257">
                  <c:v>1.7451877586669152E-2</c:v>
                </c:pt>
                <c:pt idx="1258">
                  <c:v>1.7442845252588622E-2</c:v>
                </c:pt>
                <c:pt idx="1259">
                  <c:v>1.7432909779947294E-2</c:v>
                </c:pt>
                <c:pt idx="1260">
                  <c:v>1.7422950811171088E-2</c:v>
                </c:pt>
                <c:pt idx="1261">
                  <c:v>1.7412968619215003E-2</c:v>
                </c:pt>
                <c:pt idx="1262">
                  <c:v>1.7402963477027474E-2</c:v>
                </c:pt>
                <c:pt idx="1263">
                  <c:v>1.7392019356714097E-2</c:v>
                </c:pt>
                <c:pt idx="1264">
                  <c:v>1.7381963173735287E-2</c:v>
                </c:pt>
                <c:pt idx="1265">
                  <c:v>1.7371884915481969E-2</c:v>
                </c:pt>
                <c:pt idx="1266">
                  <c:v>1.7361784854930187E-2</c:v>
                </c:pt>
                <c:pt idx="1267">
                  <c:v>1.7352603065529233E-2</c:v>
                </c:pt>
                <c:pt idx="1268">
                  <c:v>1.7342465953630044E-2</c:v>
                </c:pt>
                <c:pt idx="1269">
                  <c:v>1.7332307802013561E-2</c:v>
                </c:pt>
                <c:pt idx="1270">
                  <c:v>1.732212888358892E-2</c:v>
                </c:pt>
                <c:pt idx="1271">
                  <c:v>1.7311929471264365E-2</c:v>
                </c:pt>
                <c:pt idx="1272">
                  <c:v>1.7300741929260271E-2</c:v>
                </c:pt>
                <c:pt idx="1273">
                  <c:v>1.7290496895474211E-2</c:v>
                </c:pt>
                <c:pt idx="1274">
                  <c:v>1.7280232243003412E-2</c:v>
                </c:pt>
                <c:pt idx="1275">
                  <c:v>1.7269948244777938E-2</c:v>
                </c:pt>
                <c:pt idx="1276">
                  <c:v>1.7259645173720545E-2</c:v>
                </c:pt>
                <c:pt idx="1277">
                  <c:v>1.7249323302749701E-2</c:v>
                </c:pt>
                <c:pt idx="1278">
                  <c:v>1.7238982904779997E-2</c:v>
                </c:pt>
                <c:pt idx="1279">
                  <c:v>1.7228624252719579E-2</c:v>
                </c:pt>
                <c:pt idx="1280">
                  <c:v>1.7219930022413024E-2</c:v>
                </c:pt>
                <c:pt idx="1281">
                  <c:v>1.720954402124807E-2</c:v>
                </c:pt>
                <c:pt idx="1282">
                  <c:v>1.7199140489913094E-2</c:v>
                </c:pt>
                <c:pt idx="1283">
                  <c:v>1.7188719701224559E-2</c:v>
                </c:pt>
                <c:pt idx="1284">
                  <c:v>1.7178281927992752E-2</c:v>
                </c:pt>
                <c:pt idx="1285">
                  <c:v>1.7167483127925733E-2</c:v>
                </c:pt>
                <c:pt idx="1286">
                  <c:v>1.7157010627314853E-2</c:v>
                </c:pt>
                <c:pt idx="1287">
                  <c:v>1.7146521979583849E-2</c:v>
                </c:pt>
                <c:pt idx="1288">
                  <c:v>1.7136017457538677E-2</c:v>
                </c:pt>
                <c:pt idx="1289">
                  <c:v>1.7125847841730043E-2</c:v>
                </c:pt>
                <c:pt idx="1290">
                  <c:v>1.7115313889988215E-2</c:v>
                </c:pt>
                <c:pt idx="1291">
                  <c:v>1.7104764863234652E-2</c:v>
                </c:pt>
                <c:pt idx="1292">
                  <c:v>1.7094201034239892E-2</c:v>
                </c:pt>
                <c:pt idx="1293">
                  <c:v>1.7083266280357553E-2</c:v>
                </c:pt>
                <c:pt idx="1294">
                  <c:v>1.7072672241009359E-2</c:v>
                </c:pt>
                <c:pt idx="1295">
                  <c:v>1.7062064236824402E-2</c:v>
                </c:pt>
                <c:pt idx="1296">
                  <c:v>1.7051442540563403E-2</c:v>
                </c:pt>
                <c:pt idx="1297">
                  <c:v>1.7040807424982245E-2</c:v>
                </c:pt>
                <c:pt idx="1298">
                  <c:v>1.7030522487561137E-2</c:v>
                </c:pt>
                <c:pt idx="1299">
                  <c:v>1.7019862679943314E-2</c:v>
                </c:pt>
                <c:pt idx="1300">
                  <c:v>1.7009190252038356E-2</c:v>
                </c:pt>
                <c:pt idx="1301">
                  <c:v>1.6998505476564684E-2</c:v>
                </c:pt>
                <c:pt idx="1302">
                  <c:v>1.6987808626237187E-2</c:v>
                </c:pt>
                <c:pt idx="1303">
                  <c:v>1.6977099973764131E-2</c:v>
                </c:pt>
                <c:pt idx="1304">
                  <c:v>1.6966379791847157E-2</c:v>
                </c:pt>
                <c:pt idx="1305">
                  <c:v>1.6955648353184371E-2</c:v>
                </c:pt>
                <c:pt idx="1306">
                  <c:v>1.6943037659692656E-2</c:v>
                </c:pt>
                <c:pt idx="1307">
                  <c:v>1.6932278671809679E-2</c:v>
                </c:pt>
                <c:pt idx="1308">
                  <c:v>1.6921509341791388E-2</c:v>
                </c:pt>
                <c:pt idx="1309">
                  <c:v>1.6910729942379171E-2</c:v>
                </c:pt>
                <c:pt idx="1310">
                  <c:v>1.6901075749447103E-2</c:v>
                </c:pt>
                <c:pt idx="1311">
                  <c:v>1.6890280304288966E-2</c:v>
                </c:pt>
                <c:pt idx="1312">
                  <c:v>1.6879475549827341E-2</c:v>
                </c:pt>
                <c:pt idx="1313">
                  <c:v>1.6868661758740276E-2</c:v>
                </c:pt>
                <c:pt idx="1314">
                  <c:v>1.6857839203698405E-2</c:v>
                </c:pt>
                <c:pt idx="1315">
                  <c:v>1.6845857361362862E-2</c:v>
                </c:pt>
                <c:pt idx="1316">
                  <c:v>1.6835015112436666E-2</c:v>
                </c:pt>
                <c:pt idx="1317">
                  <c:v>1.6824164975829857E-2</c:v>
                </c:pt>
                <c:pt idx="1318">
                  <c:v>1.6813307224230967E-2</c:v>
                </c:pt>
                <c:pt idx="1319">
                  <c:v>1.6803604512294748E-2</c:v>
                </c:pt>
                <c:pt idx="1320">
                  <c:v>1.6792735099315455E-2</c:v>
                </c:pt>
                <c:pt idx="1321">
                  <c:v>1.6781858830922439E-2</c:v>
                </c:pt>
                <c:pt idx="1322">
                  <c:v>1.67709759797409E-2</c:v>
                </c:pt>
                <c:pt idx="1323">
                  <c:v>1.67600868183908E-2</c:v>
                </c:pt>
                <c:pt idx="1324">
                  <c:v>1.6748016069536145E-2</c:v>
                </c:pt>
                <c:pt idx="1325">
                  <c:v>1.673711264773544E-2</c:v>
                </c:pt>
                <c:pt idx="1326">
                  <c:v>1.672620379222706E-2</c:v>
                </c:pt>
                <c:pt idx="1327">
                  <c:v>1.6715289775644102E-2</c:v>
                </c:pt>
                <c:pt idx="1328">
                  <c:v>1.6704370870613647E-2</c:v>
                </c:pt>
                <c:pt idx="1329">
                  <c:v>1.6693447349757619E-2</c:v>
                </c:pt>
                <c:pt idx="1330">
                  <c:v>1.668251948569064E-2</c:v>
                </c:pt>
                <c:pt idx="1331">
                  <c:v>1.6671587551022174E-2</c:v>
                </c:pt>
                <c:pt idx="1332">
                  <c:v>1.6662640737923243E-2</c:v>
                </c:pt>
                <c:pt idx="1333">
                  <c:v>1.6651704802127857E-2</c:v>
                </c:pt>
                <c:pt idx="1334">
                  <c:v>1.6640765515298108E-2</c:v>
                </c:pt>
                <c:pt idx="1335">
                  <c:v>1.6629823149955883E-2</c:v>
                </c:pt>
                <c:pt idx="1336">
                  <c:v>1.6618877978617781E-2</c:v>
                </c:pt>
                <c:pt idx="1337">
                  <c:v>1.6607529490819672E-2</c:v>
                </c:pt>
                <c:pt idx="1338">
                  <c:v>1.6596578955169111E-2</c:v>
                </c:pt>
                <c:pt idx="1339">
                  <c:v>1.6585626450740437E-2</c:v>
                </c:pt>
                <c:pt idx="1340">
                  <c:v>1.6574672250040952E-2</c:v>
                </c:pt>
                <c:pt idx="1341">
                  <c:v>1.6564119569677321E-2</c:v>
                </c:pt>
                <c:pt idx="1342">
                  <c:v>1.6553163284891377E-2</c:v>
                </c:pt>
                <c:pt idx="1343">
                  <c:v>1.6542206101560993E-2</c:v>
                </c:pt>
                <c:pt idx="1344">
                  <c:v>1.653124829215771E-2</c:v>
                </c:pt>
                <c:pt idx="1345">
                  <c:v>1.6519885339735776E-2</c:v>
                </c:pt>
                <c:pt idx="1346">
                  <c:v>1.650892668368328E-2</c:v>
                </c:pt>
                <c:pt idx="1347">
                  <c:v>1.6497968238730492E-2</c:v>
                </c:pt>
                <c:pt idx="1348">
                  <c:v>1.6487010277332879E-2</c:v>
                </c:pt>
                <c:pt idx="1349">
                  <c:v>1.6474487834488457E-2</c:v>
                </c:pt>
                <c:pt idx="1350">
                  <c:v>1.6463938523317987E-2</c:v>
                </c:pt>
                <c:pt idx="1351">
                  <c:v>1.6452984165283398E-2</c:v>
                </c:pt>
                <c:pt idx="1352">
                  <c:v>1.6442031399632052E-2</c:v>
                </c:pt>
                <c:pt idx="1353">
                  <c:v>1.6431080498778967E-2</c:v>
                </c:pt>
                <c:pt idx="1354">
                  <c:v>1.642013173513298E-2</c:v>
                </c:pt>
                <c:pt idx="1355">
                  <c:v>1.6409185381097622E-2</c:v>
                </c:pt>
                <c:pt idx="1356">
                  <c:v>1.6398241709069811E-2</c:v>
                </c:pt>
                <c:pt idx="1357">
                  <c:v>1.6387300991439389E-2</c:v>
                </c:pt>
                <c:pt idx="1358">
                  <c:v>1.6374728883004078E-2</c:v>
                </c:pt>
                <c:pt idx="1359">
                  <c:v>1.6363794299942801E-2</c:v>
                </c:pt>
                <c:pt idx="1360">
                  <c:v>1.6352863568248749E-2</c:v>
                </c:pt>
                <c:pt idx="1361">
                  <c:v>1.6336104256158571E-2</c:v>
                </c:pt>
                <c:pt idx="1362">
                  <c:v>1.6332242150238957E-2</c:v>
                </c:pt>
                <c:pt idx="1363">
                  <c:v>1.6320097205471108E-2</c:v>
                </c:pt>
                <c:pt idx="1364">
                  <c:v>1.6309184603319031E-2</c:v>
                </c:pt>
                <c:pt idx="1365">
                  <c:v>1.6298277214540906E-2</c:v>
                </c:pt>
                <c:pt idx="1366">
                  <c:v>1.6287375311520788E-2</c:v>
                </c:pt>
                <c:pt idx="1367">
                  <c:v>1.6276479166635396E-2</c:v>
                </c:pt>
                <c:pt idx="1368">
                  <c:v>1.6265589052257126E-2</c:v>
                </c:pt>
                <c:pt idx="1369">
                  <c:v>1.6254705240751458E-2</c:v>
                </c:pt>
                <c:pt idx="1370">
                  <c:v>1.6243828004477393E-2</c:v>
                </c:pt>
                <c:pt idx="1371">
                  <c:v>1.6232957615787448E-2</c:v>
                </c:pt>
                <c:pt idx="1372">
                  <c:v>1.6222094347031122E-2</c:v>
                </c:pt>
                <c:pt idx="1373">
                  <c:v>1.6211238470548395E-2</c:v>
                </c:pt>
                <c:pt idx="1374">
                  <c:v>1.6200390258675808E-2</c:v>
                </c:pt>
                <c:pt idx="1375">
                  <c:v>1.6189549983742973E-2</c:v>
                </c:pt>
                <c:pt idx="1376">
                  <c:v>1.617871791807303E-2</c:v>
                </c:pt>
                <c:pt idx="1377">
                  <c:v>1.616789433398436E-2</c:v>
                </c:pt>
                <c:pt idx="1378">
                  <c:v>1.615707950378887E-2</c:v>
                </c:pt>
                <c:pt idx="1379">
                  <c:v>1.614627369979198E-2</c:v>
                </c:pt>
                <c:pt idx="1380">
                  <c:v>1.6135477194294787E-2</c:v>
                </c:pt>
                <c:pt idx="1381">
                  <c:v>1.6124690259591484E-2</c:v>
                </c:pt>
                <c:pt idx="1382">
                  <c:v>1.6113913167969774E-2</c:v>
                </c:pt>
                <c:pt idx="1383">
                  <c:v>1.6103146191712606E-2</c:v>
                </c:pt>
                <c:pt idx="1384">
                  <c:v>1.6093607510832608E-2</c:v>
                </c:pt>
                <c:pt idx="1385">
                  <c:v>1.6082860455040503E-2</c:v>
                </c:pt>
                <c:pt idx="1386">
                  <c:v>1.607212427068138E-2</c:v>
                </c:pt>
                <c:pt idx="1387">
                  <c:v>1.6061399229982759E-2</c:v>
                </c:pt>
                <c:pt idx="1388">
                  <c:v>1.6049472570380929E-2</c:v>
                </c:pt>
                <c:pt idx="1389">
                  <c:v>1.603877200392121E-2</c:v>
                </c:pt>
                <c:pt idx="1390">
                  <c:v>1.6027680125173846E-2</c:v>
                </c:pt>
                <c:pt idx="1391">
                  <c:v>1.6017407206778966E-2</c:v>
                </c:pt>
                <c:pt idx="1392">
                  <c:v>1.6006743520564699E-2</c:v>
                </c:pt>
                <c:pt idx="1393">
                  <c:v>1.5997298246666704E-2</c:v>
                </c:pt>
                <c:pt idx="1394">
                  <c:v>1.5986658833477562E-2</c:v>
                </c:pt>
                <c:pt idx="1395">
                  <c:v>1.5976032741563052E-2</c:v>
                </c:pt>
                <c:pt idx="1396">
                  <c:v>1.596542024310018E-2</c:v>
                </c:pt>
                <c:pt idx="1397">
                  <c:v>1.5954821610260683E-2</c:v>
                </c:pt>
                <c:pt idx="1398">
                  <c:v>1.5943040526082232E-2</c:v>
                </c:pt>
                <c:pt idx="1399">
                  <c:v>1.5932472421386016E-2</c:v>
                </c:pt>
                <c:pt idx="1400">
                  <c:v>1.5921919059979198E-2</c:v>
                </c:pt>
                <c:pt idx="1401">
                  <c:v>1.5908058488458141E-2</c:v>
                </c:pt>
                <c:pt idx="1402">
                  <c:v>1.5897539875015465E-2</c:v>
                </c:pt>
                <c:pt idx="1403">
                  <c:v>1.5887036876736461E-2</c:v>
                </c:pt>
                <c:pt idx="1404">
                  <c:v>1.5876549765752888E-2</c:v>
                </c:pt>
                <c:pt idx="1405">
                  <c:v>1.5866078814189496E-2</c:v>
                </c:pt>
                <c:pt idx="1406">
                  <c:v>1.5855624294166624E-2</c:v>
                </c:pt>
                <c:pt idx="1407">
                  <c:v>1.5845186477798916E-2</c:v>
                </c:pt>
                <c:pt idx="1408">
                  <c:v>1.5834765637196175E-2</c:v>
                </c:pt>
                <c:pt idx="1409">
                  <c:v>1.5824362044462064E-2</c:v>
                </c:pt>
                <c:pt idx="1410">
                  <c:v>1.5813197477676462E-2</c:v>
                </c:pt>
                <c:pt idx="1411">
                  <c:v>1.5802831023674732E-2</c:v>
                </c:pt>
                <c:pt idx="1412">
                  <c:v>1.5792482674865566E-2</c:v>
                </c:pt>
                <c:pt idx="1413">
                  <c:v>1.5782152703352603E-2</c:v>
                </c:pt>
                <c:pt idx="1414">
                  <c:v>1.5772226808214704E-2</c:v>
                </c:pt>
                <c:pt idx="1415">
                  <c:v>1.5761933411086386E-2</c:v>
                </c:pt>
                <c:pt idx="1416">
                  <c:v>1.5748727254014879E-2</c:v>
                </c:pt>
                <c:pt idx="1417">
                  <c:v>1.5741404407941535E-2</c:v>
                </c:pt>
                <c:pt idx="1418">
                  <c:v>1.5731169346064597E-2</c:v>
                </c:pt>
                <c:pt idx="1419">
                  <c:v>1.5719116541944966E-2</c:v>
                </c:pt>
                <c:pt idx="1420">
                  <c:v>1.5708925749578908E-2</c:v>
                </c:pt>
                <c:pt idx="1421">
                  <c:v>1.5698755550015528E-2</c:v>
                </c:pt>
                <c:pt idx="1422">
                  <c:v>1.568860621531112E-2</c:v>
                </c:pt>
                <c:pt idx="1423">
                  <c:v>1.5678853567433884E-2</c:v>
                </c:pt>
                <c:pt idx="1424">
                  <c:v>1.5668745593749159E-2</c:v>
                </c:pt>
                <c:pt idx="1425">
                  <c:v>1.5658659280414884E-2</c:v>
                </c:pt>
                <c:pt idx="1426">
                  <c:v>1.5648594896320239E-2</c:v>
                </c:pt>
                <c:pt idx="1427">
                  <c:v>1.5637810946279928E-2</c:v>
                </c:pt>
                <c:pt idx="1428">
                  <c:v>1.5628161683530907E-2</c:v>
                </c:pt>
                <c:pt idx="1429">
                  <c:v>1.5618162532166613E-2</c:v>
                </c:pt>
                <c:pt idx="1430">
                  <c:v>1.5608183652351539E-2</c:v>
                </c:pt>
                <c:pt idx="1431">
                  <c:v>1.5598224501600935E-2</c:v>
                </c:pt>
                <c:pt idx="1432">
                  <c:v>1.5588284534368148E-2</c:v>
                </c:pt>
                <c:pt idx="1433">
                  <c:v>1.5578363202039851E-2</c:v>
                </c:pt>
                <c:pt idx="1434">
                  <c:v>1.5568459952939512E-2</c:v>
                </c:pt>
                <c:pt idx="1435">
                  <c:v>1.5558574232327399E-2</c:v>
                </c:pt>
                <c:pt idx="1436">
                  <c:v>1.5549797433249409E-2</c:v>
                </c:pt>
                <c:pt idx="1437">
                  <c:v>1.5539943759600003E-2</c:v>
                </c:pt>
                <c:pt idx="1438">
                  <c:v>1.5530106079940377E-2</c:v>
                </c:pt>
                <c:pt idx="1439">
                  <c:v>1.5520283814781367E-2</c:v>
                </c:pt>
                <c:pt idx="1440">
                  <c:v>1.5510113892049218E-2</c:v>
                </c:pt>
                <c:pt idx="1441">
                  <c:v>1.5500320978768047E-2</c:v>
                </c:pt>
                <c:pt idx="1442">
                  <c:v>1.5490541689705112E-2</c:v>
                </c:pt>
                <c:pt idx="1443">
                  <c:v>1.5480775437191601E-2</c:v>
                </c:pt>
                <c:pt idx="1444">
                  <c:v>1.5471021630460954E-2</c:v>
                </c:pt>
                <c:pt idx="1445">
                  <c:v>1.5461641084517532E-2</c:v>
                </c:pt>
                <c:pt idx="1446">
                  <c:v>1.5451910233547446E-2</c:v>
                </c:pt>
                <c:pt idx="1447">
                  <c:v>1.5442190049043524E-2</c:v>
                </c:pt>
                <c:pt idx="1448">
                  <c:v>1.5432479923488193E-2</c:v>
                </c:pt>
                <c:pt idx="1449">
                  <c:v>1.542241838990302E-2</c:v>
                </c:pt>
                <c:pt idx="1450">
                  <c:v>1.5412726678321177E-2</c:v>
                </c:pt>
                <c:pt idx="1451">
                  <c:v>1.5403043190431389E-2</c:v>
                </c:pt>
                <c:pt idx="1452">
                  <c:v>1.5393367311085728E-2</c:v>
                </c:pt>
                <c:pt idx="1453">
                  <c:v>1.5382678227685348E-2</c:v>
                </c:pt>
                <c:pt idx="1454">
                  <c:v>1.5373017716647596E-2</c:v>
                </c:pt>
                <c:pt idx="1455">
                  <c:v>1.5363364707115116E-2</c:v>
                </c:pt>
                <c:pt idx="1456">
                  <c:v>1.535371939044379E-2</c:v>
                </c:pt>
                <c:pt idx="1457">
                  <c:v>1.5344081957987293E-2</c:v>
                </c:pt>
                <c:pt idx="1458">
                  <c:v>1.5334452601094881E-2</c:v>
                </c:pt>
                <c:pt idx="1459">
                  <c:v>1.5324831511112276E-2</c:v>
                </c:pt>
                <c:pt idx="1460">
                  <c:v>1.5315218879382114E-2</c:v>
                </c:pt>
                <c:pt idx="1461">
                  <c:v>1.5305614897242166E-2</c:v>
                </c:pt>
                <c:pt idx="1462">
                  <c:v>1.5294945387931849E-2</c:v>
                </c:pt>
                <c:pt idx="1463">
                  <c:v>1.5285360201081526E-2</c:v>
                </c:pt>
                <c:pt idx="1464">
                  <c:v>1.5275784280749626E-2</c:v>
                </c:pt>
                <c:pt idx="1465">
                  <c:v>1.5266217818279609E-2</c:v>
                </c:pt>
                <c:pt idx="1466">
                  <c:v>1.5257017785391043E-2</c:v>
                </c:pt>
                <c:pt idx="1467">
                  <c:v>1.5246107354390422E-2</c:v>
                </c:pt>
                <c:pt idx="1468">
                  <c:v>1.5236571479865436E-2</c:v>
                </c:pt>
                <c:pt idx="1469">
                  <c:v>1.522704584153573E-2</c:v>
                </c:pt>
                <c:pt idx="1470">
                  <c:v>1.5217530630721487E-2</c:v>
                </c:pt>
                <c:pt idx="1471">
                  <c:v>1.5206961906606347E-2</c:v>
                </c:pt>
                <c:pt idx="1472">
                  <c:v>1.5197469448524839E-2</c:v>
                </c:pt>
                <c:pt idx="1473">
                  <c:v>1.5187988035029652E-2</c:v>
                </c:pt>
                <c:pt idx="1474">
                  <c:v>1.517851785744731E-2</c:v>
                </c:pt>
                <c:pt idx="1475">
                  <c:v>1.5170117685359761E-2</c:v>
                </c:pt>
                <c:pt idx="1476">
                  <c:v>1.5160669057173891E-2</c:v>
                </c:pt>
                <c:pt idx="1477">
                  <c:v>1.5151232195650855E-2</c:v>
                </c:pt>
                <c:pt idx="1478">
                  <c:v>1.514075333267847E-2</c:v>
                </c:pt>
                <c:pt idx="1479">
                  <c:v>1.513134220445078E-2</c:v>
                </c:pt>
                <c:pt idx="1480">
                  <c:v>1.5121943460026321E-2</c:v>
                </c:pt>
                <c:pt idx="1481">
                  <c:v>1.5112557290708411E-2</c:v>
                </c:pt>
                <c:pt idx="1482">
                  <c:v>1.5103183887796925E-2</c:v>
                </c:pt>
                <c:pt idx="1483">
                  <c:v>1.5094868838548844E-2</c:v>
                </c:pt>
                <c:pt idx="1484">
                  <c:v>1.5084476146370407E-2</c:v>
                </c:pt>
                <c:pt idx="1485">
                  <c:v>1.5075142190437938E-2</c:v>
                </c:pt>
                <c:pt idx="1486">
                  <c:v>1.5065821766074884E-2</c:v>
                </c:pt>
                <c:pt idx="1487">
                  <c:v>1.5057552829494929E-2</c:v>
                </c:pt>
                <c:pt idx="1488">
                  <c:v>1.5048948814766558E-2</c:v>
                </c:pt>
                <c:pt idx="1489">
                  <c:v>1.5039666706907651E-2</c:v>
                </c:pt>
                <c:pt idx="1490">
                  <c:v>1.5030398823273193E-2</c:v>
                </c:pt>
                <c:pt idx="1491">
                  <c:v>1.502114535509806E-2</c:v>
                </c:pt>
                <c:pt idx="1492">
                  <c:v>1.5011563886658674E-2</c:v>
                </c:pt>
                <c:pt idx="1493">
                  <c:v>1.5002340563452827E-2</c:v>
                </c:pt>
                <c:pt idx="1494">
                  <c:v>1.499313224390947E-2</c:v>
                </c:pt>
                <c:pt idx="1495">
                  <c:v>1.4983939119259368E-2</c:v>
                </c:pt>
                <c:pt idx="1496">
                  <c:v>1.4974761380728018E-2</c:v>
                </c:pt>
                <c:pt idx="1497">
                  <c:v>1.496593797949353E-2</c:v>
                </c:pt>
                <c:pt idx="1498">
                  <c:v>1.4956790773867655E-2</c:v>
                </c:pt>
                <c:pt idx="1499">
                  <c:v>1.494765951347277E-2</c:v>
                </c:pt>
                <c:pt idx="1500">
                  <c:v>1.4938544389515928E-2</c:v>
                </c:pt>
                <c:pt idx="1501">
                  <c:v>1.4929110172555216E-2</c:v>
                </c:pt>
                <c:pt idx="1502">
                  <c:v>1.4920028766314581E-2</c:v>
                </c:pt>
                <c:pt idx="1503">
                  <c:v>1.4910964084689487E-2</c:v>
                </c:pt>
                <c:pt idx="1504">
                  <c:v>1.4901916318880392E-2</c:v>
                </c:pt>
                <c:pt idx="1505">
                  <c:v>1.4893217508346396E-2</c:v>
                </c:pt>
                <c:pt idx="1506">
                  <c:v>1.4884203218199806E-2</c:v>
                </c:pt>
                <c:pt idx="1507">
                  <c:v>1.4875206402857581E-2</c:v>
                </c:pt>
                <c:pt idx="1508">
                  <c:v>1.4866227253502041E-2</c:v>
                </c:pt>
                <c:pt idx="1509">
                  <c:v>1.4857265961312413E-2</c:v>
                </c:pt>
                <c:pt idx="1510">
                  <c:v>1.4848322717467041E-2</c:v>
                </c:pt>
                <c:pt idx="1511">
                  <c:v>1.4839397713139411E-2</c:v>
                </c:pt>
                <c:pt idx="1512">
                  <c:v>1.4830491139500357E-2</c:v>
                </c:pt>
                <c:pt idx="1513">
                  <c:v>1.4821603187718508E-2</c:v>
                </c:pt>
                <c:pt idx="1514">
                  <c:v>1.4811120217065283E-2</c:v>
                </c:pt>
                <c:pt idx="1515">
                  <c:v>1.4802275402755076E-2</c:v>
                </c:pt>
                <c:pt idx="1516">
                  <c:v>1.4793449857079298E-2</c:v>
                </c:pt>
                <c:pt idx="1517">
                  <c:v>1.4784643771227381E-2</c:v>
                </c:pt>
                <c:pt idx="1518">
                  <c:v>1.477681230105304E-2</c:v>
                </c:pt>
                <c:pt idx="1519">
                  <c:v>1.4768042335922103E-2</c:v>
                </c:pt>
                <c:pt idx="1520">
                  <c:v>1.4759292360109783E-2</c:v>
                </c:pt>
                <c:pt idx="1521">
                  <c:v>1.4750562564773768E-2</c:v>
                </c:pt>
                <c:pt idx="1522">
                  <c:v>1.4741853141070004E-2</c:v>
                </c:pt>
                <c:pt idx="1523">
                  <c:v>1.4732226618559998E-2</c:v>
                </c:pt>
                <c:pt idx="1524">
                  <c:v>1.4723562104492053E-2</c:v>
                </c:pt>
                <c:pt idx="1525">
                  <c:v>1.4714918579648661E-2</c:v>
                </c:pt>
                <c:pt idx="1526">
                  <c:v>1.4706296235193034E-2</c:v>
                </c:pt>
                <c:pt idx="1527">
                  <c:v>1.4698618287276734E-2</c:v>
                </c:pt>
                <c:pt idx="1528">
                  <c:v>1.4690035107474859E-2</c:v>
                </c:pt>
                <c:pt idx="1529">
                  <c:v>1.4681473637316903E-2</c:v>
                </c:pt>
                <c:pt idx="1530">
                  <c:v>1.4672934067936969E-2</c:v>
                </c:pt>
                <c:pt idx="1531">
                  <c:v>1.4663508909237609E-2</c:v>
                </c:pt>
                <c:pt idx="1532">
                  <c:v>1.4655017661376208E-2</c:v>
                </c:pt>
                <c:pt idx="1533">
                  <c:v>1.4646548931967287E-2</c:v>
                </c:pt>
                <c:pt idx="1534">
                  <c:v>1.463810291215214E-2</c:v>
                </c:pt>
                <c:pt idx="1535">
                  <c:v>1.4629679793071206E-2</c:v>
                </c:pt>
                <c:pt idx="1536">
                  <c:v>1.4621279765860192E-2</c:v>
                </c:pt>
                <c:pt idx="1537">
                  <c:v>1.4612903021653951E-2</c:v>
                </c:pt>
                <c:pt idx="1538">
                  <c:v>1.4604549751584322E-2</c:v>
                </c:pt>
                <c:pt idx="1539">
                  <c:v>1.4596220146781001E-2</c:v>
                </c:pt>
                <c:pt idx="1540">
                  <c:v>1.4589366004388224E-2</c:v>
                </c:pt>
                <c:pt idx="1541">
                  <c:v>1.4581077067765619E-2</c:v>
                </c:pt>
                <c:pt idx="1542">
                  <c:v>1.457281229570552E-2</c:v>
                </c:pt>
                <c:pt idx="1543">
                  <c:v>1.4564571879298825E-2</c:v>
                </c:pt>
                <c:pt idx="1544">
                  <c:v>1.4556071289429233E-2</c:v>
                </c:pt>
                <c:pt idx="1545">
                  <c:v>1.4547881661112193E-2</c:v>
                </c:pt>
                <c:pt idx="1546">
                  <c:v>1.4539716976542442E-2</c:v>
                </c:pt>
                <c:pt idx="1547">
                  <c:v>1.453157742680844E-2</c:v>
                </c:pt>
                <c:pt idx="1548">
                  <c:v>1.4523463202994701E-2</c:v>
                </c:pt>
                <c:pt idx="1549">
                  <c:v>1.4515651550357464E-2</c:v>
                </c:pt>
                <c:pt idx="1550">
                  <c:v>1.4507586973867542E-2</c:v>
                </c:pt>
                <c:pt idx="1551">
                  <c:v>1.4499548281674313E-2</c:v>
                </c:pt>
                <c:pt idx="1552">
                  <c:v>1.4491535664849248E-2</c:v>
                </c:pt>
                <c:pt idx="1553">
                  <c:v>1.4483278660565277E-2</c:v>
                </c:pt>
                <c:pt idx="1554">
                  <c:v>1.4475320404943306E-2</c:v>
                </c:pt>
                <c:pt idx="1555">
                  <c:v>1.4467388812780028E-2</c:v>
                </c:pt>
                <c:pt idx="1556">
                  <c:v>1.4459484075141509E-2</c:v>
                </c:pt>
                <c:pt idx="1557">
                  <c:v>1.4451606383096886E-2</c:v>
                </c:pt>
                <c:pt idx="1558">
                  <c:v>1.4444018246337481E-2</c:v>
                </c:pt>
                <c:pt idx="1559">
                  <c:v>1.4436193506902967E-2</c:v>
                </c:pt>
                <c:pt idx="1560">
                  <c:v>1.4428396371331515E-2</c:v>
                </c:pt>
                <c:pt idx="1561">
                  <c:v>1.4420627030676489E-2</c:v>
                </c:pt>
                <c:pt idx="1562">
                  <c:v>1.4412885675990363E-2</c:v>
                </c:pt>
                <c:pt idx="1563">
                  <c:v>1.4405172498321642E-2</c:v>
                </c:pt>
                <c:pt idx="1564">
                  <c:v>1.4397487688718387E-2</c:v>
                </c:pt>
                <c:pt idx="1565">
                  <c:v>1.4389831438227332E-2</c:v>
                </c:pt>
                <c:pt idx="1566">
                  <c:v>1.4380964611517114E-2</c:v>
                </c:pt>
                <c:pt idx="1567">
                  <c:v>1.437337522354184E-2</c:v>
                </c:pt>
                <c:pt idx="1568">
                  <c:v>1.4365815042633867E-2</c:v>
                </c:pt>
                <c:pt idx="1569">
                  <c:v>1.4358284259861003E-2</c:v>
                </c:pt>
                <c:pt idx="1570">
                  <c:v>1.4351503852163659E-2</c:v>
                </c:pt>
                <c:pt idx="1571">
                  <c:v>1.4344026752025054E-2</c:v>
                </c:pt>
                <c:pt idx="1572">
                  <c:v>1.4336579578249476E-2</c:v>
                </c:pt>
                <c:pt idx="1573">
                  <c:v>1.4329162521881047E-2</c:v>
                </c:pt>
                <c:pt idx="1574">
                  <c:v>1.432177577396301E-2</c:v>
                </c:pt>
                <c:pt idx="1575">
                  <c:v>1.4313727623654579E-2</c:v>
                </c:pt>
                <c:pt idx="1576">
                  <c:v>1.4306407977592412E-2</c:v>
                </c:pt>
                <c:pt idx="1577">
                  <c:v>1.4299119258151938E-2</c:v>
                </c:pt>
                <c:pt idx="1578">
                  <c:v>1.4291861656386781E-2</c:v>
                </c:pt>
                <c:pt idx="1579">
                  <c:v>1.42853033475358E-2</c:v>
                </c:pt>
                <c:pt idx="1580">
                  <c:v>1.4278102462144443E-2</c:v>
                </c:pt>
                <c:pt idx="1581">
                  <c:v>1.4270933222466461E-2</c:v>
                </c:pt>
                <c:pt idx="1582">
                  <c:v>1.4263795819533739E-2</c:v>
                </c:pt>
                <c:pt idx="1583">
                  <c:v>1.4256690444375986E-2</c:v>
                </c:pt>
                <c:pt idx="1584">
                  <c:v>1.4248980215851571E-2</c:v>
                </c:pt>
                <c:pt idx="1585">
                  <c:v>1.42419457872223E-2</c:v>
                </c:pt>
                <c:pt idx="1586">
                  <c:v>1.4234944004656086E-2</c:v>
                </c:pt>
                <c:pt idx="1587">
                  <c:v>1.422797505919581E-2</c:v>
                </c:pt>
                <c:pt idx="1588">
                  <c:v>1.4221039141883062E-2</c:v>
                </c:pt>
                <c:pt idx="1589">
                  <c:v>1.4214136443758576E-2</c:v>
                </c:pt>
                <c:pt idx="1590">
                  <c:v>1.420726715586308E-2</c:v>
                </c:pt>
                <c:pt idx="1591">
                  <c:v>1.4200431469234302E-2</c:v>
                </c:pt>
                <c:pt idx="1592">
                  <c:v>1.4194410343858013E-2</c:v>
                </c:pt>
                <c:pt idx="1593">
                  <c:v>1.4187633529264127E-2</c:v>
                </c:pt>
                <c:pt idx="1594">
                  <c:v>1.4180890828605654E-2</c:v>
                </c:pt>
                <c:pt idx="1595">
                  <c:v>1.4174182432893319E-2</c:v>
                </c:pt>
                <c:pt idx="1596">
                  <c:v>1.4167508533142675E-2</c:v>
                </c:pt>
                <c:pt idx="1597">
                  <c:v>1.4160685083312122E-2</c:v>
                </c:pt>
                <c:pt idx="1598">
                  <c:v>1.4154083047766981E-2</c:v>
                </c:pt>
                <c:pt idx="1599">
                  <c:v>1.4147516096351977E-2</c:v>
                </c:pt>
                <c:pt idx="1600">
                  <c:v>1.4140984420081526E-2</c:v>
                </c:pt>
                <c:pt idx="1601">
                  <c:v>1.4134663159164243E-2</c:v>
                </c:pt>
                <c:pt idx="1602">
                  <c:v>1.4128200246389621E-2</c:v>
                </c:pt>
                <c:pt idx="1603">
                  <c:v>1.4121773166642093E-2</c:v>
                </c:pt>
                <c:pt idx="1604">
                  <c:v>1.4115382110927555E-2</c:v>
                </c:pt>
                <c:pt idx="1605">
                  <c:v>1.4108861851380789E-2</c:v>
                </c:pt>
                <c:pt idx="1606">
                  <c:v>1.4102545837258588E-2</c:v>
                </c:pt>
                <c:pt idx="1607">
                  <c:v>1.4096266435369195E-2</c:v>
                </c:pt>
                <c:pt idx="1608">
                  <c:v>1.409002383672397E-2</c:v>
                </c:pt>
                <c:pt idx="1609">
                  <c:v>1.4083818232332526E-2</c:v>
                </c:pt>
                <c:pt idx="1610">
                  <c:v>1.407780297767708E-2</c:v>
                </c:pt>
                <c:pt idx="1611">
                  <c:v>1.4071669438354488E-2</c:v>
                </c:pt>
                <c:pt idx="1612">
                  <c:v>1.4065573451106312E-2</c:v>
                </c:pt>
                <c:pt idx="1613">
                  <c:v>1.4059515206936249E-2</c:v>
                </c:pt>
                <c:pt idx="1614">
                  <c:v>1.4053494896847997E-2</c:v>
                </c:pt>
                <c:pt idx="1615">
                  <c:v>1.4047512711844371E-2</c:v>
                </c:pt>
                <c:pt idx="1616">
                  <c:v>1.4041568842928632E-2</c:v>
                </c:pt>
                <c:pt idx="1617">
                  <c:v>1.4035663481104911E-2</c:v>
                </c:pt>
                <c:pt idx="1618">
                  <c:v>1.4029267244122162E-2</c:v>
                </c:pt>
                <c:pt idx="1619">
                  <c:v>1.4023449951830413E-2</c:v>
                </c:pt>
                <c:pt idx="1620">
                  <c:v>1.4017671800658689E-2</c:v>
                </c:pt>
                <c:pt idx="1621">
                  <c:v>1.4011932981632676E-2</c:v>
                </c:pt>
                <c:pt idx="1622">
                  <c:v>1.4006598761648566E-2</c:v>
                </c:pt>
                <c:pt idx="1623">
                  <c:v>1.4000931132784417E-2</c:v>
                </c:pt>
                <c:pt idx="1624">
                  <c:v>1.3995303363310372E-2</c:v>
                </c:pt>
                <c:pt idx="1625">
                  <c:v>1.3989715644235174E-2</c:v>
                </c:pt>
                <c:pt idx="1626">
                  <c:v>1.3984168166569741E-2</c:v>
                </c:pt>
                <c:pt idx="1627">
                  <c:v>1.3977661981476769E-2</c:v>
                </c:pt>
                <c:pt idx="1628">
                  <c:v>1.3972206899127686E-2</c:v>
                </c:pt>
                <c:pt idx="1629">
                  <c:v>1.3966792689118065E-2</c:v>
                </c:pt>
                <c:pt idx="1630">
                  <c:v>1.396141954247002E-2</c:v>
                </c:pt>
                <c:pt idx="1631">
                  <c:v>1.3956087650205666E-2</c:v>
                </c:pt>
                <c:pt idx="1632">
                  <c:v>1.3950797203348421E-2</c:v>
                </c:pt>
                <c:pt idx="1633">
                  <c:v>1.3945548392923853E-2</c:v>
                </c:pt>
                <c:pt idx="1634">
                  <c:v>1.3940341409954517E-2</c:v>
                </c:pt>
                <c:pt idx="1635">
                  <c:v>1.3935176445466414E-2</c:v>
                </c:pt>
                <c:pt idx="1636">
                  <c:v>1.3930053690485552E-2</c:v>
                </c:pt>
                <c:pt idx="1637">
                  <c:v>1.3924973336037937E-2</c:v>
                </c:pt>
                <c:pt idx="1638">
                  <c:v>1.3919935573151736E-2</c:v>
                </c:pt>
                <c:pt idx="1639">
                  <c:v>1.3914940592853815E-2</c:v>
                </c:pt>
                <c:pt idx="1640">
                  <c:v>1.3909988586174074E-2</c:v>
                </c:pt>
                <c:pt idx="1641">
                  <c:v>1.3905079744141973E-2</c:v>
                </c:pt>
                <c:pt idx="1642">
                  <c:v>1.3900214257788701E-2</c:v>
                </c:pt>
                <c:pt idx="1643">
                  <c:v>1.3895392318146316E-2</c:v>
                </c:pt>
                <c:pt idx="1644">
                  <c:v>1.3890850693891548E-2</c:v>
                </c:pt>
                <c:pt idx="1645">
                  <c:v>1.3886104342062855E-2</c:v>
                </c:pt>
                <c:pt idx="1646">
                  <c:v>1.3881402048444061E-2</c:v>
                </c:pt>
                <c:pt idx="1647">
                  <c:v>1.3876744004047011E-2</c:v>
                </c:pt>
                <c:pt idx="1648">
                  <c:v>1.3872082984115209E-2</c:v>
                </c:pt>
                <c:pt idx="1649">
                  <c:v>1.3867517090193798E-2</c:v>
                </c:pt>
                <c:pt idx="1650">
                  <c:v>1.3862996033964188E-2</c:v>
                </c:pt>
                <c:pt idx="1651">
                  <c:v>1.3858370473383078E-2</c:v>
                </c:pt>
                <c:pt idx="1652">
                  <c:v>1.3854089198674216E-2</c:v>
                </c:pt>
                <c:pt idx="1653">
                  <c:v>1.3849735668225057E-2</c:v>
                </c:pt>
                <c:pt idx="1654">
                  <c:v>1.3845392716855478E-2</c:v>
                </c:pt>
                <c:pt idx="1655">
                  <c:v>1.3841095542859835E-2</c:v>
                </c:pt>
                <c:pt idx="1656">
                  <c:v>1.3836844337260575E-2</c:v>
                </c:pt>
                <c:pt idx="1657">
                  <c:v>1.3832620141879018E-2</c:v>
                </c:pt>
                <c:pt idx="1658">
                  <c:v>1.3828464664151384E-2</c:v>
                </c:pt>
                <c:pt idx="1659">
                  <c:v>1.382435574338116E-2</c:v>
                </c:pt>
                <c:pt idx="1660">
                  <c:v>1.3820293570604106E-2</c:v>
                </c:pt>
                <c:pt idx="1661">
                  <c:v>1.3814587227187262E-2</c:v>
                </c:pt>
                <c:pt idx="1662">
                  <c:v>1.3810624092248074E-2</c:v>
                </c:pt>
                <c:pt idx="1663">
                  <c:v>1.380672364865535E-2</c:v>
                </c:pt>
                <c:pt idx="1664">
                  <c:v>1.3802870799099471E-2</c:v>
                </c:pt>
                <c:pt idx="1665">
                  <c:v>1.379906573462893E-2</c:v>
                </c:pt>
                <c:pt idx="1666">
                  <c:v>1.3795308646291785E-2</c:v>
                </c:pt>
                <c:pt idx="1667">
                  <c:v>1.3791599725139604E-2</c:v>
                </c:pt>
                <c:pt idx="1668">
                  <c:v>1.3787939162225718E-2</c:v>
                </c:pt>
                <c:pt idx="1669">
                  <c:v>1.378432714860477E-2</c:v>
                </c:pt>
                <c:pt idx="1670">
                  <c:v>1.3780815579250223E-2</c:v>
                </c:pt>
                <c:pt idx="1671">
                  <c:v>1.3777308094675266E-2</c:v>
                </c:pt>
                <c:pt idx="1672">
                  <c:v>1.3773849763684122E-2</c:v>
                </c:pt>
                <c:pt idx="1673">
                  <c:v>1.3770440777352205E-2</c:v>
                </c:pt>
                <c:pt idx="1674">
                  <c:v>1.3767041498701792E-2</c:v>
                </c:pt>
                <c:pt idx="1675">
                  <c:v>1.3763728283240243E-2</c:v>
                </c:pt>
                <c:pt idx="1676">
                  <c:v>1.3760464970101841E-2</c:v>
                </c:pt>
                <c:pt idx="1677">
                  <c:v>1.37563429151531E-2</c:v>
                </c:pt>
                <c:pt idx="1678">
                  <c:v>1.375408881511511E-2</c:v>
                </c:pt>
                <c:pt idx="1679">
                  <c:v>1.3751033797794913E-2</c:v>
                </c:pt>
                <c:pt idx="1680">
                  <c:v>1.3747975574423412E-2</c:v>
                </c:pt>
                <c:pt idx="1681">
                  <c:v>1.374496822441135E-2</c:v>
                </c:pt>
                <c:pt idx="1682">
                  <c:v>1.3742011938858037E-2</c:v>
                </c:pt>
                <c:pt idx="1683">
                  <c:v>1.373903509421359E-2</c:v>
                </c:pt>
                <c:pt idx="1684">
                  <c:v>1.373617787875701E-2</c:v>
                </c:pt>
                <c:pt idx="1685">
                  <c:v>1.3733372285438687E-2</c:v>
                </c:pt>
                <c:pt idx="1686">
                  <c:v>1.3730618504288909E-2</c:v>
                </c:pt>
                <c:pt idx="1687">
                  <c:v>1.3728088897021611E-2</c:v>
                </c:pt>
                <c:pt idx="1688">
                  <c:v>1.3725352897671074E-2</c:v>
                </c:pt>
                <c:pt idx="1689">
                  <c:v>1.3722750767026204E-2</c:v>
                </c:pt>
                <c:pt idx="1690">
                  <c:v>1.3720193968963368E-2</c:v>
                </c:pt>
                <c:pt idx="1691">
                  <c:v>1.3717680470556133E-2</c:v>
                </c:pt>
                <c:pt idx="1692">
                  <c:v>1.3715208232150403E-2</c:v>
                </c:pt>
                <c:pt idx="1693">
                  <c:v>1.3712775207363543E-2</c:v>
                </c:pt>
                <c:pt idx="1694">
                  <c:v>1.3710379343084399E-2</c:v>
                </c:pt>
                <c:pt idx="1695">
                  <c:v>1.3708018579472845E-2</c:v>
                </c:pt>
                <c:pt idx="1696">
                  <c:v>1.3705479333133305E-2</c:v>
                </c:pt>
                <c:pt idx="1697">
                  <c:v>1.3703180350970423E-2</c:v>
                </c:pt>
                <c:pt idx="1698">
                  <c:v>1.3700910599380228E-2</c:v>
                </c:pt>
                <c:pt idx="1699">
                  <c:v>1.3698667968677988E-2</c:v>
                </c:pt>
                <c:pt idx="1700">
                  <c:v>1.3696450342374737E-2</c:v>
                </c:pt>
                <c:pt idx="1701">
                  <c:v>1.369436525376885E-2</c:v>
                </c:pt>
                <c:pt idx="1702">
                  <c:v>1.3692081602989979E-2</c:v>
                </c:pt>
                <c:pt idx="1703">
                  <c:v>1.3689926222908971E-2</c:v>
                </c:pt>
                <c:pt idx="1704">
                  <c:v>1.3687787313229269E-2</c:v>
                </c:pt>
                <c:pt idx="1705">
                  <c:v>1.36856627234377E-2</c:v>
                </c:pt>
                <c:pt idx="1706">
                  <c:v>1.3683550296219057E-2</c:v>
                </c:pt>
                <c:pt idx="1707">
                  <c:v>1.3681447867450394E-2</c:v>
                </c:pt>
                <c:pt idx="1708">
                  <c:v>1.3679353266206734E-2</c:v>
                </c:pt>
                <c:pt idx="1709">
                  <c:v>1.3677264314754477E-2</c:v>
                </c:pt>
                <c:pt idx="1710">
                  <c:v>1.3675178828556678E-2</c:v>
                </c:pt>
                <c:pt idx="1711">
                  <c:v>1.3673094616270403E-2</c:v>
                </c:pt>
                <c:pt idx="1712">
                  <c:v>1.3671009479747618E-2</c:v>
                </c:pt>
                <c:pt idx="1713">
                  <c:v>1.3668514397133742E-2</c:v>
                </c:pt>
                <c:pt idx="1714">
                  <c:v>1.3666423240478171E-2</c:v>
                </c:pt>
                <c:pt idx="1715">
                  <c:v>1.3664328984603154E-2</c:v>
                </c:pt>
                <c:pt idx="1716">
                  <c:v>1.3662231643651634E-2</c:v>
                </c:pt>
                <c:pt idx="1717">
                  <c:v>1.3660131231766992E-2</c:v>
                </c:pt>
                <c:pt idx="1718">
                  <c:v>1.365802776309173E-2</c:v>
                </c:pt>
                <c:pt idx="1719">
                  <c:v>1.3655921251770111E-2</c:v>
                </c:pt>
                <c:pt idx="1720">
                  <c:v>1.3653811711944195E-2</c:v>
                </c:pt>
                <c:pt idx="1721">
                  <c:v>1.365169915775692E-2</c:v>
                </c:pt>
                <c:pt idx="1722">
                  <c:v>1.3649901605780203E-2</c:v>
                </c:pt>
                <c:pt idx="1723">
                  <c:v>1.3647782200217848E-2</c:v>
                </c:pt>
                <c:pt idx="1724">
                  <c:v>1.3645659825454955E-2</c:v>
                </c:pt>
                <c:pt idx="1725">
                  <c:v>1.3643534495634994E-2</c:v>
                </c:pt>
                <c:pt idx="1726">
                  <c:v>1.3641301396426152E-2</c:v>
                </c:pt>
                <c:pt idx="1727">
                  <c:v>1.3638561115558796E-2</c:v>
                </c:pt>
                <c:pt idx="1728">
                  <c:v>1.3636426459318172E-2</c:v>
                </c:pt>
                <c:pt idx="1729">
                  <c:v>1.3634288907725832E-2</c:v>
                </c:pt>
                <c:pt idx="1730">
                  <c:v>1.3632049590205624E-2</c:v>
                </c:pt>
                <c:pt idx="1731">
                  <c:v>1.3630315106259824E-2</c:v>
                </c:pt>
                <c:pt idx="1732">
                  <c:v>1.3628168114304421E-2</c:v>
                </c:pt>
                <c:pt idx="1733">
                  <c:v>1.3626018286319113E-2</c:v>
                </c:pt>
                <c:pt idx="1734">
                  <c:v>1.3623558214527119E-2</c:v>
                </c:pt>
                <c:pt idx="1735">
                  <c:v>1.3621403587844147E-2</c:v>
                </c:pt>
                <c:pt idx="1736">
                  <c:v>1.3619246164814851E-2</c:v>
                </c:pt>
                <c:pt idx="1737">
                  <c:v>1.3617085959583107E-2</c:v>
                </c:pt>
                <c:pt idx="1738">
                  <c:v>1.3615227101047296E-2</c:v>
                </c:pt>
                <c:pt idx="1739">
                  <c:v>1.3613060553939127E-2</c:v>
                </c:pt>
                <c:pt idx="1740">
                  <c:v>1.361089126981819E-2</c:v>
                </c:pt>
                <c:pt idx="1741">
                  <c:v>1.3608719262828443E-2</c:v>
                </c:pt>
                <c:pt idx="1742">
                  <c:v>1.3606544547116415E-2</c:v>
                </c:pt>
                <c:pt idx="1743">
                  <c:v>1.3604067093951226E-2</c:v>
                </c:pt>
                <c:pt idx="1744">
                  <c:v>1.3602187046100484E-2</c:v>
                </c:pt>
                <c:pt idx="1745">
                  <c:v>1.3600004289086639E-2</c:v>
                </c:pt>
                <c:pt idx="1746">
                  <c:v>1.3597818879928484E-2</c:v>
                </c:pt>
                <c:pt idx="1747">
                  <c:v>1.3595333997605473E-2</c:v>
                </c:pt>
                <c:pt idx="1748">
                  <c:v>1.359294664868472E-2</c:v>
                </c:pt>
                <c:pt idx="1749">
                  <c:v>1.3590754688735038E-2</c:v>
                </c:pt>
                <c:pt idx="1750">
                  <c:v>1.3588560128590822E-2</c:v>
                </c:pt>
                <c:pt idx="1751">
                  <c:v>1.3586362982392804E-2</c:v>
                </c:pt>
                <c:pt idx="1752">
                  <c:v>1.3584260960305541E-2</c:v>
                </c:pt>
                <c:pt idx="1753">
                  <c:v>1.3582058423812569E-2</c:v>
                </c:pt>
                <c:pt idx="1754">
                  <c:v>1.3579853344618606E-2</c:v>
                </c:pt>
                <c:pt idx="1755">
                  <c:v>1.357764573686486E-2</c:v>
                </c:pt>
                <c:pt idx="1756">
                  <c:v>1.3575435614693432E-2</c:v>
                </c:pt>
                <c:pt idx="1757">
                  <c:v>1.3573126589997842E-2</c:v>
                </c:pt>
                <c:pt idx="1758">
                  <c:v>1.3570911737382717E-2</c:v>
                </c:pt>
                <c:pt idx="1759">
                  <c:v>1.3568694411843628E-2</c:v>
                </c:pt>
                <c:pt idx="1760">
                  <c:v>1.3566474627522631E-2</c:v>
                </c:pt>
                <c:pt idx="1761">
                  <c:v>1.3564347782528052E-2</c:v>
                </c:pt>
                <c:pt idx="1762">
                  <c:v>1.3562122870823947E-2</c:v>
                </c:pt>
                <c:pt idx="1763">
                  <c:v>1.3559895543694181E-2</c:v>
                </c:pt>
                <c:pt idx="1764">
                  <c:v>1.3556390612069688E-2</c:v>
                </c:pt>
                <c:pt idx="1765">
                  <c:v>1.3555020286973427E-2</c:v>
                </c:pt>
                <c:pt idx="1766">
                  <c:v>1.3553105079053657E-2</c:v>
                </c:pt>
                <c:pt idx="1767">
                  <c:v>1.3550868479198943E-2</c:v>
                </c:pt>
                <c:pt idx="1768">
                  <c:v>1.3548629533689068E-2</c:v>
                </c:pt>
                <c:pt idx="1769">
                  <c:v>1.3546388256662555E-2</c:v>
                </c:pt>
                <c:pt idx="1770">
                  <c:v>1.3544144662261021E-2</c:v>
                </c:pt>
                <c:pt idx="1771">
                  <c:v>1.35418987646252E-2</c:v>
                </c:pt>
                <c:pt idx="1772">
                  <c:v>1.3539650577894939E-2</c:v>
                </c:pt>
                <c:pt idx="1773">
                  <c:v>1.3537400116209205E-2</c:v>
                </c:pt>
                <c:pt idx="1774">
                  <c:v>1.353560807843413E-2</c:v>
                </c:pt>
                <c:pt idx="1775">
                  <c:v>1.3533351909765465E-2</c:v>
                </c:pt>
                <c:pt idx="1776">
                  <c:v>1.3531093513265119E-2</c:v>
                </c:pt>
                <c:pt idx="1777">
                  <c:v>1.3528832903077903E-2</c:v>
                </c:pt>
                <c:pt idx="1778">
                  <c:v>1.3526296604618852E-2</c:v>
                </c:pt>
                <c:pt idx="1779">
                  <c:v>1.3524032317634493E-2</c:v>
                </c:pt>
                <c:pt idx="1780">
                  <c:v>1.352176585656234E-2</c:v>
                </c:pt>
                <c:pt idx="1781">
                  <c:v>1.3519497235542775E-2</c:v>
                </c:pt>
                <c:pt idx="1782">
                  <c:v>1.3517226468717926E-2</c:v>
                </c:pt>
                <c:pt idx="1783">
                  <c:v>1.3515223546511052E-2</c:v>
                </c:pt>
                <c:pt idx="1784">
                  <c:v>1.3512947836507814E-2</c:v>
                </c:pt>
                <c:pt idx="1785">
                  <c:v>1.3510670025957744E-2</c:v>
                </c:pt>
                <c:pt idx="1786">
                  <c:v>1.3508390129004367E-2</c:v>
                </c:pt>
                <c:pt idx="1787">
                  <c:v>1.3505840942429168E-2</c:v>
                </c:pt>
                <c:pt idx="1788">
                  <c:v>1.3503557597724161E-2</c:v>
                </c:pt>
                <c:pt idx="1789">
                  <c:v>1.3501272206197427E-2</c:v>
                </c:pt>
                <c:pt idx="1790">
                  <c:v>1.3499249959996899E-2</c:v>
                </c:pt>
                <c:pt idx="1791">
                  <c:v>1.3496959843157939E-2</c:v>
                </c:pt>
                <c:pt idx="1792">
                  <c:v>1.3494667724768653E-2</c:v>
                </c:pt>
                <c:pt idx="1793">
                  <c:v>1.3492373618969563E-2</c:v>
                </c:pt>
                <c:pt idx="1794">
                  <c:v>1.349007753990419E-2</c:v>
                </c:pt>
                <c:pt idx="1795">
                  <c:v>1.3487517665657886E-2</c:v>
                </c:pt>
                <c:pt idx="1796">
                  <c:v>1.3485479518540105E-2</c:v>
                </c:pt>
                <c:pt idx="1797">
                  <c:v>1.3483177604525004E-2</c:v>
                </c:pt>
                <c:pt idx="1798">
                  <c:v>1.3480873773809557E-2</c:v>
                </c:pt>
                <c:pt idx="1799">
                  <c:v>1.3478568040536858E-2</c:v>
                </c:pt>
                <c:pt idx="1800">
                  <c:v>1.3475915628402436E-2</c:v>
                </c:pt>
                <c:pt idx="1801">
                  <c:v>1.3473606993307912E-2</c:v>
                </c:pt>
                <c:pt idx="1802">
                  <c:v>1.3471296494258685E-2</c:v>
                </c:pt>
                <c:pt idx="1803">
                  <c:v>1.3468984145393333E-2</c:v>
                </c:pt>
                <c:pt idx="1804">
                  <c:v>1.3466755330144962E-2</c:v>
                </c:pt>
                <c:pt idx="1805">
                  <c:v>1.3464439112543858E-2</c:v>
                </c:pt>
                <c:pt idx="1806">
                  <c:v>1.3462460700285237E-2</c:v>
                </c:pt>
                <c:pt idx="1807">
                  <c:v>1.3459801272157151E-2</c:v>
                </c:pt>
                <c:pt idx="1808">
                  <c:v>1.3457479677651004E-2</c:v>
                </c:pt>
                <c:pt idx="1809">
                  <c:v>1.3455071997857365E-2</c:v>
                </c:pt>
                <c:pt idx="1810">
                  <c:v>1.345274709617301E-2</c:v>
                </c:pt>
                <c:pt idx="1811">
                  <c:v>1.3450420457783807E-2</c:v>
                </c:pt>
                <c:pt idx="1812">
                  <c:v>1.3448092096828779E-2</c:v>
                </c:pt>
                <c:pt idx="1813">
                  <c:v>1.3445845527556111E-2</c:v>
                </c:pt>
                <c:pt idx="1814">
                  <c:v>1.3443513560998332E-2</c:v>
                </c:pt>
                <c:pt idx="1815">
                  <c:v>1.3441179915252616E-2</c:v>
                </c:pt>
                <c:pt idx="1816">
                  <c:v>1.3438844604457163E-2</c:v>
                </c:pt>
                <c:pt idx="1817">
                  <c:v>1.3436424948405138E-2</c:v>
                </c:pt>
                <c:pt idx="1818">
                  <c:v>1.3434086548959631E-2</c:v>
                </c:pt>
                <c:pt idx="1819">
                  <c:v>1.3431746525915726E-2</c:v>
                </c:pt>
                <c:pt idx="1820">
                  <c:v>1.3429404893412001E-2</c:v>
                </c:pt>
                <c:pt idx="1821">
                  <c:v>1.34270616655866E-2</c:v>
                </c:pt>
                <c:pt idx="1822">
                  <c:v>1.3424716856577226E-2</c:v>
                </c:pt>
                <c:pt idx="1823">
                  <c:v>1.3422370480522893E-2</c:v>
                </c:pt>
                <c:pt idx="1824">
                  <c:v>1.3420022551559553E-2</c:v>
                </c:pt>
                <c:pt idx="1825">
                  <c:v>1.3417673083826222E-2</c:v>
                </c:pt>
                <c:pt idx="1826">
                  <c:v>1.341564574692395E-2</c:v>
                </c:pt>
                <c:pt idx="1827">
                  <c:v>1.3413292483264314E-2</c:v>
                </c:pt>
                <c:pt idx="1828">
                  <c:v>1.3410937727125849E-2</c:v>
                </c:pt>
                <c:pt idx="1829">
                  <c:v>1.340858149264907E-2</c:v>
                </c:pt>
                <c:pt idx="1830">
                  <c:v>1.3405983340745694E-2</c:v>
                </c:pt>
                <c:pt idx="1831">
                  <c:v>1.3403624750830843E-2</c:v>
                </c:pt>
                <c:pt idx="1832">
                  <c:v>1.3401264722080931E-2</c:v>
                </c:pt>
                <c:pt idx="1833">
                  <c:v>1.3398903268631971E-2</c:v>
                </c:pt>
                <c:pt idx="1834">
                  <c:v>1.3396540404622599E-2</c:v>
                </c:pt>
                <c:pt idx="1835">
                  <c:v>1.3394413832484887E-2</c:v>
                </c:pt>
                <c:pt idx="1836">
                  <c:v>1.3392047645541732E-2</c:v>
                </c:pt>
                <c:pt idx="1837">
                  <c:v>1.3389680093375803E-2</c:v>
                </c:pt>
                <c:pt idx="1838">
                  <c:v>1.3387311190124608E-2</c:v>
                </c:pt>
                <c:pt idx="1839">
                  <c:v>1.3384705420989929E-2</c:v>
                </c:pt>
                <c:pt idx="1840">
                  <c:v>1.3382334390508033E-2</c:v>
                </c:pt>
                <c:pt idx="1841">
                  <c:v>1.3379962048428748E-2</c:v>
                </c:pt>
                <c:pt idx="1842">
                  <c:v>1.3377588408888526E-2</c:v>
                </c:pt>
                <c:pt idx="1843">
                  <c:v>1.3375213486024693E-2</c:v>
                </c:pt>
                <c:pt idx="1844">
                  <c:v>1.3373070189632207E-2</c:v>
                </c:pt>
                <c:pt idx="1845">
                  <c:v>1.3370692224681664E-2</c:v>
                </c:pt>
                <c:pt idx="1846">
                  <c:v>1.3368313021757098E-2</c:v>
                </c:pt>
                <c:pt idx="1847">
                  <c:v>1.3365932594997304E-2</c:v>
                </c:pt>
                <c:pt idx="1848">
                  <c:v>1.3363550958540653E-2</c:v>
                </c:pt>
                <c:pt idx="1849">
                  <c:v>1.336116812652551E-2</c:v>
                </c:pt>
                <c:pt idx="1850">
                  <c:v>1.3358784113091103E-2</c:v>
                </c:pt>
                <c:pt idx="1851">
                  <c:v>1.3356398932374511E-2</c:v>
                </c:pt>
                <c:pt idx="1852">
                  <c:v>1.3353631138094861E-2</c:v>
                </c:pt>
                <c:pt idx="1853">
                  <c:v>1.3351244489504723E-2</c:v>
                </c:pt>
                <c:pt idx="1854">
                  <c:v>1.3348856711128374E-2</c:v>
                </c:pt>
                <c:pt idx="1855">
                  <c:v>1.3346467817100808E-2</c:v>
                </c:pt>
                <c:pt idx="1856">
                  <c:v>1.3344077821557899E-2</c:v>
                </c:pt>
                <c:pt idx="1857">
                  <c:v>1.3341762242751187E-2</c:v>
                </c:pt>
                <c:pt idx="1858">
                  <c:v>1.3339369926471167E-2</c:v>
                </c:pt>
                <c:pt idx="1859">
                  <c:v>1.3336976552067448E-2</c:v>
                </c:pt>
                <c:pt idx="1860">
                  <c:v>1.3334582133674657E-2</c:v>
                </c:pt>
                <c:pt idx="1861">
                  <c:v>1.3332111815832168E-2</c:v>
                </c:pt>
                <c:pt idx="1862">
                  <c:v>1.3329715508030256E-2</c:v>
                </c:pt>
                <c:pt idx="1863">
                  <c:v>1.3327318197657057E-2</c:v>
                </c:pt>
                <c:pt idx="1864">
                  <c:v>1.3324919898848007E-2</c:v>
                </c:pt>
                <c:pt idx="1865">
                  <c:v>1.3322594876619546E-2</c:v>
                </c:pt>
                <c:pt idx="1866">
                  <c:v>1.3320194491136639E-2</c:v>
                </c:pt>
                <c:pt idx="1867">
                  <c:v>1.3317793160611883E-2</c:v>
                </c:pt>
                <c:pt idx="1868">
                  <c:v>1.3315390899180346E-2</c:v>
                </c:pt>
                <c:pt idx="1869">
                  <c:v>1.3312987720977098E-2</c:v>
                </c:pt>
                <c:pt idx="1870">
                  <c:v>1.3310510140363671E-2</c:v>
                </c:pt>
                <c:pt idx="1871">
                  <c:v>1.3308105318265751E-2</c:v>
                </c:pt>
                <c:pt idx="1872">
                  <c:v>1.3305699620807052E-2</c:v>
                </c:pt>
                <c:pt idx="1873">
                  <c:v>1.3303293062121241E-2</c:v>
                </c:pt>
                <c:pt idx="1874">
                  <c:v>1.3300885656342867E-2</c:v>
                </c:pt>
                <c:pt idx="1875">
                  <c:v>1.3298477417605601E-2</c:v>
                </c:pt>
                <c:pt idx="1876">
                  <c:v>1.3296068360043104E-2</c:v>
                </c:pt>
                <c:pt idx="1877">
                  <c:v>1.3293658497789046E-2</c:v>
                </c:pt>
                <c:pt idx="1878">
                  <c:v>1.3291609479928466E-2</c:v>
                </c:pt>
                <c:pt idx="1879">
                  <c:v>1.3289197355186371E-2</c:v>
                </c:pt>
                <c:pt idx="1880">
                  <c:v>1.3286784473143385E-2</c:v>
                </c:pt>
                <c:pt idx="1881">
                  <c:v>1.3284370847934011E-2</c:v>
                </c:pt>
                <c:pt idx="1882">
                  <c:v>1.3281741196856456E-2</c:v>
                </c:pt>
                <c:pt idx="1883">
                  <c:v>1.3279326532772036E-2</c:v>
                </c:pt>
                <c:pt idx="1884">
                  <c:v>1.3276911164931437E-2</c:v>
                </c:pt>
                <c:pt idx="1885">
                  <c:v>1.3274495107468053E-2</c:v>
                </c:pt>
                <c:pt idx="1886">
                  <c:v>1.3272078374516588E-2</c:v>
                </c:pt>
                <c:pt idx="1887">
                  <c:v>1.3269874281831214E-2</c:v>
                </c:pt>
                <c:pt idx="1888">
                  <c:v>1.3267455850273831E-2</c:v>
                </c:pt>
                <c:pt idx="1889">
                  <c:v>1.3265036788639384E-2</c:v>
                </c:pt>
                <c:pt idx="1890">
                  <c:v>1.3262617111061942E-2</c:v>
                </c:pt>
                <c:pt idx="1891">
                  <c:v>1.3259985072133046E-2</c:v>
                </c:pt>
                <c:pt idx="1892">
                  <c:v>1.3257564583069219E-2</c:v>
                </c:pt>
                <c:pt idx="1893">
                  <c:v>1.3255143517455438E-2</c:v>
                </c:pt>
                <c:pt idx="1894">
                  <c:v>1.3252721889425095E-2</c:v>
                </c:pt>
                <c:pt idx="1895">
                  <c:v>1.3250299713112023E-2</c:v>
                </c:pt>
                <c:pt idx="1896">
                  <c:v>1.3248086902392132E-2</c:v>
                </c:pt>
                <c:pt idx="1897">
                  <c:v>1.3245663309009375E-2</c:v>
                </c:pt>
                <c:pt idx="1898">
                  <c:v>1.3243239212766069E-2</c:v>
                </c:pt>
                <c:pt idx="1899">
                  <c:v>1.3240814627798003E-2</c:v>
                </c:pt>
                <c:pt idx="1900">
                  <c:v>1.3238389568239677E-2</c:v>
                </c:pt>
                <c:pt idx="1901">
                  <c:v>1.3235964048225591E-2</c:v>
                </c:pt>
                <c:pt idx="1902">
                  <c:v>1.3233538081890678E-2</c:v>
                </c:pt>
                <c:pt idx="1903">
                  <c:v>1.3231111683371152E-2</c:v>
                </c:pt>
                <c:pt idx="1904">
                  <c:v>1.3228339686860564E-2</c:v>
                </c:pt>
                <c:pt idx="1905">
                  <c:v>1.3225913031317536E-2</c:v>
                </c:pt>
                <c:pt idx="1906">
                  <c:v>1.322348598093543E-2</c:v>
                </c:pt>
                <c:pt idx="1907">
                  <c:v>1.3221058549846587E-2</c:v>
                </c:pt>
                <c:pt idx="1908">
                  <c:v>1.3218630752181141E-2</c:v>
                </c:pt>
                <c:pt idx="1909">
                  <c:v>1.3216271100149824E-2</c:v>
                </c:pt>
                <c:pt idx="1910">
                  <c:v>1.321384250361364E-2</c:v>
                </c:pt>
                <c:pt idx="1911">
                  <c:v>1.321141358391047E-2</c:v>
                </c:pt>
                <c:pt idx="1912">
                  <c:v>1.3208984355171866E-2</c:v>
                </c:pt>
                <c:pt idx="1913">
                  <c:v>1.3206486759826217E-2</c:v>
                </c:pt>
                <c:pt idx="1914">
                  <c:v>1.3204057059469728E-2</c:v>
                </c:pt>
                <c:pt idx="1915">
                  <c:v>1.3201627091457726E-2</c:v>
                </c:pt>
                <c:pt idx="1916">
                  <c:v>1.319919686992123E-2</c:v>
                </c:pt>
                <c:pt idx="1917">
                  <c:v>1.3196834070568811E-2</c:v>
                </c:pt>
                <c:pt idx="1918">
                  <c:v>1.3194403284387679E-2</c:v>
                </c:pt>
                <c:pt idx="1919">
                  <c:v>1.3191972288093741E-2</c:v>
                </c:pt>
                <c:pt idx="1920">
                  <c:v>1.3189541095817672E-2</c:v>
                </c:pt>
                <c:pt idx="1921">
                  <c:v>1.318676236851008E-2</c:v>
                </c:pt>
                <c:pt idx="1922">
                  <c:v>1.3184263645663184E-2</c:v>
                </c:pt>
                <c:pt idx="1923">
                  <c:v>1.3181832024191053E-2</c:v>
                </c:pt>
                <c:pt idx="1924">
                  <c:v>1.3179400264260835E-2</c:v>
                </c:pt>
                <c:pt idx="1925">
                  <c:v>1.3176968380002667E-2</c:v>
                </c:pt>
                <c:pt idx="1926">
                  <c:v>1.317453638554668E-2</c:v>
                </c:pt>
                <c:pt idx="1927">
                  <c:v>1.3172104295023895E-2</c:v>
                </c:pt>
                <c:pt idx="1928">
                  <c:v>1.316967212256488E-2</c:v>
                </c:pt>
                <c:pt idx="1929">
                  <c:v>1.3167239882298893E-2</c:v>
                </c:pt>
                <c:pt idx="1930">
                  <c:v>1.3165073264832464E-2</c:v>
                </c:pt>
                <c:pt idx="1931">
                  <c:v>1.3162640585639242E-2</c:v>
                </c:pt>
                <c:pt idx="1932">
                  <c:v>1.3160207885129449E-2</c:v>
                </c:pt>
                <c:pt idx="1933">
                  <c:v>1.3156318954976357E-2</c:v>
                </c:pt>
                <c:pt idx="1934">
                  <c:v>1.3155144247115162E-2</c:v>
                </c:pt>
                <c:pt idx="1935">
                  <c:v>1.3152909797020254E-2</c:v>
                </c:pt>
                <c:pt idx="1936">
                  <c:v>1.3150477152563787E-2</c:v>
                </c:pt>
                <c:pt idx="1937">
                  <c:v>1.3148044557449903E-2</c:v>
                </c:pt>
                <c:pt idx="1938">
                  <c:v>1.314561202581173E-2</c:v>
                </c:pt>
                <c:pt idx="1939">
                  <c:v>1.3143179571778938E-2</c:v>
                </c:pt>
                <c:pt idx="1940">
                  <c:v>1.3140747209484223E-2</c:v>
                </c:pt>
                <c:pt idx="1941">
                  <c:v>1.3138314953059416E-2</c:v>
                </c:pt>
                <c:pt idx="1942">
                  <c:v>1.3135882816635051E-2</c:v>
                </c:pt>
                <c:pt idx="1943">
                  <c:v>1.3133450814342525E-2</c:v>
                </c:pt>
                <c:pt idx="1944">
                  <c:v>1.3131018960313672E-2</c:v>
                </c:pt>
                <c:pt idx="1945">
                  <c:v>1.312858726867989E-2</c:v>
                </c:pt>
                <c:pt idx="1946">
                  <c:v>1.312615575357128E-2</c:v>
                </c:pt>
                <c:pt idx="1947">
                  <c:v>1.3123724434147437E-2</c:v>
                </c:pt>
                <c:pt idx="1948">
                  <c:v>1.312129334970233E-2</c:v>
                </c:pt>
                <c:pt idx="1949">
                  <c:v>1.3118862544630291E-2</c:v>
                </c:pt>
                <c:pt idx="1950">
                  <c:v>1.3116432063399098E-2</c:v>
                </c:pt>
                <c:pt idx="1951">
                  <c:v>1.3114001950556467E-2</c:v>
                </c:pt>
                <c:pt idx="1952">
                  <c:v>1.3111572250726162E-2</c:v>
                </c:pt>
                <c:pt idx="1953">
                  <c:v>1.3109143008606701E-2</c:v>
                </c:pt>
                <c:pt idx="1954">
                  <c:v>1.31067142689761E-2</c:v>
                </c:pt>
                <c:pt idx="1955">
                  <c:v>1.3104286076687132E-2</c:v>
                </c:pt>
                <c:pt idx="1956">
                  <c:v>1.3101599724203194E-2</c:v>
                </c:pt>
                <c:pt idx="1957">
                  <c:v>1.3099172854598469E-2</c:v>
                </c:pt>
                <c:pt idx="1958">
                  <c:v>1.3096746652501783E-2</c:v>
                </c:pt>
                <c:pt idx="1959">
                  <c:v>1.3094321163707663E-2</c:v>
                </c:pt>
                <c:pt idx="1960">
                  <c:v>1.309196104863493E-2</c:v>
                </c:pt>
                <c:pt idx="1961">
                  <c:v>1.3089537114401379E-2</c:v>
                </c:pt>
                <c:pt idx="1962">
                  <c:v>1.3087372445743433E-2</c:v>
                </c:pt>
                <c:pt idx="1963">
                  <c:v>1.3084691854680464E-2</c:v>
                </c:pt>
                <c:pt idx="1964">
                  <c:v>1.3082270621164366E-2</c:v>
                </c:pt>
                <c:pt idx="1965">
                  <c:v>1.3079785784724131E-2</c:v>
                </c:pt>
                <c:pt idx="1966">
                  <c:v>1.3077366577908263E-2</c:v>
                </c:pt>
                <c:pt idx="1967">
                  <c:v>1.307494845358163E-2</c:v>
                </c:pt>
                <c:pt idx="1968">
                  <c:v>1.3072531458247147E-2</c:v>
                </c:pt>
                <c:pt idx="1969">
                  <c:v>1.3070180263460357E-2</c:v>
                </c:pt>
                <c:pt idx="1970">
                  <c:v>1.306776567825034E-2</c:v>
                </c:pt>
                <c:pt idx="1971">
                  <c:v>1.3065352363633624E-2</c:v>
                </c:pt>
                <c:pt idx="1972">
                  <c:v>1.3062940366258607E-2</c:v>
                </c:pt>
                <c:pt idx="1973">
                  <c:v>1.3059302966091637E-2</c:v>
                </c:pt>
                <c:pt idx="1974">
                  <c:v>1.3057088388813564E-2</c:v>
                </c:pt>
                <c:pt idx="1975">
                  <c:v>1.3054681165681967E-2</c:v>
                </c:pt>
                <c:pt idx="1976">
                  <c:v>1.3052275375042735E-2</c:v>
                </c:pt>
                <c:pt idx="1977">
                  <c:v>1.3049871033054373E-2</c:v>
                </c:pt>
                <c:pt idx="1978">
                  <c:v>1.3047468155877141E-2</c:v>
                </c:pt>
                <c:pt idx="1979">
                  <c:v>1.3045066759671299E-2</c:v>
                </c:pt>
                <c:pt idx="1980">
                  <c:v>1.3042666860595348E-2</c:v>
                </c:pt>
                <c:pt idx="1981">
                  <c:v>1.304026847480955E-2</c:v>
                </c:pt>
                <c:pt idx="1982">
                  <c:v>1.3038001434188999E-2</c:v>
                </c:pt>
                <c:pt idx="1983">
                  <c:v>1.3035606182743987E-2</c:v>
                </c:pt>
                <c:pt idx="1984">
                  <c:v>1.3033212495520335E-2</c:v>
                </c:pt>
                <c:pt idx="1985">
                  <c:v>1.3030820388677727E-2</c:v>
                </c:pt>
                <c:pt idx="1986">
                  <c:v>1.3028364842062892E-2</c:v>
                </c:pt>
                <c:pt idx="1987">
                  <c:v>1.3025975909854557E-2</c:v>
                </c:pt>
                <c:pt idx="1988">
                  <c:v>1.3022906819471628E-2</c:v>
                </c:pt>
                <c:pt idx="1989">
                  <c:v>1.3021202944495654E-2</c:v>
                </c:pt>
                <c:pt idx="1990">
                  <c:v>1.3018818943664591E-2</c:v>
                </c:pt>
                <c:pt idx="1991">
                  <c:v>1.3016501840597043E-2</c:v>
                </c:pt>
                <c:pt idx="1992">
                  <c:v>1.3014121248906311E-2</c:v>
                </c:pt>
                <c:pt idx="1993">
                  <c:v>1.3011742366876687E-2</c:v>
                </c:pt>
                <c:pt idx="1994">
                  <c:v>1.3009365210667419E-2</c:v>
                </c:pt>
                <c:pt idx="1995">
                  <c:v>1.3006924404361797E-2</c:v>
                </c:pt>
                <c:pt idx="1996">
                  <c:v>1.3004550702585459E-2</c:v>
                </c:pt>
                <c:pt idx="1997">
                  <c:v>1.3002178773874312E-2</c:v>
                </c:pt>
                <c:pt idx="1998">
                  <c:v>1.2999808634388543E-2</c:v>
                </c:pt>
                <c:pt idx="1999">
                  <c:v>1.2997571471355268E-2</c:v>
                </c:pt>
                <c:pt idx="2000">
                  <c:v>1.2995139420580195E-2</c:v>
                </c:pt>
                <c:pt idx="2001">
                  <c:v>1.2992774797580181E-2</c:v>
                </c:pt>
                <c:pt idx="2002">
                  <c:v>1.2990412029675373E-2</c:v>
                </c:pt>
                <c:pt idx="2003">
                  <c:v>1.2988051133025457E-2</c:v>
                </c:pt>
                <c:pt idx="2004">
                  <c:v>1.2985692123788375E-2</c:v>
                </c:pt>
                <c:pt idx="2005">
                  <c:v>1.2983335018122941E-2</c:v>
                </c:pt>
                <c:pt idx="2006">
                  <c:v>1.2980979832188837E-2</c:v>
                </c:pt>
                <c:pt idx="2007">
                  <c:v>1.2978626582144008E-2</c:v>
                </c:pt>
                <c:pt idx="2008">
                  <c:v>1.2976143127034476E-2</c:v>
                </c:pt>
                <c:pt idx="2009">
                  <c:v>1.2973793673831059E-2</c:v>
                </c:pt>
                <c:pt idx="2010">
                  <c:v>1.2971446202510872E-2</c:v>
                </c:pt>
                <c:pt idx="2011">
                  <c:v>1.2969100729232855E-2</c:v>
                </c:pt>
                <c:pt idx="2012">
                  <c:v>1.2966823598908283E-2</c:v>
                </c:pt>
                <c:pt idx="2013">
                  <c:v>1.2964482236796878E-2</c:v>
                </c:pt>
                <c:pt idx="2014">
                  <c:v>1.2962142922440665E-2</c:v>
                </c:pt>
                <c:pt idx="2015">
                  <c:v>1.2959805671997643E-2</c:v>
                </c:pt>
                <c:pt idx="2016">
                  <c:v>1.2957470501625819E-2</c:v>
                </c:pt>
                <c:pt idx="2017">
                  <c:v>1.2955070753232541E-2</c:v>
                </c:pt>
                <c:pt idx="2018">
                  <c:v>1.2952739718643013E-2</c:v>
                </c:pt>
                <c:pt idx="2019">
                  <c:v>1.2950410811350942E-2</c:v>
                </c:pt>
                <c:pt idx="2020">
                  <c:v>1.2948084047512638E-2</c:v>
                </c:pt>
                <c:pt idx="2021">
                  <c:v>1.2945826416333781E-2</c:v>
                </c:pt>
                <c:pt idx="2022">
                  <c:v>1.294350406568975E-2</c:v>
                </c:pt>
                <c:pt idx="2023">
                  <c:v>1.2941183908217701E-2</c:v>
                </c:pt>
                <c:pt idx="2024">
                  <c:v>1.2938865960073018E-2</c:v>
                </c:pt>
                <c:pt idx="2025">
                  <c:v>1.2936152298955107E-2</c:v>
                </c:pt>
                <c:pt idx="2026">
                  <c:v>1.2933839056504767E-2</c:v>
                </c:pt>
                <c:pt idx="2027">
                  <c:v>1.2931528072911706E-2</c:v>
                </c:pt>
                <c:pt idx="2028">
                  <c:v>1.2929219364331789E-2</c:v>
                </c:pt>
                <c:pt idx="2029">
                  <c:v>1.2926912946921764E-2</c:v>
                </c:pt>
                <c:pt idx="2030">
                  <c:v>1.2924608836837059E-2</c:v>
                </c:pt>
                <c:pt idx="2031">
                  <c:v>1.2922307050233979E-2</c:v>
                </c:pt>
                <c:pt idx="2032">
                  <c:v>1.2920007603269274E-2</c:v>
                </c:pt>
                <c:pt idx="2033">
                  <c:v>1.2917710512097051E-2</c:v>
                </c:pt>
                <c:pt idx="2034">
                  <c:v>1.2915551994632332E-2</c:v>
                </c:pt>
                <c:pt idx="2035">
                  <c:v>1.2913259852142606E-2</c:v>
                </c:pt>
                <c:pt idx="2036">
                  <c:v>1.2910970116422013E-2</c:v>
                </c:pt>
                <c:pt idx="2037">
                  <c:v>1.2908682803627627E-2</c:v>
                </c:pt>
                <c:pt idx="2038">
                  <c:v>1.2906329438595963E-2</c:v>
                </c:pt>
                <c:pt idx="2039">
                  <c:v>1.2903395225756051E-2</c:v>
                </c:pt>
                <c:pt idx="2040">
                  <c:v>1.2901115886746929E-2</c:v>
                </c:pt>
                <c:pt idx="2041">
                  <c:v>1.289883903864758E-2</c:v>
                </c:pt>
                <c:pt idx="2042">
                  <c:v>1.28965646976147E-2</c:v>
                </c:pt>
                <c:pt idx="2043">
                  <c:v>1.2894500008534142E-2</c:v>
                </c:pt>
                <c:pt idx="2044">
                  <c:v>1.2892231048601516E-2</c:v>
                </c:pt>
                <c:pt idx="2045">
                  <c:v>1.2889964647981221E-2</c:v>
                </c:pt>
                <c:pt idx="2046">
                  <c:v>1.2887700822828937E-2</c:v>
                </c:pt>
                <c:pt idx="2047">
                  <c:v>1.2885231163890509E-2</c:v>
                </c:pt>
                <c:pt idx="2048">
                  <c:v>1.2882972204522095E-2</c:v>
                </c:pt>
                <c:pt idx="2049">
                  <c:v>1.2880715865308267E-2</c:v>
                </c:pt>
                <c:pt idx="2050">
                  <c:v>1.2878671600044861E-2</c:v>
                </c:pt>
                <c:pt idx="2051">
                  <c:v>1.2876420894589305E-2</c:v>
                </c:pt>
                <c:pt idx="2052">
                  <c:v>1.2874172861542708E-2</c:v>
                </c:pt>
                <c:pt idx="2053">
                  <c:v>1.2871927517062899E-2</c:v>
                </c:pt>
                <c:pt idx="2054">
                  <c:v>1.2869684877305559E-2</c:v>
                </c:pt>
                <c:pt idx="2055">
                  <c:v>1.2867233757961234E-2</c:v>
                </c:pt>
                <c:pt idx="2056">
                  <c:v>1.2865207776584866E-2</c:v>
                </c:pt>
                <c:pt idx="2057">
                  <c:v>1.2862973347934589E-2</c:v>
                </c:pt>
                <c:pt idx="2058">
                  <c:v>1.2860741688632502E-2</c:v>
                </c:pt>
                <c:pt idx="2059">
                  <c:v>1.2858300135794396E-2</c:v>
                </c:pt>
                <c:pt idx="2060">
                  <c:v>1.2855931715963217E-2</c:v>
                </c:pt>
                <c:pt idx="2061">
                  <c:v>1.2853707824014833E-2</c:v>
                </c:pt>
                <c:pt idx="2062">
                  <c:v>1.2851486759698058E-2</c:v>
                </c:pt>
                <c:pt idx="2063">
                  <c:v>1.2849268539165718E-2</c:v>
                </c:pt>
                <c:pt idx="2064">
                  <c:v>1.2847124672555364E-2</c:v>
                </c:pt>
                <c:pt idx="2065">
                  <c:v>1.2844912320406413E-2</c:v>
                </c:pt>
                <c:pt idx="2066">
                  <c:v>1.2842702861773218E-2</c:v>
                </c:pt>
                <c:pt idx="2067">
                  <c:v>1.2840496312807696E-2</c:v>
                </c:pt>
                <c:pt idx="2068">
                  <c:v>1.2838292689664396E-2</c:v>
                </c:pt>
                <c:pt idx="2069">
                  <c:v>1.2836019840038328E-2</c:v>
                </c:pt>
                <c:pt idx="2070">
                  <c:v>1.2833821978289818E-2</c:v>
                </c:pt>
                <c:pt idx="2071">
                  <c:v>1.2831627089550992E-2</c:v>
                </c:pt>
                <c:pt idx="2072">
                  <c:v>1.2829435189975999E-2</c:v>
                </c:pt>
                <c:pt idx="2073">
                  <c:v>1.282731902665139E-2</c:v>
                </c:pt>
                <c:pt idx="2074">
                  <c:v>1.2825133297663696E-2</c:v>
                </c:pt>
                <c:pt idx="2075">
                  <c:v>1.2822950607570854E-2</c:v>
                </c:pt>
                <c:pt idx="2076">
                  <c:v>1.2820770972527852E-2</c:v>
                </c:pt>
                <c:pt idx="2077">
                  <c:v>1.2818521094883122E-2</c:v>
                </c:pt>
                <c:pt idx="2078">
                  <c:v>1.2816347469490296E-2</c:v>
                </c:pt>
                <c:pt idx="2079">
                  <c:v>1.2814176946329312E-2</c:v>
                </c:pt>
                <c:pt idx="2080">
                  <c:v>1.2812009541550786E-2</c:v>
                </c:pt>
                <c:pt idx="2081">
                  <c:v>1.2809845271307985E-2</c:v>
                </c:pt>
                <c:pt idx="2082">
                  <c:v>1.2807684151754177E-2</c:v>
                </c:pt>
                <c:pt idx="2083">
                  <c:v>1.2805526199040417E-2</c:v>
                </c:pt>
                <c:pt idx="2084">
                  <c:v>1.2803371429319532E-2</c:v>
                </c:pt>
                <c:pt idx="2085">
                  <c:v>1.2801219858743464E-2</c:v>
                </c:pt>
                <c:pt idx="2086">
                  <c:v>1.2799445176179185E-2</c:v>
                </c:pt>
                <c:pt idx="2087">
                  <c:v>1.2797300855689411E-2</c:v>
                </c:pt>
                <c:pt idx="2088">
                  <c:v>1.2795159789209172E-2</c:v>
                </c:pt>
                <c:pt idx="2089">
                  <c:v>1.2793021992892428E-2</c:v>
                </c:pt>
                <c:pt idx="2090">
                  <c:v>1.2790661274786523E-2</c:v>
                </c:pt>
                <c:pt idx="2091">
                  <c:v>1.2788529569487686E-2</c:v>
                </c:pt>
                <c:pt idx="2092">
                  <c:v>1.2786401178964188E-2</c:v>
                </c:pt>
                <c:pt idx="2093">
                  <c:v>1.2784276119369666E-2</c:v>
                </c:pt>
                <c:pt idx="2094">
                  <c:v>1.2782154406855133E-2</c:v>
                </c:pt>
                <c:pt idx="2095">
                  <c:v>1.2780264793070744E-2</c:v>
                </c:pt>
                <c:pt idx="2096">
                  <c:v>1.2778150340220085E-2</c:v>
                </c:pt>
                <c:pt idx="2097">
                  <c:v>1.2776039286765888E-2</c:v>
                </c:pt>
                <c:pt idx="2098">
                  <c:v>1.2773931648862974E-2</c:v>
                </c:pt>
                <c:pt idx="2099">
                  <c:v>1.2771596615834243E-2</c:v>
                </c:pt>
                <c:pt idx="2100">
                  <c:v>1.276949532500722E-2</c:v>
                </c:pt>
                <c:pt idx="2101">
                  <c:v>1.2767397494328649E-2</c:v>
                </c:pt>
                <c:pt idx="2102">
                  <c:v>1.2765303139949983E-2</c:v>
                </c:pt>
                <c:pt idx="2103">
                  <c:v>1.2763445258007102E-2</c:v>
                </c:pt>
                <c:pt idx="2104">
                  <c:v>1.2761358452644183E-2</c:v>
                </c:pt>
                <c:pt idx="2105">
                  <c:v>1.2759275175908547E-2</c:v>
                </c:pt>
                <c:pt idx="2106">
                  <c:v>1.2757195443955012E-2</c:v>
                </c:pt>
                <c:pt idx="2107">
                  <c:v>1.275511927293582E-2</c:v>
                </c:pt>
                <c:pt idx="2108">
                  <c:v>1.2753046679004502E-2</c:v>
                </c:pt>
                <c:pt idx="2109">
                  <c:v>1.2750977678316308E-2</c:v>
                </c:pt>
                <c:pt idx="2110">
                  <c:v>1.2748912287022615E-2</c:v>
                </c:pt>
                <c:pt idx="2111">
                  <c:v>1.2746850521277817E-2</c:v>
                </c:pt>
                <c:pt idx="2112">
                  <c:v>1.2744395748341185E-2</c:v>
                </c:pt>
                <c:pt idx="2113">
                  <c:v>1.2742340311370944E-2</c:v>
                </c:pt>
                <c:pt idx="2114">
                  <c:v>1.2740288541935046E-2</c:v>
                </c:pt>
                <c:pt idx="2115">
                  <c:v>1.2738240456183223E-2</c:v>
                </c:pt>
                <c:pt idx="2116">
                  <c:v>1.2736276142256881E-2</c:v>
                </c:pt>
                <c:pt idx="2117">
                  <c:v>1.2734235671409648E-2</c:v>
                </c:pt>
                <c:pt idx="2118">
                  <c:v>1.273219893399532E-2</c:v>
                </c:pt>
                <c:pt idx="2119">
                  <c:v>1.2730165946164933E-2</c:v>
                </c:pt>
                <c:pt idx="2120">
                  <c:v>1.2728136724069521E-2</c:v>
                </c:pt>
                <c:pt idx="2121">
                  <c:v>1.2726030203484348E-2</c:v>
                </c:pt>
                <c:pt idx="2122">
                  <c:v>1.2724008355740094E-2</c:v>
                </c:pt>
                <c:pt idx="2123">
                  <c:v>1.2721990320883966E-2</c:v>
                </c:pt>
                <c:pt idx="2124">
                  <c:v>1.2719976115066142E-2</c:v>
                </c:pt>
                <c:pt idx="2125">
                  <c:v>1.2718047664893289E-2</c:v>
                </c:pt>
                <c:pt idx="2126">
                  <c:v>1.2716041376374235E-2</c:v>
                </c:pt>
                <c:pt idx="2127">
                  <c:v>1.2714038966644338E-2</c:v>
                </c:pt>
                <c:pt idx="2128">
                  <c:v>1.2712040451855514E-2</c:v>
                </c:pt>
                <c:pt idx="2129">
                  <c:v>1.2710045848157043E-2</c:v>
                </c:pt>
                <c:pt idx="2130">
                  <c:v>1.2707972194371125E-2</c:v>
                </c:pt>
                <c:pt idx="2131">
                  <c:v>1.2705985244023665E-2</c:v>
                </c:pt>
                <c:pt idx="2132">
                  <c:v>1.2704002251915909E-2</c:v>
                </c:pt>
                <c:pt idx="2133">
                  <c:v>1.2702023234196265E-2</c:v>
                </c:pt>
                <c:pt idx="2134">
                  <c:v>1.2700048207014907E-2</c:v>
                </c:pt>
                <c:pt idx="2135">
                  <c:v>1.2698077186521127E-2</c:v>
                </c:pt>
                <c:pt idx="2136">
                  <c:v>1.2696110188865543E-2</c:v>
                </c:pt>
                <c:pt idx="2137">
                  <c:v>1.2694147230197446E-2</c:v>
                </c:pt>
                <c:pt idx="2138">
                  <c:v>1.2692612326560377E-2</c:v>
                </c:pt>
                <c:pt idx="2139">
                  <c:v>1.2690658634243634E-2</c:v>
                </c:pt>
                <c:pt idx="2140">
                  <c:v>1.2688709035903663E-2</c:v>
                </c:pt>
                <c:pt idx="2141">
                  <c:v>1.2686763547690553E-2</c:v>
                </c:pt>
                <c:pt idx="2142">
                  <c:v>1.2684564953084208E-2</c:v>
                </c:pt>
                <c:pt idx="2143">
                  <c:v>1.2682627033531726E-2</c:v>
                </c:pt>
                <c:pt idx="2144">
                  <c:v>1.2680693268633135E-2</c:v>
                </c:pt>
                <c:pt idx="2145">
                  <c:v>1.2678763674538136E-2</c:v>
                </c:pt>
                <c:pt idx="2146">
                  <c:v>1.2676838267398181E-2</c:v>
                </c:pt>
                <c:pt idx="2147">
                  <c:v>1.2675177835604505E-2</c:v>
                </c:pt>
                <c:pt idx="2148">
                  <c:v>1.2673261570538739E-2</c:v>
                </c:pt>
                <c:pt idx="2149">
                  <c:v>1.2671349544815613E-2</c:v>
                </c:pt>
                <c:pt idx="2150">
                  <c:v>1.2669441774586938E-2</c:v>
                </c:pt>
                <c:pt idx="2151">
                  <c:v>1.2667274601273355E-2</c:v>
                </c:pt>
                <c:pt idx="2152">
                  <c:v>1.2665374655014891E-2</c:v>
                </c:pt>
                <c:pt idx="2153">
                  <c:v>1.2663479008762463E-2</c:v>
                </c:pt>
                <c:pt idx="2154">
                  <c:v>1.2661587678665773E-2</c:v>
                </c:pt>
                <c:pt idx="2155">
                  <c:v>1.2659700680874962E-2</c:v>
                </c:pt>
                <c:pt idx="2156">
                  <c:v>1.2658085423083889E-2</c:v>
                </c:pt>
                <c:pt idx="2157">
                  <c:v>1.2656207893558919E-2</c:v>
                </c:pt>
                <c:pt idx="2158">
                  <c:v>1.2654334748741169E-2</c:v>
                </c:pt>
                <c:pt idx="2159">
                  <c:v>1.2652466004781164E-2</c:v>
                </c:pt>
                <c:pt idx="2160">
                  <c:v>1.2650601677829852E-2</c:v>
                </c:pt>
                <c:pt idx="2161">
                  <c:v>1.2648741784039474E-2</c:v>
                </c:pt>
                <c:pt idx="2162">
                  <c:v>1.2646886339560985E-2</c:v>
                </c:pt>
                <c:pt idx="2163">
                  <c:v>1.2645035360545762E-2</c:v>
                </c:pt>
                <c:pt idx="2164">
                  <c:v>1.2642733093345411E-2</c:v>
                </c:pt>
                <c:pt idx="2165">
                  <c:v>1.2640889782949156E-2</c:v>
                </c:pt>
                <c:pt idx="2166">
                  <c:v>1.263905097986676E-2</c:v>
                </c:pt>
                <c:pt idx="2167">
                  <c:v>1.2637216700244865E-2</c:v>
                </c:pt>
                <c:pt idx="2168">
                  <c:v>1.2635386960232763E-2</c:v>
                </c:pt>
                <c:pt idx="2169">
                  <c:v>1.2633654197934788E-2</c:v>
                </c:pt>
                <c:pt idx="2170">
                  <c:v>1.2631833854085506E-2</c:v>
                </c:pt>
                <c:pt idx="2171">
                  <c:v>1.2630018099615208E-2</c:v>
                </c:pt>
                <c:pt idx="2172">
                  <c:v>1.262820695067274E-2</c:v>
                </c:pt>
                <c:pt idx="2173">
                  <c:v>1.2626306919525819E-2</c:v>
                </c:pt>
                <c:pt idx="2174">
                  <c:v>1.2624504756294796E-2</c:v>
                </c:pt>
                <c:pt idx="2175">
                  <c:v>1.2622707245712869E-2</c:v>
                </c:pt>
                <c:pt idx="2176">
                  <c:v>1.2620914403928887E-2</c:v>
                </c:pt>
                <c:pt idx="2177">
                  <c:v>1.2619220854093807E-2</c:v>
                </c:pt>
                <c:pt idx="2178">
                  <c:v>1.2617437677447465E-2</c:v>
                </c:pt>
                <c:pt idx="2179">
                  <c:v>1.2615659219370395E-2</c:v>
                </c:pt>
                <c:pt idx="2180">
                  <c:v>1.2613885496012755E-2</c:v>
                </c:pt>
                <c:pt idx="2181">
                  <c:v>1.2612116523523823E-2</c:v>
                </c:pt>
                <c:pt idx="2182">
                  <c:v>1.2610256302298018E-2</c:v>
                </c:pt>
                <c:pt idx="2183">
                  <c:v>1.260849659425509E-2</c:v>
                </c:pt>
                <c:pt idx="2184">
                  <c:v>1.2606741684197377E-2</c:v>
                </c:pt>
                <c:pt idx="2185">
                  <c:v>1.2604991588272402E-2</c:v>
                </c:pt>
                <c:pt idx="2186">
                  <c:v>1.260324632262769E-2</c:v>
                </c:pt>
                <c:pt idx="2187">
                  <c:v>1.2601505903412536E-2</c:v>
                </c:pt>
                <c:pt idx="2188">
                  <c:v>1.2599770346775346E-2</c:v>
                </c:pt>
                <c:pt idx="2189">
                  <c:v>1.2598039668863645E-2</c:v>
                </c:pt>
                <c:pt idx="2190">
                  <c:v>1.2596805888087002E-2</c:v>
                </c:pt>
                <c:pt idx="2191">
                  <c:v>1.2595086499334336E-2</c:v>
                </c:pt>
                <c:pt idx="2192">
                  <c:v>1.2593372044419956E-2</c:v>
                </c:pt>
                <c:pt idx="2193">
                  <c:v>1.2591662539492662E-2</c:v>
                </c:pt>
                <c:pt idx="2194">
                  <c:v>1.2589659121536085E-2</c:v>
                </c:pt>
                <c:pt idx="2195">
                  <c:v>1.2587958658663934E-2</c:v>
                </c:pt>
                <c:pt idx="2196">
                  <c:v>1.2586263190225502E-2</c:v>
                </c:pt>
                <c:pt idx="2197">
                  <c:v>1.2584572732367436E-2</c:v>
                </c:pt>
                <c:pt idx="2198">
                  <c:v>1.258288730124075E-2</c:v>
                </c:pt>
                <c:pt idx="2199">
                  <c:v>1.2581510364111441E-2</c:v>
                </c:pt>
                <c:pt idx="2200">
                  <c:v>1.2579835961314812E-2</c:v>
                </c:pt>
                <c:pt idx="2201">
                  <c:v>1.2578166637709873E-2</c:v>
                </c:pt>
                <c:pt idx="2202">
                  <c:v>1.2576502409446718E-2</c:v>
                </c:pt>
                <c:pt idx="2203">
                  <c:v>1.2574536111775761E-2</c:v>
                </c:pt>
                <c:pt idx="2204">
                  <c:v>1.2572881180158443E-2</c:v>
                </c:pt>
                <c:pt idx="2205">
                  <c:v>1.257123138831432E-2</c:v>
                </c:pt>
                <c:pt idx="2206">
                  <c:v>1.2569586752391353E-2</c:v>
                </c:pt>
                <c:pt idx="2207">
                  <c:v>1.2567947062782346E-2</c:v>
                </c:pt>
                <c:pt idx="2208">
                  <c:v>1.2566621762154541E-2</c:v>
                </c:pt>
                <c:pt idx="2209">
                  <c:v>1.256498787302775E-2</c:v>
                </c:pt>
                <c:pt idx="2210">
                  <c:v>1.2563354623868178E-2</c:v>
                </c:pt>
                <c:pt idx="2211">
                  <c:v>1.2561720687279567E-2</c:v>
                </c:pt>
                <c:pt idx="2212">
                  <c:v>1.2560084732949284E-2</c:v>
                </c:pt>
                <c:pt idx="2213">
                  <c:v>1.2558445427652614E-2</c:v>
                </c:pt>
                <c:pt idx="2214">
                  <c:v>1.2556801435252337E-2</c:v>
                </c:pt>
                <c:pt idx="2215">
                  <c:v>1.2555151416696572E-2</c:v>
                </c:pt>
                <c:pt idx="2216">
                  <c:v>1.255310255622762E-2</c:v>
                </c:pt>
                <c:pt idx="2217">
                  <c:v>1.2551441752941954E-2</c:v>
                </c:pt>
                <c:pt idx="2218">
                  <c:v>1.2549771343669074E-2</c:v>
                </c:pt>
                <c:pt idx="2219">
                  <c:v>1.254808994955766E-2</c:v>
                </c:pt>
                <c:pt idx="2220">
                  <c:v>1.2546396188778995E-2</c:v>
                </c:pt>
                <c:pt idx="2221">
                  <c:v>1.2544779147744991E-2</c:v>
                </c:pt>
                <c:pt idx="2222">
                  <c:v>1.2543054681726265E-2</c:v>
                </c:pt>
                <c:pt idx="2223">
                  <c:v>1.2541658631087655E-2</c:v>
                </c:pt>
                <c:pt idx="2224">
                  <c:v>1.2539554534493234E-2</c:v>
                </c:pt>
                <c:pt idx="2225">
                  <c:v>1.2537693312508806E-2</c:v>
                </c:pt>
                <c:pt idx="2226">
                  <c:v>1.2535896166638446E-2</c:v>
                </c:pt>
                <c:pt idx="2227">
                  <c:v>1.2534076897960324E-2</c:v>
                </c:pt>
                <c:pt idx="2228">
                  <c:v>1.2532234100837075E-2</c:v>
                </c:pt>
                <c:pt idx="2229">
                  <c:v>1.2530440500541213E-2</c:v>
                </c:pt>
                <c:pt idx="2230">
                  <c:v>1.2528544170230072E-2</c:v>
                </c:pt>
                <c:pt idx="2231">
                  <c:v>1.2526620055477517E-2</c:v>
                </c:pt>
                <c:pt idx="2232">
                  <c:v>1.2524666746105344E-2</c:v>
                </c:pt>
                <c:pt idx="2233">
                  <c:v>1.2522332339159234E-2</c:v>
                </c:pt>
                <c:pt idx="2234">
                  <c:v>1.2520315584884005E-2</c:v>
                </c:pt>
                <c:pt idx="2235">
                  <c:v>1.2518267903887811E-2</c:v>
                </c:pt>
                <c:pt idx="2236">
                  <c:v>1.2516189234909329E-2</c:v>
                </c:pt>
                <c:pt idx="2237">
                  <c:v>1.251407951668723E-2</c:v>
                </c:pt>
                <c:pt idx="2238">
                  <c:v>1.2511938687962824E-2</c:v>
                </c:pt>
                <c:pt idx="2239">
                  <c:v>1.2509766687478302E-2</c:v>
                </c:pt>
                <c:pt idx="2240">
                  <c:v>1.2507563453977166E-2</c:v>
                </c:pt>
                <c:pt idx="2241">
                  <c:v>1.2505328926207754E-2</c:v>
                </c:pt>
                <c:pt idx="2242">
                  <c:v>1.2503193944576505E-2</c:v>
                </c:pt>
                <c:pt idx="2243">
                  <c:v>1.2500889607674887E-2</c:v>
                </c:pt>
                <c:pt idx="2244">
                  <c:v>1.2498553776402915E-2</c:v>
                </c:pt>
                <c:pt idx="2245">
                  <c:v>1.2496186389510557E-2</c:v>
                </c:pt>
                <c:pt idx="2246">
                  <c:v>1.249378738574821E-2</c:v>
                </c:pt>
                <c:pt idx="2247">
                  <c:v>1.2491356703867574E-2</c:v>
                </c:pt>
                <c:pt idx="2248">
                  <c:v>1.2488894282625096E-2</c:v>
                </c:pt>
                <c:pt idx="2249">
                  <c:v>1.24849092403784E-2</c:v>
                </c:pt>
                <c:pt idx="2250">
                  <c:v>1.2483873977078683E-2</c:v>
                </c:pt>
                <c:pt idx="2251">
                  <c:v>1.2480188821619817E-2</c:v>
                </c:pt>
                <c:pt idx="2252">
                  <c:v>1.2477587501821555E-2</c:v>
                </c:pt>
                <c:pt idx="2253">
                  <c:v>1.2474954115679797E-2</c:v>
                </c:pt>
                <c:pt idx="2254">
                  <c:v>1.2472288601963961E-2</c:v>
                </c:pt>
                <c:pt idx="2255">
                  <c:v>1.2469579218975277E-2</c:v>
                </c:pt>
                <c:pt idx="2256">
                  <c:v>1.2466851685328469E-2</c:v>
                </c:pt>
                <c:pt idx="2257">
                  <c:v>1.2464091845889083E-2</c:v>
                </c:pt>
                <c:pt idx="2258">
                  <c:v>1.2461299639433963E-2</c:v>
                </c:pt>
                <c:pt idx="2259">
                  <c:v>1.2458478715225488E-2</c:v>
                </c:pt>
                <c:pt idx="2260">
                  <c:v>1.2455617411833408E-2</c:v>
                </c:pt>
                <c:pt idx="2261">
                  <c:v>1.2452725290753829E-2</c:v>
                </c:pt>
                <c:pt idx="2262">
                  <c:v>1.2449800552311959E-2</c:v>
                </c:pt>
                <c:pt idx="2263">
                  <c:v>1.244684313529329E-2</c:v>
                </c:pt>
                <c:pt idx="2264">
                  <c:v>1.244385297848374E-2</c:v>
                </c:pt>
                <c:pt idx="2265">
                  <c:v>1.244083002067445E-2</c:v>
                </c:pt>
                <c:pt idx="2266">
                  <c:v>1.2437774200656119E-2</c:v>
                </c:pt>
                <c:pt idx="2267">
                  <c:v>1.2434685457222054E-2</c:v>
                </c:pt>
                <c:pt idx="2268">
                  <c:v>1.2431603874757184E-2</c:v>
                </c:pt>
                <c:pt idx="2269">
                  <c:v>1.2428454080457075E-2</c:v>
                </c:pt>
                <c:pt idx="2270">
                  <c:v>1.2425271190099643E-2</c:v>
                </c:pt>
                <c:pt idx="2271">
                  <c:v>1.2422055142487686E-2</c:v>
                </c:pt>
                <c:pt idx="2272">
                  <c:v>1.2418805876427519E-2</c:v>
                </c:pt>
                <c:pt idx="2273">
                  <c:v>1.241549087495785E-2</c:v>
                </c:pt>
                <c:pt idx="2274">
                  <c:v>1.2412207444195262E-2</c:v>
                </c:pt>
                <c:pt idx="2275">
                  <c:v>1.2408858155645023E-2</c:v>
                </c:pt>
                <c:pt idx="2276">
                  <c:v>1.2405475403890269E-2</c:v>
                </c:pt>
                <c:pt idx="2277">
                  <c:v>1.2402059127747854E-2</c:v>
                </c:pt>
                <c:pt idx="2278">
                  <c:v>1.2398609266035946E-2</c:v>
                </c:pt>
                <c:pt idx="2279">
                  <c:v>1.2395125757573601E-2</c:v>
                </c:pt>
                <c:pt idx="2280">
                  <c:v>1.2391608541185572E-2</c:v>
                </c:pt>
                <c:pt idx="2281">
                  <c:v>1.2388057555695303E-2</c:v>
                </c:pt>
                <c:pt idx="2282">
                  <c:v>1.2384472739929313E-2</c:v>
                </c:pt>
                <c:pt idx="2283">
                  <c:v>1.2380854032718944E-2</c:v>
                </c:pt>
                <c:pt idx="2284">
                  <c:v>1.2377201372892473E-2</c:v>
                </c:pt>
                <c:pt idx="2285">
                  <c:v>1.2373048392693828E-2</c:v>
                </c:pt>
                <c:pt idx="2286">
                  <c:v>1.2369325354340197E-2</c:v>
                </c:pt>
                <c:pt idx="2287">
                  <c:v>1.2365568176641072E-2</c:v>
                </c:pt>
                <c:pt idx="2288">
                  <c:v>1.2361776798436978E-2</c:v>
                </c:pt>
                <c:pt idx="2289">
                  <c:v>1.235795115857197E-2</c:v>
                </c:pt>
                <c:pt idx="2290">
                  <c:v>1.2354091195891434E-2</c:v>
                </c:pt>
                <c:pt idx="2291">
                  <c:v>1.2350196849243402E-2</c:v>
                </c:pt>
                <c:pt idx="2292">
                  <c:v>1.2346268057478115E-2</c:v>
                </c:pt>
                <c:pt idx="2293">
                  <c:v>1.234230475944802E-2</c:v>
                </c:pt>
                <c:pt idx="2294">
                  <c:v>1.2338046372297644E-2</c:v>
                </c:pt>
                <c:pt idx="2295">
                  <c:v>1.2334005978857825E-2</c:v>
                </c:pt>
                <c:pt idx="2296">
                  <c:v>1.2329930879202278E-2</c:v>
                </c:pt>
                <c:pt idx="2297">
                  <c:v>1.2325821012193821E-2</c:v>
                </c:pt>
                <c:pt idx="2298">
                  <c:v>1.2321773979149533E-2</c:v>
                </c:pt>
                <c:pt idx="2299">
                  <c:v>1.231639722555199E-2</c:v>
                </c:pt>
                <c:pt idx="2300">
                  <c:v>1.2312175355347298E-2</c:v>
                </c:pt>
                <c:pt idx="2301">
                  <c:v>1.2307918461293867E-2</c:v>
                </c:pt>
                <c:pt idx="2302">
                  <c:v>1.2302791284749712E-2</c:v>
                </c:pt>
                <c:pt idx="2303">
                  <c:v>1.2298963291285639E-2</c:v>
                </c:pt>
                <c:pt idx="2304">
                  <c:v>1.2294592902485536E-2</c:v>
                </c:pt>
                <c:pt idx="2305">
                  <c:v>1.2290187228802029E-2</c:v>
                </c:pt>
                <c:pt idx="2306">
                  <c:v>1.2286106493919735E-2</c:v>
                </c:pt>
                <c:pt idx="2307">
                  <c:v>1.2281638173182494E-2</c:v>
                </c:pt>
                <c:pt idx="2308">
                  <c:v>1.2277134400753833E-2</c:v>
                </c:pt>
                <c:pt idx="2309">
                  <c:v>1.2272595115525042E-2</c:v>
                </c:pt>
                <c:pt idx="2310">
                  <c:v>1.2267627448018773E-2</c:v>
                </c:pt>
                <c:pt idx="2311">
                  <c:v>1.2263008781603857E-2</c:v>
                </c:pt>
                <c:pt idx="2312">
                  <c:v>1.2258354402519562E-2</c:v>
                </c:pt>
                <c:pt idx="2313">
                  <c:v>1.2253664249665083E-2</c:v>
                </c:pt>
                <c:pt idx="2314">
                  <c:v>1.2248938261939618E-2</c:v>
                </c:pt>
                <c:pt idx="2315">
                  <c:v>1.2244610213468151E-2</c:v>
                </c:pt>
                <c:pt idx="2316">
                  <c:v>1.223937853749058E-2</c:v>
                </c:pt>
                <c:pt idx="2317">
                  <c:v>1.2234544678581734E-2</c:v>
                </c:pt>
                <c:pt idx="2318">
                  <c:v>1.2229674740429637E-2</c:v>
                </c:pt>
                <c:pt idx="2319">
                  <c:v>1.2225235616688335E-2</c:v>
                </c:pt>
                <c:pt idx="2320">
                  <c:v>1.2220617161907865E-2</c:v>
                </c:pt>
                <c:pt idx="2321">
                  <c:v>1.221565251299357E-2</c:v>
                </c:pt>
                <c:pt idx="2322">
                  <c:v>1.221065156811503E-2</c:v>
                </c:pt>
                <c:pt idx="2323">
                  <c:v>1.2205614266197564E-2</c:v>
                </c:pt>
                <c:pt idx="2324">
                  <c:v>1.220037178568794E-2</c:v>
                </c:pt>
                <c:pt idx="2325">
                  <c:v>1.2195258786875468E-2</c:v>
                </c:pt>
                <c:pt idx="2326">
                  <c:v>1.2190109242294826E-2</c:v>
                </c:pt>
                <c:pt idx="2327">
                  <c:v>1.2184923090881894E-2</c:v>
                </c:pt>
                <c:pt idx="2328">
                  <c:v>1.2179700271576064E-2</c:v>
                </c:pt>
                <c:pt idx="2329">
                  <c:v>1.2174623537070762E-2</c:v>
                </c:pt>
                <c:pt idx="2330">
                  <c:v>1.2169330026030429E-2</c:v>
                </c:pt>
                <c:pt idx="2331">
                  <c:v>1.2163999669453529E-2</c:v>
                </c:pt>
                <c:pt idx="2332">
                  <c:v>1.2158632406289669E-2</c:v>
                </c:pt>
                <c:pt idx="2333">
                  <c:v>1.215303401969119E-2</c:v>
                </c:pt>
                <c:pt idx="2334">
                  <c:v>1.2147589910888741E-2</c:v>
                </c:pt>
                <c:pt idx="2335">
                  <c:v>1.2142108706840299E-2</c:v>
                </c:pt>
                <c:pt idx="2336">
                  <c:v>1.2133420291837898E-2</c:v>
                </c:pt>
                <c:pt idx="2337">
                  <c:v>1.2130444069301766E-2</c:v>
                </c:pt>
                <c:pt idx="2338">
                  <c:v>1.2125650370504738E-2</c:v>
                </c:pt>
                <c:pt idx="2339">
                  <c:v>1.2120023052051754E-2</c:v>
                </c:pt>
                <c:pt idx="2340">
                  <c:v>1.2114358338707167E-2</c:v>
                </c:pt>
                <c:pt idx="2341">
                  <c:v>1.2108656169445758E-2</c:v>
                </c:pt>
                <c:pt idx="2342">
                  <c:v>1.2102916483244077E-2</c:v>
                </c:pt>
                <c:pt idx="2343">
                  <c:v>1.2097139219082646E-2</c:v>
                </c:pt>
                <c:pt idx="2344">
                  <c:v>1.2091324315944637E-2</c:v>
                </c:pt>
                <c:pt idx="2345">
                  <c:v>1.2085471712814993E-2</c:v>
                </c:pt>
                <c:pt idx="2346">
                  <c:v>1.2078420361968843E-2</c:v>
                </c:pt>
                <c:pt idx="2347">
                  <c:v>1.2072477564123619E-2</c:v>
                </c:pt>
                <c:pt idx="2348">
                  <c:v>1.206649685562872E-2</c:v>
                </c:pt>
                <c:pt idx="2349">
                  <c:v>1.2060478175483053E-2</c:v>
                </c:pt>
                <c:pt idx="2350">
                  <c:v>1.2055154083407488E-2</c:v>
                </c:pt>
                <c:pt idx="2351">
                  <c:v>1.2049068112068359E-2</c:v>
                </c:pt>
                <c:pt idx="2352">
                  <c:v>1.2042944002665597E-2</c:v>
                </c:pt>
                <c:pt idx="2353">
                  <c:v>1.2036781694208422E-2</c:v>
                </c:pt>
                <c:pt idx="2354">
                  <c:v>1.2030581125709117E-2</c:v>
                </c:pt>
                <c:pt idx="2355">
                  <c:v>1.2023565274161674E-2</c:v>
                </c:pt>
                <c:pt idx="2356">
                  <c:v>1.2017279084634907E-2</c:v>
                </c:pt>
                <c:pt idx="2357">
                  <c:v>1.2010954435543578E-2</c:v>
                </c:pt>
                <c:pt idx="2358">
                  <c:v>1.200459126591237E-2</c:v>
                </c:pt>
                <c:pt idx="2359">
                  <c:v>1.1999002248202741E-2</c:v>
                </c:pt>
                <c:pt idx="2360">
                  <c:v>1.1992570838867593E-2</c:v>
                </c:pt>
                <c:pt idx="2361">
                  <c:v>1.1986100742657537E-2</c:v>
                </c:pt>
                <c:pt idx="2362">
                  <c:v>1.1978752162589574E-2</c:v>
                </c:pt>
                <c:pt idx="2363">
                  <c:v>1.1972195475736766E-2</c:v>
                </c:pt>
                <c:pt idx="2364">
                  <c:v>1.1965599902556679E-2</c:v>
                </c:pt>
                <c:pt idx="2365">
                  <c:v>1.1958965382096355E-2</c:v>
                </c:pt>
                <c:pt idx="2366">
                  <c:v>1.1952291853404115E-2</c:v>
                </c:pt>
                <c:pt idx="2367">
                  <c:v>1.1946464327270097E-2</c:v>
                </c:pt>
                <c:pt idx="2368">
                  <c:v>1.193882752754084E-2</c:v>
                </c:pt>
                <c:pt idx="2369">
                  <c:v>1.1932036608484504E-2</c:v>
                </c:pt>
                <c:pt idx="2370">
                  <c:v>1.192520643742738E-2</c:v>
                </c:pt>
                <c:pt idx="2371">
                  <c:v>1.1919258591937789E-2</c:v>
                </c:pt>
                <c:pt idx="2372">
                  <c:v>1.1912977964763413E-2</c:v>
                </c:pt>
                <c:pt idx="2373">
                  <c:v>1.1906045001920919E-2</c:v>
                </c:pt>
                <c:pt idx="2374">
                  <c:v>1.1899072570954627E-2</c:v>
                </c:pt>
                <c:pt idx="2375">
                  <c:v>1.1892060610943547E-2</c:v>
                </c:pt>
                <c:pt idx="2376">
                  <c:v>1.1884687394896757E-2</c:v>
                </c:pt>
                <c:pt idx="2377">
                  <c:v>1.1877593107178161E-2</c:v>
                </c:pt>
                <c:pt idx="2378">
                  <c:v>1.1870459102143533E-2</c:v>
                </c:pt>
                <c:pt idx="2379">
                  <c:v>1.1863285318882481E-2</c:v>
                </c:pt>
                <c:pt idx="2380">
                  <c:v>1.1856071696488115E-2</c:v>
                </c:pt>
                <c:pt idx="2381">
                  <c:v>1.1849155329571606E-2</c:v>
                </c:pt>
                <c:pt idx="2382">
                  <c:v>1.1841864960638973E-2</c:v>
                </c:pt>
                <c:pt idx="2383">
                  <c:v>1.1834534575384151E-2</c:v>
                </c:pt>
                <c:pt idx="2384">
                  <c:v>1.1827164112914854E-2</c:v>
                </c:pt>
                <c:pt idx="2385">
                  <c:v>1.1819403865995733E-2</c:v>
                </c:pt>
                <c:pt idx="2386">
                  <c:v>1.1811949929935258E-2</c:v>
                </c:pt>
                <c:pt idx="2387">
                  <c:v>1.1804455728483324E-2</c:v>
                </c:pt>
                <c:pt idx="2388">
                  <c:v>1.1796921200760714E-2</c:v>
                </c:pt>
                <c:pt idx="2389">
                  <c:v>1.1789708511251964E-2</c:v>
                </c:pt>
                <c:pt idx="2390">
                  <c:v>1.1782096306887214E-2</c:v>
                </c:pt>
                <c:pt idx="2391">
                  <c:v>1.1774443599137952E-2</c:v>
                </c:pt>
                <c:pt idx="2392">
                  <c:v>1.1766750327135736E-2</c:v>
                </c:pt>
                <c:pt idx="2393">
                  <c:v>1.1759016430016993E-2</c:v>
                </c:pt>
                <c:pt idx="2394">
                  <c:v>1.1751241846920345E-2</c:v>
                </c:pt>
                <c:pt idx="2395">
                  <c:v>1.1743426516987078E-2</c:v>
                </c:pt>
                <c:pt idx="2396">
                  <c:v>1.1735570379365529E-2</c:v>
                </c:pt>
                <c:pt idx="2397">
                  <c:v>1.1727673373202723E-2</c:v>
                </c:pt>
                <c:pt idx="2398">
                  <c:v>1.171777803257526E-2</c:v>
                </c:pt>
                <c:pt idx="2399">
                  <c:v>1.1709783060550198E-2</c:v>
                </c:pt>
                <c:pt idx="2400">
                  <c:v>1.1701747009954485E-2</c:v>
                </c:pt>
                <c:pt idx="2401">
                  <c:v>1.1693669819957208E-2</c:v>
                </c:pt>
                <c:pt idx="2402">
                  <c:v>1.1686765435872104E-2</c:v>
                </c:pt>
                <c:pt idx="2403">
                  <c:v>1.1678615480080338E-2</c:v>
                </c:pt>
                <c:pt idx="2404">
                  <c:v>1.1670424218898863E-2</c:v>
                </c:pt>
                <c:pt idx="2405">
                  <c:v>1.1662191591509878E-2</c:v>
                </c:pt>
                <c:pt idx="2406">
                  <c:v>1.1653917537093838E-2</c:v>
                </c:pt>
                <c:pt idx="2407">
                  <c:v>1.1644339346416746E-2</c:v>
                </c:pt>
                <c:pt idx="2408">
                  <c:v>1.1635972477625827E-2</c:v>
                </c:pt>
                <c:pt idx="2409">
                  <c:v>1.1627563982911558E-2</c:v>
                </c:pt>
                <c:pt idx="2410">
                  <c:v>1.1619113801474826E-2</c:v>
                </c:pt>
                <c:pt idx="2411">
                  <c:v>1.1611923731301547E-2</c:v>
                </c:pt>
                <c:pt idx="2412">
                  <c:v>1.1603399837784844E-2</c:v>
                </c:pt>
                <c:pt idx="2413">
                  <c:v>1.1594834091627442E-2</c:v>
                </c:pt>
                <c:pt idx="2414">
                  <c:v>1.1586226432041683E-2</c:v>
                </c:pt>
                <c:pt idx="2415">
                  <c:v>1.1576235465777292E-2</c:v>
                </c:pt>
                <c:pt idx="2416">
                  <c:v>1.156753388745059E-2</c:v>
                </c:pt>
                <c:pt idx="2417">
                  <c:v>1.1558790196916831E-2</c:v>
                </c:pt>
                <c:pt idx="2418">
                  <c:v>1.1550004333410002E-2</c:v>
                </c:pt>
                <c:pt idx="2419">
                  <c:v>1.1541176236162796E-2</c:v>
                </c:pt>
                <c:pt idx="2420">
                  <c:v>1.1532305844416505E-2</c:v>
                </c:pt>
                <c:pt idx="2421">
                  <c:v>1.1523393097414139E-2</c:v>
                </c:pt>
                <c:pt idx="2422">
                  <c:v>1.1514437934402572E-2</c:v>
                </c:pt>
                <c:pt idx="2423">
                  <c:v>1.1505440294633408E-2</c:v>
                </c:pt>
                <c:pt idx="2424">
                  <c:v>1.1498307602414645E-2</c:v>
                </c:pt>
                <c:pt idx="2425">
                  <c:v>1.1489238235503544E-2</c:v>
                </c:pt>
                <c:pt idx="2426">
                  <c:v>1.1480126231477945E-2</c:v>
                </c:pt>
                <c:pt idx="2427">
                  <c:v>1.1470971529597425E-2</c:v>
                </c:pt>
                <c:pt idx="2428">
                  <c:v>1.146177406912639E-2</c:v>
                </c:pt>
                <c:pt idx="2429">
                  <c:v>1.1452040603005904E-2</c:v>
                </c:pt>
                <c:pt idx="2430">
                  <c:v>1.1442754064571055E-2</c:v>
                </c:pt>
                <c:pt idx="2431">
                  <c:v>1.1433424579904278E-2</c:v>
                </c:pt>
                <c:pt idx="2432">
                  <c:v>1.1424052088286497E-2</c:v>
                </c:pt>
                <c:pt idx="2433">
                  <c:v>1.1415143262442268E-2</c:v>
                </c:pt>
                <c:pt idx="2434">
                  <c:v>1.1405687975200311E-2</c:v>
                </c:pt>
                <c:pt idx="2435">
                  <c:v>1.1396189504328054E-2</c:v>
                </c:pt>
                <c:pt idx="2436">
                  <c:v>1.1386647789121972E-2</c:v>
                </c:pt>
                <c:pt idx="2437">
                  <c:v>1.1376542401075267E-2</c:v>
                </c:pt>
                <c:pt idx="2438">
                  <c:v>1.1366910592891886E-2</c:v>
                </c:pt>
                <c:pt idx="2439">
                  <c:v>1.1357235352842315E-2</c:v>
                </c:pt>
                <c:pt idx="2440">
                  <c:v>1.134751662023936E-2</c:v>
                </c:pt>
                <c:pt idx="2441">
                  <c:v>1.1337754334401071E-2</c:v>
                </c:pt>
                <c:pt idx="2442">
                  <c:v>1.1328485967943393E-2</c:v>
                </c:pt>
                <c:pt idx="2443">
                  <c:v>1.1318639843020535E-2</c:v>
                </c:pt>
                <c:pt idx="2444">
                  <c:v>1.1308749988274839E-2</c:v>
                </c:pt>
                <c:pt idx="2445">
                  <c:v>1.1298816343040981E-2</c:v>
                </c:pt>
                <c:pt idx="2446">
                  <c:v>1.128883884665189E-2</c:v>
                </c:pt>
                <c:pt idx="2447">
                  <c:v>1.1278817438451031E-2</c:v>
                </c:pt>
                <c:pt idx="2448">
                  <c:v>1.1268752057781866E-2</c:v>
                </c:pt>
                <c:pt idx="2449">
                  <c:v>1.1258642643992695E-2</c:v>
                </c:pt>
                <c:pt idx="2450">
                  <c:v>1.1246225939022282E-2</c:v>
                </c:pt>
                <c:pt idx="2451">
                  <c:v>1.1236014302229352E-2</c:v>
                </c:pt>
                <c:pt idx="2452">
                  <c:v>1.1225758428715038E-2</c:v>
                </c:pt>
                <c:pt idx="2453">
                  <c:v>1.121545825785515E-2</c:v>
                </c:pt>
                <c:pt idx="2454">
                  <c:v>1.120685367121481E-2</c:v>
                </c:pt>
                <c:pt idx="2455">
                  <c:v>1.1196475270770629E-2</c:v>
                </c:pt>
                <c:pt idx="2456">
                  <c:v>1.1186052407356312E-2</c:v>
                </c:pt>
                <c:pt idx="2457">
                  <c:v>1.1175585020358049E-2</c:v>
                </c:pt>
                <c:pt idx="2458">
                  <c:v>1.116507304916378E-2</c:v>
                </c:pt>
                <c:pt idx="2459">
                  <c:v>1.1152723593949282E-2</c:v>
                </c:pt>
                <c:pt idx="2460">
                  <c:v>1.1142111644515682E-2</c:v>
                </c:pt>
                <c:pt idx="2461">
                  <c:v>1.1131454912888214E-2</c:v>
                </c:pt>
                <c:pt idx="2462">
                  <c:v>1.1120753338479644E-2</c:v>
                </c:pt>
                <c:pt idx="2463">
                  <c:v>1.111184230918048E-2</c:v>
                </c:pt>
                <c:pt idx="2464">
                  <c:v>1.110106156022638E-2</c:v>
                </c:pt>
                <c:pt idx="2465">
                  <c:v>1.1090235802922446E-2</c:v>
                </c:pt>
                <c:pt idx="2466">
                  <c:v>1.1079364976692872E-2</c:v>
                </c:pt>
                <c:pt idx="2467">
                  <c:v>1.106844938899707E-2</c:v>
                </c:pt>
                <c:pt idx="2468">
                  <c:v>1.1055603991866227E-2</c:v>
                </c:pt>
                <c:pt idx="2469">
                  <c:v>1.1044596243183767E-2</c:v>
                </c:pt>
                <c:pt idx="2470">
                  <c:v>1.1033550637694586E-2</c:v>
                </c:pt>
                <c:pt idx="2471">
                  <c:v>1.1022469302752459E-2</c:v>
                </c:pt>
                <c:pt idx="2472">
                  <c:v>1.1011354369832169E-2</c:v>
                </c:pt>
                <c:pt idx="2473">
                  <c:v>1.1000207974518329E-2</c:v>
                </c:pt>
                <c:pt idx="2474">
                  <c:v>1.0989032256512687E-2</c:v>
                </c:pt>
                <c:pt idx="2475">
                  <c:v>1.097782935963198E-2</c:v>
                </c:pt>
                <c:pt idx="2476">
                  <c:v>1.0969822430344084E-2</c:v>
                </c:pt>
                <c:pt idx="2477">
                  <c:v>1.0958576362335749E-2</c:v>
                </c:pt>
                <c:pt idx="2478">
                  <c:v>1.0947308660226498E-2</c:v>
                </c:pt>
                <c:pt idx="2479">
                  <c:v>1.0936021542263127E-2</c:v>
                </c:pt>
                <c:pt idx="2480">
                  <c:v>1.092471723092066E-2</c:v>
                </c:pt>
                <c:pt idx="2481">
                  <c:v>1.0912750707485715E-2</c:v>
                </c:pt>
                <c:pt idx="2482">
                  <c:v>1.0901418525517527E-2</c:v>
                </c:pt>
                <c:pt idx="2483">
                  <c:v>1.0890075969644086E-2</c:v>
                </c:pt>
                <c:pt idx="2484">
                  <c:v>1.0878725267277055E-2</c:v>
                </c:pt>
                <c:pt idx="2485">
                  <c:v>1.0868015855931815E-2</c:v>
                </c:pt>
                <c:pt idx="2486">
                  <c:v>1.0856655292922157E-2</c:v>
                </c:pt>
                <c:pt idx="2487">
                  <c:v>1.0845293212174518E-2</c:v>
                </c:pt>
                <c:pt idx="2488">
                  <c:v>1.0833931869965834E-2</c:v>
                </c:pt>
                <c:pt idx="2489">
                  <c:v>1.0821927811506822E-2</c:v>
                </c:pt>
                <c:pt idx="2490">
                  <c:v>1.0810575241082435E-2</c:v>
                </c:pt>
                <c:pt idx="2491">
                  <c:v>1.0799230233679465E-2</c:v>
                </c:pt>
                <c:pt idx="2492">
                  <c:v>1.0787895050318736E-2</c:v>
                </c:pt>
                <c:pt idx="2493">
                  <c:v>1.0774955120518537E-2</c:v>
                </c:pt>
                <c:pt idx="2494">
                  <c:v>1.0764288924974824E-2</c:v>
                </c:pt>
                <c:pt idx="2495">
                  <c:v>1.0752991772216359E-2</c:v>
                </c:pt>
                <c:pt idx="2496">
                  <c:v>1.0741707175229565E-2</c:v>
                </c:pt>
                <c:pt idx="2497">
                  <c:v>1.073043518305985E-2</c:v>
                </c:pt>
                <c:pt idx="2498">
                  <c:v>1.0719175844749533E-2</c:v>
                </c:pt>
                <c:pt idx="2499">
                  <c:v>1.0707929209343579E-2</c:v>
                </c:pt>
                <c:pt idx="2500">
                  <c:v>1.0696695325882981E-2</c:v>
                </c:pt>
                <c:pt idx="2501">
                  <c:v>1.0685474243409616E-2</c:v>
                </c:pt>
                <c:pt idx="2502">
                  <c:v>1.0671713542030442E-2</c:v>
                </c:pt>
                <c:pt idx="2503">
                  <c:v>1.0660520641536856E-2</c:v>
                </c:pt>
                <c:pt idx="2504">
                  <c:v>1.0649340706073833E-2</c:v>
                </c:pt>
                <c:pt idx="2505">
                  <c:v>1.0638173784679336E-2</c:v>
                </c:pt>
                <c:pt idx="2506">
                  <c:v>1.0628926831833649E-2</c:v>
                </c:pt>
                <c:pt idx="2507">
                  <c:v>1.0615879180246472E-2</c:v>
                </c:pt>
                <c:pt idx="2508">
                  <c:v>1.0604751595281871E-2</c:v>
                </c:pt>
                <c:pt idx="2509">
                  <c:v>1.0588558814607239E-2</c:v>
                </c:pt>
                <c:pt idx="2510">
                  <c:v>1.0582536105031026E-2</c:v>
                </c:pt>
                <c:pt idx="2511">
                  <c:v>1.0571448297812926E-2</c:v>
                </c:pt>
                <c:pt idx="2512">
                  <c:v>1.0560373847910082E-2</c:v>
                </c:pt>
                <c:pt idx="2513">
                  <c:v>1.0549312804354406E-2</c:v>
                </c:pt>
                <c:pt idx="2514">
                  <c:v>1.0538265216176514E-2</c:v>
                </c:pt>
                <c:pt idx="2515">
                  <c:v>1.0527231132407888E-2</c:v>
                </c:pt>
                <c:pt idx="2516">
                  <c:v>1.0516210602075257E-2</c:v>
                </c:pt>
                <c:pt idx="2517">
                  <c:v>1.050520367420924E-2</c:v>
                </c:pt>
                <c:pt idx="2518">
                  <c:v>1.0494210397837427E-2</c:v>
                </c:pt>
                <c:pt idx="2519">
                  <c:v>1.048323082198482E-2</c:v>
                </c:pt>
                <c:pt idx="2520">
                  <c:v>1.0472264995679876E-2</c:v>
                </c:pt>
                <c:pt idx="2521">
                  <c:v>1.0461312967945866E-2</c:v>
                </c:pt>
                <c:pt idx="2522">
                  <c:v>1.0450374787808223E-2</c:v>
                </c:pt>
                <c:pt idx="2523">
                  <c:v>1.0439450504289786E-2</c:v>
                </c:pt>
                <c:pt idx="2524">
                  <c:v>1.0428540166413829E-2</c:v>
                </c:pt>
                <c:pt idx="2525">
                  <c:v>1.0417643823202326E-2</c:v>
                </c:pt>
                <c:pt idx="2526">
                  <c:v>1.0406761523676389E-2</c:v>
                </c:pt>
                <c:pt idx="2527">
                  <c:v>1.0395893316856265E-2</c:v>
                </c:pt>
                <c:pt idx="2528">
                  <c:v>1.038752296356802E-2</c:v>
                </c:pt>
                <c:pt idx="2529">
                  <c:v>1.0376680216101292E-2</c:v>
                </c:pt>
                <c:pt idx="2530">
                  <c:v>1.0365851691457704E-2</c:v>
                </c:pt>
                <c:pt idx="2531">
                  <c:v>1.0355037438655726E-2</c:v>
                </c:pt>
                <c:pt idx="2532">
                  <c:v>1.0343619389088232E-2</c:v>
                </c:pt>
                <c:pt idx="2533">
                  <c:v>1.0332834561588606E-2</c:v>
                </c:pt>
                <c:pt idx="2534">
                  <c:v>1.0319598176968599E-2</c:v>
                </c:pt>
                <c:pt idx="2535">
                  <c:v>1.0311308224969007E-2</c:v>
                </c:pt>
                <c:pt idx="2536">
                  <c:v>1.0300566813876992E-2</c:v>
                </c:pt>
                <c:pt idx="2537">
                  <c:v>1.0290454375359788E-2</c:v>
                </c:pt>
                <c:pt idx="2538">
                  <c:v>1.0279741397855348E-2</c:v>
                </c:pt>
                <c:pt idx="2539">
                  <c:v>1.0269043084300964E-2</c:v>
                </c:pt>
                <c:pt idx="2540">
                  <c:v>1.0258359483705829E-2</c:v>
                </c:pt>
                <c:pt idx="2541">
                  <c:v>1.0247079291063488E-2</c:v>
                </c:pt>
                <c:pt idx="2542">
                  <c:v>1.0236426036101781E-2</c:v>
                </c:pt>
                <c:pt idx="2543">
                  <c:v>1.0225787645361577E-2</c:v>
                </c:pt>
                <c:pt idx="2544">
                  <c:v>1.0215164167849827E-2</c:v>
                </c:pt>
                <c:pt idx="2545">
                  <c:v>1.0201837631789144E-2</c:v>
                </c:pt>
                <c:pt idx="2546">
                  <c:v>1.0189426682800699E-2</c:v>
                </c:pt>
                <c:pt idx="2547">
                  <c:v>1.0178854708403689E-2</c:v>
                </c:pt>
                <c:pt idx="2548">
                  <c:v>1.0168297864259336E-2</c:v>
                </c:pt>
                <c:pt idx="2549">
                  <c:v>1.0157756199370196E-2</c:v>
                </c:pt>
                <c:pt idx="2550">
                  <c:v>1.014722976273927E-2</c:v>
                </c:pt>
                <c:pt idx="2551">
                  <c:v>1.013671860336956E-2</c:v>
                </c:pt>
                <c:pt idx="2552">
                  <c:v>1.0126222770261867E-2</c:v>
                </c:pt>
                <c:pt idx="2553">
                  <c:v>1.0115742312417436E-2</c:v>
                </c:pt>
                <c:pt idx="2554">
                  <c:v>1.0104076235138258E-2</c:v>
                </c:pt>
                <c:pt idx="2555">
                  <c:v>1.0093628335232594E-2</c:v>
                </c:pt>
                <c:pt idx="2556">
                  <c:v>1.0083195966057978E-2</c:v>
                </c:pt>
                <c:pt idx="2557">
                  <c:v>1.0072779176612607E-2</c:v>
                </c:pt>
                <c:pt idx="2558">
                  <c:v>1.0062975156406343E-2</c:v>
                </c:pt>
                <c:pt idx="2559">
                  <c:v>1.0052588826048824E-2</c:v>
                </c:pt>
                <c:pt idx="2560">
                  <c:v>1.0039258082012748E-2</c:v>
                </c:pt>
                <c:pt idx="2561">
                  <c:v>1.0031863381780059E-2</c:v>
                </c:pt>
                <c:pt idx="2562">
                  <c:v>1.0021524365859062E-2</c:v>
                </c:pt>
                <c:pt idx="2563">
                  <c:v>1.0010608358064077E-2</c:v>
                </c:pt>
                <c:pt idx="2564">
                  <c:v>1.0000301998612552E-2</c:v>
                </c:pt>
                <c:pt idx="2565">
                  <c:v>9.990011610851085E-3</c:v>
                </c:pt>
                <c:pt idx="2566">
                  <c:v>9.9797372437696163E-3</c:v>
                </c:pt>
                <c:pt idx="2567">
                  <c:v>9.9700683081409489E-3</c:v>
                </c:pt>
                <c:pt idx="2568">
                  <c:v>9.9598252439176867E-3</c:v>
                </c:pt>
                <c:pt idx="2569">
                  <c:v>9.9495983431143169E-3</c:v>
                </c:pt>
                <c:pt idx="2570">
                  <c:v>9.9393876547185372E-3</c:v>
                </c:pt>
                <c:pt idx="2571">
                  <c:v>9.9280217146587545E-3</c:v>
                </c:pt>
                <c:pt idx="2572">
                  <c:v>9.9184302190701446E-3</c:v>
                </c:pt>
                <c:pt idx="2573">
                  <c:v>9.9082693684831424E-3</c:v>
                </c:pt>
                <c:pt idx="2574">
                  <c:v>9.8981249304917699E-3</c:v>
                </c:pt>
                <c:pt idx="2575">
                  <c:v>9.8879969540816258E-3</c:v>
                </c:pt>
                <c:pt idx="2576">
                  <c:v>9.8778854882400468E-3</c:v>
                </c:pt>
                <c:pt idx="2577">
                  <c:v>9.8677905819500242E-3</c:v>
                </c:pt>
                <c:pt idx="2578">
                  <c:v>9.8577122841980256E-3</c:v>
                </c:pt>
                <c:pt idx="2579">
                  <c:v>9.8476506439670406E-3</c:v>
                </c:pt>
                <c:pt idx="2580">
                  <c:v>9.8387608304684303E-3</c:v>
                </c:pt>
                <c:pt idx="2581">
                  <c:v>9.8287307716137511E-3</c:v>
                </c:pt>
                <c:pt idx="2582">
                  <c:v>9.8187175087623407E-3</c:v>
                </c:pt>
                <c:pt idx="2583">
                  <c:v>9.8087210908952387E-3</c:v>
                </c:pt>
                <c:pt idx="2584">
                  <c:v>9.8010376369116574E-3</c:v>
                </c:pt>
                <c:pt idx="2585">
                  <c:v>9.7887789860407522E-3</c:v>
                </c:pt>
                <c:pt idx="2586">
                  <c:v>9.7788333970141288E-3</c:v>
                </c:pt>
                <c:pt idx="2587">
                  <c:v>9.7689048488946509E-3</c:v>
                </c:pt>
                <c:pt idx="2588">
                  <c:v>9.7589933906616026E-3</c:v>
                </c:pt>
                <c:pt idx="2589">
                  <c:v>9.7490990712933868E-3</c:v>
                </c:pt>
                <c:pt idx="2590">
                  <c:v>9.7392219397679693E-3</c:v>
                </c:pt>
                <c:pt idx="2591">
                  <c:v>9.7293620450628737E-3</c:v>
                </c:pt>
                <c:pt idx="2592">
                  <c:v>9.7195194361560655E-3</c:v>
                </c:pt>
                <c:pt idx="2593">
                  <c:v>9.7096941620233128E-3</c:v>
                </c:pt>
                <c:pt idx="2594">
                  <c:v>9.6998862716403851E-3</c:v>
                </c:pt>
                <c:pt idx="2595">
                  <c:v>9.6900958139830486E-3</c:v>
                </c:pt>
                <c:pt idx="2596">
                  <c:v>9.680322838025758E-3</c:v>
                </c:pt>
                <c:pt idx="2597">
                  <c:v>9.6697361770355945E-3</c:v>
                </c:pt>
                <c:pt idx="2598">
                  <c:v>9.6599998145577952E-3</c:v>
                </c:pt>
                <c:pt idx="2599">
                  <c:v>9.6502810834667337E-3</c:v>
                </c:pt>
                <c:pt idx="2600">
                  <c:v>9.6405800327353883E-3</c:v>
                </c:pt>
                <c:pt idx="2601">
                  <c:v>9.6308967113363005E-3</c:v>
                </c:pt>
                <c:pt idx="2602">
                  <c:v>9.6212311682424504E-3</c:v>
                </c:pt>
                <c:pt idx="2603">
                  <c:v>9.6115834524254911E-3</c:v>
                </c:pt>
                <c:pt idx="2604">
                  <c:v>9.6019536128548726E-3</c:v>
                </c:pt>
                <c:pt idx="2605">
                  <c:v>9.5923416985031311E-3</c:v>
                </c:pt>
                <c:pt idx="2606">
                  <c:v>9.5810928619190772E-3</c:v>
                </c:pt>
                <c:pt idx="2607">
                  <c:v>9.5715200971095409E-3</c:v>
                </c:pt>
                <c:pt idx="2608">
                  <c:v>9.5619654171175614E-3</c:v>
                </c:pt>
                <c:pt idx="2609">
                  <c:v>9.552428870911794E-3</c:v>
                </c:pt>
                <c:pt idx="2610">
                  <c:v>9.5407413279982364E-3</c:v>
                </c:pt>
                <c:pt idx="2611">
                  <c:v>9.5312453450325969E-3</c:v>
                </c:pt>
                <c:pt idx="2612">
                  <c:v>9.5217676525158924E-3</c:v>
                </c:pt>
                <c:pt idx="2613">
                  <c:v>9.5123082994152952E-3</c:v>
                </c:pt>
                <c:pt idx="2614">
                  <c:v>9.5004351261515595E-3</c:v>
                </c:pt>
                <c:pt idx="2615">
                  <c:v>9.4918202394901289E-3</c:v>
                </c:pt>
                <c:pt idx="2616">
                  <c:v>9.4824194710395639E-3</c:v>
                </c:pt>
                <c:pt idx="2617">
                  <c:v>9.4730372505517323E-3</c:v>
                </c:pt>
                <c:pt idx="2618">
                  <c:v>9.4652883389484688E-3</c:v>
                </c:pt>
                <c:pt idx="2619">
                  <c:v>9.4559400506170569E-3</c:v>
                </c:pt>
                <c:pt idx="2620">
                  <c:v>9.4466104444557719E-3</c:v>
                </c:pt>
                <c:pt idx="2621">
                  <c:v>9.4372995694265421E-3</c:v>
                </c:pt>
                <c:pt idx="2622">
                  <c:v>9.4264060812847047E-3</c:v>
                </c:pt>
                <c:pt idx="2623">
                  <c:v>9.417136176803691E-3</c:v>
                </c:pt>
                <c:pt idx="2624">
                  <c:v>9.4078851630254434E-3</c:v>
                </c:pt>
                <c:pt idx="2625">
                  <c:v>9.3986530889107953E-3</c:v>
                </c:pt>
                <c:pt idx="2626">
                  <c:v>9.3894400034184363E-3</c:v>
                </c:pt>
                <c:pt idx="2627">
                  <c:v>9.3818304149433668E-3</c:v>
                </c:pt>
                <c:pt idx="2628">
                  <c:v>9.3710709941477888E-3</c:v>
                </c:pt>
                <c:pt idx="2629">
                  <c:v>9.3619151682877346E-3</c:v>
                </c:pt>
                <c:pt idx="2630">
                  <c:v>9.35277852689116E-3</c:v>
                </c:pt>
                <c:pt idx="2631">
                  <c:v>9.3452318030990689E-3</c:v>
                </c:pt>
                <c:pt idx="2632">
                  <c:v>9.3366528096057461E-3</c:v>
                </c:pt>
                <c:pt idx="2633">
                  <c:v>9.3275693653044039E-3</c:v>
                </c:pt>
                <c:pt idx="2634">
                  <c:v>9.3185052843987818E-3</c:v>
                </c:pt>
                <c:pt idx="2635">
                  <c:v>9.3094606158475226E-3</c:v>
                </c:pt>
                <c:pt idx="2636">
                  <c:v>9.2999174738055898E-3</c:v>
                </c:pt>
                <c:pt idx="2637">
                  <c:v>9.2909129555982378E-3</c:v>
                </c:pt>
                <c:pt idx="2638">
                  <c:v>9.2798667582665549E-3</c:v>
                </c:pt>
                <c:pt idx="2639">
                  <c:v>9.2729626584959653E-3</c:v>
                </c:pt>
                <c:pt idx="2640">
                  <c:v>9.2640169775139794E-3</c:v>
                </c:pt>
                <c:pt idx="2641">
                  <c:v>9.2556030056021102E-3</c:v>
                </c:pt>
                <c:pt idx="2642">
                  <c:v>9.2466955943363866E-3</c:v>
                </c:pt>
                <c:pt idx="2643">
                  <c:v>9.2378079870792072E-3</c:v>
                </c:pt>
                <c:pt idx="2644">
                  <c:v>9.2289402327878928E-3</c:v>
                </c:pt>
                <c:pt idx="2645">
                  <c:v>9.2195852065310863E-3</c:v>
                </c:pt>
                <c:pt idx="2646">
                  <c:v>9.2107585218076295E-3</c:v>
                </c:pt>
                <c:pt idx="2647">
                  <c:v>9.2019518411354841E-3</c:v>
                </c:pt>
                <c:pt idx="2648">
                  <c:v>9.1881533056064352E-3</c:v>
                </c:pt>
                <c:pt idx="2649">
                  <c:v>9.1836500762656464E-3</c:v>
                </c:pt>
                <c:pt idx="2650">
                  <c:v>9.1761533607781377E-3</c:v>
                </c:pt>
                <c:pt idx="2651">
                  <c:v>9.1674259479725094E-3</c:v>
                </c:pt>
                <c:pt idx="2652">
                  <c:v>9.1587187797680398E-3</c:v>
                </c:pt>
                <c:pt idx="2653">
                  <c:v>9.1500319051154647E-3</c:v>
                </c:pt>
                <c:pt idx="2654">
                  <c:v>9.1413653729690309E-3</c:v>
                </c:pt>
                <c:pt idx="2655">
                  <c:v>9.1327192322799098E-3</c:v>
                </c:pt>
                <c:pt idx="2656">
                  <c:v>9.1240935320014722E-3</c:v>
                </c:pt>
                <c:pt idx="2657">
                  <c:v>9.115488321087965E-3</c:v>
                </c:pt>
                <c:pt idx="2658">
                  <c:v>9.1049402236743227E-3</c:v>
                </c:pt>
                <c:pt idx="2659">
                  <c:v>9.0963812275031627E-3</c:v>
                </c:pt>
                <c:pt idx="2660">
                  <c:v>9.087842884427582E-3</c:v>
                </c:pt>
                <c:pt idx="2661">
                  <c:v>9.0793252433968106E-3</c:v>
                </c:pt>
                <c:pt idx="2662">
                  <c:v>9.0722854055851638E-3</c:v>
                </c:pt>
                <c:pt idx="2663">
                  <c:v>9.0638054473522866E-3</c:v>
                </c:pt>
                <c:pt idx="2664">
                  <c:v>9.0553463253601196E-3</c:v>
                </c:pt>
                <c:pt idx="2665">
                  <c:v>9.0469080885592339E-3</c:v>
                </c:pt>
                <c:pt idx="2666">
                  <c:v>9.0384907859006377E-3</c:v>
                </c:pt>
                <c:pt idx="2667">
                  <c:v>9.0286568813634539E-3</c:v>
                </c:pt>
                <c:pt idx="2668">
                  <c:v>9.0202855252458965E-3</c:v>
                </c:pt>
                <c:pt idx="2669">
                  <c:v>9.0119352627695826E-3</c:v>
                </c:pt>
                <c:pt idx="2670">
                  <c:v>9.0036061428841723E-3</c:v>
                </c:pt>
                <c:pt idx="2671">
                  <c:v>8.9967199979756884E-3</c:v>
                </c:pt>
                <c:pt idx="2672">
                  <c:v>8.9884293281109612E-3</c:v>
                </c:pt>
                <c:pt idx="2673">
                  <c:v>8.9801599350355244E-3</c:v>
                </c:pt>
                <c:pt idx="2674">
                  <c:v>8.9719118676968926E-3</c:v>
                </c:pt>
                <c:pt idx="2675">
                  <c:v>8.9622793955137069E-3</c:v>
                </c:pt>
                <c:pt idx="2676">
                  <c:v>8.9540781590882468E-3</c:v>
                </c:pt>
                <c:pt idx="2677">
                  <c:v>8.9458984078910082E-3</c:v>
                </c:pt>
                <c:pt idx="2678">
                  <c:v>8.9377401908690719E-3</c:v>
                </c:pt>
                <c:pt idx="2679">
                  <c:v>8.9296035569716697E-3</c:v>
                </c:pt>
                <c:pt idx="2680">
                  <c:v>8.9214885551437365E-3</c:v>
                </c:pt>
                <c:pt idx="2681">
                  <c:v>8.9133952343353647E-3</c:v>
                </c:pt>
                <c:pt idx="2682">
                  <c:v>8.9053236434919174E-3</c:v>
                </c:pt>
                <c:pt idx="2683">
                  <c:v>8.8972738315613361E-3</c:v>
                </c:pt>
                <c:pt idx="2684">
                  <c:v>8.8915281898328102E-3</c:v>
                </c:pt>
                <c:pt idx="2685">
                  <c:v>8.8835151741140095E-3</c:v>
                </c:pt>
                <c:pt idx="2686">
                  <c:v>8.875524063086308E-3</c:v>
                </c:pt>
                <c:pt idx="2687">
                  <c:v>8.867554905696632E-3</c:v>
                </c:pt>
                <c:pt idx="2688">
                  <c:v>8.8591565814840293E-3</c:v>
                </c:pt>
                <c:pt idx="2689">
                  <c:v>8.8512328758952232E-3</c:v>
                </c:pt>
                <c:pt idx="2690">
                  <c:v>8.8433312750003153E-3</c:v>
                </c:pt>
                <c:pt idx="2691">
                  <c:v>8.8354518277478453E-3</c:v>
                </c:pt>
                <c:pt idx="2692">
                  <c:v>8.8275945830859105E-3</c:v>
                </c:pt>
                <c:pt idx="2693">
                  <c:v>8.8202037288700325E-3</c:v>
                </c:pt>
                <c:pt idx="2694">
                  <c:v>8.8123896174970434E-3</c:v>
                </c:pt>
                <c:pt idx="2695">
                  <c:v>8.8045978513471863E-3</c:v>
                </c:pt>
                <c:pt idx="2696">
                  <c:v>8.7968284793660569E-3</c:v>
                </c:pt>
                <c:pt idx="2697">
                  <c:v>8.78864311178916E-3</c:v>
                </c:pt>
                <c:pt idx="2698">
                  <c:v>8.7809201105655682E-3</c:v>
                </c:pt>
                <c:pt idx="2699">
                  <c:v>8.7732196545648091E-3</c:v>
                </c:pt>
                <c:pt idx="2700">
                  <c:v>8.7655417927345394E-3</c:v>
                </c:pt>
                <c:pt idx="2701">
                  <c:v>8.7578865740219804E-3</c:v>
                </c:pt>
                <c:pt idx="2702">
                  <c:v>8.7506852661320359E-3</c:v>
                </c:pt>
                <c:pt idx="2703">
                  <c:v>8.7430740238807706E-3</c:v>
                </c:pt>
                <c:pt idx="2704">
                  <c:v>8.7354855673815734E-3</c:v>
                </c:pt>
                <c:pt idx="2705">
                  <c:v>8.7279199455818114E-3</c:v>
                </c:pt>
                <c:pt idx="2706">
                  <c:v>8.7203772074310598E-3</c:v>
                </c:pt>
                <c:pt idx="2707">
                  <c:v>8.7128574018762398E-3</c:v>
                </c:pt>
                <c:pt idx="2708">
                  <c:v>8.705360577866042E-3</c:v>
                </c:pt>
                <c:pt idx="2709">
                  <c:v>8.6978867843473927E-3</c:v>
                </c:pt>
                <c:pt idx="2710">
                  <c:v>8.6883401899864234E-3</c:v>
                </c:pt>
                <c:pt idx="2711">
                  <c:v>8.6809200599839483E-3</c:v>
                </c:pt>
                <c:pt idx="2712">
                  <c:v>8.6735231283489988E-3</c:v>
                </c:pt>
                <c:pt idx="2713">
                  <c:v>8.6661494440295212E-3</c:v>
                </c:pt>
                <c:pt idx="2714">
                  <c:v>8.6600382016452059E-3</c:v>
                </c:pt>
                <c:pt idx="2715">
                  <c:v>8.6527066336214847E-3</c:v>
                </c:pt>
                <c:pt idx="2716">
                  <c:v>8.6453984471388384E-3</c:v>
                </c:pt>
                <c:pt idx="2717">
                  <c:v>8.6381136911447796E-3</c:v>
                </c:pt>
                <c:pt idx="2718">
                  <c:v>8.6308524145876954E-3</c:v>
                </c:pt>
                <c:pt idx="2719">
                  <c:v>8.6223982727638652E-3</c:v>
                </c:pt>
                <c:pt idx="2720">
                  <c:v>8.6151886901731523E-3</c:v>
                </c:pt>
                <c:pt idx="2721">
                  <c:v>8.6080027464762923E-3</c:v>
                </c:pt>
                <c:pt idx="2722">
                  <c:v>8.6008404906242359E-3</c:v>
                </c:pt>
                <c:pt idx="2723">
                  <c:v>8.594899936565252E-3</c:v>
                </c:pt>
                <c:pt idx="2724">
                  <c:v>8.5877805645539866E-3</c:v>
                </c:pt>
                <c:pt idx="2725">
                  <c:v>8.5806850146223305E-3</c:v>
                </c:pt>
                <c:pt idx="2726">
                  <c:v>8.5736133361056822E-3</c:v>
                </c:pt>
                <c:pt idx="2727">
                  <c:v>8.5665657750961521E-3</c:v>
                </c:pt>
                <c:pt idx="2728">
                  <c:v>8.5583693651818966E-3</c:v>
                </c:pt>
                <c:pt idx="2729">
                  <c:v>8.5513780315700713E-3</c:v>
                </c:pt>
                <c:pt idx="2730">
                  <c:v>8.5444135856086335E-3</c:v>
                </c:pt>
                <c:pt idx="2731">
                  <c:v>8.5374768655436129E-3</c:v>
                </c:pt>
                <c:pt idx="2732">
                  <c:v>8.5305687109455738E-3</c:v>
                </c:pt>
                <c:pt idx="2733">
                  <c:v>8.5236899627117602E-3</c:v>
                </c:pt>
                <c:pt idx="2734">
                  <c:v>8.5168414630617979E-3</c:v>
                </c:pt>
                <c:pt idx="2735">
                  <c:v>8.5100240555407089E-3</c:v>
                </c:pt>
                <c:pt idx="2736">
                  <c:v>8.5051078516994328E-3</c:v>
                </c:pt>
                <c:pt idx="2737">
                  <c:v>8.4983422726190375E-3</c:v>
                </c:pt>
                <c:pt idx="2738">
                  <c:v>8.491609968939641E-3</c:v>
                </c:pt>
                <c:pt idx="2739">
                  <c:v>8.4849118105355809E-3</c:v>
                </c:pt>
                <c:pt idx="2740">
                  <c:v>8.4782486686449648E-3</c:v>
                </c:pt>
                <c:pt idx="2741">
                  <c:v>8.4712605566877076E-3</c:v>
                </c:pt>
                <c:pt idx="2742">
                  <c:v>8.4646729518432304E-3</c:v>
                </c:pt>
                <c:pt idx="2743">
                  <c:v>8.458123036300981E-3</c:v>
                </c:pt>
                <c:pt idx="2744">
                  <c:v>8.4516116824128202E-3</c:v>
                </c:pt>
                <c:pt idx="2745">
                  <c:v>8.4454887955995091E-3</c:v>
                </c:pt>
                <c:pt idx="2746">
                  <c:v>8.4390541250890516E-3</c:v>
                </c:pt>
                <c:pt idx="2747">
                  <c:v>8.4326606079117104E-3</c:v>
                </c:pt>
                <c:pt idx="2748">
                  <c:v>8.4263091262051643E-3</c:v>
                </c:pt>
                <c:pt idx="2749">
                  <c:v>8.4196639649918251E-3</c:v>
                </c:pt>
                <c:pt idx="2750">
                  <c:v>8.4134023763341413E-3</c:v>
                </c:pt>
                <c:pt idx="2751">
                  <c:v>8.4071854937548575E-3</c:v>
                </c:pt>
                <c:pt idx="2752">
                  <c:v>8.4010142004521011E-3</c:v>
                </c:pt>
                <c:pt idx="2753">
                  <c:v>8.3948892474286531E-3</c:v>
                </c:pt>
                <c:pt idx="2754">
                  <c:v>8.3891314778009145E-3</c:v>
                </c:pt>
                <c:pt idx="2755">
                  <c:v>8.3830965047788242E-3</c:v>
                </c:pt>
                <c:pt idx="2756">
                  <c:v>8.3771082510251862E-3</c:v>
                </c:pt>
                <c:pt idx="2757">
                  <c:v>8.3711668007939322E-3</c:v>
                </c:pt>
                <c:pt idx="2758">
                  <c:v>8.3652722383429669E-3</c:v>
                </c:pt>
                <c:pt idx="2759">
                  <c:v>8.3594246479324029E-3</c:v>
                </c:pt>
                <c:pt idx="2760">
                  <c:v>8.3536241138254443E-3</c:v>
                </c:pt>
                <c:pt idx="2761">
                  <c:v>8.3478707202848529E-3</c:v>
                </c:pt>
                <c:pt idx="2762">
                  <c:v>8.340694331178157E-3</c:v>
                </c:pt>
                <c:pt idx="2763">
                  <c:v>8.3350518680405748E-3</c:v>
                </c:pt>
                <c:pt idx="2764">
                  <c:v>8.3294568342924397E-3</c:v>
                </c:pt>
                <c:pt idx="2765">
                  <c:v>8.3239093142048366E-3</c:v>
                </c:pt>
                <c:pt idx="2766">
                  <c:v>8.3192511069127336E-3</c:v>
                </c:pt>
                <c:pt idx="2767">
                  <c:v>8.3137889404462807E-3</c:v>
                </c:pt>
                <c:pt idx="2768">
                  <c:v>8.3083745188694009E-3</c:v>
                </c:pt>
                <c:pt idx="2769">
                  <c:v>8.303007926466148E-3</c:v>
                </c:pt>
                <c:pt idx="2770">
                  <c:v>8.2976892475227597E-3</c:v>
                </c:pt>
                <c:pt idx="2771">
                  <c:v>8.2916267002172243E-3</c:v>
                </c:pt>
                <c:pt idx="2772">
                  <c:v>8.2864141356359632E-3</c:v>
                </c:pt>
                <c:pt idx="2773">
                  <c:v>8.2812497589973728E-3</c:v>
                </c:pt>
                <c:pt idx="2774">
                  <c:v>8.2761336545974611E-3</c:v>
                </c:pt>
                <c:pt idx="2775">
                  <c:v>8.2718175049174454E-3</c:v>
                </c:pt>
                <c:pt idx="2776">
                  <c:v>8.2667880768949788E-3</c:v>
                </c:pt>
                <c:pt idx="2777">
                  <c:v>8.2618071524098724E-3</c:v>
                </c:pt>
                <c:pt idx="2778">
                  <c:v>8.2568748157715189E-3</c:v>
                </c:pt>
                <c:pt idx="2779">
                  <c:v>8.2519911512879962E-3</c:v>
                </c:pt>
                <c:pt idx="2780">
                  <c:v>8.2464554662050344E-3</c:v>
                </c:pt>
                <c:pt idx="2781">
                  <c:v>8.2416796280263428E-3</c:v>
                </c:pt>
                <c:pt idx="2782">
                  <c:v>8.2369527365618606E-3</c:v>
                </c:pt>
                <c:pt idx="2783">
                  <c:v>8.2322748761338126E-3</c:v>
                </c:pt>
                <c:pt idx="2784">
                  <c:v>8.2276461310670061E-3</c:v>
                </c:pt>
                <c:pt idx="2785">
                  <c:v>8.2230665856896836E-3</c:v>
                </c:pt>
                <c:pt idx="2786">
                  <c:v>8.218536324330946E-3</c:v>
                </c:pt>
                <c:pt idx="2787">
                  <c:v>8.2140554313254871E-3</c:v>
                </c:pt>
                <c:pt idx="2788">
                  <c:v>8.2106561986980912E-3</c:v>
                </c:pt>
                <c:pt idx="2789">
                  <c:v>8.2062569625183292E-3</c:v>
                </c:pt>
                <c:pt idx="2790">
                  <c:v>8.2019073116808092E-3</c:v>
                </c:pt>
                <c:pt idx="2791">
                  <c:v>8.1976073305308778E-3</c:v>
                </c:pt>
                <c:pt idx="2792">
                  <c:v>8.1933571034147681E-3</c:v>
                </c:pt>
                <c:pt idx="2793">
                  <c:v>8.1889670140050004E-3</c:v>
                </c:pt>
                <c:pt idx="2794">
                  <c:v>8.184820049139431E-3</c:v>
                </c:pt>
                <c:pt idx="2795">
                  <c:v>8.1807230985751333E-3</c:v>
                </c:pt>
                <c:pt idx="2796">
                  <c:v>8.1766762466701226E-3</c:v>
                </c:pt>
                <c:pt idx="2797">
                  <c:v>8.1728552307087244E-3</c:v>
                </c:pt>
                <c:pt idx="2798">
                  <c:v>8.1689052992545419E-3</c:v>
                </c:pt>
                <c:pt idx="2799">
                  <c:v>8.1650057123492208E-3</c:v>
                </c:pt>
                <c:pt idx="2800">
                  <c:v>8.1611565543646073E-3</c:v>
                </c:pt>
                <c:pt idx="2801">
                  <c:v>8.1571964198578553E-3</c:v>
                </c:pt>
                <c:pt idx="2802">
                  <c:v>8.1534519316412181E-3</c:v>
                </c:pt>
                <c:pt idx="2803">
                  <c:v>8.1497581326901124E-3</c:v>
                </c:pt>
                <c:pt idx="2804">
                  <c:v>8.1461151073889057E-3</c:v>
                </c:pt>
                <c:pt idx="2805">
                  <c:v>8.142013929970578E-3</c:v>
                </c:pt>
                <c:pt idx="2806">
                  <c:v>8.1386231000881888E-3</c:v>
                </c:pt>
                <c:pt idx="2807">
                  <c:v>8.1351366026182342E-3</c:v>
                </c:pt>
                <c:pt idx="2808">
                  <c:v>8.1317012212121457E-3</c:v>
                </c:pt>
                <c:pt idx="2809">
                  <c:v>8.1283170402735704E-3</c:v>
                </c:pt>
                <c:pt idx="2810">
                  <c:v>8.124984144203944E-3</c:v>
                </c:pt>
                <c:pt idx="2811">
                  <c:v>8.1217026174126503E-3</c:v>
                </c:pt>
                <c:pt idx="2812">
                  <c:v>8.1184725443126087E-3</c:v>
                </c:pt>
                <c:pt idx="2813">
                  <c:v>8.1152940093162981E-3</c:v>
                </c:pt>
                <c:pt idx="2814">
                  <c:v>8.1117126178072308E-3</c:v>
                </c:pt>
                <c:pt idx="2815">
                  <c:v>8.1086520312844169E-3</c:v>
                </c:pt>
                <c:pt idx="2816">
                  <c:v>8.1056432650160708E-3</c:v>
                </c:pt>
                <c:pt idx="2817">
                  <c:v>8.1026864034341103E-3</c:v>
                </c:pt>
                <c:pt idx="2818">
                  <c:v>8.1000778771934054E-3</c:v>
                </c:pt>
                <c:pt idx="2819">
                  <c:v>8.0969287320747495E-3</c:v>
                </c:pt>
                <c:pt idx="2820">
                  <c:v>8.0927294112599704E-3</c:v>
                </c:pt>
                <c:pt idx="2821">
                  <c:v>8.0913796927390442E-3</c:v>
                </c:pt>
                <c:pt idx="2822">
                  <c:v>8.088683621198323E-3</c:v>
                </c:pt>
                <c:pt idx="2823">
                  <c:v>8.0860399610141517E-3</c:v>
                </c:pt>
                <c:pt idx="2824">
                  <c:v>8.0834487966435151E-3</c:v>
                </c:pt>
                <c:pt idx="2825">
                  <c:v>8.0809102125490116E-3</c:v>
                </c:pt>
                <c:pt idx="2826">
                  <c:v>8.0784242931962649E-3</c:v>
                </c:pt>
                <c:pt idx="2827">
                  <c:v>8.0759911230539241E-3</c:v>
                </c:pt>
                <c:pt idx="2828">
                  <c:v>8.0736107865962536E-3</c:v>
                </c:pt>
                <c:pt idx="2829">
                  <c:v>8.0712833682988136E-3</c:v>
                </c:pt>
                <c:pt idx="2830">
                  <c:v>8.0690089526432186E-3</c:v>
                </c:pt>
                <c:pt idx="2831">
                  <c:v>8.0667876241153971E-3</c:v>
                </c:pt>
                <c:pt idx="2832">
                  <c:v>8.0646194672021471E-3</c:v>
                </c:pt>
                <c:pt idx="2833">
                  <c:v>8.0625045663980412E-3</c:v>
                </c:pt>
                <c:pt idx="2834">
                  <c:v>8.0604430061998137E-3</c:v>
                </c:pt>
                <c:pt idx="2835">
                  <c:v>8.0584348711067906E-3</c:v>
                </c:pt>
                <c:pt idx="2836">
                  <c:v>8.0564802456243468E-3</c:v>
                </c:pt>
                <c:pt idx="2837">
                  <c:v>8.0545792142626138E-3</c:v>
                </c:pt>
                <c:pt idx="2838">
                  <c:v>8.0527318615325801E-3</c:v>
                </c:pt>
                <c:pt idx="2839">
                  <c:v>8.0509382719530214E-3</c:v>
                </c:pt>
                <c:pt idx="2840">
                  <c:v>8.0492467198301429E-3</c:v>
                </c:pt>
                <c:pt idx="2841">
                  <c:v>8.0475493804902948E-3</c:v>
                </c:pt>
                <c:pt idx="2842">
                  <c:v>8.0459060361237743E-3</c:v>
                </c:pt>
                <c:pt idx="2843">
                  <c:v>8.0443167712598886E-3</c:v>
                </c:pt>
                <c:pt idx="2844">
                  <c:v>8.0427797296840128E-3</c:v>
                </c:pt>
                <c:pt idx="2845">
                  <c:v>8.0413144614149643E-3</c:v>
                </c:pt>
                <c:pt idx="2846">
                  <c:v>8.0398956133855785E-3</c:v>
                </c:pt>
                <c:pt idx="2847">
                  <c:v>8.0385351721163189E-3</c:v>
                </c:pt>
                <c:pt idx="2848">
                  <c:v>8.0372292548371391E-3</c:v>
                </c:pt>
                <c:pt idx="2849">
                  <c:v>8.0359215858018702E-3</c:v>
                </c:pt>
                <c:pt idx="2850">
                  <c:v>8.0347132446296939E-3</c:v>
                </c:pt>
                <c:pt idx="2851">
                  <c:v>8.0335596593452546E-3</c:v>
                </c:pt>
                <c:pt idx="2852">
                  <c:v>8.0324609145165076E-3</c:v>
                </c:pt>
                <c:pt idx="2853">
                  <c:v>8.0314170947153631E-3</c:v>
                </c:pt>
                <c:pt idx="2854">
                  <c:v>8.0305434906090579E-3</c:v>
                </c:pt>
                <c:pt idx="2855">
                  <c:v>8.0296216091755961E-3</c:v>
                </c:pt>
                <c:pt idx="2856">
                  <c:v>8.0287549283304515E-3</c:v>
                </c:pt>
                <c:pt idx="2857">
                  <c:v>8.0274568640269269E-3</c:v>
                </c:pt>
                <c:pt idx="2858">
                  <c:v>8.0267126845427368E-3</c:v>
                </c:pt>
                <c:pt idx="2859">
                  <c:v>8.0260239738661164E-3</c:v>
                </c:pt>
                <c:pt idx="2860">
                  <c:v>8.0253908166027944E-3</c:v>
                </c:pt>
                <c:pt idx="2861">
                  <c:v>8.0248132973628917E-3</c:v>
                </c:pt>
                <c:pt idx="2862">
                  <c:v>8.0242915007591644E-3</c:v>
                </c:pt>
                <c:pt idx="2863">
                  <c:v>8.023825511410957E-3</c:v>
                </c:pt>
                <c:pt idx="2864">
                  <c:v>8.0234154139411287E-3</c:v>
                </c:pt>
                <c:pt idx="2865">
                  <c:v>8.0230612929778049E-3</c:v>
                </c:pt>
                <c:pt idx="2866">
                  <c:v>8.0229387421138915E-3</c:v>
                </c:pt>
                <c:pt idx="2867">
                  <c:v>8.0227048980919188E-3</c:v>
                </c:pt>
                <c:pt idx="2868">
                  <c:v>8.0225272990833759E-3</c:v>
                </c:pt>
                <c:pt idx="2869">
                  <c:v>8.0224060297375069E-3</c:v>
                </c:pt>
                <c:pt idx="2870">
                  <c:v>8.0222370413649945E-3</c:v>
                </c:pt>
                <c:pt idx="2871">
                  <c:v>8.0222314598389338E-3</c:v>
                </c:pt>
                <c:pt idx="2872">
                  <c:v>8.0222687764219813E-3</c:v>
                </c:pt>
                <c:pt idx="2873">
                  <c:v>8.0223695931264747E-3</c:v>
                </c:pt>
                <c:pt idx="2874">
                  <c:v>8.0225271555119087E-3</c:v>
                </c:pt>
                <c:pt idx="2875">
                  <c:v>8.022901934780188E-3</c:v>
                </c:pt>
                <c:pt idx="2876">
                  <c:v>8.0231854823929697E-3</c:v>
                </c:pt>
                <c:pt idx="2877">
                  <c:v>8.0235260491499389E-3</c:v>
                </c:pt>
                <c:pt idx="2878">
                  <c:v>8.0239237197489988E-3</c:v>
                </c:pt>
                <c:pt idx="2879">
                  <c:v>8.0242370113500269E-3</c:v>
                </c:pt>
                <c:pt idx="2880">
                  <c:v>8.0247450122569418E-3</c:v>
                </c:pt>
                <c:pt idx="2881">
                  <c:v>8.0253103637943305E-3</c:v>
                </c:pt>
                <c:pt idx="2882">
                  <c:v>8.0259331506769404E-3</c:v>
                </c:pt>
                <c:pt idx="2883">
                  <c:v>8.0269301326243436E-3</c:v>
                </c:pt>
                <c:pt idx="2884">
                  <c:v>8.0275136676175394E-3</c:v>
                </c:pt>
                <c:pt idx="2885">
                  <c:v>8.0283134370173759E-3</c:v>
                </c:pt>
                <c:pt idx="2886">
                  <c:v>8.0291709880084636E-3</c:v>
                </c:pt>
                <c:pt idx="2887">
                  <c:v>8.0300864053343187E-3</c:v>
                </c:pt>
                <c:pt idx="2888">
                  <c:v>8.0310597737414981E-3</c:v>
                </c:pt>
                <c:pt idx="2889">
                  <c:v>8.0320911779826441E-3</c:v>
                </c:pt>
                <c:pt idx="2890">
                  <c:v>8.0331807028160406E-3</c:v>
                </c:pt>
                <c:pt idx="2891">
                  <c:v>8.034328433005623E-3</c:v>
                </c:pt>
                <c:pt idx="2892">
                  <c:v>8.0349481264072493E-3</c:v>
                </c:pt>
                <c:pt idx="2893">
                  <c:v>8.0361998430527205E-3</c:v>
                </c:pt>
                <c:pt idx="2894">
                  <c:v>8.0375099972884289E-3</c:v>
                </c:pt>
                <c:pt idx="2895">
                  <c:v>8.0388786738898755E-3</c:v>
                </c:pt>
                <c:pt idx="2896">
                  <c:v>8.0405179390027736E-3</c:v>
                </c:pt>
                <c:pt idx="2897">
                  <c:v>8.0420081695764412E-3</c:v>
                </c:pt>
                <c:pt idx="2898">
                  <c:v>8.0435571842520908E-3</c:v>
                </c:pt>
                <c:pt idx="2899">
                  <c:v>8.0451650678291416E-3</c:v>
                </c:pt>
                <c:pt idx="2900">
                  <c:v>8.0468319051149196E-3</c:v>
                </c:pt>
                <c:pt idx="2901">
                  <c:v>8.0483244513270043E-3</c:v>
                </c:pt>
                <c:pt idx="2902">
                  <c:v>8.0501051586769762E-3</c:v>
                </c:pt>
                <c:pt idx="2903">
                  <c:v>8.0519450667989687E-3</c:v>
                </c:pt>
                <c:pt idx="2904">
                  <c:v>8.0538442605170603E-3</c:v>
                </c:pt>
                <c:pt idx="2905">
                  <c:v>8.0560533657798757E-3</c:v>
                </c:pt>
                <c:pt idx="2906">
                  <c:v>8.0580757065613073E-3</c:v>
                </c:pt>
                <c:pt idx="2907">
                  <c:v>8.0601575948529586E-3</c:v>
                </c:pt>
                <c:pt idx="2908">
                  <c:v>8.062299115504757E-3</c:v>
                </c:pt>
                <c:pt idx="2909">
                  <c:v>8.0645512035999178E-3</c:v>
                </c:pt>
                <c:pt idx="2910">
                  <c:v>8.0668164415710394E-3</c:v>
                </c:pt>
                <c:pt idx="2911">
                  <c:v>8.0691415711984377E-3</c:v>
                </c:pt>
                <c:pt idx="2912">
                  <c:v>8.0715266773552126E-3</c:v>
                </c:pt>
                <c:pt idx="2913">
                  <c:v>8.0739718449197705E-3</c:v>
                </c:pt>
                <c:pt idx="2914">
                  <c:v>8.0764771587740446E-3</c:v>
                </c:pt>
                <c:pt idx="2915">
                  <c:v>8.0790427038065944E-3</c:v>
                </c:pt>
                <c:pt idx="2916">
                  <c:v>8.0816685649134894E-3</c:v>
                </c:pt>
                <c:pt idx="2917">
                  <c:v>8.0843548269969815E-3</c:v>
                </c:pt>
                <c:pt idx="2918">
                  <c:v>8.0880266399227397E-3</c:v>
                </c:pt>
                <c:pt idx="2919">
                  <c:v>8.0908472178409241E-3</c:v>
                </c:pt>
                <c:pt idx="2920">
                  <c:v>8.0937284738234212E-3</c:v>
                </c:pt>
                <c:pt idx="2921">
                  <c:v>8.0966704928075051E-3</c:v>
                </c:pt>
                <c:pt idx="2922">
                  <c:v>8.0997801688561036E-3</c:v>
                </c:pt>
                <c:pt idx="2923">
                  <c:v>8.1028482289187201E-3</c:v>
                </c:pt>
                <c:pt idx="2924">
                  <c:v>8.1059773114986501E-3</c:v>
                </c:pt>
                <c:pt idx="2925">
                  <c:v>8.1091675015530704E-3</c:v>
                </c:pt>
                <c:pt idx="2926">
                  <c:v>8.1124188840461485E-3</c:v>
                </c:pt>
                <c:pt idx="2927">
                  <c:v>8.1167812737432815E-3</c:v>
                </c:pt>
                <c:pt idx="2928">
                  <c:v>8.1201687646611613E-3</c:v>
                </c:pt>
                <c:pt idx="2929">
                  <c:v>8.1236177254091265E-3</c:v>
                </c:pt>
                <c:pt idx="2930">
                  <c:v>8.1271282409888616E-3</c:v>
                </c:pt>
                <c:pt idx="2931">
                  <c:v>8.1295966572823408E-3</c:v>
                </c:pt>
                <c:pt idx="2932">
                  <c:v>8.1332169790091172E-3</c:v>
                </c:pt>
                <c:pt idx="2933">
                  <c:v>8.1368990880997544E-3</c:v>
                </c:pt>
                <c:pt idx="2934">
                  <c:v>8.1417875518886521E-3</c:v>
                </c:pt>
                <c:pt idx="2935">
                  <c:v>8.1456071168798262E-3</c:v>
                </c:pt>
                <c:pt idx="2936">
                  <c:v>8.1494887468503922E-3</c:v>
                </c:pt>
                <c:pt idx="2937">
                  <c:v>8.1534325268467298E-3</c:v>
                </c:pt>
                <c:pt idx="2938">
                  <c:v>8.1574385419229522E-3</c:v>
                </c:pt>
                <c:pt idx="2939">
                  <c:v>8.160294038581541E-3</c:v>
                </c:pt>
                <c:pt idx="2940">
                  <c:v>8.1656376175671813E-3</c:v>
                </c:pt>
                <c:pt idx="2941">
                  <c:v>8.1698308482756471E-3</c:v>
                </c:pt>
                <c:pt idx="2942">
                  <c:v>8.1740866543462097E-3</c:v>
                </c:pt>
                <c:pt idx="2943">
                  <c:v>8.1771371905292427E-3</c:v>
                </c:pt>
                <c:pt idx="2944">
                  <c:v>8.1806523044048087E-3</c:v>
                </c:pt>
                <c:pt idx="2945">
                  <c:v>8.1850732640403115E-3</c:v>
                </c:pt>
                <c:pt idx="2946">
                  <c:v>8.189557101621758E-3</c:v>
                </c:pt>
                <c:pt idx="2947">
                  <c:v>8.1941039022421867E-3</c:v>
                </c:pt>
                <c:pt idx="2948">
                  <c:v>8.1991581670754488E-3</c:v>
                </c:pt>
                <c:pt idx="2949">
                  <c:v>8.2038357943710599E-3</c:v>
                </c:pt>
                <c:pt idx="2950">
                  <c:v>8.2085766475979757E-3</c:v>
                </c:pt>
                <c:pt idx="2951">
                  <c:v>8.2133808118797502E-3</c:v>
                </c:pt>
                <c:pt idx="2952">
                  <c:v>8.218248372347409E-3</c:v>
                </c:pt>
                <c:pt idx="2953">
                  <c:v>8.2227116957230544E-3</c:v>
                </c:pt>
                <c:pt idx="2954">
                  <c:v>8.2277016207328198E-3</c:v>
                </c:pt>
                <c:pt idx="2955">
                  <c:v>8.2327551897559605E-3</c:v>
                </c:pt>
                <c:pt idx="2956">
                  <c:v>8.2378724879433665E-3</c:v>
                </c:pt>
                <c:pt idx="2957">
                  <c:v>8.2435400975011675E-3</c:v>
                </c:pt>
                <c:pt idx="2958">
                  <c:v>8.2487898231992773E-3</c:v>
                </c:pt>
                <c:pt idx="2959">
                  <c:v>8.2541035411888529E-3</c:v>
                </c:pt>
                <c:pt idx="2960">
                  <c:v>8.2594813366545002E-3</c:v>
                </c:pt>
                <c:pt idx="2961">
                  <c:v>8.2644178971939888E-3</c:v>
                </c:pt>
                <c:pt idx="2962">
                  <c:v>8.2699193589716152E-3</c:v>
                </c:pt>
                <c:pt idx="2963">
                  <c:v>8.2754851461804124E-3</c:v>
                </c:pt>
                <c:pt idx="2964">
                  <c:v>8.2811153440277979E-3</c:v>
                </c:pt>
                <c:pt idx="2965">
                  <c:v>8.2868100377322378E-3</c:v>
                </c:pt>
                <c:pt idx="2966">
                  <c:v>8.2925693125166094E-3</c:v>
                </c:pt>
                <c:pt idx="2967">
                  <c:v>8.2983932536117404E-3</c:v>
                </c:pt>
                <c:pt idx="2968">
                  <c:v>8.3042819462546408E-3</c:v>
                </c:pt>
                <c:pt idx="2969">
                  <c:v>8.3102354756924793E-3</c:v>
                </c:pt>
                <c:pt idx="2970">
                  <c:v>8.3190004685286568E-3</c:v>
                </c:pt>
                <c:pt idx="2971">
                  <c:v>8.3251080016908813E-3</c:v>
                </c:pt>
                <c:pt idx="2972">
                  <c:v>8.3312806659213874E-3</c:v>
                </c:pt>
                <c:pt idx="2973">
                  <c:v>8.3375185465244094E-3</c:v>
                </c:pt>
                <c:pt idx="2974">
                  <c:v>8.3421144716560331E-3</c:v>
                </c:pt>
                <c:pt idx="2975">
                  <c:v>8.3484685013807038E-3</c:v>
                </c:pt>
                <c:pt idx="2976">
                  <c:v>8.3548879802649093E-3</c:v>
                </c:pt>
                <c:pt idx="2977">
                  <c:v>8.3613729936266312E-3</c:v>
                </c:pt>
                <c:pt idx="2978">
                  <c:v>8.3679236267895311E-3</c:v>
                </c:pt>
                <c:pt idx="2979">
                  <c:v>8.3763201519515898E-3</c:v>
                </c:pt>
                <c:pt idx="2980">
                  <c:v>8.3830169363194942E-3</c:v>
                </c:pt>
                <c:pt idx="2981">
                  <c:v>8.3897796197684275E-3</c:v>
                </c:pt>
                <c:pt idx="2982">
                  <c:v>8.3966082876735411E-3</c:v>
                </c:pt>
                <c:pt idx="2983">
                  <c:v>8.4016640765133006E-3</c:v>
                </c:pt>
                <c:pt idx="2984">
                  <c:v>8.4086102207265572E-3</c:v>
                </c:pt>
                <c:pt idx="2985">
                  <c:v>8.4156225822267713E-3</c:v>
                </c:pt>
                <c:pt idx="2986">
                  <c:v>8.4227012319547864E-3</c:v>
                </c:pt>
                <c:pt idx="2987">
                  <c:v>8.4317413108360838E-3</c:v>
                </c:pt>
                <c:pt idx="2988">
                  <c:v>8.4389585527533031E-3</c:v>
                </c:pt>
                <c:pt idx="2989">
                  <c:v>8.4462324320792644E-3</c:v>
                </c:pt>
                <c:pt idx="2990">
                  <c:v>8.4535593600064355E-3</c:v>
                </c:pt>
                <c:pt idx="2991">
                  <c:v>8.4609357420694468E-3</c:v>
                </c:pt>
                <c:pt idx="2992">
                  <c:v>8.4683579781489569E-3</c:v>
                </c:pt>
                <c:pt idx="2993">
                  <c:v>8.4758224624682122E-3</c:v>
                </c:pt>
                <c:pt idx="2994">
                  <c:v>8.4833255835900408E-3</c:v>
                </c:pt>
                <c:pt idx="2995">
                  <c:v>8.4908637244211545E-3</c:v>
                </c:pt>
                <c:pt idx="2996">
                  <c:v>8.4951722444471436E-3</c:v>
                </c:pt>
                <c:pt idx="2997">
                  <c:v>8.5027674796750788E-3</c:v>
                </c:pt>
                <c:pt idx="2998">
                  <c:v>8.510388351928775E-3</c:v>
                </c:pt>
                <c:pt idx="2999">
                  <c:v>8.5180311231459992E-3</c:v>
                </c:pt>
                <c:pt idx="3000">
                  <c:v>8.5263444179086087E-3</c:v>
                </c:pt>
                <c:pt idx="3001">
                  <c:v>8.534019109270154E-3</c:v>
                </c:pt>
                <c:pt idx="3002">
                  <c:v>8.541704224087206E-3</c:v>
                </c:pt>
                <c:pt idx="3003">
                  <c:v>8.5493960212543151E-3</c:v>
                </c:pt>
                <c:pt idx="3004">
                  <c:v>8.5570907538763813E-3</c:v>
                </c:pt>
                <c:pt idx="3005">
                  <c:v>8.5641375644168651E-3</c:v>
                </c:pt>
                <c:pt idx="3006">
                  <c:v>8.5718284740678805E-3</c:v>
                </c:pt>
                <c:pt idx="3007">
                  <c:v>8.5795111687785655E-3</c:v>
                </c:pt>
                <c:pt idx="3008">
                  <c:v>8.5871818581267998E-3</c:v>
                </c:pt>
                <c:pt idx="3009">
                  <c:v>8.5954769025277343E-3</c:v>
                </c:pt>
                <c:pt idx="3010">
                  <c:v>8.6031102390866209E-3</c:v>
                </c:pt>
                <c:pt idx="3011">
                  <c:v>8.6107201208241255E-3</c:v>
                </c:pt>
                <c:pt idx="3012">
                  <c:v>8.6183027563699558E-3</c:v>
                </c:pt>
                <c:pt idx="3013">
                  <c:v>8.6258552712849598E-3</c:v>
                </c:pt>
                <c:pt idx="3014">
                  <c:v>8.6327470513581292E-3</c:v>
                </c:pt>
                <c:pt idx="3015">
                  <c:v>8.6402403784572781E-3</c:v>
                </c:pt>
                <c:pt idx="3016">
                  <c:v>8.6477030042594535E-3</c:v>
                </c:pt>
                <c:pt idx="3017">
                  <c:v>8.6551348641577697E-3</c:v>
                </c:pt>
                <c:pt idx="3018">
                  <c:v>8.662535893547995E-3</c:v>
                </c:pt>
                <c:pt idx="3019">
                  <c:v>8.6699060278241299E-3</c:v>
                </c:pt>
                <c:pt idx="3020">
                  <c:v>8.6772452023828224E-3</c:v>
                </c:pt>
                <c:pt idx="3021">
                  <c:v>8.6845533526185154E-3</c:v>
                </c:pt>
                <c:pt idx="3022">
                  <c:v>8.694897332698669E-3</c:v>
                </c:pt>
                <c:pt idx="3023">
                  <c:v>8.7021328702467059E-3</c:v>
                </c:pt>
                <c:pt idx="3024">
                  <c:v>8.7093371635458341E-3</c:v>
                </c:pt>
                <c:pt idx="3025">
                  <c:v>8.7165101479754863E-3</c:v>
                </c:pt>
                <c:pt idx="3026">
                  <c:v>8.7218371627639426E-3</c:v>
                </c:pt>
                <c:pt idx="3027">
                  <c:v>8.728953622063388E-3</c:v>
                </c:pt>
                <c:pt idx="3028">
                  <c:v>8.7360385943539877E-3</c:v>
                </c:pt>
                <c:pt idx="3029">
                  <c:v>8.743092015029057E-3</c:v>
                </c:pt>
                <c:pt idx="3030">
                  <c:v>8.7501138194854139E-3</c:v>
                </c:pt>
                <c:pt idx="3031">
                  <c:v>8.758886949724454E-3</c:v>
                </c:pt>
                <c:pt idx="3032">
                  <c:v>8.7658389627928972E-3</c:v>
                </c:pt>
                <c:pt idx="3033">
                  <c:v>8.7727591500612809E-3</c:v>
                </c:pt>
                <c:pt idx="3034">
                  <c:v>8.7796474469197822E-3</c:v>
                </c:pt>
                <c:pt idx="3035">
                  <c:v>8.7847463372884797E-3</c:v>
                </c:pt>
                <c:pt idx="3036">
                  <c:v>8.791577087730696E-3</c:v>
                </c:pt>
                <c:pt idx="3037">
                  <c:v>8.7983757697288386E-3</c:v>
                </c:pt>
                <c:pt idx="3038">
                  <c:v>8.8051423186827765E-3</c:v>
                </c:pt>
                <c:pt idx="3039">
                  <c:v>8.8118766699915082E-3</c:v>
                </c:pt>
                <c:pt idx="3040">
                  <c:v>8.8203039111459901E-3</c:v>
                </c:pt>
                <c:pt idx="3041">
                  <c:v>8.8269671660005343E-3</c:v>
                </c:pt>
                <c:pt idx="3042">
                  <c:v>8.8335980135597365E-3</c:v>
                </c:pt>
                <c:pt idx="3043">
                  <c:v>8.8401963892167819E-3</c:v>
                </c:pt>
                <c:pt idx="3044">
                  <c:v>8.8467622283665767E-3</c:v>
                </c:pt>
                <c:pt idx="3045">
                  <c:v>8.8532954664023045E-3</c:v>
                </c:pt>
                <c:pt idx="3046">
                  <c:v>8.8597960387188698E-3</c:v>
                </c:pt>
                <c:pt idx="3047">
                  <c:v>8.8662638807124675E-3</c:v>
                </c:pt>
                <c:pt idx="3048">
                  <c:v>8.8704683245150826E-3</c:v>
                </c:pt>
                <c:pt idx="3049">
                  <c:v>8.8768793569514379E-3</c:v>
                </c:pt>
                <c:pt idx="3050">
                  <c:v>8.8832574865007844E-3</c:v>
                </c:pt>
                <c:pt idx="3051">
                  <c:v>8.8896026485756653E-3</c:v>
                </c:pt>
                <c:pt idx="3052">
                  <c:v>8.8959147785895049E-3</c:v>
                </c:pt>
                <c:pt idx="3053">
                  <c:v>8.9027406613000834E-3</c:v>
                </c:pt>
                <c:pt idx="3054">
                  <c:v>8.9089842964289942E-3</c:v>
                </c:pt>
                <c:pt idx="3055">
                  <c:v>8.917362117541695E-3</c:v>
                </c:pt>
                <c:pt idx="3056">
                  <c:v>8.9213718086690128E-3</c:v>
                </c:pt>
                <c:pt idx="3057">
                  <c:v>8.926977687248417E-3</c:v>
                </c:pt>
                <c:pt idx="3058">
                  <c:v>8.9330902686138823E-3</c:v>
                </c:pt>
                <c:pt idx="3059">
                  <c:v>8.939169365833782E-3</c:v>
                </c:pt>
                <c:pt idx="3060">
                  <c:v>8.9452149143272458E-3</c:v>
                </c:pt>
                <c:pt idx="3061">
                  <c:v>8.9517556535115249E-3</c:v>
                </c:pt>
                <c:pt idx="3062">
                  <c:v>8.957731631111944E-3</c:v>
                </c:pt>
                <c:pt idx="3063">
                  <c:v>8.9636738608990778E-3</c:v>
                </c:pt>
                <c:pt idx="3064">
                  <c:v>8.9695822782941987E-3</c:v>
                </c:pt>
                <c:pt idx="3065">
                  <c:v>8.9754568187190194E-3</c:v>
                </c:pt>
                <c:pt idx="3066">
                  <c:v>8.9807800656791035E-3</c:v>
                </c:pt>
                <c:pt idx="3067">
                  <c:v>8.9865889649290709E-3</c:v>
                </c:pt>
                <c:pt idx="3068">
                  <c:v>8.9923637988465043E-3</c:v>
                </c:pt>
                <c:pt idx="3069">
                  <c:v>8.998104502861079E-3</c:v>
                </c:pt>
                <c:pt idx="3070">
                  <c:v>9.003811012402026E-3</c:v>
                </c:pt>
                <c:pt idx="3071">
                  <c:v>9.0094832628998985E-3</c:v>
                </c:pt>
                <c:pt idx="3072">
                  <c:v>9.0151211897865659E-3</c:v>
                </c:pt>
                <c:pt idx="3073">
                  <c:v>9.0207247284952129E-3</c:v>
                </c:pt>
                <c:pt idx="3074">
                  <c:v>9.0282875126566492E-3</c:v>
                </c:pt>
                <c:pt idx="3075">
                  <c:v>9.0338126798956472E-3</c:v>
                </c:pt>
                <c:pt idx="3076">
                  <c:v>9.0393032436850776E-3</c:v>
                </c:pt>
                <c:pt idx="3077">
                  <c:v>9.0447591394482076E-3</c:v>
                </c:pt>
                <c:pt idx="3078">
                  <c:v>9.0487136585299301E-3</c:v>
                </c:pt>
                <c:pt idx="3079">
                  <c:v>9.0541071411923829E-3</c:v>
                </c:pt>
                <c:pt idx="3080">
                  <c:v>9.0594657783298997E-3</c:v>
                </c:pt>
                <c:pt idx="3081">
                  <c:v>9.0647895053821027E-3</c:v>
                </c:pt>
                <c:pt idx="3082">
                  <c:v>9.0700782577877396E-3</c:v>
                </c:pt>
                <c:pt idx="3083">
                  <c:v>9.0770331064737569E-3</c:v>
                </c:pt>
                <c:pt idx="3084">
                  <c:v>9.0822418962464499E-3</c:v>
                </c:pt>
                <c:pt idx="3085">
                  <c:v>9.0874154976307246E-3</c:v>
                </c:pt>
                <c:pt idx="3086">
                  <c:v>9.0925538460671935E-3</c:v>
                </c:pt>
                <c:pt idx="3087">
                  <c:v>9.0976568769938811E-3</c:v>
                </c:pt>
                <c:pt idx="3088">
                  <c:v>9.1027245258526995E-3</c:v>
                </c:pt>
                <c:pt idx="3089">
                  <c:v>9.1077567280851267E-3</c:v>
                </c:pt>
                <c:pt idx="3090">
                  <c:v>9.1127534191352347E-3</c:v>
                </c:pt>
                <c:pt idx="3091">
                  <c:v>9.1177145344475269E-3</c:v>
                </c:pt>
                <c:pt idx="3092">
                  <c:v>9.1226400094682365E-3</c:v>
                </c:pt>
                <c:pt idx="3093">
                  <c:v>9.1275297796431631E-3</c:v>
                </c:pt>
                <c:pt idx="3094">
                  <c:v>9.1323837804228609E-3</c:v>
                </c:pt>
                <c:pt idx="3095">
                  <c:v>9.1372019472557228E-3</c:v>
                </c:pt>
                <c:pt idx="3096">
                  <c:v>9.1419842155948915E-3</c:v>
                </c:pt>
                <c:pt idx="3097">
                  <c:v>9.1467305208904909E-3</c:v>
                </c:pt>
                <c:pt idx="3098">
                  <c:v>9.1514407985991229E-3</c:v>
                </c:pt>
                <c:pt idx="3099">
                  <c:v>9.1561149841739332E-3</c:v>
                </c:pt>
                <c:pt idx="3100">
                  <c:v>9.1590112939629494E-3</c:v>
                </c:pt>
                <c:pt idx="3101">
                  <c:v>9.1636230688935082E-3</c:v>
                </c:pt>
                <c:pt idx="3102">
                  <c:v>9.1681985799552546E-3</c:v>
                </c:pt>
                <c:pt idx="3103">
                  <c:v>9.1727377626207966E-3</c:v>
                </c:pt>
                <c:pt idx="3104">
                  <c:v>9.1776663319357264E-3</c:v>
                </c:pt>
                <c:pt idx="3105">
                  <c:v>9.1821301513553191E-3</c:v>
                </c:pt>
                <c:pt idx="3106">
                  <c:v>9.1882380925920673E-3</c:v>
                </c:pt>
                <c:pt idx="3107">
                  <c:v>9.1909481433095248E-3</c:v>
                </c:pt>
                <c:pt idx="3108">
                  <c:v>9.1953021867970369E-3</c:v>
                </c:pt>
                <c:pt idx="3109">
                  <c:v>9.1992063489393164E-3</c:v>
                </c:pt>
                <c:pt idx="3110">
                  <c:v>9.2034894261833478E-3</c:v>
                </c:pt>
                <c:pt idx="3111">
                  <c:v>9.207735658863736E-3</c:v>
                </c:pt>
                <c:pt idx="3112">
                  <c:v>9.2119449824654594E-3</c:v>
                </c:pt>
                <c:pt idx="3113">
                  <c:v>9.2165202985064268E-3</c:v>
                </c:pt>
                <c:pt idx="3114">
                  <c:v>9.2206530480815133E-3</c:v>
                </c:pt>
                <c:pt idx="3115">
                  <c:v>9.2247486895347484E-3</c:v>
                </c:pt>
                <c:pt idx="3116">
                  <c:v>9.2288071583559797E-3</c:v>
                </c:pt>
                <c:pt idx="3117">
                  <c:v>9.2333649076300085E-3</c:v>
                </c:pt>
                <c:pt idx="3118">
                  <c:v>9.2385082837846671E-3</c:v>
                </c:pt>
                <c:pt idx="3119">
                  <c:v>9.2424388138408215E-3</c:v>
                </c:pt>
                <c:pt idx="3120">
                  <c:v>9.2463318855897508E-3</c:v>
                </c:pt>
                <c:pt idx="3121">
                  <c:v>9.2501874345309616E-3</c:v>
                </c:pt>
                <c:pt idx="3122">
                  <c:v>9.2540053961604474E-3</c:v>
                </c:pt>
                <c:pt idx="3123">
                  <c:v>9.2577857059816682E-3</c:v>
                </c:pt>
                <c:pt idx="3124">
                  <c:v>9.2615282994954508E-3</c:v>
                </c:pt>
                <c:pt idx="3125">
                  <c:v>9.265233112206131E-3</c:v>
                </c:pt>
                <c:pt idx="3126">
                  <c:v>9.2696355357258439E-3</c:v>
                </c:pt>
                <c:pt idx="3127">
                  <c:v>9.2732593185535679E-3</c:v>
                </c:pt>
                <c:pt idx="3128">
                  <c:v>9.2768451160073154E-3</c:v>
                </c:pt>
                <c:pt idx="3129">
                  <c:v>9.2803928635917209E-3</c:v>
                </c:pt>
                <c:pt idx="3130">
                  <c:v>9.2835454757829432E-3</c:v>
                </c:pt>
                <c:pt idx="3131">
                  <c:v>9.2870195900408552E-3</c:v>
                </c:pt>
                <c:pt idx="3132">
                  <c:v>9.2914301132172618E-3</c:v>
                </c:pt>
                <c:pt idx="3133">
                  <c:v>9.2938530407204838E-3</c:v>
                </c:pt>
                <c:pt idx="3134">
                  <c:v>9.2972122481730143E-3</c:v>
                </c:pt>
                <c:pt idx="3135">
                  <c:v>9.3008766903925622E-3</c:v>
                </c:pt>
                <c:pt idx="3136">
                  <c:v>9.304156283199019E-3</c:v>
                </c:pt>
                <c:pt idx="3137">
                  <c:v>9.3073973102448908E-3</c:v>
                </c:pt>
                <c:pt idx="3138">
                  <c:v>9.310599707051755E-3</c:v>
                </c:pt>
                <c:pt idx="3139">
                  <c:v>9.3134305273704504E-3</c:v>
                </c:pt>
                <c:pt idx="3140">
                  <c:v>9.3165581802660304E-3</c:v>
                </c:pt>
                <c:pt idx="3141">
                  <c:v>9.3196470150784371E-3</c:v>
                </c:pt>
                <c:pt idx="3142">
                  <c:v>9.3226969673390215E-3</c:v>
                </c:pt>
                <c:pt idx="3143">
                  <c:v>9.3263517333508784E-3</c:v>
                </c:pt>
                <c:pt idx="3144">
                  <c:v>9.3289992423071528E-3</c:v>
                </c:pt>
                <c:pt idx="3145">
                  <c:v>9.33192942219979E-3</c:v>
                </c:pt>
                <c:pt idx="3146">
                  <c:v>9.3348204560933755E-3</c:v>
                </c:pt>
                <c:pt idx="3147">
                  <c:v>9.3376722795259978E-3</c:v>
                </c:pt>
                <c:pt idx="3148">
                  <c:v>9.3404848280405177E-3</c:v>
                </c:pt>
                <c:pt idx="3149">
                  <c:v>9.3432580371776309E-3</c:v>
                </c:pt>
                <c:pt idx="3150">
                  <c:v>9.3459918424832408E-3</c:v>
                </c:pt>
                <c:pt idx="3151">
                  <c:v>9.3486861795032562E-3</c:v>
                </c:pt>
                <c:pt idx="3152">
                  <c:v>9.3507462911356868E-3</c:v>
                </c:pt>
                <c:pt idx="3153">
                  <c:v>9.3533670631228069E-3</c:v>
                </c:pt>
                <c:pt idx="3154">
                  <c:v>9.3559481847008165E-3</c:v>
                </c:pt>
                <c:pt idx="3155">
                  <c:v>9.358489591429835E-3</c:v>
                </c:pt>
                <c:pt idx="3156">
                  <c:v>9.3598433291180432E-3</c:v>
                </c:pt>
                <c:pt idx="3157">
                  <c:v>9.3634530025897122E-3</c:v>
                </c:pt>
                <c:pt idx="3158">
                  <c:v>9.365874878149591E-3</c:v>
                </c:pt>
                <c:pt idx="3159">
                  <c:v>9.3682567811198374E-3</c:v>
                </c:pt>
                <c:pt idx="3160">
                  <c:v>9.3705986470702298E-3</c:v>
                </c:pt>
                <c:pt idx="3161">
                  <c:v>9.3729004115731835E-3</c:v>
                </c:pt>
                <c:pt idx="3162">
                  <c:v>9.375162010201556E-3</c:v>
                </c:pt>
                <c:pt idx="3163">
                  <c:v>9.3773833785330326E-3</c:v>
                </c:pt>
                <c:pt idx="3164">
                  <c:v>9.3795644521461781E-3</c:v>
                </c:pt>
                <c:pt idx="3165">
                  <c:v>9.3817051666217535E-3</c:v>
                </c:pt>
                <c:pt idx="3166">
                  <c:v>9.3838054575413974E-3</c:v>
                </c:pt>
                <c:pt idx="3167">
                  <c:v>9.3858652604907021E-3</c:v>
                </c:pt>
                <c:pt idx="3168">
                  <c:v>9.3878845110574559E-3</c:v>
                </c:pt>
                <c:pt idx="3169">
                  <c:v>9.3898932118508215E-3</c:v>
                </c:pt>
                <c:pt idx="3170">
                  <c:v>9.3918282256561427E-3</c:v>
                </c:pt>
                <c:pt idx="3171">
                  <c:v>9.3937224903031611E-3</c:v>
                </c:pt>
                <c:pt idx="3172">
                  <c:v>9.3955759413912373E-3</c:v>
                </c:pt>
                <c:pt idx="3173">
                  <c:v>9.397388514521059E-3</c:v>
                </c:pt>
                <c:pt idx="3174">
                  <c:v>9.3991601452959594E-3</c:v>
                </c:pt>
                <c:pt idx="3175">
                  <c:v>9.4008907693210412E-3</c:v>
                </c:pt>
                <c:pt idx="3176">
                  <c:v>9.4025803222062623E-3</c:v>
                </c:pt>
                <c:pt idx="3177">
                  <c:v>9.4042287395580525E-3</c:v>
                </c:pt>
                <c:pt idx="3178">
                  <c:v>9.4065046355791861E-3</c:v>
                </c:pt>
                <c:pt idx="3179">
                  <c:v>9.4080617998680022E-3</c:v>
                </c:pt>
                <c:pt idx="3180">
                  <c:v>9.4095776184608213E-3</c:v>
                </c:pt>
                <c:pt idx="3181">
                  <c:v>9.4110520269708869E-3</c:v>
                </c:pt>
                <c:pt idx="3182">
                  <c:v>9.412676725336324E-3</c:v>
                </c:pt>
                <c:pt idx="3183">
                  <c:v>9.4140591949810962E-3</c:v>
                </c:pt>
                <c:pt idx="3184">
                  <c:v>9.4154000486832649E-3</c:v>
                </c:pt>
                <c:pt idx="3185">
                  <c:v>9.4166992220685308E-3</c:v>
                </c:pt>
                <c:pt idx="3186">
                  <c:v>9.4185280736083423E-3</c:v>
                </c:pt>
                <c:pt idx="3187">
                  <c:v>9.4197569924357322E-3</c:v>
                </c:pt>
                <c:pt idx="3188">
                  <c:v>9.4209217880720196E-3</c:v>
                </c:pt>
                <c:pt idx="3189">
                  <c:v>9.4220446288532343E-3</c:v>
                </c:pt>
                <c:pt idx="3190">
                  <c:v>9.4225676313138516E-3</c:v>
                </c:pt>
                <c:pt idx="3191">
                  <c:v>9.4236153710772173E-3</c:v>
                </c:pt>
                <c:pt idx="3192">
                  <c:v>9.4246209799743533E-3</c:v>
                </c:pt>
                <c:pt idx="3193">
                  <c:v>9.4255843936519312E-3</c:v>
                </c:pt>
                <c:pt idx="3194">
                  <c:v>9.4270272571674776E-3</c:v>
                </c:pt>
                <c:pt idx="3195">
                  <c:v>9.4278970171949184E-3</c:v>
                </c:pt>
                <c:pt idx="3196">
                  <c:v>9.4287243718502427E-3</c:v>
                </c:pt>
                <c:pt idx="3197">
                  <c:v>9.4295092567849223E-3</c:v>
                </c:pt>
                <c:pt idx="3198">
                  <c:v>9.4302516076530118E-3</c:v>
                </c:pt>
                <c:pt idx="3199">
                  <c:v>9.4304751725852488E-3</c:v>
                </c:pt>
                <c:pt idx="3200">
                  <c:v>9.4316084498155088E-3</c:v>
                </c:pt>
                <c:pt idx="3201">
                  <c:v>9.432222812430913E-3</c:v>
                </c:pt>
                <c:pt idx="3202">
                  <c:v>9.4327943836200016E-3</c:v>
                </c:pt>
                <c:pt idx="3203">
                  <c:v>9.4328836372680209E-3</c:v>
                </c:pt>
                <c:pt idx="3204">
                  <c:v>9.4330903721234795E-3</c:v>
                </c:pt>
                <c:pt idx="3205">
                  <c:v>9.4335485824568015E-3</c:v>
                </c:pt>
                <c:pt idx="3206">
                  <c:v>9.4339637726431214E-3</c:v>
                </c:pt>
                <c:pt idx="3207">
                  <c:v>9.4343358783674763E-3</c:v>
                </c:pt>
                <c:pt idx="3208">
                  <c:v>9.4347967745914904E-3</c:v>
                </c:pt>
                <c:pt idx="3209">
                  <c:v>9.4350794169006085E-3</c:v>
                </c:pt>
                <c:pt idx="3210">
                  <c:v>9.4353187760994432E-3</c:v>
                </c:pt>
                <c:pt idx="3211">
                  <c:v>9.4355147878851468E-3</c:v>
                </c:pt>
                <c:pt idx="3212">
                  <c:v>9.435667387956188E-3</c:v>
                </c:pt>
                <c:pt idx="3213">
                  <c:v>9.4356601378262524E-3</c:v>
                </c:pt>
                <c:pt idx="3214">
                  <c:v>9.4357288517783501E-3</c:v>
                </c:pt>
                <c:pt idx="3215">
                  <c:v>9.4357539668605186E-3</c:v>
                </c:pt>
                <c:pt idx="3216">
                  <c:v>9.435735418784735E-3</c:v>
                </c:pt>
                <c:pt idx="3217">
                  <c:v>9.435776962249124E-3</c:v>
                </c:pt>
                <c:pt idx="3218">
                  <c:v>9.4356677418656176E-3</c:v>
                </c:pt>
                <c:pt idx="3219">
                  <c:v>9.4355146597401799E-3</c:v>
                </c:pt>
                <c:pt idx="3220">
                  <c:v>9.4351853288844063E-3</c:v>
                </c:pt>
                <c:pt idx="3221">
                  <c:v>9.4349479113884256E-3</c:v>
                </c:pt>
                <c:pt idx="3222">
                  <c:v>9.4347036042388872E-3</c:v>
                </c:pt>
                <c:pt idx="3223">
                  <c:v>9.4343776142282107E-3</c:v>
                </c:pt>
                <c:pt idx="3224">
                  <c:v>9.434007446858305E-3</c:v>
                </c:pt>
                <c:pt idx="3225">
                  <c:v>9.4335930378654387E-3</c:v>
                </c:pt>
                <c:pt idx="3226">
                  <c:v>9.4331343229911765E-3</c:v>
                </c:pt>
                <c:pt idx="3227">
                  <c:v>9.4326312379788523E-3</c:v>
                </c:pt>
                <c:pt idx="3228">
                  <c:v>9.4320837185771032E-3</c:v>
                </c:pt>
                <c:pt idx="3229">
                  <c:v>9.4314917005341153E-3</c:v>
                </c:pt>
                <c:pt idx="3230">
                  <c:v>9.431163944948185E-3</c:v>
                </c:pt>
                <c:pt idx="3231">
                  <c:v>9.4304665916547948E-3</c:v>
                </c:pt>
                <c:pt idx="3232">
                  <c:v>9.4297245182133893E-3</c:v>
                </c:pt>
                <c:pt idx="3233">
                  <c:v>9.428937660378587E-3</c:v>
                </c:pt>
                <c:pt idx="3234">
                  <c:v>9.427960440951828E-3</c:v>
                </c:pt>
                <c:pt idx="3235">
                  <c:v>9.4270935796538936E-3</c:v>
                </c:pt>
                <c:pt idx="3236">
                  <c:v>9.4261817585325532E-3</c:v>
                </c:pt>
                <c:pt idx="3237">
                  <c:v>9.4252249133594031E-3</c:v>
                </c:pt>
                <c:pt idx="3238">
                  <c:v>9.4242229799108464E-3</c:v>
                </c:pt>
                <c:pt idx="3239">
                  <c:v>9.4232724438861049E-3</c:v>
                </c:pt>
                <c:pt idx="3240">
                  <c:v>9.4221702967503974E-3</c:v>
                </c:pt>
                <c:pt idx="3241">
                  <c:v>9.4210228513893057E-3</c:v>
                </c:pt>
                <c:pt idx="3242">
                  <c:v>9.4198300435879567E-3</c:v>
                </c:pt>
                <c:pt idx="3243">
                  <c:v>9.4185347409022867E-3</c:v>
                </c:pt>
                <c:pt idx="3244">
                  <c:v>9.4172609292681904E-3</c:v>
                </c:pt>
                <c:pt idx="3245">
                  <c:v>9.4159415798782328E-3</c:v>
                </c:pt>
                <c:pt idx="3246">
                  <c:v>9.4146040123303208E-3</c:v>
                </c:pt>
                <c:pt idx="3247">
                  <c:v>9.4131848214240223E-3</c:v>
                </c:pt>
                <c:pt idx="3248">
                  <c:v>9.4117229488552175E-3</c:v>
                </c:pt>
                <c:pt idx="3249">
                  <c:v>9.410220122180072E-3</c:v>
                </c:pt>
                <c:pt idx="3250">
                  <c:v>9.408678071440928E-3</c:v>
                </c:pt>
                <c:pt idx="3251">
                  <c:v>9.4071103595522818E-3</c:v>
                </c:pt>
                <c:pt idx="3252">
                  <c:v>9.4054832303773969E-3</c:v>
                </c:pt>
                <c:pt idx="3253">
                  <c:v>9.4038339125690467E-3</c:v>
                </c:pt>
                <c:pt idx="3254">
                  <c:v>9.4021523157313564E-3</c:v>
                </c:pt>
                <c:pt idx="3255">
                  <c:v>9.4004401823375855E-3</c:v>
                </c:pt>
                <c:pt idx="3256">
                  <c:v>9.3987471897419208E-3</c:v>
                </c:pt>
                <c:pt idx="3257">
                  <c:v>9.396983723314092E-3</c:v>
                </c:pt>
                <c:pt idx="3258">
                  <c:v>9.3951943875558476E-3</c:v>
                </c:pt>
                <c:pt idx="3259">
                  <c:v>9.3933809731631332E-3</c:v>
                </c:pt>
                <c:pt idx="3260">
                  <c:v>9.3915296539409041E-3</c:v>
                </c:pt>
                <c:pt idx="3261">
                  <c:v>9.3896076846204397E-3</c:v>
                </c:pt>
                <c:pt idx="3262">
                  <c:v>9.3877974541986403E-3</c:v>
                </c:pt>
                <c:pt idx="3263">
                  <c:v>9.3859052691233485E-3</c:v>
                </c:pt>
                <c:pt idx="3264">
                  <c:v>9.383998084524248E-3</c:v>
                </c:pt>
                <c:pt idx="3265">
                  <c:v>9.3820954343594408E-3</c:v>
                </c:pt>
                <c:pt idx="3266">
                  <c:v>9.3801638222562062E-3</c:v>
                </c:pt>
                <c:pt idx="3267">
                  <c:v>9.3782225484635006E-3</c:v>
                </c:pt>
                <c:pt idx="3268">
                  <c:v>9.3762734265192167E-3</c:v>
                </c:pt>
                <c:pt idx="3269">
                  <c:v>9.3743001209593679E-3</c:v>
                </c:pt>
                <c:pt idx="3270">
                  <c:v>9.3723407459181361E-3</c:v>
                </c:pt>
                <c:pt idx="3271">
                  <c:v>9.3703789971367919E-3</c:v>
                </c:pt>
                <c:pt idx="3272">
                  <c:v>9.3684166875109623E-3</c:v>
                </c:pt>
                <c:pt idx="3273">
                  <c:v>9.3664732916169408E-3</c:v>
                </c:pt>
                <c:pt idx="3274">
                  <c:v>9.364512765818532E-3</c:v>
                </c:pt>
                <c:pt idx="3275">
                  <c:v>9.3625532403285305E-3</c:v>
                </c:pt>
                <c:pt idx="3276">
                  <c:v>9.3605947170039127E-3</c:v>
                </c:pt>
                <c:pt idx="3277">
                  <c:v>9.3586371977007771E-3</c:v>
                </c:pt>
                <c:pt idx="3278">
                  <c:v>9.3566806842760985E-3</c:v>
                </c:pt>
                <c:pt idx="3279">
                  <c:v>9.354725178584657E-3</c:v>
                </c:pt>
                <c:pt idx="3280">
                  <c:v>9.3527706824851845E-3</c:v>
                </c:pt>
                <c:pt idx="3281">
                  <c:v>9.3508171978307075E-3</c:v>
                </c:pt>
                <c:pt idx="3282">
                  <c:v>9.3487930913732087E-3</c:v>
                </c:pt>
                <c:pt idx="3283">
                  <c:v>9.3468417257153331E-3</c:v>
                </c:pt>
                <c:pt idx="3284">
                  <c:v>9.3448913777504829E-3</c:v>
                </c:pt>
                <c:pt idx="3285">
                  <c:v>9.3429420493360976E-3</c:v>
                </c:pt>
                <c:pt idx="3286">
                  <c:v>9.3410471910983298E-3</c:v>
                </c:pt>
                <c:pt idx="3287">
                  <c:v>9.3390998373944663E-3</c:v>
                </c:pt>
                <c:pt idx="3288">
                  <c:v>9.3371535083005067E-3</c:v>
                </c:pt>
                <c:pt idx="3289">
                  <c:v>9.3352082056728913E-3</c:v>
                </c:pt>
                <c:pt idx="3290">
                  <c:v>9.3332639313693684E-3</c:v>
                </c:pt>
                <c:pt idx="3291">
                  <c:v>9.3312675933582452E-3</c:v>
                </c:pt>
                <c:pt idx="3292">
                  <c:v>9.329325453772748E-3</c:v>
                </c:pt>
                <c:pt idx="3293">
                  <c:v>9.3273843485877726E-3</c:v>
                </c:pt>
                <c:pt idx="3294">
                  <c:v>9.3254442796607585E-3</c:v>
                </c:pt>
                <c:pt idx="3295">
                  <c:v>9.3235580496640273E-3</c:v>
                </c:pt>
                <c:pt idx="3296">
                  <c:v>9.3216199842802213E-3</c:v>
                </c:pt>
                <c:pt idx="3297">
                  <c:v>9.3196829602125199E-3</c:v>
                </c:pt>
                <c:pt idx="3298">
                  <c:v>9.3177469793173616E-3</c:v>
                </c:pt>
                <c:pt idx="3299">
                  <c:v>9.3158120434529302E-3</c:v>
                </c:pt>
                <c:pt idx="3300">
                  <c:v>9.3138257314602374E-3</c:v>
                </c:pt>
                <c:pt idx="3301">
                  <c:v>9.3118929683132894E-3</c:v>
                </c:pt>
                <c:pt idx="3302">
                  <c:v>9.3099612562747899E-3</c:v>
                </c:pt>
                <c:pt idx="3303">
                  <c:v>9.3080305971991687E-3</c:v>
                </c:pt>
                <c:pt idx="3304">
                  <c:v>9.3061009929451526E-3</c:v>
                </c:pt>
                <c:pt idx="3305">
                  <c:v>9.3041724453684638E-3</c:v>
                </c:pt>
                <c:pt idx="3306">
                  <c:v>9.3022449563239622E-3</c:v>
                </c:pt>
                <c:pt idx="3307">
                  <c:v>9.3003185276699461E-3</c:v>
                </c:pt>
                <c:pt idx="3308">
                  <c:v>9.2984794927993917E-3</c:v>
                </c:pt>
                <c:pt idx="3309">
                  <c:v>9.2965550552879441E-3</c:v>
                </c:pt>
                <c:pt idx="3310">
                  <c:v>9.2946316828829544E-3</c:v>
                </c:pt>
                <c:pt idx="3311">
                  <c:v>9.2927093774414979E-3</c:v>
                </c:pt>
                <c:pt idx="3312">
                  <c:v>9.2907881408188873E-3</c:v>
                </c:pt>
                <c:pt idx="3313">
                  <c:v>9.2888508406928898E-3</c:v>
                </c:pt>
                <c:pt idx="3314">
                  <c:v>9.2869317751358739E-3</c:v>
                </c:pt>
                <c:pt idx="3315">
                  <c:v>9.2850137841386411E-3</c:v>
                </c:pt>
                <c:pt idx="3316">
                  <c:v>9.2830968695537738E-3</c:v>
                </c:pt>
                <c:pt idx="3317">
                  <c:v>9.2811980549597512E-3</c:v>
                </c:pt>
                <c:pt idx="3318">
                  <c:v>9.2792832702307468E-3</c:v>
                </c:pt>
                <c:pt idx="3319">
                  <c:v>9.2773695673143905E-3</c:v>
                </c:pt>
                <c:pt idx="3320">
                  <c:v>9.2754569480651139E-3</c:v>
                </c:pt>
                <c:pt idx="3321">
                  <c:v>9.2735285078068917E-3</c:v>
                </c:pt>
                <c:pt idx="3322">
                  <c:v>9.2716180906852515E-3</c:v>
                </c:pt>
                <c:pt idx="3323">
                  <c:v>9.2697087629704175E-3</c:v>
                </c:pt>
                <c:pt idx="3324">
                  <c:v>9.2678005265180493E-3</c:v>
                </c:pt>
                <c:pt idx="3325">
                  <c:v>9.265893383184242E-3</c:v>
                </c:pt>
                <c:pt idx="3326">
                  <c:v>9.264004093535616E-3</c:v>
                </c:pt>
                <c:pt idx="3327">
                  <c:v>9.2620991119306689E-3</c:v>
                </c:pt>
                <c:pt idx="3328">
                  <c:v>9.2601952288427995E-3</c:v>
                </c:pt>
                <c:pt idx="3329">
                  <c:v>9.2582924461268781E-3</c:v>
                </c:pt>
                <c:pt idx="3330">
                  <c:v>9.2563907656391005E-3</c:v>
                </c:pt>
                <c:pt idx="3331">
                  <c:v>9.2544901892352201E-3</c:v>
                </c:pt>
                <c:pt idx="3332">
                  <c:v>9.2525907187709869E-3</c:v>
                </c:pt>
                <c:pt idx="3333">
                  <c:v>9.2506923561043661E-3</c:v>
                </c:pt>
                <c:pt idx="3334">
                  <c:v>9.248712563974042E-3</c:v>
                </c:pt>
                <c:pt idx="3335">
                  <c:v>9.2468165798568081E-3</c:v>
                </c:pt>
                <c:pt idx="3336">
                  <c:v>9.2449217099584008E-3</c:v>
                </c:pt>
                <c:pt idx="3337">
                  <c:v>9.2430279561358259E-3</c:v>
                </c:pt>
                <c:pt idx="3338">
                  <c:v>9.2411844544644673E-3</c:v>
                </c:pt>
                <c:pt idx="3339">
                  <c:v>9.2392928418239539E-3</c:v>
                </c:pt>
                <c:pt idx="3340">
                  <c:v>9.2374023503141688E-3</c:v>
                </c:pt>
                <c:pt idx="3341">
                  <c:v>9.2355129817898035E-3</c:v>
                </c:pt>
                <c:pt idx="3342">
                  <c:v>9.2336247381081711E-3</c:v>
                </c:pt>
                <c:pt idx="3343">
                  <c:v>9.231688974729535E-3</c:v>
                </c:pt>
                <c:pt idx="3344">
                  <c:v>9.2298030854065499E-3</c:v>
                </c:pt>
                <c:pt idx="3345">
                  <c:v>9.2279183270077367E-3</c:v>
                </c:pt>
                <c:pt idx="3346">
                  <c:v>9.2260347013888144E-3</c:v>
                </c:pt>
                <c:pt idx="3347">
                  <c:v>9.2242004572953805E-3</c:v>
                </c:pt>
                <c:pt idx="3348">
                  <c:v>9.2223190016435582E-3</c:v>
                </c:pt>
                <c:pt idx="3349">
                  <c:v>9.2204386838264808E-3</c:v>
                </c:pt>
                <c:pt idx="3350">
                  <c:v>9.2185595056988399E-3</c:v>
                </c:pt>
                <c:pt idx="3351">
                  <c:v>9.2166814691175079E-3</c:v>
                </c:pt>
                <c:pt idx="3352">
                  <c:v>9.2147568400072644E-3</c:v>
                </c:pt>
                <c:pt idx="3353">
                  <c:v>9.2128811958206314E-3</c:v>
                </c:pt>
                <c:pt idx="3354">
                  <c:v>9.2110066992635176E-3</c:v>
                </c:pt>
                <c:pt idx="3355">
                  <c:v>9.2091333521912115E-3</c:v>
                </c:pt>
                <c:pt idx="3356">
                  <c:v>9.2072611564594335E-3</c:v>
                </c:pt>
                <c:pt idx="3357">
                  <c:v>9.2053901139247628E-3</c:v>
                </c:pt>
                <c:pt idx="3358">
                  <c:v>9.203520226442061E-3</c:v>
                </c:pt>
                <c:pt idx="3359">
                  <c:v>9.2016514958691946E-3</c:v>
                </c:pt>
                <c:pt idx="3360">
                  <c:v>9.1998620927141762E-3</c:v>
                </c:pt>
                <c:pt idx="3361">
                  <c:v>9.1979955018535141E-3</c:v>
                </c:pt>
                <c:pt idx="3362">
                  <c:v>9.196130072609953E-3</c:v>
                </c:pt>
                <c:pt idx="3363">
                  <c:v>9.1942658068401295E-3</c:v>
                </c:pt>
                <c:pt idx="3364">
                  <c:v>9.1924027063993545E-3</c:v>
                </c:pt>
                <c:pt idx="3365">
                  <c:v>9.1905253142643417E-3</c:v>
                </c:pt>
                <c:pt idx="3366">
                  <c:v>9.1886645868095879E-3</c:v>
                </c:pt>
                <c:pt idx="3367">
                  <c:v>9.186805030424669E-3</c:v>
                </c:pt>
                <c:pt idx="3368">
                  <c:v>9.1849466469634856E-3</c:v>
                </c:pt>
                <c:pt idx="3369">
                  <c:v>9.183104749092284E-3</c:v>
                </c:pt>
                <c:pt idx="3370">
                  <c:v>9.1812486796005923E-3</c:v>
                </c:pt>
                <c:pt idx="3371">
                  <c:v>9.1793937884291025E-3</c:v>
                </c:pt>
                <c:pt idx="3372">
                  <c:v>9.1775400774335714E-3</c:v>
                </c:pt>
                <c:pt idx="3373">
                  <c:v>9.175672388485814E-3</c:v>
                </c:pt>
                <c:pt idx="3374">
                  <c:v>9.1738210815450992E-3</c:v>
                </c:pt>
                <c:pt idx="3375">
                  <c:v>9.171970960520805E-3</c:v>
                </c:pt>
                <c:pt idx="3376">
                  <c:v>9.1701220272672711E-3</c:v>
                </c:pt>
                <c:pt idx="3377">
                  <c:v>9.1680104174870526E-3</c:v>
                </c:pt>
                <c:pt idx="3378">
                  <c:v>9.1661789977269519E-3</c:v>
                </c:pt>
                <c:pt idx="3379">
                  <c:v>9.1643337705285093E-3</c:v>
                </c:pt>
                <c:pt idx="3380">
                  <c:v>9.1624897386174738E-3</c:v>
                </c:pt>
                <c:pt idx="3381">
                  <c:v>9.1606469038491532E-3</c:v>
                </c:pt>
                <c:pt idx="3382">
                  <c:v>9.1588052680801856E-3</c:v>
                </c:pt>
                <c:pt idx="3383">
                  <c:v>9.1569648331650006E-3</c:v>
                </c:pt>
                <c:pt idx="3384">
                  <c:v>9.1551256009606737E-3</c:v>
                </c:pt>
                <c:pt idx="3385">
                  <c:v>9.1532875733220751E-3</c:v>
                </c:pt>
                <c:pt idx="3386">
                  <c:v>9.151392193827889E-3</c:v>
                </c:pt>
                <c:pt idx="3387">
                  <c:v>9.1495567425968864E-3</c:v>
                </c:pt>
                <c:pt idx="3388">
                  <c:v>9.1477225021893253E-3</c:v>
                </c:pt>
                <c:pt idx="3389">
                  <c:v>9.1458894744614501E-3</c:v>
                </c:pt>
                <c:pt idx="3390">
                  <c:v>9.1441010861920205E-3</c:v>
                </c:pt>
                <c:pt idx="3391">
                  <c:v>9.1422270644658504E-3</c:v>
                </c:pt>
                <c:pt idx="3392">
                  <c:v>9.1393816084171554E-3</c:v>
                </c:pt>
                <c:pt idx="3393">
                  <c:v>9.1385695274570217E-3</c:v>
                </c:pt>
                <c:pt idx="3394">
                  <c:v>9.1367425909617463E-3</c:v>
                </c:pt>
                <c:pt idx="3395">
                  <c:v>9.1349168782806026E-3</c:v>
                </c:pt>
                <c:pt idx="3396">
                  <c:v>9.1330923912698349E-3</c:v>
                </c:pt>
                <c:pt idx="3397">
                  <c:v>9.1312691317843916E-3</c:v>
                </c:pt>
                <c:pt idx="3398">
                  <c:v>9.1294471016800851E-3</c:v>
                </c:pt>
                <c:pt idx="3399">
                  <c:v>9.1276263028144573E-3</c:v>
                </c:pt>
                <c:pt idx="3400">
                  <c:v>9.125806737040297E-3</c:v>
                </c:pt>
                <c:pt idx="3401">
                  <c:v>9.1239884062147125E-3</c:v>
                </c:pt>
                <c:pt idx="3402">
                  <c:v>9.1221713121939479E-3</c:v>
                </c:pt>
                <c:pt idx="3403">
                  <c:v>9.1203554568342494E-3</c:v>
                </c:pt>
                <c:pt idx="3404">
                  <c:v>9.1185408419905637E-3</c:v>
                </c:pt>
                <c:pt idx="3405">
                  <c:v>9.1167274695178428E-3</c:v>
                </c:pt>
                <c:pt idx="3406">
                  <c:v>9.1149153412727613E-3</c:v>
                </c:pt>
                <c:pt idx="3407">
                  <c:v>9.1131044591111331E-3</c:v>
                </c:pt>
                <c:pt idx="3408">
                  <c:v>9.1112948248883371E-3</c:v>
                </c:pt>
                <c:pt idx="3409">
                  <c:v>9.1094864404614832E-3</c:v>
                </c:pt>
                <c:pt idx="3410">
                  <c:v>9.1076793076837921E-3</c:v>
                </c:pt>
                <c:pt idx="3411">
                  <c:v>9.1058734284128057E-3</c:v>
                </c:pt>
                <c:pt idx="3412">
                  <c:v>9.1041229337343026E-3</c:v>
                </c:pt>
                <c:pt idx="3413">
                  <c:v>9.1023193873515668E-3</c:v>
                </c:pt>
                <c:pt idx="3414">
                  <c:v>9.100517099349191E-3</c:v>
                </c:pt>
                <c:pt idx="3415">
                  <c:v>9.0987160715824897E-3</c:v>
                </c:pt>
                <c:pt idx="3416">
                  <c:v>9.0969029481062606E-3</c:v>
                </c:pt>
                <c:pt idx="3417">
                  <c:v>9.0950512848026795E-3</c:v>
                </c:pt>
                <c:pt idx="3418">
                  <c:v>9.0933073018064376E-3</c:v>
                </c:pt>
                <c:pt idx="3419">
                  <c:v>9.0915113794764659E-3</c:v>
                </c:pt>
                <c:pt idx="3420">
                  <c:v>9.0897167268328295E-3</c:v>
                </c:pt>
                <c:pt idx="3421">
                  <c:v>9.0879364738487168E-3</c:v>
                </c:pt>
                <c:pt idx="3422">
                  <c:v>9.0861443196901624E-3</c:v>
                </c:pt>
                <c:pt idx="3423">
                  <c:v>9.0843534406110961E-3</c:v>
                </c:pt>
                <c:pt idx="3424">
                  <c:v>9.0825638384681544E-3</c:v>
                </c:pt>
                <c:pt idx="3425">
                  <c:v>9.0807625738721972E-3</c:v>
                </c:pt>
                <c:pt idx="3426">
                  <c:v>9.078975578319784E-3</c:v>
                </c:pt>
                <c:pt idx="3427">
                  <c:v>9.0771898654433154E-3</c:v>
                </c:pt>
                <c:pt idx="3428">
                  <c:v>9.0754054371002067E-3</c:v>
                </c:pt>
                <c:pt idx="3429">
                  <c:v>9.0728966921757807E-3</c:v>
                </c:pt>
                <c:pt idx="3430">
                  <c:v>9.0710771846571597E-3</c:v>
                </c:pt>
                <c:pt idx="3431">
                  <c:v>9.0692971745108472E-3</c:v>
                </c:pt>
                <c:pt idx="3432">
                  <c:v>9.0675184571119821E-3</c:v>
                </c:pt>
                <c:pt idx="3433">
                  <c:v>9.0657410343192978E-3</c:v>
                </c:pt>
                <c:pt idx="3434">
                  <c:v>9.0639649079866953E-3</c:v>
                </c:pt>
                <c:pt idx="3435">
                  <c:v>9.0621900799698341E-3</c:v>
                </c:pt>
                <c:pt idx="3436">
                  <c:v>9.06041655212525E-3</c:v>
                </c:pt>
                <c:pt idx="3437">
                  <c:v>9.0586443263068455E-3</c:v>
                </c:pt>
                <c:pt idx="3438">
                  <c:v>9.056848830853087E-3</c:v>
                </c:pt>
                <c:pt idx="3439">
                  <c:v>9.0550793136785594E-3</c:v>
                </c:pt>
                <c:pt idx="3440">
                  <c:v>9.0533111044473515E-3</c:v>
                </c:pt>
                <c:pt idx="3441">
                  <c:v>9.0515442050118928E-3</c:v>
                </c:pt>
                <c:pt idx="3442">
                  <c:v>9.0497907025926094E-3</c:v>
                </c:pt>
                <c:pt idx="3443">
                  <c:v>9.0475225268754171E-3</c:v>
                </c:pt>
                <c:pt idx="3444">
                  <c:v>9.0462633688018716E-3</c:v>
                </c:pt>
                <c:pt idx="3445">
                  <c:v>9.0445016765466277E-3</c:v>
                </c:pt>
                <c:pt idx="3446">
                  <c:v>9.042741303192655E-3</c:v>
                </c:pt>
                <c:pt idx="3447">
                  <c:v>9.0409704180571815E-3</c:v>
                </c:pt>
                <c:pt idx="3448">
                  <c:v>9.0392127391586662E-3</c:v>
                </c:pt>
                <c:pt idx="3449">
                  <c:v>9.0374563849009836E-3</c:v>
                </c:pt>
                <c:pt idx="3450">
                  <c:v>9.035701357141341E-3</c:v>
                </c:pt>
                <c:pt idx="3451">
                  <c:v>9.0339592848761637E-3</c:v>
                </c:pt>
                <c:pt idx="3452">
                  <c:v>9.0322068638927569E-3</c:v>
                </c:pt>
                <c:pt idx="3453">
                  <c:v>9.0304557747987024E-3</c:v>
                </c:pt>
                <c:pt idx="3454">
                  <c:v>9.0287060194495661E-3</c:v>
                </c:pt>
                <c:pt idx="3455">
                  <c:v>9.0269347666278657E-3</c:v>
                </c:pt>
                <c:pt idx="3456">
                  <c:v>9.0251991509344813E-3</c:v>
                </c:pt>
                <c:pt idx="3457">
                  <c:v>9.0234534606095772E-3</c:v>
                </c:pt>
                <c:pt idx="3458">
                  <c:v>9.0217091116256264E-3</c:v>
                </c:pt>
                <c:pt idx="3459">
                  <c:v>9.0199661058394005E-3</c:v>
                </c:pt>
                <c:pt idx="3460">
                  <c:v>9.0182244451050709E-3</c:v>
                </c:pt>
                <c:pt idx="3461">
                  <c:v>9.0164841312785453E-3</c:v>
                </c:pt>
                <c:pt idx="3462">
                  <c:v>9.0147451662148589E-3</c:v>
                </c:pt>
                <c:pt idx="3463">
                  <c:v>9.0130075517707887E-3</c:v>
                </c:pt>
                <c:pt idx="3464">
                  <c:v>9.0112931754621397E-3</c:v>
                </c:pt>
                <c:pt idx="3465">
                  <c:v>9.0095581597319317E-3</c:v>
                </c:pt>
                <c:pt idx="3466">
                  <c:v>9.007824499838047E-3</c:v>
                </c:pt>
                <c:pt idx="3467">
                  <c:v>9.0060921976357032E-3</c:v>
                </c:pt>
                <c:pt idx="3468">
                  <c:v>9.0043505268428137E-3</c:v>
                </c:pt>
                <c:pt idx="3469">
                  <c:v>9.0026210003234363E-3</c:v>
                </c:pt>
                <c:pt idx="3470">
                  <c:v>9.0008928372362663E-3</c:v>
                </c:pt>
                <c:pt idx="3471">
                  <c:v>8.9991660394364344E-3</c:v>
                </c:pt>
                <c:pt idx="3472">
                  <c:v>8.9974406087799403E-3</c:v>
                </c:pt>
                <c:pt idx="3473">
                  <c:v>8.9957269998358572E-3</c:v>
                </c:pt>
                <c:pt idx="3474">
                  <c:v>8.9940042534222015E-3</c:v>
                </c:pt>
                <c:pt idx="3475">
                  <c:v>8.9922828795440373E-3</c:v>
                </c:pt>
                <c:pt idx="3476">
                  <c:v>8.9905628800552671E-3</c:v>
                </c:pt>
                <c:pt idx="3477">
                  <c:v>8.9888340275853292E-3</c:v>
                </c:pt>
                <c:pt idx="3478">
                  <c:v>8.9871168387500502E-3</c:v>
                </c:pt>
                <c:pt idx="3479">
                  <c:v>8.9854010300475014E-3</c:v>
                </c:pt>
                <c:pt idx="3480">
                  <c:v>8.9836866033306245E-3</c:v>
                </c:pt>
                <c:pt idx="3481">
                  <c:v>8.9817389479265545E-3</c:v>
                </c:pt>
                <c:pt idx="3482">
                  <c:v>8.980027431821011E-3</c:v>
                </c:pt>
                <c:pt idx="3483">
                  <c:v>8.9783173033597518E-3</c:v>
                </c:pt>
                <c:pt idx="3484">
                  <c:v>8.9766085643958014E-3</c:v>
                </c:pt>
                <c:pt idx="3485">
                  <c:v>8.9749012167848197E-3</c:v>
                </c:pt>
                <c:pt idx="3486">
                  <c:v>8.9731952623820221E-3</c:v>
                </c:pt>
                <c:pt idx="3487">
                  <c:v>8.9714907030430703E-3</c:v>
                </c:pt>
                <c:pt idx="3488">
                  <c:v>8.9697875406236204E-3</c:v>
                </c:pt>
                <c:pt idx="3489">
                  <c:v>8.9680857769784544E-3</c:v>
                </c:pt>
                <c:pt idx="3490">
                  <c:v>8.9663664690452175E-3</c:v>
                </c:pt>
                <c:pt idx="3491">
                  <c:v>8.96466762575613E-3</c:v>
                </c:pt>
                <c:pt idx="3492">
                  <c:v>8.9629701871586226E-3</c:v>
                </c:pt>
                <c:pt idx="3493">
                  <c:v>8.9612741551081676E-3</c:v>
                </c:pt>
                <c:pt idx="3494">
                  <c:v>8.9595887656175755E-3</c:v>
                </c:pt>
                <c:pt idx="3495">
                  <c:v>8.9578954928951036E-3</c:v>
                </c:pt>
                <c:pt idx="3496">
                  <c:v>8.9562036321094267E-3</c:v>
                </c:pt>
                <c:pt idx="3497">
                  <c:v>8.9540304601968407E-3</c:v>
                </c:pt>
                <c:pt idx="3498">
                  <c:v>8.9523418336629381E-3</c:v>
                </c:pt>
                <c:pt idx="3499">
                  <c:v>8.9506278863514845E-3</c:v>
                </c:pt>
                <c:pt idx="3500">
                  <c:v>8.9489422785708171E-3</c:v>
                </c:pt>
                <c:pt idx="3501">
                  <c:v>8.9472580930610533E-3</c:v>
                </c:pt>
                <c:pt idx="3502">
                  <c:v>8.9455753316779133E-3</c:v>
                </c:pt>
                <c:pt idx="3503">
                  <c:v>8.9439200086009057E-3</c:v>
                </c:pt>
                <c:pt idx="3504">
                  <c:v>8.9422399180970266E-3</c:v>
                </c:pt>
                <c:pt idx="3505">
                  <c:v>8.9405612567585689E-3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83680"/>
        <c:axId val="6469856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42758</c:v>
                </c:pt>
                <c:pt idx="1">
                  <c:v>42788</c:v>
                </c:pt>
                <c:pt idx="2">
                  <c:v>42816</c:v>
                </c:pt>
                <c:pt idx="3">
                  <c:v>42849</c:v>
                </c:pt>
                <c:pt idx="4">
                  <c:v>42877</c:v>
                </c:pt>
                <c:pt idx="5">
                  <c:v>42908</c:v>
                </c:pt>
                <c:pt idx="6">
                  <c:v>42940</c:v>
                </c:pt>
                <c:pt idx="7">
                  <c:v>42969</c:v>
                </c:pt>
                <c:pt idx="8">
                  <c:v>43000</c:v>
                </c:pt>
                <c:pt idx="9">
                  <c:v>43031</c:v>
                </c:pt>
                <c:pt idx="10">
                  <c:v>43061</c:v>
                </c:pt>
                <c:pt idx="11">
                  <c:v>43091</c:v>
                </c:pt>
                <c:pt idx="12">
                  <c:v>43122</c:v>
                </c:pt>
                <c:pt idx="13">
                  <c:v>43153</c:v>
                </c:pt>
                <c:pt idx="14">
                  <c:v>43181</c:v>
                </c:pt>
                <c:pt idx="15">
                  <c:v>43213</c:v>
                </c:pt>
                <c:pt idx="16">
                  <c:v>43242</c:v>
                </c:pt>
                <c:pt idx="17">
                  <c:v>43273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-2.1100000000000003E-3</c:v>
                </c:pt>
                <c:pt idx="1">
                  <c:v>-2.0400000000000001E-3</c:v>
                </c:pt>
                <c:pt idx="2">
                  <c:v>-1.97E-3</c:v>
                </c:pt>
                <c:pt idx="3">
                  <c:v>-1.89E-3</c:v>
                </c:pt>
                <c:pt idx="4">
                  <c:v>-1.82E-3</c:v>
                </c:pt>
                <c:pt idx="5">
                  <c:v>-1.7399999999999998E-3</c:v>
                </c:pt>
                <c:pt idx="6">
                  <c:v>-1.67E-3</c:v>
                </c:pt>
                <c:pt idx="7">
                  <c:v>-1.6200000000000001E-3</c:v>
                </c:pt>
                <c:pt idx="8">
                  <c:v>-1.56E-3</c:v>
                </c:pt>
                <c:pt idx="9">
                  <c:v>-1.4900000000000002E-3</c:v>
                </c:pt>
                <c:pt idx="10">
                  <c:v>-1.4300000000000001E-3</c:v>
                </c:pt>
                <c:pt idx="11">
                  <c:v>-1.3600000000000001E-3</c:v>
                </c:pt>
                <c:pt idx="12">
                  <c:v>-1.2999999999999999E-3</c:v>
                </c:pt>
                <c:pt idx="13">
                  <c:v>-1.2199999999999999E-3</c:v>
                </c:pt>
                <c:pt idx="14">
                  <c:v>-1.15E-3</c:v>
                </c:pt>
                <c:pt idx="15">
                  <c:v>-1.0700000000000002E-3</c:v>
                </c:pt>
                <c:pt idx="16">
                  <c:v>-9.8999999999999999E-4</c:v>
                </c:pt>
                <c:pt idx="17">
                  <c:v>-8.8999999999999995E-4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983680"/>
        <c:axId val="646985600"/>
      </c:scatterChart>
      <c:dateAx>
        <c:axId val="646983680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98560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46985600"/>
        <c:scaling>
          <c:orientation val="minMax"/>
          <c:max val="2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69836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-2.3631027618709055E-3</c:v>
                </c:pt>
                <c:pt idx="1">
                  <c:v>-2.3631027619108735E-3</c:v>
                </c:pt>
                <c:pt idx="2">
                  <c:v>-2.3631027619108735E-3</c:v>
                </c:pt>
                <c:pt idx="3">
                  <c:v>-1.7030966171605044E-3</c:v>
                </c:pt>
                <c:pt idx="4">
                  <c:v>-2.3631027619108735E-3</c:v>
                </c:pt>
                <c:pt idx="5">
                  <c:v>-2.3631027619108735E-3</c:v>
                </c:pt>
                <c:pt idx="6">
                  <c:v>-2.3631027619508416E-3</c:v>
                </c:pt>
                <c:pt idx="7">
                  <c:v>-2.3631027617909695E-3</c:v>
                </c:pt>
                <c:pt idx="8">
                  <c:v>-2.3630872501323452E-3</c:v>
                </c:pt>
                <c:pt idx="9">
                  <c:v>-2.3631027619108735E-3</c:v>
                </c:pt>
                <c:pt idx="10">
                  <c:v>-2.3631027619108735E-3</c:v>
                </c:pt>
                <c:pt idx="11">
                  <c:v>-2.3631027618709055E-3</c:v>
                </c:pt>
                <c:pt idx="12">
                  <c:v>-2.3631027618709055E-3</c:v>
                </c:pt>
                <c:pt idx="13">
                  <c:v>-2.3630872501323452E-3</c:v>
                </c:pt>
                <c:pt idx="14">
                  <c:v>-2.3631027618709055E-3</c:v>
                </c:pt>
                <c:pt idx="15">
                  <c:v>-2.3631027619508416E-3</c:v>
                </c:pt>
                <c:pt idx="16">
                  <c:v>-2.3631027619108735E-3</c:v>
                </c:pt>
                <c:pt idx="17">
                  <c:v>-2.3631027618709055E-3</c:v>
                </c:pt>
                <c:pt idx="18">
                  <c:v>-2.3630872501056999E-3</c:v>
                </c:pt>
                <c:pt idx="19">
                  <c:v>-2.3606728108305219E-3</c:v>
                </c:pt>
                <c:pt idx="20">
                  <c:v>-2.3556879842390188E-3</c:v>
                </c:pt>
                <c:pt idx="21">
                  <c:v>-2.3505382199440206E-3</c:v>
                </c:pt>
                <c:pt idx="22">
                  <c:v>-2.3452534499224242E-3</c:v>
                </c:pt>
                <c:pt idx="23">
                  <c:v>-2.3343684146093224E-3</c:v>
                </c:pt>
                <c:pt idx="24">
                  <c:v>-2.3233629552255053E-3</c:v>
                </c:pt>
                <c:pt idx="25">
                  <c:v>-2.3178521381028716E-3</c:v>
                </c:pt>
                <c:pt idx="26">
                  <c:v>-2.3123859079143827E-3</c:v>
                </c:pt>
                <c:pt idx="27">
                  <c:v>-2.3069941964370955E-3</c:v>
                </c:pt>
                <c:pt idx="28">
                  <c:v>-2.2965941792962852E-3</c:v>
                </c:pt>
                <c:pt idx="29">
                  <c:v>-2.2867711813745473E-3</c:v>
                </c:pt>
                <c:pt idx="30">
                  <c:v>-2.2822010455447739E-3</c:v>
                </c:pt>
                <c:pt idx="31">
                  <c:v>-2.2778850212068491E-3</c:v>
                </c:pt>
                <c:pt idx="32">
                  <c:v>-2.2738530402177659E-3</c:v>
                </c:pt>
                <c:pt idx="33">
                  <c:v>-2.2668712761175769E-3</c:v>
                </c:pt>
                <c:pt idx="34">
                  <c:v>-2.2611641930048165E-3</c:v>
                </c:pt>
                <c:pt idx="35">
                  <c:v>-2.2590014108114786E-3</c:v>
                </c:pt>
                <c:pt idx="36">
                  <c:v>-2.2573022645477892E-3</c:v>
                </c:pt>
                <c:pt idx="37">
                  <c:v>-2.2560966863105492E-3</c:v>
                </c:pt>
                <c:pt idx="38">
                  <c:v>-2.255466286364971E-3</c:v>
                </c:pt>
                <c:pt idx="39">
                  <c:v>-2.2568086962815315E-3</c:v>
                </c:pt>
                <c:pt idx="40">
                  <c:v>-2.2585199398283962E-3</c:v>
                </c:pt>
                <c:pt idx="41">
                  <c:v>-2.2594199002945459E-3</c:v>
                </c:pt>
                <c:pt idx="42">
                  <c:v>-2.2590400689681545E-3</c:v>
                </c:pt>
                <c:pt idx="43">
                  <c:v>-2.2581094535967239E-3</c:v>
                </c:pt>
                <c:pt idx="44">
                  <c:v>-2.2570105740760127E-3</c:v>
                </c:pt>
                <c:pt idx="45">
                  <c:v>-2.2563358541560774E-3</c:v>
                </c:pt>
                <c:pt idx="46">
                  <c:v>-2.2555782739575037E-3</c:v>
                </c:pt>
                <c:pt idx="47">
                  <c:v>-2.254729872928074E-3</c:v>
                </c:pt>
                <c:pt idx="48">
                  <c:v>-2.2526764348818062E-3</c:v>
                </c:pt>
                <c:pt idx="49">
                  <c:v>-2.2502688450209973E-3</c:v>
                </c:pt>
                <c:pt idx="50">
                  <c:v>-2.2488469280768086E-3</c:v>
                </c:pt>
                <c:pt idx="51">
                  <c:v>-2.2472864257094827E-3</c:v>
                </c:pt>
                <c:pt idx="52">
                  <c:v>-2.2455793770070898E-3</c:v>
                </c:pt>
                <c:pt idx="53">
                  <c:v>-2.2416230298105688E-3</c:v>
                </c:pt>
                <c:pt idx="54">
                  <c:v>-2.2371265034859533E-3</c:v>
                </c:pt>
                <c:pt idx="55">
                  <c:v>-2.2345673115475861E-3</c:v>
                </c:pt>
                <c:pt idx="56">
                  <c:v>-2.2318138085619665E-3</c:v>
                </c:pt>
                <c:pt idx="57">
                  <c:v>-2.2288580340168451E-3</c:v>
                </c:pt>
                <c:pt idx="58">
                  <c:v>-2.2222187239950841E-3</c:v>
                </c:pt>
                <c:pt idx="59">
                  <c:v>-2.2148530019627799E-3</c:v>
                </c:pt>
                <c:pt idx="60">
                  <c:v>-2.210766456860469E-3</c:v>
                </c:pt>
                <c:pt idx="61">
                  <c:v>-2.2064736560656328E-3</c:v>
                </c:pt>
                <c:pt idx="62">
                  <c:v>-2.2021456123022531E-3</c:v>
                </c:pt>
                <c:pt idx="63">
                  <c:v>-2.1935193402722319E-3</c:v>
                </c:pt>
                <c:pt idx="64">
                  <c:v>-2.1849809098428707E-3</c:v>
                </c:pt>
                <c:pt idx="65">
                  <c:v>-2.1807445318744456E-3</c:v>
                </c:pt>
                <c:pt idx="66">
                  <c:v>-2.1765372447157816E-3</c:v>
                </c:pt>
                <c:pt idx="67">
                  <c:v>-2.1723626341785263E-3</c:v>
                </c:pt>
                <c:pt idx="68">
                  <c:v>-2.1641272549866031E-3</c:v>
                </c:pt>
                <c:pt idx="69">
                  <c:v>-2.1560626759953294E-3</c:v>
                </c:pt>
                <c:pt idx="70">
                  <c:v>-2.1521052368189686E-3</c:v>
                </c:pt>
                <c:pt idx="71">
                  <c:v>-2.1482019894536464E-3</c:v>
                </c:pt>
                <c:pt idx="72">
                  <c:v>-2.1443565199108505E-3</c:v>
                </c:pt>
                <c:pt idx="73">
                  <c:v>-2.1368634185048307E-3</c:v>
                </c:pt>
                <c:pt idx="74">
                  <c:v>-2.1296241361978829E-3</c:v>
                </c:pt>
                <c:pt idx="75">
                  <c:v>-2.1261213433421133E-3</c:v>
                </c:pt>
                <c:pt idx="76">
                  <c:v>-2.122697843538468E-3</c:v>
                </c:pt>
                <c:pt idx="77">
                  <c:v>-2.113007791817445E-3</c:v>
                </c:pt>
                <c:pt idx="78">
                  <c:v>-2.1040228049429288E-3</c:v>
                </c:pt>
                <c:pt idx="79">
                  <c:v>-2.1012547601095832E-3</c:v>
                </c:pt>
                <c:pt idx="80">
                  <c:v>-2.0985946953011592E-3</c:v>
                </c:pt>
                <c:pt idx="81">
                  <c:v>-2.0936402518723085E-3</c:v>
                </c:pt>
                <c:pt idx="82">
                  <c:v>-2.0890875162171696E-3</c:v>
                </c:pt>
                <c:pt idx="83">
                  <c:v>-2.0869093329833888E-3</c:v>
                </c:pt>
                <c:pt idx="84">
                  <c:v>-2.0847455678962845E-3</c:v>
                </c:pt>
                <c:pt idx="85">
                  <c:v>-2.0825962385018215E-3</c:v>
                </c:pt>
                <c:pt idx="86">
                  <c:v>-2.0772772683275154E-3</c:v>
                </c:pt>
                <c:pt idx="87">
                  <c:v>-2.0720667443052676E-3</c:v>
                </c:pt>
                <c:pt idx="88">
                  <c:v>-2.0700043989307915E-3</c:v>
                </c:pt>
                <c:pt idx="89">
                  <c:v>-2.0679566127101978E-3</c:v>
                </c:pt>
                <c:pt idx="90">
                  <c:v>-2.0638978249509776E-3</c:v>
                </c:pt>
                <c:pt idx="91">
                  <c:v>-2.0599114080477321E-3</c:v>
                </c:pt>
                <c:pt idx="92">
                  <c:v>-2.0579366799466925E-3</c:v>
                </c:pt>
                <c:pt idx="93">
                  <c:v>-2.0559766164751636E-3</c:v>
                </c:pt>
                <c:pt idx="94">
                  <c:v>-2.054031234939302E-3</c:v>
                </c:pt>
                <c:pt idx="95">
                  <c:v>-2.0501778243486868E-3</c:v>
                </c:pt>
                <c:pt idx="96">
                  <c:v>-2.0463968811501587E-3</c:v>
                </c:pt>
                <c:pt idx="97">
                  <c:v>-2.0445251737211123E-3</c:v>
                </c:pt>
                <c:pt idx="98">
                  <c:v>-2.0426682539032015E-3</c:v>
                </c:pt>
                <c:pt idx="99">
                  <c:v>-2.040826139242391E-3</c:v>
                </c:pt>
                <c:pt idx="100">
                  <c:v>-2.0371798202223346E-3</c:v>
                </c:pt>
                <c:pt idx="101">
                  <c:v>-2.0336028452394572E-3</c:v>
                </c:pt>
                <c:pt idx="102">
                  <c:v>-2.0318154168741387E-3</c:v>
                </c:pt>
                <c:pt idx="103">
                  <c:v>-2.0300228270375698E-3</c:v>
                </c:pt>
                <c:pt idx="104">
                  <c:v>-2.0282245819647216E-3</c:v>
                </c:pt>
                <c:pt idx="105">
                  <c:v>-2.0245953856212751E-3</c:v>
                </c:pt>
                <c:pt idx="106">
                  <c:v>-2.0209651726510458E-3</c:v>
                </c:pt>
                <c:pt idx="107">
                  <c:v>-2.0191312441619758E-3</c:v>
                </c:pt>
                <c:pt idx="108">
                  <c:v>-2.017288697486741E-3</c:v>
                </c:pt>
                <c:pt idx="109">
                  <c:v>-2.0154370390601528E-3</c:v>
                </c:pt>
                <c:pt idx="110">
                  <c:v>-2.0116896384969607E-3</c:v>
                </c:pt>
                <c:pt idx="111">
                  <c:v>-2.0079294099417666E-3</c:v>
                </c:pt>
                <c:pt idx="112">
                  <c:v>-2.0060247848041612E-3</c:v>
                </c:pt>
                <c:pt idx="113">
                  <c:v>-2.0041080851251891E-3</c:v>
                </c:pt>
                <c:pt idx="114">
                  <c:v>-2.0021788168200771E-3</c:v>
                </c:pt>
                <c:pt idx="115">
                  <c:v>-1.9982648241967382E-3</c:v>
                </c:pt>
                <c:pt idx="116">
                  <c:v>-1.9943261824773018E-3</c:v>
                </c:pt>
                <c:pt idx="117">
                  <c:v>-1.9923266644461535E-3</c:v>
                </c:pt>
                <c:pt idx="118">
                  <c:v>-1.9903116153185962E-3</c:v>
                </c:pt>
                <c:pt idx="119">
                  <c:v>-1.9882805407300808E-3</c:v>
                </c:pt>
                <c:pt idx="120">
                  <c:v>-1.9841515700447232E-3</c:v>
                </c:pt>
                <c:pt idx="121">
                  <c:v>-1.9799861156633014E-3</c:v>
                </c:pt>
                <c:pt idx="122">
                  <c:v>-1.9778675085335706E-3</c:v>
                </c:pt>
                <c:pt idx="123">
                  <c:v>-1.9757299133926765E-3</c:v>
                </c:pt>
                <c:pt idx="124">
                  <c:v>-1.9735734500647695E-3</c:v>
                </c:pt>
                <c:pt idx="125">
                  <c:v>-1.9691936015009404E-3</c:v>
                </c:pt>
                <c:pt idx="126">
                  <c:v>-1.9647782928222668E-3</c:v>
                </c:pt>
                <c:pt idx="127">
                  <c:v>-1.9625357177766034E-3</c:v>
                </c:pt>
                <c:pt idx="128">
                  <c:v>-1.9602748015623561E-3</c:v>
                </c:pt>
                <c:pt idx="129">
                  <c:v>-1.9579951311499144E-3</c:v>
                </c:pt>
                <c:pt idx="130">
                  <c:v>-1.9533606100097245E-3</c:v>
                </c:pt>
                <c:pt idx="131">
                  <c:v>-1.9486806390123235E-3</c:v>
                </c:pt>
                <c:pt idx="132">
                  <c:v>-1.946300996689132E-3</c:v>
                </c:pt>
                <c:pt idx="133">
                  <c:v>-1.9439001200316497E-3</c:v>
                </c:pt>
                <c:pt idx="134">
                  <c:v>-1.9414775955306496E-3</c:v>
                </c:pt>
                <c:pt idx="135">
                  <c:v>-1.9365479034894051E-3</c:v>
                </c:pt>
                <c:pt idx="136">
                  <c:v>-1.9315627536231617E-3</c:v>
                </c:pt>
                <c:pt idx="137">
                  <c:v>-1.9290257904636121E-3</c:v>
                </c:pt>
                <c:pt idx="138">
                  <c:v>-1.9264646993244483E-3</c:v>
                </c:pt>
                <c:pt idx="139">
                  <c:v>-1.9238790671760597E-3</c:v>
                </c:pt>
                <c:pt idx="140">
                  <c:v>-1.9186137071747211E-3</c:v>
                </c:pt>
                <c:pt idx="141">
                  <c:v>-1.9132828605838981E-3</c:v>
                </c:pt>
                <c:pt idx="142">
                  <c:v>-1.9105683226294801E-3</c:v>
                </c:pt>
                <c:pt idx="143">
                  <c:v>-1.9078267636896129E-3</c:v>
                </c:pt>
                <c:pt idx="144">
                  <c:v>-1.9050577699752935E-3</c:v>
                </c:pt>
                <c:pt idx="145">
                  <c:v>-1.8994162461671849E-3</c:v>
                </c:pt>
                <c:pt idx="146">
                  <c:v>-1.8937133791085969E-3</c:v>
                </c:pt>
                <c:pt idx="147">
                  <c:v>-1.8908867126876672E-3</c:v>
                </c:pt>
                <c:pt idx="148">
                  <c:v>-1.8881172840412574E-3</c:v>
                </c:pt>
                <c:pt idx="149">
                  <c:v>-1.8854062645123904E-3</c:v>
                </c:pt>
                <c:pt idx="150">
                  <c:v>-1.8801749588970296E-3</c:v>
                </c:pt>
                <c:pt idx="151">
                  <c:v>-1.87516970199475E-3</c:v>
                </c:pt>
                <c:pt idx="152">
                  <c:v>-1.8727682964403414E-3</c:v>
                </c:pt>
                <c:pt idx="153">
                  <c:v>-1.8704323276219625E-3</c:v>
                </c:pt>
                <c:pt idx="154">
                  <c:v>-1.8681629664829558E-3</c:v>
                </c:pt>
                <c:pt idx="155">
                  <c:v>-1.863842476783617E-3</c:v>
                </c:pt>
                <c:pt idx="156">
                  <c:v>-1.8597750250615164E-3</c:v>
                </c:pt>
                <c:pt idx="157">
                  <c:v>-1.8578562718252201E-3</c:v>
                </c:pt>
                <c:pt idx="158">
                  <c:v>-1.8560111538867829E-3</c:v>
                </c:pt>
                <c:pt idx="159">
                  <c:v>-1.8542408423893875E-3</c:v>
                </c:pt>
                <c:pt idx="160">
                  <c:v>-1.850945914139146E-3</c:v>
                </c:pt>
                <c:pt idx="161">
                  <c:v>-1.8479310870311849E-3</c:v>
                </c:pt>
                <c:pt idx="162">
                  <c:v>-1.8465523771249437E-3</c:v>
                </c:pt>
                <c:pt idx="163">
                  <c:v>-1.8452555011183591E-3</c:v>
                </c:pt>
                <c:pt idx="164">
                  <c:v>-1.844041630714166E-3</c:v>
                </c:pt>
                <c:pt idx="165">
                  <c:v>-1.84188700607546E-3</c:v>
                </c:pt>
                <c:pt idx="166">
                  <c:v>-1.840039626186396E-3</c:v>
                </c:pt>
                <c:pt idx="167">
                  <c:v>-1.8392256761590176E-3</c:v>
                </c:pt>
                <c:pt idx="168">
                  <c:v>-1.8383373155339555E-3</c:v>
                </c:pt>
                <c:pt idx="169">
                  <c:v>-1.8373400943483276E-3</c:v>
                </c:pt>
                <c:pt idx="170">
                  <c:v>-1.8349632186520637E-3</c:v>
                </c:pt>
                <c:pt idx="171">
                  <c:v>-1.8322217553556897E-3</c:v>
                </c:pt>
                <c:pt idx="172">
                  <c:v>-1.8306495937148171E-3</c:v>
                </c:pt>
                <c:pt idx="173">
                  <c:v>-1.8289563159168409E-3</c:v>
                </c:pt>
                <c:pt idx="174">
                  <c:v>-1.8271398795555172E-3</c:v>
                </c:pt>
                <c:pt idx="175">
                  <c:v>-1.8230770322302803E-3</c:v>
                </c:pt>
                <c:pt idx="176">
                  <c:v>-1.8186016942767225E-3</c:v>
                </c:pt>
                <c:pt idx="177">
                  <c:v>-1.8161388249282595E-3</c:v>
                </c:pt>
                <c:pt idx="178">
                  <c:v>-1.813540540980263E-3</c:v>
                </c:pt>
                <c:pt idx="179">
                  <c:v>-1.8108047999865207E-3</c:v>
                </c:pt>
                <c:pt idx="180">
                  <c:v>-1.8048558654948366E-3</c:v>
                </c:pt>
                <c:pt idx="181">
                  <c:v>-1.7984464115139431E-3</c:v>
                </c:pt>
                <c:pt idx="182">
                  <c:v>-1.7949927452409753E-3</c:v>
                </c:pt>
                <c:pt idx="183">
                  <c:v>-1.7913893657661717E-3</c:v>
                </c:pt>
                <c:pt idx="184">
                  <c:v>-1.7876342308031923E-3</c:v>
                </c:pt>
                <c:pt idx="185">
                  <c:v>-1.7795990983504595E-3</c:v>
                </c:pt>
                <c:pt idx="186">
                  <c:v>-1.7710552818694936E-3</c:v>
                </c:pt>
                <c:pt idx="187">
                  <c:v>-1.766510729015458E-3</c:v>
                </c:pt>
                <c:pt idx="188">
                  <c:v>-1.761802164956805E-3</c:v>
                </c:pt>
                <c:pt idx="189">
                  <c:v>-1.7569275464879297E-3</c:v>
                </c:pt>
                <c:pt idx="190">
                  <c:v>-1.7469946006754E-3</c:v>
                </c:pt>
                <c:pt idx="191">
                  <c:v>-1.7373348007820866E-3</c:v>
                </c:pt>
                <c:pt idx="192">
                  <c:v>-1.7326542720574878E-3</c:v>
                </c:pt>
                <c:pt idx="193">
                  <c:v>-1.7280684555309733E-3</c:v>
                </c:pt>
                <c:pt idx="194">
                  <c:v>-1.7235790484848579E-3</c:v>
                </c:pt>
                <c:pt idx="195">
                  <c:v>-1.7149219173395736E-3</c:v>
                </c:pt>
                <c:pt idx="196">
                  <c:v>-1.7066194641079946E-3</c:v>
                </c:pt>
                <c:pt idx="197">
                  <c:v>-1.7026375658568682E-3</c:v>
                </c:pt>
                <c:pt idx="198">
                  <c:v>-1.6987622615394216E-3</c:v>
                </c:pt>
                <c:pt idx="199">
                  <c:v>-1.6949952485179054E-3</c:v>
                </c:pt>
                <c:pt idx="200">
                  <c:v>-1.6878227674954616E-3</c:v>
                </c:pt>
                <c:pt idx="201">
                  <c:v>-1.6810440579151376E-3</c:v>
                </c:pt>
                <c:pt idx="202">
                  <c:v>-1.6778439626063957E-3</c:v>
                </c:pt>
                <c:pt idx="203">
                  <c:v>-1.6747623429269609E-3</c:v>
                </c:pt>
                <c:pt idx="204">
                  <c:v>-1.6718008964389242E-3</c:v>
                </c:pt>
                <c:pt idx="205">
                  <c:v>-1.6662793548016808E-3</c:v>
                </c:pt>
                <c:pt idx="206">
                  <c:v>-1.6611907893659961E-3</c:v>
                </c:pt>
                <c:pt idx="207">
                  <c:v>-1.6588556691488066E-3</c:v>
                </c:pt>
                <c:pt idx="208">
                  <c:v>-1.6566509065762958E-3</c:v>
                </c:pt>
                <c:pt idx="209">
                  <c:v>-1.6545781990107145E-3</c:v>
                </c:pt>
                <c:pt idx="210">
                  <c:v>-1.6508738828235892E-3</c:v>
                </c:pt>
                <c:pt idx="211">
                  <c:v>-1.6476051930380819E-3</c:v>
                </c:pt>
                <c:pt idx="212">
                  <c:v>-1.6459972311544391E-3</c:v>
                </c:pt>
                <c:pt idx="213">
                  <c:v>-1.6443078825734148E-3</c:v>
                </c:pt>
                <c:pt idx="214">
                  <c:v>-1.6425359685579011E-3</c:v>
                </c:pt>
                <c:pt idx="215">
                  <c:v>-1.6387035682141615E-3</c:v>
                </c:pt>
                <c:pt idx="216">
                  <c:v>-1.6345990798116716E-3</c:v>
                </c:pt>
                <c:pt idx="217">
                  <c:v>-1.6323966556486269E-3</c:v>
                </c:pt>
                <c:pt idx="218">
                  <c:v>-1.6301045927891167E-3</c:v>
                </c:pt>
                <c:pt idx="219">
                  <c:v>-1.6277217126159371E-3</c:v>
                </c:pt>
                <c:pt idx="220">
                  <c:v>-1.6226400198027235E-3</c:v>
                </c:pt>
                <c:pt idx="221">
                  <c:v>-1.6172584419260616E-3</c:v>
                </c:pt>
                <c:pt idx="222">
                  <c:v>-1.6144037926091315E-3</c:v>
                </c:pt>
                <c:pt idx="223">
                  <c:v>-1.6114512531162362E-3</c:v>
                </c:pt>
                <c:pt idx="224">
                  <c:v>-1.6083996441906834E-3</c:v>
                </c:pt>
                <c:pt idx="225">
                  <c:v>-1.6019531736599646E-3</c:v>
                </c:pt>
                <c:pt idx="226">
                  <c:v>-1.5951789412582684E-3</c:v>
                </c:pt>
                <c:pt idx="227">
                  <c:v>-1.5916143045924258E-3</c:v>
                </c:pt>
                <c:pt idx="228">
                  <c:v>-1.5879435254717578E-3</c:v>
                </c:pt>
                <c:pt idx="229">
                  <c:v>-1.5841654255988047E-3</c:v>
                </c:pt>
                <c:pt idx="230">
                  <c:v>-1.5762386937012707E-3</c:v>
                </c:pt>
                <c:pt idx="231">
                  <c:v>-1.5679562401249569E-3</c:v>
                </c:pt>
                <c:pt idx="232">
                  <c:v>-1.5636238529959101E-3</c:v>
                </c:pt>
                <c:pt idx="233">
                  <c:v>-1.5592252322083056E-3</c:v>
                </c:pt>
                <c:pt idx="234">
                  <c:v>-1.5549529856517808E-3</c:v>
                </c:pt>
                <c:pt idx="235">
                  <c:v>-1.5469939762136065E-3</c:v>
                </c:pt>
                <c:pt idx="236">
                  <c:v>-1.5396516997734366E-3</c:v>
                </c:pt>
                <c:pt idx="237">
                  <c:v>-1.5362846094468807E-3</c:v>
                </c:pt>
                <c:pt idx="238">
                  <c:v>-1.5331053338041301E-3</c:v>
                </c:pt>
                <c:pt idx="239">
                  <c:v>-1.530116134156323E-3</c:v>
                </c:pt>
                <c:pt idx="240">
                  <c:v>-1.5247761692327444E-3</c:v>
                </c:pt>
                <c:pt idx="241">
                  <c:v>-1.5201053190994074E-3</c:v>
                </c:pt>
                <c:pt idx="242">
                  <c:v>-1.5181004171749279E-3</c:v>
                </c:pt>
                <c:pt idx="243">
                  <c:v>-1.5162991582329255E-3</c:v>
                </c:pt>
                <c:pt idx="244">
                  <c:v>-1.5147038036245064E-3</c:v>
                </c:pt>
                <c:pt idx="245">
                  <c:v>-1.5122043955839715E-3</c:v>
                </c:pt>
                <c:pt idx="246">
                  <c:v>-1.510426651232244E-3</c:v>
                </c:pt>
                <c:pt idx="247">
                  <c:v>-1.5098947356406711E-3</c:v>
                </c:pt>
                <c:pt idx="248">
                  <c:v>-1.509582291290279E-3</c:v>
                </c:pt>
                <c:pt idx="249">
                  <c:v>-1.5094915796920461E-3</c:v>
                </c:pt>
                <c:pt idx="250">
                  <c:v>-1.5100542363999381E-3</c:v>
                </c:pt>
                <c:pt idx="251">
                  <c:v>-1.5113912815678532E-3</c:v>
                </c:pt>
                <c:pt idx="252">
                  <c:v>-1.512443150160081E-3</c:v>
                </c:pt>
                <c:pt idx="253">
                  <c:v>-1.5137303184920015E-3</c:v>
                </c:pt>
                <c:pt idx="254">
                  <c:v>-1.5152550473951365E-3</c:v>
                </c:pt>
                <c:pt idx="255">
                  <c:v>-1.5204001739199668E-3</c:v>
                </c:pt>
                <c:pt idx="256">
                  <c:v>-1.5254495731387152E-3</c:v>
                </c:pt>
                <c:pt idx="257">
                  <c:v>-1.5270704867820228E-3</c:v>
                </c:pt>
                <c:pt idx="258">
                  <c:v>-1.5309803125151955E-3</c:v>
                </c:pt>
                <c:pt idx="259">
                  <c:v>-1.5347715464919531E-3</c:v>
                </c:pt>
                <c:pt idx="260">
                  <c:v>-1.5362267105212268E-3</c:v>
                </c:pt>
                <c:pt idx="261">
                  <c:v>-1.5376520765864043E-3</c:v>
                </c:pt>
                <c:pt idx="262">
                  <c:v>-1.5403937861124817E-3</c:v>
                </c:pt>
                <c:pt idx="263">
                  <c:v>-1.5430431424201529E-3</c:v>
                </c:pt>
                <c:pt idx="264">
                  <c:v>-1.5443102046752699E-3</c:v>
                </c:pt>
                <c:pt idx="265">
                  <c:v>-1.5455437435463182E-3</c:v>
                </c:pt>
                <c:pt idx="266">
                  <c:v>-1.5467431383298091E-3</c:v>
                </c:pt>
                <c:pt idx="267">
                  <c:v>-1.5490183434474503E-3</c:v>
                </c:pt>
                <c:pt idx="268">
                  <c:v>-1.5511868557238628E-3</c:v>
                </c:pt>
                <c:pt idx="269">
                  <c:v>-1.5522062154005312E-3</c:v>
                </c:pt>
                <c:pt idx="270">
                  <c:v>-1.5531877052898935E-3</c:v>
                </c:pt>
                <c:pt idx="271">
                  <c:v>-1.5541307046484931E-3</c:v>
                </c:pt>
                <c:pt idx="272">
                  <c:v>-1.5558785725522384E-3</c:v>
                </c:pt>
                <c:pt idx="273">
                  <c:v>-1.5574896775083502E-3</c:v>
                </c:pt>
                <c:pt idx="274">
                  <c:v>-1.5581363893524269E-3</c:v>
                </c:pt>
                <c:pt idx="275">
                  <c:v>-1.5586454941107775E-3</c:v>
                </c:pt>
                <c:pt idx="276">
                  <c:v>-1.559015421679355E-3</c:v>
                </c:pt>
                <c:pt idx="277">
                  <c:v>-1.5592767483196823E-3</c:v>
                </c:pt>
                <c:pt idx="278">
                  <c:v>-1.5590719579350321E-3</c:v>
                </c:pt>
                <c:pt idx="279">
                  <c:v>-1.5587224483137874E-3</c:v>
                </c:pt>
                <c:pt idx="280">
                  <c:v>-1.5582243412382013E-3</c:v>
                </c:pt>
                <c:pt idx="281">
                  <c:v>-1.5575760663644189E-3</c:v>
                </c:pt>
                <c:pt idx="282">
                  <c:v>-1.5557643840935498E-3</c:v>
                </c:pt>
                <c:pt idx="283">
                  <c:v>-1.5534498891645043E-3</c:v>
                </c:pt>
                <c:pt idx="284">
                  <c:v>-1.5520272250979517E-3</c:v>
                </c:pt>
                <c:pt idx="285">
                  <c:v>-1.5504449728886982E-3</c:v>
                </c:pt>
                <c:pt idx="286">
                  <c:v>-1.5487015626725054E-3</c:v>
                </c:pt>
                <c:pt idx="287">
                  <c:v>-1.5446630703985775E-3</c:v>
                </c:pt>
                <c:pt idx="288">
                  <c:v>-1.5400849393776284E-3</c:v>
                </c:pt>
                <c:pt idx="289">
                  <c:v>-1.5375121875660369E-3</c:v>
                </c:pt>
                <c:pt idx="290">
                  <c:v>-1.5347688574030016E-3</c:v>
                </c:pt>
                <c:pt idx="291">
                  <c:v>-1.5318533785846355E-3</c:v>
                </c:pt>
                <c:pt idx="292">
                  <c:v>-1.5254342783599384E-3</c:v>
                </c:pt>
                <c:pt idx="293">
                  <c:v>-1.5184385764355213E-3</c:v>
                </c:pt>
                <c:pt idx="294">
                  <c:v>-1.5146388037790004E-3</c:v>
                </c:pt>
                <c:pt idx="295">
                  <c:v>-1.5106574622425484E-3</c:v>
                </c:pt>
                <c:pt idx="296">
                  <c:v>-1.5065110336021093E-3</c:v>
                </c:pt>
                <c:pt idx="297">
                  <c:v>-1.497921263799995E-3</c:v>
                </c:pt>
                <c:pt idx="298">
                  <c:v>-1.4890864259653469E-3</c:v>
                </c:pt>
                <c:pt idx="299">
                  <c:v>-1.4845357292259109E-3</c:v>
                </c:pt>
                <c:pt idx="300">
                  <c:v>-1.4799060991066426E-3</c:v>
                </c:pt>
                <c:pt idx="301">
                  <c:v>-1.4751969777737628E-3</c:v>
                </c:pt>
                <c:pt idx="302">
                  <c:v>-1.4655050089595889E-3</c:v>
                </c:pt>
                <c:pt idx="303">
                  <c:v>-1.4555544229510886E-3</c:v>
                </c:pt>
                <c:pt idx="304">
                  <c:v>-1.4504394778835916E-3</c:v>
                </c:pt>
                <c:pt idx="305">
                  <c:v>-1.4452416945998081E-3</c:v>
                </c:pt>
                <c:pt idx="306">
                  <c:v>-1.439960515425831E-3</c:v>
                </c:pt>
                <c:pt idx="307">
                  <c:v>-1.4291117083464755E-3</c:v>
                </c:pt>
                <c:pt idx="308">
                  <c:v>-1.4179906831524036E-3</c:v>
                </c:pt>
                <c:pt idx="309">
                  <c:v>-1.4122841570207711E-3</c:v>
                </c:pt>
                <c:pt idx="310">
                  <c:v>-1.4064908880762061E-3</c:v>
                </c:pt>
                <c:pt idx="311">
                  <c:v>-1.4006103185248975E-3</c:v>
                </c:pt>
                <c:pt idx="312">
                  <c:v>-1.3885500327548428E-3</c:v>
                </c:pt>
                <c:pt idx="313">
                  <c:v>-1.3762038780962271E-3</c:v>
                </c:pt>
                <c:pt idx="314">
                  <c:v>-1.3698784384841289E-3</c:v>
                </c:pt>
                <c:pt idx="315">
                  <c:v>-1.363462351142708E-3</c:v>
                </c:pt>
                <c:pt idx="316">
                  <c:v>-1.3570008404961698E-3</c:v>
                </c:pt>
                <c:pt idx="317">
                  <c:v>-1.3445964873781691E-3</c:v>
                </c:pt>
                <c:pt idx="318">
                  <c:v>-1.3328262895351273E-3</c:v>
                </c:pt>
                <c:pt idx="319">
                  <c:v>-1.3272553647336593E-3</c:v>
                </c:pt>
                <c:pt idx="320">
                  <c:v>-1.3218772284773195E-3</c:v>
                </c:pt>
                <c:pt idx="321">
                  <c:v>-1.3071087734664033E-3</c:v>
                </c:pt>
                <c:pt idx="322">
                  <c:v>-1.2937606725538231E-3</c:v>
                </c:pt>
                <c:pt idx="323">
                  <c:v>-1.28978390651735E-3</c:v>
                </c:pt>
                <c:pt idx="324">
                  <c:v>-1.2860147434956559E-3</c:v>
                </c:pt>
                <c:pt idx="325">
                  <c:v>-1.2791731402916895E-3</c:v>
                </c:pt>
                <c:pt idx="326">
                  <c:v>-1.2730511546932277E-3</c:v>
                </c:pt>
                <c:pt idx="327">
                  <c:v>-1.2703477822473275E-3</c:v>
                </c:pt>
                <c:pt idx="328">
                  <c:v>-1.2678631232088122E-3</c:v>
                </c:pt>
                <c:pt idx="329">
                  <c:v>-1.2655990294163644E-3</c:v>
                </c:pt>
                <c:pt idx="330">
                  <c:v>-1.2618108952366924E-3</c:v>
                </c:pt>
                <c:pt idx="331">
                  <c:v>-1.2587853414824934E-3</c:v>
                </c:pt>
                <c:pt idx="332">
                  <c:v>-1.2576518502216416E-3</c:v>
                </c:pt>
                <c:pt idx="333">
                  <c:v>-1.2567500345594951E-3</c:v>
                </c:pt>
                <c:pt idx="334">
                  <c:v>-1.2560817465745444E-3</c:v>
                </c:pt>
                <c:pt idx="335">
                  <c:v>-1.2555284757853613E-3</c:v>
                </c:pt>
                <c:pt idx="336">
                  <c:v>-1.255720310453512E-3</c:v>
                </c:pt>
                <c:pt idx="337">
                  <c:v>-1.2558828739361871E-3</c:v>
                </c:pt>
                <c:pt idx="338">
                  <c:v>-1.2559227810138296E-3</c:v>
                </c:pt>
                <c:pt idx="339">
                  <c:v>-1.255838903548856E-3</c:v>
                </c:pt>
                <c:pt idx="340">
                  <c:v>-1.2552485147043768E-3</c:v>
                </c:pt>
                <c:pt idx="341">
                  <c:v>-1.2538809343620727E-3</c:v>
                </c:pt>
                <c:pt idx="342">
                  <c:v>-1.2526729753892241E-3</c:v>
                </c:pt>
                <c:pt idx="343">
                  <c:v>-1.2516910124382719E-3</c:v>
                </c:pt>
                <c:pt idx="344">
                  <c:v>-1.2492781669548592E-3</c:v>
                </c:pt>
                <c:pt idx="345">
                  <c:v>-1.2464237661591326E-3</c:v>
                </c:pt>
                <c:pt idx="346">
                  <c:v>-1.2447664642234457E-3</c:v>
                </c:pt>
                <c:pt idx="347">
                  <c:v>-1.2429707095984455E-3</c:v>
                </c:pt>
                <c:pt idx="348">
                  <c:v>-1.2410353739067403E-3</c:v>
                </c:pt>
                <c:pt idx="349">
                  <c:v>-1.2366895422122326E-3</c:v>
                </c:pt>
                <c:pt idx="350">
                  <c:v>-1.2318756539642095E-3</c:v>
                </c:pt>
                <c:pt idx="351">
                  <c:v>-1.2292254879975317E-3</c:v>
                </c:pt>
                <c:pt idx="352">
                  <c:v>-1.2264289712993204E-3</c:v>
                </c:pt>
                <c:pt idx="353">
                  <c:v>-1.2234849751724397E-3</c:v>
                </c:pt>
                <c:pt idx="354">
                  <c:v>-1.2170956288670709E-3</c:v>
                </c:pt>
                <c:pt idx="355">
                  <c:v>-1.2102116313483791E-3</c:v>
                </c:pt>
                <c:pt idx="356">
                  <c:v>-1.2065553103024484E-3</c:v>
                </c:pt>
                <c:pt idx="357">
                  <c:v>-1.2029553721149E-3</c:v>
                </c:pt>
                <c:pt idx="358">
                  <c:v>-1.1994544717053301E-3</c:v>
                </c:pt>
                <c:pt idx="359">
                  <c:v>-1.1927829514757349E-3</c:v>
                </c:pt>
                <c:pt idx="360">
                  <c:v>-1.1864576738673804E-3</c:v>
                </c:pt>
                <c:pt idx="361">
                  <c:v>-1.1834642815333751E-3</c:v>
                </c:pt>
                <c:pt idx="362">
                  <c:v>-1.1805748545157257E-3</c:v>
                </c:pt>
                <c:pt idx="363">
                  <c:v>-1.1777902137177776E-3</c:v>
                </c:pt>
                <c:pt idx="364">
                  <c:v>-1.1725705079967952E-3</c:v>
                </c:pt>
                <c:pt idx="365">
                  <c:v>-1.1677159413014948E-3</c:v>
                </c:pt>
                <c:pt idx="366">
                  <c:v>-1.165467551746957E-3</c:v>
                </c:pt>
                <c:pt idx="367">
                  <c:v>-1.1633288761103699E-3</c:v>
                </c:pt>
                <c:pt idx="368">
                  <c:v>-1.1613007356148231E-3</c:v>
                </c:pt>
                <c:pt idx="369">
                  <c:v>-1.1576132887736179E-3</c:v>
                </c:pt>
                <c:pt idx="370">
                  <c:v>-1.1543099495447962E-3</c:v>
                </c:pt>
                <c:pt idx="371">
                  <c:v>-1.1528468030608252E-3</c:v>
                </c:pt>
                <c:pt idx="372">
                  <c:v>-1.1514991192562718E-3</c:v>
                </c:pt>
                <c:pt idx="373">
                  <c:v>-1.1502677191144173E-3</c:v>
                </c:pt>
                <c:pt idx="374">
                  <c:v>-1.148192975350959E-3</c:v>
                </c:pt>
                <c:pt idx="375">
                  <c:v>-1.1465213805150754E-3</c:v>
                </c:pt>
                <c:pt idx="376">
                  <c:v>-1.1458837174727066E-3</c:v>
                </c:pt>
                <c:pt idx="377">
                  <c:v>-1.1453672657113501E-3</c:v>
                </c:pt>
                <c:pt idx="378">
                  <c:v>-1.1449728461743192E-3</c:v>
                </c:pt>
                <c:pt idx="379">
                  <c:v>-1.1442930012739438E-3</c:v>
                </c:pt>
                <c:pt idx="380">
                  <c:v>-1.1434019243017346E-3</c:v>
                </c:pt>
                <c:pt idx="381">
                  <c:v>-1.1428273029512326E-3</c:v>
                </c:pt>
                <c:pt idx="382">
                  <c:v>-1.1421753857510097E-3</c:v>
                </c:pt>
                <c:pt idx="383">
                  <c:v>-1.1414455478808705E-3</c:v>
                </c:pt>
                <c:pt idx="384">
                  <c:v>-1.1397194044793224E-3</c:v>
                </c:pt>
                <c:pt idx="385">
                  <c:v>-1.1377344938567902E-3</c:v>
                </c:pt>
                <c:pt idx="386">
                  <c:v>-1.1366056804140712E-3</c:v>
                </c:pt>
                <c:pt idx="387">
                  <c:v>-1.1353951974202303E-3</c:v>
                </c:pt>
                <c:pt idx="388">
                  <c:v>-1.1341024199351679E-3</c:v>
                </c:pt>
                <c:pt idx="389">
                  <c:v>-1.1312358714699045E-3</c:v>
                </c:pt>
                <c:pt idx="390">
                  <c:v>-1.1280958692783116E-3</c:v>
                </c:pt>
                <c:pt idx="391">
                  <c:v>-1.126382247313984E-3</c:v>
                </c:pt>
                <c:pt idx="392">
                  <c:v>-1.1245825817374211E-3</c:v>
                </c:pt>
                <c:pt idx="393">
                  <c:v>-1.1226962481281078E-3</c:v>
                </c:pt>
                <c:pt idx="394">
                  <c:v>-1.1186280865471687E-3</c:v>
                </c:pt>
                <c:pt idx="395">
                  <c:v>-1.114271734321548E-3</c:v>
                </c:pt>
                <c:pt idx="396">
                  <c:v>-1.1119426869665716E-3</c:v>
                </c:pt>
                <c:pt idx="397">
                  <c:v>-1.1095232225377671E-3</c:v>
                </c:pt>
                <c:pt idx="398">
                  <c:v>-1.1070127158152587E-3</c:v>
                </c:pt>
                <c:pt idx="399">
                  <c:v>-1.101681733559623E-3</c:v>
                </c:pt>
                <c:pt idx="400">
                  <c:v>-1.0960809153903739E-3</c:v>
                </c:pt>
                <c:pt idx="401">
                  <c:v>-1.093305142578771E-3</c:v>
                </c:pt>
                <c:pt idx="402">
                  <c:v>-1.0906351546680071E-3</c:v>
                </c:pt>
                <c:pt idx="403">
                  <c:v>-1.0880717002992313E-3</c:v>
                </c:pt>
                <c:pt idx="404">
                  <c:v>-1.0833003896992821E-3</c:v>
                </c:pt>
                <c:pt idx="405">
                  <c:v>-1.0788982010190296E-3</c:v>
                </c:pt>
                <c:pt idx="406">
                  <c:v>-1.076878650452251E-3</c:v>
                </c:pt>
                <c:pt idx="407">
                  <c:v>-1.0749701275925005E-3</c:v>
                </c:pt>
                <c:pt idx="408">
                  <c:v>-1.0731733814806077E-3</c:v>
                </c:pt>
                <c:pt idx="409">
                  <c:v>-1.0699530426316883E-3</c:v>
                </c:pt>
                <c:pt idx="410">
                  <c:v>-1.0671191425304372E-3</c:v>
                </c:pt>
                <c:pt idx="411">
                  <c:v>-1.0658925144113596E-3</c:v>
                </c:pt>
                <c:pt idx="412">
                  <c:v>-1.0647821566056592E-3</c:v>
                </c:pt>
                <c:pt idx="413">
                  <c:v>-1.0637888183540056E-3</c:v>
                </c:pt>
                <c:pt idx="414">
                  <c:v>-1.0621928178622397E-3</c:v>
                </c:pt>
                <c:pt idx="415">
                  <c:v>-1.0610006401856609E-3</c:v>
                </c:pt>
                <c:pt idx="416">
                  <c:v>-1.0606036342775127E-3</c:v>
                </c:pt>
                <c:pt idx="417">
                  <c:v>-1.0603281417687072E-3</c:v>
                </c:pt>
                <c:pt idx="418">
                  <c:v>-1.0601749115402015E-3</c:v>
                </c:pt>
                <c:pt idx="419">
                  <c:v>-1.0602766145328957E-3</c:v>
                </c:pt>
                <c:pt idx="420">
                  <c:v>-1.0607995940459247E-3</c:v>
                </c:pt>
                <c:pt idx="421">
                  <c:v>-1.0612689102718065E-3</c:v>
                </c:pt>
                <c:pt idx="422">
                  <c:v>-1.0617919775013362E-3</c:v>
                </c:pt>
                <c:pt idx="423">
                  <c:v>-1.0620765630564577E-3</c:v>
                </c:pt>
                <c:pt idx="424">
                  <c:v>-1.0615944730618665E-3</c:v>
                </c:pt>
                <c:pt idx="425">
                  <c:v>-1.0600598727616983E-3</c:v>
                </c:pt>
                <c:pt idx="426">
                  <c:v>-1.0587563015107548E-3</c:v>
                </c:pt>
                <c:pt idx="427">
                  <c:v>-1.0571287146055042E-3</c:v>
                </c:pt>
                <c:pt idx="428">
                  <c:v>-1.0551749838683122E-3</c:v>
                </c:pt>
                <c:pt idx="429">
                  <c:v>-1.0501666727824599E-3</c:v>
                </c:pt>
                <c:pt idx="430">
                  <c:v>-1.0440560618851791E-3</c:v>
                </c:pt>
                <c:pt idx="431">
                  <c:v>-1.0404396910423941E-3</c:v>
                </c:pt>
                <c:pt idx="432">
                  <c:v>-1.0364844079813196E-3</c:v>
                </c:pt>
                <c:pt idx="433">
                  <c:v>-1.0321880844443854E-3</c:v>
                </c:pt>
                <c:pt idx="434">
                  <c:v>-1.0224450917117878E-3</c:v>
                </c:pt>
                <c:pt idx="435">
                  <c:v>-1.0115498244234189E-3</c:v>
                </c:pt>
                <c:pt idx="436">
                  <c:v>-1.0055163772815234E-3</c:v>
                </c:pt>
                <c:pt idx="437">
                  <c:v>-9.9912912123745201E-4</c:v>
                </c:pt>
                <c:pt idx="438">
                  <c:v>-9.9238592815353854E-4</c:v>
                </c:pt>
                <c:pt idx="439">
                  <c:v>-9.7769978892880971E-4</c:v>
                </c:pt>
                <c:pt idx="440">
                  <c:v>-9.6181122218652604E-4</c:v>
                </c:pt>
                <c:pt idx="441">
                  <c:v>-9.5325642167853886E-4</c:v>
                </c:pt>
                <c:pt idx="442">
                  <c:v>-9.4433291554452126E-4</c:v>
                </c:pt>
                <c:pt idx="443">
                  <c:v>-9.3503857556687109E-4</c:v>
                </c:pt>
                <c:pt idx="444">
                  <c:v>-9.1520081535900744E-4</c:v>
                </c:pt>
                <c:pt idx="445">
                  <c:v>-8.942374422549193E-4</c:v>
                </c:pt>
                <c:pt idx="446">
                  <c:v>-8.8382136429476787E-4</c:v>
                </c:pt>
                <c:pt idx="447">
                  <c:v>-8.7379039320101271E-4</c:v>
                </c:pt>
                <c:pt idx="448">
                  <c:v>-8.6414715383398288E-4</c:v>
                </c:pt>
                <c:pt idx="449">
                  <c:v>-8.461642460311225E-4</c:v>
                </c:pt>
                <c:pt idx="450">
                  <c:v>-8.2950399808989772E-4</c:v>
                </c:pt>
                <c:pt idx="451">
                  <c:v>-8.2183878190811299E-4</c:v>
                </c:pt>
                <c:pt idx="452">
                  <c:v>-8.1457704341758586E-4</c:v>
                </c:pt>
                <c:pt idx="453">
                  <c:v>-8.0772140735874132E-4</c:v>
                </c:pt>
                <c:pt idx="454">
                  <c:v>-7.9537517372330058E-4</c:v>
                </c:pt>
                <c:pt idx="455">
                  <c:v>-7.8441237269633035E-4</c:v>
                </c:pt>
                <c:pt idx="456">
                  <c:v>-7.7962661358732532E-4</c:v>
                </c:pt>
                <c:pt idx="457">
                  <c:v>-7.7526270291450317E-4</c:v>
                </c:pt>
                <c:pt idx="458">
                  <c:v>-7.713232652983848E-4</c:v>
                </c:pt>
                <c:pt idx="459">
                  <c:v>-7.6487079676557101E-4</c:v>
                </c:pt>
                <c:pt idx="460">
                  <c:v>-7.5986273193606735E-4</c:v>
                </c:pt>
                <c:pt idx="461">
                  <c:v>-7.5808502471463868E-4</c:v>
                </c:pt>
                <c:pt idx="462">
                  <c:v>-7.567475368741583E-4</c:v>
                </c:pt>
                <c:pt idx="463">
                  <c:v>-7.558528924356267E-4</c:v>
                </c:pt>
                <c:pt idx="464">
                  <c:v>-7.5555128529636306E-4</c:v>
                </c:pt>
                <c:pt idx="465">
                  <c:v>-7.5665471380492733E-4</c:v>
                </c:pt>
                <c:pt idx="466">
                  <c:v>-7.5740930395529205E-4</c:v>
                </c:pt>
                <c:pt idx="467">
                  <c:v>-7.5801483382154089E-4</c:v>
                </c:pt>
                <c:pt idx="468">
                  <c:v>-7.5847032738440845E-4</c:v>
                </c:pt>
                <c:pt idx="469">
                  <c:v>-7.588747098585813E-4</c:v>
                </c:pt>
                <c:pt idx="470">
                  <c:v>-7.5877240462762785E-4</c:v>
                </c:pt>
                <c:pt idx="471">
                  <c:v>-7.5846306711202516E-4</c:v>
                </c:pt>
                <c:pt idx="472">
                  <c:v>-7.5799783398000642E-4</c:v>
                </c:pt>
                <c:pt idx="473">
                  <c:v>-7.5737572849288171E-4</c:v>
                </c:pt>
                <c:pt idx="474">
                  <c:v>-7.5560214174874574E-4</c:v>
                </c:pt>
                <c:pt idx="475">
                  <c:v>-7.5329905409482478E-4</c:v>
                </c:pt>
                <c:pt idx="476">
                  <c:v>-7.518779396686881E-4</c:v>
                </c:pt>
                <c:pt idx="477">
                  <c:v>-7.5029409393412294E-4</c:v>
                </c:pt>
                <c:pt idx="478">
                  <c:v>-7.4854654007250332E-4</c:v>
                </c:pt>
                <c:pt idx="479">
                  <c:v>-7.444993174754444E-4</c:v>
                </c:pt>
                <c:pt idx="480">
                  <c:v>-7.3989971597576698E-4</c:v>
                </c:pt>
                <c:pt idx="481">
                  <c:v>-7.3731897487494535E-4</c:v>
                </c:pt>
                <c:pt idx="482">
                  <c:v>-7.3456866697352297E-4</c:v>
                </c:pt>
                <c:pt idx="483">
                  <c:v>-7.3164781533296974E-4</c:v>
                </c:pt>
                <c:pt idx="484">
                  <c:v>-7.2523129004853359E-4</c:v>
                </c:pt>
                <c:pt idx="485">
                  <c:v>-7.1823944296056652E-4</c:v>
                </c:pt>
                <c:pt idx="486">
                  <c:v>-7.1445122582058929E-4</c:v>
                </c:pt>
                <c:pt idx="487">
                  <c:v>-7.1048660586825463E-4</c:v>
                </c:pt>
                <c:pt idx="488">
                  <c:v>-7.0637374965265565E-4</c:v>
                </c:pt>
                <c:pt idx="489">
                  <c:v>-6.9807776937658161E-4</c:v>
                </c:pt>
                <c:pt idx="490">
                  <c:v>-6.8977380791146459E-4</c:v>
                </c:pt>
                <c:pt idx="491">
                  <c:v>-6.856158590062833E-4</c:v>
                </c:pt>
                <c:pt idx="492">
                  <c:v>-6.8145476749492673E-4</c:v>
                </c:pt>
                <c:pt idx="493">
                  <c:v>-6.7729055428067397E-4</c:v>
                </c:pt>
                <c:pt idx="494">
                  <c:v>-6.6895058581817324E-4</c:v>
                </c:pt>
                <c:pt idx="495">
                  <c:v>-6.6060291033398499E-4</c:v>
                </c:pt>
                <c:pt idx="496">
                  <c:v>-6.5642340778993002E-4</c:v>
                </c:pt>
                <c:pt idx="497">
                  <c:v>-6.5224091112092708E-4</c:v>
                </c:pt>
                <c:pt idx="498">
                  <c:v>-6.4805544135015936E-4</c:v>
                </c:pt>
                <c:pt idx="499">
                  <c:v>-6.3967356190630653E-4</c:v>
                </c:pt>
                <c:pt idx="500">
                  <c:v>-6.3128425838776536E-4</c:v>
                </c:pt>
                <c:pt idx="501">
                  <c:v>-6.2708424257262863E-4</c:v>
                </c:pt>
                <c:pt idx="502">
                  <c:v>-6.2288138143351546E-4</c:v>
                </c:pt>
                <c:pt idx="503">
                  <c:v>-6.1867569599360905E-4</c:v>
                </c:pt>
                <c:pt idx="504">
                  <c:v>-6.1025398280012411E-4</c:v>
                </c:pt>
                <c:pt idx="505">
                  <c:v>-6.0182513676565463E-4</c:v>
                </c:pt>
                <c:pt idx="506">
                  <c:v>-5.9760564856681242E-4</c:v>
                </c:pt>
                <c:pt idx="507">
                  <c:v>-5.9338346376502926E-4</c:v>
                </c:pt>
                <c:pt idx="508">
                  <c:v>-5.8915860334352033E-4</c:v>
                </c:pt>
                <c:pt idx="509">
                  <c:v>-5.8069913343228308E-4</c:v>
                </c:pt>
                <c:pt idx="510">
                  <c:v>-5.6798745457609101E-4</c:v>
                </c:pt>
                <c:pt idx="511">
                  <c:v>-5.5948791487736571E-4</c:v>
                </c:pt>
                <c:pt idx="512">
                  <c:v>-5.509569095085709E-4</c:v>
                </c:pt>
                <c:pt idx="513">
                  <c:v>-5.4026280083663281E-4</c:v>
                </c:pt>
                <c:pt idx="514">
                  <c:v>-5.3382737470464292E-4</c:v>
                </c:pt>
                <c:pt idx="515">
                  <c:v>-5.2952833114350284E-4</c:v>
                </c:pt>
                <c:pt idx="516">
                  <c:v>-5.209082700918799E-4</c:v>
                </c:pt>
                <c:pt idx="517">
                  <c:v>-5.1226849905994243E-4</c:v>
                </c:pt>
                <c:pt idx="518">
                  <c:v>-4.9054772881085285E-4</c:v>
                </c:pt>
                <c:pt idx="519">
                  <c:v>-4.5987546366976773E-4</c:v>
                </c:pt>
                <c:pt idx="520">
                  <c:v>-4.2889165259296647E-4</c:v>
                </c:pt>
                <c:pt idx="521">
                  <c:v>-3.9759647354475902E-4</c:v>
                </c:pt>
                <c:pt idx="522">
                  <c:v>-3.6599010447613267E-4</c:v>
                </c:pt>
                <c:pt idx="523">
                  <c:v>-3.340727233913654E-4</c:v>
                </c:pt>
                <c:pt idx="524">
                  <c:v>-3.0184450813486308E-4</c:v>
                </c:pt>
                <c:pt idx="525">
                  <c:v>-2.6930563683080777E-4</c:v>
                </c:pt>
                <c:pt idx="526">
                  <c:v>-2.3645628725699197E-4</c:v>
                </c:pt>
                <c:pt idx="527">
                  <c:v>-2.0329663745766169E-4</c:v>
                </c:pt>
                <c:pt idx="528">
                  <c:v>-1.698268653838042E-4</c:v>
                </c:pt>
                <c:pt idx="529">
                  <c:v>-1.3604714893311609E-4</c:v>
                </c:pt>
                <c:pt idx="530">
                  <c:v>-1.0195766602993928E-4</c:v>
                </c:pt>
                <c:pt idx="531">
                  <c:v>-6.7558594718519771E-5</c:v>
                </c:pt>
                <c:pt idx="532">
                  <c:v>-1.7882479617092883E-5</c:v>
                </c:pt>
                <c:pt idx="533">
                  <c:v>1.2227333465730794E-5</c:v>
                </c:pt>
                <c:pt idx="534">
                  <c:v>5.2726870949371119E-5</c:v>
                </c:pt>
                <c:pt idx="535">
                  <c:v>8.3366218568414752E-5</c:v>
                </c:pt>
                <c:pt idx="536">
                  <c:v>1.1939871123800572E-4</c:v>
                </c:pt>
                <c:pt idx="537">
                  <c:v>1.5573966644311099E-4</c:v>
                </c:pt>
                <c:pt idx="538">
                  <c:v>1.9238890616612991E-4</c:v>
                </c:pt>
                <c:pt idx="539">
                  <c:v>2.2934625214965365E-4</c:v>
                </c:pt>
                <c:pt idx="540">
                  <c:v>2.6661152653595366E-4</c:v>
                </c:pt>
                <c:pt idx="541">
                  <c:v>3.0418455098768504E-4</c:v>
                </c:pt>
                <c:pt idx="542">
                  <c:v>3.4206514740731109E-4</c:v>
                </c:pt>
                <c:pt idx="543">
                  <c:v>3.8025313793710325E-4</c:v>
                </c:pt>
                <c:pt idx="544">
                  <c:v>4.1874834399990846E-4</c:v>
                </c:pt>
                <c:pt idx="545">
                  <c:v>4.575505880577424E-4</c:v>
                </c:pt>
                <c:pt idx="546">
                  <c:v>4.9665969161338808E-4</c:v>
                </c:pt>
                <c:pt idx="547">
                  <c:v>5.3607547672918088E-4</c:v>
                </c:pt>
                <c:pt idx="548">
                  <c:v>5.7579776522764803E-4</c:v>
                </c:pt>
                <c:pt idx="549">
                  <c:v>6.1582637901125281E-4</c:v>
                </c:pt>
                <c:pt idx="550">
                  <c:v>6.5616114006239457E-4</c:v>
                </c:pt>
                <c:pt idx="551">
                  <c:v>6.9680187020360052E-4</c:v>
                </c:pt>
                <c:pt idx="552">
                  <c:v>7.3774839133733394E-4</c:v>
                </c:pt>
                <c:pt idx="553">
                  <c:v>7.7900052536605813E-4</c:v>
                </c:pt>
                <c:pt idx="554">
                  <c:v>8.2055809427217241E-4</c:v>
                </c:pt>
                <c:pt idx="555">
                  <c:v>8.6242091979826796E-4</c:v>
                </c:pt>
                <c:pt idx="556">
                  <c:v>9.0458882400668017E-4</c:v>
                </c:pt>
                <c:pt idx="557">
                  <c:v>9.4706162879987232E-4</c:v>
                </c:pt>
                <c:pt idx="558">
                  <c:v>9.8983915592043559E-4</c:v>
                </c:pt>
                <c:pt idx="559">
                  <c:v>1.0329212274307054E-3</c:v>
                </c:pt>
                <c:pt idx="560">
                  <c:v>1.0763076649933367E-3</c:v>
                </c:pt>
                <c:pt idx="561">
                  <c:v>1.1199982909904094E-3</c:v>
                </c:pt>
                <c:pt idx="562">
                  <c:v>1.1639929268447702E-3</c:v>
                </c:pt>
                <c:pt idx="563">
                  <c:v>1.2082913947786267E-3</c:v>
                </c:pt>
                <c:pt idx="564">
                  <c:v>1.252893516454634E-3</c:v>
                </c:pt>
                <c:pt idx="565">
                  <c:v>1.2977991140150635E-3</c:v>
                </c:pt>
                <c:pt idx="566">
                  <c:v>1.3430080092025065E-3</c:v>
                </c:pt>
                <c:pt idx="567">
                  <c:v>1.3885199908258983E-3</c:v>
                </c:pt>
                <c:pt idx="568">
                  <c:v>1.4540515277428057E-3</c:v>
                </c:pt>
                <c:pt idx="569">
                  <c:v>1.4870412681222689E-3</c:v>
                </c:pt>
                <c:pt idx="570">
                  <c:v>1.5268257638201277E-3</c:v>
                </c:pt>
                <c:pt idx="571">
                  <c:v>1.5735120245174983E-3</c:v>
                </c:pt>
                <c:pt idx="572">
                  <c:v>1.6204897408744756E-3</c:v>
                </c:pt>
                <c:pt idx="573">
                  <c:v>1.667758485712767E-3</c:v>
                </c:pt>
                <c:pt idx="574">
                  <c:v>1.7153178314543993E-3</c:v>
                </c:pt>
                <c:pt idx="575">
                  <c:v>1.763167351080952E-3</c:v>
                </c:pt>
                <c:pt idx="576">
                  <c:v>1.8113066167746439E-3</c:v>
                </c:pt>
                <c:pt idx="577">
                  <c:v>1.8597352014371182E-3</c:v>
                </c:pt>
                <c:pt idx="578">
                  <c:v>1.908452677410466E-3</c:v>
                </c:pt>
                <c:pt idx="579">
                  <c:v>1.9574586175963304E-3</c:v>
                </c:pt>
                <c:pt idx="580">
                  <c:v>2.0067525944966746E-3</c:v>
                </c:pt>
                <c:pt idx="581">
                  <c:v>2.0563341806933977E-3</c:v>
                </c:pt>
                <c:pt idx="582">
                  <c:v>2.1062029486884626E-3</c:v>
                </c:pt>
                <c:pt idx="583">
                  <c:v>2.1707412300475681E-3</c:v>
                </c:pt>
                <c:pt idx="584">
                  <c:v>2.2068003212005749E-3</c:v>
                </c:pt>
                <c:pt idx="585">
                  <c:v>2.2575280707215484E-3</c:v>
                </c:pt>
                <c:pt idx="586">
                  <c:v>2.3158521749078176E-3</c:v>
                </c:pt>
                <c:pt idx="587">
                  <c:v>2.3598395596824417E-3</c:v>
                </c:pt>
                <c:pt idx="588">
                  <c:v>2.4114224443660959E-3</c:v>
                </c:pt>
                <c:pt idx="589">
                  <c:v>2.4632895190812576E-3</c:v>
                </c:pt>
                <c:pt idx="590">
                  <c:v>2.5154403568095063E-3</c:v>
                </c:pt>
                <c:pt idx="591">
                  <c:v>2.567874530052805E-3</c:v>
                </c:pt>
                <c:pt idx="592">
                  <c:v>2.6205916111532446E-3</c:v>
                </c:pt>
                <c:pt idx="593">
                  <c:v>2.6735911731723405E-3</c:v>
                </c:pt>
                <c:pt idx="594">
                  <c:v>2.7268727885321198E-3</c:v>
                </c:pt>
                <c:pt idx="595">
                  <c:v>2.7804360298144815E-3</c:v>
                </c:pt>
                <c:pt idx="596">
                  <c:v>2.8342804695213886E-3</c:v>
                </c:pt>
                <c:pt idx="597">
                  <c:v>2.8884056805544844E-3</c:v>
                </c:pt>
                <c:pt idx="598">
                  <c:v>2.942811235335796E-3</c:v>
                </c:pt>
                <c:pt idx="599">
                  <c:v>2.9974967066070946E-3</c:v>
                </c:pt>
                <c:pt idx="600">
                  <c:v>3.0524616669502791E-3</c:v>
                </c:pt>
                <c:pt idx="601">
                  <c:v>3.1077056889472487E-3</c:v>
                </c:pt>
                <c:pt idx="602">
                  <c:v>3.1632283450999665E-3</c:v>
                </c:pt>
                <c:pt idx="603">
                  <c:v>3.2190292083100758E-3</c:v>
                </c:pt>
                <c:pt idx="604">
                  <c:v>3.2751078512394116E-3</c:v>
                </c:pt>
                <c:pt idx="605">
                  <c:v>3.3314638459103207E-3</c:v>
                </c:pt>
                <c:pt idx="606">
                  <c:v>3.3880967657040628E-3</c:v>
                </c:pt>
                <c:pt idx="607">
                  <c:v>3.4450061828827927E-3</c:v>
                </c:pt>
                <c:pt idx="608">
                  <c:v>3.5021916701083455E-3</c:v>
                </c:pt>
                <c:pt idx="609">
                  <c:v>3.5596527998826843E-3</c:v>
                </c:pt>
                <c:pt idx="610">
                  <c:v>3.6173891449475803E-3</c:v>
                </c:pt>
                <c:pt idx="611">
                  <c:v>3.6754002779648687E-3</c:v>
                </c:pt>
                <c:pt idx="612">
                  <c:v>3.7336857715963845E-3</c:v>
                </c:pt>
                <c:pt idx="613">
                  <c:v>3.7922451983440908E-3</c:v>
                </c:pt>
                <c:pt idx="614">
                  <c:v>3.8510781309497588E-3</c:v>
                </c:pt>
                <c:pt idx="615">
                  <c:v>3.9101841419153516E-3</c:v>
                </c:pt>
                <c:pt idx="616">
                  <c:v>3.9695628039826403E-3</c:v>
                </c:pt>
                <c:pt idx="617">
                  <c:v>4.0292136895736519E-3</c:v>
                </c:pt>
                <c:pt idx="618">
                  <c:v>4.0891363716699658E-3</c:v>
                </c:pt>
                <c:pt idx="619">
                  <c:v>4.1493304226136729E-3</c:v>
                </c:pt>
                <c:pt idx="620">
                  <c:v>4.21825670825271E-3</c:v>
                </c:pt>
                <c:pt idx="621">
                  <c:v>4.2784830552022868E-3</c:v>
                </c:pt>
                <c:pt idx="622">
                  <c:v>4.3300367904830495E-3</c:v>
                </c:pt>
                <c:pt idx="623">
                  <c:v>4.3900962970511159E-3</c:v>
                </c:pt>
                <c:pt idx="624">
                  <c:v>4.4500559585269883E-3</c:v>
                </c:pt>
                <c:pt idx="625">
                  <c:v>4.5099087690747552E-3</c:v>
                </c:pt>
                <c:pt idx="626">
                  <c:v>4.5696477232581856E-3</c:v>
                </c:pt>
                <c:pt idx="627">
                  <c:v>4.629265815321304E-3</c:v>
                </c:pt>
                <c:pt idx="628">
                  <c:v>4.6887560397479433E-3</c:v>
                </c:pt>
                <c:pt idx="629">
                  <c:v>4.7481113907021921E-3</c:v>
                </c:pt>
                <c:pt idx="630">
                  <c:v>4.8073248626678833E-3</c:v>
                </c:pt>
                <c:pt idx="631">
                  <c:v>4.8663894498890414E-3</c:v>
                </c:pt>
                <c:pt idx="632">
                  <c:v>4.9252981467695633E-3</c:v>
                </c:pt>
                <c:pt idx="633">
                  <c:v>4.9840439477133458E-3</c:v>
                </c:pt>
                <c:pt idx="634">
                  <c:v>5.0593236313201118E-3</c:v>
                </c:pt>
                <c:pt idx="635">
                  <c:v>5.101018838846727E-3</c:v>
                </c:pt>
                <c:pt idx="636">
                  <c:v>5.1592339176043112E-3</c:v>
                </c:pt>
                <c:pt idx="637">
                  <c:v>5.2172580777209987E-3</c:v>
                </c:pt>
                <c:pt idx="638">
                  <c:v>5.2750843133608782E-3</c:v>
                </c:pt>
                <c:pt idx="639">
                  <c:v>5.3327056189278466E-3</c:v>
                </c:pt>
                <c:pt idx="640">
                  <c:v>5.3901149887458644E-3</c:v>
                </c:pt>
                <c:pt idx="641">
                  <c:v>5.4473054169790203E-3</c:v>
                </c:pt>
                <c:pt idx="642">
                  <c:v>5.504269898031211E-3</c:v>
                </c:pt>
                <c:pt idx="643">
                  <c:v>5.5610014261464613E-3</c:v>
                </c:pt>
                <c:pt idx="644">
                  <c:v>5.6174929956487318E-3</c:v>
                </c:pt>
                <c:pt idx="645">
                  <c:v>5.6737376007820473E-3</c:v>
                </c:pt>
                <c:pt idx="646">
                  <c:v>5.7297282358703683E-3</c:v>
                </c:pt>
                <c:pt idx="647">
                  <c:v>5.7854578951577196E-3</c:v>
                </c:pt>
                <c:pt idx="648">
                  <c:v>5.8409195729680619E-3</c:v>
                </c:pt>
                <c:pt idx="649">
                  <c:v>5.8961062634654837E-3</c:v>
                </c:pt>
                <c:pt idx="650">
                  <c:v>5.9510109610538819E-3</c:v>
                </c:pt>
                <c:pt idx="651">
                  <c:v>6.0056266598174091E-3</c:v>
                </c:pt>
                <c:pt idx="652">
                  <c:v>6.0599463542398979E-3</c:v>
                </c:pt>
                <c:pt idx="653">
                  <c:v>6.113963038325565E-3</c:v>
                </c:pt>
                <c:pt idx="654">
                  <c:v>6.167669706478307E-3</c:v>
                </c:pt>
                <c:pt idx="655">
                  <c:v>6.2210593529421487E-3</c:v>
                </c:pt>
                <c:pt idx="656">
                  <c:v>6.2741249718811787E-3</c:v>
                </c:pt>
                <c:pt idx="657">
                  <c:v>6.3268595575394215E-3</c:v>
                </c:pt>
                <c:pt idx="658">
                  <c:v>6.3792561044007101E-3</c:v>
                </c:pt>
                <c:pt idx="659">
                  <c:v>6.4313076063093888E-3</c:v>
                </c:pt>
                <c:pt idx="660">
                  <c:v>6.4830070577492904E-3</c:v>
                </c:pt>
                <c:pt idx="661">
                  <c:v>6.5343474528845036E-3</c:v>
                </c:pt>
                <c:pt idx="662">
                  <c:v>6.5853217859590529E-3</c:v>
                </c:pt>
                <c:pt idx="663">
                  <c:v>6.6359230511370271E-3</c:v>
                </c:pt>
                <c:pt idx="664">
                  <c:v>6.6861442426624507E-3</c:v>
                </c:pt>
                <c:pt idx="665">
                  <c:v>6.7359783547793484E-3</c:v>
                </c:pt>
                <c:pt idx="666">
                  <c:v>6.7854183817317448E-3</c:v>
                </c:pt>
                <c:pt idx="667">
                  <c:v>6.8344573176037926E-3</c:v>
                </c:pt>
                <c:pt idx="668">
                  <c:v>6.8830881567993885E-3</c:v>
                </c:pt>
                <c:pt idx="669">
                  <c:v>6.9313038933227489E-3</c:v>
                </c:pt>
                <c:pt idx="670">
                  <c:v>6.9790975215777706E-3</c:v>
                </c:pt>
                <c:pt idx="671">
                  <c:v>7.0264620354887342E-3</c:v>
                </c:pt>
                <c:pt idx="672">
                  <c:v>7.0735796116494498E-3</c:v>
                </c:pt>
                <c:pt idx="673">
                  <c:v>7.1208556650415034E-3</c:v>
                </c:pt>
                <c:pt idx="674">
                  <c:v>7.168307001501617E-3</c:v>
                </c:pt>
                <c:pt idx="675">
                  <c:v>7.2159359501267062E-3</c:v>
                </c:pt>
                <c:pt idx="676">
                  <c:v>7.263744839773878E-3</c:v>
                </c:pt>
                <c:pt idx="677">
                  <c:v>7.3117359996999198E-3</c:v>
                </c:pt>
                <c:pt idx="678">
                  <c:v>7.3599117585221308E-3</c:v>
                </c:pt>
                <c:pt idx="679">
                  <c:v>7.4082744454972982E-3</c:v>
                </c:pt>
                <c:pt idx="680">
                  <c:v>7.4568263894825293E-3</c:v>
                </c:pt>
                <c:pt idx="681">
                  <c:v>7.5055699195747394E-3</c:v>
                </c:pt>
                <c:pt idx="682">
                  <c:v>7.5545073646310357E-3</c:v>
                </c:pt>
                <c:pt idx="683">
                  <c:v>7.6036410537483334E-3</c:v>
                </c:pt>
                <c:pt idx="684">
                  <c:v>7.652973315943612E-3</c:v>
                </c:pt>
                <c:pt idx="685">
                  <c:v>7.7025064800739784E-3</c:v>
                </c:pt>
                <c:pt idx="686">
                  <c:v>7.7522428753162842E-3</c:v>
                </c:pt>
                <c:pt idx="687">
                  <c:v>7.8021848305276364E-3</c:v>
                </c:pt>
                <c:pt idx="688">
                  <c:v>7.8667017112454829E-3</c:v>
                </c:pt>
                <c:pt idx="689">
                  <c:v>7.9026947369253975E-3</c:v>
                </c:pt>
                <c:pt idx="690">
                  <c:v>7.9532673463056369E-3</c:v>
                </c:pt>
                <c:pt idx="691">
                  <c:v>8.0040548316429039E-3</c:v>
                </c:pt>
                <c:pt idx="692">
                  <c:v>8.0550595220341137E-3</c:v>
                </c:pt>
                <c:pt idx="693">
                  <c:v>8.1062837464962456E-3</c:v>
                </c:pt>
                <c:pt idx="694">
                  <c:v>8.1577298339663429E-3</c:v>
                </c:pt>
                <c:pt idx="695">
                  <c:v>8.2094001136212569E-3</c:v>
                </c:pt>
                <c:pt idx="696">
                  <c:v>8.2612969143180948E-3</c:v>
                </c:pt>
                <c:pt idx="697">
                  <c:v>8.3134225651537719E-3</c:v>
                </c:pt>
                <c:pt idx="698">
                  <c:v>8.3657793951452675E-3</c:v>
                </c:pt>
                <c:pt idx="699">
                  <c:v>8.4183697333095608E-3</c:v>
                </c:pt>
                <c:pt idx="700">
                  <c:v>8.4711959086636313E-3</c:v>
                </c:pt>
                <c:pt idx="701">
                  <c:v>8.5242602501445219E-3</c:v>
                </c:pt>
                <c:pt idx="702">
                  <c:v>8.5775650869290843E-3</c:v>
                </c:pt>
                <c:pt idx="703">
                  <c:v>8.6311127479543615E-3</c:v>
                </c:pt>
                <c:pt idx="704">
                  <c:v>8.6849055623972049E-3</c:v>
                </c:pt>
                <c:pt idx="705">
                  <c:v>8.7389458590347857E-3</c:v>
                </c:pt>
                <c:pt idx="706">
                  <c:v>8.7932359670439553E-3</c:v>
                </c:pt>
                <c:pt idx="707">
                  <c:v>8.8477782154416929E-3</c:v>
                </c:pt>
                <c:pt idx="708">
                  <c:v>8.9025749333249138E-3</c:v>
                </c:pt>
                <c:pt idx="709">
                  <c:v>8.9576284496306613E-3</c:v>
                </c:pt>
                <c:pt idx="710">
                  <c:v>9.0129410935357868E-3</c:v>
                </c:pt>
                <c:pt idx="711">
                  <c:v>9.0685151939773334E-3</c:v>
                </c:pt>
                <c:pt idx="712">
                  <c:v>9.1243530800522166E-3</c:v>
                </c:pt>
                <c:pt idx="713">
                  <c:v>9.1804570806974795E-3</c:v>
                </c:pt>
                <c:pt idx="714">
                  <c:v>9.2368295250899735E-3</c:v>
                </c:pt>
                <c:pt idx="715">
                  <c:v>9.2934727422466779E-3</c:v>
                </c:pt>
                <c:pt idx="716">
                  <c:v>9.3503890611845719E-3</c:v>
                </c:pt>
                <c:pt idx="717">
                  <c:v>9.407580811080507E-3</c:v>
                </c:pt>
                <c:pt idx="718">
                  <c:v>9.4650503207915904E-3</c:v>
                </c:pt>
                <c:pt idx="719">
                  <c:v>9.5227999195746094E-3</c:v>
                </c:pt>
                <c:pt idx="720">
                  <c:v>9.5808319363666072E-3</c:v>
                </c:pt>
                <c:pt idx="721">
                  <c:v>9.6391487002644993E-3</c:v>
                </c:pt>
                <c:pt idx="722">
                  <c:v>9.697752540365201E-3</c:v>
                </c:pt>
                <c:pt idx="723">
                  <c:v>9.7566457856856914E-3</c:v>
                </c:pt>
                <c:pt idx="724">
                  <c:v>9.8241655682507201E-3</c:v>
                </c:pt>
                <c:pt idx="725">
                  <c:v>9.8746786733094893E-3</c:v>
                </c:pt>
                <c:pt idx="726">
                  <c:v>9.933445657868134E-3</c:v>
                </c:pt>
                <c:pt idx="727">
                  <c:v>9.9920315499257839E-3</c:v>
                </c:pt>
                <c:pt idx="728">
                  <c:v>1.0050432746924187E-2</c:v>
                </c:pt>
                <c:pt idx="729">
                  <c:v>1.0108645646225156E-2</c:v>
                </c:pt>
                <c:pt idx="730">
                  <c:v>1.0166666645110567E-2</c:v>
                </c:pt>
                <c:pt idx="731">
                  <c:v>1.0224492141022168E-2</c:v>
                </c:pt>
                <c:pt idx="732">
                  <c:v>1.0282118531321771E-2</c:v>
                </c:pt>
                <c:pt idx="733">
                  <c:v>1.0339542213211317E-2</c:v>
                </c:pt>
                <c:pt idx="734">
                  <c:v>1.0396759584372361E-2</c:v>
                </c:pt>
                <c:pt idx="735">
                  <c:v>1.0453767041846973E-2</c:v>
                </c:pt>
                <c:pt idx="736">
                  <c:v>1.0510560983156836E-2</c:v>
                </c:pt>
                <c:pt idx="737">
                  <c:v>1.0567137805583826E-2</c:v>
                </c:pt>
                <c:pt idx="738">
                  <c:v>1.0623493906489756E-2</c:v>
                </c:pt>
                <c:pt idx="739">
                  <c:v>1.0695621627245799E-2</c:v>
                </c:pt>
                <c:pt idx="740">
                  <c:v>1.0735529533185684E-2</c:v>
                </c:pt>
                <c:pt idx="741">
                  <c:v>1.0791201853699306E-2</c:v>
                </c:pt>
                <c:pt idx="742">
                  <c:v>1.0854539235918281E-2</c:v>
                </c:pt>
                <c:pt idx="743">
                  <c:v>1.090183749562712E-2</c:v>
                </c:pt>
                <c:pt idx="744">
                  <c:v>1.0956793611764937E-2</c:v>
                </c:pt>
                <c:pt idx="745">
                  <c:v>1.1011503787754506E-2</c:v>
                </c:pt>
                <c:pt idx="746">
                  <c:v>1.1065964421117513E-2</c:v>
                </c:pt>
                <c:pt idx="747">
                  <c:v>1.112017190881609E-2</c:v>
                </c:pt>
                <c:pt idx="748">
                  <c:v>1.1174122648611728E-2</c:v>
                </c:pt>
                <c:pt idx="749">
                  <c:v>1.1227813037546497E-2</c:v>
                </c:pt>
                <c:pt idx="750">
                  <c:v>1.1281239473062143E-2</c:v>
                </c:pt>
                <c:pt idx="751">
                  <c:v>1.1334398352440544E-2</c:v>
                </c:pt>
                <c:pt idx="752">
                  <c:v>1.1387286073043512E-2</c:v>
                </c:pt>
                <c:pt idx="753">
                  <c:v>1.1439899032152923E-2</c:v>
                </c:pt>
                <c:pt idx="754">
                  <c:v>1.1492233627210524E-2</c:v>
                </c:pt>
                <c:pt idx="755">
                  <c:v>1.1544286255418257E-2</c:v>
                </c:pt>
                <c:pt idx="756">
                  <c:v>1.1596053314057997E-2</c:v>
                </c:pt>
                <c:pt idx="757">
                  <c:v>1.1647531200571493E-2</c:v>
                </c:pt>
                <c:pt idx="758">
                  <c:v>1.169871631224062E-2</c:v>
                </c:pt>
                <c:pt idx="759">
                  <c:v>1.1749605046347256E-2</c:v>
                </c:pt>
                <c:pt idx="760">
                  <c:v>1.1800193800173275E-2</c:v>
                </c:pt>
                <c:pt idx="761">
                  <c:v>1.1850478971160427E-2</c:v>
                </c:pt>
                <c:pt idx="762">
                  <c:v>1.1900456956510652E-2</c:v>
                </c:pt>
                <c:pt idx="763">
                  <c:v>1.1950124153585762E-2</c:v>
                </c:pt>
                <c:pt idx="764">
                  <c:v>1.1999476959667632E-2</c:v>
                </c:pt>
                <c:pt idx="765">
                  <c:v>1.2048511772118076E-2</c:v>
                </c:pt>
                <c:pt idx="766">
                  <c:v>1.2097224988139033E-2</c:v>
                </c:pt>
                <c:pt idx="767">
                  <c:v>1.2145613005252187E-2</c:v>
                </c:pt>
                <c:pt idx="768">
                  <c:v>1.2193672220419671E-2</c:v>
                </c:pt>
                <c:pt idx="769">
                  <c:v>1.2241399031243105E-2</c:v>
                </c:pt>
                <c:pt idx="770">
                  <c:v>1.228878983492443E-2</c:v>
                </c:pt>
                <c:pt idx="771">
                  <c:v>1.233584102874552E-2</c:v>
                </c:pt>
                <c:pt idx="772">
                  <c:v>1.2382549009988253E-2</c:v>
                </c:pt>
                <c:pt idx="773">
                  <c:v>1.2428910176094377E-2</c:v>
                </c:pt>
                <c:pt idx="774">
                  <c:v>1.2474920924105959E-2</c:v>
                </c:pt>
                <c:pt idx="775">
                  <c:v>1.2520577651704556E-2</c:v>
                </c:pt>
                <c:pt idx="776">
                  <c:v>1.2578833648051457E-2</c:v>
                </c:pt>
                <c:pt idx="777">
                  <c:v>1.2624003470094181E-2</c:v>
                </c:pt>
                <c:pt idx="778">
                  <c:v>1.2662639689278166E-2</c:v>
                </c:pt>
                <c:pt idx="779">
                  <c:v>1.2707620371257278E-2</c:v>
                </c:pt>
                <c:pt idx="780">
                  <c:v>1.2752498119255051E-2</c:v>
                </c:pt>
                <c:pt idx="781">
                  <c:v>1.2797272170921303E-2</c:v>
                </c:pt>
                <c:pt idx="782">
                  <c:v>1.2841941763825915E-2</c:v>
                </c:pt>
                <c:pt idx="783">
                  <c:v>1.2886506135618703E-2</c:v>
                </c:pt>
                <c:pt idx="784">
                  <c:v>1.2930964523789612E-2</c:v>
                </c:pt>
                <c:pt idx="785">
                  <c:v>1.2975316165908524E-2</c:v>
                </c:pt>
                <c:pt idx="786">
                  <c:v>1.3019560299705191E-2</c:v>
                </c:pt>
                <c:pt idx="787">
                  <c:v>1.3063696162589622E-2</c:v>
                </c:pt>
                <c:pt idx="788">
                  <c:v>1.3107722992051762E-2</c:v>
                </c:pt>
                <c:pt idx="789">
                  <c:v>1.3151640025981237E-2</c:v>
                </c:pt>
                <c:pt idx="790">
                  <c:v>1.320794222440469E-2</c:v>
                </c:pt>
                <c:pt idx="791">
                  <c:v>1.3239141656962161E-2</c:v>
                </c:pt>
                <c:pt idx="792">
                  <c:v>1.3282724729233308E-2</c:v>
                </c:pt>
                <c:pt idx="793">
                  <c:v>1.3326194956011506E-2</c:v>
                </c:pt>
                <c:pt idx="794">
                  <c:v>1.3372892188772134E-2</c:v>
                </c:pt>
                <c:pt idx="795">
                  <c:v>1.3418961907092353E-2</c:v>
                </c:pt>
                <c:pt idx="796">
                  <c:v>1.346207251329723E-2</c:v>
                </c:pt>
                <c:pt idx="797">
                  <c:v>1.3505067115575642E-2</c:v>
                </c:pt>
                <c:pt idx="798">
                  <c:v>1.3547944951417534E-2</c:v>
                </c:pt>
                <c:pt idx="799">
                  <c:v>1.3590705258312852E-2</c:v>
                </c:pt>
                <c:pt idx="800">
                  <c:v>1.3633347273911411E-2</c:v>
                </c:pt>
                <c:pt idx="801">
                  <c:v>1.3675870235783094E-2</c:v>
                </c:pt>
                <c:pt idx="802">
                  <c:v>1.3718273381497781E-2</c:v>
                </c:pt>
                <c:pt idx="803">
                  <c:v>1.3760555948625353E-2</c:v>
                </c:pt>
                <c:pt idx="804">
                  <c:v>1.380271717473569E-2</c:v>
                </c:pt>
                <c:pt idx="805">
                  <c:v>1.3844756297398675E-2</c:v>
                </c:pt>
                <c:pt idx="806">
                  <c:v>1.3886672554184187E-2</c:v>
                </c:pt>
                <c:pt idx="807">
                  <c:v>1.3928465182662109E-2</c:v>
                </c:pt>
                <c:pt idx="808">
                  <c:v>1.3970133420322384E-2</c:v>
                </c:pt>
                <c:pt idx="809">
                  <c:v>1.4011676504974702E-2</c:v>
                </c:pt>
                <c:pt idx="810">
                  <c:v>1.4053093673869199E-2</c:v>
                </c:pt>
                <c:pt idx="811">
                  <c:v>1.4094384164815565E-2</c:v>
                </c:pt>
                <c:pt idx="812">
                  <c:v>1.4135547215303745E-2</c:v>
                </c:pt>
                <c:pt idx="813">
                  <c:v>1.4176582062983556E-2</c:v>
                </c:pt>
                <c:pt idx="814">
                  <c:v>1.4217487945265006E-2</c:v>
                </c:pt>
                <c:pt idx="815">
                  <c:v>1.4258264099797913E-2</c:v>
                </c:pt>
                <c:pt idx="816">
                  <c:v>1.4298909764232093E-2</c:v>
                </c:pt>
                <c:pt idx="817">
                  <c:v>1.4339424175977555E-2</c:v>
                </c:pt>
                <c:pt idx="818">
                  <c:v>1.4379806572684117E-2</c:v>
                </c:pt>
                <c:pt idx="819">
                  <c:v>1.442005619192166E-2</c:v>
                </c:pt>
                <c:pt idx="820">
                  <c:v>1.4460172271419935E-2</c:v>
                </c:pt>
                <c:pt idx="821">
                  <c:v>1.4500154048429081E-2</c:v>
                </c:pt>
                <c:pt idx="822">
                  <c:v>1.4540000760678851E-2</c:v>
                </c:pt>
                <c:pt idx="823">
                  <c:v>1.4579711645739124E-2</c:v>
                </c:pt>
                <c:pt idx="824">
                  <c:v>1.4619285941099847E-2</c:v>
                </c:pt>
                <c:pt idx="825">
                  <c:v>1.4658722884570707E-2</c:v>
                </c:pt>
                <c:pt idx="826">
                  <c:v>1.4698021713401843E-2</c:v>
                </c:pt>
                <c:pt idx="827">
                  <c:v>1.4737181665323007E-2</c:v>
                </c:pt>
                <c:pt idx="828">
                  <c:v>1.4793461015623066E-2</c:v>
                </c:pt>
                <c:pt idx="829">
                  <c:v>1.4832169755303326E-2</c:v>
                </c:pt>
                <c:pt idx="830">
                  <c:v>1.4859065745511657E-2</c:v>
                </c:pt>
                <c:pt idx="831">
                  <c:v>1.4897374247482276E-2</c:v>
                </c:pt>
                <c:pt idx="832">
                  <c:v>1.4935448949593422E-2</c:v>
                </c:pt>
                <c:pt idx="833">
                  <c:v>1.4973288246009631E-2</c:v>
                </c:pt>
                <c:pt idx="834">
                  <c:v>1.5010890530735566E-2</c:v>
                </c:pt>
                <c:pt idx="835">
                  <c:v>1.5048254197855826E-2</c:v>
                </c:pt>
                <c:pt idx="836">
                  <c:v>1.5085377641534947E-2</c:v>
                </c:pt>
                <c:pt idx="837">
                  <c:v>1.5122259255857529E-2</c:v>
                </c:pt>
                <c:pt idx="838">
                  <c:v>1.515889743490817E-2</c:v>
                </c:pt>
                <c:pt idx="839">
                  <c:v>1.5195290572771469E-2</c:v>
                </c:pt>
                <c:pt idx="840">
                  <c:v>1.5231437063452091E-2</c:v>
                </c:pt>
                <c:pt idx="841">
                  <c:v>1.5267335301114571E-2</c:v>
                </c:pt>
                <c:pt idx="842">
                  <c:v>1.5302983679923443E-2</c:v>
                </c:pt>
                <c:pt idx="843">
                  <c:v>1.5338380593963308E-2</c:v>
                </c:pt>
                <c:pt idx="844">
                  <c:v>1.5384828413393947E-2</c:v>
                </c:pt>
                <c:pt idx="845">
                  <c:v>1.5428235307552995E-2</c:v>
                </c:pt>
                <c:pt idx="846">
                  <c:v>1.5467626464689133E-2</c:v>
                </c:pt>
                <c:pt idx="847">
                  <c:v>1.5496947933062444E-2</c:v>
                </c:pt>
                <c:pt idx="848">
                  <c:v>1.5530914430597065E-2</c:v>
                </c:pt>
                <c:pt idx="849">
                  <c:v>1.5564618910284267E-2</c:v>
                </c:pt>
                <c:pt idx="850">
                  <c:v>1.5598059766048777E-2</c:v>
                </c:pt>
                <c:pt idx="851">
                  <c:v>1.5631235392055132E-2</c:v>
                </c:pt>
                <c:pt idx="852">
                  <c:v>1.5664144182387929E-2</c:v>
                </c:pt>
                <c:pt idx="853">
                  <c:v>1.5696784531131769E-2</c:v>
                </c:pt>
                <c:pt idx="854">
                  <c:v>1.5729154832291314E-2</c:v>
                </c:pt>
                <c:pt idx="855">
                  <c:v>1.5761253480031101E-2</c:v>
                </c:pt>
                <c:pt idx="856">
                  <c:v>1.5793078868515664E-2</c:v>
                </c:pt>
                <c:pt idx="857">
                  <c:v>1.5824629391749667E-2</c:v>
                </c:pt>
                <c:pt idx="858">
                  <c:v>1.5855903443737773E-2</c:v>
                </c:pt>
                <c:pt idx="859">
                  <c:v>1.5886899418724454E-2</c:v>
                </c:pt>
                <c:pt idx="860">
                  <c:v>1.5917615710794308E-2</c:v>
                </c:pt>
                <c:pt idx="861">
                  <c:v>1.5948050713872064E-2</c:v>
                </c:pt>
                <c:pt idx="862">
                  <c:v>1.5978202822282128E-2</c:v>
                </c:pt>
                <c:pt idx="863">
                  <c:v>1.6008070429949228E-2</c:v>
                </c:pt>
                <c:pt idx="864">
                  <c:v>1.6037651930957963E-2</c:v>
                </c:pt>
                <c:pt idx="865">
                  <c:v>1.6066945719472869E-2</c:v>
                </c:pt>
                <c:pt idx="866">
                  <c:v>1.6095950189498609E-2</c:v>
                </c:pt>
                <c:pt idx="867">
                  <c:v>1.6124663735279654E-2</c:v>
                </c:pt>
                <c:pt idx="868">
                  <c:v>1.6153084750820668E-2</c:v>
                </c:pt>
                <c:pt idx="869">
                  <c:v>1.6181211630126313E-2</c:v>
                </c:pt>
                <c:pt idx="870">
                  <c:v>1.6209042767441062E-2</c:v>
                </c:pt>
                <c:pt idx="871">
                  <c:v>1.6236576556689641E-2</c:v>
                </c:pt>
                <c:pt idx="872">
                  <c:v>1.6263811392196459E-2</c:v>
                </c:pt>
                <c:pt idx="873">
                  <c:v>1.6290745667806306E-2</c:v>
                </c:pt>
                <c:pt idx="874">
                  <c:v>1.6317377777763653E-2</c:v>
                </c:pt>
                <c:pt idx="875">
                  <c:v>1.6343706116153101E-2</c:v>
                </c:pt>
                <c:pt idx="876">
                  <c:v>1.6369729076979311E-2</c:v>
                </c:pt>
                <c:pt idx="877">
                  <c:v>1.6395445054406821E-2</c:v>
                </c:pt>
                <c:pt idx="878">
                  <c:v>1.6420852442520228E-2</c:v>
                </c:pt>
                <c:pt idx="879">
                  <c:v>1.6445950021974909E-2</c:v>
                </c:pt>
                <c:pt idx="880">
                  <c:v>1.6480004274312954E-2</c:v>
                </c:pt>
                <c:pt idx="881">
                  <c:v>1.6498957725161745E-2</c:v>
                </c:pt>
                <c:pt idx="882">
                  <c:v>1.6519904685248221E-2</c:v>
                </c:pt>
                <c:pt idx="883">
                  <c:v>1.6544157038973495E-2</c:v>
                </c:pt>
                <c:pt idx="884">
                  <c:v>1.6568208728893197E-2</c:v>
                </c:pt>
                <c:pt idx="885">
                  <c:v>1.6592059116877778E-2</c:v>
                </c:pt>
                <c:pt idx="886">
                  <c:v>1.6615707565277305E-2</c:v>
                </c:pt>
                <c:pt idx="887">
                  <c:v>1.6639153435802356E-2</c:v>
                </c:pt>
                <c:pt idx="888">
                  <c:v>1.6662396090483256E-2</c:v>
                </c:pt>
                <c:pt idx="889">
                  <c:v>1.6685434891430262E-2</c:v>
                </c:pt>
                <c:pt idx="890">
                  <c:v>1.6708269200513826E-2</c:v>
                </c:pt>
                <c:pt idx="891">
                  <c:v>1.6730898379604398E-2</c:v>
                </c:pt>
                <c:pt idx="892">
                  <c:v>1.6753321790892173E-2</c:v>
                </c:pt>
                <c:pt idx="893">
                  <c:v>1.6775538796247602E-2</c:v>
                </c:pt>
                <c:pt idx="894">
                  <c:v>1.6803799200344471E-2</c:v>
                </c:pt>
                <c:pt idx="895">
                  <c:v>1.6819351037202779E-2</c:v>
                </c:pt>
                <c:pt idx="896">
                  <c:v>1.6840944996783236E-2</c:v>
                </c:pt>
                <c:pt idx="897">
                  <c:v>1.6862329998392767E-2</c:v>
                </c:pt>
                <c:pt idx="898">
                  <c:v>1.6886513314862128E-2</c:v>
                </c:pt>
                <c:pt idx="899">
                  <c:v>1.6904470575660469E-2</c:v>
                </c:pt>
                <c:pt idx="900">
                  <c:v>1.6925224875299349E-2</c:v>
                </c:pt>
                <c:pt idx="901">
                  <c:v>1.6945767664928724E-2</c:v>
                </c:pt>
                <c:pt idx="902">
                  <c:v>1.6966098306498978E-2</c:v>
                </c:pt>
                <c:pt idx="903">
                  <c:v>1.6986216162120371E-2</c:v>
                </c:pt>
                <c:pt idx="904">
                  <c:v>1.7006120593503482E-2</c:v>
                </c:pt>
                <c:pt idx="905">
                  <c:v>1.7025810962998378E-2</c:v>
                </c:pt>
                <c:pt idx="906">
                  <c:v>1.7045286632315637E-2</c:v>
                </c:pt>
                <c:pt idx="907">
                  <c:v>1.7064546963485583E-2</c:v>
                </c:pt>
                <c:pt idx="908">
                  <c:v>1.7083591318618474E-2</c:v>
                </c:pt>
                <c:pt idx="909">
                  <c:v>1.7102419059584761E-2</c:v>
                </c:pt>
                <c:pt idx="910">
                  <c:v>1.7121029548494704E-2</c:v>
                </c:pt>
                <c:pt idx="911">
                  <c:v>1.7139422147298689E-2</c:v>
                </c:pt>
                <c:pt idx="912">
                  <c:v>1.7157596217707294E-2</c:v>
                </c:pt>
                <c:pt idx="913">
                  <c:v>1.7175551122150523E-2</c:v>
                </c:pt>
                <c:pt idx="914">
                  <c:v>1.7193286222338955E-2</c:v>
                </c:pt>
                <c:pt idx="915">
                  <c:v>1.7210800880382848E-2</c:v>
                </c:pt>
                <c:pt idx="916">
                  <c:v>1.722809445823259E-2</c:v>
                </c:pt>
                <c:pt idx="917">
                  <c:v>1.7245166317838567E-2</c:v>
                </c:pt>
                <c:pt idx="918">
                  <c:v>1.7262015821231103E-2</c:v>
                </c:pt>
                <c:pt idx="919">
                  <c:v>1.7278642330440519E-2</c:v>
                </c:pt>
                <c:pt idx="920">
                  <c:v>1.7295045207417203E-2</c:v>
                </c:pt>
                <c:pt idx="921">
                  <c:v>1.7311223814111543E-2</c:v>
                </c:pt>
                <c:pt idx="922">
                  <c:v>1.732717751255386E-2</c:v>
                </c:pt>
                <c:pt idx="923">
                  <c:v>1.7342905664694541E-2</c:v>
                </c:pt>
                <c:pt idx="924">
                  <c:v>1.7358407632643846E-2</c:v>
                </c:pt>
                <c:pt idx="925">
                  <c:v>1.7373682778272226E-2</c:v>
                </c:pt>
                <c:pt idx="926">
                  <c:v>1.7388730463610003E-2</c:v>
                </c:pt>
                <c:pt idx="927">
                  <c:v>1.74035500506875E-2</c:v>
                </c:pt>
                <c:pt idx="928">
                  <c:v>1.7418140901455104E-2</c:v>
                </c:pt>
                <c:pt idx="929">
                  <c:v>1.7432502378023074E-2</c:v>
                </c:pt>
                <c:pt idx="930">
                  <c:v>1.7446633842101988E-2</c:v>
                </c:pt>
                <c:pt idx="931">
                  <c:v>1.7460534655961979E-2</c:v>
                </c:pt>
                <c:pt idx="932">
                  <c:v>1.7476208707458696E-2</c:v>
                </c:pt>
                <c:pt idx="933">
                  <c:v>1.7489806943835617E-2</c:v>
                </c:pt>
                <c:pt idx="934">
                  <c:v>1.7501376499629018E-2</c:v>
                </c:pt>
                <c:pt idx="935">
                  <c:v>1.7514774160369839E-2</c:v>
                </c:pt>
                <c:pt idx="936">
                  <c:v>1.7528064249958675E-2</c:v>
                </c:pt>
                <c:pt idx="937">
                  <c:v>1.7541247070314014E-2</c:v>
                </c:pt>
                <c:pt idx="938">
                  <c:v>1.7554322923274412E-2</c:v>
                </c:pt>
                <c:pt idx="939">
                  <c:v>1.7567292110598487E-2</c:v>
                </c:pt>
                <c:pt idx="940">
                  <c:v>1.7580154934044856E-2</c:v>
                </c:pt>
                <c:pt idx="941">
                  <c:v>1.7592911695452074E-2</c:v>
                </c:pt>
                <c:pt idx="942">
                  <c:v>1.760556269673863E-2</c:v>
                </c:pt>
                <c:pt idx="943">
                  <c:v>1.7618108239583208E-2</c:v>
                </c:pt>
                <c:pt idx="944">
                  <c:v>1.7630548625904297E-2</c:v>
                </c:pt>
                <c:pt idx="945">
                  <c:v>1.7646389378214167E-2</c:v>
                </c:pt>
                <c:pt idx="946">
                  <c:v>1.7655115135930544E-2</c:v>
                </c:pt>
                <c:pt idx="947">
                  <c:v>1.7667241863392746E-2</c:v>
                </c:pt>
                <c:pt idx="948">
                  <c:v>1.7679264641445869E-2</c:v>
                </c:pt>
                <c:pt idx="949">
                  <c:v>1.7691183772088337E-2</c:v>
                </c:pt>
                <c:pt idx="950">
                  <c:v>1.7702999556998833E-2</c:v>
                </c:pt>
                <c:pt idx="951">
                  <c:v>1.7714712298015911E-2</c:v>
                </c:pt>
                <c:pt idx="952">
                  <c:v>1.7726322296978125E-2</c:v>
                </c:pt>
                <c:pt idx="953">
                  <c:v>1.773782985572403E-2</c:v>
                </c:pt>
                <c:pt idx="954">
                  <c:v>1.7749235275932307E-2</c:v>
                </c:pt>
                <c:pt idx="955">
                  <c:v>1.7760538859601382E-2</c:v>
                </c:pt>
                <c:pt idx="956">
                  <c:v>1.7771740908409939E-2</c:v>
                </c:pt>
                <c:pt idx="957">
                  <c:v>1.7782841724356402E-2</c:v>
                </c:pt>
                <c:pt idx="958">
                  <c:v>1.7793841609039518E-2</c:v>
                </c:pt>
                <c:pt idx="959">
                  <c:v>1.7804740864297841E-2</c:v>
                </c:pt>
                <c:pt idx="960">
                  <c:v>1.7815539792129798E-2</c:v>
                </c:pt>
                <c:pt idx="961">
                  <c:v>1.7826238694134133E-2</c:v>
                </c:pt>
                <c:pt idx="962">
                  <c:v>1.7836837872309275E-2</c:v>
                </c:pt>
                <c:pt idx="963">
                  <c:v>1.7847337628333904E-2</c:v>
                </c:pt>
                <c:pt idx="964">
                  <c:v>1.7857738264046574E-2</c:v>
                </c:pt>
                <c:pt idx="965">
                  <c:v>1.7868040081445713E-2</c:v>
                </c:pt>
                <c:pt idx="966">
                  <c:v>1.787824338205013E-2</c:v>
                </c:pt>
                <c:pt idx="967">
                  <c:v>1.7888348467858251E-2</c:v>
                </c:pt>
                <c:pt idx="968">
                  <c:v>1.789835564070863E-2</c:v>
                </c:pt>
                <c:pt idx="969">
                  <c:v>1.7908265202279949E-2</c:v>
                </c:pt>
                <c:pt idx="970">
                  <c:v>1.79180774544907E-2</c:v>
                </c:pt>
                <c:pt idx="971">
                  <c:v>1.7927792699179435E-2</c:v>
                </c:pt>
                <c:pt idx="972">
                  <c:v>1.7937411238104772E-2</c:v>
                </c:pt>
                <c:pt idx="973">
                  <c:v>1.7946933373105267E-2</c:v>
                </c:pt>
                <c:pt idx="974">
                  <c:v>1.7956359405939537E-2</c:v>
                </c:pt>
                <c:pt idx="975">
                  <c:v>1.7965689638446136E-2</c:v>
                </c:pt>
                <c:pt idx="976">
                  <c:v>1.7974924372463619E-2</c:v>
                </c:pt>
                <c:pt idx="977">
                  <c:v>1.7984063909910475E-2</c:v>
                </c:pt>
                <c:pt idx="978">
                  <c:v>1.7993108552465387E-2</c:v>
                </c:pt>
                <c:pt idx="979">
                  <c:v>1.8002058601966908E-2</c:v>
                </c:pt>
                <c:pt idx="980">
                  <c:v>1.801091436033353E-2</c:v>
                </c:pt>
                <c:pt idx="981">
                  <c:v>1.8019676129243933E-2</c:v>
                </c:pt>
                <c:pt idx="982">
                  <c:v>1.8028344210696545E-2</c:v>
                </c:pt>
                <c:pt idx="983">
                  <c:v>1.8036918906290111E-2</c:v>
                </c:pt>
                <c:pt idx="984">
                  <c:v>1.8045400517943122E-2</c:v>
                </c:pt>
                <c:pt idx="985">
                  <c:v>1.8053789347414195E-2</c:v>
                </c:pt>
                <c:pt idx="986">
                  <c:v>1.8062085696701757E-2</c:v>
                </c:pt>
                <c:pt idx="987">
                  <c:v>1.807028986748449E-2</c:v>
                </c:pt>
                <c:pt idx="988">
                  <c:v>1.8078402161521012E-2</c:v>
                </c:pt>
                <c:pt idx="989">
                  <c:v>1.8086422880809749E-2</c:v>
                </c:pt>
                <c:pt idx="990">
                  <c:v>1.8094352327029384E-2</c:v>
                </c:pt>
                <c:pt idx="991">
                  <c:v>1.810219080201847E-2</c:v>
                </c:pt>
                <c:pt idx="992">
                  <c:v>1.8109938607695497E-2</c:v>
                </c:pt>
                <c:pt idx="993">
                  <c:v>1.8117596045739148E-2</c:v>
                </c:pt>
                <c:pt idx="994">
                  <c:v>1.8125163417987977E-2</c:v>
                </c:pt>
                <c:pt idx="995">
                  <c:v>1.8132641026360474E-2</c:v>
                </c:pt>
                <c:pt idx="996">
                  <c:v>1.8140029172695193E-2</c:v>
                </c:pt>
                <c:pt idx="997">
                  <c:v>1.8147328158590881E-2</c:v>
                </c:pt>
                <c:pt idx="998">
                  <c:v>1.8154538286045963E-2</c:v>
                </c:pt>
                <c:pt idx="999">
                  <c:v>1.8161659856898993E-2</c:v>
                </c:pt>
                <c:pt idx="1000">
                  <c:v>1.8170686523912849E-2</c:v>
                </c:pt>
                <c:pt idx="1001">
                  <c:v>1.8175638535753436E-2</c:v>
                </c:pt>
                <c:pt idx="1002">
                  <c:v>1.8183468783163903E-2</c:v>
                </c:pt>
                <c:pt idx="1003">
                  <c:v>1.8189266610022514E-2</c:v>
                </c:pt>
                <c:pt idx="1004">
                  <c:v>1.8195949924804111E-2</c:v>
                </c:pt>
                <c:pt idx="1005">
                  <c:v>1.8202546493935046E-2</c:v>
                </c:pt>
                <c:pt idx="1006">
                  <c:v>1.8209056619094E-2</c:v>
                </c:pt>
                <c:pt idx="1007">
                  <c:v>1.8215480602199463E-2</c:v>
                </c:pt>
                <c:pt idx="1008">
                  <c:v>1.822181874508999E-2</c:v>
                </c:pt>
                <c:pt idx="1009">
                  <c:v>1.8228071349444264E-2</c:v>
                </c:pt>
                <c:pt idx="1010">
                  <c:v>1.8234238717180773E-2</c:v>
                </c:pt>
                <c:pt idx="1011">
                  <c:v>1.8240321150138072E-2</c:v>
                </c:pt>
                <c:pt idx="1012">
                  <c:v>1.8246318949994844E-2</c:v>
                </c:pt>
                <c:pt idx="1013">
                  <c:v>1.8252232418749514E-2</c:v>
                </c:pt>
                <c:pt idx="1014">
                  <c:v>1.8258061858160701E-2</c:v>
                </c:pt>
                <c:pt idx="1015">
                  <c:v>1.8263807570066959E-2</c:v>
                </c:pt>
                <c:pt idx="1016">
                  <c:v>1.8269469856226905E-2</c:v>
                </c:pt>
                <c:pt idx="1017">
                  <c:v>1.8275049018479095E-2</c:v>
                </c:pt>
                <c:pt idx="1018">
                  <c:v>1.8280545358662081E-2</c:v>
                </c:pt>
                <c:pt idx="1019">
                  <c:v>1.8285959178614419E-2</c:v>
                </c:pt>
                <c:pt idx="1020">
                  <c:v>1.8291290780174663E-2</c:v>
                </c:pt>
                <c:pt idx="1021">
                  <c:v>1.829654046510143E-2</c:v>
                </c:pt>
                <c:pt idx="1022">
                  <c:v>1.8301708535233274E-2</c:v>
                </c:pt>
                <c:pt idx="1023">
                  <c:v>1.8306795292488687E-2</c:v>
                </c:pt>
                <c:pt idx="1024">
                  <c:v>1.8311801038466413E-2</c:v>
                </c:pt>
                <c:pt idx="1025">
                  <c:v>1.831672607516488E-2</c:v>
                </c:pt>
                <c:pt idx="1026">
                  <c:v>1.8321570704342705E-2</c:v>
                </c:pt>
                <c:pt idx="1027">
                  <c:v>1.8326335227998314E-2</c:v>
                </c:pt>
                <c:pt idx="1028">
                  <c:v>1.8331019947650518E-2</c:v>
                </c:pt>
                <c:pt idx="1029">
                  <c:v>1.8335625165377678E-2</c:v>
                </c:pt>
                <c:pt idx="1030">
                  <c:v>1.8340151182778541E-2</c:v>
                </c:pt>
                <c:pt idx="1031">
                  <c:v>1.834459830193147E-2</c:v>
                </c:pt>
                <c:pt idx="1032">
                  <c:v>1.8348966824435209E-2</c:v>
                </c:pt>
                <c:pt idx="1033">
                  <c:v>1.8353257052208249E-2</c:v>
                </c:pt>
                <c:pt idx="1034">
                  <c:v>1.8357469287089145E-2</c:v>
                </c:pt>
                <c:pt idx="1035">
                  <c:v>1.8361603830756579E-2</c:v>
                </c:pt>
                <c:pt idx="1036">
                  <c:v>1.8366802324232268E-2</c:v>
                </c:pt>
                <c:pt idx="1037">
                  <c:v>1.8370745112408216E-2</c:v>
                </c:pt>
                <c:pt idx="1038">
                  <c:v>1.8374054046095267E-2</c:v>
                </c:pt>
                <c:pt idx="1039">
                  <c:v>1.837783230292267E-2</c:v>
                </c:pt>
                <c:pt idx="1040">
                  <c:v>1.8381522288999363E-2</c:v>
                </c:pt>
                <c:pt idx="1041">
                  <c:v>1.8385124230304584E-2</c:v>
                </c:pt>
                <c:pt idx="1042">
                  <c:v>1.8388638352977438E-2</c:v>
                </c:pt>
                <c:pt idx="1043">
                  <c:v>1.8392064883077097E-2</c:v>
                </c:pt>
                <c:pt idx="1044">
                  <c:v>1.8395404046742669E-2</c:v>
                </c:pt>
                <c:pt idx="1045">
                  <c:v>1.839865606995339E-2</c:v>
                </c:pt>
                <c:pt idx="1046">
                  <c:v>1.8401821178848365E-2</c:v>
                </c:pt>
                <c:pt idx="1047">
                  <c:v>1.8404899599486768E-2</c:v>
                </c:pt>
                <c:pt idx="1048">
                  <c:v>1.8407891558007705E-2</c:v>
                </c:pt>
                <c:pt idx="1049">
                  <c:v>1.8410797280390412E-2</c:v>
                </c:pt>
                <c:pt idx="1050">
                  <c:v>1.8414406858946464E-2</c:v>
                </c:pt>
                <c:pt idx="1051">
                  <c:v>1.8416350921537372E-2</c:v>
                </c:pt>
                <c:pt idx="1052">
                  <c:v>1.841899929218016E-2</c:v>
                </c:pt>
                <c:pt idx="1053">
                  <c:v>1.8421562331161212E-2</c:v>
                </c:pt>
                <c:pt idx="1054">
                  <c:v>1.8424387320843394E-2</c:v>
                </c:pt>
                <c:pt idx="1055">
                  <c:v>1.8426433318214919E-2</c:v>
                </c:pt>
                <c:pt idx="1056">
                  <c:v>1.8428741718485853E-2</c:v>
                </c:pt>
                <c:pt idx="1057">
                  <c:v>1.8430965691411672E-2</c:v>
                </c:pt>
                <c:pt idx="1058">
                  <c:v>1.8433105462971611E-2</c:v>
                </c:pt>
                <c:pt idx="1059">
                  <c:v>1.8435161259304778E-2</c:v>
                </c:pt>
                <c:pt idx="1060">
                  <c:v>1.8437133306390407E-2</c:v>
                </c:pt>
                <c:pt idx="1061">
                  <c:v>1.8439021830447544E-2</c:v>
                </c:pt>
                <c:pt idx="1062">
                  <c:v>1.8440827057615294E-2</c:v>
                </c:pt>
                <c:pt idx="1063">
                  <c:v>1.8442549213713022E-2</c:v>
                </c:pt>
                <c:pt idx="1064">
                  <c:v>1.8444188525119642E-2</c:v>
                </c:pt>
                <c:pt idx="1065">
                  <c:v>1.8445745217814391E-2</c:v>
                </c:pt>
                <c:pt idx="1066">
                  <c:v>1.8447219517776503E-2</c:v>
                </c:pt>
                <c:pt idx="1067">
                  <c:v>1.8448611651145086E-2</c:v>
                </c:pt>
                <c:pt idx="1068">
                  <c:v>1.8449921843979311E-2</c:v>
                </c:pt>
                <c:pt idx="1069">
                  <c:v>1.8451150322578158E-2</c:v>
                </c:pt>
                <c:pt idx="1070">
                  <c:v>1.845229731276099E-2</c:v>
                </c:pt>
                <c:pt idx="1071">
                  <c:v>1.8453363040746851E-2</c:v>
                </c:pt>
                <c:pt idx="1072">
                  <c:v>1.8454347732594911E-2</c:v>
                </c:pt>
                <c:pt idx="1073">
                  <c:v>1.8455251614284407E-2</c:v>
                </c:pt>
                <c:pt idx="1074">
                  <c:v>1.8456074912194254E-2</c:v>
                </c:pt>
                <c:pt idx="1075">
                  <c:v>1.8456817851983942E-2</c:v>
                </c:pt>
                <c:pt idx="1076">
                  <c:v>1.8457480660112324E-2</c:v>
                </c:pt>
                <c:pt idx="1077">
                  <c:v>1.8458063562478699E-2</c:v>
                </c:pt>
                <c:pt idx="1078">
                  <c:v>1.8458566785142239E-2</c:v>
                </c:pt>
                <c:pt idx="1079">
                  <c:v>1.845899055424205E-2</c:v>
                </c:pt>
                <c:pt idx="1080">
                  <c:v>1.8459335095997176E-2</c:v>
                </c:pt>
                <c:pt idx="1081">
                  <c:v>1.8459600636306916E-2</c:v>
                </c:pt>
                <c:pt idx="1082">
                  <c:v>1.8459787401310379E-2</c:v>
                </c:pt>
                <c:pt idx="1083">
                  <c:v>1.8459895617066735E-2</c:v>
                </c:pt>
                <c:pt idx="1084">
                  <c:v>1.8459925509715092E-2</c:v>
                </c:pt>
                <c:pt idx="1085">
                  <c:v>1.845987730531462E-2</c:v>
                </c:pt>
                <c:pt idx="1086">
                  <c:v>1.8459751229924493E-2</c:v>
                </c:pt>
                <c:pt idx="1087">
                  <c:v>1.8459547509683816E-2</c:v>
                </c:pt>
                <c:pt idx="1088">
                  <c:v>1.8459171857134749E-2</c:v>
                </c:pt>
                <c:pt idx="1089">
                  <c:v>1.8458791511859474E-2</c:v>
                </c:pt>
                <c:pt idx="1090">
                  <c:v>1.8458404285368601E-2</c:v>
                </c:pt>
                <c:pt idx="1091">
                  <c:v>1.8457881301952028E-2</c:v>
                </c:pt>
                <c:pt idx="1092">
                  <c:v>1.8457281836434802E-2</c:v>
                </c:pt>
                <c:pt idx="1093">
                  <c:v>1.8456606114796159E-2</c:v>
                </c:pt>
                <c:pt idx="1094">
                  <c:v>1.8455854363255142E-2</c:v>
                </c:pt>
                <c:pt idx="1095">
                  <c:v>1.8455026807790986E-2</c:v>
                </c:pt>
                <c:pt idx="1096">
                  <c:v>1.8454123674462863E-2</c:v>
                </c:pt>
                <c:pt idx="1097">
                  <c:v>1.8453145189409881E-2</c:v>
                </c:pt>
                <c:pt idx="1098">
                  <c:v>1.8452091578851082E-2</c:v>
                </c:pt>
                <c:pt idx="1099">
                  <c:v>1.845096306860583E-2</c:v>
                </c:pt>
                <c:pt idx="1100">
                  <c:v>1.8449759884973105E-2</c:v>
                </c:pt>
                <c:pt idx="1101">
                  <c:v>1.8448482253852205E-2</c:v>
                </c:pt>
                <c:pt idx="1102">
                  <c:v>1.8447130401542111E-2</c:v>
                </c:pt>
                <c:pt idx="1103">
                  <c:v>1.8445704553862186E-2</c:v>
                </c:pt>
                <c:pt idx="1104">
                  <c:v>1.844420493727128E-2</c:v>
                </c:pt>
                <c:pt idx="1105">
                  <c:v>1.8442879363087528E-2</c:v>
                </c:pt>
                <c:pt idx="1106">
                  <c:v>1.8440744117960151E-2</c:v>
                </c:pt>
                <c:pt idx="1107">
                  <c:v>1.8439265733345422E-2</c:v>
                </c:pt>
                <c:pt idx="1108">
                  <c:v>1.8437473300982887E-2</c:v>
                </c:pt>
                <c:pt idx="1109">
                  <c:v>1.8435608229845357E-2</c:v>
                </c:pt>
                <c:pt idx="1110">
                  <c:v>1.8433670746311748E-2</c:v>
                </c:pt>
                <c:pt idx="1111">
                  <c:v>1.8431661076121486E-2</c:v>
                </c:pt>
                <c:pt idx="1112">
                  <c:v>1.8429579445493616E-2</c:v>
                </c:pt>
                <c:pt idx="1113">
                  <c:v>1.8427426080567244E-2</c:v>
                </c:pt>
                <c:pt idx="1114">
                  <c:v>1.8425201207401543E-2</c:v>
                </c:pt>
                <c:pt idx="1115">
                  <c:v>1.8422905051975746E-2</c:v>
                </c:pt>
                <c:pt idx="1116">
                  <c:v>1.8420537840428963E-2</c:v>
                </c:pt>
                <c:pt idx="1117">
                  <c:v>1.8418099798980236E-2</c:v>
                </c:pt>
                <c:pt idx="1118">
                  <c:v>1.8415591153528865E-2</c:v>
                </c:pt>
                <c:pt idx="1119">
                  <c:v>1.8413012130373829E-2</c:v>
                </c:pt>
                <c:pt idx="1120">
                  <c:v>1.8410362955334492E-2</c:v>
                </c:pt>
                <c:pt idx="1121">
                  <c:v>1.8407643854709832E-2</c:v>
                </c:pt>
                <c:pt idx="1122">
                  <c:v>1.840485505439915E-2</c:v>
                </c:pt>
                <c:pt idx="1123">
                  <c:v>1.8401996780701424E-2</c:v>
                </c:pt>
                <c:pt idx="1124">
                  <c:v>1.8399069259755763E-2</c:v>
                </c:pt>
                <c:pt idx="1125">
                  <c:v>1.8396072717221656E-2</c:v>
                </c:pt>
                <c:pt idx="1126">
                  <c:v>1.8393007379637893E-2</c:v>
                </c:pt>
                <c:pt idx="1127">
                  <c:v>1.8389873472823837E-2</c:v>
                </c:pt>
                <c:pt idx="1128">
                  <c:v>1.8386671222918594E-2</c:v>
                </c:pt>
                <c:pt idx="1129">
                  <c:v>1.8383400856141208E-2</c:v>
                </c:pt>
                <c:pt idx="1130">
                  <c:v>1.8380062598470914E-2</c:v>
                </c:pt>
                <c:pt idx="1131">
                  <c:v>1.8376656675966885E-2</c:v>
                </c:pt>
                <c:pt idx="1132">
                  <c:v>1.8373183314768227E-2</c:v>
                </c:pt>
                <c:pt idx="1133">
                  <c:v>1.8369642740934111E-2</c:v>
                </c:pt>
                <c:pt idx="1134">
                  <c:v>1.8366035180683582E-2</c:v>
                </c:pt>
                <c:pt idx="1135">
                  <c:v>1.8362360859915938E-2</c:v>
                </c:pt>
                <c:pt idx="1136">
                  <c:v>1.8358620004770287E-2</c:v>
                </c:pt>
                <c:pt idx="1137">
                  <c:v>1.8354812841305801E-2</c:v>
                </c:pt>
                <c:pt idx="1138">
                  <c:v>1.8350939595741522E-2</c:v>
                </c:pt>
                <c:pt idx="1139">
                  <c:v>1.8347000493976751E-2</c:v>
                </c:pt>
                <c:pt idx="1140">
                  <c:v>1.8342193434932597E-2</c:v>
                </c:pt>
                <c:pt idx="1141">
                  <c:v>1.8338094922283332E-2</c:v>
                </c:pt>
                <c:pt idx="1142">
                  <c:v>1.8334194246714119E-2</c:v>
                </c:pt>
                <c:pt idx="1143">
                  <c:v>1.8329984721185966E-2</c:v>
                </c:pt>
                <c:pt idx="1144">
                  <c:v>1.8325710502127279E-2</c:v>
                </c:pt>
                <c:pt idx="1145">
                  <c:v>1.8321371816076848E-2</c:v>
                </c:pt>
                <c:pt idx="1146">
                  <c:v>1.8316968888534291E-2</c:v>
                </c:pt>
                <c:pt idx="1147">
                  <c:v>1.8312501946038395E-2</c:v>
                </c:pt>
                <c:pt idx="1148">
                  <c:v>1.8307971214568397E-2</c:v>
                </c:pt>
                <c:pt idx="1149">
                  <c:v>1.8303376920103531E-2</c:v>
                </c:pt>
                <c:pt idx="1150">
                  <c:v>1.8298719288862841E-2</c:v>
                </c:pt>
                <c:pt idx="1151">
                  <c:v>1.8293998546745627E-2</c:v>
                </c:pt>
                <c:pt idx="1152">
                  <c:v>1.8289214920050867E-2</c:v>
                </c:pt>
                <c:pt idx="1153">
                  <c:v>1.8284368634757797E-2</c:v>
                </c:pt>
                <c:pt idx="1154">
                  <c:v>1.8279459917005525E-2</c:v>
                </c:pt>
                <c:pt idx="1155">
                  <c:v>1.827491119079383E-2</c:v>
                </c:pt>
                <c:pt idx="1156">
                  <c:v>1.8266552402108616E-2</c:v>
                </c:pt>
                <c:pt idx="1157">
                  <c:v>1.826142255676011E-2</c:v>
                </c:pt>
                <c:pt idx="1158">
                  <c:v>1.8255484707188074E-2</c:v>
                </c:pt>
                <c:pt idx="1159">
                  <c:v>1.825097889530447E-2</c:v>
                </c:pt>
                <c:pt idx="1160">
                  <c:v>1.8245665531395616E-2</c:v>
                </c:pt>
                <c:pt idx="1161">
                  <c:v>1.8240291446778301E-2</c:v>
                </c:pt>
                <c:pt idx="1162">
                  <c:v>1.8234856867591631E-2</c:v>
                </c:pt>
                <c:pt idx="1163">
                  <c:v>1.8229362019814843E-2</c:v>
                </c:pt>
                <c:pt idx="1164">
                  <c:v>1.8223807129746916E-2</c:v>
                </c:pt>
                <c:pt idx="1165">
                  <c:v>1.8218192423287149E-2</c:v>
                </c:pt>
                <c:pt idx="1166">
                  <c:v>1.8212518126574651E-2</c:v>
                </c:pt>
                <c:pt idx="1167">
                  <c:v>1.8206784465668591E-2</c:v>
                </c:pt>
                <c:pt idx="1168">
                  <c:v>1.8200991666708077E-2</c:v>
                </c:pt>
                <c:pt idx="1169">
                  <c:v>1.8195139955832218E-2</c:v>
                </c:pt>
                <c:pt idx="1170">
                  <c:v>1.8189229559020248E-2</c:v>
                </c:pt>
                <c:pt idx="1171">
                  <c:v>1.8183260702331339E-2</c:v>
                </c:pt>
                <c:pt idx="1172">
                  <c:v>1.817723361206447E-2</c:v>
                </c:pt>
                <c:pt idx="1173">
                  <c:v>1.817114851411894E-2</c:v>
                </c:pt>
                <c:pt idx="1174">
                  <c:v>1.8165005634473985E-2</c:v>
                </c:pt>
                <c:pt idx="1175">
                  <c:v>1.8158805199588457E-2</c:v>
                </c:pt>
                <c:pt idx="1176">
                  <c:v>1.8152547435201782E-2</c:v>
                </c:pt>
                <c:pt idx="1177">
                  <c:v>1.8146232567612941E-2</c:v>
                </c:pt>
                <c:pt idx="1178">
                  <c:v>1.8139860822721232E-2</c:v>
                </c:pt>
                <c:pt idx="1179">
                  <c:v>1.8133432426745699E-2</c:v>
                </c:pt>
                <c:pt idx="1180">
                  <c:v>1.812694760582545E-2</c:v>
                </c:pt>
                <c:pt idx="1181">
                  <c:v>1.8120406585939719E-2</c:v>
                </c:pt>
                <c:pt idx="1182">
                  <c:v>1.8113809593227614E-2</c:v>
                </c:pt>
                <c:pt idx="1183">
                  <c:v>1.8107156853748307E-2</c:v>
                </c:pt>
                <c:pt idx="1184">
                  <c:v>1.8100448593640905E-2</c:v>
                </c:pt>
                <c:pt idx="1185">
                  <c:v>1.8093685038884644E-2</c:v>
                </c:pt>
                <c:pt idx="1186">
                  <c:v>1.8086866415698566E-2</c:v>
                </c:pt>
                <c:pt idx="1187">
                  <c:v>1.8079992949981971E-2</c:v>
                </c:pt>
                <c:pt idx="1188">
                  <c:v>1.8073064868113775E-2</c:v>
                </c:pt>
                <c:pt idx="1189">
                  <c:v>1.8066082395993277E-2</c:v>
                </c:pt>
                <c:pt idx="1190">
                  <c:v>1.8059045759599712E-2</c:v>
                </c:pt>
                <c:pt idx="1191">
                  <c:v>1.805195521464853E-2</c:v>
                </c:pt>
                <c:pt idx="1192">
                  <c:v>1.8042707235585986E-2</c:v>
                </c:pt>
                <c:pt idx="1193">
                  <c:v>1.8036601777087213E-2</c:v>
                </c:pt>
                <c:pt idx="1194">
                  <c:v>1.8030403045639076E-2</c:v>
                </c:pt>
                <c:pt idx="1195">
                  <c:v>1.8023130102831075E-2</c:v>
                </c:pt>
                <c:pt idx="1196">
                  <c:v>1.8015813167213679E-2</c:v>
                </c:pt>
                <c:pt idx="1197">
                  <c:v>1.8008452509050699E-2</c:v>
                </c:pt>
                <c:pt idx="1198">
                  <c:v>1.8001048398446073E-2</c:v>
                </c:pt>
                <c:pt idx="1199">
                  <c:v>1.7993601105583679E-2</c:v>
                </c:pt>
                <c:pt idx="1200">
                  <c:v>1.7986110900967134E-2</c:v>
                </c:pt>
                <c:pt idx="1201">
                  <c:v>1.797857805446057E-2</c:v>
                </c:pt>
                <c:pt idx="1202">
                  <c:v>1.7971002836487671E-2</c:v>
                </c:pt>
                <c:pt idx="1203">
                  <c:v>1.7963385517232311E-2</c:v>
                </c:pt>
                <c:pt idx="1204">
                  <c:v>1.7955726367038238E-2</c:v>
                </c:pt>
                <c:pt idx="1205">
                  <c:v>1.7945817856945823E-2</c:v>
                </c:pt>
                <c:pt idx="1206">
                  <c:v>1.7940283654249711E-2</c:v>
                </c:pt>
                <c:pt idx="1207">
                  <c:v>1.7932500632182879E-2</c:v>
                </c:pt>
                <c:pt idx="1208">
                  <c:v>1.7924676860072708E-2</c:v>
                </c:pt>
                <c:pt idx="1209">
                  <c:v>1.7916812607863264E-2</c:v>
                </c:pt>
                <c:pt idx="1210">
                  <c:v>1.7908908146058167E-2</c:v>
                </c:pt>
                <c:pt idx="1211">
                  <c:v>1.7900963744761356E-2</c:v>
                </c:pt>
                <c:pt idx="1212">
                  <c:v>1.7892979674156706E-2</c:v>
                </c:pt>
                <c:pt idx="1213">
                  <c:v>1.7884956204587965E-2</c:v>
                </c:pt>
                <c:pt idx="1214">
                  <c:v>1.7876893606159072E-2</c:v>
                </c:pt>
                <c:pt idx="1215">
                  <c:v>1.7868792149213775E-2</c:v>
                </c:pt>
                <c:pt idx="1216">
                  <c:v>1.7860652103935948E-2</c:v>
                </c:pt>
                <c:pt idx="1217">
                  <c:v>1.7852473740429531E-2</c:v>
                </c:pt>
                <c:pt idx="1218">
                  <c:v>1.7844257329118207E-2</c:v>
                </c:pt>
                <c:pt idx="1219">
                  <c:v>1.7836003140105916E-2</c:v>
                </c:pt>
                <c:pt idx="1220">
                  <c:v>1.7827711443576533E-2</c:v>
                </c:pt>
                <c:pt idx="1221">
                  <c:v>1.7819382509873805E-2</c:v>
                </c:pt>
                <c:pt idx="1222">
                  <c:v>1.7811016609021735E-2</c:v>
                </c:pt>
                <c:pt idx="1223">
                  <c:v>1.7802614011523943E-2</c:v>
                </c:pt>
                <c:pt idx="1224">
                  <c:v>1.7794174987404432E-2</c:v>
                </c:pt>
                <c:pt idx="1225">
                  <c:v>1.7785699807006949E-2</c:v>
                </c:pt>
                <c:pt idx="1226">
                  <c:v>1.7777188740435435E-2</c:v>
                </c:pt>
                <c:pt idx="1227">
                  <c:v>1.7768642058033635E-2</c:v>
                </c:pt>
                <c:pt idx="1228">
                  <c:v>1.7760060029905489E-2</c:v>
                </c:pt>
                <c:pt idx="1229">
                  <c:v>1.7751442926394745E-2</c:v>
                </c:pt>
                <c:pt idx="1230">
                  <c:v>1.7742791017605342E-2</c:v>
                </c:pt>
                <c:pt idx="1231">
                  <c:v>1.7734104573801091E-2</c:v>
                </c:pt>
                <c:pt idx="1232">
                  <c:v>1.7725383865245803E-2</c:v>
                </c:pt>
                <c:pt idx="1233">
                  <c:v>1.771662916220329E-2</c:v>
                </c:pt>
                <c:pt idx="1234">
                  <c:v>1.7707840734777491E-2</c:v>
                </c:pt>
                <c:pt idx="1235">
                  <c:v>1.7699018853312154E-2</c:v>
                </c:pt>
                <c:pt idx="1236">
                  <c:v>1.7690163787831281E-2</c:v>
                </c:pt>
                <c:pt idx="1237">
                  <c:v>1.7681275808838492E-2</c:v>
                </c:pt>
                <c:pt idx="1238">
                  <c:v>1.7672355186357791E-2</c:v>
                </c:pt>
                <c:pt idx="1239">
                  <c:v>1.7663402190732924E-2</c:v>
                </c:pt>
                <c:pt idx="1240">
                  <c:v>1.7654417092067831E-2</c:v>
                </c:pt>
                <c:pt idx="1241">
                  <c:v>1.7645400160706259E-2</c:v>
                </c:pt>
                <c:pt idx="1242">
                  <c:v>1.7636351666752148E-2</c:v>
                </c:pt>
                <c:pt idx="1243">
                  <c:v>1.7627271880549245E-2</c:v>
                </c:pt>
                <c:pt idx="1244">
                  <c:v>1.7618161072121552E-2</c:v>
                </c:pt>
                <c:pt idx="1245">
                  <c:v>1.760901951197269E-2</c:v>
                </c:pt>
                <c:pt idx="1246">
                  <c:v>1.7599847470206598E-2</c:v>
                </c:pt>
                <c:pt idx="1247">
                  <c:v>1.7590645216927214E-2</c:v>
                </c:pt>
                <c:pt idx="1248">
                  <c:v>1.7581413022478287E-2</c:v>
                </c:pt>
                <c:pt idx="1249">
                  <c:v>1.7572151157123628E-2</c:v>
                </c:pt>
                <c:pt idx="1250">
                  <c:v>1.7562859890887239E-2</c:v>
                </c:pt>
                <c:pt idx="1251">
                  <c:v>1.7553539494272741E-2</c:v>
                </c:pt>
                <c:pt idx="1252">
                  <c:v>1.7544190237384072E-2</c:v>
                </c:pt>
                <c:pt idx="1253">
                  <c:v>1.7534812390245236E-2</c:v>
                </c:pt>
                <c:pt idx="1254">
                  <c:v>1.7525406223439788E-2</c:v>
                </c:pt>
                <c:pt idx="1255">
                  <c:v>1.7515972006911795E-2</c:v>
                </c:pt>
                <c:pt idx="1256">
                  <c:v>1.7506510011005005E-2</c:v>
                </c:pt>
                <c:pt idx="1257">
                  <c:v>1.7497020505903293E-2</c:v>
                </c:pt>
                <c:pt idx="1258">
                  <c:v>1.7487503761870471E-2</c:v>
                </c:pt>
                <c:pt idx="1259">
                  <c:v>1.7477960049090413E-2</c:v>
                </c:pt>
                <c:pt idx="1260">
                  <c:v>1.7465650368615471E-2</c:v>
                </c:pt>
                <c:pt idx="1261">
                  <c:v>1.7458792798183964E-2</c:v>
                </c:pt>
                <c:pt idx="1262">
                  <c:v>1.7449169800585196E-2</c:v>
                </c:pt>
                <c:pt idx="1263">
                  <c:v>1.7439520915134565E-2</c:v>
                </c:pt>
                <c:pt idx="1264">
                  <c:v>1.7429846412095884E-2</c:v>
                </c:pt>
                <c:pt idx="1265">
                  <c:v>1.7420146561493155E-2</c:v>
                </c:pt>
                <c:pt idx="1266">
                  <c:v>1.7410421633909934E-2</c:v>
                </c:pt>
                <c:pt idx="1267">
                  <c:v>1.7400671899290288E-2</c:v>
                </c:pt>
                <c:pt idx="1268">
                  <c:v>1.7390897627977964E-2</c:v>
                </c:pt>
                <c:pt idx="1269">
                  <c:v>1.7381099090156837E-2</c:v>
                </c:pt>
                <c:pt idx="1270">
                  <c:v>1.7371276556170656E-2</c:v>
                </c:pt>
                <c:pt idx="1271">
                  <c:v>1.7361430295963487E-2</c:v>
                </c:pt>
                <c:pt idx="1272">
                  <c:v>1.7351560579959013E-2</c:v>
                </c:pt>
                <c:pt idx="1273">
                  <c:v>1.7341667678421047E-2</c:v>
                </c:pt>
                <c:pt idx="1274">
                  <c:v>1.733175186137359E-2</c:v>
                </c:pt>
                <c:pt idx="1275">
                  <c:v>1.7321813399240327E-2</c:v>
                </c:pt>
                <c:pt idx="1276">
                  <c:v>1.7311852562125196E-2</c:v>
                </c:pt>
                <c:pt idx="1277">
                  <c:v>1.7301869620451882E-2</c:v>
                </c:pt>
                <c:pt idx="1278">
                  <c:v>1.7291864844164451E-2</c:v>
                </c:pt>
                <c:pt idx="1279">
                  <c:v>1.7281838503686586E-2</c:v>
                </c:pt>
                <c:pt idx="1280">
                  <c:v>1.7271790869042292E-2</c:v>
                </c:pt>
                <c:pt idx="1281">
                  <c:v>1.726172221065525E-2</c:v>
                </c:pt>
                <c:pt idx="1282">
                  <c:v>1.7251632798629402E-2</c:v>
                </c:pt>
                <c:pt idx="1283">
                  <c:v>1.7241522903228557E-2</c:v>
                </c:pt>
                <c:pt idx="1284">
                  <c:v>1.7231392794636591E-2</c:v>
                </c:pt>
                <c:pt idx="1285">
                  <c:v>1.7221242743197251E-2</c:v>
                </c:pt>
                <c:pt idx="1286">
                  <c:v>1.7211073019014478E-2</c:v>
                </c:pt>
                <c:pt idx="1287">
                  <c:v>1.7200883892352081E-2</c:v>
                </c:pt>
                <c:pt idx="1288">
                  <c:v>1.7190675633393937E-2</c:v>
                </c:pt>
                <c:pt idx="1289">
                  <c:v>1.7180448512403856E-2</c:v>
                </c:pt>
                <c:pt idx="1290">
                  <c:v>1.7170202799645651E-2</c:v>
                </c:pt>
                <c:pt idx="1291">
                  <c:v>1.7159938765223259E-2</c:v>
                </c:pt>
                <c:pt idx="1292">
                  <c:v>1.7149656679400493E-2</c:v>
                </c:pt>
                <c:pt idx="1293">
                  <c:v>1.71393568125211E-2</c:v>
                </c:pt>
                <c:pt idx="1294">
                  <c:v>1.712903943468902E-2</c:v>
                </c:pt>
                <c:pt idx="1295">
                  <c:v>1.7118704816088126E-2</c:v>
                </c:pt>
                <c:pt idx="1296">
                  <c:v>1.7106873058994054E-2</c:v>
                </c:pt>
                <c:pt idx="1297">
                  <c:v>1.7097984937795019E-2</c:v>
                </c:pt>
                <c:pt idx="1298">
                  <c:v>1.7087600218390619E-2</c:v>
                </c:pt>
                <c:pt idx="1299">
                  <c:v>1.7077199339272653E-2</c:v>
                </c:pt>
                <c:pt idx="1300">
                  <c:v>1.7066782570465122E-2</c:v>
                </c:pt>
                <c:pt idx="1301">
                  <c:v>1.7056350182391711E-2</c:v>
                </c:pt>
                <c:pt idx="1302">
                  <c:v>1.7045902445076422E-2</c:v>
                </c:pt>
                <c:pt idx="1303">
                  <c:v>1.7035439628942939E-2</c:v>
                </c:pt>
                <c:pt idx="1304">
                  <c:v>1.7024962004015265E-2</c:v>
                </c:pt>
                <c:pt idx="1305">
                  <c:v>1.7014469840557211E-2</c:v>
                </c:pt>
                <c:pt idx="1306">
                  <c:v>1.7003963408912526E-2</c:v>
                </c:pt>
                <c:pt idx="1307">
                  <c:v>1.6993442979265083E-2</c:v>
                </c:pt>
                <c:pt idx="1308">
                  <c:v>1.6982908821798759E-2</c:v>
                </c:pt>
                <c:pt idx="1309">
                  <c:v>1.6972361206697428E-2</c:v>
                </c:pt>
                <c:pt idx="1310">
                  <c:v>1.6961800404144967E-2</c:v>
                </c:pt>
                <c:pt idx="1311">
                  <c:v>1.6948203287112662E-2</c:v>
                </c:pt>
                <c:pt idx="1312">
                  <c:v>1.6940640317981703E-2</c:v>
                </c:pt>
                <c:pt idx="1313">
                  <c:v>1.6930041574738652E-2</c:v>
                </c:pt>
                <c:pt idx="1314">
                  <c:v>1.6917913916820737E-2</c:v>
                </c:pt>
                <c:pt idx="1315">
                  <c:v>1.690880803900896E-2</c:v>
                </c:pt>
                <c:pt idx="1316">
                  <c:v>1.6898173786970005E-2</c:v>
                </c:pt>
                <c:pt idx="1317">
                  <c:v>1.6887528239006855E-2</c:v>
                </c:pt>
                <c:pt idx="1318">
                  <c:v>1.6876871665543192E-2</c:v>
                </c:pt>
                <c:pt idx="1319">
                  <c:v>1.6866204336762891E-2</c:v>
                </c:pt>
                <c:pt idx="1320">
                  <c:v>1.6855526522769892E-2</c:v>
                </c:pt>
                <c:pt idx="1321">
                  <c:v>1.6844838493748071E-2</c:v>
                </c:pt>
                <c:pt idx="1322">
                  <c:v>1.6834140520201046E-2</c:v>
                </c:pt>
                <c:pt idx="1323">
                  <c:v>1.6823432871992949E-2</c:v>
                </c:pt>
                <c:pt idx="1324">
                  <c:v>1.68127158196274E-2</c:v>
                </c:pt>
                <c:pt idx="1325">
                  <c:v>1.68019896331284E-2</c:v>
                </c:pt>
                <c:pt idx="1326">
                  <c:v>1.6791254582919635E-2</c:v>
                </c:pt>
                <c:pt idx="1327">
                  <c:v>1.6780510939025106E-2</c:v>
                </c:pt>
                <c:pt idx="1328">
                  <c:v>1.6769758971868498E-2</c:v>
                </c:pt>
                <c:pt idx="1329">
                  <c:v>1.6758998951313941E-2</c:v>
                </c:pt>
                <c:pt idx="1330">
                  <c:v>1.6748231148024928E-2</c:v>
                </c:pt>
                <c:pt idx="1331">
                  <c:v>1.6737455831945525E-2</c:v>
                </c:pt>
                <c:pt idx="1332">
                  <c:v>1.6726673273419479E-2</c:v>
                </c:pt>
                <c:pt idx="1333">
                  <c:v>1.671588374255073E-2</c:v>
                </c:pt>
                <c:pt idx="1334">
                  <c:v>1.6705087509603089E-2</c:v>
                </c:pt>
                <c:pt idx="1335">
                  <c:v>1.6694284844840368E-2</c:v>
                </c:pt>
                <c:pt idx="1336">
                  <c:v>1.6683476018606314E-2</c:v>
                </c:pt>
                <c:pt idx="1337">
                  <c:v>1.6672661300844993E-2</c:v>
                </c:pt>
                <c:pt idx="1338">
                  <c:v>1.666184096198009E-2</c:v>
                </c:pt>
                <c:pt idx="1339">
                  <c:v>1.6651015272115544E-2</c:v>
                </c:pt>
                <c:pt idx="1340">
                  <c:v>1.6640184501515165E-2</c:v>
                </c:pt>
                <c:pt idx="1341">
                  <c:v>1.6629348920522702E-2</c:v>
                </c:pt>
                <c:pt idx="1342">
                  <c:v>1.6618508799162157E-2</c:v>
                </c:pt>
                <c:pt idx="1343">
                  <c:v>1.6607664407617406E-2</c:v>
                </c:pt>
                <c:pt idx="1344">
                  <c:v>1.6596816016392069E-2</c:v>
                </c:pt>
                <c:pt idx="1345">
                  <c:v>1.6585963895510147E-2</c:v>
                </c:pt>
                <c:pt idx="1346">
                  <c:v>1.6575108315235454E-2</c:v>
                </c:pt>
                <c:pt idx="1347">
                  <c:v>1.6564249545751863E-2</c:v>
                </c:pt>
                <c:pt idx="1348">
                  <c:v>1.6550284019496431E-2</c:v>
                </c:pt>
                <c:pt idx="1349">
                  <c:v>1.6539418975192177E-2</c:v>
                </c:pt>
                <c:pt idx="1350">
                  <c:v>1.6530104238130505E-2</c:v>
                </c:pt>
                <c:pt idx="1351">
                  <c:v>1.6519235135072918E-2</c:v>
                </c:pt>
                <c:pt idx="1352">
                  <c:v>1.6508364232414863E-2</c:v>
                </c:pt>
                <c:pt idx="1353">
                  <c:v>1.6497491800580022E-2</c:v>
                </c:pt>
                <c:pt idx="1354">
                  <c:v>1.6486618109752271E-2</c:v>
                </c:pt>
                <c:pt idx="1355">
                  <c:v>1.6475743430115486E-2</c:v>
                </c:pt>
                <c:pt idx="1356">
                  <c:v>1.6464868031773605E-2</c:v>
                </c:pt>
                <c:pt idx="1357">
                  <c:v>1.6453992185230248E-2</c:v>
                </c:pt>
                <c:pt idx="1358">
                  <c:v>1.6443116160429483E-2</c:v>
                </c:pt>
                <c:pt idx="1359">
                  <c:v>1.643224022763512E-2</c:v>
                </c:pt>
                <c:pt idx="1360">
                  <c:v>1.6421364657350779E-2</c:v>
                </c:pt>
                <c:pt idx="1361">
                  <c:v>1.6407382748280241E-2</c:v>
                </c:pt>
                <c:pt idx="1362">
                  <c:v>1.6399615684168367E-2</c:v>
                </c:pt>
                <c:pt idx="1363">
                  <c:v>1.6388742821877855E-2</c:v>
                </c:pt>
                <c:pt idx="1364">
                  <c:v>1.6377871402832866E-2</c:v>
                </c:pt>
                <c:pt idx="1365">
                  <c:v>1.6367001697217276E-2</c:v>
                </c:pt>
                <c:pt idx="1366">
                  <c:v>1.6354581621209618E-2</c:v>
                </c:pt>
                <c:pt idx="1367">
                  <c:v>1.6345268507089727E-2</c:v>
                </c:pt>
                <c:pt idx="1368">
                  <c:v>1.6334405562865584E-2</c:v>
                </c:pt>
                <c:pt idx="1369">
                  <c:v>1.6323545413046148E-2</c:v>
                </c:pt>
                <c:pt idx="1370">
                  <c:v>1.6312688327575486E-2</c:v>
                </c:pt>
                <c:pt idx="1371">
                  <c:v>1.6301834576957219E-2</c:v>
                </c:pt>
                <c:pt idx="1372">
                  <c:v>1.629098443121535E-2</c:v>
                </c:pt>
                <c:pt idx="1373">
                  <c:v>1.6280138160613689E-2</c:v>
                </c:pt>
                <c:pt idx="1374">
                  <c:v>1.6269296035336112E-2</c:v>
                </c:pt>
                <c:pt idx="1375">
                  <c:v>1.6258458325726366E-2</c:v>
                </c:pt>
                <c:pt idx="1376">
                  <c:v>1.6247625301968327E-2</c:v>
                </c:pt>
                <c:pt idx="1377">
                  <c:v>1.6236797234165934E-2</c:v>
                </c:pt>
                <c:pt idx="1378">
                  <c:v>1.6225974392662934E-2</c:v>
                </c:pt>
                <c:pt idx="1379">
                  <c:v>1.6215157047643203E-2</c:v>
                </c:pt>
                <c:pt idx="1380">
                  <c:v>1.6204345469290615E-2</c:v>
                </c:pt>
                <c:pt idx="1381">
                  <c:v>1.6193539927789047E-2</c:v>
                </c:pt>
                <c:pt idx="1382">
                  <c:v>1.6182740693482245E-2</c:v>
                </c:pt>
                <c:pt idx="1383">
                  <c:v>1.6171948036634021E-2</c:v>
                </c:pt>
                <c:pt idx="1384">
                  <c:v>1.6161162227188441E-2</c:v>
                </c:pt>
                <c:pt idx="1385">
                  <c:v>1.615038353556919E-2</c:v>
                </c:pt>
                <c:pt idx="1386">
                  <c:v>1.6139612232040079E-2</c:v>
                </c:pt>
                <c:pt idx="1387">
                  <c:v>1.6128848586705047E-2</c:v>
                </c:pt>
                <c:pt idx="1388">
                  <c:v>1.6118092869747969E-2</c:v>
                </c:pt>
                <c:pt idx="1389">
                  <c:v>1.6107345351592528E-2</c:v>
                </c:pt>
                <c:pt idx="1390">
                  <c:v>1.6096606302262728E-2</c:v>
                </c:pt>
                <c:pt idx="1391">
                  <c:v>1.608587599202238E-2</c:v>
                </c:pt>
                <c:pt idx="1392">
                  <c:v>1.6075154691135296E-2</c:v>
                </c:pt>
                <c:pt idx="1393">
                  <c:v>1.6064442669705414E-2</c:v>
                </c:pt>
                <c:pt idx="1394">
                  <c:v>1.6053740198156419E-2</c:v>
                </c:pt>
                <c:pt idx="1395">
                  <c:v>1.6043047546512312E-2</c:v>
                </c:pt>
                <c:pt idx="1396">
                  <c:v>1.6032364985196779E-2</c:v>
                </c:pt>
                <c:pt idx="1397">
                  <c:v>1.6021692784233821E-2</c:v>
                </c:pt>
                <c:pt idx="1398">
                  <c:v>1.601103121388725E-2</c:v>
                </c:pt>
                <c:pt idx="1399">
                  <c:v>1.6000380544420878E-2</c:v>
                </c:pt>
                <c:pt idx="1400">
                  <c:v>1.5986703279020631E-2</c:v>
                </c:pt>
                <c:pt idx="1401">
                  <c:v>1.5976078540491656E-2</c:v>
                </c:pt>
                <c:pt idx="1402">
                  <c:v>1.5966980994335245E-2</c:v>
                </c:pt>
                <c:pt idx="1403">
                  <c:v>1.5956378364281321E-2</c:v>
                </c:pt>
                <c:pt idx="1404">
                  <c:v>1.5945788024795959E-2</c:v>
                </c:pt>
                <c:pt idx="1405">
                  <c:v>1.5935210246063036E-2</c:v>
                </c:pt>
                <c:pt idx="1406">
                  <c:v>1.5924645298266427E-2</c:v>
                </c:pt>
                <c:pt idx="1407">
                  <c:v>1.5914093451749878E-2</c:v>
                </c:pt>
                <c:pt idx="1408">
                  <c:v>1.5903554976697265E-2</c:v>
                </c:pt>
                <c:pt idx="1409">
                  <c:v>1.5893030143212528E-2</c:v>
                </c:pt>
                <c:pt idx="1410">
                  <c:v>1.5882519221719349E-2</c:v>
                </c:pt>
                <c:pt idx="1411">
                  <c:v>1.5872022482241732E-2</c:v>
                </c:pt>
                <c:pt idx="1412">
                  <c:v>1.5861540195123425E-2</c:v>
                </c:pt>
                <c:pt idx="1413">
                  <c:v>1.585107263038843E-2</c:v>
                </c:pt>
                <c:pt idx="1414">
                  <c:v>1.5840620058620303E-2</c:v>
                </c:pt>
                <c:pt idx="1415">
                  <c:v>1.5830182749683175E-2</c:v>
                </c:pt>
                <c:pt idx="1416">
                  <c:v>1.5815994227219576E-2</c:v>
                </c:pt>
                <c:pt idx="1417">
                  <c:v>1.5809355001756842E-2</c:v>
                </c:pt>
                <c:pt idx="1418">
                  <c:v>1.5798570275564749E-2</c:v>
                </c:pt>
                <c:pt idx="1419">
                  <c:v>1.5787110961626993E-2</c:v>
                </c:pt>
                <c:pt idx="1420">
                  <c:v>1.5776756416485682E-2</c:v>
                </c:pt>
                <c:pt idx="1421">
                  <c:v>1.5766418793967674E-2</c:v>
                </c:pt>
                <c:pt idx="1422">
                  <c:v>1.5756098364736459E-2</c:v>
                </c:pt>
                <c:pt idx="1423">
                  <c:v>1.5745795398816043E-2</c:v>
                </c:pt>
                <c:pt idx="1424">
                  <c:v>1.5735510166390299E-2</c:v>
                </c:pt>
                <c:pt idx="1425">
                  <c:v>1.5725242937643102E-2</c:v>
                </c:pt>
                <c:pt idx="1426">
                  <c:v>1.5714993982918202E-2</c:v>
                </c:pt>
                <c:pt idx="1427">
                  <c:v>1.5704763572399472E-2</c:v>
                </c:pt>
                <c:pt idx="1428">
                  <c:v>1.5694551976350724E-2</c:v>
                </c:pt>
                <c:pt idx="1429">
                  <c:v>1.5684359464875897E-2</c:v>
                </c:pt>
                <c:pt idx="1430">
                  <c:v>1.5674186308238802E-2</c:v>
                </c:pt>
                <c:pt idx="1431">
                  <c:v>1.5664032776623316E-2</c:v>
                </c:pt>
                <c:pt idx="1432">
                  <c:v>1.5653899140293248E-2</c:v>
                </c:pt>
                <c:pt idx="1433">
                  <c:v>1.5643785669512411E-2</c:v>
                </c:pt>
                <c:pt idx="1434">
                  <c:v>1.5633692634544616E-2</c:v>
                </c:pt>
                <c:pt idx="1435">
                  <c:v>1.562362030533393E-2</c:v>
                </c:pt>
                <c:pt idx="1436">
                  <c:v>1.5613568952463908E-2</c:v>
                </c:pt>
                <c:pt idx="1437">
                  <c:v>1.5603538845958553E-2</c:v>
                </c:pt>
                <c:pt idx="1438">
                  <c:v>1.559353025584187E-2</c:v>
                </c:pt>
                <c:pt idx="1439">
                  <c:v>1.5583543452697413E-2</c:v>
                </c:pt>
                <c:pt idx="1440">
                  <c:v>1.5573578706469249E-2</c:v>
                </c:pt>
                <c:pt idx="1441">
                  <c:v>1.5563636287660998E-2</c:v>
                </c:pt>
                <c:pt idx="1442">
                  <c:v>1.5553716466216727E-2</c:v>
                </c:pt>
                <c:pt idx="1443">
                  <c:v>1.5543819512400248E-2</c:v>
                </c:pt>
                <c:pt idx="1444">
                  <c:v>1.5533945696635243E-2</c:v>
                </c:pt>
                <c:pt idx="1445">
                  <c:v>1.552409528886578E-2</c:v>
                </c:pt>
                <c:pt idx="1446">
                  <c:v>1.5514268559515543E-2</c:v>
                </c:pt>
                <c:pt idx="1447">
                  <c:v>1.5504465778608534E-2</c:v>
                </c:pt>
                <c:pt idx="1448">
                  <c:v>1.5494687216568437E-2</c:v>
                </c:pt>
                <c:pt idx="1449">
                  <c:v>1.5484933143499191E-2</c:v>
                </c:pt>
                <c:pt idx="1450">
                  <c:v>1.5475203829584672E-2</c:v>
                </c:pt>
                <c:pt idx="1451">
                  <c:v>1.5465499545168626E-2</c:v>
                </c:pt>
                <c:pt idx="1452">
                  <c:v>1.5450289128802197E-2</c:v>
                </c:pt>
                <c:pt idx="1453">
                  <c:v>1.5440617458457595E-2</c:v>
                </c:pt>
                <c:pt idx="1454">
                  <c:v>1.543437382111712E-2</c:v>
                </c:pt>
                <c:pt idx="1455">
                  <c:v>1.5424709842140061E-2</c:v>
                </c:pt>
                <c:pt idx="1456">
                  <c:v>1.5415051091007825E-2</c:v>
                </c:pt>
                <c:pt idx="1457">
                  <c:v>1.5405397757701778E-2</c:v>
                </c:pt>
                <c:pt idx="1458">
                  <c:v>1.5395750032309863E-2</c:v>
                </c:pt>
                <c:pt idx="1459">
                  <c:v>1.5386108104813445E-2</c:v>
                </c:pt>
                <c:pt idx="1460">
                  <c:v>1.5376472165273825E-2</c:v>
                </c:pt>
                <c:pt idx="1461">
                  <c:v>1.5366842403672365E-2</c:v>
                </c:pt>
                <c:pt idx="1462">
                  <c:v>1.5357219010043721E-2</c:v>
                </c:pt>
                <c:pt idx="1463">
                  <c:v>1.5347602174369257E-2</c:v>
                </c:pt>
                <c:pt idx="1464">
                  <c:v>1.5337992086736918E-2</c:v>
                </c:pt>
                <c:pt idx="1465">
                  <c:v>1.5328388937154713E-2</c:v>
                </c:pt>
                <c:pt idx="1466">
                  <c:v>1.5314031061333111E-2</c:v>
                </c:pt>
                <c:pt idx="1467">
                  <c:v>1.5305815148263235E-2</c:v>
                </c:pt>
                <c:pt idx="1468">
                  <c:v>1.529623694587201E-2</c:v>
                </c:pt>
                <c:pt idx="1469">
                  <c:v>1.5286666494720436E-2</c:v>
                </c:pt>
                <c:pt idx="1470">
                  <c:v>1.5275738571354225E-2</c:v>
                </c:pt>
                <c:pt idx="1471">
                  <c:v>1.5267549606168274E-2</c:v>
                </c:pt>
                <c:pt idx="1472">
                  <c:v>1.5258003548703769E-2</c:v>
                </c:pt>
                <c:pt idx="1473">
                  <c:v>1.5248466002590888E-2</c:v>
                </c:pt>
                <c:pt idx="1474">
                  <c:v>1.5238937157677768E-2</c:v>
                </c:pt>
                <c:pt idx="1475">
                  <c:v>1.5229417204132289E-2</c:v>
                </c:pt>
                <c:pt idx="1476">
                  <c:v>1.5219906331722655E-2</c:v>
                </c:pt>
                <c:pt idx="1477">
                  <c:v>1.5210404730696681E-2</c:v>
                </c:pt>
                <c:pt idx="1478">
                  <c:v>1.5200912590902504E-2</c:v>
                </c:pt>
                <c:pt idx="1479">
                  <c:v>1.5191430102348136E-2</c:v>
                </c:pt>
                <c:pt idx="1480">
                  <c:v>1.5181957455201456E-2</c:v>
                </c:pt>
                <c:pt idx="1481">
                  <c:v>1.5172494839310602E-2</c:v>
                </c:pt>
                <c:pt idx="1482">
                  <c:v>1.5163042444683583E-2</c:v>
                </c:pt>
                <c:pt idx="1483">
                  <c:v>1.5153600461328409E-2</c:v>
                </c:pt>
                <c:pt idx="1484">
                  <c:v>1.5144169079412961E-2</c:v>
                </c:pt>
                <c:pt idx="1485">
                  <c:v>1.5134748488865313E-2</c:v>
                </c:pt>
                <c:pt idx="1486">
                  <c:v>1.5125338879453665E-2</c:v>
                </c:pt>
                <c:pt idx="1487">
                  <c:v>1.5115940441505771E-2</c:v>
                </c:pt>
                <c:pt idx="1488">
                  <c:v>1.5106553364789832E-2</c:v>
                </c:pt>
                <c:pt idx="1489">
                  <c:v>1.509717783947373E-2</c:v>
                </c:pt>
                <c:pt idx="1490">
                  <c:v>1.5087814055565474E-2</c:v>
                </c:pt>
                <c:pt idx="1491">
                  <c:v>1.5078462202913201E-2</c:v>
                </c:pt>
                <c:pt idx="1492">
                  <c:v>1.5069122471684793E-2</c:v>
                </c:pt>
                <c:pt idx="1493">
                  <c:v>1.5059795051728386E-2</c:v>
                </c:pt>
                <c:pt idx="1494">
                  <c:v>1.5050480133131927E-2</c:v>
                </c:pt>
                <c:pt idx="1495">
                  <c:v>1.5041177905983361E-2</c:v>
                </c:pt>
                <c:pt idx="1496">
                  <c:v>1.5031888560130824E-2</c:v>
                </c:pt>
                <c:pt idx="1497">
                  <c:v>1.5022612285742198E-2</c:v>
                </c:pt>
                <c:pt idx="1498">
                  <c:v>1.5013349272665621E-2</c:v>
                </c:pt>
                <c:pt idx="1499">
                  <c:v>1.5004099710989038E-2</c:v>
                </c:pt>
                <c:pt idx="1500">
                  <c:v>1.4994863790720458E-2</c:v>
                </c:pt>
                <c:pt idx="1501">
                  <c:v>1.4985641701947827E-2</c:v>
                </c:pt>
                <c:pt idx="1502">
                  <c:v>1.4976433634439346E-2</c:v>
                </c:pt>
                <c:pt idx="1503">
                  <c:v>1.4967239778362895E-2</c:v>
                </c:pt>
                <c:pt idx="1504">
                  <c:v>1.4956750159749177E-2</c:v>
                </c:pt>
                <c:pt idx="1505">
                  <c:v>1.4947587396560991E-2</c:v>
                </c:pt>
                <c:pt idx="1506">
                  <c:v>1.4939745378645952E-2</c:v>
                </c:pt>
                <c:pt idx="1507">
                  <c:v>1.4930610268297784E-2</c:v>
                </c:pt>
                <c:pt idx="1508">
                  <c:v>1.4921490319261821E-2</c:v>
                </c:pt>
                <c:pt idx="1509">
                  <c:v>1.4912385721785881E-2</c:v>
                </c:pt>
                <c:pt idx="1510">
                  <c:v>1.4903296665798038E-2</c:v>
                </c:pt>
                <c:pt idx="1511">
                  <c:v>1.4894223341066493E-2</c:v>
                </c:pt>
                <c:pt idx="1512">
                  <c:v>1.4885165937839062E-2</c:v>
                </c:pt>
                <c:pt idx="1513">
                  <c:v>1.4876124646203692E-2</c:v>
                </c:pt>
                <c:pt idx="1514">
                  <c:v>1.4867099655848648E-2</c:v>
                </c:pt>
                <c:pt idx="1515">
                  <c:v>1.4858091157021747E-2</c:v>
                </c:pt>
                <c:pt idx="1516">
                  <c:v>1.4849099339651062E-2</c:v>
                </c:pt>
                <c:pt idx="1517">
                  <c:v>1.4840124393744603E-2</c:v>
                </c:pt>
                <c:pt idx="1518">
                  <c:v>1.4831166509390314E-2</c:v>
                </c:pt>
                <c:pt idx="1519">
                  <c:v>1.4822225876356399E-2</c:v>
                </c:pt>
                <c:pt idx="1520">
                  <c:v>1.4813302685050544E-2</c:v>
                </c:pt>
                <c:pt idx="1521">
                  <c:v>1.480185594437522E-2</c:v>
                </c:pt>
                <c:pt idx="1522">
                  <c:v>1.4795509386535954E-2</c:v>
                </c:pt>
                <c:pt idx="1523">
                  <c:v>1.4786639659583045E-2</c:v>
                </c:pt>
                <c:pt idx="1524">
                  <c:v>1.4777788134150427E-2</c:v>
                </c:pt>
                <c:pt idx="1525">
                  <c:v>1.4768955000166173E-2</c:v>
                </c:pt>
                <c:pt idx="1526">
                  <c:v>1.4760140447798165E-2</c:v>
                </c:pt>
                <c:pt idx="1527">
                  <c:v>1.4751344666814603E-2</c:v>
                </c:pt>
                <c:pt idx="1528">
                  <c:v>1.474256784738337E-2</c:v>
                </c:pt>
                <c:pt idx="1529">
                  <c:v>1.4733810179432538E-2</c:v>
                </c:pt>
                <c:pt idx="1530">
                  <c:v>1.472507185312999E-2</c:v>
                </c:pt>
                <c:pt idx="1531">
                  <c:v>1.4716353058243925E-2</c:v>
                </c:pt>
                <c:pt idx="1532">
                  <c:v>1.4707653985022162E-2</c:v>
                </c:pt>
                <c:pt idx="1533">
                  <c:v>1.4698974823232902E-2</c:v>
                </c:pt>
                <c:pt idx="1534">
                  <c:v>1.469031576296409E-2</c:v>
                </c:pt>
                <c:pt idx="1535">
                  <c:v>1.4681676994303672E-2</c:v>
                </c:pt>
                <c:pt idx="1536">
                  <c:v>1.467305870717972E-2</c:v>
                </c:pt>
                <c:pt idx="1537">
                  <c:v>1.4664461091680181E-2</c:v>
                </c:pt>
                <c:pt idx="1538">
                  <c:v>1.4655884337653191E-2</c:v>
                </c:pt>
                <c:pt idx="1539">
                  <c:v>1.4647328635266632E-2</c:v>
                </c:pt>
                <c:pt idx="1540">
                  <c:v>1.4638794174368641E-2</c:v>
                </c:pt>
                <c:pt idx="1541">
                  <c:v>1.4630281145047164E-2</c:v>
                </c:pt>
                <c:pt idx="1542">
                  <c:v>1.4621789737390145E-2</c:v>
                </c:pt>
                <c:pt idx="1543">
                  <c:v>1.4613320141165786E-2</c:v>
                </c:pt>
                <c:pt idx="1544">
                  <c:v>1.4604872546621905E-2</c:v>
                </c:pt>
                <c:pt idx="1545">
                  <c:v>1.4596447143686575E-2</c:v>
                </c:pt>
                <c:pt idx="1546">
                  <c:v>1.4588044122367805E-2</c:v>
                </c:pt>
                <c:pt idx="1547">
                  <c:v>1.4579663672513732E-2</c:v>
                </c:pt>
                <c:pt idx="1548">
                  <c:v>1.4571305984372174E-2</c:v>
                </c:pt>
                <c:pt idx="1549">
                  <c:v>1.4562971247791268E-2</c:v>
                </c:pt>
                <c:pt idx="1550">
                  <c:v>1.4554659652779023E-2</c:v>
                </c:pt>
                <c:pt idx="1551">
                  <c:v>1.4546371389423385E-2</c:v>
                </c:pt>
                <c:pt idx="1552">
                  <c:v>1.4538106647732363E-2</c:v>
                </c:pt>
                <c:pt idx="1553">
                  <c:v>1.452986561763403E-2</c:v>
                </c:pt>
                <c:pt idx="1554">
                  <c:v>1.4521648489136396E-2</c:v>
                </c:pt>
                <c:pt idx="1555">
                  <c:v>1.451345545224747E-2</c:v>
                </c:pt>
                <c:pt idx="1556">
                  <c:v>1.4505286696975261E-2</c:v>
                </c:pt>
                <c:pt idx="1557">
                  <c:v>1.4497142413407715E-2</c:v>
                </c:pt>
                <c:pt idx="1558">
                  <c:v>1.4489022791472905E-2</c:v>
                </c:pt>
                <c:pt idx="1559">
                  <c:v>1.448092802117884E-2</c:v>
                </c:pt>
                <c:pt idx="1560">
                  <c:v>1.447285829253353E-2</c:v>
                </c:pt>
                <c:pt idx="1561">
                  <c:v>1.4464813795465048E-2</c:v>
                </c:pt>
                <c:pt idx="1562">
                  <c:v>1.4456794720141275E-2</c:v>
                </c:pt>
                <c:pt idx="1563">
                  <c:v>1.4448801256410349E-2</c:v>
                </c:pt>
                <c:pt idx="1564">
                  <c:v>1.444083359444015E-2</c:v>
                </c:pt>
                <c:pt idx="1565">
                  <c:v>1.4432891923998881E-2</c:v>
                </c:pt>
                <c:pt idx="1566">
                  <c:v>1.4424976435334358E-2</c:v>
                </c:pt>
                <c:pt idx="1567">
                  <c:v>1.4417087318374655E-2</c:v>
                </c:pt>
                <c:pt idx="1568">
                  <c:v>1.4409224762967909E-2</c:v>
                </c:pt>
                <c:pt idx="1569">
                  <c:v>1.4401388959282002E-2</c:v>
                </c:pt>
                <c:pt idx="1570">
                  <c:v>1.4393580097324943E-2</c:v>
                </c:pt>
                <c:pt idx="1571">
                  <c:v>1.4383580025434384E-2</c:v>
                </c:pt>
                <c:pt idx="1572">
                  <c:v>1.4378043958469533E-2</c:v>
                </c:pt>
                <c:pt idx="1573">
                  <c:v>1.4370317061507265E-2</c:v>
                </c:pt>
                <c:pt idx="1574">
                  <c:v>1.4362617866305882E-2</c:v>
                </c:pt>
                <c:pt idx="1575">
                  <c:v>1.4354946562793458E-2</c:v>
                </c:pt>
                <c:pt idx="1576">
                  <c:v>1.4347303341057938E-2</c:v>
                </c:pt>
                <c:pt idx="1577">
                  <c:v>1.4339688390947458E-2</c:v>
                </c:pt>
                <c:pt idx="1578">
                  <c:v>1.4332101902709837E-2</c:v>
                </c:pt>
                <c:pt idx="1579">
                  <c:v>1.4324544065953404E-2</c:v>
                </c:pt>
                <c:pt idx="1580">
                  <c:v>1.4317015071005912E-2</c:v>
                </c:pt>
                <c:pt idx="1581">
                  <c:v>1.430951510787537E-2</c:v>
                </c:pt>
                <c:pt idx="1582">
                  <c:v>1.430204436632998E-2</c:v>
                </c:pt>
                <c:pt idx="1583">
                  <c:v>1.4294603036617559E-2</c:v>
                </c:pt>
                <c:pt idx="1584">
                  <c:v>1.4287191308506308E-2</c:v>
                </c:pt>
                <c:pt idx="1585">
                  <c:v>1.4279809372323982E-2</c:v>
                </c:pt>
                <c:pt idx="1586">
                  <c:v>1.427245741783878E-2</c:v>
                </c:pt>
                <c:pt idx="1587">
                  <c:v>1.4265135634978776E-2</c:v>
                </c:pt>
                <c:pt idx="1588">
                  <c:v>1.4257844213991788E-2</c:v>
                </c:pt>
                <c:pt idx="1589">
                  <c:v>1.4250583344725953E-2</c:v>
                </c:pt>
                <c:pt idx="1590">
                  <c:v>1.4243353217189281E-2</c:v>
                </c:pt>
                <c:pt idx="1591">
                  <c:v>1.4236154021469716E-2</c:v>
                </c:pt>
                <c:pt idx="1592">
                  <c:v>1.4228985947415396E-2</c:v>
                </c:pt>
                <c:pt idx="1593">
                  <c:v>1.4221849185194202E-2</c:v>
                </c:pt>
                <c:pt idx="1594">
                  <c:v>1.4214743924814144E-2</c:v>
                </c:pt>
                <c:pt idx="1595">
                  <c:v>1.4207670356123359E-2</c:v>
                </c:pt>
                <c:pt idx="1596">
                  <c:v>1.4200628669289728E-2</c:v>
                </c:pt>
                <c:pt idx="1597">
                  <c:v>1.4193619054081452E-2</c:v>
                </c:pt>
                <c:pt idx="1598">
                  <c:v>1.4186641700826286E-2</c:v>
                </c:pt>
                <c:pt idx="1599">
                  <c:v>1.4179696799292429E-2</c:v>
                </c:pt>
                <c:pt idx="1600">
                  <c:v>1.4172784539487893E-2</c:v>
                </c:pt>
                <c:pt idx="1601">
                  <c:v>1.4165905111580557E-2</c:v>
                </c:pt>
                <c:pt idx="1602">
                  <c:v>1.4159058705418559E-2</c:v>
                </c:pt>
                <c:pt idx="1603">
                  <c:v>1.4152245511089845E-2</c:v>
                </c:pt>
                <c:pt idx="1604">
                  <c:v>1.4145465718442551E-2</c:v>
                </c:pt>
                <c:pt idx="1605">
                  <c:v>1.4138719517804432E-2</c:v>
                </c:pt>
                <c:pt idx="1606">
                  <c:v>1.4132007098863753E-2</c:v>
                </c:pt>
                <c:pt idx="1607">
                  <c:v>1.4125328651708458E-2</c:v>
                </c:pt>
                <c:pt idx="1608">
                  <c:v>1.4117737982655143E-2</c:v>
                </c:pt>
                <c:pt idx="1609">
                  <c:v>1.4112074433025867E-2</c:v>
                </c:pt>
                <c:pt idx="1610">
                  <c:v>1.4105499041354719E-2</c:v>
                </c:pt>
                <c:pt idx="1611">
                  <c:v>1.4098958381580928E-2</c:v>
                </c:pt>
                <c:pt idx="1612">
                  <c:v>1.4092452643552633E-2</c:v>
                </c:pt>
                <c:pt idx="1613">
                  <c:v>1.4085982017357779E-2</c:v>
                </c:pt>
                <c:pt idx="1614">
                  <c:v>1.4079546693164247E-2</c:v>
                </c:pt>
                <c:pt idx="1615">
                  <c:v>1.4073146860740238E-2</c:v>
                </c:pt>
                <c:pt idx="1616">
                  <c:v>1.4066782710093761E-2</c:v>
                </c:pt>
                <c:pt idx="1617">
                  <c:v>1.4060454431312763E-2</c:v>
                </c:pt>
                <c:pt idx="1618">
                  <c:v>1.4054162214485189E-2</c:v>
                </c:pt>
                <c:pt idx="1619">
                  <c:v>1.4047906249459174E-2</c:v>
                </c:pt>
                <c:pt idx="1620">
                  <c:v>1.404168672624273E-2</c:v>
                </c:pt>
                <c:pt idx="1621">
                  <c:v>1.4035503834923801E-2</c:v>
                </c:pt>
                <c:pt idx="1622">
                  <c:v>1.4027608535389646E-2</c:v>
                </c:pt>
                <c:pt idx="1623">
                  <c:v>1.4023248707930591E-2</c:v>
                </c:pt>
                <c:pt idx="1624">
                  <c:v>1.4017176852192392E-2</c:v>
                </c:pt>
                <c:pt idx="1625">
                  <c:v>1.4011142388383746E-2</c:v>
                </c:pt>
                <c:pt idx="1626">
                  <c:v>1.40049911029827E-2</c:v>
                </c:pt>
                <c:pt idx="1627">
                  <c:v>1.3998338189402659E-2</c:v>
                </c:pt>
                <c:pt idx="1628">
                  <c:v>1.3992422479880418E-2</c:v>
                </c:pt>
                <c:pt idx="1629">
                  <c:v>1.3986544949338153E-2</c:v>
                </c:pt>
                <c:pt idx="1630">
                  <c:v>1.3980705787943748E-2</c:v>
                </c:pt>
                <c:pt idx="1631">
                  <c:v>1.3974905185465403E-2</c:v>
                </c:pt>
                <c:pt idx="1632">
                  <c:v>1.3969143332150935E-2</c:v>
                </c:pt>
                <c:pt idx="1633">
                  <c:v>1.3963420417768546E-2</c:v>
                </c:pt>
                <c:pt idx="1634">
                  <c:v>1.3957736632566053E-2</c:v>
                </c:pt>
                <c:pt idx="1635">
                  <c:v>1.3952092166311658E-2</c:v>
                </c:pt>
                <c:pt idx="1636">
                  <c:v>1.3946487209173242E-2</c:v>
                </c:pt>
                <c:pt idx="1637">
                  <c:v>1.3940921950998941E-2</c:v>
                </c:pt>
                <c:pt idx="1638">
                  <c:v>1.3935396581876702E-2</c:v>
                </c:pt>
                <c:pt idx="1639">
                  <c:v>1.3929911292054342E-2</c:v>
                </c:pt>
                <c:pt idx="1640">
                  <c:v>1.392446627114019E-2</c:v>
                </c:pt>
                <c:pt idx="1641">
                  <c:v>1.3919061709302127E-2</c:v>
                </c:pt>
                <c:pt idx="1642">
                  <c:v>1.3913697796468227E-2</c:v>
                </c:pt>
                <c:pt idx="1643">
                  <c:v>1.3908374722886307E-2</c:v>
                </c:pt>
                <c:pt idx="1644">
                  <c:v>1.3903092678324569E-2</c:v>
                </c:pt>
                <c:pt idx="1645">
                  <c:v>1.3897851852791021E-2</c:v>
                </c:pt>
                <c:pt idx="1646">
                  <c:v>1.3892652436373609E-2</c:v>
                </c:pt>
                <c:pt idx="1647">
                  <c:v>1.3887494619080343E-2</c:v>
                </c:pt>
                <c:pt idx="1648">
                  <c:v>1.3882378590919231E-2</c:v>
                </c:pt>
                <c:pt idx="1649">
                  <c:v>1.3877304541818347E-2</c:v>
                </c:pt>
                <c:pt idx="1650">
                  <c:v>1.3872272661785701E-2</c:v>
                </c:pt>
                <c:pt idx="1651">
                  <c:v>1.3867283140909237E-2</c:v>
                </c:pt>
                <c:pt idx="1652">
                  <c:v>1.3862336169117029E-2</c:v>
                </c:pt>
                <c:pt idx="1653">
                  <c:v>1.3857431936417086E-2</c:v>
                </c:pt>
                <c:pt idx="1654">
                  <c:v>1.3852570632897354E-2</c:v>
                </c:pt>
                <c:pt idx="1655">
                  <c:v>1.3847752448485906E-2</c:v>
                </c:pt>
                <c:pt idx="1656">
                  <c:v>1.3842977573190751E-2</c:v>
                </c:pt>
                <c:pt idx="1657">
                  <c:v>1.3838246197019899E-2</c:v>
                </c:pt>
                <c:pt idx="1658">
                  <c:v>1.3833558509981358E-2</c:v>
                </c:pt>
                <c:pt idx="1659">
                  <c:v>1.3828914702163075E-2</c:v>
                </c:pt>
                <c:pt idx="1660">
                  <c:v>1.3823008873217191E-2</c:v>
                </c:pt>
                <c:pt idx="1661">
                  <c:v>1.3818466074040359E-2</c:v>
                </c:pt>
                <c:pt idx="1662">
                  <c:v>1.3814607659972111E-2</c:v>
                </c:pt>
                <c:pt idx="1663">
                  <c:v>1.381014766120181E-2</c:v>
                </c:pt>
                <c:pt idx="1664">
                  <c:v>1.3805732518710201E-2</c:v>
                </c:pt>
                <c:pt idx="1665">
                  <c:v>1.3801362422505292E-2</c:v>
                </c:pt>
                <c:pt idx="1666">
                  <c:v>1.379703756267503E-2</c:v>
                </c:pt>
                <c:pt idx="1667">
                  <c:v>1.379275812906755E-2</c:v>
                </c:pt>
                <c:pt idx="1668">
                  <c:v>1.3788524311850736E-2</c:v>
                </c:pt>
                <c:pt idx="1669">
                  <c:v>1.3784336300792788E-2</c:v>
                </c:pt>
                <c:pt idx="1670">
                  <c:v>1.3780194286221459E-2</c:v>
                </c:pt>
                <c:pt idx="1671">
                  <c:v>1.3776098457984887E-2</c:v>
                </c:pt>
                <c:pt idx="1672">
                  <c:v>1.3772049005931208E-2</c:v>
                </c:pt>
                <c:pt idx="1673">
                  <c:v>1.3768046120308242E-2</c:v>
                </c:pt>
                <c:pt idx="1674">
                  <c:v>1.376408999104406E-2</c:v>
                </c:pt>
                <c:pt idx="1675">
                  <c:v>1.3760180807986799E-2</c:v>
                </c:pt>
                <c:pt idx="1676">
                  <c:v>1.3756318761384279E-2</c:v>
                </c:pt>
                <c:pt idx="1677">
                  <c:v>1.3751409267293013E-2</c:v>
                </c:pt>
                <c:pt idx="1678">
                  <c:v>1.3748202555117217E-2</c:v>
                </c:pt>
                <c:pt idx="1679">
                  <c:v>1.3745017339505949E-2</c:v>
                </c:pt>
                <c:pt idx="1680">
                  <c:v>1.3741345738242927E-2</c:v>
                </c:pt>
                <c:pt idx="1681">
                  <c:v>1.3737722223394755E-2</c:v>
                </c:pt>
                <c:pt idx="1682">
                  <c:v>1.3734146984889506E-2</c:v>
                </c:pt>
                <c:pt idx="1683">
                  <c:v>1.373062021273519E-2</c:v>
                </c:pt>
                <c:pt idx="1684">
                  <c:v>1.3727142096859879E-2</c:v>
                </c:pt>
                <c:pt idx="1685">
                  <c:v>1.3723712827511392E-2</c:v>
                </c:pt>
                <c:pt idx="1686">
                  <c:v>1.3720332594377993E-2</c:v>
                </c:pt>
                <c:pt idx="1687">
                  <c:v>1.3717001587787436E-2</c:v>
                </c:pt>
                <c:pt idx="1688">
                  <c:v>1.3713719997507923E-2</c:v>
                </c:pt>
                <c:pt idx="1689">
                  <c:v>1.3710488013627398E-2</c:v>
                </c:pt>
                <c:pt idx="1690">
                  <c:v>1.3707305826073934E-2</c:v>
                </c:pt>
                <c:pt idx="1691">
                  <c:v>1.3704173625015414E-2</c:v>
                </c:pt>
                <c:pt idx="1692">
                  <c:v>1.3701091600299975E-2</c:v>
                </c:pt>
                <c:pt idx="1693">
                  <c:v>1.3698059942015561E-2</c:v>
                </c:pt>
                <c:pt idx="1694">
                  <c:v>1.3695078840170183E-2</c:v>
                </c:pt>
                <c:pt idx="1695">
                  <c:v>1.3692148484532041E-2</c:v>
                </c:pt>
                <c:pt idx="1696">
                  <c:v>1.3689269065508824E-2</c:v>
                </c:pt>
                <c:pt idx="1697">
                  <c:v>1.3686440772868735E-2</c:v>
                </c:pt>
                <c:pt idx="1698">
                  <c:v>1.3683663796619783E-2</c:v>
                </c:pt>
                <c:pt idx="1699">
                  <c:v>1.3680938326849912E-2</c:v>
                </c:pt>
                <c:pt idx="1700">
                  <c:v>1.3678264553487196E-2</c:v>
                </c:pt>
                <c:pt idx="1701">
                  <c:v>1.3675642666459709E-2</c:v>
                </c:pt>
                <c:pt idx="1702">
                  <c:v>1.3673072856095203E-2</c:v>
                </c:pt>
                <c:pt idx="1703">
                  <c:v>1.3670555311922072E-2</c:v>
                </c:pt>
                <c:pt idx="1704">
                  <c:v>1.3668090224348006E-2</c:v>
                </c:pt>
                <c:pt idx="1705">
                  <c:v>1.366567778306127E-2</c:v>
                </c:pt>
                <c:pt idx="1706">
                  <c:v>1.3663318178389616E-2</c:v>
                </c:pt>
                <c:pt idx="1707">
                  <c:v>1.3661011600181183E-2</c:v>
                </c:pt>
                <c:pt idx="1708">
                  <c:v>1.3658758238364044E-2</c:v>
                </c:pt>
                <c:pt idx="1709">
                  <c:v>1.3656558283106079E-2</c:v>
                </c:pt>
                <c:pt idx="1710">
                  <c:v>1.3654411924175491E-2</c:v>
                </c:pt>
                <c:pt idx="1711">
                  <c:v>1.3652319351740161E-2</c:v>
                </c:pt>
                <c:pt idx="1712">
                  <c:v>1.3649923366010341E-2</c:v>
                </c:pt>
                <c:pt idx="1713">
                  <c:v>1.3647888113936801E-2</c:v>
                </c:pt>
                <c:pt idx="1714">
                  <c:v>1.364591512435176E-2</c:v>
                </c:pt>
                <c:pt idx="1715">
                  <c:v>1.3643874434734471E-2</c:v>
                </c:pt>
                <c:pt idx="1716">
                  <c:v>1.3641830502431063E-2</c:v>
                </c:pt>
                <c:pt idx="1717">
                  <c:v>1.3639783341430345E-2</c:v>
                </c:pt>
                <c:pt idx="1718">
                  <c:v>1.3637732965641192E-2</c:v>
                </c:pt>
                <c:pt idx="1719">
                  <c:v>1.3635679389212285E-2</c:v>
                </c:pt>
                <c:pt idx="1720">
                  <c:v>1.3633622626212372E-2</c:v>
                </c:pt>
                <c:pt idx="1721">
                  <c:v>1.3631562690550325E-2</c:v>
                </c:pt>
                <c:pt idx="1722">
                  <c:v>1.3629499596294892E-2</c:v>
                </c:pt>
                <c:pt idx="1723">
                  <c:v>1.362743335767469E-2</c:v>
                </c:pt>
                <c:pt idx="1724">
                  <c:v>1.3625363988358785E-2</c:v>
                </c:pt>
                <c:pt idx="1725">
                  <c:v>1.3623291502735668E-2</c:v>
                </c:pt>
                <c:pt idx="1726">
                  <c:v>1.3621652971872678E-2</c:v>
                </c:pt>
                <c:pt idx="1727">
                  <c:v>1.361794804194183E-2</c:v>
                </c:pt>
                <c:pt idx="1728">
                  <c:v>1.3615864540730271E-2</c:v>
                </c:pt>
                <c:pt idx="1729">
                  <c:v>1.3613777987160347E-2</c:v>
                </c:pt>
                <c:pt idx="1730">
                  <c:v>1.3611389635164173E-2</c:v>
                </c:pt>
                <c:pt idx="1731">
                  <c:v>1.3609595779620065E-2</c:v>
                </c:pt>
                <c:pt idx="1732">
                  <c:v>1.3607500153547392E-2</c:v>
                </c:pt>
                <c:pt idx="1733">
                  <c:v>1.3605401531391337E-2</c:v>
                </c:pt>
                <c:pt idx="1734">
                  <c:v>1.3603299927140711E-2</c:v>
                </c:pt>
                <c:pt idx="1735">
                  <c:v>1.3601195354704387E-2</c:v>
                </c:pt>
                <c:pt idx="1736">
                  <c:v>1.3599087828390921E-2</c:v>
                </c:pt>
                <c:pt idx="1737">
                  <c:v>1.3596977362189122E-2</c:v>
                </c:pt>
                <c:pt idx="1738">
                  <c:v>1.3594863969927928E-2</c:v>
                </c:pt>
                <c:pt idx="1739">
                  <c:v>1.3592747665835958E-2</c:v>
                </c:pt>
                <c:pt idx="1740">
                  <c:v>1.3590628463902021E-2</c:v>
                </c:pt>
                <c:pt idx="1741">
                  <c:v>1.3588506378034992E-2</c:v>
                </c:pt>
                <c:pt idx="1742">
                  <c:v>1.3586381422463489E-2</c:v>
                </c:pt>
                <c:pt idx="1743">
                  <c:v>1.3584253611176322E-2</c:v>
                </c:pt>
                <c:pt idx="1744">
                  <c:v>1.3582122958082365E-2</c:v>
                </c:pt>
                <c:pt idx="1745">
                  <c:v>1.3579989477490173E-2</c:v>
                </c:pt>
                <c:pt idx="1746">
                  <c:v>1.3577853183148747E-2</c:v>
                </c:pt>
                <c:pt idx="1747">
                  <c:v>1.357571408920677E-2</c:v>
                </c:pt>
                <c:pt idx="1748">
                  <c:v>1.3573572209653051E-2</c:v>
                </c:pt>
                <c:pt idx="1749">
                  <c:v>1.3571427558716209E-2</c:v>
                </c:pt>
                <c:pt idx="1750">
                  <c:v>1.3569280150305119E-2</c:v>
                </c:pt>
                <c:pt idx="1751">
                  <c:v>1.3567129998248717E-2</c:v>
                </c:pt>
                <c:pt idx="1752">
                  <c:v>1.3564977117015431E-2</c:v>
                </c:pt>
                <c:pt idx="1753">
                  <c:v>1.3562821520354262E-2</c:v>
                </c:pt>
                <c:pt idx="1754">
                  <c:v>1.3560663222333957E-2</c:v>
                </c:pt>
                <c:pt idx="1755">
                  <c:v>1.3558502236943326E-2</c:v>
                </c:pt>
                <c:pt idx="1756">
                  <c:v>1.3556338578410987E-2</c:v>
                </c:pt>
                <c:pt idx="1757">
                  <c:v>1.3554172260645814E-2</c:v>
                </c:pt>
                <c:pt idx="1758">
                  <c:v>1.3552003297636617E-2</c:v>
                </c:pt>
                <c:pt idx="1759">
                  <c:v>1.3549831703612014E-2</c:v>
                </c:pt>
                <c:pt idx="1760">
                  <c:v>1.3547657492400944E-2</c:v>
                </c:pt>
                <c:pt idx="1761">
                  <c:v>1.3545480678152089E-2</c:v>
                </c:pt>
                <c:pt idx="1762">
                  <c:v>1.3543301274774322E-2</c:v>
                </c:pt>
                <c:pt idx="1763">
                  <c:v>1.3541119296496262E-2</c:v>
                </c:pt>
                <c:pt idx="1764">
                  <c:v>1.3538408498030563E-2</c:v>
                </c:pt>
                <c:pt idx="1765">
                  <c:v>1.3536435023127069E-2</c:v>
                </c:pt>
                <c:pt idx="1766">
                  <c:v>1.353455805206849E-2</c:v>
                </c:pt>
                <c:pt idx="1767">
                  <c:v>1.3532365914157296E-2</c:v>
                </c:pt>
                <c:pt idx="1768">
                  <c:v>1.3530171271449731E-2</c:v>
                </c:pt>
                <c:pt idx="1769">
                  <c:v>1.3527974137934606E-2</c:v>
                </c:pt>
                <c:pt idx="1770">
                  <c:v>1.3525774527840539E-2</c:v>
                </c:pt>
                <c:pt idx="1771">
                  <c:v>1.3523572454996469E-2</c:v>
                </c:pt>
                <c:pt idx="1772">
                  <c:v>1.3521367933551076E-2</c:v>
                </c:pt>
                <c:pt idx="1773">
                  <c:v>1.35191609773333E-2</c:v>
                </c:pt>
                <c:pt idx="1774">
                  <c:v>1.3516951600651694E-2</c:v>
                </c:pt>
                <c:pt idx="1775">
                  <c:v>1.3514739817335197E-2</c:v>
                </c:pt>
                <c:pt idx="1776">
                  <c:v>1.3512525641612427E-2</c:v>
                </c:pt>
                <c:pt idx="1777">
                  <c:v>1.35096753513686E-2</c:v>
                </c:pt>
                <c:pt idx="1778">
                  <c:v>1.35080901686635E-2</c:v>
                </c:pt>
                <c:pt idx="1779">
                  <c:v>1.3505868899734708E-2</c:v>
                </c:pt>
                <c:pt idx="1780">
                  <c:v>1.3503645294354882E-2</c:v>
                </c:pt>
                <c:pt idx="1781">
                  <c:v>1.3501419366512835E-2</c:v>
                </c:pt>
                <c:pt idx="1782">
                  <c:v>1.3498872623616265E-2</c:v>
                </c:pt>
                <c:pt idx="1783">
                  <c:v>1.3496960600436481E-2</c:v>
                </c:pt>
                <c:pt idx="1784">
                  <c:v>1.3494727790019923E-2</c:v>
                </c:pt>
                <c:pt idx="1785">
                  <c:v>1.3492492713496063E-2</c:v>
                </c:pt>
                <c:pt idx="1786">
                  <c:v>1.3490255384693839E-2</c:v>
                </c:pt>
                <c:pt idx="1787">
                  <c:v>1.3488015817921806E-2</c:v>
                </c:pt>
                <c:pt idx="1788">
                  <c:v>1.3485774027088837E-2</c:v>
                </c:pt>
                <c:pt idx="1789">
                  <c:v>1.3483530026183743E-2</c:v>
                </c:pt>
                <c:pt idx="1790">
                  <c:v>1.3481283829435142E-2</c:v>
                </c:pt>
                <c:pt idx="1791">
                  <c:v>1.3479035450592036E-2</c:v>
                </c:pt>
                <c:pt idx="1792">
                  <c:v>1.3476784903962979E-2</c:v>
                </c:pt>
                <c:pt idx="1793">
                  <c:v>1.3474532203456846E-2</c:v>
                </c:pt>
                <c:pt idx="1794">
                  <c:v>1.3472277363062446E-2</c:v>
                </c:pt>
                <c:pt idx="1795">
                  <c:v>1.3470020396928462E-2</c:v>
                </c:pt>
                <c:pt idx="1796">
                  <c:v>1.3467761319123639E-2</c:v>
                </c:pt>
                <c:pt idx="1797">
                  <c:v>1.346550014339698E-2</c:v>
                </c:pt>
                <c:pt idx="1798">
                  <c:v>1.3463236884057039E-2</c:v>
                </c:pt>
                <c:pt idx="1799">
                  <c:v>1.3460971555252499E-2</c:v>
                </c:pt>
                <c:pt idx="1800">
                  <c:v>1.3458704170652425E-2</c:v>
                </c:pt>
                <c:pt idx="1801">
                  <c:v>1.3456434744645307E-2</c:v>
                </c:pt>
                <c:pt idx="1802">
                  <c:v>1.3454163291060084E-2</c:v>
                </c:pt>
                <c:pt idx="1803">
                  <c:v>1.3451889823885566E-2</c:v>
                </c:pt>
                <c:pt idx="1804">
                  <c:v>1.3449614357430306E-2</c:v>
                </c:pt>
                <c:pt idx="1805">
                  <c:v>1.3447336905523244E-2</c:v>
                </c:pt>
                <c:pt idx="1806">
                  <c:v>1.3445057482153189E-2</c:v>
                </c:pt>
                <c:pt idx="1807">
                  <c:v>1.3442776101548759E-2</c:v>
                </c:pt>
                <c:pt idx="1808">
                  <c:v>1.3440492777538893E-2</c:v>
                </c:pt>
                <c:pt idx="1809">
                  <c:v>1.3438207524352208E-2</c:v>
                </c:pt>
                <c:pt idx="1810">
                  <c:v>1.3435920355897579E-2</c:v>
                </c:pt>
                <c:pt idx="1811">
                  <c:v>1.3433631286243752E-2</c:v>
                </c:pt>
                <c:pt idx="1812">
                  <c:v>1.3431340329459474E-2</c:v>
                </c:pt>
                <c:pt idx="1813">
                  <c:v>1.3429047499613489E-2</c:v>
                </c:pt>
                <c:pt idx="1814">
                  <c:v>1.3426752810694609E-2</c:v>
                </c:pt>
                <c:pt idx="1815">
                  <c:v>1.3424456276691643E-2</c:v>
                </c:pt>
                <c:pt idx="1816">
                  <c:v>1.3421829425235288E-2</c:v>
                </c:pt>
                <c:pt idx="1817">
                  <c:v>1.3419528984837115E-2</c:v>
                </c:pt>
                <c:pt idx="1818">
                  <c:v>1.3417555744785759E-2</c:v>
                </c:pt>
                <c:pt idx="1819">
                  <c:v>1.3415251971133912E-2</c:v>
                </c:pt>
                <c:pt idx="1820">
                  <c:v>1.3412946422501903E-2</c:v>
                </c:pt>
                <c:pt idx="1821">
                  <c:v>1.341063911311835E-2</c:v>
                </c:pt>
                <c:pt idx="1822">
                  <c:v>1.3408330056892126E-2</c:v>
                </c:pt>
                <c:pt idx="1823">
                  <c:v>1.3406019267971914E-2</c:v>
                </c:pt>
                <c:pt idx="1824">
                  <c:v>1.3403706760426459E-2</c:v>
                </c:pt>
                <c:pt idx="1825">
                  <c:v>1.3401392548084701E-2</c:v>
                </c:pt>
                <c:pt idx="1826">
                  <c:v>1.3399076645255192E-2</c:v>
                </c:pt>
                <c:pt idx="1827">
                  <c:v>1.3396759065766872E-2</c:v>
                </c:pt>
                <c:pt idx="1828">
                  <c:v>1.3394439823768423E-2</c:v>
                </c:pt>
                <c:pt idx="1829">
                  <c:v>1.3392118933248653E-2</c:v>
                </c:pt>
                <c:pt idx="1830">
                  <c:v>1.3389796408276311E-2</c:v>
                </c:pt>
                <c:pt idx="1831">
                  <c:v>1.3387472262840205E-2</c:v>
                </c:pt>
                <c:pt idx="1832">
                  <c:v>1.3384481717348962E-2</c:v>
                </c:pt>
                <c:pt idx="1833">
                  <c:v>1.3382819166771753E-2</c:v>
                </c:pt>
                <c:pt idx="1834">
                  <c:v>1.3380490244356835E-2</c:v>
                </c:pt>
                <c:pt idx="1835">
                  <c:v>1.3378159757593266E-2</c:v>
                </c:pt>
                <c:pt idx="1836">
                  <c:v>1.3375827720549793E-2</c:v>
                </c:pt>
                <c:pt idx="1837">
                  <c:v>1.3373494147215226E-2</c:v>
                </c:pt>
                <c:pt idx="1838">
                  <c:v>1.3371159051898118E-2</c:v>
                </c:pt>
                <c:pt idx="1839">
                  <c:v>1.3368822448267537E-2</c:v>
                </c:pt>
                <c:pt idx="1840">
                  <c:v>1.3366484350632035E-2</c:v>
                </c:pt>
                <c:pt idx="1841">
                  <c:v>1.3364144772980424E-2</c:v>
                </c:pt>
                <c:pt idx="1842">
                  <c:v>1.3361803729301513E-2</c:v>
                </c:pt>
                <c:pt idx="1843">
                  <c:v>1.3359461233664049E-2</c:v>
                </c:pt>
                <c:pt idx="1844">
                  <c:v>1.3357117299976906E-2</c:v>
                </c:pt>
                <c:pt idx="1845">
                  <c:v>1.3354771942388766E-2</c:v>
                </c:pt>
                <c:pt idx="1846">
                  <c:v>1.335242517504831E-2</c:v>
                </c:pt>
                <c:pt idx="1847">
                  <c:v>1.3350077011784478E-2</c:v>
                </c:pt>
                <c:pt idx="1848">
                  <c:v>1.3347727466745951E-2</c:v>
                </c:pt>
                <c:pt idx="1849">
                  <c:v>1.3345376554001476E-2</c:v>
                </c:pt>
                <c:pt idx="1850">
                  <c:v>1.3343024287459926E-2</c:v>
                </c:pt>
                <c:pt idx="1851">
                  <c:v>1.3340670681269984E-2</c:v>
                </c:pt>
                <c:pt idx="1852">
                  <c:v>1.333831574942046E-2</c:v>
                </c:pt>
                <c:pt idx="1853">
                  <c:v>1.3335959505980099E-2</c:v>
                </c:pt>
                <c:pt idx="1854">
                  <c:v>1.333360196501765E-2</c:v>
                </c:pt>
                <c:pt idx="1855">
                  <c:v>1.3331243140362048E-2</c:v>
                </c:pt>
                <c:pt idx="1856">
                  <c:v>1.3328883046321849E-2</c:v>
                </c:pt>
                <c:pt idx="1857">
                  <c:v>1.3326521696965798E-2</c:v>
                </c:pt>
                <c:pt idx="1858">
                  <c:v>1.3324159106042899E-2</c:v>
                </c:pt>
                <c:pt idx="1859">
                  <c:v>1.3321795287701832E-2</c:v>
                </c:pt>
                <c:pt idx="1860">
                  <c:v>1.3319430256011344E-2</c:v>
                </c:pt>
                <c:pt idx="1861">
                  <c:v>1.3317064025200054E-2</c:v>
                </c:pt>
                <c:pt idx="1862">
                  <c:v>1.3314696608937027E-2</c:v>
                </c:pt>
                <c:pt idx="1863">
                  <c:v>1.3312328021530817E-2</c:v>
                </c:pt>
                <c:pt idx="1864">
                  <c:v>1.3309958276970235E-2</c:v>
                </c:pt>
                <c:pt idx="1865">
                  <c:v>1.3307587389164155E-2</c:v>
                </c:pt>
                <c:pt idx="1866">
                  <c:v>1.3305215372181323E-2</c:v>
                </c:pt>
                <c:pt idx="1867">
                  <c:v>1.3302842240250357E-2</c:v>
                </c:pt>
                <c:pt idx="1868">
                  <c:v>1.3300128742024242E-2</c:v>
                </c:pt>
                <c:pt idx="1869">
                  <c:v>1.3298092687259455E-2</c:v>
                </c:pt>
                <c:pt idx="1870">
                  <c:v>1.3295716294337012E-2</c:v>
                </c:pt>
                <c:pt idx="1871">
                  <c:v>1.329333884234174E-2</c:v>
                </c:pt>
                <c:pt idx="1872">
                  <c:v>1.3290960345582192E-2</c:v>
                </c:pt>
                <c:pt idx="1873">
                  <c:v>1.3288580817887308E-2</c:v>
                </c:pt>
                <c:pt idx="1874">
                  <c:v>1.3286200273485704E-2</c:v>
                </c:pt>
                <c:pt idx="1875">
                  <c:v>1.3283818726126384E-2</c:v>
                </c:pt>
                <c:pt idx="1876">
                  <c:v>1.3281436190197837E-2</c:v>
                </c:pt>
                <c:pt idx="1877">
                  <c:v>1.3279052679529002E-2</c:v>
                </c:pt>
                <c:pt idx="1878">
                  <c:v>1.3276668208188624E-2</c:v>
                </c:pt>
                <c:pt idx="1879">
                  <c:v>1.3274282790165515E-2</c:v>
                </c:pt>
                <c:pt idx="1880">
                  <c:v>1.3271896439448483E-2</c:v>
                </c:pt>
                <c:pt idx="1881">
                  <c:v>1.3269509170426019E-2</c:v>
                </c:pt>
                <c:pt idx="1882">
                  <c:v>1.3267120996847126E-2</c:v>
                </c:pt>
                <c:pt idx="1883">
                  <c:v>1.3264049181325177E-2</c:v>
                </c:pt>
                <c:pt idx="1884">
                  <c:v>1.3262341992135163E-2</c:v>
                </c:pt>
                <c:pt idx="1885">
                  <c:v>1.3259951189139585E-2</c:v>
                </c:pt>
                <c:pt idx="1886">
                  <c:v>1.3257217804900634E-2</c:v>
                </c:pt>
                <c:pt idx="1887">
                  <c:v>1.3255167052212968E-2</c:v>
                </c:pt>
                <c:pt idx="1888">
                  <c:v>1.3252773746179614E-2</c:v>
                </c:pt>
                <c:pt idx="1889">
                  <c:v>1.3250379633991116E-2</c:v>
                </c:pt>
                <c:pt idx="1890">
                  <c:v>1.324798472955635E-2</c:v>
                </c:pt>
                <c:pt idx="1891">
                  <c:v>1.3245589046944062E-2</c:v>
                </c:pt>
                <c:pt idx="1892">
                  <c:v>1.3243192600222997E-2</c:v>
                </c:pt>
                <c:pt idx="1893">
                  <c:v>1.3240795403381966E-2</c:v>
                </c:pt>
                <c:pt idx="1894">
                  <c:v>1.3238397470489716E-2</c:v>
                </c:pt>
                <c:pt idx="1895">
                  <c:v>1.3235998815614991E-2</c:v>
                </c:pt>
                <c:pt idx="1896">
                  <c:v>1.3233599452666667E-2</c:v>
                </c:pt>
                <c:pt idx="1897">
                  <c:v>1.3231199395793425E-2</c:v>
                </c:pt>
                <c:pt idx="1898">
                  <c:v>1.3228798658984076E-2</c:v>
                </c:pt>
                <c:pt idx="1899">
                  <c:v>1.3226397256307365E-2</c:v>
                </c:pt>
                <c:pt idx="1900">
                  <c:v>1.3223995201832039E-2</c:v>
                </c:pt>
                <c:pt idx="1901">
                  <c:v>1.3221592509546909E-2</c:v>
                </c:pt>
                <c:pt idx="1902">
                  <c:v>1.3219189193440783E-2</c:v>
                </c:pt>
                <c:pt idx="1903">
                  <c:v>1.3216785267662345E-2</c:v>
                </c:pt>
                <c:pt idx="1904">
                  <c:v>1.3214380746280341E-2</c:v>
                </c:pt>
                <c:pt idx="1905">
                  <c:v>1.3211975643123708E-2</c:v>
                </c:pt>
                <c:pt idx="1906">
                  <c:v>1.3209569972341129E-2</c:v>
                </c:pt>
                <c:pt idx="1907">
                  <c:v>1.3207163748081285E-2</c:v>
                </c:pt>
                <c:pt idx="1908">
                  <c:v>1.3204756984253052E-2</c:v>
                </c:pt>
                <c:pt idx="1909">
                  <c:v>1.3202349694845239E-2</c:v>
                </c:pt>
                <c:pt idx="1910">
                  <c:v>1.3199941894006528E-2</c:v>
                </c:pt>
                <c:pt idx="1911">
                  <c:v>1.319753359572573E-2</c:v>
                </c:pt>
                <c:pt idx="1912">
                  <c:v>1.3195124814231463E-2</c:v>
                </c:pt>
                <c:pt idx="1913">
                  <c:v>1.3192715563192792E-2</c:v>
                </c:pt>
                <c:pt idx="1914">
                  <c:v>1.3190305856838336E-2</c:v>
                </c:pt>
                <c:pt idx="1915">
                  <c:v>1.3187895709316777E-2</c:v>
                </c:pt>
                <c:pt idx="1916">
                  <c:v>1.3185485134457053E-2</c:v>
                </c:pt>
                <c:pt idx="1917">
                  <c:v>1.3183074146487783E-2</c:v>
                </c:pt>
                <c:pt idx="1918">
                  <c:v>1.3180662759397777E-2</c:v>
                </c:pt>
                <c:pt idx="1919">
                  <c:v>1.3178250987015971E-2</c:v>
                </c:pt>
                <c:pt idx="1920">
                  <c:v>1.3175149593713797E-2</c:v>
                </c:pt>
                <c:pt idx="1921">
                  <c:v>1.3172736993913858E-2</c:v>
                </c:pt>
                <c:pt idx="1922">
                  <c:v>1.3170668780713157E-2</c:v>
                </c:pt>
                <c:pt idx="1923">
                  <c:v>1.3168255562527875E-2</c:v>
                </c:pt>
                <c:pt idx="1924">
                  <c:v>1.3165842031312991E-2</c:v>
                </c:pt>
                <c:pt idx="1925">
                  <c:v>1.3163428201217187E-2</c:v>
                </c:pt>
                <c:pt idx="1926">
                  <c:v>1.3161014086229272E-2</c:v>
                </c:pt>
                <c:pt idx="1927">
                  <c:v>1.3158599700417994E-2</c:v>
                </c:pt>
                <c:pt idx="1928">
                  <c:v>1.3156185057852099E-2</c:v>
                </c:pt>
                <c:pt idx="1929">
                  <c:v>1.3153770172600332E-2</c:v>
                </c:pt>
                <c:pt idx="1930">
                  <c:v>1.3151355058651504E-2</c:v>
                </c:pt>
                <c:pt idx="1931">
                  <c:v>1.3148939729994424E-2</c:v>
                </c:pt>
                <c:pt idx="1932">
                  <c:v>1.314652420069784E-2</c:v>
                </c:pt>
                <c:pt idx="1933">
                  <c:v>1.3143418247922867E-2</c:v>
                </c:pt>
                <c:pt idx="1934">
                  <c:v>1.3141692596301269E-2</c:v>
                </c:pt>
                <c:pt idx="1935">
                  <c:v>1.313927654941871E-2</c:v>
                </c:pt>
                <c:pt idx="1936">
                  <c:v>1.3136860357931823E-2</c:v>
                </c:pt>
                <c:pt idx="1937">
                  <c:v>1.3134444036069226E-2</c:v>
                </c:pt>
                <c:pt idx="1938">
                  <c:v>1.3131682383642485E-2</c:v>
                </c:pt>
                <c:pt idx="1939">
                  <c:v>1.3129611057172141E-2</c:v>
                </c:pt>
                <c:pt idx="1940">
                  <c:v>1.3127194428115274E-2</c:v>
                </c:pt>
                <c:pt idx="1941">
                  <c:v>1.3124777724797809E-2</c:v>
                </c:pt>
                <c:pt idx="1942">
                  <c:v>1.3122360961288493E-2</c:v>
                </c:pt>
                <c:pt idx="1943">
                  <c:v>1.3119944151576135E-2</c:v>
                </c:pt>
                <c:pt idx="1944">
                  <c:v>1.311752730956961E-2</c:v>
                </c:pt>
                <c:pt idx="1945">
                  <c:v>1.3115110449577472E-2</c:v>
                </c:pt>
                <c:pt idx="1946">
                  <c:v>1.3112693585428659E-2</c:v>
                </c:pt>
                <c:pt idx="1947">
                  <c:v>1.3110276731111981E-2</c:v>
                </c:pt>
                <c:pt idx="1948">
                  <c:v>1.3107859900935992E-2</c:v>
                </c:pt>
                <c:pt idx="1949">
                  <c:v>1.3105443108569759E-2</c:v>
                </c:pt>
                <c:pt idx="1950">
                  <c:v>1.3103026368321835E-2</c:v>
                </c:pt>
                <c:pt idx="1951">
                  <c:v>1.3100609694260967E-2</c:v>
                </c:pt>
                <c:pt idx="1952">
                  <c:v>1.3098193100216093E-2</c:v>
                </c:pt>
                <c:pt idx="1953">
                  <c:v>1.3095776600335896E-2</c:v>
                </c:pt>
                <c:pt idx="1954">
                  <c:v>1.3093360208609184E-2</c:v>
                </c:pt>
                <c:pt idx="1955">
                  <c:v>1.309094393918464E-2</c:v>
                </c:pt>
                <c:pt idx="1956">
                  <c:v>1.3088527806051076E-2</c:v>
                </c:pt>
                <c:pt idx="1957">
                  <c:v>1.3086111823197299E-2</c:v>
                </c:pt>
                <c:pt idx="1958">
                  <c:v>1.3083696004692058E-2</c:v>
                </c:pt>
                <c:pt idx="1959">
                  <c:v>1.3081280364444225E-2</c:v>
                </c:pt>
                <c:pt idx="1960">
                  <c:v>1.3078864916842292E-2</c:v>
                </c:pt>
                <c:pt idx="1961">
                  <c:v>1.307644967563526E-2</c:v>
                </c:pt>
                <c:pt idx="1962">
                  <c:v>1.3074034654891875E-2</c:v>
                </c:pt>
                <c:pt idx="1963">
                  <c:v>1.3071619868600948E-2</c:v>
                </c:pt>
                <c:pt idx="1964">
                  <c:v>1.3069205330991096E-2</c:v>
                </c:pt>
                <c:pt idx="1965">
                  <c:v>1.3066791055971194E-2</c:v>
                </c:pt>
                <c:pt idx="1966">
                  <c:v>1.3064377057530052E-2</c:v>
                </c:pt>
                <c:pt idx="1967">
                  <c:v>1.3061963349816352E-2</c:v>
                </c:pt>
                <c:pt idx="1968">
                  <c:v>1.3059549946898841E-2</c:v>
                </c:pt>
                <c:pt idx="1969">
                  <c:v>1.3057136862606455E-2</c:v>
                </c:pt>
                <c:pt idx="1970">
                  <c:v>1.3054724111247751E-2</c:v>
                </c:pt>
                <c:pt idx="1971">
                  <c:v>1.3052311706571729E-2</c:v>
                </c:pt>
                <c:pt idx="1972">
                  <c:v>1.3049210675539769E-2</c:v>
                </c:pt>
                <c:pt idx="1973">
                  <c:v>1.3046799908833506E-2</c:v>
                </c:pt>
                <c:pt idx="1974">
                  <c:v>1.3044734481963971E-2</c:v>
                </c:pt>
                <c:pt idx="1975">
                  <c:v>1.3042325933403376E-2</c:v>
                </c:pt>
                <c:pt idx="1976">
                  <c:v>1.3039918601949196E-2</c:v>
                </c:pt>
                <c:pt idx="1977">
                  <c:v>1.3037512503828452E-2</c:v>
                </c:pt>
                <c:pt idx="1978">
                  <c:v>1.3035107655188227E-2</c:v>
                </c:pt>
                <c:pt idx="1979">
                  <c:v>1.3032704071935797E-2</c:v>
                </c:pt>
                <c:pt idx="1980">
                  <c:v>1.3030301769978436E-2</c:v>
                </c:pt>
                <c:pt idx="1981">
                  <c:v>1.3027900765703038E-2</c:v>
                </c:pt>
                <c:pt idx="1982">
                  <c:v>1.3025501075016876E-2</c:v>
                </c:pt>
                <c:pt idx="1983">
                  <c:v>1.3023102713907164E-2</c:v>
                </c:pt>
                <c:pt idx="1984">
                  <c:v>1.3020705698600921E-2</c:v>
                </c:pt>
                <c:pt idx="1985">
                  <c:v>1.3018310045085357E-2</c:v>
                </c:pt>
                <c:pt idx="1986">
                  <c:v>1.301591576926775E-2</c:v>
                </c:pt>
                <c:pt idx="1987">
                  <c:v>1.3013522887455053E-2</c:v>
                </c:pt>
                <c:pt idx="1988">
                  <c:v>1.3010577124781264E-2</c:v>
                </c:pt>
                <c:pt idx="1989">
                  <c:v>1.3008741369713306E-2</c:v>
                </c:pt>
                <c:pt idx="1990">
                  <c:v>1.3006011655498639E-2</c:v>
                </c:pt>
                <c:pt idx="1991">
                  <c:v>1.3003965620237423E-2</c:v>
                </c:pt>
                <c:pt idx="1992">
                  <c:v>1.300157994881701E-2</c:v>
                </c:pt>
                <c:pt idx="1993">
                  <c:v>1.2999195767564586E-2</c:v>
                </c:pt>
                <c:pt idx="1994">
                  <c:v>1.2996813092627235E-2</c:v>
                </c:pt>
                <c:pt idx="1995">
                  <c:v>1.2994431940072104E-2</c:v>
                </c:pt>
                <c:pt idx="1996">
                  <c:v>1.2992052326046277E-2</c:v>
                </c:pt>
                <c:pt idx="1997">
                  <c:v>1.298967426645703E-2</c:v>
                </c:pt>
                <c:pt idx="1998">
                  <c:v>1.2987297777371509E-2</c:v>
                </c:pt>
                <c:pt idx="1999">
                  <c:v>1.2984922874856863E-2</c:v>
                </c:pt>
                <c:pt idx="2000">
                  <c:v>1.2982549575060176E-2</c:v>
                </c:pt>
                <c:pt idx="2001">
                  <c:v>1.2980177894048595E-2</c:v>
                </c:pt>
                <c:pt idx="2002">
                  <c:v>1.2977807847649458E-2</c:v>
                </c:pt>
                <c:pt idx="2003">
                  <c:v>1.297543945224966E-2</c:v>
                </c:pt>
                <c:pt idx="2004">
                  <c:v>1.297307272383641E-2</c:v>
                </c:pt>
                <c:pt idx="2005">
                  <c:v>1.2970707678237048E-2</c:v>
                </c:pt>
                <c:pt idx="2006">
                  <c:v>1.2968344331678594E-2</c:v>
                </c:pt>
                <c:pt idx="2007">
                  <c:v>1.2965982700228196E-2</c:v>
                </c:pt>
                <c:pt idx="2008">
                  <c:v>1.2963622799953001E-2</c:v>
                </c:pt>
                <c:pt idx="2009">
                  <c:v>1.2961264646760284E-2</c:v>
                </c:pt>
                <c:pt idx="2010">
                  <c:v>1.2958908256957002E-2</c:v>
                </c:pt>
                <c:pt idx="2011">
                  <c:v>1.2956553646450431E-2</c:v>
                </c:pt>
                <c:pt idx="2012">
                  <c:v>1.2954200831387652E-2</c:v>
                </c:pt>
                <c:pt idx="2013">
                  <c:v>1.2951849827675943E-2</c:v>
                </c:pt>
                <c:pt idx="2014">
                  <c:v>1.2949500651462387E-2</c:v>
                </c:pt>
                <c:pt idx="2015">
                  <c:v>1.2947153318814131E-2</c:v>
                </c:pt>
                <c:pt idx="2016">
                  <c:v>1.2944807845878259E-2</c:v>
                </c:pt>
                <c:pt idx="2017">
                  <c:v>1.2942464248562047E-2</c:v>
                </c:pt>
                <c:pt idx="2018">
                  <c:v>1.2940122542932642E-2</c:v>
                </c:pt>
                <c:pt idx="2019">
                  <c:v>1.2937782745137127E-2</c:v>
                </c:pt>
                <c:pt idx="2020">
                  <c:v>1.2935444871242652E-2</c:v>
                </c:pt>
                <c:pt idx="2021">
                  <c:v>1.2933108937236426E-2</c:v>
                </c:pt>
                <c:pt idx="2022">
                  <c:v>1.2930774959265534E-2</c:v>
                </c:pt>
                <c:pt idx="2023">
                  <c:v>1.2928442953237251E-2</c:v>
                </c:pt>
                <c:pt idx="2024">
                  <c:v>1.2925579039757551E-2</c:v>
                </c:pt>
                <c:pt idx="2025">
                  <c:v>1.2923251722911644E-2</c:v>
                </c:pt>
                <c:pt idx="2026">
                  <c:v>1.2921126809226635E-2</c:v>
                </c:pt>
                <c:pt idx="2027">
                  <c:v>1.2918803144206237E-2</c:v>
                </c:pt>
                <c:pt idx="2028">
                  <c:v>1.2916481533782331E-2</c:v>
                </c:pt>
                <c:pt idx="2029">
                  <c:v>1.2914161994181939E-2</c:v>
                </c:pt>
                <c:pt idx="2030">
                  <c:v>1.2911844541152462E-2</c:v>
                </c:pt>
                <c:pt idx="2031">
                  <c:v>1.2909529191080793E-2</c:v>
                </c:pt>
                <c:pt idx="2032">
                  <c:v>1.2907215959794271E-2</c:v>
                </c:pt>
                <c:pt idx="2033">
                  <c:v>1.2904904863439981E-2</c:v>
                </c:pt>
                <c:pt idx="2034">
                  <c:v>1.2902595918165005E-2</c:v>
                </c:pt>
                <c:pt idx="2035">
                  <c:v>1.2900289139716747E-2</c:v>
                </c:pt>
                <c:pt idx="2036">
                  <c:v>1.2897984544562036E-2</c:v>
                </c:pt>
                <c:pt idx="2037">
                  <c:v>1.2895682148608145E-2</c:v>
                </c:pt>
                <c:pt idx="2038">
                  <c:v>1.2893648718623751E-2</c:v>
                </c:pt>
                <c:pt idx="2039">
                  <c:v>1.2889771912227843E-2</c:v>
                </c:pt>
                <c:pt idx="2040">
                  <c:v>1.2887477501486444E-2</c:v>
                </c:pt>
                <c:pt idx="2041">
                  <c:v>1.2885185363327167E-2</c:v>
                </c:pt>
                <c:pt idx="2042">
                  <c:v>1.2882568580137033E-2</c:v>
                </c:pt>
                <c:pt idx="2043">
                  <c:v>1.2880607968943636E-2</c:v>
                </c:pt>
                <c:pt idx="2044">
                  <c:v>1.287832274477374E-2</c:v>
                </c:pt>
                <c:pt idx="2045">
                  <c:v>1.2876039857534494E-2</c:v>
                </c:pt>
                <c:pt idx="2046">
                  <c:v>1.2873759323213108E-2</c:v>
                </c:pt>
                <c:pt idx="2047">
                  <c:v>1.2871481157716858E-2</c:v>
                </c:pt>
                <c:pt idx="2048">
                  <c:v>1.2869205377352699E-2</c:v>
                </c:pt>
                <c:pt idx="2049">
                  <c:v>1.2866931997947972E-2</c:v>
                </c:pt>
                <c:pt idx="2050">
                  <c:v>1.286466103564976E-2</c:v>
                </c:pt>
                <c:pt idx="2051">
                  <c:v>1.2862392506605147E-2</c:v>
                </c:pt>
                <c:pt idx="2052">
                  <c:v>1.2860126426721408E-2</c:v>
                </c:pt>
                <c:pt idx="2053">
                  <c:v>1.2857862812225562E-2</c:v>
                </c:pt>
                <c:pt idx="2054">
                  <c:v>1.2855601679024886E-2</c:v>
                </c:pt>
                <c:pt idx="2055">
                  <c:v>1.2853343043266463E-2</c:v>
                </c:pt>
                <c:pt idx="2056">
                  <c:v>1.2851086921017441E-2</c:v>
                </c:pt>
                <c:pt idx="2057">
                  <c:v>1.2848833328185094E-2</c:v>
                </c:pt>
                <c:pt idx="2058">
                  <c:v>1.284658228107638E-2</c:v>
                </c:pt>
                <c:pt idx="2059">
                  <c:v>1.2844333795598573E-2</c:v>
                </c:pt>
                <c:pt idx="2060">
                  <c:v>1.2842087887738884E-2</c:v>
                </c:pt>
                <c:pt idx="2061">
                  <c:v>1.2839844573724335E-2</c:v>
                </c:pt>
                <c:pt idx="2062">
                  <c:v>1.2837603869542136E-2</c:v>
                </c:pt>
                <c:pt idx="2063">
                  <c:v>1.2835365791259434E-2</c:v>
                </c:pt>
                <c:pt idx="2064">
                  <c:v>1.2833130354943378E-2</c:v>
                </c:pt>
                <c:pt idx="2065">
                  <c:v>1.2830897576501243E-2</c:v>
                </c:pt>
                <c:pt idx="2066">
                  <c:v>1.2828667472239985E-2</c:v>
                </c:pt>
                <c:pt idx="2067">
                  <c:v>1.2826440058226751E-2</c:v>
                </c:pt>
                <c:pt idx="2068">
                  <c:v>1.2824215350208945E-2</c:v>
                </c:pt>
                <c:pt idx="2069">
                  <c:v>1.2821993364653395E-2</c:v>
                </c:pt>
                <c:pt idx="2070">
                  <c:v>1.2819774117227567E-2</c:v>
                </c:pt>
                <c:pt idx="2071">
                  <c:v>1.2817557624238418E-2</c:v>
                </c:pt>
                <c:pt idx="2072">
                  <c:v>1.281534390167316E-2</c:v>
                </c:pt>
                <c:pt idx="2073">
                  <c:v>1.2813132965519003E-2</c:v>
                </c:pt>
                <c:pt idx="2074">
                  <c:v>1.2810924832002968E-2</c:v>
                </c:pt>
                <c:pt idx="2075">
                  <c:v>1.280871951703233E-2</c:v>
                </c:pt>
                <c:pt idx="2076">
                  <c:v>1.280620262921417E-2</c:v>
                </c:pt>
                <c:pt idx="2077">
                  <c:v>1.2804003408168896E-2</c:v>
                </c:pt>
                <c:pt idx="2078">
                  <c:v>1.2802120644543891E-2</c:v>
                </c:pt>
                <c:pt idx="2079">
                  <c:v>1.2799926764666125E-2</c:v>
                </c:pt>
                <c:pt idx="2080">
                  <c:v>1.2797735783669495E-2</c:v>
                </c:pt>
                <c:pt idx="2081">
                  <c:v>1.2795547717621147E-2</c:v>
                </c:pt>
                <c:pt idx="2082">
                  <c:v>1.2793362582668166E-2</c:v>
                </c:pt>
                <c:pt idx="2083">
                  <c:v>1.2791180394637891E-2</c:v>
                </c:pt>
                <c:pt idx="2084">
                  <c:v>1.278900116999715E-2</c:v>
                </c:pt>
                <c:pt idx="2085">
                  <c:v>1.2786824924413409E-2</c:v>
                </c:pt>
                <c:pt idx="2086">
                  <c:v>1.278465167411369E-2</c:v>
                </c:pt>
                <c:pt idx="2087">
                  <c:v>1.2782481435005266E-2</c:v>
                </c:pt>
                <c:pt idx="2088">
                  <c:v>1.2780314223475031E-2</c:v>
                </c:pt>
                <c:pt idx="2089">
                  <c:v>1.2778150055270387E-2</c:v>
                </c:pt>
                <c:pt idx="2090">
                  <c:v>1.2775988946618355E-2</c:v>
                </c:pt>
                <c:pt idx="2091">
                  <c:v>1.277383091342621E-2</c:v>
                </c:pt>
                <c:pt idx="2092">
                  <c:v>1.2771060844611881E-2</c:v>
                </c:pt>
                <c:pt idx="2093">
                  <c:v>1.2769524138329658E-2</c:v>
                </c:pt>
                <c:pt idx="2094">
                  <c:v>1.2767375428159866E-2</c:v>
                </c:pt>
                <c:pt idx="2095">
                  <c:v>1.276522985795836E-2</c:v>
                </c:pt>
                <c:pt idx="2096">
                  <c:v>1.2763087443552479E-2</c:v>
                </c:pt>
                <c:pt idx="2097">
                  <c:v>1.2760948201169242E-2</c:v>
                </c:pt>
                <c:pt idx="2098">
                  <c:v>1.2758812146556053E-2</c:v>
                </c:pt>
                <c:pt idx="2099">
                  <c:v>1.2756679296099804E-2</c:v>
                </c:pt>
                <c:pt idx="2100">
                  <c:v>1.2754549665787707E-2</c:v>
                </c:pt>
                <c:pt idx="2101">
                  <c:v>1.2752423271606972E-2</c:v>
                </c:pt>
                <c:pt idx="2102">
                  <c:v>1.2750300129464875E-2</c:v>
                </c:pt>
                <c:pt idx="2103">
                  <c:v>1.2748180255748309E-2</c:v>
                </c:pt>
                <c:pt idx="2104">
                  <c:v>1.2746063666364549E-2</c:v>
                </c:pt>
                <c:pt idx="2105">
                  <c:v>1.2743950377380742E-2</c:v>
                </c:pt>
                <c:pt idx="2106">
                  <c:v>1.2741840404864035E-2</c:v>
                </c:pt>
                <c:pt idx="2107">
                  <c:v>1.2739733764961514E-2</c:v>
                </c:pt>
                <c:pt idx="2108">
                  <c:v>1.273763047342058E-2</c:v>
                </c:pt>
                <c:pt idx="2109">
                  <c:v>1.2735530546548191E-2</c:v>
                </c:pt>
                <c:pt idx="2110">
                  <c:v>1.2733434000491428E-2</c:v>
                </c:pt>
                <c:pt idx="2111">
                  <c:v>1.2731340851077633E-2</c:v>
                </c:pt>
                <c:pt idx="2112">
                  <c:v>1.2729251114453888E-2</c:v>
                </c:pt>
                <c:pt idx="2113">
                  <c:v>1.2727164806847213E-2</c:v>
                </c:pt>
                <c:pt idx="2114">
                  <c:v>1.2725081944164884E-2</c:v>
                </c:pt>
                <c:pt idx="2115">
                  <c:v>1.2723002542394113E-2</c:v>
                </c:pt>
                <c:pt idx="2116">
                  <c:v>1.2720926617602046E-2</c:v>
                </c:pt>
                <c:pt idx="2117">
                  <c:v>1.2718854186015704E-2</c:v>
                </c:pt>
                <c:pt idx="2118">
                  <c:v>1.2716785263542363E-2</c:v>
                </c:pt>
                <c:pt idx="2119">
                  <c:v>1.2714719866409041E-2</c:v>
                </c:pt>
                <c:pt idx="2120">
                  <c:v>1.2712658010363143E-2</c:v>
                </c:pt>
                <c:pt idx="2121">
                  <c:v>1.2710599711871495E-2</c:v>
                </c:pt>
                <c:pt idx="2122">
                  <c:v>1.2708544986681503E-2</c:v>
                </c:pt>
                <c:pt idx="2123">
                  <c:v>1.2706493851020184E-2</c:v>
                </c:pt>
                <c:pt idx="2124">
                  <c:v>1.2704446320794816E-2</c:v>
                </c:pt>
                <c:pt idx="2125">
                  <c:v>1.2702402412232416E-2</c:v>
                </c:pt>
                <c:pt idx="2126">
                  <c:v>1.2700362141320198E-2</c:v>
                </c:pt>
                <c:pt idx="2127">
                  <c:v>1.2698325524045373E-2</c:v>
                </c:pt>
                <c:pt idx="2128">
                  <c:v>1.2696292576555024E-2</c:v>
                </c:pt>
                <c:pt idx="2129">
                  <c:v>1.2694263315076171E-2</c:v>
                </c:pt>
                <c:pt idx="2130">
                  <c:v>1.2692237755196345E-2</c:v>
                </c:pt>
                <c:pt idx="2131">
                  <c:v>1.2690215913382374E-2</c:v>
                </c:pt>
                <c:pt idx="2132">
                  <c:v>1.2688197805621471E-2</c:v>
                </c:pt>
                <c:pt idx="2133">
                  <c:v>1.2686183447740973E-2</c:v>
                </c:pt>
                <c:pt idx="2134">
                  <c:v>1.2684172856207709E-2</c:v>
                </c:pt>
                <c:pt idx="2135">
                  <c:v>1.2682166046689147E-2</c:v>
                </c:pt>
                <c:pt idx="2136">
                  <c:v>1.2680163035492242E-2</c:v>
                </c:pt>
                <c:pt idx="2137">
                  <c:v>1.2678163838604206E-2</c:v>
                </c:pt>
                <c:pt idx="2138">
                  <c:v>1.2676168472092186E-2</c:v>
                </c:pt>
                <c:pt idx="2139">
                  <c:v>1.2674176952023331E-2</c:v>
                </c:pt>
                <c:pt idx="2140">
                  <c:v>1.2672189294224978E-2</c:v>
                </c:pt>
                <c:pt idx="2141">
                  <c:v>1.2670205515084021E-2</c:v>
                </c:pt>
                <c:pt idx="2142">
                  <c:v>1.2668225630587671E-2</c:v>
                </c:pt>
                <c:pt idx="2143">
                  <c:v>1.2665685813431082E-2</c:v>
                </c:pt>
                <c:pt idx="2144">
                  <c:v>1.2664277609717445E-2</c:v>
                </c:pt>
                <c:pt idx="2145">
                  <c:v>1.2662309505238056E-2</c:v>
                </c:pt>
                <c:pt idx="2146">
                  <c:v>1.2660345359831737E-2</c:v>
                </c:pt>
                <c:pt idx="2147">
                  <c:v>1.2658385189165955E-2</c:v>
                </c:pt>
                <c:pt idx="2148">
                  <c:v>1.2656429009547665E-2</c:v>
                </c:pt>
                <c:pt idx="2149">
                  <c:v>1.2654476836884143E-2</c:v>
                </c:pt>
                <c:pt idx="2150">
                  <c:v>1.2652528687402409E-2</c:v>
                </c:pt>
                <c:pt idx="2151">
                  <c:v>1.2650584576849866E-2</c:v>
                </c:pt>
                <c:pt idx="2152">
                  <c:v>1.2648644521453534E-2</c:v>
                </c:pt>
                <c:pt idx="2153">
                  <c:v>1.2646708537520368E-2</c:v>
                </c:pt>
                <c:pt idx="2154">
                  <c:v>1.2644776640877708E-2</c:v>
                </c:pt>
                <c:pt idx="2155">
                  <c:v>1.2642848847592703E-2</c:v>
                </c:pt>
                <c:pt idx="2156">
                  <c:v>1.2640925173652562E-2</c:v>
                </c:pt>
                <c:pt idx="2157">
                  <c:v>1.2639005635284306E-2</c:v>
                </c:pt>
                <c:pt idx="2158">
                  <c:v>1.2637090248475147E-2</c:v>
                </c:pt>
                <c:pt idx="2159">
                  <c:v>1.2635179029212296E-2</c:v>
                </c:pt>
                <c:pt idx="2160">
                  <c:v>1.2633271993642836E-2</c:v>
                </c:pt>
                <c:pt idx="2161">
                  <c:v>1.2631369157833916E-2</c:v>
                </c:pt>
                <c:pt idx="2162">
                  <c:v>1.2629470537772747E-2</c:v>
                </c:pt>
                <c:pt idx="2163">
                  <c:v>1.2627576149526476E-2</c:v>
                </c:pt>
                <c:pt idx="2164">
                  <c:v>1.2625686009242187E-2</c:v>
                </c:pt>
                <c:pt idx="2165">
                  <c:v>1.2623800133066965E-2</c:v>
                </c:pt>
                <c:pt idx="2166">
                  <c:v>1.2621918536748211E-2</c:v>
                </c:pt>
                <c:pt idx="2167">
                  <c:v>1.2620041236512947E-2</c:v>
                </c:pt>
                <c:pt idx="2168">
                  <c:v>1.2618168248508255E-2</c:v>
                </c:pt>
                <c:pt idx="2169">
                  <c:v>1.2616299588641411E-2</c:v>
                </c:pt>
                <c:pt idx="2170">
                  <c:v>1.2614435272979563E-2</c:v>
                </c:pt>
                <c:pt idx="2171">
                  <c:v>1.261257531774973E-2</c:v>
                </c:pt>
                <c:pt idx="2172">
                  <c:v>1.2610719738859189E-2</c:v>
                </c:pt>
                <c:pt idx="2173">
                  <c:v>1.2608868552534958E-2</c:v>
                </c:pt>
                <c:pt idx="2174">
                  <c:v>1.2607021774524441E-2</c:v>
                </c:pt>
                <c:pt idx="2175">
                  <c:v>1.260517942121453E-2</c:v>
                </c:pt>
                <c:pt idx="2176">
                  <c:v>1.2603341508432564E-2</c:v>
                </c:pt>
                <c:pt idx="2177">
                  <c:v>1.2601508052405563E-2</c:v>
                </c:pt>
                <c:pt idx="2178">
                  <c:v>1.2599679069120739E-2</c:v>
                </c:pt>
                <c:pt idx="2179">
                  <c:v>1.259785457464524E-2</c:v>
                </c:pt>
                <c:pt idx="2180">
                  <c:v>1.2595774955128647E-2</c:v>
                </c:pt>
                <c:pt idx="2181">
                  <c:v>1.2594219116150995E-2</c:v>
                </c:pt>
                <c:pt idx="2182">
                  <c:v>1.2592408184506354E-2</c:v>
                </c:pt>
                <c:pt idx="2183">
                  <c:v>1.2590601805859691E-2</c:v>
                </c:pt>
                <c:pt idx="2184">
                  <c:v>1.2588799996198219E-2</c:v>
                </c:pt>
                <c:pt idx="2185">
                  <c:v>1.258700277166902E-2</c:v>
                </c:pt>
                <c:pt idx="2186">
                  <c:v>1.2585210148499115E-2</c:v>
                </c:pt>
                <c:pt idx="2187">
                  <c:v>1.2583422142515843E-2</c:v>
                </c:pt>
                <c:pt idx="2188">
                  <c:v>1.2581638769866288E-2</c:v>
                </c:pt>
                <c:pt idx="2189">
                  <c:v>1.2579860046617597E-2</c:v>
                </c:pt>
                <c:pt idx="2190">
                  <c:v>1.2578085988916854E-2</c:v>
                </c:pt>
                <c:pt idx="2191">
                  <c:v>1.2576316612671334E-2</c:v>
                </c:pt>
                <c:pt idx="2192">
                  <c:v>1.2574551933948186E-2</c:v>
                </c:pt>
                <c:pt idx="2193">
                  <c:v>1.2572791968974428E-2</c:v>
                </c:pt>
                <c:pt idx="2194">
                  <c:v>1.2570536108755803E-2</c:v>
                </c:pt>
                <c:pt idx="2195">
                  <c:v>1.256928624406406E-2</c:v>
                </c:pt>
                <c:pt idx="2196">
                  <c:v>1.2567540516261744E-2</c:v>
                </c:pt>
                <c:pt idx="2197">
                  <c:v>1.2565799566397473E-2</c:v>
                </c:pt>
                <c:pt idx="2198">
                  <c:v>1.2563815780461951E-2</c:v>
                </c:pt>
                <c:pt idx="2199">
                  <c:v>1.2562332064431914E-2</c:v>
                </c:pt>
                <c:pt idx="2200">
                  <c:v>1.2560605544544856E-2</c:v>
                </c:pt>
                <c:pt idx="2201">
                  <c:v>1.2558883866704562E-2</c:v>
                </c:pt>
                <c:pt idx="2202">
                  <c:v>1.2557167047058115E-2</c:v>
                </c:pt>
                <c:pt idx="2203">
                  <c:v>1.2555455101672663E-2</c:v>
                </c:pt>
                <c:pt idx="2204">
                  <c:v>1.2553748046615354E-2</c:v>
                </c:pt>
                <c:pt idx="2205">
                  <c:v>1.2552045897793462E-2</c:v>
                </c:pt>
                <c:pt idx="2206">
                  <c:v>1.2550348671354072E-2</c:v>
                </c:pt>
                <c:pt idx="2207">
                  <c:v>1.2548656383524204E-2</c:v>
                </c:pt>
                <c:pt idx="2208">
                  <c:v>1.2546969050211132E-2</c:v>
                </c:pt>
                <c:pt idx="2209">
                  <c:v>1.2545286687402069E-2</c:v>
                </c:pt>
                <c:pt idx="2210">
                  <c:v>1.2543609311164161E-2</c:v>
                </c:pt>
                <c:pt idx="2211">
                  <c:v>1.2541936937804365E-2</c:v>
                </c:pt>
                <c:pt idx="2212">
                  <c:v>1.2540269583229957E-2</c:v>
                </c:pt>
                <c:pt idx="2213">
                  <c:v>1.2538607263348212E-2</c:v>
                </c:pt>
                <c:pt idx="2214">
                  <c:v>1.2536949994386148E-2</c:v>
                </c:pt>
                <c:pt idx="2215">
                  <c:v>1.2535297792490852E-2</c:v>
                </c:pt>
                <c:pt idx="2216">
                  <c:v>1.2533650673409724E-2</c:v>
                </c:pt>
                <c:pt idx="2217">
                  <c:v>1.2532008653609594E-2</c:v>
                </c:pt>
                <c:pt idx="2218">
                  <c:v>1.2530371748677993E-2</c:v>
                </c:pt>
                <c:pt idx="2219">
                  <c:v>1.2528739975081749E-2</c:v>
                </c:pt>
                <c:pt idx="2220">
                  <c:v>1.2527113348728136E-2</c:v>
                </c:pt>
                <c:pt idx="2221">
                  <c:v>1.2525491885684303E-2</c:v>
                </c:pt>
                <c:pt idx="2222">
                  <c:v>1.2523875601937462E-2</c:v>
                </c:pt>
                <c:pt idx="2223">
                  <c:v>1.2522264513634696E-2</c:v>
                </c:pt>
                <c:pt idx="2224">
                  <c:v>1.2520658636763216E-2</c:v>
                </c:pt>
                <c:pt idx="2225">
                  <c:v>1.2519057987550042E-2</c:v>
                </c:pt>
                <c:pt idx="2226">
                  <c:v>1.251746258190245E-2</c:v>
                </c:pt>
                <c:pt idx="2227">
                  <c:v>1.2515872435807651E-2</c:v>
                </c:pt>
                <c:pt idx="2228">
                  <c:v>1.2514287565572602E-2</c:v>
                </c:pt>
                <c:pt idx="2229">
                  <c:v>1.2512707987104577E-2</c:v>
                </c:pt>
                <c:pt idx="2230">
                  <c:v>1.2511133716470724E-2</c:v>
                </c:pt>
                <c:pt idx="2231">
                  <c:v>1.2509564769658255E-2</c:v>
                </c:pt>
                <c:pt idx="2232">
                  <c:v>1.2507544509219315E-2</c:v>
                </c:pt>
                <c:pt idx="2233">
                  <c:v>1.2505942507887724E-2</c:v>
                </c:pt>
                <c:pt idx="2234">
                  <c:v>1.2504545544542722E-2</c:v>
                </c:pt>
                <c:pt idx="2235">
                  <c:v>1.2502887911152172E-2</c:v>
                </c:pt>
                <c:pt idx="2236">
                  <c:v>1.250120023475354E-2</c:v>
                </c:pt>
                <c:pt idx="2237">
                  <c:v>1.2499482454755295E-2</c:v>
                </c:pt>
                <c:pt idx="2238">
                  <c:v>1.2497734509926417E-2</c:v>
                </c:pt>
                <c:pt idx="2239">
                  <c:v>1.2495956339355629E-2</c:v>
                </c:pt>
                <c:pt idx="2240">
                  <c:v>1.249414788205172E-2</c:v>
                </c:pt>
                <c:pt idx="2241">
                  <c:v>1.2492309077023478E-2</c:v>
                </c:pt>
                <c:pt idx="2242">
                  <c:v>1.2490439863359626E-2</c:v>
                </c:pt>
                <c:pt idx="2243">
                  <c:v>1.2488540180068952E-2</c:v>
                </c:pt>
                <c:pt idx="2244">
                  <c:v>1.2486609966240181E-2</c:v>
                </c:pt>
                <c:pt idx="2245">
                  <c:v>1.2484649160722228E-2</c:v>
                </c:pt>
                <c:pt idx="2246">
                  <c:v>1.2482657702603817E-2</c:v>
                </c:pt>
                <c:pt idx="2247">
                  <c:v>1.2480635531053608E-2</c:v>
                </c:pt>
                <c:pt idx="2248">
                  <c:v>1.2478582584920517E-2</c:v>
                </c:pt>
                <c:pt idx="2249">
                  <c:v>1.2475897765034105E-2</c:v>
                </c:pt>
                <c:pt idx="2250">
                  <c:v>1.2474447934138766E-2</c:v>
                </c:pt>
                <c:pt idx="2251">
                  <c:v>1.2471929439845653E-2</c:v>
                </c:pt>
                <c:pt idx="2252">
                  <c:v>1.2469748349737131E-2</c:v>
                </c:pt>
                <c:pt idx="2253">
                  <c:v>1.2467536171536509E-2</c:v>
                </c:pt>
                <c:pt idx="2254">
                  <c:v>1.2465292844492382E-2</c:v>
                </c:pt>
                <c:pt idx="2255">
                  <c:v>1.2463018307213858E-2</c:v>
                </c:pt>
                <c:pt idx="2256">
                  <c:v>1.2460712498949533E-2</c:v>
                </c:pt>
                <c:pt idx="2257">
                  <c:v>1.2458375358788132E-2</c:v>
                </c:pt>
                <c:pt idx="2258">
                  <c:v>1.2456006825658505E-2</c:v>
                </c:pt>
                <c:pt idx="2259">
                  <c:v>1.2453606838489506E-2</c:v>
                </c:pt>
                <c:pt idx="2260">
                  <c:v>1.245117533652973E-2</c:v>
                </c:pt>
                <c:pt idx="2261">
                  <c:v>1.2448712258628092E-2</c:v>
                </c:pt>
                <c:pt idx="2262">
                  <c:v>1.2446217543953253E-2</c:v>
                </c:pt>
                <c:pt idx="2263">
                  <c:v>1.2443691131354129E-2</c:v>
                </c:pt>
                <c:pt idx="2264">
                  <c:v>1.2441132959999379E-2</c:v>
                </c:pt>
                <c:pt idx="2265">
                  <c:v>1.2438542968977728E-2</c:v>
                </c:pt>
                <c:pt idx="2266">
                  <c:v>1.2435921097058156E-2</c:v>
                </c:pt>
                <c:pt idx="2267">
                  <c:v>1.2433267283409322E-2</c:v>
                </c:pt>
                <c:pt idx="2268">
                  <c:v>1.2430581467279822E-2</c:v>
                </c:pt>
                <c:pt idx="2269">
                  <c:v>1.2427863587358701E-2</c:v>
                </c:pt>
                <c:pt idx="2270">
                  <c:v>1.2425113582814618E-2</c:v>
                </c:pt>
                <c:pt idx="2271">
                  <c:v>1.2422331392496488E-2</c:v>
                </c:pt>
                <c:pt idx="2272">
                  <c:v>1.2419516955812782E-2</c:v>
                </c:pt>
                <c:pt idx="2273">
                  <c:v>1.2416670211532477E-2</c:v>
                </c:pt>
                <c:pt idx="2274">
                  <c:v>1.2413791098584426E-2</c:v>
                </c:pt>
                <c:pt idx="2275">
                  <c:v>1.2410879556297161E-2</c:v>
                </c:pt>
                <c:pt idx="2276">
                  <c:v>1.2407935523439662E-2</c:v>
                </c:pt>
                <c:pt idx="2277">
                  <c:v>1.2404958939100652E-2</c:v>
                </c:pt>
                <c:pt idx="2278">
                  <c:v>1.2401949742448792E-2</c:v>
                </c:pt>
                <c:pt idx="2279">
                  <c:v>1.2398907872412934E-2</c:v>
                </c:pt>
                <c:pt idx="2280">
                  <c:v>1.239583326792193E-2</c:v>
                </c:pt>
                <c:pt idx="2281">
                  <c:v>1.2392725868064502E-2</c:v>
                </c:pt>
                <c:pt idx="2282">
                  <c:v>1.2389585611849441E-2</c:v>
                </c:pt>
                <c:pt idx="2283">
                  <c:v>1.2386412438605277E-2</c:v>
                </c:pt>
                <c:pt idx="2284">
                  <c:v>1.2382247750997166E-2</c:v>
                </c:pt>
                <c:pt idx="2285">
                  <c:v>1.2378994157549172E-2</c:v>
                </c:pt>
                <c:pt idx="2286">
                  <c:v>1.2376224628969368E-2</c:v>
                </c:pt>
                <c:pt idx="2287">
                  <c:v>1.2372914434291005E-2</c:v>
                </c:pt>
                <c:pt idx="2288">
                  <c:v>1.2369571008834512E-2</c:v>
                </c:pt>
                <c:pt idx="2289">
                  <c:v>1.2366194291528743E-2</c:v>
                </c:pt>
                <c:pt idx="2290">
                  <c:v>1.2362784221382483E-2</c:v>
                </c:pt>
                <c:pt idx="2291">
                  <c:v>1.2359340737484459E-2</c:v>
                </c:pt>
                <c:pt idx="2292">
                  <c:v>1.2355863778763521E-2</c:v>
                </c:pt>
                <c:pt idx="2293">
                  <c:v>1.2352353284388329E-2</c:v>
                </c:pt>
                <c:pt idx="2294">
                  <c:v>1.2348809193127863E-2</c:v>
                </c:pt>
                <c:pt idx="2295">
                  <c:v>1.2345231444390592E-2</c:v>
                </c:pt>
                <c:pt idx="2296">
                  <c:v>1.2341619976945495E-2</c:v>
                </c:pt>
                <c:pt idx="2297">
                  <c:v>1.233797472980136E-2</c:v>
                </c:pt>
                <c:pt idx="2298">
                  <c:v>1.2334082635394594E-2</c:v>
                </c:pt>
                <c:pt idx="2299">
                  <c:v>1.2328445700076074E-2</c:v>
                </c:pt>
                <c:pt idx="2300">
                  <c:v>1.2324679313673315E-2</c:v>
                </c:pt>
                <c:pt idx="2301">
                  <c:v>1.2320878869074292E-2</c:v>
                </c:pt>
                <c:pt idx="2302">
                  <c:v>1.2316493721309385E-2</c:v>
                </c:pt>
                <c:pt idx="2303">
                  <c:v>1.2313175560523248E-2</c:v>
                </c:pt>
                <c:pt idx="2304">
                  <c:v>1.2309272574908547E-2</c:v>
                </c:pt>
                <c:pt idx="2305">
                  <c:v>1.2305335287132735E-2</c:v>
                </c:pt>
                <c:pt idx="2306">
                  <c:v>1.230136363596479E-2</c:v>
                </c:pt>
                <c:pt idx="2307">
                  <c:v>1.2297357560573374E-2</c:v>
                </c:pt>
                <c:pt idx="2308">
                  <c:v>1.2293317000127146E-2</c:v>
                </c:pt>
                <c:pt idx="2309">
                  <c:v>1.2289241893475022E-2</c:v>
                </c:pt>
                <c:pt idx="2310">
                  <c:v>1.2285132179705727E-2</c:v>
                </c:pt>
                <c:pt idx="2311">
                  <c:v>1.2280987797828047E-2</c:v>
                </c:pt>
                <c:pt idx="2312">
                  <c:v>1.2276808686850771E-2</c:v>
                </c:pt>
                <c:pt idx="2313">
                  <c:v>1.2272594785942559E-2</c:v>
                </c:pt>
                <c:pt idx="2314">
                  <c:v>1.2268346033952326E-2</c:v>
                </c:pt>
                <c:pt idx="2315">
                  <c:v>1.2264062370048734E-2</c:v>
                </c:pt>
                <c:pt idx="2316">
                  <c:v>1.2259743733080697E-2</c:v>
                </c:pt>
                <c:pt idx="2317">
                  <c:v>1.2255390062216875E-2</c:v>
                </c:pt>
                <c:pt idx="2318">
                  <c:v>1.2251001296386121E-2</c:v>
                </c:pt>
                <c:pt idx="2319">
                  <c:v>1.2246577374837031E-2</c:v>
                </c:pt>
                <c:pt idx="2320">
                  <c:v>1.2242118236338584E-2</c:v>
                </c:pt>
                <c:pt idx="2321">
                  <c:v>1.223762382005944E-2</c:v>
                </c:pt>
                <c:pt idx="2322">
                  <c:v>1.2233094065008387E-2</c:v>
                </c:pt>
                <c:pt idx="2323">
                  <c:v>1.2228528910194214E-2</c:v>
                </c:pt>
                <c:pt idx="2324">
                  <c:v>1.2223928294705644E-2</c:v>
                </c:pt>
                <c:pt idx="2325">
                  <c:v>1.221929215723172E-2</c:v>
                </c:pt>
                <c:pt idx="2326">
                  <c:v>1.2214620437340784E-2</c:v>
                </c:pt>
                <c:pt idx="2327">
                  <c:v>1.2209913073721879E-2</c:v>
                </c:pt>
                <c:pt idx="2328">
                  <c:v>1.2205170005383792E-2</c:v>
                </c:pt>
                <c:pt idx="2329">
                  <c:v>1.2200391171415248E-2</c:v>
                </c:pt>
                <c:pt idx="2330">
                  <c:v>1.2195576511064843E-2</c:v>
                </c:pt>
                <c:pt idx="2331">
                  <c:v>1.219072596302162E-2</c:v>
                </c:pt>
                <c:pt idx="2332">
                  <c:v>1.218583946645424E-2</c:v>
                </c:pt>
                <c:pt idx="2333">
                  <c:v>1.2180916960451427E-2</c:v>
                </c:pt>
                <c:pt idx="2334">
                  <c:v>1.2175958383942032E-2</c:v>
                </c:pt>
                <c:pt idx="2335">
                  <c:v>1.2170963676014779E-2</c:v>
                </c:pt>
                <c:pt idx="2336">
                  <c:v>1.2164332658599619E-2</c:v>
                </c:pt>
                <c:pt idx="2337">
                  <c:v>1.2160138779755414E-2</c:v>
                </c:pt>
                <c:pt idx="2338">
                  <c:v>1.2155762153813754E-2</c:v>
                </c:pt>
                <c:pt idx="2339">
                  <c:v>1.2150622310382886E-2</c:v>
                </c:pt>
                <c:pt idx="2340">
                  <c:v>1.2145446030737972E-2</c:v>
                </c:pt>
                <c:pt idx="2341">
                  <c:v>1.2140233253727928E-2</c:v>
                </c:pt>
                <c:pt idx="2342">
                  <c:v>1.2134983918361542E-2</c:v>
                </c:pt>
                <c:pt idx="2343">
                  <c:v>1.2129697963967345E-2</c:v>
                </c:pt>
                <c:pt idx="2344">
                  <c:v>1.2124375329394255E-2</c:v>
                </c:pt>
                <c:pt idx="2345">
                  <c:v>1.2119015953491186E-2</c:v>
                </c:pt>
                <c:pt idx="2346">
                  <c:v>1.2113619775506734E-2</c:v>
                </c:pt>
                <c:pt idx="2347">
                  <c:v>1.2108186734449689E-2</c:v>
                </c:pt>
                <c:pt idx="2348">
                  <c:v>1.21027167692489E-2</c:v>
                </c:pt>
                <c:pt idx="2349">
                  <c:v>1.2095629602955071E-2</c:v>
                </c:pt>
                <c:pt idx="2350">
                  <c:v>1.2091665822850928E-2</c:v>
                </c:pt>
                <c:pt idx="2351">
                  <c:v>1.2086084719591383E-2</c:v>
                </c:pt>
                <c:pt idx="2352">
                  <c:v>1.208046644838312E-2</c:v>
                </c:pt>
                <c:pt idx="2353">
                  <c:v>1.2074810948234926E-2</c:v>
                </c:pt>
                <c:pt idx="2354">
                  <c:v>1.2068301854730734E-2</c:v>
                </c:pt>
                <c:pt idx="2355">
                  <c:v>1.2063388017153898E-2</c:v>
                </c:pt>
                <c:pt idx="2356">
                  <c:v>1.2057620464318575E-2</c:v>
                </c:pt>
                <c:pt idx="2357">
                  <c:v>1.2051815438578473E-2</c:v>
                </c:pt>
                <c:pt idx="2358">
                  <c:v>1.2045972879182187E-2</c:v>
                </c:pt>
                <c:pt idx="2359">
                  <c:v>1.2040092724898699E-2</c:v>
                </c:pt>
                <c:pt idx="2360">
                  <c:v>1.2034174914896667E-2</c:v>
                </c:pt>
                <c:pt idx="2361">
                  <c:v>1.2028219388104944E-2</c:v>
                </c:pt>
                <c:pt idx="2362">
                  <c:v>1.2022226083612253E-2</c:v>
                </c:pt>
                <c:pt idx="2363">
                  <c:v>1.2016194940667191E-2</c:v>
                </c:pt>
                <c:pt idx="2364">
                  <c:v>1.2010125897878865E-2</c:v>
                </c:pt>
                <c:pt idx="2365">
                  <c:v>1.2004018894415935E-2</c:v>
                </c:pt>
                <c:pt idx="2366">
                  <c:v>1.1997873869606934E-2</c:v>
                </c:pt>
                <c:pt idx="2367">
                  <c:v>1.1991690762060969E-2</c:v>
                </c:pt>
                <c:pt idx="2368">
                  <c:v>1.1985469511026636E-2</c:v>
                </c:pt>
                <c:pt idx="2369">
                  <c:v>1.197921005559266E-2</c:v>
                </c:pt>
                <c:pt idx="2370">
                  <c:v>1.1972912334448083E-2</c:v>
                </c:pt>
                <c:pt idx="2371">
                  <c:v>1.196657628708131E-2</c:v>
                </c:pt>
                <c:pt idx="2372">
                  <c:v>1.1960201852261321E-2</c:v>
                </c:pt>
                <c:pt idx="2373">
                  <c:v>1.1953788968996903E-2</c:v>
                </c:pt>
                <c:pt idx="2374">
                  <c:v>1.1947337576376782E-2</c:v>
                </c:pt>
                <c:pt idx="2375">
                  <c:v>1.1940847613409744E-2</c:v>
                </c:pt>
                <c:pt idx="2376">
                  <c:v>1.1934319019024642E-2</c:v>
                </c:pt>
                <c:pt idx="2377">
                  <c:v>1.1927751732629943E-2</c:v>
                </c:pt>
                <c:pt idx="2378">
                  <c:v>1.192114569275482E-2</c:v>
                </c:pt>
                <c:pt idx="2379">
                  <c:v>1.1914500838727804E-2</c:v>
                </c:pt>
                <c:pt idx="2380">
                  <c:v>1.1907817109557683E-2</c:v>
                </c:pt>
                <c:pt idx="2381">
                  <c:v>1.1901094444253246E-2</c:v>
                </c:pt>
                <c:pt idx="2382">
                  <c:v>1.1894332781743344E-2</c:v>
                </c:pt>
                <c:pt idx="2383">
                  <c:v>1.1887532061116701E-2</c:v>
                </c:pt>
                <c:pt idx="2384">
                  <c:v>1.1880692221382105E-2</c:v>
                </c:pt>
                <c:pt idx="2385">
                  <c:v>1.1873813201708217E-2</c:v>
                </c:pt>
                <c:pt idx="2386">
                  <c:v>1.1866894940864015E-2</c:v>
                </c:pt>
                <c:pt idx="2387">
                  <c:v>1.1859937378018159E-2</c:v>
                </c:pt>
                <c:pt idx="2388">
                  <c:v>1.1851937674718371E-2</c:v>
                </c:pt>
                <c:pt idx="2389">
                  <c:v>1.1844895688044588E-2</c:v>
                </c:pt>
                <c:pt idx="2390">
                  <c:v>1.1838828268038171E-2</c:v>
                </c:pt>
                <c:pt idx="2391">
                  <c:v>1.183171288751339E-2</c:v>
                </c:pt>
                <c:pt idx="2392">
                  <c:v>1.1824557900190769E-2</c:v>
                </c:pt>
                <c:pt idx="2393">
                  <c:v>1.1817363244999157E-2</c:v>
                </c:pt>
                <c:pt idx="2394">
                  <c:v>1.181012886102728E-2</c:v>
                </c:pt>
                <c:pt idx="2395">
                  <c:v>1.1802854687363862E-2</c:v>
                </c:pt>
                <c:pt idx="2396">
                  <c:v>1.1795540662857817E-2</c:v>
                </c:pt>
                <c:pt idx="2397">
                  <c:v>1.1788186726597871E-2</c:v>
                </c:pt>
                <c:pt idx="2398">
                  <c:v>1.1780792817672747E-2</c:v>
                </c:pt>
                <c:pt idx="2399">
                  <c:v>1.1773358875251105E-2</c:v>
                </c:pt>
                <c:pt idx="2400">
                  <c:v>1.1765884838021989E-2</c:v>
                </c:pt>
                <c:pt idx="2401">
                  <c:v>1.1758370645154059E-2</c:v>
                </c:pt>
                <c:pt idx="2402">
                  <c:v>1.1750816235895911E-2</c:v>
                </c:pt>
                <c:pt idx="2403">
                  <c:v>1.1743221549016525E-2</c:v>
                </c:pt>
                <c:pt idx="2404">
                  <c:v>1.1733397670026235E-2</c:v>
                </c:pt>
                <c:pt idx="2405">
                  <c:v>1.1727911098668997E-2</c:v>
                </c:pt>
                <c:pt idx="2406">
                  <c:v>1.1720195213378304E-2</c:v>
                </c:pt>
                <c:pt idx="2407">
                  <c:v>1.1712438806501524E-2</c:v>
                </c:pt>
                <c:pt idx="2408">
                  <c:v>1.170464181736719E-2</c:v>
                </c:pt>
                <c:pt idx="2409">
                  <c:v>1.1696804184824217E-2</c:v>
                </c:pt>
                <c:pt idx="2410">
                  <c:v>1.1688925847881393E-2</c:v>
                </c:pt>
                <c:pt idx="2411">
                  <c:v>1.1681006745627442E-2</c:v>
                </c:pt>
                <c:pt idx="2412">
                  <c:v>1.1673046817151089E-2</c:v>
                </c:pt>
                <c:pt idx="2413">
                  <c:v>1.1665046001381185E-2</c:v>
                </c:pt>
                <c:pt idx="2414">
                  <c:v>1.1657004237406454E-2</c:v>
                </c:pt>
                <c:pt idx="2415">
                  <c:v>1.1648921464155748E-2</c:v>
                </c:pt>
                <c:pt idx="2416">
                  <c:v>1.1640797620797727E-2</c:v>
                </c:pt>
                <c:pt idx="2417">
                  <c:v>1.1632632646341179E-2</c:v>
                </c:pt>
                <c:pt idx="2418">
                  <c:v>1.1624426479635019E-2</c:v>
                </c:pt>
                <c:pt idx="2419">
                  <c:v>1.1616179059927845E-2</c:v>
                </c:pt>
                <c:pt idx="2420">
                  <c:v>1.1607890326148507E-2</c:v>
                </c:pt>
                <c:pt idx="2421">
                  <c:v>1.1599560217225857E-2</c:v>
                </c:pt>
                <c:pt idx="2422">
                  <c:v>1.1591188672488428E-2</c:v>
                </c:pt>
                <c:pt idx="2423">
                  <c:v>1.1582775630625264E-2</c:v>
                </c:pt>
                <c:pt idx="2424">
                  <c:v>1.1574321030964896E-2</c:v>
                </c:pt>
                <c:pt idx="2425">
                  <c:v>1.156582481235624E-2</c:v>
                </c:pt>
                <c:pt idx="2426">
                  <c:v>1.1557286913808085E-2</c:v>
                </c:pt>
                <c:pt idx="2427">
                  <c:v>1.1548707274409153E-2</c:v>
                </c:pt>
                <c:pt idx="2428">
                  <c:v>1.154008583324817E-2</c:v>
                </c:pt>
                <c:pt idx="2429">
                  <c:v>1.1531422529174051E-2</c:v>
                </c:pt>
                <c:pt idx="2430">
                  <c:v>1.1522717301435392E-2</c:v>
                </c:pt>
                <c:pt idx="2431">
                  <c:v>1.1513970088961045E-2</c:v>
                </c:pt>
                <c:pt idx="2432">
                  <c:v>1.1505180830599926E-2</c:v>
                </c:pt>
                <c:pt idx="2433">
                  <c:v>1.1496349465680566E-2</c:v>
                </c:pt>
                <c:pt idx="2434">
                  <c:v>1.1487475933211755E-2</c:v>
                </c:pt>
                <c:pt idx="2435">
                  <c:v>1.1478560171962471E-2</c:v>
                </c:pt>
                <c:pt idx="2436">
                  <c:v>1.146960212118131E-2</c:v>
                </c:pt>
                <c:pt idx="2437">
                  <c:v>1.1460601719877062E-2</c:v>
                </c:pt>
                <c:pt idx="2438">
                  <c:v>1.1451558906978576E-2</c:v>
                </c:pt>
                <c:pt idx="2439">
                  <c:v>1.1442473621654514E-2</c:v>
                </c:pt>
                <c:pt idx="2440">
                  <c:v>1.1433345802753792E-2</c:v>
                </c:pt>
                <c:pt idx="2441">
                  <c:v>1.1424175389365132E-2</c:v>
                </c:pt>
                <c:pt idx="2442">
                  <c:v>1.1414962320657196E-2</c:v>
                </c:pt>
                <c:pt idx="2443">
                  <c:v>1.1405706535558835E-2</c:v>
                </c:pt>
                <c:pt idx="2444">
                  <c:v>1.1396407972918965E-2</c:v>
                </c:pt>
                <c:pt idx="2445">
                  <c:v>1.138706657222599E-2</c:v>
                </c:pt>
                <c:pt idx="2446">
                  <c:v>1.1377682272009082E-2</c:v>
                </c:pt>
                <c:pt idx="2447">
                  <c:v>1.1368255011596773E-2</c:v>
                </c:pt>
                <c:pt idx="2448">
                  <c:v>1.1358784729997851E-2</c:v>
                </c:pt>
                <c:pt idx="2449">
                  <c:v>1.1349271366061231E-2</c:v>
                </c:pt>
                <c:pt idx="2450">
                  <c:v>1.1339714858955574E-2</c:v>
                </c:pt>
                <c:pt idx="2451">
                  <c:v>1.1330115147769604E-2</c:v>
                </c:pt>
                <c:pt idx="2452">
                  <c:v>1.1320472171432172E-2</c:v>
                </c:pt>
                <c:pt idx="2453">
                  <c:v>1.1310785869111939E-2</c:v>
                </c:pt>
                <c:pt idx="2454">
                  <c:v>1.1298268290698132E-2</c:v>
                </c:pt>
                <c:pt idx="2455">
                  <c:v>1.1291283042078604E-2</c:v>
                </c:pt>
                <c:pt idx="2456">
                  <c:v>1.1281466395542949E-2</c:v>
                </c:pt>
                <c:pt idx="2457">
                  <c:v>1.1271606179059646E-2</c:v>
                </c:pt>
                <c:pt idx="2458">
                  <c:v>1.1260283931040505E-2</c:v>
                </c:pt>
                <c:pt idx="2459">
                  <c:v>1.1251754792125368E-2</c:v>
                </c:pt>
                <c:pt idx="2460">
                  <c:v>1.1241763499931778E-2</c:v>
                </c:pt>
                <c:pt idx="2461">
                  <c:v>1.1231728393745755E-2</c:v>
                </c:pt>
                <c:pt idx="2462">
                  <c:v>1.1221649412735957E-2</c:v>
                </c:pt>
                <c:pt idx="2463">
                  <c:v>1.1211526495991109E-2</c:v>
                </c:pt>
                <c:pt idx="2464">
                  <c:v>1.1201359582440062E-2</c:v>
                </c:pt>
                <c:pt idx="2465">
                  <c:v>1.1191148611251478E-2</c:v>
                </c:pt>
                <c:pt idx="2466">
                  <c:v>1.1180893520954527E-2</c:v>
                </c:pt>
                <c:pt idx="2467">
                  <c:v>1.1170594251357358E-2</c:v>
                </c:pt>
                <c:pt idx="2468">
                  <c:v>1.1160250741069078E-2</c:v>
                </c:pt>
                <c:pt idx="2469">
                  <c:v>1.1149862929178411E-2</c:v>
                </c:pt>
                <c:pt idx="2470">
                  <c:v>1.113943075461421E-2</c:v>
                </c:pt>
                <c:pt idx="2471">
                  <c:v>1.1128954156545134E-2</c:v>
                </c:pt>
                <c:pt idx="2472">
                  <c:v>1.1118433073900036E-2</c:v>
                </c:pt>
                <c:pt idx="2473">
                  <c:v>1.1107867445687702E-2</c:v>
                </c:pt>
                <c:pt idx="2474">
                  <c:v>1.1097257211076794E-2</c:v>
                </c:pt>
                <c:pt idx="2475">
                  <c:v>1.1086602308996163E-2</c:v>
                </c:pt>
                <c:pt idx="2476">
                  <c:v>1.1075902678534533E-2</c:v>
                </c:pt>
                <c:pt idx="2477">
                  <c:v>1.1065158258540819E-2</c:v>
                </c:pt>
                <c:pt idx="2478">
                  <c:v>1.1054368988423491E-2</c:v>
                </c:pt>
                <c:pt idx="2479">
                  <c:v>1.1043534806951527E-2</c:v>
                </c:pt>
                <c:pt idx="2480">
                  <c:v>1.103265565305378E-2</c:v>
                </c:pt>
                <c:pt idx="2481">
                  <c:v>1.1021731465978846E-2</c:v>
                </c:pt>
                <c:pt idx="2482">
                  <c:v>1.1010762184735512E-2</c:v>
                </c:pt>
                <c:pt idx="2483">
                  <c:v>1.0999747748092759E-2</c:v>
                </c:pt>
                <c:pt idx="2484">
                  <c:v>1.0988688095299182E-2</c:v>
                </c:pt>
                <c:pt idx="2485">
                  <c:v>1.0977583165603377E-2</c:v>
                </c:pt>
                <c:pt idx="2486">
                  <c:v>1.0966432897614453E-2</c:v>
                </c:pt>
                <c:pt idx="2487">
                  <c:v>1.0955237230581005E-2</c:v>
                </c:pt>
                <c:pt idx="2488">
                  <c:v>1.0943996103511822E-2</c:v>
                </c:pt>
                <c:pt idx="2489">
                  <c:v>1.0932709455335754E-2</c:v>
                </c:pt>
                <c:pt idx="2490">
                  <c:v>1.0921377225301399E-2</c:v>
                </c:pt>
                <c:pt idx="2491">
                  <c:v>1.0909999352257671E-2</c:v>
                </c:pt>
                <c:pt idx="2492">
                  <c:v>1.0895321262234248E-2</c:v>
                </c:pt>
                <c:pt idx="2493">
                  <c:v>1.0883912702857046E-2</c:v>
                </c:pt>
                <c:pt idx="2494">
                  <c:v>1.0874143274071102E-2</c:v>
                </c:pt>
                <c:pt idx="2495">
                  <c:v>1.086275654275326E-2</c:v>
                </c:pt>
                <c:pt idx="2496">
                  <c:v>1.085138163525734E-2</c:v>
                </c:pt>
                <c:pt idx="2497">
                  <c:v>1.0840018600344337E-2</c:v>
                </c:pt>
                <c:pt idx="2498">
                  <c:v>1.0828667487094989E-2</c:v>
                </c:pt>
                <c:pt idx="2499">
                  <c:v>1.0817328344430166E-2</c:v>
                </c:pt>
                <c:pt idx="2500">
                  <c:v>1.0806001221430606E-2</c:v>
                </c:pt>
                <c:pt idx="2501">
                  <c:v>1.0794686167097112E-2</c:v>
                </c:pt>
                <c:pt idx="2502">
                  <c:v>1.0783383230430488E-2</c:v>
                </c:pt>
                <c:pt idx="2503">
                  <c:v>1.0772092460191729E-2</c:v>
                </c:pt>
                <c:pt idx="2504">
                  <c:v>1.0760813905621447E-2</c:v>
                </c:pt>
                <c:pt idx="2505">
                  <c:v>1.0749547615720445E-2</c:v>
                </c:pt>
                <c:pt idx="2506">
                  <c:v>1.0738293639329655E-2</c:v>
                </c:pt>
                <c:pt idx="2507">
                  <c:v>1.0727052025529815E-2</c:v>
                </c:pt>
                <c:pt idx="2508">
                  <c:v>1.0715822823401666E-2</c:v>
                </c:pt>
                <c:pt idx="2509">
                  <c:v>1.0701403593911252E-2</c:v>
                </c:pt>
                <c:pt idx="2510">
                  <c:v>1.0691802268976147E-2</c:v>
                </c:pt>
                <c:pt idx="2511">
                  <c:v>1.0682210175936291E-2</c:v>
                </c:pt>
                <c:pt idx="2512">
                  <c:v>1.0671031110103257E-2</c:v>
                </c:pt>
                <c:pt idx="2513">
                  <c:v>1.0659864700546251E-2</c:v>
                </c:pt>
                <c:pt idx="2514">
                  <c:v>1.064871099658582E-2</c:v>
                </c:pt>
                <c:pt idx="2515">
                  <c:v>1.063757004714283E-2</c:v>
                </c:pt>
                <c:pt idx="2516">
                  <c:v>1.0626441901298023E-2</c:v>
                </c:pt>
                <c:pt idx="2517">
                  <c:v>1.0615326607732456E-2</c:v>
                </c:pt>
                <c:pt idx="2518">
                  <c:v>1.0604224215766678E-2</c:v>
                </c:pt>
                <c:pt idx="2519">
                  <c:v>1.0593134774401491E-2</c:v>
                </c:pt>
                <c:pt idx="2520">
                  <c:v>1.0582058332477828E-2</c:v>
                </c:pt>
                <c:pt idx="2521">
                  <c:v>1.0570994938996492E-2</c:v>
                </c:pt>
                <c:pt idx="2522">
                  <c:v>1.0559944642958285E-2</c:v>
                </c:pt>
                <c:pt idx="2523">
                  <c:v>1.0548907493443949E-2</c:v>
                </c:pt>
                <c:pt idx="2524">
                  <c:v>1.0537883539294413E-2</c:v>
                </c:pt>
                <c:pt idx="2525">
                  <c:v>1.0526872829510481E-2</c:v>
                </c:pt>
                <c:pt idx="2526">
                  <c:v>1.0515875413332765E-2</c:v>
                </c:pt>
                <c:pt idx="2527">
                  <c:v>1.050489133952226E-2</c:v>
                </c:pt>
                <c:pt idx="2528">
                  <c:v>1.0493920657159705E-2</c:v>
                </c:pt>
                <c:pt idx="2529">
                  <c:v>1.0482963415086033E-2</c:v>
                </c:pt>
                <c:pt idx="2530">
                  <c:v>1.0472019662541854E-2</c:v>
                </c:pt>
                <c:pt idx="2531">
                  <c:v>1.0461089448527972E-2</c:v>
                </c:pt>
                <c:pt idx="2532">
                  <c:v>1.0450172821645509E-2</c:v>
                </c:pt>
                <c:pt idx="2533">
                  <c:v>1.0439269831374887E-2</c:v>
                </c:pt>
                <c:pt idx="2534">
                  <c:v>1.0428380526317227E-2</c:v>
                </c:pt>
                <c:pt idx="2535">
                  <c:v>1.0417504955713142E-2</c:v>
                </c:pt>
                <c:pt idx="2536">
                  <c:v>1.0406643168323626E-2</c:v>
                </c:pt>
                <c:pt idx="2537">
                  <c:v>1.0395795213389292E-2</c:v>
                </c:pt>
                <c:pt idx="2538">
                  <c:v>1.0384961139831006E-2</c:v>
                </c:pt>
                <c:pt idx="2539">
                  <c:v>1.0374140996569636E-2</c:v>
                </c:pt>
                <c:pt idx="2540">
                  <c:v>1.0363334832685922E-2</c:v>
                </c:pt>
                <c:pt idx="2541">
                  <c:v>1.0352542697100731E-2</c:v>
                </c:pt>
                <c:pt idx="2542">
                  <c:v>1.0341764638734929E-2</c:v>
                </c:pt>
                <c:pt idx="2543">
                  <c:v>1.033100070682913E-2</c:v>
                </c:pt>
                <c:pt idx="2544">
                  <c:v>1.0317182201609043E-2</c:v>
                </c:pt>
                <c:pt idx="2545">
                  <c:v>1.0306450742367801E-2</c:v>
                </c:pt>
                <c:pt idx="2546">
                  <c:v>1.0297263718426208E-2</c:v>
                </c:pt>
                <c:pt idx="2547">
                  <c:v>1.0286558831529291E-2</c:v>
                </c:pt>
                <c:pt idx="2548">
                  <c:v>1.027586832305083E-2</c:v>
                </c:pt>
                <c:pt idx="2549">
                  <c:v>1.0265192241751819E-2</c:v>
                </c:pt>
                <c:pt idx="2550">
                  <c:v>1.0254530636713E-2</c:v>
                </c:pt>
                <c:pt idx="2551">
                  <c:v>1.0243883557174982E-2</c:v>
                </c:pt>
                <c:pt idx="2552">
                  <c:v>1.0233251051579018E-2</c:v>
                </c:pt>
                <c:pt idx="2553">
                  <c:v>1.0222633169405526E-2</c:v>
                </c:pt>
                <c:pt idx="2554">
                  <c:v>1.0212029959255631E-2</c:v>
                </c:pt>
                <c:pt idx="2555">
                  <c:v>1.0201441470449879E-2</c:v>
                </c:pt>
                <c:pt idx="2556">
                  <c:v>1.0190867751749266E-2</c:v>
                </c:pt>
                <c:pt idx="2557">
                  <c:v>1.0180308852394404E-2</c:v>
                </c:pt>
                <c:pt idx="2558">
                  <c:v>1.0169764821226224E-2</c:v>
                </c:pt>
                <c:pt idx="2559">
                  <c:v>1.0159235707165593E-2</c:v>
                </c:pt>
                <c:pt idx="2560">
                  <c:v>1.0144506042344403E-2</c:v>
                </c:pt>
                <c:pt idx="2561">
                  <c:v>1.013822242661E-2</c:v>
                </c:pt>
                <c:pt idx="2562">
                  <c:v>1.0126241866625918E-2</c:v>
                </c:pt>
                <c:pt idx="2563">
                  <c:v>1.0117269402813989E-2</c:v>
                </c:pt>
                <c:pt idx="2564">
                  <c:v>1.0106815609622899E-2</c:v>
                </c:pt>
                <c:pt idx="2565">
                  <c:v>1.0096377027544179E-2</c:v>
                </c:pt>
                <c:pt idx="2566">
                  <c:v>1.0085953705498696E-2</c:v>
                </c:pt>
                <c:pt idx="2567">
                  <c:v>1.0075545692727061E-2</c:v>
                </c:pt>
                <c:pt idx="2568">
                  <c:v>1.0065153037990271E-2</c:v>
                </c:pt>
                <c:pt idx="2569">
                  <c:v>1.0054775790369064E-2</c:v>
                </c:pt>
                <c:pt idx="2570">
                  <c:v>1.0044413998944179E-2</c:v>
                </c:pt>
                <c:pt idx="2571">
                  <c:v>1.0034067712556549E-2</c:v>
                </c:pt>
                <c:pt idx="2572">
                  <c:v>1.0023736980286913E-2</c:v>
                </c:pt>
                <c:pt idx="2573">
                  <c:v>1.0013421851056137E-2</c:v>
                </c:pt>
                <c:pt idx="2574">
                  <c:v>1.0003122373865025E-2</c:v>
                </c:pt>
                <c:pt idx="2575">
                  <c:v>9.9928385977143819E-3</c:v>
                </c:pt>
                <c:pt idx="2576">
                  <c:v>9.9825705716050095E-3</c:v>
                </c:pt>
                <c:pt idx="2577">
                  <c:v>9.9723183446176478E-3</c:v>
                </c:pt>
                <c:pt idx="2578">
                  <c:v>9.9620819656731641E-3</c:v>
                </c:pt>
                <c:pt idx="2579">
                  <c:v>9.9518614838522979E-3</c:v>
                </c:pt>
                <c:pt idx="2580">
                  <c:v>9.9416569479959804E-3</c:v>
                </c:pt>
                <c:pt idx="2581">
                  <c:v>9.9314684071050152E-3</c:v>
                </c:pt>
                <c:pt idx="2582">
                  <c:v>9.9212959101802056E-3</c:v>
                </c:pt>
                <c:pt idx="2583">
                  <c:v>9.9111395064621632E-3</c:v>
                </c:pt>
                <c:pt idx="2584">
                  <c:v>9.9009992445520112E-3</c:v>
                </c:pt>
                <c:pt idx="2585">
                  <c:v>9.8908751736903611E-3</c:v>
                </c:pt>
                <c:pt idx="2586">
                  <c:v>9.8807673427181442E-3</c:v>
                </c:pt>
                <c:pt idx="2587">
                  <c:v>9.870675800796036E-3</c:v>
                </c:pt>
                <c:pt idx="2588">
                  <c:v>9.860600596844904E-3</c:v>
                </c:pt>
                <c:pt idx="2589">
                  <c:v>9.8505417798655515E-3</c:v>
                </c:pt>
                <c:pt idx="2590">
                  <c:v>9.8404993988587819E-3</c:v>
                </c:pt>
                <c:pt idx="2591">
                  <c:v>9.8304735026655266E-3</c:v>
                </c:pt>
                <c:pt idx="2592">
                  <c:v>9.820464140446461E-3</c:v>
                </c:pt>
                <c:pt idx="2593">
                  <c:v>9.8104713612023886E-3</c:v>
                </c:pt>
                <c:pt idx="2594">
                  <c:v>9.8004952140140489E-3</c:v>
                </c:pt>
                <c:pt idx="2595">
                  <c:v>9.7905357474026289E-3</c:v>
                </c:pt>
                <c:pt idx="2596">
                  <c:v>9.7766025794499001E-3</c:v>
                </c:pt>
                <c:pt idx="2597">
                  <c:v>9.7666832896337041E-3</c:v>
                </c:pt>
                <c:pt idx="2598">
                  <c:v>9.7593437102894143E-3</c:v>
                </c:pt>
                <c:pt idx="2599">
                  <c:v>9.7494538723807977E-3</c:v>
                </c:pt>
                <c:pt idx="2600">
                  <c:v>9.7395809673272993E-3</c:v>
                </c:pt>
                <c:pt idx="2601">
                  <c:v>9.7297250441297223E-3</c:v>
                </c:pt>
                <c:pt idx="2602">
                  <c:v>9.7198861518688062E-3</c:v>
                </c:pt>
                <c:pt idx="2603">
                  <c:v>9.7100643394654185E-3</c:v>
                </c:pt>
                <c:pt idx="2604">
                  <c:v>9.7002596558404264E-3</c:v>
                </c:pt>
                <c:pt idx="2605">
                  <c:v>9.6904721499946334E-3</c:v>
                </c:pt>
                <c:pt idx="2606">
                  <c:v>9.680701871168651E-3</c:v>
                </c:pt>
                <c:pt idx="2607">
                  <c:v>9.6709488679636024E-3</c:v>
                </c:pt>
                <c:pt idx="2608">
                  <c:v>9.6612131896200992E-3</c:v>
                </c:pt>
                <c:pt idx="2609">
                  <c:v>9.6492390045206378E-3</c:v>
                </c:pt>
                <c:pt idx="2610">
                  <c:v>9.6362584837184073E-3</c:v>
                </c:pt>
                <c:pt idx="2611">
                  <c:v>9.6265850796406482E-3</c:v>
                </c:pt>
                <c:pt idx="2612">
                  <c:v>9.6169292243253324E-3</c:v>
                </c:pt>
                <c:pt idx="2613">
                  <c:v>9.6072909667732631E-3</c:v>
                </c:pt>
                <c:pt idx="2614">
                  <c:v>9.5962974263752443E-3</c:v>
                </c:pt>
                <c:pt idx="2615">
                  <c:v>9.5880674410420141E-3</c:v>
                </c:pt>
                <c:pt idx="2616">
                  <c:v>9.5784822707045691E-3</c:v>
                </c:pt>
                <c:pt idx="2617">
                  <c:v>9.5689148942135205E-3</c:v>
                </c:pt>
                <c:pt idx="2618">
                  <c:v>9.5593653602499273E-3</c:v>
                </c:pt>
                <c:pt idx="2619">
                  <c:v>9.5498337182142734E-3</c:v>
                </c:pt>
                <c:pt idx="2620">
                  <c:v>9.5403200167876179E-3</c:v>
                </c:pt>
                <c:pt idx="2621">
                  <c:v>9.5308243050507002E-3</c:v>
                </c:pt>
                <c:pt idx="2622">
                  <c:v>9.5213466320842599E-3</c:v>
                </c:pt>
                <c:pt idx="2623">
                  <c:v>9.5118870467292282E-3</c:v>
                </c:pt>
                <c:pt idx="2624">
                  <c:v>9.5024455980663447E-3</c:v>
                </c:pt>
                <c:pt idx="2625">
                  <c:v>9.4930223350964127E-3</c:v>
                </c:pt>
                <c:pt idx="2626">
                  <c:v>9.4836173069001717E-3</c:v>
                </c:pt>
                <c:pt idx="2627">
                  <c:v>9.4742305622386169E-3</c:v>
                </c:pt>
                <c:pt idx="2628">
                  <c:v>9.4648621501125518E-3</c:v>
                </c:pt>
                <c:pt idx="2629">
                  <c:v>9.455512119762588E-3</c:v>
                </c:pt>
                <c:pt idx="2630">
                  <c:v>9.4461805201095927E-3</c:v>
                </c:pt>
                <c:pt idx="2631">
                  <c:v>9.4368673999145614E-3</c:v>
                </c:pt>
                <c:pt idx="2632">
                  <c:v>9.4275728084181054E-3</c:v>
                </c:pt>
                <c:pt idx="2633">
                  <c:v>9.4182967946210283E-3</c:v>
                </c:pt>
                <c:pt idx="2634">
                  <c:v>9.4090394072843253E-3</c:v>
                </c:pt>
                <c:pt idx="2635">
                  <c:v>9.3998006955686719E-3</c:v>
                </c:pt>
                <c:pt idx="2636">
                  <c:v>9.3905807085548076E-3</c:v>
                </c:pt>
                <c:pt idx="2637">
                  <c:v>9.3813794950037277E-3</c:v>
                </c:pt>
                <c:pt idx="2638">
                  <c:v>9.3721971039961716E-3</c:v>
                </c:pt>
                <c:pt idx="2639">
                  <c:v>9.3630335847727508E-3</c:v>
                </c:pt>
                <c:pt idx="2640">
                  <c:v>9.3538889858546526E-3</c:v>
                </c:pt>
                <c:pt idx="2641">
                  <c:v>9.3447633564824883E-3</c:v>
                </c:pt>
                <c:pt idx="2642">
                  <c:v>9.3356567456570616E-3</c:v>
                </c:pt>
                <c:pt idx="2643">
                  <c:v>9.3265692025390479E-3</c:v>
                </c:pt>
                <c:pt idx="2644">
                  <c:v>9.3175007758095063E-3</c:v>
                </c:pt>
                <c:pt idx="2645">
                  <c:v>9.3084515146291125E-3</c:v>
                </c:pt>
                <c:pt idx="2646">
                  <c:v>9.2994214679187337E-3</c:v>
                </c:pt>
                <c:pt idx="2647">
                  <c:v>9.2904106847591095E-3</c:v>
                </c:pt>
                <c:pt idx="2648">
                  <c:v>9.2783322764056209E-3</c:v>
                </c:pt>
                <c:pt idx="2649">
                  <c:v>9.2711669583867007E-3</c:v>
                </c:pt>
                <c:pt idx="2650">
                  <c:v>9.2634944061931179E-3</c:v>
                </c:pt>
                <c:pt idx="2651">
                  <c:v>9.2545611668448657E-3</c:v>
                </c:pt>
                <c:pt idx="2652">
                  <c:v>9.2456474360513852E-3</c:v>
                </c:pt>
                <c:pt idx="2653">
                  <c:v>9.2367532626536075E-3</c:v>
                </c:pt>
                <c:pt idx="2654">
                  <c:v>9.2278786957322723E-3</c:v>
                </c:pt>
                <c:pt idx="2655">
                  <c:v>9.2190237843681189E-3</c:v>
                </c:pt>
                <c:pt idx="2656">
                  <c:v>9.2101885772422065E-3</c:v>
                </c:pt>
                <c:pt idx="2657">
                  <c:v>9.2013731235951468E-3</c:v>
                </c:pt>
                <c:pt idx="2658">
                  <c:v>9.1925774723478071E-3</c:v>
                </c:pt>
                <c:pt idx="2659">
                  <c:v>9.1838016725009908E-3</c:v>
                </c:pt>
                <c:pt idx="2660">
                  <c:v>9.1750457731354373E-3</c:v>
                </c:pt>
                <c:pt idx="2661">
                  <c:v>9.1663098231720141E-3</c:v>
                </c:pt>
                <c:pt idx="2662">
                  <c:v>9.1575938715315885E-3</c:v>
                </c:pt>
                <c:pt idx="2663">
                  <c:v>9.1488979671350279E-3</c:v>
                </c:pt>
                <c:pt idx="2664">
                  <c:v>9.1377470550213502E-3</c:v>
                </c:pt>
                <c:pt idx="2665">
                  <c:v>9.1315664967162036E-3</c:v>
                </c:pt>
                <c:pt idx="2666">
                  <c:v>9.1229310285356746E-3</c:v>
                </c:pt>
                <c:pt idx="2667">
                  <c:v>9.1143158036022243E-3</c:v>
                </c:pt>
                <c:pt idx="2668">
                  <c:v>9.1057208711564641E-3</c:v>
                </c:pt>
                <c:pt idx="2669">
                  <c:v>9.0971462798794533E-3</c:v>
                </c:pt>
                <c:pt idx="2670">
                  <c:v>9.0885920790118035E-3</c:v>
                </c:pt>
                <c:pt idx="2671">
                  <c:v>9.0800583175543181E-3</c:v>
                </c:pt>
                <c:pt idx="2672">
                  <c:v>9.0715450441880563E-3</c:v>
                </c:pt>
                <c:pt idx="2673">
                  <c:v>9.0630523081536296E-3</c:v>
                </c:pt>
                <c:pt idx="2674">
                  <c:v>9.0545801583719054E-3</c:v>
                </c:pt>
                <c:pt idx="2675">
                  <c:v>9.0461286440834954E-3</c:v>
                </c:pt>
                <c:pt idx="2676">
                  <c:v>9.0376978138095865E-3</c:v>
                </c:pt>
                <c:pt idx="2677">
                  <c:v>9.0292877170305985E-3</c:v>
                </c:pt>
                <c:pt idx="2678">
                  <c:v>9.0208984022677186E-3</c:v>
                </c:pt>
                <c:pt idx="2679">
                  <c:v>9.0125299190813024E-3</c:v>
                </c:pt>
                <c:pt idx="2680">
                  <c:v>9.004182315752729E-3</c:v>
                </c:pt>
                <c:pt idx="2681">
                  <c:v>8.9958556419222901E-3</c:v>
                </c:pt>
                <c:pt idx="2682">
                  <c:v>8.987549946191109E-3</c:v>
                </c:pt>
                <c:pt idx="2683">
                  <c:v>8.9792652777198612E-3</c:v>
                </c:pt>
                <c:pt idx="2684">
                  <c:v>8.9710016854294139E-3</c:v>
                </c:pt>
                <c:pt idx="2685">
                  <c:v>8.9627592183205707E-3</c:v>
                </c:pt>
                <c:pt idx="2686">
                  <c:v>8.9545379254740709E-3</c:v>
                </c:pt>
                <c:pt idx="2687">
                  <c:v>8.9463378557308459E-3</c:v>
                </c:pt>
                <c:pt idx="2688">
                  <c:v>8.9381590582515713E-3</c:v>
                </c:pt>
                <c:pt idx="2689">
                  <c:v>8.9300015818771783E-3</c:v>
                </c:pt>
                <c:pt idx="2690">
                  <c:v>8.9218654756884064E-3</c:v>
                </c:pt>
                <c:pt idx="2691">
                  <c:v>8.9137507886061229E-3</c:v>
                </c:pt>
                <c:pt idx="2692">
                  <c:v>8.9056575696311313E-3</c:v>
                </c:pt>
                <c:pt idx="2693">
                  <c:v>8.8975858680040432E-3</c:v>
                </c:pt>
                <c:pt idx="2694">
                  <c:v>8.8895357322460455E-3</c:v>
                </c:pt>
                <c:pt idx="2695">
                  <c:v>8.8815072117576221E-3</c:v>
                </c:pt>
                <c:pt idx="2696">
                  <c:v>8.8735003553797043E-3</c:v>
                </c:pt>
                <c:pt idx="2697">
                  <c:v>8.8655152120331593E-3</c:v>
                </c:pt>
                <c:pt idx="2698">
                  <c:v>8.8575518307987267E-3</c:v>
                </c:pt>
                <c:pt idx="2699">
                  <c:v>8.8496102606772098E-3</c:v>
                </c:pt>
                <c:pt idx="2700">
                  <c:v>8.8416905505894761E-3</c:v>
                </c:pt>
                <c:pt idx="2701">
                  <c:v>8.833792749696201E-3</c:v>
                </c:pt>
                <c:pt idx="2702">
                  <c:v>8.8259169066784438E-3</c:v>
                </c:pt>
                <c:pt idx="2703">
                  <c:v>8.8180630709366881E-3</c:v>
                </c:pt>
                <c:pt idx="2704">
                  <c:v>8.810231291072057E-3</c:v>
                </c:pt>
                <c:pt idx="2705">
                  <c:v>8.8024216163251623E-3</c:v>
                </c:pt>
                <c:pt idx="2706">
                  <c:v>8.7946340956968072E-3</c:v>
                </c:pt>
                <c:pt idx="2707">
                  <c:v>8.786868777868051E-3</c:v>
                </c:pt>
                <c:pt idx="2708">
                  <c:v>8.7791257122393773E-3</c:v>
                </c:pt>
                <c:pt idx="2709">
                  <c:v>8.7714049474918454E-3</c:v>
                </c:pt>
                <c:pt idx="2710">
                  <c:v>8.7637065328660668E-3</c:v>
                </c:pt>
                <c:pt idx="2711">
                  <c:v>8.7560305172029729E-3</c:v>
                </c:pt>
                <c:pt idx="2712">
                  <c:v>8.7483769494234309E-3</c:v>
                </c:pt>
                <c:pt idx="2713">
                  <c:v>8.7407458787680525E-3</c:v>
                </c:pt>
                <c:pt idx="2714">
                  <c:v>8.7331373538379609E-3</c:v>
                </c:pt>
                <c:pt idx="2715">
                  <c:v>8.7233881726156426E-3</c:v>
                </c:pt>
                <c:pt idx="2716">
                  <c:v>8.7179881383558921E-3</c:v>
                </c:pt>
                <c:pt idx="2717">
                  <c:v>8.7104475454857777E-3</c:v>
                </c:pt>
                <c:pt idx="2718">
                  <c:v>8.7029296945040358E-3</c:v>
                </c:pt>
                <c:pt idx="2719">
                  <c:v>8.6954346344914057E-3</c:v>
                </c:pt>
                <c:pt idx="2720">
                  <c:v>8.687962414288819E-3</c:v>
                </c:pt>
                <c:pt idx="2721">
                  <c:v>8.6805130831368871E-3</c:v>
                </c:pt>
                <c:pt idx="2722">
                  <c:v>8.6730866898765413E-3</c:v>
                </c:pt>
                <c:pt idx="2723">
                  <c:v>8.665683283428649E-3</c:v>
                </c:pt>
                <c:pt idx="2724">
                  <c:v>8.6583029128739497E-3</c:v>
                </c:pt>
                <c:pt idx="2725">
                  <c:v>8.6509456272931828E-3</c:v>
                </c:pt>
                <c:pt idx="2726">
                  <c:v>8.6436114756871518E-3</c:v>
                </c:pt>
                <c:pt idx="2727">
                  <c:v>8.6363005066569798E-3</c:v>
                </c:pt>
                <c:pt idx="2728">
                  <c:v>8.6290127696830865E-3</c:v>
                </c:pt>
                <c:pt idx="2729">
                  <c:v>8.6217483134465311E-3</c:v>
                </c:pt>
                <c:pt idx="2730">
                  <c:v>8.6145071871879253E-3</c:v>
                </c:pt>
                <c:pt idx="2731">
                  <c:v>8.6072894396682642E-3</c:v>
                </c:pt>
                <c:pt idx="2732">
                  <c:v>8.6000951200482234E-3</c:v>
                </c:pt>
                <c:pt idx="2733">
                  <c:v>8.5929242771687342E-3</c:v>
                </c:pt>
                <c:pt idx="2734">
                  <c:v>8.5857769601904721E-3</c:v>
                </c:pt>
                <c:pt idx="2735">
                  <c:v>8.5786532179543684E-3</c:v>
                </c:pt>
                <c:pt idx="2736">
                  <c:v>8.5715530993812905E-3</c:v>
                </c:pt>
                <c:pt idx="2737">
                  <c:v>8.5644766538717221E-3</c:v>
                </c:pt>
                <c:pt idx="2738">
                  <c:v>8.5574239299468502E-3</c:v>
                </c:pt>
                <c:pt idx="2739">
                  <c:v>8.5503949767673504E-3</c:v>
                </c:pt>
                <c:pt idx="2740">
                  <c:v>8.5433898434139621E-3</c:v>
                </c:pt>
                <c:pt idx="2741">
                  <c:v>8.5364085788874888E-3</c:v>
                </c:pt>
                <c:pt idx="2742">
                  <c:v>8.5294512321087979E-3</c:v>
                </c:pt>
                <c:pt idx="2743">
                  <c:v>8.5225178519188205E-3</c:v>
                </c:pt>
                <c:pt idx="2744">
                  <c:v>8.5156084877180405E-3</c:v>
                </c:pt>
                <c:pt idx="2745">
                  <c:v>8.5087231880276448E-3</c:v>
                </c:pt>
                <c:pt idx="2746">
                  <c:v>8.5018620020083091E-3</c:v>
                </c:pt>
                <c:pt idx="2747">
                  <c:v>8.4950249789006449E-3</c:v>
                </c:pt>
                <c:pt idx="2748">
                  <c:v>8.4882121673057753E-3</c:v>
                </c:pt>
                <c:pt idx="2749">
                  <c:v>8.4814236163843759E-3</c:v>
                </c:pt>
                <c:pt idx="2750">
                  <c:v>8.4746593753770583E-3</c:v>
                </c:pt>
                <c:pt idx="2751">
                  <c:v>8.4679194928849455E-3</c:v>
                </c:pt>
                <c:pt idx="2752">
                  <c:v>8.460253081619129E-3</c:v>
                </c:pt>
                <c:pt idx="2753">
                  <c:v>8.4545410295877588E-3</c:v>
                </c:pt>
                <c:pt idx="2754">
                  <c:v>8.4479190383923708E-3</c:v>
                </c:pt>
                <c:pt idx="2755">
                  <c:v>8.4413424334517373E-3</c:v>
                </c:pt>
                <c:pt idx="2756">
                  <c:v>8.434811298778655E-3</c:v>
                </c:pt>
                <c:pt idx="2757">
                  <c:v>8.4283257188655369E-3</c:v>
                </c:pt>
                <c:pt idx="2758">
                  <c:v>8.4218857780449241E-3</c:v>
                </c:pt>
                <c:pt idx="2759">
                  <c:v>8.4154915604894853E-3</c:v>
                </c:pt>
                <c:pt idx="2760">
                  <c:v>8.4091431508515058E-3</c:v>
                </c:pt>
                <c:pt idx="2761">
                  <c:v>8.40284063298391E-3</c:v>
                </c:pt>
                <c:pt idx="2762">
                  <c:v>8.3965840915389833E-3</c:v>
                </c:pt>
                <c:pt idx="2763">
                  <c:v>8.3903736108492666E-3</c:v>
                </c:pt>
                <c:pt idx="2764">
                  <c:v>8.3842092749275565E-3</c:v>
                </c:pt>
                <c:pt idx="2765">
                  <c:v>8.3763516408641436E-3</c:v>
                </c:pt>
                <c:pt idx="2766">
                  <c:v>8.3720193754377448E-3</c:v>
                </c:pt>
                <c:pt idx="2767">
                  <c:v>8.365993980534725E-3</c:v>
                </c:pt>
                <c:pt idx="2768">
                  <c:v>8.3600150678098117E-3</c:v>
                </c:pt>
                <c:pt idx="2769">
                  <c:v>8.354082721595546E-3</c:v>
                </c:pt>
                <c:pt idx="2770">
                  <c:v>8.3473600259154068E-3</c:v>
                </c:pt>
                <c:pt idx="2771">
                  <c:v>8.342358066268929E-3</c:v>
                </c:pt>
                <c:pt idx="2772">
                  <c:v>8.3365659257417235E-3</c:v>
                </c:pt>
                <c:pt idx="2773">
                  <c:v>8.3308206890553294E-3</c:v>
                </c:pt>
                <c:pt idx="2774">
                  <c:v>8.3251224405422874E-3</c:v>
                </c:pt>
                <c:pt idx="2775">
                  <c:v>8.3194712645351387E-3</c:v>
                </c:pt>
                <c:pt idx="2776">
                  <c:v>8.3138672453664242E-3</c:v>
                </c:pt>
                <c:pt idx="2777">
                  <c:v>8.3083104672088126E-3</c:v>
                </c:pt>
                <c:pt idx="2778">
                  <c:v>8.3028010146346531E-3</c:v>
                </c:pt>
                <c:pt idx="2779">
                  <c:v>8.2973389717366786E-3</c:v>
                </c:pt>
                <c:pt idx="2780">
                  <c:v>8.2919244230073019E-3</c:v>
                </c:pt>
                <c:pt idx="2781">
                  <c:v>8.2865574526191921E-3</c:v>
                </c:pt>
                <c:pt idx="2782">
                  <c:v>8.2812381450647621E-3</c:v>
                </c:pt>
                <c:pt idx="2783">
                  <c:v>8.2759665844367447E-3</c:v>
                </c:pt>
                <c:pt idx="2784">
                  <c:v>8.270742855227553E-3</c:v>
                </c:pt>
                <c:pt idx="2785">
                  <c:v>8.2655670418496641E-3</c:v>
                </c:pt>
                <c:pt idx="2786">
                  <c:v>8.2604392282359385E-3</c:v>
                </c:pt>
                <c:pt idx="2787">
                  <c:v>8.2553594991185975E-3</c:v>
                </c:pt>
                <c:pt idx="2788">
                  <c:v>8.2503279386703099E-3</c:v>
                </c:pt>
                <c:pt idx="2789">
                  <c:v>8.2453446312236167E-3</c:v>
                </c:pt>
                <c:pt idx="2790">
                  <c:v>8.2404096609511868E-3</c:v>
                </c:pt>
                <c:pt idx="2791">
                  <c:v>8.235523112265497E-3</c:v>
                </c:pt>
                <c:pt idx="2792">
                  <c:v>8.2306850696589606E-3</c:v>
                </c:pt>
                <c:pt idx="2793">
                  <c:v>8.2258956171443742E-3</c:v>
                </c:pt>
                <c:pt idx="2794">
                  <c:v>8.221154839374023E-3</c:v>
                </c:pt>
                <c:pt idx="2795">
                  <c:v>8.2164628204406398E-3</c:v>
                </c:pt>
                <c:pt idx="2796">
                  <c:v>8.2118196447567016E-3</c:v>
                </c:pt>
                <c:pt idx="2797">
                  <c:v>8.2072253964948771E-3</c:v>
                </c:pt>
                <c:pt idx="2798">
                  <c:v>8.2026801602275157E-3</c:v>
                </c:pt>
                <c:pt idx="2799">
                  <c:v>8.1981840199674139E-3</c:v>
                </c:pt>
                <c:pt idx="2800">
                  <c:v>8.1937370603668569E-3</c:v>
                </c:pt>
                <c:pt idx="2801">
                  <c:v>8.1893393655985136E-3</c:v>
                </c:pt>
                <c:pt idx="2802">
                  <c:v>8.1849910199149889E-3</c:v>
                </c:pt>
                <c:pt idx="2803">
                  <c:v>8.1806921078086958E-3</c:v>
                </c:pt>
                <c:pt idx="2804">
                  <c:v>8.1752377075172689E-3</c:v>
                </c:pt>
                <c:pt idx="2805">
                  <c:v>8.1710521025346594E-3</c:v>
                </c:pt>
                <c:pt idx="2806">
                  <c:v>8.1675040036799373E-3</c:v>
                </c:pt>
                <c:pt idx="2807">
                  <c:v>8.1634107855155236E-3</c:v>
                </c:pt>
                <c:pt idx="2808">
                  <c:v>8.1593674344215827E-3</c:v>
                </c:pt>
                <c:pt idx="2809">
                  <c:v>8.1553740348105919E-3</c:v>
                </c:pt>
                <c:pt idx="2810">
                  <c:v>8.1514306707752837E-3</c:v>
                </c:pt>
                <c:pt idx="2811">
                  <c:v>8.1475374270478795E-3</c:v>
                </c:pt>
                <c:pt idx="2812">
                  <c:v>8.143694387641176E-3</c:v>
                </c:pt>
                <c:pt idx="2813">
                  <c:v>8.1399016368077781E-3</c:v>
                </c:pt>
                <c:pt idx="2814">
                  <c:v>8.136159259199971E-3</c:v>
                </c:pt>
                <c:pt idx="2815">
                  <c:v>8.1324673389104873E-3</c:v>
                </c:pt>
                <c:pt idx="2816">
                  <c:v>8.1288259601919322E-3</c:v>
                </c:pt>
                <c:pt idx="2817">
                  <c:v>8.1252352074567824E-3</c:v>
                </c:pt>
                <c:pt idx="2818">
                  <c:v>8.1216951652773872E-3</c:v>
                </c:pt>
                <c:pt idx="2819">
                  <c:v>8.1182059175066712E-3</c:v>
                </c:pt>
                <c:pt idx="2820">
                  <c:v>8.1137945145037804E-3</c:v>
                </c:pt>
                <c:pt idx="2821">
                  <c:v>8.111380143320801E-3</c:v>
                </c:pt>
                <c:pt idx="2822">
                  <c:v>8.1075713347722456E-3</c:v>
                </c:pt>
                <c:pt idx="2823">
                  <c:v>8.1047585594795635E-3</c:v>
                </c:pt>
                <c:pt idx="2824">
                  <c:v>8.1015245496995902E-3</c:v>
                </c:pt>
                <c:pt idx="2825">
                  <c:v>8.0983418406432861E-3</c:v>
                </c:pt>
                <c:pt idx="2826">
                  <c:v>8.0952105163234478E-3</c:v>
                </c:pt>
                <c:pt idx="2827">
                  <c:v>8.0921306612324884E-3</c:v>
                </c:pt>
                <c:pt idx="2828">
                  <c:v>8.0891023597828848E-3</c:v>
                </c:pt>
                <c:pt idx="2829">
                  <c:v>8.086125696147306E-3</c:v>
                </c:pt>
                <c:pt idx="2830">
                  <c:v>8.0832007546582929E-3</c:v>
                </c:pt>
                <c:pt idx="2831">
                  <c:v>8.0803276195684504E-3</c:v>
                </c:pt>
                <c:pt idx="2832">
                  <c:v>8.0775063753701914E-3</c:v>
                </c:pt>
                <c:pt idx="2833">
                  <c:v>8.074737106236185E-3</c:v>
                </c:pt>
                <c:pt idx="2834">
                  <c:v>8.0720198966588441E-3</c:v>
                </c:pt>
                <c:pt idx="2835">
                  <c:v>8.0693548308108376E-3</c:v>
                </c:pt>
                <c:pt idx="2836">
                  <c:v>8.0667419931845785E-3</c:v>
                </c:pt>
                <c:pt idx="2837">
                  <c:v>8.0641814677129275E-3</c:v>
                </c:pt>
                <c:pt idx="2838">
                  <c:v>8.0616733390481699E-3</c:v>
                </c:pt>
                <c:pt idx="2839">
                  <c:v>8.0592176916027825E-3</c:v>
                </c:pt>
                <c:pt idx="2840">
                  <c:v>8.0568146093895621E-3</c:v>
                </c:pt>
                <c:pt idx="2841">
                  <c:v>8.0544641768209857E-3</c:v>
                </c:pt>
                <c:pt idx="2842">
                  <c:v>8.0521664783894664E-3</c:v>
                </c:pt>
                <c:pt idx="2843">
                  <c:v>8.0499215984275452E-3</c:v>
                </c:pt>
                <c:pt idx="2844">
                  <c:v>8.0477296209480187E-3</c:v>
                </c:pt>
                <c:pt idx="2845">
                  <c:v>8.0455906305232361E-3</c:v>
                </c:pt>
                <c:pt idx="2846">
                  <c:v>8.0435047113258662E-3</c:v>
                </c:pt>
                <c:pt idx="2847">
                  <c:v>8.041471947768386E-3</c:v>
                </c:pt>
                <c:pt idx="2848">
                  <c:v>8.0394924241833365E-3</c:v>
                </c:pt>
                <c:pt idx="2849">
                  <c:v>8.0375662249032587E-3</c:v>
                </c:pt>
                <c:pt idx="2850">
                  <c:v>8.0356934341807573E-3</c:v>
                </c:pt>
                <c:pt idx="2851">
                  <c:v>8.0338741364283095E-3</c:v>
                </c:pt>
                <c:pt idx="2852">
                  <c:v>8.0321084159784562E-3</c:v>
                </c:pt>
                <c:pt idx="2853">
                  <c:v>8.0303963569239301E-3</c:v>
                </c:pt>
                <c:pt idx="2854">
                  <c:v>8.0287380437571443E-3</c:v>
                </c:pt>
                <c:pt idx="2855">
                  <c:v>8.0271335608905758E-3</c:v>
                </c:pt>
                <c:pt idx="2856">
                  <c:v>8.025149887345151E-3</c:v>
                </c:pt>
                <c:pt idx="2857">
                  <c:v>8.0236687616430657E-3</c:v>
                </c:pt>
                <c:pt idx="2858">
                  <c:v>8.0224422869612511E-3</c:v>
                </c:pt>
                <c:pt idx="2859">
                  <c:v>8.0210617130660467E-3</c:v>
                </c:pt>
                <c:pt idx="2860">
                  <c:v>8.019735403204109E-3</c:v>
                </c:pt>
                <c:pt idx="2861">
                  <c:v>8.018463441388235E-3</c:v>
                </c:pt>
                <c:pt idx="2862">
                  <c:v>8.0172459121108375E-3</c:v>
                </c:pt>
                <c:pt idx="2863">
                  <c:v>8.0160828997044575E-3</c:v>
                </c:pt>
                <c:pt idx="2864">
                  <c:v>8.0149744884217E-3</c:v>
                </c:pt>
                <c:pt idx="2865">
                  <c:v>8.0139207624352338E-3</c:v>
                </c:pt>
                <c:pt idx="2866">
                  <c:v>8.01292180647728E-3</c:v>
                </c:pt>
                <c:pt idx="2867">
                  <c:v>8.0119777044007634E-3</c:v>
                </c:pt>
                <c:pt idx="2868">
                  <c:v>8.0110885409379051E-3</c:v>
                </c:pt>
                <c:pt idx="2869">
                  <c:v>8.0102544001015019E-3</c:v>
                </c:pt>
                <c:pt idx="2870">
                  <c:v>8.0094753664639029E-3</c:v>
                </c:pt>
                <c:pt idx="2871">
                  <c:v>8.0086367537379743E-3</c:v>
                </c:pt>
                <c:pt idx="2872">
                  <c:v>8.0080829574757928E-3</c:v>
                </c:pt>
                <c:pt idx="2873">
                  <c:v>8.0074697510301718E-3</c:v>
                </c:pt>
                <c:pt idx="2874">
                  <c:v>8.0069634558643799E-3</c:v>
                </c:pt>
                <c:pt idx="2875">
                  <c:v>8.006342545581191E-3</c:v>
                </c:pt>
                <c:pt idx="2876">
                  <c:v>8.0059038765600832E-3</c:v>
                </c:pt>
                <c:pt idx="2877">
                  <c:v>8.0055209169760388E-3</c:v>
                </c:pt>
                <c:pt idx="2878">
                  <c:v>8.005193751321471E-3</c:v>
                </c:pt>
                <c:pt idx="2879">
                  <c:v>8.0049224633693683E-3</c:v>
                </c:pt>
                <c:pt idx="2880">
                  <c:v>8.0047071378519519E-3</c:v>
                </c:pt>
                <c:pt idx="2881">
                  <c:v>8.0045478591017627E-3</c:v>
                </c:pt>
                <c:pt idx="2882">
                  <c:v>8.0044447112914696E-3</c:v>
                </c:pt>
                <c:pt idx="2883">
                  <c:v>8.0043977787536136E-3</c:v>
                </c:pt>
                <c:pt idx="2884">
                  <c:v>8.0044071457407995E-3</c:v>
                </c:pt>
                <c:pt idx="2885">
                  <c:v>8.0044728968253764E-3</c:v>
                </c:pt>
                <c:pt idx="2886">
                  <c:v>8.0045951161800133E-3</c:v>
                </c:pt>
                <c:pt idx="2887">
                  <c:v>8.0047738879773789E-3</c:v>
                </c:pt>
                <c:pt idx="2888">
                  <c:v>8.0050092969496944E-3</c:v>
                </c:pt>
                <c:pt idx="2889">
                  <c:v>8.0053014268699485E-3</c:v>
                </c:pt>
                <c:pt idx="2890">
                  <c:v>8.0056503625502984E-3</c:v>
                </c:pt>
                <c:pt idx="2891">
                  <c:v>8.0060561880035408E-3</c:v>
                </c:pt>
                <c:pt idx="2892">
                  <c:v>8.0065189877220888E-3</c:v>
                </c:pt>
                <c:pt idx="2893">
                  <c:v>8.0070388460384834E-3</c:v>
                </c:pt>
                <c:pt idx="2894">
                  <c:v>8.0076158472053294E-3</c:v>
                </c:pt>
                <c:pt idx="2895">
                  <c:v>8.0082500753952957E-3</c:v>
                </c:pt>
                <c:pt idx="2896">
                  <c:v>8.0089416151007953E-3</c:v>
                </c:pt>
                <c:pt idx="2897">
                  <c:v>8.0096905508142413E-3</c:v>
                </c:pt>
                <c:pt idx="2898">
                  <c:v>8.0104969665484305E-3</c:v>
                </c:pt>
                <c:pt idx="2899">
                  <c:v>8.0113609466359037E-3</c:v>
                </c:pt>
                <c:pt idx="2900">
                  <c:v>8.0122825756490101E-3</c:v>
                </c:pt>
                <c:pt idx="2901">
                  <c:v>8.0132619377604186E-3</c:v>
                </c:pt>
                <c:pt idx="2902">
                  <c:v>8.014299117222734E-3</c:v>
                </c:pt>
                <c:pt idx="2903">
                  <c:v>8.0153941986882415E-3</c:v>
                </c:pt>
                <c:pt idx="2904">
                  <c:v>8.0165472660098658E-3</c:v>
                </c:pt>
                <c:pt idx="2905">
                  <c:v>8.0177584037599559E-3</c:v>
                </c:pt>
                <c:pt idx="2906">
                  <c:v>8.0190276961111806E-3</c:v>
                </c:pt>
                <c:pt idx="2907">
                  <c:v>8.0203552277158252E-3</c:v>
                </c:pt>
                <c:pt idx="2908">
                  <c:v>8.022559218225922E-3</c:v>
                </c:pt>
                <c:pt idx="2909">
                  <c:v>8.0240368944473062E-3</c:v>
                </c:pt>
                <c:pt idx="2910">
                  <c:v>8.0253075099001592E-3</c:v>
                </c:pt>
                <c:pt idx="2911">
                  <c:v>8.0268856633480823E-3</c:v>
                </c:pt>
                <c:pt idx="2912">
                  <c:v>8.0285225042509012E-3</c:v>
                </c:pt>
                <c:pt idx="2913">
                  <c:v>8.0302181168345754E-3</c:v>
                </c:pt>
                <c:pt idx="2914">
                  <c:v>8.0319725854316459E-3</c:v>
                </c:pt>
                <c:pt idx="2915">
                  <c:v>8.0337859944545897E-3</c:v>
                </c:pt>
                <c:pt idx="2916">
                  <c:v>8.0356584281293664E-3</c:v>
                </c:pt>
                <c:pt idx="2917">
                  <c:v>8.0375899708684528E-3</c:v>
                </c:pt>
                <c:pt idx="2918">
                  <c:v>8.039580706924454E-3</c:v>
                </c:pt>
                <c:pt idx="2919">
                  <c:v>8.0416307207364923E-3</c:v>
                </c:pt>
                <c:pt idx="2920">
                  <c:v>8.0437400965305272E-3</c:v>
                </c:pt>
                <c:pt idx="2921">
                  <c:v>8.0466763677833342E-3</c:v>
                </c:pt>
                <c:pt idx="2922">
                  <c:v>8.0486045380467885E-3</c:v>
                </c:pt>
                <c:pt idx="2923">
                  <c:v>8.0509094506275858E-3</c:v>
                </c:pt>
                <c:pt idx="2924">
                  <c:v>8.0532740838368255E-3</c:v>
                </c:pt>
                <c:pt idx="2925">
                  <c:v>8.0556985221669208E-3</c:v>
                </c:pt>
                <c:pt idx="2926">
                  <c:v>8.0585426475821009E-3</c:v>
                </c:pt>
                <c:pt idx="2927">
                  <c:v>8.0607271512000978E-3</c:v>
                </c:pt>
                <c:pt idx="2928">
                  <c:v>8.0633315104883252E-3</c:v>
                </c:pt>
                <c:pt idx="2929">
                  <c:v>8.065996012227572E-3</c:v>
                </c:pt>
                <c:pt idx="2930">
                  <c:v>8.0687207406704431E-3</c:v>
                </c:pt>
                <c:pt idx="2931">
                  <c:v>8.0715057801494794E-3</c:v>
                </c:pt>
                <c:pt idx="2932">
                  <c:v>8.0743512147574137E-3</c:v>
                </c:pt>
                <c:pt idx="2933">
                  <c:v>8.0772571290665951E-3</c:v>
                </c:pt>
                <c:pt idx="2934">
                  <c:v>8.0802236074095646E-3</c:v>
                </c:pt>
                <c:pt idx="2935">
                  <c:v>8.083250733958991E-3</c:v>
                </c:pt>
                <c:pt idx="2936">
                  <c:v>8.0863385931273513E-3</c:v>
                </c:pt>
                <c:pt idx="2937">
                  <c:v>8.0894872692471864E-3</c:v>
                </c:pt>
                <c:pt idx="2938">
                  <c:v>8.0926968466510374E-3</c:v>
                </c:pt>
                <c:pt idx="2939">
                  <c:v>8.0959674096714451E-3</c:v>
                </c:pt>
                <c:pt idx="2940">
                  <c:v>8.0992990425610145E-3</c:v>
                </c:pt>
                <c:pt idx="2941">
                  <c:v>8.1026918296522865E-3</c:v>
                </c:pt>
                <c:pt idx="2942">
                  <c:v>8.1061458553577381E-3</c:v>
                </c:pt>
                <c:pt idx="2943">
                  <c:v>8.1096612037701021E-3</c:v>
                </c:pt>
                <c:pt idx="2944">
                  <c:v>8.1132379594617277E-3</c:v>
                </c:pt>
                <c:pt idx="2945">
                  <c:v>8.1168762068450917E-3</c:v>
                </c:pt>
                <c:pt idx="2946">
                  <c:v>8.1205760300928631E-3</c:v>
                </c:pt>
                <c:pt idx="2947">
                  <c:v>8.1243375132977746E-3</c:v>
                </c:pt>
                <c:pt idx="2948">
                  <c:v>8.1281607410321755E-3</c:v>
                </c:pt>
                <c:pt idx="2949">
                  <c:v>8.1320457977085425E-3</c:v>
                </c:pt>
                <c:pt idx="2950">
                  <c:v>8.1359927674196086E-3</c:v>
                </c:pt>
                <c:pt idx="2951">
                  <c:v>8.1400017346577869E-3</c:v>
                </c:pt>
                <c:pt idx="2952">
                  <c:v>8.1440727836756821E-3</c:v>
                </c:pt>
                <c:pt idx="2953">
                  <c:v>8.1482059988058353E-3</c:v>
                </c:pt>
                <c:pt idx="2954">
                  <c:v>8.1524014644607234E-3</c:v>
                </c:pt>
                <c:pt idx="2955">
                  <c:v>8.1566592647330793E-3</c:v>
                </c:pt>
                <c:pt idx="2956">
                  <c:v>8.1609794842751882E-3</c:v>
                </c:pt>
                <c:pt idx="2957">
                  <c:v>8.1653622072597187E-3</c:v>
                </c:pt>
                <c:pt idx="2958">
                  <c:v>8.1698075177794038E-3</c:v>
                </c:pt>
                <c:pt idx="2959">
                  <c:v>8.1743155004865287E-3</c:v>
                </c:pt>
                <c:pt idx="2960">
                  <c:v>8.1795443301757587E-3</c:v>
                </c:pt>
                <c:pt idx="2961">
                  <c:v>8.1841868940291107E-3</c:v>
                </c:pt>
                <c:pt idx="2962">
                  <c:v>8.1882163241786543E-3</c:v>
                </c:pt>
                <c:pt idx="2963">
                  <c:v>8.1929758384813312E-3</c:v>
                </c:pt>
                <c:pt idx="2964">
                  <c:v>8.1977984464742804E-3</c:v>
                </c:pt>
                <c:pt idx="2965">
                  <c:v>8.2026842321702986E-3</c:v>
                </c:pt>
                <c:pt idx="2966">
                  <c:v>8.2076332804614793E-3</c:v>
                </c:pt>
                <c:pt idx="2967">
                  <c:v>8.2126456755204913E-3</c:v>
                </c:pt>
                <c:pt idx="2968">
                  <c:v>8.2177215014400673E-3</c:v>
                </c:pt>
                <c:pt idx="2969">
                  <c:v>8.2228608426326844E-3</c:v>
                </c:pt>
                <c:pt idx="2970">
                  <c:v>8.2280637834308834E-3</c:v>
                </c:pt>
                <c:pt idx="2971">
                  <c:v>8.2333304083270775E-3</c:v>
                </c:pt>
                <c:pt idx="2972">
                  <c:v>8.2386608014939355E-3</c:v>
                </c:pt>
                <c:pt idx="2973">
                  <c:v>8.2440550471840623E-3</c:v>
                </c:pt>
                <c:pt idx="2974">
                  <c:v>8.249513229889871E-3</c:v>
                </c:pt>
                <c:pt idx="2975">
                  <c:v>8.2566249772408895E-3</c:v>
                </c:pt>
                <c:pt idx="2976">
                  <c:v>8.2606217435188256E-3</c:v>
                </c:pt>
                <c:pt idx="2977">
                  <c:v>8.2662722429471813E-3</c:v>
                </c:pt>
                <c:pt idx="2978">
                  <c:v>8.2719870167213827E-3</c:v>
                </c:pt>
                <c:pt idx="2979">
                  <c:v>8.2777661489341625E-3</c:v>
                </c:pt>
                <c:pt idx="2980">
                  <c:v>8.2836097241578699E-3</c:v>
                </c:pt>
                <c:pt idx="2981">
                  <c:v>8.2895178265651737E-3</c:v>
                </c:pt>
                <c:pt idx="2982">
                  <c:v>8.2954905404886148E-3</c:v>
                </c:pt>
                <c:pt idx="2983">
                  <c:v>8.3015279502607342E-3</c:v>
                </c:pt>
                <c:pt idx="2984">
                  <c:v>8.307630140373945E-3</c:v>
                </c:pt>
                <c:pt idx="2985">
                  <c:v>8.3137971949209799E-3</c:v>
                </c:pt>
                <c:pt idx="2986">
                  <c:v>8.3200291982343799E-3</c:v>
                </c:pt>
                <c:pt idx="2987">
                  <c:v>8.3263262348065581E-3</c:v>
                </c:pt>
                <c:pt idx="2988">
                  <c:v>8.3326883888101833E-3</c:v>
                </c:pt>
                <c:pt idx="2989">
                  <c:v>8.3391157448975406E-3</c:v>
                </c:pt>
                <c:pt idx="2990">
                  <c:v>8.3456083869215547E-3</c:v>
                </c:pt>
                <c:pt idx="2991">
                  <c:v>8.3521663994545747E-3</c:v>
                </c:pt>
                <c:pt idx="2992">
                  <c:v>8.3587898666692695E-3</c:v>
                </c:pt>
                <c:pt idx="2993">
                  <c:v>8.3654788732179242E-3</c:v>
                </c:pt>
                <c:pt idx="2994">
                  <c:v>8.3722335030333994E-3</c:v>
                </c:pt>
                <c:pt idx="2995">
                  <c:v>8.3790538407679804E-3</c:v>
                </c:pt>
                <c:pt idx="2996">
                  <c:v>8.385939970594336E-3</c:v>
                </c:pt>
                <c:pt idx="2997">
                  <c:v>8.3928919766851351E-3</c:v>
                </c:pt>
                <c:pt idx="2998">
                  <c:v>8.3999099436926628E-3</c:v>
                </c:pt>
                <c:pt idx="2999">
                  <c:v>8.4069939558695239E-3</c:v>
                </c:pt>
                <c:pt idx="3000">
                  <c:v>8.4141440973883874E-3</c:v>
                </c:pt>
                <c:pt idx="3001">
                  <c:v>8.4213604525817942E-3</c:v>
                </c:pt>
                <c:pt idx="3002">
                  <c:v>8.4286431057822853E-3</c:v>
                </c:pt>
                <c:pt idx="3003">
                  <c:v>8.4359921415622097E-3</c:v>
                </c:pt>
                <c:pt idx="3004">
                  <c:v>8.4434076439343642E-3</c:v>
                </c:pt>
                <c:pt idx="3005">
                  <c:v>8.4508896973911618E-3</c:v>
                </c:pt>
                <c:pt idx="3006">
                  <c:v>8.4584383861852075E-3</c:v>
                </c:pt>
                <c:pt idx="3007">
                  <c:v>8.4660537947289782E-3</c:v>
                </c:pt>
                <c:pt idx="3008">
                  <c:v>8.4737360072750789E-3</c:v>
                </c:pt>
                <c:pt idx="3009">
                  <c:v>8.4814851081560505E-3</c:v>
                </c:pt>
                <c:pt idx="3010">
                  <c:v>8.4893011816244979E-3</c:v>
                </c:pt>
                <c:pt idx="3011">
                  <c:v>8.4971843123327062E-3</c:v>
                </c:pt>
                <c:pt idx="3012">
                  <c:v>8.5051046325723689E-3</c:v>
                </c:pt>
                <c:pt idx="3013">
                  <c:v>8.5129976365827531E-3</c:v>
                </c:pt>
                <c:pt idx="3014">
                  <c:v>8.5208609578568684E-3</c:v>
                </c:pt>
                <c:pt idx="3015">
                  <c:v>8.5286945322859964E-3</c:v>
                </c:pt>
                <c:pt idx="3016">
                  <c:v>8.5364982957614188E-3</c:v>
                </c:pt>
                <c:pt idx="3017">
                  <c:v>8.5442721844142255E-3</c:v>
                </c:pt>
                <c:pt idx="3018">
                  <c:v>8.5520161344554424E-3</c:v>
                </c:pt>
                <c:pt idx="3019">
                  <c:v>8.559730081616479E-3</c:v>
                </c:pt>
                <c:pt idx="3020">
                  <c:v>8.567413961868553E-3</c:v>
                </c:pt>
                <c:pt idx="3021">
                  <c:v>8.5750677115026264E-3</c:v>
                </c:pt>
                <c:pt idx="3022">
                  <c:v>8.5826912664899169E-3</c:v>
                </c:pt>
                <c:pt idx="3023">
                  <c:v>8.5902845624019619E-3</c:v>
                </c:pt>
                <c:pt idx="3024">
                  <c:v>8.5978475357695316E-3</c:v>
                </c:pt>
                <c:pt idx="3025">
                  <c:v>8.6053801225638438E-3</c:v>
                </c:pt>
                <c:pt idx="3026">
                  <c:v>8.6150201238410773E-3</c:v>
                </c:pt>
                <c:pt idx="3027">
                  <c:v>8.6203538795182055E-3</c:v>
                </c:pt>
                <c:pt idx="3028">
                  <c:v>8.6277949222601791E-3</c:v>
                </c:pt>
                <c:pt idx="3029">
                  <c:v>8.6352053221538938E-3</c:v>
                </c:pt>
                <c:pt idx="3030">
                  <c:v>8.6425850154103756E-3</c:v>
                </c:pt>
                <c:pt idx="3031">
                  <c:v>8.6499339380807783E-3</c:v>
                </c:pt>
                <c:pt idx="3032">
                  <c:v>8.6572520260563834E-3</c:v>
                </c:pt>
                <c:pt idx="3033">
                  <c:v>8.664539215548217E-3</c:v>
                </c:pt>
                <c:pt idx="3034">
                  <c:v>8.6717954422876886E-3</c:v>
                </c:pt>
                <c:pt idx="3035">
                  <c:v>8.6790206426456962E-3</c:v>
                </c:pt>
                <c:pt idx="3036">
                  <c:v>8.6862147521937771E-3</c:v>
                </c:pt>
                <c:pt idx="3037">
                  <c:v>8.6933777073028295E-3</c:v>
                </c:pt>
                <c:pt idx="3038">
                  <c:v>8.7005094441039432E-3</c:v>
                </c:pt>
                <c:pt idx="3039">
                  <c:v>8.7076098980887195E-3</c:v>
                </c:pt>
                <c:pt idx="3040">
                  <c:v>8.7146790056280565E-3</c:v>
                </c:pt>
                <c:pt idx="3041">
                  <c:v>8.7217167026132358E-3</c:v>
                </c:pt>
                <c:pt idx="3042">
                  <c:v>8.7287229251753473E-3</c:v>
                </c:pt>
                <c:pt idx="3043">
                  <c:v>8.7356976092856087E-3</c:v>
                </c:pt>
                <c:pt idx="3044">
                  <c:v>8.7426406909951737E-3</c:v>
                </c:pt>
                <c:pt idx="3045">
                  <c:v>8.749552106115388E-3</c:v>
                </c:pt>
                <c:pt idx="3046">
                  <c:v>8.7564317907773415E-3</c:v>
                </c:pt>
                <c:pt idx="3047">
                  <c:v>8.7632796811920599E-3</c:v>
                </c:pt>
                <c:pt idx="3048">
                  <c:v>8.7700957130909529E-3</c:v>
                </c:pt>
                <c:pt idx="3049">
                  <c:v>8.7768798226850464E-3</c:v>
                </c:pt>
                <c:pt idx="3050">
                  <c:v>8.783631945785686E-3</c:v>
                </c:pt>
                <c:pt idx="3051">
                  <c:v>8.7903520185239614E-3</c:v>
                </c:pt>
                <c:pt idx="3052">
                  <c:v>8.7970399770309626E-3</c:v>
                </c:pt>
                <c:pt idx="3053">
                  <c:v>8.8036957570380991E-3</c:v>
                </c:pt>
                <c:pt idx="3054">
                  <c:v>8.8103192948363329E-3</c:v>
                </c:pt>
                <c:pt idx="3055">
                  <c:v>8.8169105263968817E-3</c:v>
                </c:pt>
                <c:pt idx="3056">
                  <c:v>8.823469387531091E-3</c:v>
                </c:pt>
                <c:pt idx="3057">
                  <c:v>8.8299958142901147E-3</c:v>
                </c:pt>
                <c:pt idx="3058">
                  <c:v>8.8364897431247869E-3</c:v>
                </c:pt>
                <c:pt idx="3059">
                  <c:v>8.8429511095267088E-3</c:v>
                </c:pt>
                <c:pt idx="3060">
                  <c:v>8.8493798493871623E-3</c:v>
                </c:pt>
                <c:pt idx="3061">
                  <c:v>8.8557758995566616E-3</c:v>
                </c:pt>
                <c:pt idx="3062">
                  <c:v>8.8621391950471917E-3</c:v>
                </c:pt>
                <c:pt idx="3063">
                  <c:v>8.868469672549395E-3</c:v>
                </c:pt>
                <c:pt idx="3064">
                  <c:v>8.8756642362941562E-3</c:v>
                </c:pt>
                <c:pt idx="3065">
                  <c:v>8.8810319169141394E-3</c:v>
                </c:pt>
                <c:pt idx="3066">
                  <c:v>8.887263555799052E-3</c:v>
                </c:pt>
                <c:pt idx="3067">
                  <c:v>8.8934621206604447E-3</c:v>
                </c:pt>
                <c:pt idx="3068">
                  <c:v>8.8996275473096631E-3</c:v>
                </c:pt>
                <c:pt idx="3069">
                  <c:v>8.905759771877797E-3</c:v>
                </c:pt>
                <c:pt idx="3070">
                  <c:v>8.9118587303360641E-3</c:v>
                </c:pt>
                <c:pt idx="3071">
                  <c:v>8.9179243586556822E-3</c:v>
                </c:pt>
                <c:pt idx="3072">
                  <c:v>8.9239565928878051E-3</c:v>
                </c:pt>
                <c:pt idx="3073">
                  <c:v>8.9299553690036504E-3</c:v>
                </c:pt>
                <c:pt idx="3074">
                  <c:v>8.9359206232142441E-3</c:v>
                </c:pt>
                <c:pt idx="3075">
                  <c:v>8.9418522913309317E-3</c:v>
                </c:pt>
                <c:pt idx="3076">
                  <c:v>8.947750309244995E-3</c:v>
                </c:pt>
                <c:pt idx="3077">
                  <c:v>8.9536146134072681E-3</c:v>
                </c:pt>
                <c:pt idx="3078">
                  <c:v>8.9594451393892882E-3</c:v>
                </c:pt>
                <c:pt idx="3079">
                  <c:v>8.9652418234820175E-3</c:v>
                </c:pt>
                <c:pt idx="3080">
                  <c:v>8.9710046015767375E-3</c:v>
                </c:pt>
                <c:pt idx="3081">
                  <c:v>8.9783639636564772E-3</c:v>
                </c:pt>
                <c:pt idx="3082">
                  <c:v>8.9829456336998348E-3</c:v>
                </c:pt>
                <c:pt idx="3083">
                  <c:v>8.9888947408667264E-3</c:v>
                </c:pt>
                <c:pt idx="3084">
                  <c:v>8.9945163697890962E-3</c:v>
                </c:pt>
                <c:pt idx="3085">
                  <c:v>9.0001037634568348E-3</c:v>
                </c:pt>
                <c:pt idx="3086">
                  <c:v>9.0056568584007124E-3</c:v>
                </c:pt>
                <c:pt idx="3087">
                  <c:v>9.0111755901123303E-3</c:v>
                </c:pt>
                <c:pt idx="3088">
                  <c:v>9.0166598948826504E-3</c:v>
                </c:pt>
                <c:pt idx="3089">
                  <c:v>9.0221097085230184E-3</c:v>
                </c:pt>
                <c:pt idx="3090">
                  <c:v>9.0275249673243962E-3</c:v>
                </c:pt>
                <c:pt idx="3091">
                  <c:v>9.0329056071780656E-3</c:v>
                </c:pt>
                <c:pt idx="3092">
                  <c:v>9.038251563975308E-3</c:v>
                </c:pt>
                <c:pt idx="3093">
                  <c:v>9.0435627739271496E-3</c:v>
                </c:pt>
                <c:pt idx="3094">
                  <c:v>9.0488391728449358E-3</c:v>
                </c:pt>
                <c:pt idx="3095">
                  <c:v>9.0540806970196286E-3</c:v>
                </c:pt>
                <c:pt idx="3096">
                  <c:v>9.0592872821826376E-3</c:v>
                </c:pt>
                <c:pt idx="3097">
                  <c:v>9.0644588645449886E-3</c:v>
                </c:pt>
                <c:pt idx="3098">
                  <c:v>9.0695953799979634E-3</c:v>
                </c:pt>
                <c:pt idx="3099">
                  <c:v>9.0746967645927157E-3</c:v>
                </c:pt>
                <c:pt idx="3100">
                  <c:v>9.0797629543004632E-3</c:v>
                </c:pt>
                <c:pt idx="3101">
                  <c:v>9.0847938851723598E-3</c:v>
                </c:pt>
                <c:pt idx="3102">
                  <c:v>9.0897894933394952E-3</c:v>
                </c:pt>
                <c:pt idx="3103">
                  <c:v>9.0947497146931511E-3</c:v>
                </c:pt>
                <c:pt idx="3104">
                  <c:v>9.0996744852844813E-3</c:v>
                </c:pt>
                <c:pt idx="3105">
                  <c:v>9.1045637409248314E-3</c:v>
                </c:pt>
                <c:pt idx="3106">
                  <c:v>9.1094174179850995E-3</c:v>
                </c:pt>
                <c:pt idx="3107">
                  <c:v>9.1142354523565672E-3</c:v>
                </c:pt>
                <c:pt idx="3108">
                  <c:v>9.1190177796907079E-3</c:v>
                </c:pt>
                <c:pt idx="3109">
                  <c:v>9.1237643365182919E-3</c:v>
                </c:pt>
                <c:pt idx="3110">
                  <c:v>9.1284750586506647E-3</c:v>
                </c:pt>
                <c:pt idx="3111">
                  <c:v>9.133149882059044E-3</c:v>
                </c:pt>
                <c:pt idx="3112">
                  <c:v>9.1377887428745197E-3</c:v>
                </c:pt>
                <c:pt idx="3113">
                  <c:v>9.1423915769084374E-3</c:v>
                </c:pt>
                <c:pt idx="3114">
                  <c:v>9.146958320371823E-3</c:v>
                </c:pt>
                <c:pt idx="3115">
                  <c:v>9.1514889091559581E-3</c:v>
                </c:pt>
                <c:pt idx="3116">
                  <c:v>9.1572607237822012E-3</c:v>
                </c:pt>
                <c:pt idx="3117">
                  <c:v>9.1617084331030441E-3</c:v>
                </c:pt>
                <c:pt idx="3118">
                  <c:v>9.1654918143913022E-3</c:v>
                </c:pt>
                <c:pt idx="3119">
                  <c:v>9.1698719380151061E-3</c:v>
                </c:pt>
                <c:pt idx="3120">
                  <c:v>9.1742155781027179E-3</c:v>
                </c:pt>
                <c:pt idx="3121">
                  <c:v>9.1785226703056111E-3</c:v>
                </c:pt>
                <c:pt idx="3122">
                  <c:v>9.1827931509147476E-3</c:v>
                </c:pt>
                <c:pt idx="3123">
                  <c:v>9.1870269559812812E-3</c:v>
                </c:pt>
                <c:pt idx="3124">
                  <c:v>9.1912240211566854E-3</c:v>
                </c:pt>
                <c:pt idx="3125">
                  <c:v>9.195384282651986E-3</c:v>
                </c:pt>
                <c:pt idx="3126">
                  <c:v>9.1995076767581452E-3</c:v>
                </c:pt>
                <c:pt idx="3127">
                  <c:v>9.2035941392865084E-3</c:v>
                </c:pt>
                <c:pt idx="3128">
                  <c:v>9.2076436061283573E-3</c:v>
                </c:pt>
                <c:pt idx="3129">
                  <c:v>9.2116560133348457E-3</c:v>
                </c:pt>
                <c:pt idx="3130">
                  <c:v>9.2156312970370635E-3</c:v>
                </c:pt>
                <c:pt idx="3131">
                  <c:v>9.2195693931262923E-3</c:v>
                </c:pt>
                <c:pt idx="3132">
                  <c:v>9.2253667542241402E-3</c:v>
                </c:pt>
                <c:pt idx="3133">
                  <c:v>9.2273337669102062E-3</c:v>
                </c:pt>
                <c:pt idx="3134">
                  <c:v>9.2317034540823073E-3</c:v>
                </c:pt>
                <c:pt idx="3135">
                  <c:v>9.2349486225362654E-3</c:v>
                </c:pt>
                <c:pt idx="3136">
                  <c:v>9.2386998210880478E-3</c:v>
                </c:pt>
                <c:pt idx="3137">
                  <c:v>9.2424134480939557E-3</c:v>
                </c:pt>
                <c:pt idx="3138">
                  <c:v>9.2460894398449511E-3</c:v>
                </c:pt>
                <c:pt idx="3139">
                  <c:v>9.2497277319925075E-3</c:v>
                </c:pt>
                <c:pt idx="3140">
                  <c:v>9.2533282608275869E-3</c:v>
                </c:pt>
                <c:pt idx="3141">
                  <c:v>9.2568909622414708E-3</c:v>
                </c:pt>
                <c:pt idx="3142">
                  <c:v>9.2604157722853131E-3</c:v>
                </c:pt>
                <c:pt idx="3143">
                  <c:v>9.2639026267704594E-3</c:v>
                </c:pt>
                <c:pt idx="3144">
                  <c:v>9.2673514619878716E-3</c:v>
                </c:pt>
                <c:pt idx="3145">
                  <c:v>9.2707622139087675E-3</c:v>
                </c:pt>
                <c:pt idx="3146">
                  <c:v>9.2741348185043648E-3</c:v>
                </c:pt>
                <c:pt idx="3147">
                  <c:v>9.2774692116659452E-3</c:v>
                </c:pt>
                <c:pt idx="3148">
                  <c:v>9.2807653295245984E-3</c:v>
                </c:pt>
                <c:pt idx="3149">
                  <c:v>9.2840231082114144E-3</c:v>
                </c:pt>
                <c:pt idx="3150">
                  <c:v>9.2872424834578027E-3</c:v>
                </c:pt>
                <c:pt idx="3151">
                  <c:v>9.2904233915547252E-3</c:v>
                </c:pt>
                <c:pt idx="3152">
                  <c:v>9.2935657683135275E-3</c:v>
                </c:pt>
                <c:pt idx="3153">
                  <c:v>9.2966695497853635E-3</c:v>
                </c:pt>
                <c:pt idx="3154">
                  <c:v>9.299734672181259E-3</c:v>
                </c:pt>
                <c:pt idx="3155">
                  <c:v>9.3027610713125597E-3</c:v>
                </c:pt>
                <c:pt idx="3156">
                  <c:v>9.3057486831504832E-3</c:v>
                </c:pt>
                <c:pt idx="3157">
                  <c:v>9.3086974439060555E-3</c:v>
                </c:pt>
                <c:pt idx="3158">
                  <c:v>9.3116072893906221E-3</c:v>
                </c:pt>
                <c:pt idx="3159">
                  <c:v>9.3144781558951451E-3</c:v>
                </c:pt>
                <c:pt idx="3160">
                  <c:v>9.3173099790710978E-3</c:v>
                </c:pt>
                <c:pt idx="3161">
                  <c:v>9.3201026951295063E-3</c:v>
                </c:pt>
                <c:pt idx="3162">
                  <c:v>9.3228562401215243E-3</c:v>
                </c:pt>
                <c:pt idx="3163">
                  <c:v>9.3255705501782415E-3</c:v>
                </c:pt>
                <c:pt idx="3164">
                  <c:v>9.3282455608711956E-3</c:v>
                </c:pt>
                <c:pt idx="3165">
                  <c:v>9.3308812085712844E-3</c:v>
                </c:pt>
                <c:pt idx="3166">
                  <c:v>9.3334774292497258E-3</c:v>
                </c:pt>
                <c:pt idx="3167">
                  <c:v>9.3360341589576734E-3</c:v>
                </c:pt>
                <c:pt idx="3168">
                  <c:v>9.3398600318295166E-3</c:v>
                </c:pt>
                <c:pt idx="3169">
                  <c:v>9.3423207154863519E-3</c:v>
                </c:pt>
                <c:pt idx="3170">
                  <c:v>9.34381178606003E-3</c:v>
                </c:pt>
                <c:pt idx="3171">
                  <c:v>9.3462042283842806E-3</c:v>
                </c:pt>
                <c:pt idx="3172">
                  <c:v>9.3485568504814154E-3</c:v>
                </c:pt>
                <c:pt idx="3173">
                  <c:v>9.3508695884825244E-3</c:v>
                </c:pt>
                <c:pt idx="3174">
                  <c:v>9.3531423785186973E-3</c:v>
                </c:pt>
                <c:pt idx="3175">
                  <c:v>9.3553751564012799E-3</c:v>
                </c:pt>
                <c:pt idx="3176">
                  <c:v>9.3575678581814259E-3</c:v>
                </c:pt>
                <c:pt idx="3177">
                  <c:v>9.3597204200701611E-3</c:v>
                </c:pt>
                <c:pt idx="3178">
                  <c:v>9.3618327777988952E-3</c:v>
                </c:pt>
                <c:pt idx="3179">
                  <c:v>9.363904867578654E-3</c:v>
                </c:pt>
                <c:pt idx="3180">
                  <c:v>9.3659366253007192E-3</c:v>
                </c:pt>
                <c:pt idx="3181">
                  <c:v>9.3689763088136147E-3</c:v>
                </c:pt>
                <c:pt idx="3182">
                  <c:v>9.3709754995785488E-3</c:v>
                </c:pt>
                <c:pt idx="3183">
                  <c:v>9.3728626921407709E-3</c:v>
                </c:pt>
                <c:pt idx="3184">
                  <c:v>9.3747092603191362E-3</c:v>
                </c:pt>
                <c:pt idx="3185">
                  <c:v>9.3765151399249902E-3</c:v>
                </c:pt>
                <c:pt idx="3186">
                  <c:v>9.3785290975656466E-3</c:v>
                </c:pt>
                <c:pt idx="3187">
                  <c:v>9.3800045777037155E-3</c:v>
                </c:pt>
                <c:pt idx="3188">
                  <c:v>9.3816880078989584E-3</c:v>
                </c:pt>
                <c:pt idx="3189">
                  <c:v>9.3833304937263051E-3</c:v>
                </c:pt>
                <c:pt idx="3190">
                  <c:v>9.3849319710770374E-3</c:v>
                </c:pt>
                <c:pt idx="3191">
                  <c:v>9.386492376082245E-3</c:v>
                </c:pt>
                <c:pt idx="3192">
                  <c:v>9.3880116447131456E-3</c:v>
                </c:pt>
                <c:pt idx="3193">
                  <c:v>9.3894897128610211E-3</c:v>
                </c:pt>
                <c:pt idx="3194">
                  <c:v>9.3909265167368972E-3</c:v>
                </c:pt>
                <c:pt idx="3195">
                  <c:v>9.3923219922320555E-3</c:v>
                </c:pt>
                <c:pt idx="3196">
                  <c:v>9.3936760754775861E-3</c:v>
                </c:pt>
                <c:pt idx="3197">
                  <c:v>9.3949887023647705E-3</c:v>
                </c:pt>
                <c:pt idx="3198">
                  <c:v>9.3962598089447624E-3</c:v>
                </c:pt>
                <c:pt idx="3199">
                  <c:v>9.3974893312687158E-3</c:v>
                </c:pt>
                <c:pt idx="3200">
                  <c:v>9.3986772053877843E-3</c:v>
                </c:pt>
                <c:pt idx="3201">
                  <c:v>9.3998233671932496E-3</c:v>
                </c:pt>
                <c:pt idx="3202">
                  <c:v>9.4009277526563295E-3</c:v>
                </c:pt>
                <c:pt idx="3203">
                  <c:v>9.4019902979880499E-3</c:v>
                </c:pt>
                <c:pt idx="3204">
                  <c:v>9.4030109390796923E-3</c:v>
                </c:pt>
                <c:pt idx="3205">
                  <c:v>9.4039896119824107E-3</c:v>
                </c:pt>
                <c:pt idx="3206">
                  <c:v>9.4049262529072308E-3</c:v>
                </c:pt>
                <c:pt idx="3207">
                  <c:v>9.4058207974256902E-3</c:v>
                </c:pt>
                <c:pt idx="3208">
                  <c:v>9.4066731818287508E-3</c:v>
                </c:pt>
                <c:pt idx="3209">
                  <c:v>9.4074833421675663E-3</c:v>
                </c:pt>
                <c:pt idx="3210">
                  <c:v>9.4082512143334185E-3</c:v>
                </c:pt>
                <c:pt idx="3211">
                  <c:v>9.4089767343774611E-3</c:v>
                </c:pt>
                <c:pt idx="3212">
                  <c:v>9.4096598383508478E-3</c:v>
                </c:pt>
                <c:pt idx="3213">
                  <c:v>9.4103004623047326E-3</c:v>
                </c:pt>
                <c:pt idx="3214">
                  <c:v>9.4108985420504609E-3</c:v>
                </c:pt>
                <c:pt idx="3215">
                  <c:v>9.4114540138789948E-3</c:v>
                </c:pt>
                <c:pt idx="3216">
                  <c:v>9.411966813761552E-3</c:v>
                </c:pt>
                <c:pt idx="3217">
                  <c:v>9.412436877509478E-3</c:v>
                </c:pt>
                <c:pt idx="3218">
                  <c:v>9.4128641413337988E-3</c:v>
                </c:pt>
                <c:pt idx="3219">
                  <c:v>9.4132485409659239E-3</c:v>
                </c:pt>
                <c:pt idx="3220">
                  <c:v>9.4138245219088645E-3</c:v>
                </c:pt>
                <c:pt idx="3221">
                  <c:v>9.4139276192795052E-3</c:v>
                </c:pt>
                <c:pt idx="3222">
                  <c:v>9.4141439164996399E-3</c:v>
                </c:pt>
                <c:pt idx="3223">
                  <c:v>9.4143562206738807E-3</c:v>
                </c:pt>
                <c:pt idx="3224">
                  <c:v>9.4145253406718865E-3</c:v>
                </c:pt>
                <c:pt idx="3225">
                  <c:v>9.4146512127846194E-3</c:v>
                </c:pt>
                <c:pt idx="3226">
                  <c:v>9.4147337731431691E-3</c:v>
                </c:pt>
                <c:pt idx="3227">
                  <c:v>9.4147729575588812E-3</c:v>
                </c:pt>
                <c:pt idx="3228">
                  <c:v>9.4147687022427817E-3</c:v>
                </c:pt>
                <c:pt idx="3229">
                  <c:v>9.4147209428463441E-3</c:v>
                </c:pt>
                <c:pt idx="3230">
                  <c:v>9.4146296158204024E-3</c:v>
                </c:pt>
                <c:pt idx="3231">
                  <c:v>9.4144946569763022E-3</c:v>
                </c:pt>
                <c:pt idx="3232">
                  <c:v>9.4143160022852612E-3</c:v>
                </c:pt>
                <c:pt idx="3233">
                  <c:v>9.4140935879583054E-3</c:v>
                </c:pt>
                <c:pt idx="3234">
                  <c:v>9.4138273498067804E-3</c:v>
                </c:pt>
                <c:pt idx="3235">
                  <c:v>9.4135172238818399E-3</c:v>
                </c:pt>
                <c:pt idx="3236">
                  <c:v>9.4130538994630086E-3</c:v>
                </c:pt>
                <c:pt idx="3237">
                  <c:v>9.4127650528363915E-3</c:v>
                </c:pt>
                <c:pt idx="3238">
                  <c:v>9.4122561101084301E-3</c:v>
                </c:pt>
                <c:pt idx="3239">
                  <c:v>9.4118365630713186E-3</c:v>
                </c:pt>
                <c:pt idx="3240">
                  <c:v>9.4113060386469272E-3</c:v>
                </c:pt>
                <c:pt idx="3241">
                  <c:v>9.4107312425162348E-3</c:v>
                </c:pt>
                <c:pt idx="3242">
                  <c:v>9.4101121108103314E-3</c:v>
                </c:pt>
                <c:pt idx="3243">
                  <c:v>9.4094485795803706E-3</c:v>
                </c:pt>
                <c:pt idx="3244">
                  <c:v>9.4087405846376981E-3</c:v>
                </c:pt>
                <c:pt idx="3245">
                  <c:v>9.4079880620334677E-3</c:v>
                </c:pt>
                <c:pt idx="3246">
                  <c:v>9.4071909480586413E-3</c:v>
                </c:pt>
                <c:pt idx="3247">
                  <c:v>9.4063491782847564E-3</c:v>
                </c:pt>
                <c:pt idx="3248">
                  <c:v>9.405462689242583E-3</c:v>
                </c:pt>
                <c:pt idx="3249">
                  <c:v>9.4045314164237226E-3</c:v>
                </c:pt>
                <c:pt idx="3250">
                  <c:v>9.4035552962790092E-3</c:v>
                </c:pt>
                <c:pt idx="3251">
                  <c:v>9.4025342645398524E-3</c:v>
                </c:pt>
                <c:pt idx="3252">
                  <c:v>9.4014682574172781E-3</c:v>
                </c:pt>
                <c:pt idx="3253">
                  <c:v>9.4003572107226319E-3</c:v>
                </c:pt>
                <c:pt idx="3254">
                  <c:v>9.3992010605870036E-3</c:v>
                </c:pt>
                <c:pt idx="3255">
                  <c:v>9.3979997429816109E-3</c:v>
                </c:pt>
                <c:pt idx="3256">
                  <c:v>9.3967531940375437E-3</c:v>
                </c:pt>
                <c:pt idx="3257">
                  <c:v>9.3954613496460837E-3</c:v>
                </c:pt>
                <c:pt idx="3258">
                  <c:v>9.3941241458583846E-3</c:v>
                </c:pt>
                <c:pt idx="3259">
                  <c:v>9.3927415188055363E-3</c:v>
                </c:pt>
                <c:pt idx="3260">
                  <c:v>9.3913134042988844E-3</c:v>
                </c:pt>
                <c:pt idx="3261">
                  <c:v>9.3898397383895826E-3</c:v>
                </c:pt>
                <c:pt idx="3262">
                  <c:v>9.3883204572087209E-3</c:v>
                </c:pt>
                <c:pt idx="3263">
                  <c:v>9.3867554968074529E-3</c:v>
                </c:pt>
                <c:pt idx="3264">
                  <c:v>9.3851447929971243E-3</c:v>
                </c:pt>
                <c:pt idx="3265">
                  <c:v>9.383488281908825E-3</c:v>
                </c:pt>
                <c:pt idx="3266">
                  <c:v>9.3817858997535808E-3</c:v>
                </c:pt>
                <c:pt idx="3267">
                  <c:v>9.3800375821828652E-3</c:v>
                </c:pt>
                <c:pt idx="3268">
                  <c:v>9.3782432654876402E-3</c:v>
                </c:pt>
                <c:pt idx="3269">
                  <c:v>9.3764028855591874E-3</c:v>
                </c:pt>
                <c:pt idx="3270">
                  <c:v>9.3745163782887886E-3</c:v>
                </c:pt>
                <c:pt idx="3271">
                  <c:v>9.3725836798874695E-3</c:v>
                </c:pt>
                <c:pt idx="3272">
                  <c:v>9.3703386520438414E-3</c:v>
                </c:pt>
                <c:pt idx="3273">
                  <c:v>9.3683743050387847E-3</c:v>
                </c:pt>
                <c:pt idx="3274">
                  <c:v>9.3666913503831495E-3</c:v>
                </c:pt>
                <c:pt idx="3275">
                  <c:v>9.3647288049769628E-3</c:v>
                </c:pt>
                <c:pt idx="3276">
                  <c:v>9.362767232072855E-3</c:v>
                </c:pt>
                <c:pt idx="3277">
                  <c:v>9.3608066338290996E-3</c:v>
                </c:pt>
                <c:pt idx="3278">
                  <c:v>9.3588470119243539E-3</c:v>
                </c:pt>
                <c:pt idx="3279">
                  <c:v>9.3568883683570192E-3</c:v>
                </c:pt>
                <c:pt idx="3280">
                  <c:v>9.3549307048057528E-3</c:v>
                </c:pt>
                <c:pt idx="3281">
                  <c:v>9.3529740232689562E-3</c:v>
                </c:pt>
                <c:pt idx="3282">
                  <c:v>9.3510183255052226E-3</c:v>
                </c:pt>
                <c:pt idx="3283">
                  <c:v>9.3490636132731453E-3</c:v>
                </c:pt>
                <c:pt idx="3284">
                  <c:v>9.3471098886510617E-3</c:v>
                </c:pt>
                <c:pt idx="3285">
                  <c:v>9.3451571533975653E-3</c:v>
                </c:pt>
                <c:pt idx="3286">
                  <c:v>9.3432054093511852E-3</c:v>
                </c:pt>
                <c:pt idx="3287">
                  <c:v>9.34069748340427E-3</c:v>
                </c:pt>
                <c:pt idx="3288">
                  <c:v>9.3393049020740193E-3</c:v>
                </c:pt>
                <c:pt idx="3289">
                  <c:v>9.3373561427601004E-3</c:v>
                </c:pt>
                <c:pt idx="3290">
                  <c:v>9.335408381767607E-3</c:v>
                </c:pt>
                <c:pt idx="3291">
                  <c:v>9.3334616214146848E-3</c:v>
                </c:pt>
                <c:pt idx="3292">
                  <c:v>9.3315158634599271E-3</c:v>
                </c:pt>
                <c:pt idx="3293">
                  <c:v>9.329571109422119E-3</c:v>
                </c:pt>
                <c:pt idx="3294">
                  <c:v>9.32762736153947E-3</c:v>
                </c:pt>
                <c:pt idx="3295">
                  <c:v>9.3256846215705735E-3</c:v>
                </c:pt>
                <c:pt idx="3296">
                  <c:v>9.3237428911940867E-3</c:v>
                </c:pt>
                <c:pt idx="3297">
                  <c:v>9.321802172328475E-3</c:v>
                </c:pt>
                <c:pt idx="3298">
                  <c:v>9.3198624668922037E-3</c:v>
                </c:pt>
                <c:pt idx="3299">
                  <c:v>9.3179237767238021E-3</c:v>
                </c:pt>
                <c:pt idx="3300">
                  <c:v>9.3159861037417357E-3</c:v>
                </c:pt>
                <c:pt idx="3301">
                  <c:v>9.3140494496246617E-3</c:v>
                </c:pt>
                <c:pt idx="3302">
                  <c:v>9.3121138163709816E-3</c:v>
                </c:pt>
                <c:pt idx="3303">
                  <c:v>9.3101792058192245E-3</c:v>
                </c:pt>
                <c:pt idx="3304">
                  <c:v>9.3082456196480479E-3</c:v>
                </c:pt>
                <c:pt idx="3305">
                  <c:v>9.306313059855853E-3</c:v>
                </c:pt>
                <c:pt idx="3306">
                  <c:v>9.3043815282811693E-3</c:v>
                </c:pt>
                <c:pt idx="3307">
                  <c:v>9.302451026762526E-3</c:v>
                </c:pt>
                <c:pt idx="3308">
                  <c:v>9.3005215571384525E-3</c:v>
                </c:pt>
                <c:pt idx="3309">
                  <c:v>9.2985931212474782E-3</c:v>
                </c:pt>
                <c:pt idx="3310">
                  <c:v>9.2966657210880044E-3</c:v>
                </c:pt>
                <c:pt idx="3311">
                  <c:v>9.2947393583386884E-3</c:v>
                </c:pt>
                <c:pt idx="3312">
                  <c:v>9.2928140349979316E-3</c:v>
                </c:pt>
                <c:pt idx="3313">
                  <c:v>9.2908897526644552E-3</c:v>
                </c:pt>
                <c:pt idx="3314">
                  <c:v>9.2889665133366606E-3</c:v>
                </c:pt>
                <c:pt idx="3315">
                  <c:v>9.2870443189330132E-3</c:v>
                </c:pt>
                <c:pt idx="3316">
                  <c:v>9.2851231712121063E-3</c:v>
                </c:pt>
                <c:pt idx="3317">
                  <c:v>9.2832030720924053E-3</c:v>
                </c:pt>
                <c:pt idx="3318">
                  <c:v>9.2812840233325034E-3</c:v>
                </c:pt>
                <c:pt idx="3319">
                  <c:v>9.2793660270107381E-3</c:v>
                </c:pt>
                <c:pt idx="3320">
                  <c:v>9.2774490846458946E-3</c:v>
                </c:pt>
                <c:pt idx="3321">
                  <c:v>9.2755331981564382E-3</c:v>
                </c:pt>
                <c:pt idx="3322">
                  <c:v>9.2736183696207064E-3</c:v>
                </c:pt>
                <c:pt idx="3323">
                  <c:v>9.2717046007972925E-3</c:v>
                </c:pt>
                <c:pt idx="3324">
                  <c:v>9.2695187362679121E-3</c:v>
                </c:pt>
                <c:pt idx="3325">
                  <c:v>9.2678802494017276E-3</c:v>
                </c:pt>
                <c:pt idx="3326">
                  <c:v>9.2659696706665073E-3</c:v>
                </c:pt>
                <c:pt idx="3327">
                  <c:v>9.2640601590776583E-3</c:v>
                </c:pt>
                <c:pt idx="3328">
                  <c:v>9.2621517159940936E-3</c:v>
                </c:pt>
                <c:pt idx="3329">
                  <c:v>9.2602443441336391E-3</c:v>
                </c:pt>
                <c:pt idx="3330">
                  <c:v>9.2583380447752717E-3</c:v>
                </c:pt>
                <c:pt idx="3331">
                  <c:v>9.2564328196775847E-3</c:v>
                </c:pt>
                <c:pt idx="3332">
                  <c:v>9.2545286710787877E-3</c:v>
                </c:pt>
                <c:pt idx="3333">
                  <c:v>9.2526256007374741E-3</c:v>
                </c:pt>
                <c:pt idx="3334">
                  <c:v>9.250723610332301E-3</c:v>
                </c:pt>
                <c:pt idx="3335">
                  <c:v>9.2488227017817337E-3</c:v>
                </c:pt>
                <c:pt idx="3336">
                  <c:v>9.2469228769243017E-3</c:v>
                </c:pt>
                <c:pt idx="3337">
                  <c:v>9.2444818405112983E-3</c:v>
                </c:pt>
                <c:pt idx="3338">
                  <c:v>9.2431264858827689E-3</c:v>
                </c:pt>
                <c:pt idx="3339">
                  <c:v>9.2412299233757267E-3</c:v>
                </c:pt>
                <c:pt idx="3340">
                  <c:v>9.2393344519159371E-3</c:v>
                </c:pt>
                <c:pt idx="3341">
                  <c:v>9.2374400735018014E-3</c:v>
                </c:pt>
                <c:pt idx="3342">
                  <c:v>9.2352764102532348E-3</c:v>
                </c:pt>
                <c:pt idx="3343">
                  <c:v>9.2336546030047373E-3</c:v>
                </c:pt>
                <c:pt idx="3344">
                  <c:v>9.2317635146788035E-3</c:v>
                </c:pt>
                <c:pt idx="3345">
                  <c:v>9.2298735265128329E-3</c:v>
                </c:pt>
                <c:pt idx="3346">
                  <c:v>9.2279846409049071E-3</c:v>
                </c:pt>
                <c:pt idx="3347">
                  <c:v>9.2260968591340031E-3</c:v>
                </c:pt>
                <c:pt idx="3348">
                  <c:v>9.2242101832784584E-3</c:v>
                </c:pt>
                <c:pt idx="3349">
                  <c:v>9.2223246153366745E-3</c:v>
                </c:pt>
                <c:pt idx="3350">
                  <c:v>9.2204401570672445E-3</c:v>
                </c:pt>
                <c:pt idx="3351">
                  <c:v>9.2185568100688897E-3</c:v>
                </c:pt>
                <c:pt idx="3352">
                  <c:v>9.2166745765798197E-3</c:v>
                </c:pt>
                <c:pt idx="3353">
                  <c:v>9.2147934582786917E-3</c:v>
                </c:pt>
                <c:pt idx="3354">
                  <c:v>9.212913457004035E-3</c:v>
                </c:pt>
                <c:pt idx="3355">
                  <c:v>9.2110345743545707E-3</c:v>
                </c:pt>
                <c:pt idx="3356">
                  <c:v>9.2091568127283807E-3</c:v>
                </c:pt>
                <c:pt idx="3357">
                  <c:v>9.20728017364425E-3</c:v>
                </c:pt>
                <c:pt idx="3358">
                  <c:v>9.205404659020644E-3</c:v>
                </c:pt>
                <c:pt idx="3359">
                  <c:v>9.2035302706161559E-3</c:v>
                </c:pt>
                <c:pt idx="3360">
                  <c:v>9.2016570103492512E-3</c:v>
                </c:pt>
                <c:pt idx="3361">
                  <c:v>9.1997848800584592E-3</c:v>
                </c:pt>
                <c:pt idx="3362">
                  <c:v>9.1979138816622452E-3</c:v>
                </c:pt>
                <c:pt idx="3363">
                  <c:v>9.1960440169192026E-3</c:v>
                </c:pt>
                <c:pt idx="3364">
                  <c:v>9.1941752877477967E-3</c:v>
                </c:pt>
                <c:pt idx="3365">
                  <c:v>9.1923076959865568E-3</c:v>
                </c:pt>
                <c:pt idx="3366">
                  <c:v>9.1904412433940763E-3</c:v>
                </c:pt>
                <c:pt idx="3367">
                  <c:v>9.1885759319687565E-3</c:v>
                </c:pt>
                <c:pt idx="3368">
                  <c:v>9.1867117634691908E-3</c:v>
                </c:pt>
                <c:pt idx="3369">
                  <c:v>9.1848487396539724E-3</c:v>
                </c:pt>
                <c:pt idx="3370">
                  <c:v>9.1829868626014388E-3</c:v>
                </c:pt>
                <c:pt idx="3371">
                  <c:v>9.1811261339902472E-3</c:v>
                </c:pt>
                <c:pt idx="3372">
                  <c:v>9.1792665558187991E-3</c:v>
                </c:pt>
                <c:pt idx="3373">
                  <c:v>9.1774081296858157E-3</c:v>
                </c:pt>
                <c:pt idx="3374">
                  <c:v>9.1755508578295064E-3</c:v>
                </c:pt>
                <c:pt idx="3375">
                  <c:v>9.1736947416087844E-3</c:v>
                </c:pt>
                <c:pt idx="3376">
                  <c:v>9.1713100081580734E-3</c:v>
                </c:pt>
                <c:pt idx="3377">
                  <c:v>9.1694565409383699E-3</c:v>
                </c:pt>
                <c:pt idx="3378">
                  <c:v>9.1678687795759828E-3</c:v>
                </c:pt>
                <c:pt idx="3379">
                  <c:v>9.16601747182888E-3</c:v>
                </c:pt>
                <c:pt idx="3380">
                  <c:v>9.1641673297093718E-3</c:v>
                </c:pt>
                <c:pt idx="3381">
                  <c:v>9.162318354736243E-3</c:v>
                </c:pt>
                <c:pt idx="3382">
                  <c:v>9.1604705487480231E-3</c:v>
                </c:pt>
                <c:pt idx="3383">
                  <c:v>9.1586239139029857E-3</c:v>
                </c:pt>
                <c:pt idx="3384">
                  <c:v>9.1567784517998518E-3</c:v>
                </c:pt>
                <c:pt idx="3385">
                  <c:v>9.1549341642771509E-3</c:v>
                </c:pt>
                <c:pt idx="3386">
                  <c:v>9.1530910534931564E-3</c:v>
                </c:pt>
                <c:pt idx="3387">
                  <c:v>9.1512491209666535E-3</c:v>
                </c:pt>
                <c:pt idx="3388">
                  <c:v>9.1494083686161076E-3</c:v>
                </c:pt>
                <c:pt idx="3389">
                  <c:v>9.1475687984399201E-3</c:v>
                </c:pt>
                <c:pt idx="3390">
                  <c:v>9.1457304120368121E-3</c:v>
                </c:pt>
                <c:pt idx="3391">
                  <c:v>9.1438932114051852E-3</c:v>
                </c:pt>
                <c:pt idx="3392">
                  <c:v>9.1415328416655228E-3</c:v>
                </c:pt>
                <c:pt idx="3393">
                  <c:v>9.1402223749703637E-3</c:v>
                </c:pt>
                <c:pt idx="3394">
                  <c:v>9.1381268927026582E-3</c:v>
                </c:pt>
                <c:pt idx="3395">
                  <c:v>9.1365563039236264E-3</c:v>
                </c:pt>
                <c:pt idx="3396">
                  <c:v>9.1347250598072804E-3</c:v>
                </c:pt>
                <c:pt idx="3397">
                  <c:v>9.1328950127333997E-3</c:v>
                </c:pt>
                <c:pt idx="3398">
                  <c:v>9.1310661644605773E-3</c:v>
                </c:pt>
                <c:pt idx="3399">
                  <c:v>9.1292385166674705E-3</c:v>
                </c:pt>
                <c:pt idx="3400">
                  <c:v>9.1274120712725448E-3</c:v>
                </c:pt>
                <c:pt idx="3401">
                  <c:v>9.1255868301143295E-3</c:v>
                </c:pt>
                <c:pt idx="3402">
                  <c:v>9.123762795271162E-3</c:v>
                </c:pt>
                <c:pt idx="3403">
                  <c:v>9.1219399681818913E-3</c:v>
                </c:pt>
                <c:pt idx="3404">
                  <c:v>9.1201183510847272E-3</c:v>
                </c:pt>
                <c:pt idx="3405">
                  <c:v>9.1182979455783908E-3</c:v>
                </c:pt>
                <c:pt idx="3406">
                  <c:v>9.1164787536612835E-3</c:v>
                </c:pt>
                <c:pt idx="3407">
                  <c:v>9.1146607770120625E-3</c:v>
                </c:pt>
                <c:pt idx="3408">
                  <c:v>9.1128440176291292E-3</c:v>
                </c:pt>
                <c:pt idx="3409">
                  <c:v>9.1110284774309491E-3</c:v>
                </c:pt>
                <c:pt idx="3410">
                  <c:v>9.1092141581761155E-3</c:v>
                </c:pt>
                <c:pt idx="3411">
                  <c:v>9.1074010615432854E-3</c:v>
                </c:pt>
                <c:pt idx="3412">
                  <c:v>9.1055891896907326E-3</c:v>
                </c:pt>
                <c:pt idx="3413">
                  <c:v>9.1037785442171781E-3</c:v>
                </c:pt>
                <c:pt idx="3414">
                  <c:v>9.1019691272009595E-3</c:v>
                </c:pt>
                <c:pt idx="3415">
                  <c:v>9.1001609401608619E-3</c:v>
                </c:pt>
                <c:pt idx="3416">
                  <c:v>9.0983539851752226E-3</c:v>
                </c:pt>
                <c:pt idx="3417">
                  <c:v>9.0965482643223794E-3</c:v>
                </c:pt>
                <c:pt idx="3418">
                  <c:v>9.0947437790411811E-3</c:v>
                </c:pt>
                <c:pt idx="3419">
                  <c:v>9.0929405313300293E-3</c:v>
                </c:pt>
                <c:pt idx="3420">
                  <c:v>9.0911385231073893E-3</c:v>
                </c:pt>
                <c:pt idx="3421">
                  <c:v>9.0893377561318545E-3</c:v>
                </c:pt>
                <c:pt idx="3422">
                  <c:v>9.0875382323218901E-3</c:v>
                </c:pt>
                <c:pt idx="3423">
                  <c:v>9.0857399535959615E-3</c:v>
                </c:pt>
                <c:pt idx="3424">
                  <c:v>9.0839429216327261E-3</c:v>
                </c:pt>
                <c:pt idx="3425">
                  <c:v>9.082147138190777E-3</c:v>
                </c:pt>
                <c:pt idx="3426">
                  <c:v>9.0803526054283878E-3</c:v>
                </c:pt>
                <c:pt idx="3427">
                  <c:v>9.0785593251840879E-3</c:v>
                </c:pt>
                <c:pt idx="3428">
                  <c:v>9.0762555221957086E-3</c:v>
                </c:pt>
                <c:pt idx="3429">
                  <c:v>9.0744651112562025E-3</c:v>
                </c:pt>
                <c:pt idx="3430">
                  <c:v>9.0729314749982137E-3</c:v>
                </c:pt>
                <c:pt idx="3431">
                  <c:v>9.0711434028278859E-3</c:v>
                </c:pt>
                <c:pt idx="3432">
                  <c:v>9.0693565926081021E-3</c:v>
                </c:pt>
                <c:pt idx="3433">
                  <c:v>9.0675710460974557E-3</c:v>
                </c:pt>
                <c:pt idx="3434">
                  <c:v>9.065786765214412E-3</c:v>
                </c:pt>
                <c:pt idx="3435">
                  <c:v>9.0640037517175642E-3</c:v>
                </c:pt>
                <c:pt idx="3436">
                  <c:v>9.06222200768525E-3</c:v>
                </c:pt>
                <c:pt idx="3437">
                  <c:v>9.0604415347161904E-3</c:v>
                </c:pt>
                <c:pt idx="3438">
                  <c:v>9.0586623347288509E-3</c:v>
                </c:pt>
                <c:pt idx="3439">
                  <c:v>9.0568844096416967E-3</c:v>
                </c:pt>
                <c:pt idx="3440">
                  <c:v>9.0551077611333852E-3</c:v>
                </c:pt>
                <c:pt idx="3441">
                  <c:v>9.0533323913621899E-3</c:v>
                </c:pt>
                <c:pt idx="3442">
                  <c:v>9.051558301926832E-3</c:v>
                </c:pt>
                <c:pt idx="3443">
                  <c:v>9.0492535819119979E-3</c:v>
                </c:pt>
                <c:pt idx="3444">
                  <c:v>9.0480139718174257E-3</c:v>
                </c:pt>
                <c:pt idx="3445">
                  <c:v>9.0462437345806279E-3</c:v>
                </c:pt>
                <c:pt idx="3446">
                  <c:v>9.0442221835740355E-3</c:v>
                </c:pt>
                <c:pt idx="3447">
                  <c:v>9.0427071258947223E-3</c:v>
                </c:pt>
                <c:pt idx="3448">
                  <c:v>9.0409407577229928E-3</c:v>
                </c:pt>
                <c:pt idx="3449">
                  <c:v>9.0391756830765502E-3</c:v>
                </c:pt>
                <c:pt idx="3450">
                  <c:v>9.0374119036340517E-3</c:v>
                </c:pt>
                <c:pt idx="3451">
                  <c:v>9.0356494211540905E-3</c:v>
                </c:pt>
                <c:pt idx="3452">
                  <c:v>9.0338882377150043E-3</c:v>
                </c:pt>
                <c:pt idx="3453">
                  <c:v>9.032128354915514E-3</c:v>
                </c:pt>
                <c:pt idx="3454">
                  <c:v>9.0303697748339573E-3</c:v>
                </c:pt>
                <c:pt idx="3455">
                  <c:v>9.0286124991489913E-3</c:v>
                </c:pt>
                <c:pt idx="3456">
                  <c:v>9.0268565297790815E-3</c:v>
                </c:pt>
                <c:pt idx="3457">
                  <c:v>9.0251018687226292E-3</c:v>
                </c:pt>
                <c:pt idx="3458">
                  <c:v>9.0233485175783557E-3</c:v>
                </c:pt>
                <c:pt idx="3459">
                  <c:v>9.0215964782647262E-3</c:v>
                </c:pt>
                <c:pt idx="3460">
                  <c:v>9.0198457527801423E-3</c:v>
                </c:pt>
                <c:pt idx="3461">
                  <c:v>9.0180963428831973E-3</c:v>
                </c:pt>
                <c:pt idx="3462">
                  <c:v>9.0163482502525483E-3</c:v>
                </c:pt>
                <c:pt idx="3463">
                  <c:v>9.0146014770464689E-3</c:v>
                </c:pt>
                <c:pt idx="3464">
                  <c:v>9.0128560250235523E-3</c:v>
                </c:pt>
                <c:pt idx="3465">
                  <c:v>9.0111118957825198E-3</c:v>
                </c:pt>
                <c:pt idx="3466">
                  <c:v>9.0093690914017088E-3</c:v>
                </c:pt>
                <c:pt idx="3467">
                  <c:v>9.0076276137995848E-3</c:v>
                </c:pt>
                <c:pt idx="3468">
                  <c:v>9.0058874646548048E-3</c:v>
                </c:pt>
                <c:pt idx="3469">
                  <c:v>9.0041486458858344E-3</c:v>
                </c:pt>
                <c:pt idx="3470">
                  <c:v>9.002411159491075E-3</c:v>
                </c:pt>
                <c:pt idx="3471">
                  <c:v>9.0006750070692476E-3</c:v>
                </c:pt>
                <c:pt idx="3472">
                  <c:v>8.9989401903789457E-3</c:v>
                </c:pt>
                <c:pt idx="3473">
                  <c:v>8.9972067116583787E-3</c:v>
                </c:pt>
                <c:pt idx="3474">
                  <c:v>8.995474572586204E-3</c:v>
                </c:pt>
                <c:pt idx="3475">
                  <c:v>8.9937437750009508E-3</c:v>
                </c:pt>
                <c:pt idx="3476">
                  <c:v>8.9920143207411485E-3</c:v>
                </c:pt>
                <c:pt idx="3477">
                  <c:v>8.9902862117252624E-3</c:v>
                </c:pt>
                <c:pt idx="3478">
                  <c:v>8.9885594495520138E-3</c:v>
                </c:pt>
                <c:pt idx="3479">
                  <c:v>8.9868340364596122E-3</c:v>
                </c:pt>
                <c:pt idx="3480">
                  <c:v>8.984595734355949E-3</c:v>
                </c:pt>
                <c:pt idx="3481">
                  <c:v>8.9828735188124398E-3</c:v>
                </c:pt>
                <c:pt idx="3482">
                  <c:v>8.9814201113913583E-3</c:v>
                </c:pt>
                <c:pt idx="3483">
                  <c:v>8.9797003061331537E-3</c:v>
                </c:pt>
                <c:pt idx="3484">
                  <c:v>8.9779818594681871E-3</c:v>
                </c:pt>
                <c:pt idx="3485">
                  <c:v>8.9762647727553713E-3</c:v>
                </c:pt>
                <c:pt idx="3486">
                  <c:v>8.9745490483927881E-3</c:v>
                </c:pt>
                <c:pt idx="3487">
                  <c:v>8.9728346878192866E-3</c:v>
                </c:pt>
                <c:pt idx="3488">
                  <c:v>8.9711216931132043E-3</c:v>
                </c:pt>
                <c:pt idx="3489">
                  <c:v>8.9694100661130705E-3</c:v>
                </c:pt>
                <c:pt idx="3490">
                  <c:v>8.9676998085774784E-3</c:v>
                </c:pt>
                <c:pt idx="3491">
                  <c:v>8.9659909223449574E-3</c:v>
                </c:pt>
                <c:pt idx="3492">
                  <c:v>8.9642834093339729E-3</c:v>
                </c:pt>
                <c:pt idx="3493">
                  <c:v>8.9625772713031182E-3</c:v>
                </c:pt>
                <c:pt idx="3494">
                  <c:v>8.9608725104106668E-3</c:v>
                </c:pt>
                <c:pt idx="3495">
                  <c:v>8.9591691280954677E-3</c:v>
                </c:pt>
                <c:pt idx="3496">
                  <c:v>8.95742684176426E-3</c:v>
                </c:pt>
                <c:pt idx="3497">
                  <c:v>8.9547953461988072E-3</c:v>
                </c:pt>
                <c:pt idx="3498">
                  <c:v>8.9528543816097539E-3</c:v>
                </c:pt>
                <c:pt idx="3499">
                  <c:v>8.9513998473567113E-3</c:v>
                </c:pt>
                <c:pt idx="3500">
                  <c:v>8.9497041806296806E-3</c:v>
                </c:pt>
                <c:pt idx="3501">
                  <c:v>8.9480099047900552E-3</c:v>
                </c:pt>
                <c:pt idx="3502">
                  <c:v>8.9463170216763643E-3</c:v>
                </c:pt>
                <c:pt idx="3503">
                  <c:v>8.9446255332070734E-3</c:v>
                </c:pt>
                <c:pt idx="3504">
                  <c:v>8.9429354413006479E-3</c:v>
                </c:pt>
                <c:pt idx="3505">
                  <c:v>8.9412467476357449E-3</c:v>
                </c:pt>
                <c:pt idx="3506">
                  <c:v>8.9395594541308299E-3</c:v>
                </c:pt>
                <c:pt idx="3507">
                  <c:v>8.9378735626244321E-3</c:v>
                </c:pt>
                <c:pt idx="3508">
                  <c:v>8.9361890751149531E-3</c:v>
                </c:pt>
                <c:pt idx="3509">
                  <c:v>8.93450599328105E-3</c:v>
                </c:pt>
                <c:pt idx="3510">
                  <c:v>8.9328243189612522E-3</c:v>
                </c:pt>
                <c:pt idx="3511">
                  <c:v>8.931144054074025E-3</c:v>
                </c:pt>
                <c:pt idx="3512">
                  <c:v>8.9294652004578978E-3</c:v>
                </c:pt>
                <c:pt idx="3513">
                  <c:v>8.9277877599513999E-3</c:v>
                </c:pt>
                <c:pt idx="3514">
                  <c:v>8.9261117344729968E-3</c:v>
                </c:pt>
                <c:pt idx="3515">
                  <c:v>8.9244371258612176E-3</c:v>
                </c:pt>
                <c:pt idx="3516">
                  <c:v>8.9227639358746558E-3</c:v>
                </c:pt>
                <c:pt idx="3517">
                  <c:v>8.9210921664317766E-3</c:v>
                </c:pt>
                <c:pt idx="3518">
                  <c:v>8.9194218193711095E-3</c:v>
                </c:pt>
                <c:pt idx="3519">
                  <c:v>8.9177528965311836E-3</c:v>
                </c:pt>
                <c:pt idx="3520">
                  <c:v>8.9160853995906564E-3</c:v>
                </c:pt>
                <c:pt idx="3521">
                  <c:v>8.9144193307078012E-3</c:v>
                </c:pt>
                <c:pt idx="3522">
                  <c:v>8.9127546918010836E-3</c:v>
                </c:pt>
                <c:pt idx="3523">
                  <c:v>8.9110914843093525E-3</c:v>
                </c:pt>
                <c:pt idx="3524">
                  <c:v>8.9094297103109454E-3</c:v>
                </c:pt>
                <c:pt idx="3525">
                  <c:v>8.9077693717243278E-3</c:v>
                </c:pt>
                <c:pt idx="3526">
                  <c:v>8.9061104703080929E-3</c:v>
                </c:pt>
                <c:pt idx="3527">
                  <c:v>8.904453007980706E-3</c:v>
                </c:pt>
                <c:pt idx="3528">
                  <c:v>8.9027969863408885E-3</c:v>
                </c:pt>
                <c:pt idx="3529">
                  <c:v>8.9011424075469137E-3</c:v>
                </c:pt>
                <c:pt idx="3530">
                  <c:v>8.8994892733573749E-3</c:v>
                </c:pt>
                <c:pt idx="3531">
                  <c:v>8.8978375856108016E-3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013888"/>
        <c:axId val="647015424"/>
      </c:lineChart>
      <c:dateAx>
        <c:axId val="647013888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01542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47015424"/>
        <c:scaling>
          <c:orientation val="minMax"/>
          <c:max val="7.000000000000000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70138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-8.5200000000039129E-4</c:v>
                </c:pt>
                <c:pt idx="1">
                  <c:v>-8.4299940687593289E-4</c:v>
                </c:pt>
                <c:pt idx="2">
                  <c:v>-8.3818727807590042E-4</c:v>
                </c:pt>
                <c:pt idx="3">
                  <c:v>-8.3539785860712332E-4</c:v>
                </c:pt>
                <c:pt idx="4">
                  <c:v>-8.3259963875359651E-4</c:v>
                </c:pt>
                <c:pt idx="5">
                  <c:v>-8.3136467936906092E-4</c:v>
                </c:pt>
                <c:pt idx="6">
                  <c:v>-8.2132015156845251E-4</c:v>
                </c:pt>
                <c:pt idx="7">
                  <c:v>-8.1847898353019108E-4</c:v>
                </c:pt>
                <c:pt idx="8">
                  <c:v>-8.1562944194787977E-4</c:v>
                </c:pt>
                <c:pt idx="9">
                  <c:v>-8.1277160063381721E-4</c:v>
                </c:pt>
                <c:pt idx="10">
                  <c:v>-8.0675396514161431E-4</c:v>
                </c:pt>
                <c:pt idx="11">
                  <c:v>-8.0125874104507947E-4</c:v>
                </c:pt>
                <c:pt idx="12">
                  <c:v>-7.9836053499195896E-4</c:v>
                </c:pt>
                <c:pt idx="13">
                  <c:v>-7.9545448812076138E-4</c:v>
                </c:pt>
                <c:pt idx="14">
                  <c:v>-7.9254067958920826E-4</c:v>
                </c:pt>
                <c:pt idx="15">
                  <c:v>-7.864697162997111E-4</c:v>
                </c:pt>
                <c:pt idx="16">
                  <c:v>-7.8080943876584054E-4</c:v>
                </c:pt>
                <c:pt idx="17">
                  <c:v>-7.7785803604406083E-4</c:v>
                </c:pt>
                <c:pt idx="18">
                  <c:v>-7.7489936265306373E-4</c:v>
                </c:pt>
                <c:pt idx="19">
                  <c:v>-7.7193350309774558E-4</c:v>
                </c:pt>
                <c:pt idx="20">
                  <c:v>-7.658231729179354E-4</c:v>
                </c:pt>
                <c:pt idx="21">
                  <c:v>-7.5999999895037047E-4</c:v>
                </c:pt>
                <c:pt idx="22">
                  <c:v>-7.570000566256784E-4</c:v>
                </c:pt>
                <c:pt idx="23">
                  <c:v>-7.5399440530716057E-4</c:v>
                </c:pt>
                <c:pt idx="24">
                  <c:v>-7.5098361885829457E-4</c:v>
                </c:pt>
                <c:pt idx="25">
                  <c:v>-7.4487073746165567E-4</c:v>
                </c:pt>
                <c:pt idx="26">
                  <c:v>-7.3890079288653477E-4</c:v>
                </c:pt>
                <c:pt idx="27">
                  <c:v>-7.3587313259485248E-4</c:v>
                </c:pt>
                <c:pt idx="28">
                  <c:v>-7.3284389666798623E-4</c:v>
                </c:pt>
                <c:pt idx="29">
                  <c:v>-7.298136977410294E-4</c:v>
                </c:pt>
                <c:pt idx="30">
                  <c:v>-7.2378369600513328E-4</c:v>
                </c:pt>
                <c:pt idx="31">
                  <c:v>-7.1769571861885156E-4</c:v>
                </c:pt>
                <c:pt idx="32">
                  <c:v>-7.1467008809957433E-4</c:v>
                </c:pt>
                <c:pt idx="33">
                  <c:v>-7.116472867193022E-4</c:v>
                </c:pt>
                <c:pt idx="34">
                  <c:v>-7.0862796588989137E-4</c:v>
                </c:pt>
                <c:pt idx="35">
                  <c:v>-7.027729256301596E-4</c:v>
                </c:pt>
                <c:pt idx="36">
                  <c:v>-6.9659871019971218E-4</c:v>
                </c:pt>
                <c:pt idx="37">
                  <c:v>-6.9360675718899752E-4</c:v>
                </c:pt>
                <c:pt idx="38">
                  <c:v>-6.9062230953418138E-4</c:v>
                </c:pt>
                <c:pt idx="39">
                  <c:v>-6.8764605742651025E-4</c:v>
                </c:pt>
                <c:pt idx="40">
                  <c:v>-6.8206253117420118E-4</c:v>
                </c:pt>
                <c:pt idx="41">
                  <c:v>-6.758370021839056E-4</c:v>
                </c:pt>
                <c:pt idx="42">
                  <c:v>-6.729122745755317E-4</c:v>
                </c:pt>
                <c:pt idx="43">
                  <c:v>-6.7000000000006399E-4</c:v>
                </c:pt>
                <c:pt idx="44">
                  <c:v>-6.671006236210798E-4</c:v>
                </c:pt>
                <c:pt idx="45">
                  <c:v>-6.6187165478343133E-4</c:v>
                </c:pt>
                <c:pt idx="46">
                  <c:v>-6.5561532248364386E-4</c:v>
                </c:pt>
                <c:pt idx="47">
                  <c:v>-6.5276705674509198E-4</c:v>
                </c:pt>
                <c:pt idx="48">
                  <c:v>-6.4992598182467276E-4</c:v>
                </c:pt>
                <c:pt idx="49">
                  <c:v>-6.4709106303104005E-4</c:v>
                </c:pt>
                <c:pt idx="50">
                  <c:v>-6.4212095660566885E-4</c:v>
                </c:pt>
                <c:pt idx="51">
                  <c:v>-6.3579189148994244E-4</c:v>
                </c:pt>
                <c:pt idx="52">
                  <c:v>-6.3297186914750556E-4</c:v>
                </c:pt>
                <c:pt idx="53">
                  <c:v>-6.3015157649318621E-4</c:v>
                </c:pt>
                <c:pt idx="54">
                  <c:v>-6.2732990607050165E-4</c:v>
                </c:pt>
                <c:pt idx="55">
                  <c:v>-6.2246147780459064E-4</c:v>
                </c:pt>
                <c:pt idx="56">
                  <c:v>-6.1600693371153962E-4</c:v>
                </c:pt>
                <c:pt idx="57">
                  <c:v>-6.1316139874443231E-4</c:v>
                </c:pt>
                <c:pt idx="58">
                  <c:v>-6.1030762295439676E-4</c:v>
                </c:pt>
                <c:pt idx="59">
                  <c:v>-6.0744442611203949E-4</c:v>
                </c:pt>
                <c:pt idx="60">
                  <c:v>-6.0251188695152873E-4</c:v>
                </c:pt>
                <c:pt idx="61">
                  <c:v>-5.9587345971155595E-4</c:v>
                </c:pt>
                <c:pt idx="62">
                  <c:v>-5.9294509024683127E-4</c:v>
                </c:pt>
                <c:pt idx="63">
                  <c:v>-5.8999999999986841E-4</c:v>
                </c:pt>
                <c:pt idx="64">
                  <c:v>-5.8704514437886185E-4</c:v>
                </c:pt>
                <c:pt idx="65">
                  <c:v>-5.8190726536265654E-4</c:v>
                </c:pt>
                <c:pt idx="66">
                  <c:v>-5.7520342741624372E-4</c:v>
                </c:pt>
                <c:pt idx="67">
                  <c:v>-5.722365611470899E-4</c:v>
                </c:pt>
                <c:pt idx="68">
                  <c:v>-5.6926672610553011E-4</c:v>
                </c:pt>
                <c:pt idx="69">
                  <c:v>-5.674354644603141E-4</c:v>
                </c:pt>
                <c:pt idx="70">
                  <c:v>-5.6561221864638665E-4</c:v>
                </c:pt>
                <c:pt idx="71">
                  <c:v>-5.5436478855003474E-4</c:v>
                </c:pt>
                <c:pt idx="72">
                  <c:v>-5.5137200801398418E-4</c:v>
                </c:pt>
                <c:pt idx="73">
                  <c:v>-5.4837441814899863E-4</c:v>
                </c:pt>
                <c:pt idx="74">
                  <c:v>-5.4537170047328897E-4</c:v>
                </c:pt>
                <c:pt idx="75">
                  <c:v>-5.3978740621100571E-4</c:v>
                </c:pt>
                <c:pt idx="76">
                  <c:v>-5.3330269596736396E-4</c:v>
                </c:pt>
                <c:pt idx="77">
                  <c:v>-5.302690759510228E-4</c:v>
                </c:pt>
                <c:pt idx="78">
                  <c:v>-5.2722812559615362E-4</c:v>
                </c:pt>
                <c:pt idx="79">
                  <c:v>-5.2417942920580008E-4</c:v>
                </c:pt>
                <c:pt idx="80">
                  <c:v>-5.0880423514136424E-4</c:v>
                </c:pt>
                <c:pt idx="81">
                  <c:v>-5.0569955513797777E-4</c:v>
                </c:pt>
                <c:pt idx="82">
                  <c:v>-5.0258383032930165E-4</c:v>
                </c:pt>
                <c:pt idx="83">
                  <c:v>-4.9630721051883075E-4</c:v>
                </c:pt>
                <c:pt idx="84">
                  <c:v>-4.9000000005779663E-4</c:v>
                </c:pt>
                <c:pt idx="85">
                  <c:v>-4.8682270694622626E-4</c:v>
                </c:pt>
                <c:pt idx="86">
                  <c:v>-4.8363415979969169E-4</c:v>
                </c:pt>
                <c:pt idx="87">
                  <c:v>-4.8043534725892385E-4</c:v>
                </c:pt>
                <c:pt idx="88">
                  <c:v>-4.7377875610165644E-4</c:v>
                </c:pt>
                <c:pt idx="89">
                  <c:v>-4.6432183577534055E-4</c:v>
                </c:pt>
                <c:pt idx="90">
                  <c:v>-4.6108213609498085E-4</c:v>
                </c:pt>
                <c:pt idx="91">
                  <c:v>-4.578390633931973E-4</c:v>
                </c:pt>
                <c:pt idx="92">
                  <c:v>-4.5095394322921265E-4</c:v>
                </c:pt>
                <c:pt idx="93">
                  <c:v>-4.4485263950866995E-4</c:v>
                </c:pt>
                <c:pt idx="94">
                  <c:v>-4.4160739076978247E-4</c:v>
                </c:pt>
                <c:pt idx="95">
                  <c:v>-4.3836463761151389E-4</c:v>
                </c:pt>
                <c:pt idx="96">
                  <c:v>-4.3512535462096017E-4</c:v>
                </c:pt>
                <c:pt idx="97">
                  <c:v>-4.2817469279288173E-4</c:v>
                </c:pt>
                <c:pt idx="98">
                  <c:v>-4.222223809461341E-4</c:v>
                </c:pt>
                <c:pt idx="99">
                  <c:v>-4.1901503246683495E-4</c:v>
                </c:pt>
                <c:pt idx="100">
                  <c:v>-4.1581698059616932E-4</c:v>
                </c:pt>
                <c:pt idx="101">
                  <c:v>-4.1262919289277328E-4</c:v>
                </c:pt>
                <c:pt idx="102">
                  <c:v>-4.057805297341223E-4</c:v>
                </c:pt>
                <c:pt idx="103">
                  <c:v>-3.9999999977452896E-4</c:v>
                </c:pt>
                <c:pt idx="104">
                  <c:v>-3.9687785356983527E-4</c:v>
                </c:pt>
                <c:pt idx="105">
                  <c:v>-3.9377080797029141E-4</c:v>
                </c:pt>
                <c:pt idx="106">
                  <c:v>-3.9067886896606473E-4</c:v>
                </c:pt>
                <c:pt idx="107">
                  <c:v>-3.8407440620861241E-4</c:v>
                </c:pt>
                <c:pt idx="108">
                  <c:v>-3.7846200710649148E-4</c:v>
                </c:pt>
                <c:pt idx="109">
                  <c:v>-3.7544539932659173E-4</c:v>
                </c:pt>
                <c:pt idx="110">
                  <c:v>-3.7244375911688895E-4</c:v>
                </c:pt>
                <c:pt idx="111">
                  <c:v>-3.6945703414335558E-4</c:v>
                </c:pt>
                <c:pt idx="112">
                  <c:v>-3.6314129723781274E-4</c:v>
                </c:pt>
                <c:pt idx="113">
                  <c:v>-3.5765794829712788E-4</c:v>
                </c:pt>
                <c:pt idx="114">
                  <c:v>-3.5474472285673914E-4</c:v>
                </c:pt>
                <c:pt idx="115">
                  <c:v>-3.5184592366306822E-4</c:v>
                </c:pt>
                <c:pt idx="116">
                  <c:v>-3.4896144005219863E-4</c:v>
                </c:pt>
                <c:pt idx="117">
                  <c:v>-3.4296807314998653E-4</c:v>
                </c:pt>
                <c:pt idx="118">
                  <c:v>-3.3756415649187983E-4</c:v>
                </c:pt>
                <c:pt idx="119">
                  <c:v>-3.3474929916744528E-4</c:v>
                </c:pt>
                <c:pt idx="120">
                  <c:v>-3.3194791843928797E-4</c:v>
                </c:pt>
                <c:pt idx="121">
                  <c:v>-3.2915984530834663E-4</c:v>
                </c:pt>
                <c:pt idx="122">
                  <c:v>-3.235215501942368E-4</c:v>
                </c:pt>
                <c:pt idx="123">
                  <c:v>-3.1813695707591858E-4</c:v>
                </c:pt>
                <c:pt idx="124">
                  <c:v>-3.1541259524663632E-4</c:v>
                </c:pt>
                <c:pt idx="125">
                  <c:v>-3.1270035200107961E-4</c:v>
                </c:pt>
                <c:pt idx="126">
                  <c:v>-3.0999999999989559E-4</c:v>
                </c:pt>
                <c:pt idx="127">
                  <c:v>-3.0474782196468497E-4</c:v>
                </c:pt>
                <c:pt idx="128">
                  <c:v>-2.9938049984284878E-4</c:v>
                </c:pt>
                <c:pt idx="129">
                  <c:v>-2.9677187315229941E-4</c:v>
                </c:pt>
                <c:pt idx="130">
                  <c:v>-2.9418016327589135E-4</c:v>
                </c:pt>
                <c:pt idx="131">
                  <c:v>-2.9160456949490034E-4</c:v>
                </c:pt>
                <c:pt idx="132">
                  <c:v>-2.9022703315189399E-4</c:v>
                </c:pt>
                <c:pt idx="133">
                  <c:v>-2.8144715182979466E-4</c:v>
                </c:pt>
                <c:pt idx="134">
                  <c:v>-2.7893993862616856E-4</c:v>
                </c:pt>
                <c:pt idx="135">
                  <c:v>-2.7644392373550429E-4</c:v>
                </c:pt>
                <c:pt idx="136">
                  <c:v>-2.7395826861662014E-4</c:v>
                </c:pt>
                <c:pt idx="137">
                  <c:v>-2.6932429662680497E-4</c:v>
                </c:pt>
                <c:pt idx="138">
                  <c:v>-2.6410228591387526E-4</c:v>
                </c:pt>
                <c:pt idx="139">
                  <c:v>-2.6165566241960844E-4</c:v>
                </c:pt>
                <c:pt idx="140">
                  <c:v>-2.5921425398254963E-4</c:v>
                </c:pt>
                <c:pt idx="141">
                  <c:v>-2.5677718423927859E-4</c:v>
                </c:pt>
                <c:pt idx="142">
                  <c:v>-2.5226335563485167E-4</c:v>
                </c:pt>
                <c:pt idx="143">
                  <c:v>-2.4705457583006096E-4</c:v>
                </c:pt>
                <c:pt idx="144">
                  <c:v>-2.4462586499695671E-4</c:v>
                </c:pt>
                <c:pt idx="145">
                  <c:v>-2.4219612121095118E-4</c:v>
                </c:pt>
                <c:pt idx="146">
                  <c:v>-2.3976443028649519E-4</c:v>
                </c:pt>
                <c:pt idx="147">
                  <c:v>-2.3523860054197116E-4</c:v>
                </c:pt>
                <c:pt idx="148">
                  <c:v>-2.3000000010252187E-4</c:v>
                </c:pt>
                <c:pt idx="149">
                  <c:v>-2.275466196493175E-4</c:v>
                </c:pt>
                <c:pt idx="150">
                  <c:v>-2.2508904470182697E-4</c:v>
                </c:pt>
                <c:pt idx="151">
                  <c:v>-2.2262801567950205E-4</c:v>
                </c:pt>
                <c:pt idx="152">
                  <c:v>-2.1803136294652148E-4</c:v>
                </c:pt>
                <c:pt idx="153">
                  <c:v>-2.1276438165685071E-4</c:v>
                </c:pt>
                <c:pt idx="154">
                  <c:v>-2.10297402972393E-4</c:v>
                </c:pt>
                <c:pt idx="155">
                  <c:v>-2.0783154137966943E-4</c:v>
                </c:pt>
                <c:pt idx="156">
                  <c:v>-2.0536758018141783E-4</c:v>
                </c:pt>
                <c:pt idx="157">
                  <c:v>-2.008021738987538E-4</c:v>
                </c:pt>
                <c:pt idx="158">
                  <c:v>-1.9554661980738126E-4</c:v>
                </c:pt>
                <c:pt idx="159">
                  <c:v>-1.9310412454369373E-4</c:v>
                </c:pt>
                <c:pt idx="160">
                  <c:v>-1.9066835814492353E-4</c:v>
                </c:pt>
                <c:pt idx="161">
                  <c:v>-1.882401467992844E-4</c:v>
                </c:pt>
                <c:pt idx="162">
                  <c:v>-1.8381963022497455E-4</c:v>
                </c:pt>
                <c:pt idx="163">
                  <c:v>-1.786195901365174E-4</c:v>
                </c:pt>
                <c:pt idx="164">
                  <c:v>-1.7624176130635294E-4</c:v>
                </c:pt>
                <c:pt idx="165">
                  <c:v>-1.7387657331590593E-4</c:v>
                </c:pt>
                <c:pt idx="166">
                  <c:v>-1.7152489523897558E-4</c:v>
                </c:pt>
                <c:pt idx="167">
                  <c:v>-1.6736695826794398E-4</c:v>
                </c:pt>
                <c:pt idx="168">
                  <c:v>-1.6227087797679338E-4</c:v>
                </c:pt>
                <c:pt idx="169">
                  <c:v>-1.6000000000542826E-4</c:v>
                </c:pt>
                <c:pt idx="170">
                  <c:v>-1.5774760322193087E-4</c:v>
                </c:pt>
                <c:pt idx="171">
                  <c:v>-1.5551273557109943E-4</c:v>
                </c:pt>
                <c:pt idx="172">
                  <c:v>-1.516954853701419E-4</c:v>
                </c:pt>
                <c:pt idx="173">
                  <c:v>-1.4672180398655728E-4</c:v>
                </c:pt>
                <c:pt idx="174">
                  <c:v>-1.4455444298158818E-4</c:v>
                </c:pt>
                <c:pt idx="175">
                  <c:v>-1.4239649567318109E-4</c:v>
                </c:pt>
                <c:pt idx="176">
                  <c:v>-1.4024657957433439E-4</c:v>
                </c:pt>
                <c:pt idx="177">
                  <c:v>-1.3660671550987802E-4</c:v>
                </c:pt>
                <c:pt idx="178">
                  <c:v>-1.3169927839462884E-4</c:v>
                </c:pt>
                <c:pt idx="179">
                  <c:v>-1.2956848189921689E-4</c:v>
                </c:pt>
                <c:pt idx="180">
                  <c:v>-1.274372422077497E-4</c:v>
                </c:pt>
                <c:pt idx="181">
                  <c:v>-1.2530411700513805E-4</c:v>
                </c:pt>
                <c:pt idx="182">
                  <c:v>-1.2162836893059637E-4</c:v>
                </c:pt>
                <c:pt idx="183">
                  <c:v>-1.1672361562131239E-4</c:v>
                </c:pt>
                <c:pt idx="184">
                  <c:v>-1.1455912897714746E-4</c:v>
                </c:pt>
                <c:pt idx="185">
                  <c:v>-1.1238392343444664E-4</c:v>
                </c:pt>
                <c:pt idx="186">
                  <c:v>-1.1019649684401038E-4</c:v>
                </c:pt>
                <c:pt idx="187">
                  <c:v>-1.0626481226133074E-4</c:v>
                </c:pt>
                <c:pt idx="188">
                  <c:v>-1.0129423782354079E-4</c:v>
                </c:pt>
                <c:pt idx="189">
                  <c:v>-9.9022874551718318E-5</c:v>
                </c:pt>
                <c:pt idx="190">
                  <c:v>-9.6730097808132948E-5</c:v>
                </c:pt>
                <c:pt idx="191">
                  <c:v>-9.4414345596663206E-5</c:v>
                </c:pt>
                <c:pt idx="192">
                  <c:v>-9.0000000000164886E-5</c:v>
                </c:pt>
                <c:pt idx="193">
                  <c:v>-8.4890182519721893E-5</c:v>
                </c:pt>
                <c:pt idx="194">
                  <c:v>-8.2438676523600215E-5</c:v>
                </c:pt>
                <c:pt idx="195">
                  <c:v>-7.996003697453979E-5</c:v>
                </c:pt>
                <c:pt idx="196">
                  <c:v>-7.7455437143117233E-5</c:v>
                </c:pt>
                <c:pt idx="197">
                  <c:v>-7.6123072367793062E-5</c:v>
                </c:pt>
                <c:pt idx="198">
                  <c:v>-6.7201182542938145E-5</c:v>
                </c:pt>
                <c:pt idx="199">
                  <c:v>-6.458466249639256E-5</c:v>
                </c:pt>
                <c:pt idx="200">
                  <c:v>-6.1949391076899433E-5</c:v>
                </c:pt>
                <c:pt idx="201">
                  <c:v>-5.9296597986716625E-5</c:v>
                </c:pt>
                <c:pt idx="202">
                  <c:v>-5.3880202094073185E-5</c:v>
                </c:pt>
                <c:pt idx="203">
                  <c:v>-4.8535085174335862E-5</c:v>
                </c:pt>
                <c:pt idx="204">
                  <c:v>-4.5813411480028466E-5</c:v>
                </c:pt>
                <c:pt idx="205">
                  <c:v>-4.3081763661838094E-5</c:v>
                </c:pt>
                <c:pt idx="206">
                  <c:v>-4.0341427870019531E-5</c:v>
                </c:pt>
                <c:pt idx="207">
                  <c:v>-3.4695473075805416E-5</c:v>
                </c:pt>
                <c:pt idx="208">
                  <c:v>-2.9319210232787293E-5</c:v>
                </c:pt>
                <c:pt idx="209">
                  <c:v>-2.6555009095652338E-5</c:v>
                </c:pt>
                <c:pt idx="210">
                  <c:v>-2.3790006253623132E-5</c:v>
                </c:pt>
                <c:pt idx="211">
                  <c:v>-2.1025544314916059E-5</c:v>
                </c:pt>
                <c:pt idx="212">
                  <c:v>-1.5343135515778068E-5</c:v>
                </c:pt>
                <c:pt idx="213">
                  <c:v>-9.9999999435080142E-6</c:v>
                </c:pt>
                <c:pt idx="214">
                  <c:v>-7.2569801771126161E-6</c:v>
                </c:pt>
                <c:pt idx="215">
                  <c:v>-4.5198311449721141E-6</c:v>
                </c:pt>
                <c:pt idx="216">
                  <c:v>-1.7884917474679918E-6</c:v>
                </c:pt>
                <c:pt idx="217">
                  <c:v>3.7986782946445489E-6</c:v>
                </c:pt>
                <c:pt idx="218">
                  <c:v>9.0800107958504869E-6</c:v>
                </c:pt>
                <c:pt idx="219">
                  <c:v>1.1783237818241878E-5</c:v>
                </c:pt>
                <c:pt idx="220">
                  <c:v>1.4481033384362224E-5</c:v>
                </c:pt>
                <c:pt idx="221">
                  <c:v>1.7173462453537117E-5</c:v>
                </c:pt>
                <c:pt idx="222">
                  <c:v>2.2670036295711508E-5</c:v>
                </c:pt>
                <c:pt idx="223">
                  <c:v>2.7890832246048307E-5</c:v>
                </c:pt>
                <c:pt idx="224">
                  <c:v>3.0557422518696143E-5</c:v>
                </c:pt>
                <c:pt idx="225">
                  <c:v>3.3219047629254282E-5</c:v>
                </c:pt>
                <c:pt idx="226">
                  <c:v>3.587577639675539E-5</c:v>
                </c:pt>
                <c:pt idx="227">
                  <c:v>4.1293258731931048E-5</c:v>
                </c:pt>
                <c:pt idx="228">
                  <c:v>4.6455123711436116E-5</c:v>
                </c:pt>
                <c:pt idx="229">
                  <c:v>4.9088422344830368E-5</c:v>
                </c:pt>
                <c:pt idx="230">
                  <c:v>5.1717249128265793E-5</c:v>
                </c:pt>
                <c:pt idx="231">
                  <c:v>5.4341676739606126E-5</c:v>
                </c:pt>
                <c:pt idx="232">
                  <c:v>5.9691982474510094E-5</c:v>
                </c:pt>
                <c:pt idx="233">
                  <c:v>6.479686833931764E-5</c:v>
                </c:pt>
                <c:pt idx="234">
                  <c:v>6.7400409571127961E-5</c:v>
                </c:pt>
                <c:pt idx="235">
                  <c:v>6.9999999282402842E-5</c:v>
                </c:pt>
                <c:pt idx="236">
                  <c:v>7.2595736414490537E-5</c:v>
                </c:pt>
                <c:pt idx="237">
                  <c:v>7.7892593117975353E-5</c:v>
                </c:pt>
                <c:pt idx="238">
                  <c:v>8.2944189456483553E-5</c:v>
                </c:pt>
                <c:pt idx="239">
                  <c:v>8.5523753816299164E-5</c:v>
                </c:pt>
                <c:pt idx="240">
                  <c:v>8.8100733223150774E-5</c:v>
                </c:pt>
                <c:pt idx="241">
                  <c:v>9.0675347291173475E-5</c:v>
                </c:pt>
                <c:pt idx="242">
                  <c:v>9.5947143319661119E-5</c:v>
                </c:pt>
                <c:pt idx="243">
                  <c:v>1.0095458864473126E-4</c:v>
                </c:pt>
                <c:pt idx="244">
                  <c:v>1.0352071642009907E-4</c:v>
                </c:pt>
                <c:pt idx="245">
                  <c:v>1.0608582425736029E-4</c:v>
                </c:pt>
                <c:pt idx="246">
                  <c:v>1.0865014100884929E-4</c:v>
                </c:pt>
                <c:pt idx="247">
                  <c:v>1.1393037469388195E-4</c:v>
                </c:pt>
                <c:pt idx="248">
                  <c:v>1.1890412042739748E-4</c:v>
                </c:pt>
                <c:pt idx="249">
                  <c:v>1.2146796075144103E-4</c:v>
                </c:pt>
                <c:pt idx="250">
                  <c:v>1.2403241083014231E-4</c:v>
                </c:pt>
                <c:pt idx="251">
                  <c:v>1.2659770875644394E-4</c:v>
                </c:pt>
                <c:pt idx="252">
                  <c:v>1.3192077894293093E-4</c:v>
                </c:pt>
                <c:pt idx="253">
                  <c:v>1.3687218701794398E-4</c:v>
                </c:pt>
                <c:pt idx="254">
                  <c:v>1.3944534179213022E-4</c:v>
                </c:pt>
                <c:pt idx="255">
                  <c:v>1.4202080069865343E-4</c:v>
                </c:pt>
                <c:pt idx="256">
                  <c:v>1.4459881107215956E-4</c:v>
                </c:pt>
                <c:pt idx="257">
                  <c:v>1.4999999999875015E-4</c:v>
                </c:pt>
                <c:pt idx="258">
                  <c:v>1.6013478979243136E-4</c:v>
                </c:pt>
                <c:pt idx="259">
                  <c:v>1.6273724052011631E-4</c:v>
                </c:pt>
                <c:pt idx="260">
                  <c:v>1.6824299256296759E-4</c:v>
                </c:pt>
                <c:pt idx="261">
                  <c:v>1.7581158377943788E-4</c:v>
                </c:pt>
                <c:pt idx="262">
                  <c:v>1.7843948251925875E-4</c:v>
                </c:pt>
                <c:pt idx="263">
                  <c:v>1.8107193213513916E-4</c:v>
                </c:pt>
                <c:pt idx="264">
                  <c:v>1.8668803589981032E-4</c:v>
                </c:pt>
                <c:pt idx="265">
                  <c:v>1.9164905879854062E-4</c:v>
                </c:pt>
                <c:pt idx="266">
                  <c:v>1.9430563386148579E-4</c:v>
                </c:pt>
                <c:pt idx="267">
                  <c:v>1.9696731341594536E-4</c:v>
                </c:pt>
                <c:pt idx="268">
                  <c:v>1.9963419232565266E-4</c:v>
                </c:pt>
                <c:pt idx="269">
                  <c:v>2.0536545241152412E-4</c:v>
                </c:pt>
                <c:pt idx="270">
                  <c:v>2.1035562472879532E-4</c:v>
                </c:pt>
                <c:pt idx="271">
                  <c:v>2.1304994931053902E-4</c:v>
                </c:pt>
                <c:pt idx="272">
                  <c:v>2.1575005799468527E-4</c:v>
                </c:pt>
                <c:pt idx="273">
                  <c:v>2.1845605083402198E-4</c:v>
                </c:pt>
                <c:pt idx="274">
                  <c:v>2.2430733436940172E-4</c:v>
                </c:pt>
                <c:pt idx="275">
                  <c:v>2.2934089074014554E-4</c:v>
                </c:pt>
                <c:pt idx="276">
                  <c:v>2.3207791004767141E-4</c:v>
                </c:pt>
                <c:pt idx="277">
                  <c:v>2.3482190473240466E-4</c:v>
                </c:pt>
                <c:pt idx="278">
                  <c:v>2.3757345975502787E-4</c:v>
                </c:pt>
                <c:pt idx="279">
                  <c:v>2.435526079523446E-4</c:v>
                </c:pt>
                <c:pt idx="280">
                  <c:v>2.4866717564921891E-4</c:v>
                </c:pt>
                <c:pt idx="281">
                  <c:v>2.5146549998311522E-4</c:v>
                </c:pt>
                <c:pt idx="282">
                  <c:v>2.5427501034752437E-4</c:v>
                </c:pt>
                <c:pt idx="283">
                  <c:v>2.5709633034728534E-4</c:v>
                </c:pt>
                <c:pt idx="284">
                  <c:v>2.6322887064562797E-4</c:v>
                </c:pt>
                <c:pt idx="285">
                  <c:v>2.6851237202857846E-4</c:v>
                </c:pt>
                <c:pt idx="286">
                  <c:v>2.7140228751532867E-4</c:v>
                </c:pt>
                <c:pt idx="287">
                  <c:v>2.7430787021404492E-4</c:v>
                </c:pt>
                <c:pt idx="288">
                  <c:v>2.7722978237941683E-4</c:v>
                </c:pt>
                <c:pt idx="289">
                  <c:v>2.8354485650446934E-4</c:v>
                </c:pt>
                <c:pt idx="290">
                  <c:v>2.8909416411160294E-4</c:v>
                </c:pt>
                <c:pt idx="291">
                  <c:v>2.9210785073613031E-4</c:v>
                </c:pt>
                <c:pt idx="292">
                  <c:v>2.951419563378517E-4</c:v>
                </c:pt>
                <c:pt idx="293">
                  <c:v>2.9819718183291406E-4</c:v>
                </c:pt>
                <c:pt idx="294">
                  <c:v>3.047245834600494E-4</c:v>
                </c:pt>
                <c:pt idx="295">
                  <c:v>3.1064349440702534E-4</c:v>
                </c:pt>
                <c:pt idx="296">
                  <c:v>3.1381502645288898E-4</c:v>
                </c:pt>
                <c:pt idx="297">
                  <c:v>3.1701199989765807E-4</c:v>
                </c:pt>
                <c:pt idx="298">
                  <c:v>3.2023515432923032E-4</c:v>
                </c:pt>
                <c:pt idx="299">
                  <c:v>3.2700497501117151E-4</c:v>
                </c:pt>
                <c:pt idx="300">
                  <c:v>3.3338625745802622E-4</c:v>
                </c:pt>
                <c:pt idx="301">
                  <c:v>3.367340695907463E-4</c:v>
                </c:pt>
                <c:pt idx="302">
                  <c:v>3.4010391266010306E-4</c:v>
                </c:pt>
                <c:pt idx="303">
                  <c:v>3.4349477661356167E-4</c:v>
                </c:pt>
                <c:pt idx="304">
                  <c:v>3.5049024310241365E-4</c:v>
                </c:pt>
                <c:pt idx="305">
                  <c:v>3.5724787519398238E-4</c:v>
                </c:pt>
                <c:pt idx="306">
                  <c:v>3.6072832774721261E-4</c:v>
                </c:pt>
                <c:pt idx="307">
                  <c:v>3.6422352184300479E-4</c:v>
                </c:pt>
                <c:pt idx="308">
                  <c:v>3.6773237441588605E-4</c:v>
                </c:pt>
                <c:pt idx="309">
                  <c:v>3.7489939806736367E-4</c:v>
                </c:pt>
                <c:pt idx="310">
                  <c:v>3.8188234304764969E-4</c:v>
                </c:pt>
                <c:pt idx="311">
                  <c:v>3.8544287689808984E-4</c:v>
                </c:pt>
                <c:pt idx="312">
                  <c:v>3.890103517527945E-4</c:v>
                </c:pt>
                <c:pt idx="313">
                  <c:v>3.9258361151605129E-4</c:v>
                </c:pt>
                <c:pt idx="314">
                  <c:v>3.9986651311829511E-4</c:v>
                </c:pt>
                <c:pt idx="315">
                  <c:v>4.0691101256221985E-4</c:v>
                </c:pt>
                <c:pt idx="316">
                  <c:v>4.1049549024543944E-4</c:v>
                </c:pt>
                <c:pt idx="317">
                  <c:v>4.1407859714506285E-4</c:v>
                </c:pt>
                <c:pt idx="318">
                  <c:v>4.176591041230932E-4</c:v>
                </c:pt>
                <c:pt idx="319">
                  <c:v>4.2500088830760909E-4</c:v>
                </c:pt>
                <c:pt idx="320">
                  <c:v>4.3193919552878256E-4</c:v>
                </c:pt>
                <c:pt idx="321">
                  <c:v>4.3549652732317775E-4</c:v>
                </c:pt>
                <c:pt idx="322">
                  <c:v>4.3904794490817669E-4</c:v>
                </c:pt>
                <c:pt idx="323">
                  <c:v>4.4259302403158447E-4</c:v>
                </c:pt>
                <c:pt idx="324">
                  <c:v>4.6020827957380934E-4</c:v>
                </c:pt>
                <c:pt idx="325">
                  <c:v>4.6370624716544548E-4</c:v>
                </c:pt>
                <c:pt idx="326">
                  <c:v>4.6719482079465174E-4</c:v>
                </c:pt>
                <c:pt idx="327">
                  <c:v>4.7456657319245725E-4</c:v>
                </c:pt>
                <c:pt idx="328">
                  <c:v>4.8104615477318993E-4</c:v>
                </c:pt>
                <c:pt idx="329">
                  <c:v>4.8448096611111984E-4</c:v>
                </c:pt>
                <c:pt idx="330">
                  <c:v>4.8790364505992895E-4</c:v>
                </c:pt>
                <c:pt idx="331">
                  <c:v>4.9131372449760509E-4</c:v>
                </c:pt>
                <c:pt idx="332">
                  <c:v>4.9867358921683769E-4</c:v>
                </c:pt>
                <c:pt idx="333">
                  <c:v>5.0481859751255363E-4</c:v>
                </c:pt>
                <c:pt idx="334">
                  <c:v>5.0815856538326666E-4</c:v>
                </c:pt>
                <c:pt idx="335">
                  <c:v>5.1148306670341891E-4</c:v>
                </c:pt>
                <c:pt idx="336">
                  <c:v>5.2285892554649585E-4</c:v>
                </c:pt>
                <c:pt idx="337">
                  <c:v>5.2414547135494548E-4</c:v>
                </c:pt>
                <c:pt idx="338">
                  <c:v>5.2785636836453684E-4</c:v>
                </c:pt>
                <c:pt idx="339">
                  <c:v>5.3107796540890356E-4</c:v>
                </c:pt>
                <c:pt idx="340">
                  <c:v>5.3428218742933016E-4</c:v>
                </c:pt>
                <c:pt idx="341">
                  <c:v>5.3747011199081274E-4</c:v>
                </c:pt>
                <c:pt idx="342">
                  <c:v>5.447611289009504E-4</c:v>
                </c:pt>
                <c:pt idx="343">
                  <c:v>5.5008073132709252E-4</c:v>
                </c:pt>
                <c:pt idx="344">
                  <c:v>5.5631699611889554E-4</c:v>
                </c:pt>
                <c:pt idx="345">
                  <c:v>5.5942183678664057E-4</c:v>
                </c:pt>
                <c:pt idx="346">
                  <c:v>5.6672333813277925E-4</c:v>
                </c:pt>
                <c:pt idx="347">
                  <c:v>5.7177968256149573E-4</c:v>
                </c:pt>
                <c:pt idx="348">
                  <c:v>5.7485966916500948E-4</c:v>
                </c:pt>
                <c:pt idx="349">
                  <c:v>5.7793826202510112E-4</c:v>
                </c:pt>
                <c:pt idx="350">
                  <c:v>5.8101667645674268E-4</c:v>
                </c:pt>
                <c:pt idx="351">
                  <c:v>5.883887633229062E-4</c:v>
                </c:pt>
                <c:pt idx="352">
                  <c:v>5.933532006111834E-4</c:v>
                </c:pt>
                <c:pt idx="353">
                  <c:v>5.9644929703743315E-4</c:v>
                </c:pt>
                <c:pt idx="354">
                  <c:v>5.9955271357357105E-4</c:v>
                </c:pt>
                <c:pt idx="355">
                  <c:v>6.0266473441755047E-4</c:v>
                </c:pt>
                <c:pt idx="356">
                  <c:v>6.1016861661163731E-4</c:v>
                </c:pt>
                <c:pt idx="357">
                  <c:v>6.1522488931221853E-4</c:v>
                </c:pt>
                <c:pt idx="358">
                  <c:v>6.1839953914093594E-4</c:v>
                </c:pt>
                <c:pt idx="359">
                  <c:v>6.2159054742572258E-4</c:v>
                </c:pt>
                <c:pt idx="360">
                  <c:v>6.2479847618889753E-4</c:v>
                </c:pt>
                <c:pt idx="361">
                  <c:v>6.3249335686948278E-4</c:v>
                </c:pt>
                <c:pt idx="362">
                  <c:v>6.3780758202420823E-4</c:v>
                </c:pt>
                <c:pt idx="363">
                  <c:v>6.4110627463707958E-4</c:v>
                </c:pt>
                <c:pt idx="364">
                  <c:v>6.444243698791528E-4</c:v>
                </c:pt>
                <c:pt idx="365">
                  <c:v>6.477622902273855E-4</c:v>
                </c:pt>
                <c:pt idx="366">
                  <c:v>6.5567435011540517E-4</c:v>
                </c:pt>
                <c:pt idx="367">
                  <c:v>6.6132076006925587E-4</c:v>
                </c:pt>
                <c:pt idx="368">
                  <c:v>6.6476423095631839E-4</c:v>
                </c:pt>
                <c:pt idx="369">
                  <c:v>6.6823011452725402E-4</c:v>
                </c:pt>
                <c:pt idx="370">
                  <c:v>6.7171885083268899E-4</c:v>
                </c:pt>
                <c:pt idx="371">
                  <c:v>6.7986478802694943E-4</c:v>
                </c:pt>
                <c:pt idx="372">
                  <c:v>6.8591121231182208E-4</c:v>
                </c:pt>
                <c:pt idx="373">
                  <c:v>6.8952090094924273E-4</c:v>
                </c:pt>
                <c:pt idx="374">
                  <c:v>6.9315613536585394E-4</c:v>
                </c:pt>
                <c:pt idx="375">
                  <c:v>6.9681737319427254E-4</c:v>
                </c:pt>
                <c:pt idx="376">
                  <c:v>7.0521391508094689E-4</c:v>
                </c:pt>
                <c:pt idx="377">
                  <c:v>7.117315992032009E-4</c:v>
                </c:pt>
                <c:pt idx="378">
                  <c:v>7.1552980650957084E-4</c:v>
                </c:pt>
                <c:pt idx="379">
                  <c:v>7.1935681578453182E-4</c:v>
                </c:pt>
                <c:pt idx="380">
                  <c:v>7.2321310225035619E-4</c:v>
                </c:pt>
                <c:pt idx="381">
                  <c:v>7.3187697319285108E-4</c:v>
                </c:pt>
                <c:pt idx="382">
                  <c:v>7.3893507155838099E-4</c:v>
                </c:pt>
                <c:pt idx="383">
                  <c:v>7.4293734329979944E-4</c:v>
                </c:pt>
                <c:pt idx="384">
                  <c:v>7.4696682550611285E-4</c:v>
                </c:pt>
                <c:pt idx="385">
                  <c:v>7.5102274603398573E-4</c:v>
                </c:pt>
                <c:pt idx="386">
                  <c:v>7.5268749693540595E-4</c:v>
                </c:pt>
                <c:pt idx="387">
                  <c:v>7.6749514230466283E-4</c:v>
                </c:pt>
                <c:pt idx="388">
                  <c:v>7.7167144609885006E-4</c:v>
                </c:pt>
                <c:pt idx="389">
                  <c:v>7.7586941963717342E-4</c:v>
                </c:pt>
                <c:pt idx="390">
                  <c:v>7.8008824553424058E-4</c:v>
                </c:pt>
                <c:pt idx="391">
                  <c:v>7.8922457303688307E-4</c:v>
                </c:pt>
                <c:pt idx="392">
                  <c:v>7.9715549875239856E-4</c:v>
                </c:pt>
                <c:pt idx="393">
                  <c:v>8.0146609940602717E-4</c:v>
                </c:pt>
                <c:pt idx="394">
                  <c:v>8.0579251234680653E-4</c:v>
                </c:pt>
                <c:pt idx="395">
                  <c:v>8.1013387493327176E-4</c:v>
                </c:pt>
                <c:pt idx="396">
                  <c:v>8.1943998126029463E-4</c:v>
                </c:pt>
                <c:pt idx="397">
                  <c:v>8.276313425766101E-4</c:v>
                </c:pt>
                <c:pt idx="398">
                  <c:v>8.3203428743572642E-4</c:v>
                </c:pt>
                <c:pt idx="399">
                  <c:v>8.3644687028825988E-4</c:v>
                </c:pt>
                <c:pt idx="400">
                  <c:v>8.4086818322243715E-4</c:v>
                </c:pt>
                <c:pt idx="401">
                  <c:v>8.5029882546373424E-4</c:v>
                </c:pt>
                <c:pt idx="402">
                  <c:v>8.5862235115857853E-4</c:v>
                </c:pt>
                <c:pt idx="403">
                  <c:v>8.6307374749373163E-4</c:v>
                </c:pt>
                <c:pt idx="404">
                  <c:v>8.6752996279383795E-4</c:v>
                </c:pt>
                <c:pt idx="405">
                  <c:v>8.7199172665062673E-4</c:v>
                </c:pt>
                <c:pt idx="406">
                  <c:v>8.8151136704526286E-4</c:v>
                </c:pt>
                <c:pt idx="407">
                  <c:v>8.8990903749789371E-4</c:v>
                </c:pt>
                <c:pt idx="408">
                  <c:v>8.9440966604236978E-4</c:v>
                </c:pt>
                <c:pt idx="409">
                  <c:v>8.9892032751738712E-4</c:v>
                </c:pt>
                <c:pt idx="410">
                  <c:v>9.0344178712410824E-4</c:v>
                </c:pt>
                <c:pt idx="411">
                  <c:v>9.1307571193153538E-4</c:v>
                </c:pt>
                <c:pt idx="412">
                  <c:v>9.2165108899758231E-4</c:v>
                </c:pt>
                <c:pt idx="413">
                  <c:v>9.2623819538305611E-4</c:v>
                </c:pt>
                <c:pt idx="414">
                  <c:v>9.3084079796857918E-4</c:v>
                </c:pt>
                <c:pt idx="415">
                  <c:v>9.3545969757723038E-4</c:v>
                </c:pt>
                <c:pt idx="416">
                  <c:v>9.4524373079923766E-4</c:v>
                </c:pt>
                <c:pt idx="417">
                  <c:v>9.5411446083661989E-4</c:v>
                </c:pt>
                <c:pt idx="418">
                  <c:v>9.5882703604624594E-4</c:v>
                </c:pt>
                <c:pt idx="419">
                  <c:v>9.6356082010578116E-4</c:v>
                </c:pt>
                <c:pt idx="420">
                  <c:v>9.6831664947160919E-4</c:v>
                </c:pt>
                <c:pt idx="421">
                  <c:v>9.7828686057405785E-4</c:v>
                </c:pt>
                <c:pt idx="422">
                  <c:v>9.8757732731701042E-4</c:v>
                </c:pt>
                <c:pt idx="423">
                  <c:v>9.9245610826249561E-4</c:v>
                </c:pt>
                <c:pt idx="424">
                  <c:v>9.9736206018205434E-4</c:v>
                </c:pt>
                <c:pt idx="425">
                  <c:v>1.0022956829167317E-3</c:v>
                </c:pt>
                <c:pt idx="426">
                  <c:v>1.0124857267282837E-3</c:v>
                </c:pt>
                <c:pt idx="427">
                  <c:v>1.0222832469799798E-3</c:v>
                </c:pt>
                <c:pt idx="428">
                  <c:v>1.0273364857358545E-3</c:v>
                </c:pt>
                <c:pt idx="429">
                  <c:v>1.0324094616905638E-3</c:v>
                </c:pt>
                <c:pt idx="430">
                  <c:v>1.037500757053948E-3</c:v>
                </c:pt>
                <c:pt idx="431">
                  <c:v>1.0399803789079138E-3</c:v>
                </c:pt>
                <c:pt idx="432">
                  <c:v>1.058020439900643E-3</c:v>
                </c:pt>
                <c:pt idx="433">
                  <c:v>1.0631817285615412E-3</c:v>
                </c:pt>
                <c:pt idx="434">
                  <c:v>1.06835262774917E-3</c:v>
                </c:pt>
                <c:pt idx="435">
                  <c:v>1.0735316522896825E-3</c:v>
                </c:pt>
                <c:pt idx="436">
                  <c:v>1.0840096792548003E-3</c:v>
                </c:pt>
                <c:pt idx="437">
                  <c:v>1.0942989635085412E-3</c:v>
                </c:pt>
                <c:pt idx="438">
                  <c:v>1.099496000209146E-3</c:v>
                </c:pt>
                <c:pt idx="439">
                  <c:v>1.1046920490183382E-3</c:v>
                </c:pt>
                <c:pt idx="440">
                  <c:v>1.109885557359749E-3</c:v>
                </c:pt>
                <c:pt idx="441">
                  <c:v>1.1203968207859499E-3</c:v>
                </c:pt>
                <c:pt idx="442">
                  <c:v>1.1306027974602878E-3</c:v>
                </c:pt>
                <c:pt idx="443">
                  <c:v>1.135759977756688E-3</c:v>
                </c:pt>
                <c:pt idx="444">
                  <c:v>1.1409050998893056E-3</c:v>
                </c:pt>
                <c:pt idx="445">
                  <c:v>1.146036543867862E-3</c:v>
                </c:pt>
                <c:pt idx="446">
                  <c:v>1.1565065776965406E-3</c:v>
                </c:pt>
                <c:pt idx="447">
                  <c:v>1.16639280136722E-3</c:v>
                </c:pt>
                <c:pt idx="448">
                  <c:v>1.1714316904597197E-3</c:v>
                </c:pt>
                <c:pt idx="449">
                  <c:v>1.1764498219877849E-3</c:v>
                </c:pt>
                <c:pt idx="450">
                  <c:v>1.1814483675777184E-3</c:v>
                </c:pt>
                <c:pt idx="451">
                  <c:v>1.1918198203529052E-3</c:v>
                </c:pt>
                <c:pt idx="452">
                  <c:v>1.2012704066576576E-3</c:v>
                </c:pt>
                <c:pt idx="453">
                  <c:v>1.2061888805291298E-3</c:v>
                </c:pt>
                <c:pt idx="454">
                  <c:v>1.2110949683678E-3</c:v>
                </c:pt>
                <c:pt idx="455">
                  <c:v>1.2159898985158084E-3</c:v>
                </c:pt>
                <c:pt idx="456">
                  <c:v>1.2263091456171918E-3</c:v>
                </c:pt>
                <c:pt idx="457">
                  <c:v>1.2354828926398624E-3</c:v>
                </c:pt>
                <c:pt idx="458">
                  <c:v>1.2403407430605275E-3</c:v>
                </c:pt>
                <c:pt idx="459">
                  <c:v>1.2451949759994265E-3</c:v>
                </c:pt>
                <c:pt idx="460">
                  <c:v>1.250046876518041E-3</c:v>
                </c:pt>
                <c:pt idx="461">
                  <c:v>1.2603781865019727E-3</c:v>
                </c:pt>
                <c:pt idx="462">
                  <c:v>1.2694571392359308E-3</c:v>
                </c:pt>
                <c:pt idx="463">
                  <c:v>1.274316937194617E-3</c:v>
                </c:pt>
                <c:pt idx="464">
                  <c:v>1.2791822832763603E-3</c:v>
                </c:pt>
                <c:pt idx="465">
                  <c:v>1.284054519269868E-3</c:v>
                </c:pt>
                <c:pt idx="466">
                  <c:v>1.2944625423462993E-3</c:v>
                </c:pt>
                <c:pt idx="467">
                  <c:v>1.3036394818016059E-3</c:v>
                </c:pt>
                <c:pt idx="468">
                  <c:v>1.3085663374071794E-3</c:v>
                </c:pt>
                <c:pt idx="469">
                  <c:v>1.3135068582773991E-3</c:v>
                </c:pt>
                <c:pt idx="470">
                  <c:v>1.318460989430273E-3</c:v>
                </c:pt>
                <c:pt idx="471">
                  <c:v>1.3290017902028587E-3</c:v>
                </c:pt>
                <c:pt idx="472">
                  <c:v>1.3384124984829274E-3</c:v>
                </c:pt>
                <c:pt idx="473">
                  <c:v>1.3434338375747413E-3</c:v>
                </c:pt>
                <c:pt idx="474">
                  <c:v>1.3484684458116806E-3</c:v>
                </c:pt>
                <c:pt idx="475">
                  <c:v>1.3535162644630807E-3</c:v>
                </c:pt>
                <c:pt idx="476">
                  <c:v>1.3641932910994437E-3</c:v>
                </c:pt>
                <c:pt idx="477">
                  <c:v>1.3738384498684707E-3</c:v>
                </c:pt>
                <c:pt idx="478">
                  <c:v>1.3789514208960771E-3</c:v>
                </c:pt>
                <c:pt idx="479">
                  <c:v>1.3840772387103319E-3</c:v>
                </c:pt>
                <c:pt idx="480">
                  <c:v>1.3892158408321171E-3</c:v>
                </c:pt>
                <c:pt idx="481">
                  <c:v>1.4000235953112328E-3</c:v>
                </c:pt>
                <c:pt idx="482">
                  <c:v>1.4098968240620542E-3</c:v>
                </c:pt>
                <c:pt idx="483">
                  <c:v>1.4150983917841347E-3</c:v>
                </c:pt>
                <c:pt idx="484">
                  <c:v>1.4203123576892981E-3</c:v>
                </c:pt>
                <c:pt idx="485">
                  <c:v>1.425538655547564E-3</c:v>
                </c:pt>
                <c:pt idx="486">
                  <c:v>1.4364715560368586E-3</c:v>
                </c:pt>
                <c:pt idx="487">
                  <c:v>1.4465658231776609E-3</c:v>
                </c:pt>
                <c:pt idx="488">
                  <c:v>1.4518527686112174E-3</c:v>
                </c:pt>
                <c:pt idx="489">
                  <c:v>1.4571516373695671E-3</c:v>
                </c:pt>
                <c:pt idx="490">
                  <c:v>1.4624623594731811E-3</c:v>
                </c:pt>
                <c:pt idx="491">
                  <c:v>1.4735147249349341E-3</c:v>
                </c:pt>
                <c:pt idx="492">
                  <c:v>1.4838209210426368E-3</c:v>
                </c:pt>
                <c:pt idx="493">
                  <c:v>1.4891884630526197E-3</c:v>
                </c:pt>
                <c:pt idx="494">
                  <c:v>1.4945667455192363E-3</c:v>
                </c:pt>
                <c:pt idx="495">
                  <c:v>1.4999555560587321E-3</c:v>
                </c:pt>
                <c:pt idx="496">
                  <c:v>1.5024750854196391E-3</c:v>
                </c:pt>
                <c:pt idx="497">
                  <c:v>1.5216117855292555E-3</c:v>
                </c:pt>
                <c:pt idx="498">
                  <c:v>1.527050004930192E-3</c:v>
                </c:pt>
                <c:pt idx="499">
                  <c:v>1.5324974506505629E-3</c:v>
                </c:pt>
                <c:pt idx="500">
                  <c:v>1.5379539011551398E-3</c:v>
                </c:pt>
                <c:pt idx="501">
                  <c:v>1.549213906431858E-3</c:v>
                </c:pt>
                <c:pt idx="502">
                  <c:v>1.5598652745358269E-3</c:v>
                </c:pt>
                <c:pt idx="503">
                  <c:v>1.565363380158991E-3</c:v>
                </c:pt>
                <c:pt idx="504">
                  <c:v>1.5708691338907127E-3</c:v>
                </c:pt>
                <c:pt idx="505">
                  <c:v>1.5763823050405662E-3</c:v>
                </c:pt>
                <c:pt idx="506">
                  <c:v>1.5877275254196899E-3</c:v>
                </c:pt>
                <c:pt idx="507">
                  <c:v>1.5985045042319803E-3</c:v>
                </c:pt>
                <c:pt idx="508">
                  <c:v>1.6040512563333326E-3</c:v>
                </c:pt>
                <c:pt idx="509">
                  <c:v>1.6096040142396344E-3</c:v>
                </c:pt>
                <c:pt idx="510">
                  <c:v>1.6151625381026343E-3</c:v>
                </c:pt>
                <c:pt idx="511">
                  <c:v>1.6265805157076301E-3</c:v>
                </c:pt>
                <c:pt idx="512">
                  <c:v>1.6374494516771131E-3</c:v>
                </c:pt>
                <c:pt idx="513">
                  <c:v>1.6542143915861997E-3</c:v>
                </c:pt>
                <c:pt idx="514">
                  <c:v>1.6656944802479151E-3</c:v>
                </c:pt>
                <c:pt idx="515">
                  <c:v>1.6766313865702127E-3</c:v>
                </c:pt>
                <c:pt idx="516">
                  <c:v>1.6878671921453565E-3</c:v>
                </c:pt>
                <c:pt idx="517">
                  <c:v>1.6934919202957785E-3</c:v>
                </c:pt>
                <c:pt idx="518">
                  <c:v>1.7273358203138225E-3</c:v>
                </c:pt>
                <c:pt idx="519">
                  <c:v>1.7670272980496911E-3</c:v>
                </c:pt>
                <c:pt idx="520">
                  <c:v>1.8069415835626095E-3</c:v>
                </c:pt>
                <c:pt idx="521">
                  <c:v>1.8470787040463872E-3</c:v>
                </c:pt>
                <c:pt idx="522">
                  <c:v>1.8874387556938859E-3</c:v>
                </c:pt>
                <c:pt idx="523">
                  <c:v>1.9280219037114746E-3</c:v>
                </c:pt>
                <c:pt idx="524">
                  <c:v>1.968828382332608E-3</c:v>
                </c:pt>
                <c:pt idx="525">
                  <c:v>2.009858494832937E-3</c:v>
                </c:pt>
                <c:pt idx="526">
                  <c:v>2.05420237737155E-3</c:v>
                </c:pt>
                <c:pt idx="527">
                  <c:v>2.095697325392575E-3</c:v>
                </c:pt>
                <c:pt idx="528">
                  <c:v>2.1374174282238058E-3</c:v>
                </c:pt>
                <c:pt idx="529">
                  <c:v>2.1793632657805934E-3</c:v>
                </c:pt>
                <c:pt idx="530">
                  <c:v>2.2215354869098152E-3</c:v>
                </c:pt>
                <c:pt idx="531">
                  <c:v>2.2766468667061927E-3</c:v>
                </c:pt>
                <c:pt idx="532">
                  <c:v>2.3065620200316134E-3</c:v>
                </c:pt>
                <c:pt idx="533">
                  <c:v>2.3619865626378633E-3</c:v>
                </c:pt>
                <c:pt idx="534">
                  <c:v>2.4080893578965999E-3</c:v>
                </c:pt>
                <c:pt idx="535">
                  <c:v>2.4485260634643275E-3</c:v>
                </c:pt>
                <c:pt idx="536">
                  <c:v>2.4921436807829492E-3</c:v>
                </c:pt>
                <c:pt idx="537">
                  <c:v>2.5359947055805681E-3</c:v>
                </c:pt>
                <c:pt idx="538">
                  <c:v>2.5701687457285421E-3</c:v>
                </c:pt>
                <c:pt idx="539">
                  <c:v>2.6244018784421026E-3</c:v>
                </c:pt>
                <c:pt idx="540">
                  <c:v>2.6689606487360607E-3</c:v>
                </c:pt>
                <c:pt idx="541">
                  <c:v>2.7137580710051568E-3</c:v>
                </c:pt>
                <c:pt idx="542">
                  <c:v>2.7587956282635381E-3</c:v>
                </c:pt>
                <c:pt idx="543">
                  <c:v>2.8040748723179298E-3</c:v>
                </c:pt>
                <c:pt idx="544">
                  <c:v>2.8495974237893623E-3</c:v>
                </c:pt>
                <c:pt idx="545">
                  <c:v>2.8953649721309765E-3</c:v>
                </c:pt>
                <c:pt idx="546">
                  <c:v>2.9413792756493176E-3</c:v>
                </c:pt>
                <c:pt idx="547">
                  <c:v>2.9876421615238793E-3</c:v>
                </c:pt>
                <c:pt idx="548">
                  <c:v>3.0341555258286126E-3</c:v>
                </c:pt>
                <c:pt idx="549">
                  <c:v>3.0809213335514715E-3</c:v>
                </c:pt>
                <c:pt idx="550">
                  <c:v>3.1279416186167897E-3</c:v>
                </c:pt>
                <c:pt idx="551">
                  <c:v>3.1752184839063491E-3</c:v>
                </c:pt>
                <c:pt idx="552">
                  <c:v>3.2227541012813184E-3</c:v>
                </c:pt>
                <c:pt idx="553">
                  <c:v>3.2705507116039764E-3</c:v>
                </c:pt>
                <c:pt idx="554">
                  <c:v>3.3186106247605185E-3</c:v>
                </c:pt>
                <c:pt idx="555">
                  <c:v>3.3669362196836476E-3</c:v>
                </c:pt>
                <c:pt idx="556">
                  <c:v>3.4155299443762509E-3</c:v>
                </c:pt>
                <c:pt idx="557">
                  <c:v>3.4643943159335562E-3</c:v>
                </c:pt>
                <c:pt idx="558">
                  <c:v>3.5135319205683293E-3</c:v>
                </c:pt>
                <c:pt idx="559">
                  <c:v>3.5629454136341162E-3</c:v>
                </c:pt>
                <c:pt idx="560">
                  <c:v>3.6013704881636536E-3</c:v>
                </c:pt>
                <c:pt idx="561">
                  <c:v>3.6626110323258253E-3</c:v>
                </c:pt>
                <c:pt idx="562">
                  <c:v>3.7128688145864732E-3</c:v>
                </c:pt>
                <c:pt idx="563">
                  <c:v>3.763413798598415E-3</c:v>
                </c:pt>
                <c:pt idx="564">
                  <c:v>3.814248985795101E-3</c:v>
                </c:pt>
                <c:pt idx="565">
                  <c:v>3.865377446903899E-3</c:v>
                </c:pt>
                <c:pt idx="566">
                  <c:v>3.9168023219715098E-3</c:v>
                </c:pt>
                <c:pt idx="567">
                  <c:v>3.9685268203935083E-3</c:v>
                </c:pt>
                <c:pt idx="568">
                  <c:v>4.0425201296445485E-3</c:v>
                </c:pt>
                <c:pt idx="569">
                  <c:v>4.076416299527345E-3</c:v>
                </c:pt>
                <c:pt idx="570">
                  <c:v>4.1254971438744173E-3</c:v>
                </c:pt>
                <c:pt idx="571">
                  <c:v>4.1784011615087178E-3</c:v>
                </c:pt>
                <c:pt idx="572">
                  <c:v>4.231584310479976E-3</c:v>
                </c:pt>
                <c:pt idx="573">
                  <c:v>4.2729375771402194E-3</c:v>
                </c:pt>
                <c:pt idx="574">
                  <c:v>4.3387602445960315E-3</c:v>
                </c:pt>
                <c:pt idx="575">
                  <c:v>4.3927388124862816E-3</c:v>
                </c:pt>
                <c:pt idx="576">
                  <c:v>4.4469680770920922E-3</c:v>
                </c:pt>
                <c:pt idx="577">
                  <c:v>4.4891520049931974E-3</c:v>
                </c:pt>
                <c:pt idx="578">
                  <c:v>4.5438205522130752E-3</c:v>
                </c:pt>
                <c:pt idx="579">
                  <c:v>4.5987198228932356E-3</c:v>
                </c:pt>
                <c:pt idx="580">
                  <c:v>4.6538419515001388E-3</c:v>
                </c:pt>
                <c:pt idx="581">
                  <c:v>4.709178935717824E-3</c:v>
                </c:pt>
                <c:pt idx="582">
                  <c:v>4.7813357631814211E-3</c:v>
                </c:pt>
                <c:pt idx="583">
                  <c:v>4.820464777483718E-3</c:v>
                </c:pt>
                <c:pt idx="584">
                  <c:v>4.8763969459953635E-3</c:v>
                </c:pt>
                <c:pt idx="585">
                  <c:v>4.9325105919351617E-3</c:v>
                </c:pt>
                <c:pt idx="586">
                  <c:v>4.9887970282544445E-3</c:v>
                </c:pt>
                <c:pt idx="587">
                  <c:v>5.0452474307944922E-3</c:v>
                </c:pt>
                <c:pt idx="588">
                  <c:v>5.101852838233758E-3</c:v>
                </c:pt>
                <c:pt idx="589">
                  <c:v>5.158604152034646E-3</c:v>
                </c:pt>
                <c:pt idx="590">
                  <c:v>5.2154921363913925E-3</c:v>
                </c:pt>
                <c:pt idx="591">
                  <c:v>5.27250741817838E-3</c:v>
                </c:pt>
                <c:pt idx="592">
                  <c:v>5.3296404868982327E-3</c:v>
                </c:pt>
                <c:pt idx="593">
                  <c:v>5.3868816946312263E-3</c:v>
                </c:pt>
                <c:pt idx="594">
                  <c:v>5.4442212559857959E-3</c:v>
                </c:pt>
                <c:pt idx="595">
                  <c:v>5.5016492480494776E-3</c:v>
                </c:pt>
                <c:pt idx="596">
                  <c:v>5.5591556103391929E-3</c:v>
                </c:pt>
                <c:pt idx="597">
                  <c:v>5.6167301447552645E-3</c:v>
                </c:pt>
                <c:pt idx="598">
                  <c:v>5.6743625155334454E-3</c:v>
                </c:pt>
                <c:pt idx="599">
                  <c:v>5.7320422491998133E-3</c:v>
                </c:pt>
                <c:pt idx="600">
                  <c:v>5.7897587345252131E-3</c:v>
                </c:pt>
                <c:pt idx="601">
                  <c:v>5.8475012224823309E-3</c:v>
                </c:pt>
                <c:pt idx="602">
                  <c:v>5.9052588262025561E-3</c:v>
                </c:pt>
                <c:pt idx="603">
                  <c:v>5.9630205209330522E-3</c:v>
                </c:pt>
                <c:pt idx="604">
                  <c:v>6.0207751439993072E-3</c:v>
                </c:pt>
                <c:pt idx="605">
                  <c:v>6.0785113947624311E-3</c:v>
                </c:pt>
                <c:pt idx="606">
                  <c:v>6.1362178345843324E-3</c:v>
                </c:pt>
                <c:pt idx="607">
                  <c:v>6.193882886788518E-3</c:v>
                </c:pt>
                <c:pt idx="608">
                  <c:v>6.251494836626582E-3</c:v>
                </c:pt>
                <c:pt idx="609">
                  <c:v>6.3090418312440472E-3</c:v>
                </c:pt>
                <c:pt idx="610">
                  <c:v>6.366511879648166E-3</c:v>
                </c:pt>
                <c:pt idx="611">
                  <c:v>6.4238928526763875E-3</c:v>
                </c:pt>
                <c:pt idx="612">
                  <c:v>6.4811724829685431E-3</c:v>
                </c:pt>
                <c:pt idx="613">
                  <c:v>6.5383383649392519E-3</c:v>
                </c:pt>
                <c:pt idx="614">
                  <c:v>6.5953779547512021E-3</c:v>
                </c:pt>
                <c:pt idx="615">
                  <c:v>6.652278570292814E-3</c:v>
                </c:pt>
                <c:pt idx="616">
                  <c:v>6.7090273911554624E-3</c:v>
                </c:pt>
                <c:pt idx="617">
                  <c:v>6.7656114586131105E-3</c:v>
                </c:pt>
                <c:pt idx="618">
                  <c:v>6.8220176756054445E-3</c:v>
                </c:pt>
                <c:pt idx="619">
                  <c:v>6.8782328067201375E-3</c:v>
                </c:pt>
                <c:pt idx="620">
                  <c:v>6.9342435393958332E-3</c:v>
                </c:pt>
                <c:pt idx="621">
                  <c:v>6.99004178010975E-3</c:v>
                </c:pt>
                <c:pt idx="622">
                  <c:v>7.0456288676522252E-3</c:v>
                </c:pt>
                <c:pt idx="623">
                  <c:v>7.1010072266282148E-3</c:v>
                </c:pt>
                <c:pt idx="624">
                  <c:v>7.1561794151334818E-3</c:v>
                </c:pt>
                <c:pt idx="625">
                  <c:v>7.2111481247865705E-3</c:v>
                </c:pt>
                <c:pt idx="626">
                  <c:v>7.2659161807605618E-3</c:v>
                </c:pt>
                <c:pt idx="627">
                  <c:v>7.3204865418135161E-3</c:v>
                </c:pt>
                <c:pt idx="628">
                  <c:v>7.3748623003189158E-3</c:v>
                </c:pt>
                <c:pt idx="629">
                  <c:v>7.4290466822967581E-3</c:v>
                </c:pt>
                <c:pt idx="630">
                  <c:v>7.4830430474429081E-3</c:v>
                </c:pt>
                <c:pt idx="631">
                  <c:v>7.5368548891588784E-3</c:v>
                </c:pt>
                <c:pt idx="632">
                  <c:v>7.5904858345822732E-3</c:v>
                </c:pt>
                <c:pt idx="633">
                  <c:v>7.6439396446150391E-3</c:v>
                </c:pt>
                <c:pt idx="634">
                  <c:v>7.6972202139528097E-3</c:v>
                </c:pt>
                <c:pt idx="635">
                  <c:v>7.7503315711140355E-3</c:v>
                </c:pt>
                <c:pt idx="636">
                  <c:v>7.8182005725005929E-3</c:v>
                </c:pt>
                <c:pt idx="637">
                  <c:v>7.8560634322648992E-3</c:v>
                </c:pt>
                <c:pt idx="638">
                  <c:v>7.9086926626608742E-3</c:v>
                </c:pt>
                <c:pt idx="639">
                  <c:v>7.9611701337503581E-3</c:v>
                </c:pt>
                <c:pt idx="640">
                  <c:v>8.0135005435914026E-3</c:v>
                </c:pt>
                <c:pt idx="641">
                  <c:v>8.0656887242341654E-3</c:v>
                </c:pt>
                <c:pt idx="642">
                  <c:v>8.1177396417491596E-3</c:v>
                </c:pt>
                <c:pt idx="643">
                  <c:v>8.1696583962555074E-3</c:v>
                </c:pt>
                <c:pt idx="644">
                  <c:v>8.2214502219480953E-3</c:v>
                </c:pt>
                <c:pt idx="645">
                  <c:v>8.2731204871258224E-3</c:v>
                </c:pt>
                <c:pt idx="646">
                  <c:v>8.3246746942192019E-3</c:v>
                </c:pt>
                <c:pt idx="647">
                  <c:v>8.3761184798190422E-3</c:v>
                </c:pt>
                <c:pt idx="648">
                  <c:v>8.4274576147031748E-3</c:v>
                </c:pt>
                <c:pt idx="649">
                  <c:v>8.4786980038664451E-3</c:v>
                </c:pt>
                <c:pt idx="650">
                  <c:v>8.5298456865472265E-3</c:v>
                </c:pt>
                <c:pt idx="651">
                  <c:v>8.5809068362567523E-3</c:v>
                </c:pt>
                <c:pt idx="652">
                  <c:v>8.6318877608075988E-3</c:v>
                </c:pt>
                <c:pt idx="653">
                  <c:v>8.6827949023425815E-3</c:v>
                </c:pt>
                <c:pt idx="654">
                  <c:v>8.7336348373634586E-3</c:v>
                </c:pt>
                <c:pt idx="655">
                  <c:v>8.7844142767609205E-3</c:v>
                </c:pt>
                <c:pt idx="656">
                  <c:v>8.8351400658437263E-3</c:v>
                </c:pt>
                <c:pt idx="657">
                  <c:v>8.8858191843691411E-3</c:v>
                </c:pt>
                <c:pt idx="658">
                  <c:v>8.9364587465733773E-3</c:v>
                </c:pt>
                <c:pt idx="659">
                  <c:v>8.9870660012011643E-3</c:v>
                </c:pt>
                <c:pt idx="660">
                  <c:v>9.0376483315388126E-3</c:v>
                </c:pt>
                <c:pt idx="661">
                  <c:v>9.0882132554453154E-3</c:v>
                </c:pt>
                <c:pt idx="662">
                  <c:v>9.1387684253830068E-3</c:v>
                </c:pt>
                <c:pt idx="663">
                  <c:v>9.1893216284532637E-3</c:v>
                </c:pt>
                <c:pt idx="664">
                  <c:v>9.239880786427377E-3</c:v>
                </c:pt>
                <c:pt idx="665">
                  <c:v>9.2904539557811631E-3</c:v>
                </c:pt>
                <c:pt idx="666">
                  <c:v>9.3410493277297814E-3</c:v>
                </c:pt>
                <c:pt idx="667">
                  <c:v>9.3916752282638665E-3</c:v>
                </c:pt>
                <c:pt idx="668">
                  <c:v>9.4423401181834791E-3</c:v>
                </c:pt>
                <c:pt idx="669">
                  <c:v>9.4930525931370881E-3</c:v>
                </c:pt>
                <c:pt idx="670">
                  <c:v>9.5438213836579206E-3</c:v>
                </c:pt>
                <c:pt idx="671">
                  <c:v>9.5946553552020714E-3</c:v>
                </c:pt>
                <c:pt idx="672">
                  <c:v>9.6455635022807597E-3</c:v>
                </c:pt>
                <c:pt idx="673">
                  <c:v>9.6965519414456327E-3</c:v>
                </c:pt>
                <c:pt idx="674">
                  <c:v>9.7476189447863824E-3</c:v>
                </c:pt>
                <c:pt idx="675">
                  <c:v>9.7987614678033425E-3</c:v>
                </c:pt>
                <c:pt idx="676">
                  <c:v>9.8499764210127783E-3</c:v>
                </c:pt>
                <c:pt idx="677">
                  <c:v>9.9012606699337372E-3</c:v>
                </c:pt>
                <c:pt idx="678">
                  <c:v>9.9526110350738276E-3</c:v>
                </c:pt>
                <c:pt idx="679">
                  <c:v>1.0004024291915626E-2</c:v>
                </c:pt>
                <c:pt idx="680">
                  <c:v>1.0055497170903331E-2</c:v>
                </c:pt>
                <c:pt idx="681">
                  <c:v>1.0107026357429175E-2</c:v>
                </c:pt>
                <c:pt idx="682">
                  <c:v>1.0158608491820507E-2</c:v>
                </c:pt>
                <c:pt idx="683">
                  <c:v>1.0210240169325561E-2</c:v>
                </c:pt>
                <c:pt idx="684">
                  <c:v>1.0261917940101185E-2</c:v>
                </c:pt>
                <c:pt idx="685">
                  <c:v>1.0313638309199048E-2</c:v>
                </c:pt>
                <c:pt idx="686">
                  <c:v>1.0365397736552939E-2</c:v>
                </c:pt>
                <c:pt idx="687">
                  <c:v>1.0432714136663683E-2</c:v>
                </c:pt>
                <c:pt idx="688">
                  <c:v>1.0469019380094601E-2</c:v>
                </c:pt>
                <c:pt idx="689">
                  <c:v>1.0520874290443372E-2</c:v>
                </c:pt>
                <c:pt idx="690">
                  <c:v>1.0572753647344104E-2</c:v>
                </c:pt>
                <c:pt idx="691">
                  <c:v>1.0624653684947794E-2</c:v>
                </c:pt>
                <c:pt idx="692">
                  <c:v>1.0676570592211346E-2</c:v>
                </c:pt>
                <c:pt idx="693">
                  <c:v>1.0728500512884643E-2</c:v>
                </c:pt>
                <c:pt idx="694">
                  <c:v>1.078043954549939E-2</c:v>
                </c:pt>
                <c:pt idx="695">
                  <c:v>1.0832383743356397E-2</c:v>
                </c:pt>
                <c:pt idx="696">
                  <c:v>1.0884329114513983E-2</c:v>
                </c:pt>
                <c:pt idx="697">
                  <c:v>1.0936271621776149E-2</c:v>
                </c:pt>
                <c:pt idx="698">
                  <c:v>1.0988207182681837E-2</c:v>
                </c:pt>
                <c:pt idx="699">
                  <c:v>1.1040131669491802E-2</c:v>
                </c:pt>
                <c:pt idx="700">
                  <c:v>1.109204090917941E-2</c:v>
                </c:pt>
                <c:pt idx="701">
                  <c:v>1.1143930683417928E-2</c:v>
                </c:pt>
                <c:pt idx="702">
                  <c:v>1.1195796728571558E-2</c:v>
                </c:pt>
                <c:pt idx="703">
                  <c:v>1.1247634735682724E-2</c:v>
                </c:pt>
                <c:pt idx="704">
                  <c:v>1.1299440350462882E-2</c:v>
                </c:pt>
                <c:pt idx="705">
                  <c:v>1.1351209173282657E-2</c:v>
                </c:pt>
                <c:pt idx="706">
                  <c:v>1.1402936759160461E-2</c:v>
                </c:pt>
                <c:pt idx="707">
                  <c:v>1.1454618617753513E-2</c:v>
                </c:pt>
                <c:pt idx="708">
                  <c:v>1.1506250213349292E-2</c:v>
                </c:pt>
                <c:pt idx="709">
                  <c:v>1.1557826964853721E-2</c:v>
                </c:pt>
                <c:pt idx="710">
                  <c:v>1.1609344245784371E-2</c:v>
                </c:pt>
                <c:pt idx="711">
                  <c:v>1.1660797384260166E-2</c:v>
                </c:pt>
                <c:pt idx="712">
                  <c:v>1.171218166299416E-2</c:v>
                </c:pt>
                <c:pt idx="713">
                  <c:v>1.1763492319283905E-2</c:v>
                </c:pt>
                <c:pt idx="714">
                  <c:v>1.1814724545004214E-2</c:v>
                </c:pt>
                <c:pt idx="715">
                  <c:v>1.1865873486598844E-2</c:v>
                </c:pt>
                <c:pt idx="716">
                  <c:v>1.1916934245073271E-2</c:v>
                </c:pt>
                <c:pt idx="717">
                  <c:v>1.1967901875988117E-2</c:v>
                </c:pt>
                <c:pt idx="718">
                  <c:v>1.2018771389450827E-2</c:v>
                </c:pt>
                <c:pt idx="719">
                  <c:v>1.2069537750110633E-2</c:v>
                </c:pt>
                <c:pt idx="720">
                  <c:v>1.2120195877151333E-2</c:v>
                </c:pt>
                <c:pt idx="721">
                  <c:v>1.2170740644285366E-2</c:v>
                </c:pt>
                <c:pt idx="722">
                  <c:v>1.2221166879749001E-2</c:v>
                </c:pt>
                <c:pt idx="723">
                  <c:v>1.227146936629577E-2</c:v>
                </c:pt>
                <c:pt idx="724">
                  <c:v>1.2321642841193175E-2</c:v>
                </c:pt>
                <c:pt idx="725">
                  <c:v>1.2371682793250672E-2</c:v>
                </c:pt>
                <c:pt idx="726">
                  <c:v>1.2421587873765632E-2</c:v>
                </c:pt>
                <c:pt idx="727">
                  <c:v>1.2471357540149176E-2</c:v>
                </c:pt>
                <c:pt idx="728">
                  <c:v>1.2520991263859275E-2</c:v>
                </c:pt>
                <c:pt idx="729">
                  <c:v>1.2570488530404463E-2</c:v>
                </c:pt>
                <c:pt idx="730">
                  <c:v>1.2619848839347352E-2</c:v>
                </c:pt>
                <c:pt idx="731">
                  <c:v>1.2669071704309877E-2</c:v>
                </c:pt>
                <c:pt idx="732">
                  <c:v>1.2718156652976376E-2</c:v>
                </c:pt>
                <c:pt idx="733">
                  <c:v>1.2767103227098396E-2</c:v>
                </c:pt>
                <c:pt idx="734">
                  <c:v>1.2826756462384627E-2</c:v>
                </c:pt>
                <c:pt idx="735">
                  <c:v>1.2875399323471313E-2</c:v>
                </c:pt>
                <c:pt idx="736">
                  <c:v>1.2923902619470904E-2</c:v>
                </c:pt>
                <c:pt idx="737">
                  <c:v>1.2972265942434507E-2</c:v>
                </c:pt>
                <c:pt idx="738">
                  <c:v>1.3006162850141599E-2</c:v>
                </c:pt>
                <c:pt idx="739">
                  <c:v>1.3068571107318169E-2</c:v>
                </c:pt>
                <c:pt idx="740">
                  <c:v>1.3116512203217157E-2</c:v>
                </c:pt>
                <c:pt idx="741">
                  <c:v>1.3164311834044314E-2</c:v>
                </c:pt>
                <c:pt idx="742">
                  <c:v>1.3211969661751789E-2</c:v>
                </c:pt>
                <c:pt idx="743">
                  <c:v>1.3259485362283366E-2</c:v>
                </c:pt>
                <c:pt idx="744">
                  <c:v>1.3306858625579026E-2</c:v>
                </c:pt>
                <c:pt idx="745">
                  <c:v>1.3354089155577981E-2</c:v>
                </c:pt>
                <c:pt idx="746">
                  <c:v>1.3401176670223246E-2</c:v>
                </c:pt>
                <c:pt idx="747">
                  <c:v>1.3448120901464237E-2</c:v>
                </c:pt>
                <c:pt idx="748">
                  <c:v>1.3494921595261996E-2</c:v>
                </c:pt>
                <c:pt idx="749">
                  <c:v>1.3541578511591344E-2</c:v>
                </c:pt>
                <c:pt idx="750">
                  <c:v>1.3588091424445461E-2</c:v>
                </c:pt>
                <c:pt idx="751">
                  <c:v>1.3624041407484817E-2</c:v>
                </c:pt>
                <c:pt idx="752">
                  <c:v>1.3680684405813107E-2</c:v>
                </c:pt>
                <c:pt idx="753">
                  <c:v>1.3726764092435596E-2</c:v>
                </c:pt>
                <c:pt idx="754">
                  <c:v>1.3772699011807724E-2</c:v>
                </c:pt>
                <c:pt idx="755">
                  <c:v>1.3818489008067212E-2</c:v>
                </c:pt>
                <c:pt idx="756">
                  <c:v>1.386413393938968E-2</c:v>
                </c:pt>
                <c:pt idx="757">
                  <c:v>1.3909633677994516E-2</c:v>
                </c:pt>
                <c:pt idx="758">
                  <c:v>1.3954988110146829E-2</c:v>
                </c:pt>
                <c:pt idx="759">
                  <c:v>1.4000197136160925E-2</c:v>
                </c:pt>
                <c:pt idx="760">
                  <c:v>1.4035066890324943E-2</c:v>
                </c:pt>
                <c:pt idx="761">
                  <c:v>1.4090178641299612E-2</c:v>
                </c:pt>
                <c:pt idx="762">
                  <c:v>1.4134950991330511E-2</c:v>
                </c:pt>
                <c:pt idx="763">
                  <c:v>1.4179577677041888E-2</c:v>
                </c:pt>
                <c:pt idx="764">
                  <c:v>1.4224058669044864E-2</c:v>
                </c:pt>
                <c:pt idx="765">
                  <c:v>1.4268393952019303E-2</c:v>
                </c:pt>
                <c:pt idx="766">
                  <c:v>1.4312583524717504E-2</c:v>
                </c:pt>
                <c:pt idx="767">
                  <c:v>1.43566273999666E-2</c:v>
                </c:pt>
                <c:pt idx="768">
                  <c:v>1.4400525604672677E-2</c:v>
                </c:pt>
                <c:pt idx="769">
                  <c:v>1.4444278179822514E-2</c:v>
                </c:pt>
                <c:pt idx="770">
                  <c:v>1.4487885180487927E-2</c:v>
                </c:pt>
                <c:pt idx="771">
                  <c:v>1.4531346675827292E-2</c:v>
                </c:pt>
                <c:pt idx="772">
                  <c:v>1.4574662749090101E-2</c:v>
                </c:pt>
                <c:pt idx="773">
                  <c:v>1.4607978617353374E-2</c:v>
                </c:pt>
                <c:pt idx="774">
                  <c:v>1.4660859032851796E-2</c:v>
                </c:pt>
                <c:pt idx="775">
                  <c:v>1.470373948032699E-2</c:v>
                </c:pt>
                <c:pt idx="776">
                  <c:v>1.4746474979683892E-2</c:v>
                </c:pt>
                <c:pt idx="777">
                  <c:v>1.4795137572920407E-2</c:v>
                </c:pt>
                <c:pt idx="778">
                  <c:v>1.4834322854099184E-2</c:v>
                </c:pt>
                <c:pt idx="779">
                  <c:v>1.4876603191360327E-2</c:v>
                </c:pt>
                <c:pt idx="780">
                  <c:v>1.4918729686587211E-2</c:v>
                </c:pt>
                <c:pt idx="781">
                  <c:v>1.4960699252800439E-2</c:v>
                </c:pt>
                <c:pt idx="782">
                  <c:v>1.5002508784321685E-2</c:v>
                </c:pt>
                <c:pt idx="783">
                  <c:v>1.5044155156774769E-2</c:v>
                </c:pt>
                <c:pt idx="784">
                  <c:v>1.5085635227086747E-2</c:v>
                </c:pt>
                <c:pt idx="785">
                  <c:v>1.5126945833489227E-2</c:v>
                </c:pt>
                <c:pt idx="786">
                  <c:v>1.51680837955201E-2</c:v>
                </c:pt>
                <c:pt idx="787">
                  <c:v>1.5209045914025292E-2</c:v>
                </c:pt>
                <c:pt idx="788">
                  <c:v>1.5249828971160067E-2</c:v>
                </c:pt>
                <c:pt idx="789">
                  <c:v>1.5290429730391205E-2</c:v>
                </c:pt>
                <c:pt idx="790">
                  <c:v>1.5347683509123276E-2</c:v>
                </c:pt>
                <c:pt idx="791">
                  <c:v>1.5371071315582066E-2</c:v>
                </c:pt>
                <c:pt idx="792">
                  <c:v>1.5411105575053185E-2</c:v>
                </c:pt>
                <c:pt idx="793">
                  <c:v>1.545399258809122E-2</c:v>
                </c:pt>
                <c:pt idx="794">
                  <c:v>1.5490584471430808E-2</c:v>
                </c:pt>
                <c:pt idx="795">
                  <c:v>1.5540834929822674E-2</c:v>
                </c:pt>
                <c:pt idx="796">
                  <c:v>1.5580009834533748E-2</c:v>
                </c:pt>
                <c:pt idx="797">
                  <c:v>1.5618975010129871E-2</c:v>
                </c:pt>
                <c:pt idx="798">
                  <c:v>1.5657727037195496E-2</c:v>
                </c:pt>
                <c:pt idx="799">
                  <c:v>1.5696262477557919E-2</c:v>
                </c:pt>
                <c:pt idx="800">
                  <c:v>1.5734577874291875E-2</c:v>
                </c:pt>
                <c:pt idx="801">
                  <c:v>1.5772669751721941E-2</c:v>
                </c:pt>
                <c:pt idx="802">
                  <c:v>1.5810534615428463E-2</c:v>
                </c:pt>
                <c:pt idx="803">
                  <c:v>1.584816895225017E-2</c:v>
                </c:pt>
                <c:pt idx="804">
                  <c:v>1.5885569230290532E-2</c:v>
                </c:pt>
                <c:pt idx="805">
                  <c:v>1.5922731898920833E-2</c:v>
                </c:pt>
                <c:pt idx="806">
                  <c:v>1.5959653388785841E-2</c:v>
                </c:pt>
                <c:pt idx="807">
                  <c:v>1.5996330111808663E-2</c:v>
                </c:pt>
                <c:pt idx="808">
                  <c:v>1.6032758461197054E-2</c:v>
                </c:pt>
                <c:pt idx="809">
                  <c:v>1.606893481144674E-2</c:v>
                </c:pt>
                <c:pt idx="810">
                  <c:v>1.6104855518349059E-2</c:v>
                </c:pt>
                <c:pt idx="811">
                  <c:v>1.6140516918996005E-2</c:v>
                </c:pt>
                <c:pt idx="812">
                  <c:v>1.6175915331786802E-2</c:v>
                </c:pt>
                <c:pt idx="813">
                  <c:v>1.6211047056432934E-2</c:v>
                </c:pt>
                <c:pt idx="814">
                  <c:v>1.6245908373966476E-2</c:v>
                </c:pt>
                <c:pt idx="815">
                  <c:v>1.6280495546745336E-2</c:v>
                </c:pt>
                <c:pt idx="816">
                  <c:v>1.6314804818460503E-2</c:v>
                </c:pt>
                <c:pt idx="817">
                  <c:v>1.634883241414457E-2</c:v>
                </c:pt>
                <c:pt idx="818">
                  <c:v>1.6382574540176116E-2</c:v>
                </c:pt>
                <c:pt idx="819">
                  <c:v>1.6416027384290446E-2</c:v>
                </c:pt>
                <c:pt idx="820">
                  <c:v>1.6449187115585059E-2</c:v>
                </c:pt>
                <c:pt idx="821">
                  <c:v>1.6482049884529514E-2</c:v>
                </c:pt>
                <c:pt idx="822">
                  <c:v>1.6514611822971759E-2</c:v>
                </c:pt>
                <c:pt idx="823">
                  <c:v>1.6546869044148666E-2</c:v>
                </c:pt>
                <c:pt idx="824">
                  <c:v>1.6578817642692589E-2</c:v>
                </c:pt>
                <c:pt idx="825">
                  <c:v>1.6610453694641883E-2</c:v>
                </c:pt>
                <c:pt idx="826">
                  <c:v>1.6641773257449869E-2</c:v>
                </c:pt>
                <c:pt idx="827">
                  <c:v>1.667277236999383E-2</c:v>
                </c:pt>
                <c:pt idx="828">
                  <c:v>1.6703447054383317E-2</c:v>
                </c:pt>
                <c:pt idx="829">
                  <c:v>1.6738103235411812E-2</c:v>
                </c:pt>
                <c:pt idx="830">
                  <c:v>1.6768077997594968E-2</c:v>
                </c:pt>
                <c:pt idx="831">
                  <c:v>1.6797728405645748E-2</c:v>
                </c:pt>
                <c:pt idx="832">
                  <c:v>1.6827056162265697E-2</c:v>
                </c:pt>
                <c:pt idx="833">
                  <c:v>1.6856063002208519E-2</c:v>
                </c:pt>
                <c:pt idx="834">
                  <c:v>1.6884750692279665E-2</c:v>
                </c:pt>
                <c:pt idx="835">
                  <c:v>1.6913121031334764E-2</c:v>
                </c:pt>
                <c:pt idx="836">
                  <c:v>1.6941175850277691E-2</c:v>
                </c:pt>
                <c:pt idx="837">
                  <c:v>1.6968917012061196E-2</c:v>
                </c:pt>
                <c:pt idx="838">
                  <c:v>1.6996346411683409E-2</c:v>
                </c:pt>
                <c:pt idx="839">
                  <c:v>1.7023465976187837E-2</c:v>
                </c:pt>
                <c:pt idx="840">
                  <c:v>1.7050277664659656E-2</c:v>
                </c:pt>
                <c:pt idx="841">
                  <c:v>1.707678346822656E-2</c:v>
                </c:pt>
                <c:pt idx="842">
                  <c:v>1.7102985410054408E-2</c:v>
                </c:pt>
                <c:pt idx="843">
                  <c:v>1.7128885545346764E-2</c:v>
                </c:pt>
                <c:pt idx="844">
                  <c:v>1.7154485961342288E-2</c:v>
                </c:pt>
                <c:pt idx="845">
                  <c:v>1.7186963792331041E-2</c:v>
                </c:pt>
                <c:pt idx="846">
                  <c:v>1.721939075740964E-2</c:v>
                </c:pt>
                <c:pt idx="847">
                  <c:v>1.723651786251747E-2</c:v>
                </c:pt>
                <c:pt idx="848">
                  <c:v>1.7260858168562144E-2</c:v>
                </c:pt>
                <c:pt idx="849">
                  <c:v>1.728491031993672E-2</c:v>
                </c:pt>
                <c:pt idx="850">
                  <c:v>1.7308676605188852E-2</c:v>
                </c:pt>
                <c:pt idx="851">
                  <c:v>1.7332159344882445E-2</c:v>
                </c:pt>
                <c:pt idx="852">
                  <c:v>1.7355360891594809E-2</c:v>
                </c:pt>
                <c:pt idx="853">
                  <c:v>1.7378283629915125E-2</c:v>
                </c:pt>
                <c:pt idx="854">
                  <c:v>1.7400929976439859E-2</c:v>
                </c:pt>
                <c:pt idx="855">
                  <c:v>1.7423302379770321E-2</c:v>
                </c:pt>
                <c:pt idx="856">
                  <c:v>1.7445403320509423E-2</c:v>
                </c:pt>
                <c:pt idx="857">
                  <c:v>1.7467235311258791E-2</c:v>
                </c:pt>
                <c:pt idx="858">
                  <c:v>1.7488800896614635E-2</c:v>
                </c:pt>
                <c:pt idx="859">
                  <c:v>1.7510102653165101E-2</c:v>
                </c:pt>
                <c:pt idx="860">
                  <c:v>1.7531143189486339E-2</c:v>
                </c:pt>
                <c:pt idx="861">
                  <c:v>1.7551925146139652E-2</c:v>
                </c:pt>
                <c:pt idx="862">
                  <c:v>1.7572451195667117E-2</c:v>
                </c:pt>
                <c:pt idx="863">
                  <c:v>1.7592724042588746E-2</c:v>
                </c:pt>
                <c:pt idx="864">
                  <c:v>1.761274642339786E-2</c:v>
                </c:pt>
                <c:pt idx="865">
                  <c:v>1.7632521106559162E-2</c:v>
                </c:pt>
                <c:pt idx="866">
                  <c:v>1.765205089250256E-2</c:v>
                </c:pt>
                <c:pt idx="867">
                  <c:v>1.7671338613621447E-2</c:v>
                </c:pt>
                <c:pt idx="868">
                  <c:v>1.7690387134267859E-2</c:v>
                </c:pt>
                <c:pt idx="869">
                  <c:v>1.7709199350749216E-2</c:v>
                </c:pt>
                <c:pt idx="870">
                  <c:v>1.7727778191323481E-2</c:v>
                </c:pt>
                <c:pt idx="871">
                  <c:v>1.7746126616196761E-2</c:v>
                </c:pt>
                <c:pt idx="872">
                  <c:v>1.776424761751761E-2</c:v>
                </c:pt>
                <c:pt idx="873">
                  <c:v>1.7782144219374629E-2</c:v>
                </c:pt>
                <c:pt idx="874">
                  <c:v>1.7799819477791416E-2</c:v>
                </c:pt>
                <c:pt idx="875">
                  <c:v>1.7817276480723062E-2</c:v>
                </c:pt>
                <c:pt idx="876">
                  <c:v>1.7834518348052445E-2</c:v>
                </c:pt>
                <c:pt idx="877">
                  <c:v>1.7851548231585395E-2</c:v>
                </c:pt>
                <c:pt idx="878">
                  <c:v>1.7868369315047629E-2</c:v>
                </c:pt>
                <c:pt idx="879">
                  <c:v>1.7884984814079945E-2</c:v>
                </c:pt>
                <c:pt idx="880">
                  <c:v>1.7910687019637238E-2</c:v>
                </c:pt>
                <c:pt idx="881">
                  <c:v>1.7922843452400708E-2</c:v>
                </c:pt>
                <c:pt idx="882">
                  <c:v>1.7933625811738546E-2</c:v>
                </c:pt>
                <c:pt idx="883">
                  <c:v>1.794944334338007E-2</c:v>
                </c:pt>
                <c:pt idx="884">
                  <c:v>1.7965065130777325E-2</c:v>
                </c:pt>
                <c:pt idx="885">
                  <c:v>1.7980492582430594E-2</c:v>
                </c:pt>
                <c:pt idx="886">
                  <c:v>1.7995727120677405E-2</c:v>
                </c:pt>
                <c:pt idx="887">
                  <c:v>1.8010770181691903E-2</c:v>
                </c:pt>
                <c:pt idx="888">
                  <c:v>1.8025623215481321E-2</c:v>
                </c:pt>
                <c:pt idx="889">
                  <c:v>1.8040287685885996E-2</c:v>
                </c:pt>
                <c:pt idx="890">
                  <c:v>1.8054765070576736E-2</c:v>
                </c:pt>
                <c:pt idx="891">
                  <c:v>1.8069056861053288E-2</c:v>
                </c:pt>
                <c:pt idx="892">
                  <c:v>1.8083164562642147E-2</c:v>
                </c:pt>
                <c:pt idx="893">
                  <c:v>1.810237025145113E-2</c:v>
                </c:pt>
                <c:pt idx="894">
                  <c:v>1.8110833789588603E-2</c:v>
                </c:pt>
                <c:pt idx="895">
                  <c:v>1.8124398394718695E-2</c:v>
                </c:pt>
                <c:pt idx="896">
                  <c:v>1.8137785070502573E-2</c:v>
                </c:pt>
                <c:pt idx="897">
                  <c:v>1.8150995391374627E-2</c:v>
                </c:pt>
                <c:pt idx="898">
                  <c:v>1.8164030945585701E-2</c:v>
                </c:pt>
                <c:pt idx="899">
                  <c:v>1.817689333520069E-2</c:v>
                </c:pt>
                <c:pt idx="900">
                  <c:v>1.8189584176096774E-2</c:v>
                </c:pt>
                <c:pt idx="901">
                  <c:v>1.8202105097961028E-2</c:v>
                </c:pt>
                <c:pt idx="902">
                  <c:v>1.8214457744289533E-2</c:v>
                </c:pt>
                <c:pt idx="903">
                  <c:v>1.8226643772384303E-2</c:v>
                </c:pt>
                <c:pt idx="904">
                  <c:v>1.8238664853352651E-2</c:v>
                </c:pt>
                <c:pt idx="905">
                  <c:v>1.8250522672103666E-2</c:v>
                </c:pt>
                <c:pt idx="906">
                  <c:v>1.8262218927348216E-2</c:v>
                </c:pt>
                <c:pt idx="907">
                  <c:v>1.8273755331594355E-2</c:v>
                </c:pt>
                <c:pt idx="908">
                  <c:v>1.8285133611148415E-2</c:v>
                </c:pt>
                <c:pt idx="909">
                  <c:v>1.8296355506110841E-2</c:v>
                </c:pt>
                <c:pt idx="910">
                  <c:v>1.8307422770375104E-2</c:v>
                </c:pt>
                <c:pt idx="911">
                  <c:v>1.8318337171625725E-2</c:v>
                </c:pt>
                <c:pt idx="912">
                  <c:v>1.8329100491336077E-2</c:v>
                </c:pt>
                <c:pt idx="913">
                  <c:v>1.8339714524766439E-2</c:v>
                </c:pt>
                <c:pt idx="914">
                  <c:v>1.8350181080962209E-2</c:v>
                </c:pt>
                <c:pt idx="915">
                  <c:v>1.8360501982752183E-2</c:v>
                </c:pt>
                <c:pt idx="916">
                  <c:v>1.8370679066746127E-2</c:v>
                </c:pt>
                <c:pt idx="917">
                  <c:v>1.838071418333238E-2</c:v>
                </c:pt>
                <c:pt idx="918">
                  <c:v>1.8390609196677843E-2</c:v>
                </c:pt>
                <c:pt idx="919">
                  <c:v>1.8400365984723607E-2</c:v>
                </c:pt>
                <c:pt idx="920">
                  <c:v>1.8409986439184726E-2</c:v>
                </c:pt>
                <c:pt idx="921">
                  <c:v>1.8419472465547607E-2</c:v>
                </c:pt>
                <c:pt idx="922">
                  <c:v>1.8428825983067797E-2</c:v>
                </c:pt>
                <c:pt idx="923">
                  <c:v>1.8438048924769333E-2</c:v>
                </c:pt>
                <c:pt idx="924">
                  <c:v>1.844714323744125E-2</c:v>
                </c:pt>
                <c:pt idx="925">
                  <c:v>1.8456110881636473E-2</c:v>
                </c:pt>
                <c:pt idx="926">
                  <c:v>1.8464953831670728E-2</c:v>
                </c:pt>
                <c:pt idx="927">
                  <c:v>1.8473674075618594E-2</c:v>
                </c:pt>
                <c:pt idx="928">
                  <c:v>1.848227361531395E-2</c:v>
                </c:pt>
                <c:pt idx="929">
                  <c:v>1.8490754466346463E-2</c:v>
                </c:pt>
                <c:pt idx="930">
                  <c:v>1.8499118658060934E-2</c:v>
                </c:pt>
                <c:pt idx="931">
                  <c:v>1.8507368233555109E-2</c:v>
                </c:pt>
                <c:pt idx="932">
                  <c:v>1.8515505242754807E-2</c:v>
                </c:pt>
                <c:pt idx="933">
                  <c:v>1.8523531145086581E-2</c:v>
                </c:pt>
                <c:pt idx="934">
                  <c:v>1.8531446342488857E-2</c:v>
                </c:pt>
                <c:pt idx="935">
                  <c:v>1.8539251129006753E-2</c:v>
                </c:pt>
                <c:pt idx="936">
                  <c:v>1.8546945798729841E-2</c:v>
                </c:pt>
                <c:pt idx="937">
                  <c:v>1.8554530645793689E-2</c:v>
                </c:pt>
                <c:pt idx="938">
                  <c:v>1.8562005964378979E-2</c:v>
                </c:pt>
                <c:pt idx="939">
                  <c:v>1.8569372048710842E-2</c:v>
                </c:pt>
                <c:pt idx="940">
                  <c:v>1.8576629193059097E-2</c:v>
                </c:pt>
                <c:pt idx="941">
                  <c:v>1.858377769173692E-2</c:v>
                </c:pt>
                <c:pt idx="942">
                  <c:v>1.8593541731178307E-2</c:v>
                </c:pt>
                <c:pt idx="943">
                  <c:v>1.8600452319090657E-2</c:v>
                </c:pt>
                <c:pt idx="944">
                  <c:v>1.8607255191511258E-2</c:v>
                </c:pt>
                <c:pt idx="945">
                  <c:v>1.8613950642962784E-2</c:v>
                </c:pt>
                <c:pt idx="946">
                  <c:v>1.8620538968011129E-2</c:v>
                </c:pt>
                <c:pt idx="947">
                  <c:v>1.8627020461264542E-2</c:v>
                </c:pt>
                <c:pt idx="948">
                  <c:v>1.8634259330403143E-2</c:v>
                </c:pt>
                <c:pt idx="949">
                  <c:v>1.8639664131028317E-2</c:v>
                </c:pt>
                <c:pt idx="950">
                  <c:v>1.8643273707843022E-2</c:v>
                </c:pt>
                <c:pt idx="951">
                  <c:v>1.8651884009955974E-2</c:v>
                </c:pt>
                <c:pt idx="952">
                  <c:v>1.8657835764818626E-2</c:v>
                </c:pt>
                <c:pt idx="953">
                  <c:v>1.8663682456408412E-2</c:v>
                </c:pt>
                <c:pt idx="954">
                  <c:v>1.8669424379622265E-2</c:v>
                </c:pt>
                <c:pt idx="955">
                  <c:v>1.8675061829395569E-2</c:v>
                </c:pt>
                <c:pt idx="956">
                  <c:v>1.8680595100704755E-2</c:v>
                </c:pt>
                <c:pt idx="957">
                  <c:v>1.8686024488565361E-2</c:v>
                </c:pt>
                <c:pt idx="958">
                  <c:v>1.8691350288031146E-2</c:v>
                </c:pt>
                <c:pt idx="959">
                  <c:v>1.8696572794195194E-2</c:v>
                </c:pt>
                <c:pt idx="960">
                  <c:v>1.8701692302189033E-2</c:v>
                </c:pt>
                <c:pt idx="961">
                  <c:v>1.8706709107181984E-2</c:v>
                </c:pt>
                <c:pt idx="962">
                  <c:v>1.8711623504381169E-2</c:v>
                </c:pt>
                <c:pt idx="963">
                  <c:v>1.871643578903107E-2</c:v>
                </c:pt>
                <c:pt idx="964">
                  <c:v>1.8721146256413961E-2</c:v>
                </c:pt>
                <c:pt idx="965">
                  <c:v>1.8725755201848392E-2</c:v>
                </c:pt>
                <c:pt idx="966">
                  <c:v>1.8730262920689199E-2</c:v>
                </c:pt>
                <c:pt idx="967">
                  <c:v>1.8734669708328346E-2</c:v>
                </c:pt>
                <c:pt idx="968">
                  <c:v>1.8738975860193213E-2</c:v>
                </c:pt>
                <c:pt idx="969">
                  <c:v>1.8743181671746805E-2</c:v>
                </c:pt>
                <c:pt idx="970">
                  <c:v>1.8747287438487744E-2</c:v>
                </c:pt>
                <c:pt idx="971">
                  <c:v>1.8751293455949412E-2</c:v>
                </c:pt>
                <c:pt idx="972">
                  <c:v>1.8753100614907432E-2</c:v>
                </c:pt>
                <c:pt idx="973">
                  <c:v>1.8759007425343532E-2</c:v>
                </c:pt>
                <c:pt idx="974">
                  <c:v>1.8762715968515437E-2</c:v>
                </c:pt>
                <c:pt idx="975">
                  <c:v>1.8766325944887183E-2</c:v>
                </c:pt>
                <c:pt idx="976">
                  <c:v>1.8769837650163317E-2</c:v>
                </c:pt>
                <c:pt idx="977">
                  <c:v>1.8773251380081627E-2</c:v>
                </c:pt>
                <c:pt idx="978">
                  <c:v>1.8776567430412474E-2</c:v>
                </c:pt>
                <c:pt idx="979">
                  <c:v>1.8779786096959676E-2</c:v>
                </c:pt>
                <c:pt idx="980">
                  <c:v>1.8782907675558982E-2</c:v>
                </c:pt>
                <c:pt idx="981">
                  <c:v>1.8785932462078714E-2</c:v>
                </c:pt>
                <c:pt idx="982">
                  <c:v>1.8788860752418274E-2</c:v>
                </c:pt>
                <c:pt idx="983">
                  <c:v>1.879169284250963E-2</c:v>
                </c:pt>
                <c:pt idx="984">
                  <c:v>1.8795667198108261E-2</c:v>
                </c:pt>
                <c:pt idx="985">
                  <c:v>1.8795227476729476E-2</c:v>
                </c:pt>
                <c:pt idx="986">
                  <c:v>1.8799615620094488E-2</c:v>
                </c:pt>
                <c:pt idx="987">
                  <c:v>1.8802067231028098E-2</c:v>
                </c:pt>
                <c:pt idx="988">
                  <c:v>1.8804425205326089E-2</c:v>
                </c:pt>
                <c:pt idx="989">
                  <c:v>1.8806690159499869E-2</c:v>
                </c:pt>
                <c:pt idx="990">
                  <c:v>1.8808862712090306E-2</c:v>
                </c:pt>
                <c:pt idx="991">
                  <c:v>1.8810943483665132E-2</c:v>
                </c:pt>
                <c:pt idx="992">
                  <c:v>1.8812933096819577E-2</c:v>
                </c:pt>
                <c:pt idx="993">
                  <c:v>1.8814832176176174E-2</c:v>
                </c:pt>
                <c:pt idx="994">
                  <c:v>1.8814965713284386E-2</c:v>
                </c:pt>
                <c:pt idx="995">
                  <c:v>1.8816703270911592E-2</c:v>
                </c:pt>
                <c:pt idx="996">
                  <c:v>1.8818352016720403E-2</c:v>
                </c:pt>
                <c:pt idx="997">
                  <c:v>1.8819912585235802E-2</c:v>
                </c:pt>
                <c:pt idx="998">
                  <c:v>1.882084928878704E-2</c:v>
                </c:pt>
                <c:pt idx="999">
                  <c:v>1.8822771738685469E-2</c:v>
                </c:pt>
                <c:pt idx="1000">
                  <c:v>1.8824071602867351E-2</c:v>
                </c:pt>
                <c:pt idx="1001">
                  <c:v>1.8825285848249947E-2</c:v>
                </c:pt>
                <c:pt idx="1002">
                  <c:v>1.8826415119553266E-2</c:v>
                </c:pt>
                <c:pt idx="1003">
                  <c:v>1.8827460063534251E-2</c:v>
                </c:pt>
                <c:pt idx="1004">
                  <c:v>1.8828421328986805E-2</c:v>
                </c:pt>
                <c:pt idx="1005">
                  <c:v>1.8829299566740669E-2</c:v>
                </c:pt>
                <c:pt idx="1006">
                  <c:v>1.8830095429661877E-2</c:v>
                </c:pt>
                <c:pt idx="1007">
                  <c:v>1.8830809572651444E-2</c:v>
                </c:pt>
                <c:pt idx="1008">
                  <c:v>1.8831442652645133E-2</c:v>
                </c:pt>
                <c:pt idx="1009">
                  <c:v>1.8831995328613026E-2</c:v>
                </c:pt>
                <c:pt idx="1010">
                  <c:v>1.8832468261558436E-2</c:v>
                </c:pt>
                <c:pt idx="1011">
                  <c:v>1.8832862114518324E-2</c:v>
                </c:pt>
                <c:pt idx="1012">
                  <c:v>1.8833177552561791E-2</c:v>
                </c:pt>
                <c:pt idx="1013">
                  <c:v>1.8833415242790495E-2</c:v>
                </c:pt>
                <c:pt idx="1014">
                  <c:v>1.8833575854337353E-2</c:v>
                </c:pt>
                <c:pt idx="1015">
                  <c:v>1.883366005836587E-2</c:v>
                </c:pt>
                <c:pt idx="1016">
                  <c:v>1.8833668528071466E-2</c:v>
                </c:pt>
                <c:pt idx="1017">
                  <c:v>1.8833601938678179E-2</c:v>
                </c:pt>
                <c:pt idx="1018">
                  <c:v>1.8833460967440426E-2</c:v>
                </c:pt>
                <c:pt idx="1019">
                  <c:v>1.8833246293641252E-2</c:v>
                </c:pt>
                <c:pt idx="1020">
                  <c:v>1.8832958598592534E-2</c:v>
                </c:pt>
                <c:pt idx="1021">
                  <c:v>1.883259856563391E-2</c:v>
                </c:pt>
                <c:pt idx="1022">
                  <c:v>1.8832166880132756E-2</c:v>
                </c:pt>
                <c:pt idx="1023">
                  <c:v>1.8831664229483545E-2</c:v>
                </c:pt>
                <c:pt idx="1024">
                  <c:v>1.8831091303106957E-2</c:v>
                </c:pt>
                <c:pt idx="1025">
                  <c:v>1.8830448792449894E-2</c:v>
                </c:pt>
                <c:pt idx="1026">
                  <c:v>1.8829737390984817E-2</c:v>
                </c:pt>
                <c:pt idx="1027">
                  <c:v>1.8828957794209733E-2</c:v>
                </c:pt>
                <c:pt idx="1028">
                  <c:v>1.8828110699646475E-2</c:v>
                </c:pt>
                <c:pt idx="1029">
                  <c:v>1.8827196806841313E-2</c:v>
                </c:pt>
                <c:pt idx="1030">
                  <c:v>1.8826216817364568E-2</c:v>
                </c:pt>
                <c:pt idx="1031">
                  <c:v>1.8825171434809034E-2</c:v>
                </c:pt>
                <c:pt idx="1032">
                  <c:v>1.8824061364790881E-2</c:v>
                </c:pt>
                <c:pt idx="1033">
                  <c:v>1.8822887314948113E-2</c:v>
                </c:pt>
                <c:pt idx="1034">
                  <c:v>1.8821649994940563E-2</c:v>
                </c:pt>
                <c:pt idx="1035">
                  <c:v>1.8820350116449471E-2</c:v>
                </c:pt>
                <c:pt idx="1036">
                  <c:v>1.8818988393177027E-2</c:v>
                </c:pt>
                <c:pt idx="1037">
                  <c:v>1.8818049802283108E-2</c:v>
                </c:pt>
                <c:pt idx="1038">
                  <c:v>1.8816549315248867E-2</c:v>
                </c:pt>
                <c:pt idx="1039">
                  <c:v>1.881498865652792E-2</c:v>
                </c:pt>
                <c:pt idx="1040">
                  <c:v>1.881336822813634E-2</c:v>
                </c:pt>
                <c:pt idx="1041">
                  <c:v>1.8811688432099141E-2</c:v>
                </c:pt>
                <c:pt idx="1042">
                  <c:v>1.8809949670448512E-2</c:v>
                </c:pt>
                <c:pt idx="1043">
                  <c:v>1.8808152345225149E-2</c:v>
                </c:pt>
                <c:pt idx="1044">
                  <c:v>1.8806296858476484E-2</c:v>
                </c:pt>
                <c:pt idx="1045">
                  <c:v>1.8804383612257374E-2</c:v>
                </c:pt>
                <c:pt idx="1046">
                  <c:v>1.8802413008630069E-2</c:v>
                </c:pt>
                <c:pt idx="1047">
                  <c:v>1.8800385449662917E-2</c:v>
                </c:pt>
                <c:pt idx="1048">
                  <c:v>1.8798301337431458E-2</c:v>
                </c:pt>
                <c:pt idx="1049">
                  <c:v>1.8796161074016677E-2</c:v>
                </c:pt>
                <c:pt idx="1050">
                  <c:v>1.8792100824815444E-2</c:v>
                </c:pt>
                <c:pt idx="1051">
                  <c:v>1.8791713701993763E-2</c:v>
                </c:pt>
                <c:pt idx="1052">
                  <c:v>1.8789407397577871E-2</c:v>
                </c:pt>
                <c:pt idx="1053">
                  <c:v>1.8787329128943268E-2</c:v>
                </c:pt>
                <c:pt idx="1054">
                  <c:v>1.8784631562459762E-2</c:v>
                </c:pt>
                <c:pt idx="1055">
                  <c:v>1.8782162835981366E-2</c:v>
                </c:pt>
                <c:pt idx="1056">
                  <c:v>1.8779640773047286E-2</c:v>
                </c:pt>
                <c:pt idx="1057">
                  <c:v>1.8777065775781844E-2</c:v>
                </c:pt>
                <c:pt idx="1058">
                  <c:v>1.8774438246312856E-2</c:v>
                </c:pt>
                <c:pt idx="1059">
                  <c:v>1.8771758586772491E-2</c:v>
                </c:pt>
                <c:pt idx="1060">
                  <c:v>1.876902719929684E-2</c:v>
                </c:pt>
                <c:pt idx="1061">
                  <c:v>1.8766244486025912E-2</c:v>
                </c:pt>
                <c:pt idx="1062">
                  <c:v>1.8763410849102768E-2</c:v>
                </c:pt>
                <c:pt idx="1063">
                  <c:v>1.8759785332408616E-2</c:v>
                </c:pt>
                <c:pt idx="1064">
                  <c:v>1.8757592412889063E-2</c:v>
                </c:pt>
                <c:pt idx="1065">
                  <c:v>1.8754608417900522E-2</c:v>
                </c:pt>
                <c:pt idx="1066">
                  <c:v>1.8751575107863367E-2</c:v>
                </c:pt>
                <c:pt idx="1067">
                  <c:v>1.8748492884935474E-2</c:v>
                </c:pt>
                <c:pt idx="1068">
                  <c:v>1.8745362151276451E-2</c:v>
                </c:pt>
                <c:pt idx="1069">
                  <c:v>1.8742183309047877E-2</c:v>
                </c:pt>
                <c:pt idx="1070">
                  <c:v>1.8738956760414375E-2</c:v>
                </c:pt>
                <c:pt idx="1071">
                  <c:v>1.8735682907540564E-2</c:v>
                </c:pt>
                <c:pt idx="1072">
                  <c:v>1.8731711646371003E-2</c:v>
                </c:pt>
                <c:pt idx="1073">
                  <c:v>1.8728994897742494E-2</c:v>
                </c:pt>
                <c:pt idx="1074">
                  <c:v>1.8725581545155755E-2</c:v>
                </c:pt>
                <c:pt idx="1075">
                  <c:v>1.8722122497003758E-2</c:v>
                </c:pt>
                <c:pt idx="1076">
                  <c:v>1.8718618155457875E-2</c:v>
                </c:pt>
                <c:pt idx="1077">
                  <c:v>1.87150689226897E-2</c:v>
                </c:pt>
                <c:pt idx="1078">
                  <c:v>1.8711475200870825E-2</c:v>
                </c:pt>
                <c:pt idx="1079">
                  <c:v>1.8707837392173715E-2</c:v>
                </c:pt>
                <c:pt idx="1080">
                  <c:v>1.8704155898770614E-2</c:v>
                </c:pt>
                <c:pt idx="1081">
                  <c:v>1.8700431122833556E-2</c:v>
                </c:pt>
                <c:pt idx="1082">
                  <c:v>1.869666346653413E-2</c:v>
                </c:pt>
                <c:pt idx="1083">
                  <c:v>1.8692853332043711E-2</c:v>
                </c:pt>
                <c:pt idx="1084">
                  <c:v>1.8689001121532586E-2</c:v>
                </c:pt>
                <c:pt idx="1085">
                  <c:v>1.8684576642743783E-2</c:v>
                </c:pt>
                <c:pt idx="1086">
                  <c:v>1.8681172081126532E-2</c:v>
                </c:pt>
                <c:pt idx="1087">
                  <c:v>1.8677196055567821E-2</c:v>
                </c:pt>
                <c:pt idx="1088">
                  <c:v>1.8673179562660618E-2</c:v>
                </c:pt>
                <c:pt idx="1089">
                  <c:v>1.8667044015536274E-2</c:v>
                </c:pt>
                <c:pt idx="1090">
                  <c:v>1.8662936457725019E-2</c:v>
                </c:pt>
                <c:pt idx="1091">
                  <c:v>1.8658789757886943E-2</c:v>
                </c:pt>
                <c:pt idx="1092">
                  <c:v>1.8654604318136543E-2</c:v>
                </c:pt>
                <c:pt idx="1093">
                  <c:v>1.865038054058658E-2</c:v>
                </c:pt>
                <c:pt idx="1094">
                  <c:v>1.8646118827346958E-2</c:v>
                </c:pt>
                <c:pt idx="1095">
                  <c:v>1.8641819580525618E-2</c:v>
                </c:pt>
                <c:pt idx="1096">
                  <c:v>1.8637483202227422E-2</c:v>
                </c:pt>
                <c:pt idx="1097">
                  <c:v>1.8633110094554834E-2</c:v>
                </c:pt>
                <c:pt idx="1098">
                  <c:v>1.8628700659607034E-2</c:v>
                </c:pt>
                <c:pt idx="1099">
                  <c:v>1.8624255299480343E-2</c:v>
                </c:pt>
                <c:pt idx="1100">
                  <c:v>1.8619774416267814E-2</c:v>
                </c:pt>
                <c:pt idx="1101">
                  <c:v>1.861525841205898E-2</c:v>
                </c:pt>
                <c:pt idx="1102">
                  <c:v>1.8610707688940315E-2</c:v>
                </c:pt>
                <c:pt idx="1103">
                  <c:v>1.8606122648994135E-2</c:v>
                </c:pt>
                <c:pt idx="1104">
                  <c:v>1.8601503694299245E-2</c:v>
                </c:pt>
                <c:pt idx="1105">
                  <c:v>1.859551585141624E-2</c:v>
                </c:pt>
                <c:pt idx="1106">
                  <c:v>1.8592165648957774E-2</c:v>
                </c:pt>
                <c:pt idx="1107">
                  <c:v>1.8587447362448661E-2</c:v>
                </c:pt>
                <c:pt idx="1108">
                  <c:v>1.8582696769465338E-2</c:v>
                </c:pt>
                <c:pt idx="1109">
                  <c:v>1.8577914272065153E-2</c:v>
                </c:pt>
                <c:pt idx="1110">
                  <c:v>1.8573100272301732E-2</c:v>
                </c:pt>
                <c:pt idx="1111">
                  <c:v>1.8568255172222999E-2</c:v>
                </c:pt>
                <c:pt idx="1112">
                  <c:v>1.8563379373873163E-2</c:v>
                </c:pt>
                <c:pt idx="1113">
                  <c:v>1.855847327929052E-2</c:v>
                </c:pt>
                <c:pt idx="1114">
                  <c:v>1.8553537290508976E-2</c:v>
                </c:pt>
                <c:pt idx="1115">
                  <c:v>1.8548571809556755E-2</c:v>
                </c:pt>
                <c:pt idx="1116">
                  <c:v>1.8543577238457037E-2</c:v>
                </c:pt>
                <c:pt idx="1117">
                  <c:v>1.853855397922775E-2</c:v>
                </c:pt>
                <c:pt idx="1118">
                  <c:v>1.8533502433880467E-2</c:v>
                </c:pt>
                <c:pt idx="1119">
                  <c:v>1.8528423004421944E-2</c:v>
                </c:pt>
                <c:pt idx="1120">
                  <c:v>1.8523316092853025E-2</c:v>
                </c:pt>
                <c:pt idx="1121">
                  <c:v>1.8518182101168422E-2</c:v>
                </c:pt>
                <c:pt idx="1122">
                  <c:v>1.8513021431356715E-2</c:v>
                </c:pt>
                <c:pt idx="1123">
                  <c:v>1.850783448540079E-2</c:v>
                </c:pt>
                <c:pt idx="1124">
                  <c:v>1.8502621665276959E-2</c:v>
                </c:pt>
                <c:pt idx="1125">
                  <c:v>1.8497383372955627E-2</c:v>
                </c:pt>
                <c:pt idx="1126">
                  <c:v>1.8492120010400404E-2</c:v>
                </c:pt>
                <c:pt idx="1127">
                  <c:v>1.8486831979568775E-2</c:v>
                </c:pt>
                <c:pt idx="1128">
                  <c:v>1.8481519682410994E-2</c:v>
                </c:pt>
                <c:pt idx="1129">
                  <c:v>1.8476183520871176E-2</c:v>
                </c:pt>
                <c:pt idx="1130">
                  <c:v>1.8470823896886226E-2</c:v>
                </c:pt>
                <c:pt idx="1131">
                  <c:v>1.8465441212386895E-2</c:v>
                </c:pt>
                <c:pt idx="1132">
                  <c:v>1.8460035869295417E-2</c:v>
                </c:pt>
                <c:pt idx="1133">
                  <c:v>1.8454608269528966E-2</c:v>
                </c:pt>
                <c:pt idx="1134">
                  <c:v>1.8449158814995755E-2</c:v>
                </c:pt>
                <c:pt idx="1135">
                  <c:v>1.8443687907597633E-2</c:v>
                </c:pt>
                <c:pt idx="1136">
                  <c:v>1.8438195949229009E-2</c:v>
                </c:pt>
                <c:pt idx="1137">
                  <c:v>1.8432683341776408E-2</c:v>
                </c:pt>
                <c:pt idx="1138">
                  <c:v>1.8427150487119567E-2</c:v>
                </c:pt>
                <c:pt idx="1139">
                  <c:v>1.8421597787130112E-2</c:v>
                </c:pt>
                <c:pt idx="1140">
                  <c:v>1.8416025643341979E-2</c:v>
                </c:pt>
                <c:pt idx="1141">
                  <c:v>1.8409633946105619E-2</c:v>
                </c:pt>
                <c:pt idx="1142">
                  <c:v>1.840402037742701E-2</c:v>
                </c:pt>
                <c:pt idx="1143">
                  <c:v>1.8398387067747018E-2</c:v>
                </c:pt>
                <c:pt idx="1144">
                  <c:v>1.8392733730638326E-2</c:v>
                </c:pt>
                <c:pt idx="1145">
                  <c:v>1.8387060076212488E-2</c:v>
                </c:pt>
                <c:pt idx="1146">
                  <c:v>1.8381365811120383E-2</c:v>
                </c:pt>
                <c:pt idx="1147">
                  <c:v>1.8375650638551976E-2</c:v>
                </c:pt>
                <c:pt idx="1148">
                  <c:v>1.8369914258236999E-2</c:v>
                </c:pt>
                <c:pt idx="1149">
                  <c:v>1.8364156366444492E-2</c:v>
                </c:pt>
                <c:pt idx="1150">
                  <c:v>1.8358416567943778E-2</c:v>
                </c:pt>
                <c:pt idx="1151">
                  <c:v>1.8352612662137113E-2</c:v>
                </c:pt>
                <c:pt idx="1152">
                  <c:v>1.8346786259804928E-2</c:v>
                </c:pt>
                <c:pt idx="1153">
                  <c:v>1.8340937044833971E-2</c:v>
                </c:pt>
                <c:pt idx="1154">
                  <c:v>1.8335064697661507E-2</c:v>
                </c:pt>
                <c:pt idx="1155">
                  <c:v>1.832916889527466E-2</c:v>
                </c:pt>
                <c:pt idx="1156">
                  <c:v>1.8321604993011782E-2</c:v>
                </c:pt>
                <c:pt idx="1157">
                  <c:v>1.8315649583000124E-2</c:v>
                </c:pt>
                <c:pt idx="1158">
                  <c:v>1.8308792809181559E-2</c:v>
                </c:pt>
                <c:pt idx="1159">
                  <c:v>1.8303664545852621E-2</c:v>
                </c:pt>
                <c:pt idx="1160">
                  <c:v>1.8297634245708821E-2</c:v>
                </c:pt>
                <c:pt idx="1161">
                  <c:v>1.8291578303461582E-2</c:v>
                </c:pt>
                <c:pt idx="1162">
                  <c:v>1.8285496374030635E-2</c:v>
                </c:pt>
                <c:pt idx="1163">
                  <c:v>1.8279388108905625E-2</c:v>
                </c:pt>
                <c:pt idx="1164">
                  <c:v>1.8273253156146557E-2</c:v>
                </c:pt>
                <c:pt idx="1165">
                  <c:v>1.8267091160383348E-2</c:v>
                </c:pt>
                <c:pt idx="1166">
                  <c:v>1.8260901762816271E-2</c:v>
                </c:pt>
                <c:pt idx="1167">
                  <c:v>1.8254684601217035E-2</c:v>
                </c:pt>
                <c:pt idx="1168">
                  <c:v>1.8248439309927915E-2</c:v>
                </c:pt>
                <c:pt idx="1169">
                  <c:v>1.8242165519862411E-2</c:v>
                </c:pt>
                <c:pt idx="1170">
                  <c:v>1.8235862858504596E-2</c:v>
                </c:pt>
                <c:pt idx="1171">
                  <c:v>1.8229572153850168E-2</c:v>
                </c:pt>
                <c:pt idx="1172">
                  <c:v>1.8223169414710923E-2</c:v>
                </c:pt>
                <c:pt idx="1173">
                  <c:v>1.8216777870103E-2</c:v>
                </c:pt>
                <c:pt idx="1174">
                  <c:v>1.8210355929860152E-2</c:v>
                </c:pt>
                <c:pt idx="1175">
                  <c:v>1.8203903204327122E-2</c:v>
                </c:pt>
                <c:pt idx="1176">
                  <c:v>1.8197419300421378E-2</c:v>
                </c:pt>
                <c:pt idx="1177">
                  <c:v>1.8190903821633363E-2</c:v>
                </c:pt>
                <c:pt idx="1178">
                  <c:v>1.8184356368026684E-2</c:v>
                </c:pt>
                <c:pt idx="1179">
                  <c:v>1.8177776536238352E-2</c:v>
                </c:pt>
                <c:pt idx="1180">
                  <c:v>1.8171163919479191E-2</c:v>
                </c:pt>
                <c:pt idx="1181">
                  <c:v>1.8164518107533431E-2</c:v>
                </c:pt>
                <c:pt idx="1182">
                  <c:v>1.8157838686759773E-2</c:v>
                </c:pt>
                <c:pt idx="1183">
                  <c:v>1.8151125240091409E-2</c:v>
                </c:pt>
                <c:pt idx="1184">
                  <c:v>1.8144533667202124E-2</c:v>
                </c:pt>
                <c:pt idx="1185">
                  <c:v>1.8137594583676114E-2</c:v>
                </c:pt>
                <c:pt idx="1186">
                  <c:v>1.8130776522669905E-2</c:v>
                </c:pt>
                <c:pt idx="1187">
                  <c:v>1.8123922733250204E-2</c:v>
                </c:pt>
                <c:pt idx="1188">
                  <c:v>1.811703278122629E-2</c:v>
                </c:pt>
                <c:pt idx="1189">
                  <c:v>1.8110106228983E-2</c:v>
                </c:pt>
                <c:pt idx="1190">
                  <c:v>1.8103142635481389E-2</c:v>
                </c:pt>
                <c:pt idx="1191">
                  <c:v>1.8096141556259597E-2</c:v>
                </c:pt>
                <c:pt idx="1192">
                  <c:v>1.8085218615289004E-2</c:v>
                </c:pt>
                <c:pt idx="1193">
                  <c:v>1.8081090902275849E-2</c:v>
                </c:pt>
                <c:pt idx="1194">
                  <c:v>1.8074910519866729E-2</c:v>
                </c:pt>
                <c:pt idx="1195">
                  <c:v>1.8067757913413304E-2</c:v>
                </c:pt>
                <c:pt idx="1196">
                  <c:v>1.8060567875363795E-2</c:v>
                </c:pt>
                <c:pt idx="1197">
                  <c:v>1.8053340627146516E-2</c:v>
                </c:pt>
                <c:pt idx="1198">
                  <c:v>1.8046076390186731E-2</c:v>
                </c:pt>
                <c:pt idx="1199">
                  <c:v>1.8038775385907757E-2</c:v>
                </c:pt>
                <c:pt idx="1200">
                  <c:v>1.8031437835730302E-2</c:v>
                </c:pt>
                <c:pt idx="1201">
                  <c:v>1.8024063961072898E-2</c:v>
                </c:pt>
                <c:pt idx="1202">
                  <c:v>1.8016967699207631E-2</c:v>
                </c:pt>
                <c:pt idx="1203">
                  <c:v>1.8009530203560331E-2</c:v>
                </c:pt>
                <c:pt idx="1204">
                  <c:v>1.8002057005086693E-2</c:v>
                </c:pt>
                <c:pt idx="1205">
                  <c:v>1.7994548325155499E-2</c:v>
                </c:pt>
                <c:pt idx="1206">
                  <c:v>1.7987004385132913E-2</c:v>
                </c:pt>
                <c:pt idx="1207">
                  <c:v>1.7979425406382022E-2</c:v>
                </c:pt>
                <c:pt idx="1208">
                  <c:v>1.7971326751601808E-2</c:v>
                </c:pt>
                <c:pt idx="1209">
                  <c:v>1.7964163218133031E-2</c:v>
                </c:pt>
                <c:pt idx="1210">
                  <c:v>1.7956480451346221E-2</c:v>
                </c:pt>
                <c:pt idx="1211">
                  <c:v>1.7948763531253256E-2</c:v>
                </c:pt>
                <c:pt idx="1212">
                  <c:v>1.7941012679201462E-2</c:v>
                </c:pt>
                <c:pt idx="1213">
                  <c:v>1.793322811653553E-2</c:v>
                </c:pt>
                <c:pt idx="1214">
                  <c:v>1.7925410064595994E-2</c:v>
                </c:pt>
                <c:pt idx="1215">
                  <c:v>1.7917558744720112E-2</c:v>
                </c:pt>
                <c:pt idx="1216">
                  <c:v>1.7909674378241185E-2</c:v>
                </c:pt>
                <c:pt idx="1217">
                  <c:v>1.7901757186489894E-2</c:v>
                </c:pt>
                <c:pt idx="1218">
                  <c:v>1.7893807390791883E-2</c:v>
                </c:pt>
                <c:pt idx="1219">
                  <c:v>1.7885825212470167E-2</c:v>
                </c:pt>
                <c:pt idx="1220">
                  <c:v>1.787781087284316E-2</c:v>
                </c:pt>
                <c:pt idx="1221">
                  <c:v>1.7869764593225555E-2</c:v>
                </c:pt>
                <c:pt idx="1222">
                  <c:v>1.7861686594928324E-2</c:v>
                </c:pt>
                <c:pt idx="1223">
                  <c:v>1.7853577099257396E-2</c:v>
                </c:pt>
                <c:pt idx="1224">
                  <c:v>1.7845436327516076E-2</c:v>
                </c:pt>
                <c:pt idx="1225">
                  <c:v>1.7837264501002197E-2</c:v>
                </c:pt>
                <c:pt idx="1226">
                  <c:v>1.7829061841009641E-2</c:v>
                </c:pt>
                <c:pt idx="1227">
                  <c:v>1.7820828568828356E-2</c:v>
                </c:pt>
                <c:pt idx="1228">
                  <c:v>1.7812564905743032E-2</c:v>
                </c:pt>
                <c:pt idx="1229">
                  <c:v>1.7804271073034856E-2</c:v>
                </c:pt>
                <c:pt idx="1230">
                  <c:v>1.7795947291979967E-2</c:v>
                </c:pt>
                <c:pt idx="1231">
                  <c:v>1.7787593783849708E-2</c:v>
                </c:pt>
                <c:pt idx="1232">
                  <c:v>1.7779210769911236E-2</c:v>
                </c:pt>
                <c:pt idx="1233">
                  <c:v>1.7770798471426253E-2</c:v>
                </c:pt>
                <c:pt idx="1234">
                  <c:v>1.7762357109652072E-2</c:v>
                </c:pt>
                <c:pt idx="1235">
                  <c:v>1.775388690584162E-2</c:v>
                </c:pt>
                <c:pt idx="1236">
                  <c:v>1.7745388081241705E-2</c:v>
                </c:pt>
                <c:pt idx="1237">
                  <c:v>1.7736860857095187E-2</c:v>
                </c:pt>
                <c:pt idx="1238">
                  <c:v>1.7728305454639447E-2</c:v>
                </c:pt>
                <c:pt idx="1239">
                  <c:v>1.7719722095106617E-2</c:v>
                </c:pt>
                <c:pt idx="1240">
                  <c:v>1.7711110999723785E-2</c:v>
                </c:pt>
                <c:pt idx="1241">
                  <c:v>1.770247238971279E-2</c:v>
                </c:pt>
                <c:pt idx="1242">
                  <c:v>1.7693806486290209E-2</c:v>
                </c:pt>
                <c:pt idx="1243">
                  <c:v>1.7685113510667146E-2</c:v>
                </c:pt>
                <c:pt idx="1244">
                  <c:v>1.7676393684049233E-2</c:v>
                </c:pt>
                <c:pt idx="1245">
                  <c:v>1.7667647227636616E-2</c:v>
                </c:pt>
                <c:pt idx="1246">
                  <c:v>1.7658874362623984E-2</c:v>
                </c:pt>
                <c:pt idx="1247">
                  <c:v>1.7650075310200537E-2</c:v>
                </c:pt>
                <c:pt idx="1248">
                  <c:v>1.7641250291549348E-2</c:v>
                </c:pt>
                <c:pt idx="1249">
                  <c:v>1.7632399527848227E-2</c:v>
                </c:pt>
                <c:pt idx="1250">
                  <c:v>1.7623523240269084E-2</c:v>
                </c:pt>
                <c:pt idx="1251">
                  <c:v>1.7614621649977905E-2</c:v>
                </c:pt>
                <c:pt idx="1252">
                  <c:v>1.7605694978134332E-2</c:v>
                </c:pt>
                <c:pt idx="1253">
                  <c:v>1.75967434458934E-2</c:v>
                </c:pt>
                <c:pt idx="1254">
                  <c:v>1.7587767274402703E-2</c:v>
                </c:pt>
                <c:pt idx="1255">
                  <c:v>1.7578766684804143E-2</c:v>
                </c:pt>
                <c:pt idx="1256">
                  <c:v>1.7569741898234362E-2</c:v>
                </c:pt>
                <c:pt idx="1257">
                  <c:v>1.7560693135822775E-2</c:v>
                </c:pt>
                <c:pt idx="1258">
                  <c:v>1.7551620618693104E-2</c:v>
                </c:pt>
                <c:pt idx="1259">
                  <c:v>1.7541562370019494E-2</c:v>
                </c:pt>
                <c:pt idx="1260">
                  <c:v>1.7533405204741774E-2</c:v>
                </c:pt>
                <c:pt idx="1261">
                  <c:v>1.7524262750136018E-2</c:v>
                </c:pt>
                <c:pt idx="1262">
                  <c:v>1.7515097425243559E-2</c:v>
                </c:pt>
                <c:pt idx="1263">
                  <c:v>1.7505909451155266E-2</c:v>
                </c:pt>
                <c:pt idx="1264">
                  <c:v>1.749669904895719E-2</c:v>
                </c:pt>
                <c:pt idx="1265">
                  <c:v>1.7487466439727286E-2</c:v>
                </c:pt>
                <c:pt idx="1266">
                  <c:v>1.747821184453803E-2</c:v>
                </c:pt>
                <c:pt idx="1267">
                  <c:v>1.7468935484454665E-2</c:v>
                </c:pt>
                <c:pt idx="1268">
                  <c:v>1.7459637580535436E-2</c:v>
                </c:pt>
                <c:pt idx="1269">
                  <c:v>1.7450318353832445E-2</c:v>
                </c:pt>
                <c:pt idx="1270">
                  <c:v>1.7440978025390581E-2</c:v>
                </c:pt>
                <c:pt idx="1271">
                  <c:v>1.7431616816247712E-2</c:v>
                </c:pt>
                <c:pt idx="1272">
                  <c:v>1.742223494743558E-2</c:v>
                </c:pt>
                <c:pt idx="1273">
                  <c:v>1.7412832639978042E-2</c:v>
                </c:pt>
                <c:pt idx="1274">
                  <c:v>1.7403410114892603E-2</c:v>
                </c:pt>
                <c:pt idx="1275">
                  <c:v>1.7393967593189324E-2</c:v>
                </c:pt>
                <c:pt idx="1276">
                  <c:v>1.7384505295871034E-2</c:v>
                </c:pt>
                <c:pt idx="1277">
                  <c:v>1.7375023443934438E-2</c:v>
                </c:pt>
                <c:pt idx="1278">
                  <c:v>1.7365522258367475E-2</c:v>
                </c:pt>
                <c:pt idx="1279">
                  <c:v>1.7356001960152388E-2</c:v>
                </c:pt>
                <c:pt idx="1280">
                  <c:v>1.7346462770263103E-2</c:v>
                </c:pt>
                <c:pt idx="1281">
                  <c:v>1.7336904909667196E-2</c:v>
                </c:pt>
                <c:pt idx="1282">
                  <c:v>1.7327328599323476E-2</c:v>
                </c:pt>
                <c:pt idx="1283">
                  <c:v>1.7317734060184845E-2</c:v>
                </c:pt>
                <c:pt idx="1284">
                  <c:v>1.7308121513196096E-2</c:v>
                </c:pt>
                <c:pt idx="1285">
                  <c:v>1.7298491179294148E-2</c:v>
                </c:pt>
                <c:pt idx="1286">
                  <c:v>1.7288843279409338E-2</c:v>
                </c:pt>
                <c:pt idx="1287">
                  <c:v>1.7279178034463907E-2</c:v>
                </c:pt>
                <c:pt idx="1288">
                  <c:v>1.7269495665372649E-2</c:v>
                </c:pt>
                <c:pt idx="1289">
                  <c:v>1.7259796393042474E-2</c:v>
                </c:pt>
                <c:pt idx="1290">
                  <c:v>1.7250080438372842E-2</c:v>
                </c:pt>
                <c:pt idx="1291">
                  <c:v>1.7240348022255991E-2</c:v>
                </c:pt>
                <c:pt idx="1292">
                  <c:v>1.723059936557518E-2</c:v>
                </c:pt>
                <c:pt idx="1293">
                  <c:v>1.7220834689207532E-2</c:v>
                </c:pt>
                <c:pt idx="1294">
                  <c:v>1.7211054214020752E-2</c:v>
                </c:pt>
                <c:pt idx="1295">
                  <c:v>1.720125816087598E-2</c:v>
                </c:pt>
                <c:pt idx="1296">
                  <c:v>1.7191446750625596E-2</c:v>
                </c:pt>
                <c:pt idx="1297">
                  <c:v>1.7181620204114744E-2</c:v>
                </c:pt>
                <c:pt idx="1298">
                  <c:v>1.717177874218026E-2</c:v>
                </c:pt>
                <c:pt idx="1299">
                  <c:v>1.7161922585650864E-2</c:v>
                </c:pt>
                <c:pt idx="1300">
                  <c:v>1.7152051955347834E-2</c:v>
                </c:pt>
                <c:pt idx="1301">
                  <c:v>1.7142167072083693E-2</c:v>
                </c:pt>
                <c:pt idx="1302">
                  <c:v>1.7132268156663511E-2</c:v>
                </c:pt>
                <c:pt idx="1303">
                  <c:v>1.7122355429883603E-2</c:v>
                </c:pt>
                <c:pt idx="1304">
                  <c:v>1.7112429112533054E-2</c:v>
                </c:pt>
                <c:pt idx="1305">
                  <c:v>1.710248942539197E-2</c:v>
                </c:pt>
                <c:pt idx="1306">
                  <c:v>1.7092536589232793E-2</c:v>
                </c:pt>
                <c:pt idx="1307">
                  <c:v>1.7082570824819201E-2</c:v>
                </c:pt>
                <c:pt idx="1308">
                  <c:v>1.7072592352907215E-2</c:v>
                </c:pt>
                <c:pt idx="1309">
                  <c:v>1.7061321570563299E-2</c:v>
                </c:pt>
                <c:pt idx="1310">
                  <c:v>1.7052598169569635E-2</c:v>
                </c:pt>
                <c:pt idx="1311">
                  <c:v>1.7042582899613586E-2</c:v>
                </c:pt>
                <c:pt idx="1312">
                  <c:v>1.7032555805099107E-2</c:v>
                </c:pt>
                <c:pt idx="1313">
                  <c:v>1.7022517106740603E-2</c:v>
                </c:pt>
                <c:pt idx="1314">
                  <c:v>1.7012467025243068E-2</c:v>
                </c:pt>
                <c:pt idx="1315">
                  <c:v>1.7002405781304044E-2</c:v>
                </c:pt>
                <c:pt idx="1316">
                  <c:v>1.6992333595612086E-2</c:v>
                </c:pt>
                <c:pt idx="1317">
                  <c:v>1.6982250688848101E-2</c:v>
                </c:pt>
                <c:pt idx="1318">
                  <c:v>1.6972157281683348E-2</c:v>
                </c:pt>
                <c:pt idx="1319">
                  <c:v>1.6962053594780986E-2</c:v>
                </c:pt>
                <c:pt idx="1320">
                  <c:v>1.6951939848796289E-2</c:v>
                </c:pt>
                <c:pt idx="1321">
                  <c:v>1.6941816264374677E-2</c:v>
                </c:pt>
                <c:pt idx="1322">
                  <c:v>1.6931683062154125E-2</c:v>
                </c:pt>
                <c:pt idx="1323">
                  <c:v>1.6921540462763628E-2</c:v>
                </c:pt>
                <c:pt idx="1324">
                  <c:v>1.6911388686823198E-2</c:v>
                </c:pt>
                <c:pt idx="1325">
                  <c:v>1.6901227954944312E-2</c:v>
                </c:pt>
                <c:pt idx="1326">
                  <c:v>1.6891058487730124E-2</c:v>
                </c:pt>
                <c:pt idx="1327">
                  <c:v>1.6880880505774801E-2</c:v>
                </c:pt>
                <c:pt idx="1328">
                  <c:v>1.6870694229663544E-2</c:v>
                </c:pt>
                <c:pt idx="1329">
                  <c:v>1.6860499879973654E-2</c:v>
                </c:pt>
                <c:pt idx="1330">
                  <c:v>1.6850297677272596E-2</c:v>
                </c:pt>
                <c:pt idx="1331">
                  <c:v>1.6840087842120155E-2</c:v>
                </c:pt>
                <c:pt idx="1332">
                  <c:v>1.6829870595066042E-2</c:v>
                </c:pt>
                <c:pt idx="1333">
                  <c:v>1.6819646156652317E-2</c:v>
                </c:pt>
                <c:pt idx="1334">
                  <c:v>1.6809414747411822E-2</c:v>
                </c:pt>
                <c:pt idx="1335">
                  <c:v>1.6799176587868437E-2</c:v>
                </c:pt>
                <c:pt idx="1336">
                  <c:v>1.6788931898537054E-2</c:v>
                </c:pt>
                <c:pt idx="1337">
                  <c:v>1.6778680899924247E-2</c:v>
                </c:pt>
                <c:pt idx="1338">
                  <c:v>1.6768423812526946E-2</c:v>
                </c:pt>
                <c:pt idx="1339">
                  <c:v>1.675816085683399E-2</c:v>
                </c:pt>
                <c:pt idx="1340">
                  <c:v>1.6747892253324792E-2</c:v>
                </c:pt>
                <c:pt idx="1341">
                  <c:v>1.6737618222469785E-2</c:v>
                </c:pt>
                <c:pt idx="1342">
                  <c:v>1.6727338984730871E-2</c:v>
                </c:pt>
                <c:pt idx="1343">
                  <c:v>1.6717054760560741E-2</c:v>
                </c:pt>
                <c:pt idx="1344">
                  <c:v>1.6706765770403118E-2</c:v>
                </c:pt>
                <c:pt idx="1345">
                  <c:v>1.6696472234692741E-2</c:v>
                </c:pt>
                <c:pt idx="1346">
                  <c:v>1.6686174373855365E-2</c:v>
                </c:pt>
                <c:pt idx="1347">
                  <c:v>1.6675872408308211E-2</c:v>
                </c:pt>
                <c:pt idx="1348">
                  <c:v>1.6665566558458862E-2</c:v>
                </c:pt>
                <c:pt idx="1349">
                  <c:v>1.6653072487341398E-2</c:v>
                </c:pt>
                <c:pt idx="1350">
                  <c:v>1.6642757915025574E-2</c:v>
                </c:pt>
                <c:pt idx="1351">
                  <c:v>1.6632440182827366E-2</c:v>
                </c:pt>
                <c:pt idx="1352">
                  <c:v>1.6622119511136582E-2</c:v>
                </c:pt>
                <c:pt idx="1353">
                  <c:v>1.661179612033389E-2</c:v>
                </c:pt>
                <c:pt idx="1354">
                  <c:v>1.6601470230791456E-2</c:v>
                </c:pt>
                <c:pt idx="1355">
                  <c:v>1.6591142062871204E-2</c:v>
                </c:pt>
                <c:pt idx="1356">
                  <c:v>1.6580811836927448E-2</c:v>
                </c:pt>
                <c:pt idx="1357">
                  <c:v>1.6570479773303601E-2</c:v>
                </c:pt>
                <c:pt idx="1358">
                  <c:v>1.6560146092336112E-2</c:v>
                </c:pt>
                <c:pt idx="1359">
                  <c:v>1.6549811014350317E-2</c:v>
                </c:pt>
                <c:pt idx="1360">
                  <c:v>1.6539474759663282E-2</c:v>
                </c:pt>
                <c:pt idx="1361">
                  <c:v>1.6523592003147323E-2</c:v>
                </c:pt>
                <c:pt idx="1362">
                  <c:v>1.6518799601408854E-2</c:v>
                </c:pt>
                <c:pt idx="1363">
                  <c:v>1.6508461138429846E-2</c:v>
                </c:pt>
                <c:pt idx="1364">
                  <c:v>1.649775969683542E-2</c:v>
                </c:pt>
                <c:pt idx="1365">
                  <c:v>1.6487783546170597E-2</c:v>
                </c:pt>
                <c:pt idx="1366">
                  <c:v>1.6477444857423848E-2</c:v>
                </c:pt>
                <c:pt idx="1367">
                  <c:v>1.6467106533939797E-2</c:v>
                </c:pt>
                <c:pt idx="1368">
                  <c:v>1.6456768795962539E-2</c:v>
                </c:pt>
                <c:pt idx="1369">
                  <c:v>1.6446431863726369E-2</c:v>
                </c:pt>
                <c:pt idx="1370">
                  <c:v>1.6436095957457736E-2</c:v>
                </c:pt>
                <c:pt idx="1371">
                  <c:v>1.6425761297372641E-2</c:v>
                </c:pt>
                <c:pt idx="1372">
                  <c:v>1.6415428103679026E-2</c:v>
                </c:pt>
                <c:pt idx="1373">
                  <c:v>1.6405096596574589E-2</c:v>
                </c:pt>
                <c:pt idx="1374">
                  <c:v>1.6394766996249626E-2</c:v>
                </c:pt>
                <c:pt idx="1375">
                  <c:v>1.6384439522883109E-2</c:v>
                </c:pt>
                <c:pt idx="1376">
                  <c:v>1.6374114396647037E-2</c:v>
                </c:pt>
                <c:pt idx="1377">
                  <c:v>1.6363791837702743E-2</c:v>
                </c:pt>
                <c:pt idx="1378">
                  <c:v>1.6353472066203273E-2</c:v>
                </c:pt>
                <c:pt idx="1379">
                  <c:v>1.6343155302292096E-2</c:v>
                </c:pt>
                <c:pt idx="1380">
                  <c:v>1.6332841766104184E-2</c:v>
                </c:pt>
                <c:pt idx="1381">
                  <c:v>1.6322531677764925E-2</c:v>
                </c:pt>
                <c:pt idx="1382">
                  <c:v>1.6312225257390782E-2</c:v>
                </c:pt>
                <c:pt idx="1383">
                  <c:v>1.6301922725089065E-2</c:v>
                </c:pt>
                <c:pt idx="1384">
                  <c:v>1.6292722885381028E-2</c:v>
                </c:pt>
                <c:pt idx="1385">
                  <c:v>1.6281330205087936E-2</c:v>
                </c:pt>
                <c:pt idx="1386">
                  <c:v>1.6271040657557842E-2</c:v>
                </c:pt>
                <c:pt idx="1387">
                  <c:v>1.626075587843968E-2</c:v>
                </c:pt>
                <c:pt idx="1388">
                  <c:v>1.6250109951609359E-2</c:v>
                </c:pt>
                <c:pt idx="1389">
                  <c:v>1.6240201505678033E-2</c:v>
                </c:pt>
                <c:pt idx="1390">
                  <c:v>1.6229932352132423E-2</c:v>
                </c:pt>
                <c:pt idx="1391">
                  <c:v>1.6219668847193194E-2</c:v>
                </c:pt>
                <c:pt idx="1392">
                  <c:v>1.6209411210887061E-2</c:v>
                </c:pt>
                <c:pt idx="1393">
                  <c:v>1.6199159663230732E-2</c:v>
                </c:pt>
                <c:pt idx="1394">
                  <c:v>1.6188914424233501E-2</c:v>
                </c:pt>
                <c:pt idx="1395">
                  <c:v>1.6178675713893777E-2</c:v>
                </c:pt>
                <c:pt idx="1396">
                  <c:v>1.616844375220278E-2</c:v>
                </c:pt>
                <c:pt idx="1397">
                  <c:v>1.6159313924667955E-2</c:v>
                </c:pt>
                <c:pt idx="1398">
                  <c:v>1.6148000954683692E-2</c:v>
                </c:pt>
                <c:pt idx="1399">
                  <c:v>1.6137790558792085E-2</c:v>
                </c:pt>
                <c:pt idx="1400">
                  <c:v>1.6127587791422159E-2</c:v>
                </c:pt>
                <c:pt idx="1401">
                  <c:v>1.611339002942359E-2</c:v>
                </c:pt>
                <c:pt idx="1402">
                  <c:v>1.6103206121656673E-2</c:v>
                </c:pt>
                <c:pt idx="1403">
                  <c:v>1.6093030150386461E-2</c:v>
                </c:pt>
                <c:pt idx="1404">
                  <c:v>1.6082862146373705E-2</c:v>
                </c:pt>
                <c:pt idx="1405">
                  <c:v>1.6072702139661041E-2</c:v>
                </c:pt>
                <c:pt idx="1406">
                  <c:v>1.6062550159572329E-2</c:v>
                </c:pt>
                <c:pt idx="1407">
                  <c:v>1.6052406234713761E-2</c:v>
                </c:pt>
                <c:pt idx="1408">
                  <c:v>1.6042270392971885E-2</c:v>
                </c:pt>
                <c:pt idx="1409">
                  <c:v>1.6032142661516657E-2</c:v>
                </c:pt>
                <c:pt idx="1410">
                  <c:v>1.6022385374281817E-2</c:v>
                </c:pt>
                <c:pt idx="1411">
                  <c:v>1.601227378387848E-2</c:v>
                </c:pt>
                <c:pt idx="1412">
                  <c:v>1.6002170386660887E-2</c:v>
                </c:pt>
                <c:pt idx="1413">
                  <c:v>1.5992075206491596E-2</c:v>
                </c:pt>
                <c:pt idx="1414">
                  <c:v>1.5981988266512863E-2</c:v>
                </c:pt>
                <c:pt idx="1415">
                  <c:v>1.5971909589147515E-2</c:v>
                </c:pt>
                <c:pt idx="1416">
                  <c:v>1.5958963465504596E-2</c:v>
                </c:pt>
                <c:pt idx="1417">
                  <c:v>1.5951777108347685E-2</c:v>
                </c:pt>
                <c:pt idx="1418">
                  <c:v>1.5941723346158454E-2</c:v>
                </c:pt>
                <c:pt idx="1419">
                  <c:v>1.5930243551830162E-2</c:v>
                </c:pt>
                <c:pt idx="1420">
                  <c:v>1.592020769501477E-2</c:v>
                </c:pt>
                <c:pt idx="1421">
                  <c:v>1.5910180222758183E-2</c:v>
                </c:pt>
                <c:pt idx="1422">
                  <c:v>1.5900161152341472E-2</c:v>
                </c:pt>
                <c:pt idx="1423">
                  <c:v>1.5890150500325644E-2</c:v>
                </c:pt>
                <c:pt idx="1424">
                  <c:v>1.5880148282552492E-2</c:v>
                </c:pt>
                <c:pt idx="1425">
                  <c:v>1.5870154514144162E-2</c:v>
                </c:pt>
                <c:pt idx="1426">
                  <c:v>1.5860169209502725E-2</c:v>
                </c:pt>
                <c:pt idx="1427">
                  <c:v>1.5850192382311699E-2</c:v>
                </c:pt>
                <c:pt idx="1428">
                  <c:v>1.584022404553409E-2</c:v>
                </c:pt>
                <c:pt idx="1429">
                  <c:v>1.5830264211414126E-2</c:v>
                </c:pt>
                <c:pt idx="1430">
                  <c:v>1.5820312891476618E-2</c:v>
                </c:pt>
                <c:pt idx="1431">
                  <c:v>1.581037009652651E-2</c:v>
                </c:pt>
                <c:pt idx="1432">
                  <c:v>1.580043583664998E-2</c:v>
                </c:pt>
                <c:pt idx="1433">
                  <c:v>1.5790510121213346E-2</c:v>
                </c:pt>
                <c:pt idx="1434">
                  <c:v>1.5780592958863717E-2</c:v>
                </c:pt>
                <c:pt idx="1435">
                  <c:v>1.5770684357529877E-2</c:v>
                </c:pt>
                <c:pt idx="1436">
                  <c:v>1.5760784324420303E-2</c:v>
                </c:pt>
                <c:pt idx="1437">
                  <c:v>1.5750892866024709E-2</c:v>
                </c:pt>
                <c:pt idx="1438">
                  <c:v>1.574100998811382E-2</c:v>
                </c:pt>
                <c:pt idx="1439">
                  <c:v>1.573113569573938E-2</c:v>
                </c:pt>
                <c:pt idx="1440">
                  <c:v>1.5721269993233263E-2</c:v>
                </c:pt>
                <c:pt idx="1441">
                  <c:v>1.5711412884209453E-2</c:v>
                </c:pt>
                <c:pt idx="1442">
                  <c:v>1.5701564371562296E-2</c:v>
                </c:pt>
                <c:pt idx="1443">
                  <c:v>1.5691724457467367E-2</c:v>
                </c:pt>
                <c:pt idx="1444">
                  <c:v>1.568189314338125E-2</c:v>
                </c:pt>
                <c:pt idx="1445">
                  <c:v>1.5672070430041769E-2</c:v>
                </c:pt>
                <c:pt idx="1446">
                  <c:v>1.5662256317467756E-2</c:v>
                </c:pt>
                <c:pt idx="1447">
                  <c:v>1.5652450804959282E-2</c:v>
                </c:pt>
                <c:pt idx="1448">
                  <c:v>1.5642653891098084E-2</c:v>
                </c:pt>
                <c:pt idx="1449">
                  <c:v>1.5632865573746466E-2</c:v>
                </c:pt>
                <c:pt idx="1450">
                  <c:v>1.5623085850048643E-2</c:v>
                </c:pt>
                <c:pt idx="1451">
                  <c:v>1.5613314716429382E-2</c:v>
                </c:pt>
                <c:pt idx="1452">
                  <c:v>1.5603552168686899E-2</c:v>
                </c:pt>
                <c:pt idx="1453">
                  <c:v>1.5592405544341827E-2</c:v>
                </c:pt>
                <c:pt idx="1454">
                  <c:v>1.5582661684434843E-2</c:v>
                </c:pt>
                <c:pt idx="1455">
                  <c:v>1.5572926822805927E-2</c:v>
                </c:pt>
                <c:pt idx="1456">
                  <c:v>1.556320114174411E-2</c:v>
                </c:pt>
                <c:pt idx="1457">
                  <c:v>1.5553484823530764E-2</c:v>
                </c:pt>
                <c:pt idx="1458">
                  <c:v>1.5543778050440903E-2</c:v>
                </c:pt>
                <c:pt idx="1459">
                  <c:v>1.5534081004742975E-2</c:v>
                </c:pt>
                <c:pt idx="1460">
                  <c:v>1.5524393868697983E-2</c:v>
                </c:pt>
                <c:pt idx="1461">
                  <c:v>1.5514716824560572E-2</c:v>
                </c:pt>
                <c:pt idx="1462">
                  <c:v>1.5505050054578607E-2</c:v>
                </c:pt>
                <c:pt idx="1463">
                  <c:v>1.5495393740993155E-2</c:v>
                </c:pt>
                <c:pt idx="1464">
                  <c:v>1.5485748066038505E-2</c:v>
                </c:pt>
                <c:pt idx="1465">
                  <c:v>1.5476113211942363E-2</c:v>
                </c:pt>
                <c:pt idx="1466">
                  <c:v>1.5466489360926094E-2</c:v>
                </c:pt>
                <c:pt idx="1467">
                  <c:v>1.5455504380952773E-2</c:v>
                </c:pt>
                <c:pt idx="1468">
                  <c:v>1.544590472153427E-2</c:v>
                </c:pt>
                <c:pt idx="1469">
                  <c:v>1.5434925131638043E-2</c:v>
                </c:pt>
                <c:pt idx="1470">
                  <c:v>1.542674031208355E-2</c:v>
                </c:pt>
                <c:pt idx="1471">
                  <c:v>1.5417175926432077E-2</c:v>
                </c:pt>
                <c:pt idx="1472">
                  <c:v>1.5407623663072158E-2</c:v>
                </c:pt>
                <c:pt idx="1473">
                  <c:v>1.5398083704178289E-2</c:v>
                </c:pt>
                <c:pt idx="1474">
                  <c:v>1.5388556231917516E-2</c:v>
                </c:pt>
                <c:pt idx="1475">
                  <c:v>1.5379041428450976E-2</c:v>
                </c:pt>
                <c:pt idx="1476">
                  <c:v>1.5369539475933015E-2</c:v>
                </c:pt>
                <c:pt idx="1477">
                  <c:v>1.536005055651163E-2</c:v>
                </c:pt>
                <c:pt idx="1478">
                  <c:v>1.5350574852328464E-2</c:v>
                </c:pt>
                <c:pt idx="1479">
                  <c:v>1.5341112545518808E-2</c:v>
                </c:pt>
                <c:pt idx="1480">
                  <c:v>1.5331663818211827E-2</c:v>
                </c:pt>
                <c:pt idx="1481">
                  <c:v>1.5322228852529452E-2</c:v>
                </c:pt>
                <c:pt idx="1482">
                  <c:v>1.5312807830588361E-2</c:v>
                </c:pt>
                <c:pt idx="1483">
                  <c:v>1.5303400934498225E-2</c:v>
                </c:pt>
                <c:pt idx="1484">
                  <c:v>1.5294008346362803E-2</c:v>
                </c:pt>
                <c:pt idx="1485">
                  <c:v>1.5284630248279934E-2</c:v>
                </c:pt>
                <c:pt idx="1486">
                  <c:v>1.5275266822340016E-2</c:v>
                </c:pt>
                <c:pt idx="1487">
                  <c:v>1.5265918250628632E-2</c:v>
                </c:pt>
                <c:pt idx="1488">
                  <c:v>1.5256584715224571E-2</c:v>
                </c:pt>
                <c:pt idx="1489">
                  <c:v>1.5247266398200272E-2</c:v>
                </c:pt>
                <c:pt idx="1490">
                  <c:v>1.5237963481622917E-2</c:v>
                </c:pt>
                <c:pt idx="1491">
                  <c:v>1.5228676147552682E-2</c:v>
                </c:pt>
                <c:pt idx="1492">
                  <c:v>1.5219404578044269E-2</c:v>
                </c:pt>
                <c:pt idx="1493">
                  <c:v>1.5210148955146243E-2</c:v>
                </c:pt>
                <c:pt idx="1494">
                  <c:v>1.5200909460900604E-2</c:v>
                </c:pt>
                <c:pt idx="1495">
                  <c:v>1.519168627734453E-2</c:v>
                </c:pt>
                <c:pt idx="1496">
                  <c:v>1.5182479586508195E-2</c:v>
                </c:pt>
                <c:pt idx="1497">
                  <c:v>1.5173289570416732E-2</c:v>
                </c:pt>
                <c:pt idx="1498">
                  <c:v>1.5164116411088488E-2</c:v>
                </c:pt>
                <c:pt idx="1499">
                  <c:v>1.5154960290536769E-2</c:v>
                </c:pt>
                <c:pt idx="1500">
                  <c:v>1.5145821390768754E-2</c:v>
                </c:pt>
                <c:pt idx="1501">
                  <c:v>1.5136699893785707E-2</c:v>
                </c:pt>
                <c:pt idx="1502">
                  <c:v>1.5127595981583631E-2</c:v>
                </c:pt>
                <c:pt idx="1503">
                  <c:v>1.5118509836152186E-2</c:v>
                </c:pt>
                <c:pt idx="1504">
                  <c:v>1.5109441639475772E-2</c:v>
                </c:pt>
                <c:pt idx="1505">
                  <c:v>1.5100391573532875E-2</c:v>
                </c:pt>
                <c:pt idx="1506">
                  <c:v>1.5091359820296508E-2</c:v>
                </c:pt>
                <c:pt idx="1507">
                  <c:v>1.5082346561734206E-2</c:v>
                </c:pt>
                <c:pt idx="1508">
                  <c:v>1.5073351979807813E-2</c:v>
                </c:pt>
                <c:pt idx="1509">
                  <c:v>1.5064376256473479E-2</c:v>
                </c:pt>
                <c:pt idx="1510">
                  <c:v>1.5055419573682314E-2</c:v>
                </c:pt>
                <c:pt idx="1511">
                  <c:v>1.5046482113379736E-2</c:v>
                </c:pt>
                <c:pt idx="1512">
                  <c:v>1.5037564057505469E-2</c:v>
                </c:pt>
                <c:pt idx="1513">
                  <c:v>1.5028665587994417E-2</c:v>
                </c:pt>
                <c:pt idx="1514">
                  <c:v>1.5019786886775794E-2</c:v>
                </c:pt>
                <c:pt idx="1515">
                  <c:v>1.5010928135773554E-2</c:v>
                </c:pt>
                <c:pt idx="1516">
                  <c:v>1.5002089516906396E-2</c:v>
                </c:pt>
                <c:pt idx="1517">
                  <c:v>1.4993271212087763E-2</c:v>
                </c:pt>
                <c:pt idx="1518">
                  <c:v>1.4984473403225843E-2</c:v>
                </c:pt>
                <c:pt idx="1519">
                  <c:v>1.4974483718216929E-2</c:v>
                </c:pt>
                <c:pt idx="1520">
                  <c:v>1.4966940000979924E-2</c:v>
                </c:pt>
                <c:pt idx="1521">
                  <c:v>1.4958204771386676E-2</c:v>
                </c:pt>
                <c:pt idx="1522">
                  <c:v>1.4949490765332078E-2</c:v>
                </c:pt>
                <c:pt idx="1523">
                  <c:v>1.4940798164698918E-2</c:v>
                </c:pt>
                <c:pt idx="1524">
                  <c:v>1.4932127151365158E-2</c:v>
                </c:pt>
                <c:pt idx="1525">
                  <c:v>1.4923477907203506E-2</c:v>
                </c:pt>
                <c:pt idx="1526">
                  <c:v>1.4914850614082511E-2</c:v>
                </c:pt>
                <c:pt idx="1527">
                  <c:v>1.4906245453864805E-2</c:v>
                </c:pt>
                <c:pt idx="1528">
                  <c:v>1.4897662608408866E-2</c:v>
                </c:pt>
                <c:pt idx="1529">
                  <c:v>1.4889102259568783E-2</c:v>
                </c:pt>
                <c:pt idx="1530">
                  <c:v>1.4880564589192957E-2</c:v>
                </c:pt>
                <c:pt idx="1531">
                  <c:v>1.4872049779125629E-2</c:v>
                </c:pt>
                <c:pt idx="1532">
                  <c:v>1.4863558011206653E-2</c:v>
                </c:pt>
                <c:pt idx="1533">
                  <c:v>1.4855089467270632E-2</c:v>
                </c:pt>
                <c:pt idx="1534">
                  <c:v>1.484664432914801E-2</c:v>
                </c:pt>
                <c:pt idx="1535">
                  <c:v>1.4838222778664626E-2</c:v>
                </c:pt>
                <c:pt idx="1536">
                  <c:v>1.4829824997642162E-2</c:v>
                </c:pt>
                <c:pt idx="1537">
                  <c:v>1.4821451167896824E-2</c:v>
                </c:pt>
                <c:pt idx="1538">
                  <c:v>1.481310147124219E-2</c:v>
                </c:pt>
                <c:pt idx="1539">
                  <c:v>1.4804776089485487E-2</c:v>
                </c:pt>
                <c:pt idx="1540">
                  <c:v>1.4796475204431095E-2</c:v>
                </c:pt>
                <c:pt idx="1541">
                  <c:v>1.4788198997878574E-2</c:v>
                </c:pt>
                <c:pt idx="1542">
                  <c:v>1.4779947651623326E-2</c:v>
                </c:pt>
                <c:pt idx="1543">
                  <c:v>1.4771721347456591E-2</c:v>
                </c:pt>
                <c:pt idx="1544">
                  <c:v>1.4763520267165446E-2</c:v>
                </c:pt>
                <c:pt idx="1545">
                  <c:v>1.4755344592532811E-2</c:v>
                </c:pt>
                <c:pt idx="1546">
                  <c:v>1.4747194505337659E-2</c:v>
                </c:pt>
                <c:pt idx="1547">
                  <c:v>1.4739070187355463E-2</c:v>
                </c:pt>
                <c:pt idx="1548">
                  <c:v>1.4730971820356875E-2</c:v>
                </c:pt>
                <c:pt idx="1549">
                  <c:v>1.4722899586109263E-2</c:v>
                </c:pt>
                <c:pt idx="1550">
                  <c:v>1.4714853666375836E-2</c:v>
                </c:pt>
                <c:pt idx="1551">
                  <c:v>1.4706834242916078E-2</c:v>
                </c:pt>
                <c:pt idx="1552">
                  <c:v>1.4698841497485966E-2</c:v>
                </c:pt>
                <c:pt idx="1553">
                  <c:v>1.4690875611837543E-2</c:v>
                </c:pt>
                <c:pt idx="1554">
                  <c:v>1.4682936767719122E-2</c:v>
                </c:pt>
                <c:pt idx="1555">
                  <c:v>1.467502514687573E-2</c:v>
                </c:pt>
                <c:pt idx="1556">
                  <c:v>1.4667140931048239E-2</c:v>
                </c:pt>
                <c:pt idx="1557">
                  <c:v>1.4659284301974889E-2</c:v>
                </c:pt>
                <c:pt idx="1558">
                  <c:v>1.4651455441389544E-2</c:v>
                </c:pt>
                <c:pt idx="1559">
                  <c:v>1.4643654531023431E-2</c:v>
                </c:pt>
                <c:pt idx="1560">
                  <c:v>1.4635881752604064E-2</c:v>
                </c:pt>
                <c:pt idx="1561">
                  <c:v>1.4628137287855666E-2</c:v>
                </c:pt>
                <c:pt idx="1562">
                  <c:v>1.4620421318498958E-2</c:v>
                </c:pt>
                <c:pt idx="1563">
                  <c:v>1.4612734026252034E-2</c:v>
                </c:pt>
                <c:pt idx="1564">
                  <c:v>1.460507559282948E-2</c:v>
                </c:pt>
                <c:pt idx="1565">
                  <c:v>1.4597446199942819E-2</c:v>
                </c:pt>
                <c:pt idx="1566">
                  <c:v>1.4589158625038828E-2</c:v>
                </c:pt>
                <c:pt idx="1567">
                  <c:v>1.4581593610785102E-2</c:v>
                </c:pt>
                <c:pt idx="1568">
                  <c:v>1.4574058225157668E-2</c:v>
                </c:pt>
                <c:pt idx="1569">
                  <c:v>1.4566552649872038E-2</c:v>
                </c:pt>
                <c:pt idx="1570">
                  <c:v>1.4559962957433349E-2</c:v>
                </c:pt>
                <c:pt idx="1571">
                  <c:v>1.4551631657174987E-2</c:v>
                </c:pt>
                <c:pt idx="1572">
                  <c:v>1.4544216603180038E-2</c:v>
                </c:pt>
                <c:pt idx="1573">
                  <c:v>1.4536832086361353E-2</c:v>
                </c:pt>
                <c:pt idx="1574">
                  <c:v>1.4529478288420763E-2</c:v>
                </c:pt>
                <c:pt idx="1575">
                  <c:v>1.4522155391057487E-2</c:v>
                </c:pt>
                <c:pt idx="1576">
                  <c:v>1.4514863575968357E-2</c:v>
                </c:pt>
                <c:pt idx="1577">
                  <c:v>1.4507603024847597E-2</c:v>
                </c:pt>
                <c:pt idx="1578">
                  <c:v>1.4500373919387261E-2</c:v>
                </c:pt>
                <c:pt idx="1579">
                  <c:v>1.4493176441277013E-2</c:v>
                </c:pt>
                <c:pt idx="1580">
                  <c:v>1.4486010772203689E-2</c:v>
                </c:pt>
                <c:pt idx="1581">
                  <c:v>1.447887709385348E-2</c:v>
                </c:pt>
                <c:pt idx="1582">
                  <c:v>1.4471775587908447E-2</c:v>
                </c:pt>
                <c:pt idx="1583">
                  <c:v>1.4465290193669222E-2</c:v>
                </c:pt>
                <c:pt idx="1584">
                  <c:v>1.4457669819956279E-2</c:v>
                </c:pt>
                <c:pt idx="1585">
                  <c:v>1.4450665921304798E-2</c:v>
                </c:pt>
                <c:pt idx="1586">
                  <c:v>1.4443694921770006E-2</c:v>
                </c:pt>
                <c:pt idx="1587">
                  <c:v>1.4436757003025279E-2</c:v>
                </c:pt>
                <c:pt idx="1588">
                  <c:v>1.4429852346741816E-2</c:v>
                </c:pt>
                <c:pt idx="1589">
                  <c:v>1.4422981134588645E-2</c:v>
                </c:pt>
                <c:pt idx="1590">
                  <c:v>1.4416143548234357E-2</c:v>
                </c:pt>
                <c:pt idx="1591">
                  <c:v>1.4409339769344507E-2</c:v>
                </c:pt>
                <c:pt idx="1592">
                  <c:v>1.4402569979583993E-2</c:v>
                </c:pt>
                <c:pt idx="1593">
                  <c:v>1.4395834360615979E-2</c:v>
                </c:pt>
                <c:pt idx="1594">
                  <c:v>1.4389133094102325E-2</c:v>
                </c:pt>
                <c:pt idx="1595">
                  <c:v>1.4382466361702933E-2</c:v>
                </c:pt>
                <c:pt idx="1596">
                  <c:v>1.4376330418520916E-2</c:v>
                </c:pt>
                <c:pt idx="1597">
                  <c:v>1.4369237225882653E-2</c:v>
                </c:pt>
                <c:pt idx="1598">
                  <c:v>1.4362675185776141E-2</c:v>
                </c:pt>
                <c:pt idx="1599">
                  <c:v>1.4356148406413085E-2</c:v>
                </c:pt>
                <c:pt idx="1600">
                  <c:v>1.4349657069447956E-2</c:v>
                </c:pt>
                <c:pt idx="1601">
                  <c:v>1.4343201356534148E-2</c:v>
                </c:pt>
                <c:pt idx="1602">
                  <c:v>1.4336781449324175E-2</c:v>
                </c:pt>
                <c:pt idx="1603">
                  <c:v>1.4330397529469905E-2</c:v>
                </c:pt>
                <c:pt idx="1604">
                  <c:v>1.4324049778622122E-2</c:v>
                </c:pt>
                <c:pt idx="1605">
                  <c:v>1.4317738378430738E-2</c:v>
                </c:pt>
                <c:pt idx="1606">
                  <c:v>1.4311463510545446E-2</c:v>
                </c:pt>
                <c:pt idx="1607">
                  <c:v>1.4305225356615291E-2</c:v>
                </c:pt>
                <c:pt idx="1608">
                  <c:v>1.4299024098288664E-2</c:v>
                </c:pt>
                <c:pt idx="1609">
                  <c:v>1.4292859917213307E-2</c:v>
                </c:pt>
                <c:pt idx="1610">
                  <c:v>1.4286732995036959E-2</c:v>
                </c:pt>
                <c:pt idx="1611">
                  <c:v>1.4280643513406494E-2</c:v>
                </c:pt>
                <c:pt idx="1612">
                  <c:v>1.427459165396943E-2</c:v>
                </c:pt>
                <c:pt idx="1613">
                  <c:v>1.4268577598372427E-2</c:v>
                </c:pt>
                <c:pt idx="1614">
                  <c:v>1.4262601528261701E-2</c:v>
                </c:pt>
                <c:pt idx="1615">
                  <c:v>1.4256663625284343E-2</c:v>
                </c:pt>
                <c:pt idx="1616">
                  <c:v>1.4250764071087005E-2</c:v>
                </c:pt>
                <c:pt idx="1617">
                  <c:v>1.4244903047316125E-2</c:v>
                </c:pt>
                <c:pt idx="1618">
                  <c:v>1.4239411681612673E-2</c:v>
                </c:pt>
                <c:pt idx="1619">
                  <c:v>1.4233620255673747E-2</c:v>
                </c:pt>
                <c:pt idx="1620">
                  <c:v>1.4227867861309286E-2</c:v>
                </c:pt>
                <c:pt idx="1621">
                  <c:v>1.4222154680150877E-2</c:v>
                </c:pt>
                <c:pt idx="1622">
                  <c:v>1.4216480893830983E-2</c:v>
                </c:pt>
                <c:pt idx="1623">
                  <c:v>1.4210846683982285E-2</c:v>
                </c:pt>
                <c:pt idx="1624">
                  <c:v>1.4205252232238121E-2</c:v>
                </c:pt>
                <c:pt idx="1625">
                  <c:v>1.4199332962244982E-2</c:v>
                </c:pt>
                <c:pt idx="1626">
                  <c:v>1.4194183329600913E-2</c:v>
                </c:pt>
                <c:pt idx="1627">
                  <c:v>1.4187759526884489E-2</c:v>
                </c:pt>
                <c:pt idx="1628">
                  <c:v>1.4182337326754292E-2</c:v>
                </c:pt>
                <c:pt idx="1629">
                  <c:v>1.4176955848148121E-2</c:v>
                </c:pt>
                <c:pt idx="1630">
                  <c:v>1.4171615272715333E-2</c:v>
                </c:pt>
                <c:pt idx="1631">
                  <c:v>1.416631578210659E-2</c:v>
                </c:pt>
                <c:pt idx="1632">
                  <c:v>1.4161057557973205E-2</c:v>
                </c:pt>
                <c:pt idx="1633">
                  <c:v>1.4155840781967804E-2</c:v>
                </c:pt>
                <c:pt idx="1634">
                  <c:v>1.4150665635744965E-2</c:v>
                </c:pt>
                <c:pt idx="1635">
                  <c:v>1.4145720744065589E-2</c:v>
                </c:pt>
                <c:pt idx="1636">
                  <c:v>1.4140440959270755E-2</c:v>
                </c:pt>
                <c:pt idx="1637">
                  <c:v>1.41353917923353E-2</c:v>
                </c:pt>
                <c:pt idx="1638">
                  <c:v>1.4130384981814025E-2</c:v>
                </c:pt>
                <c:pt idx="1639">
                  <c:v>1.4125420709369136E-2</c:v>
                </c:pt>
                <c:pt idx="1640">
                  <c:v>1.4120499156664362E-2</c:v>
                </c:pt>
                <c:pt idx="1641">
                  <c:v>1.4115620505365613E-2</c:v>
                </c:pt>
                <c:pt idx="1642">
                  <c:v>1.4110784937140538E-2</c:v>
                </c:pt>
                <c:pt idx="1643">
                  <c:v>1.4105992633658752E-2</c:v>
                </c:pt>
                <c:pt idx="1644">
                  <c:v>1.4101351823361082E-2</c:v>
                </c:pt>
                <c:pt idx="1645">
                  <c:v>1.4096538547614808E-2</c:v>
                </c:pt>
                <c:pt idx="1646">
                  <c:v>1.4091877128403419E-2</c:v>
                </c:pt>
                <c:pt idx="1647">
                  <c:v>1.4087259700635978E-2</c:v>
                </c:pt>
                <c:pt idx="1648">
                  <c:v>1.4082686445994074E-2</c:v>
                </c:pt>
                <c:pt idx="1649">
                  <c:v>1.4078157546161261E-2</c:v>
                </c:pt>
                <c:pt idx="1650">
                  <c:v>1.4073673182823702E-2</c:v>
                </c:pt>
                <c:pt idx="1651">
                  <c:v>1.4069233537670395E-2</c:v>
                </c:pt>
                <c:pt idx="1652">
                  <c:v>1.4064838792392731E-2</c:v>
                </c:pt>
                <c:pt idx="1653">
                  <c:v>1.4060489128685587E-2</c:v>
                </c:pt>
                <c:pt idx="1654">
                  <c:v>1.4056184728246018E-2</c:v>
                </c:pt>
                <c:pt idx="1655">
                  <c:v>1.4051925772774783E-2</c:v>
                </c:pt>
                <c:pt idx="1656">
                  <c:v>1.404771244397547E-2</c:v>
                </c:pt>
                <c:pt idx="1657">
                  <c:v>1.4043530518345903E-2</c:v>
                </c:pt>
                <c:pt idx="1658">
                  <c:v>1.4039423393222001E-2</c:v>
                </c:pt>
                <c:pt idx="1659">
                  <c:v>1.4035348034691359E-2</c:v>
                </c:pt>
                <c:pt idx="1660">
                  <c:v>1.4031319029678798E-2</c:v>
                </c:pt>
                <c:pt idx="1661">
                  <c:v>1.4025605938025874E-2</c:v>
                </c:pt>
                <c:pt idx="1662">
                  <c:v>1.4021684789859601E-2</c:v>
                </c:pt>
                <c:pt idx="1663">
                  <c:v>1.4017810087470524E-2</c:v>
                </c:pt>
                <c:pt idx="1664">
                  <c:v>1.4013981083987586E-2</c:v>
                </c:pt>
                <c:pt idx="1665">
                  <c:v>1.4010197029722914E-2</c:v>
                </c:pt>
                <c:pt idx="1666">
                  <c:v>1.40064571721716E-2</c:v>
                </c:pt>
                <c:pt idx="1667">
                  <c:v>1.4002760756011043E-2</c:v>
                </c:pt>
                <c:pt idx="1668">
                  <c:v>1.3999107023100517E-2</c:v>
                </c:pt>
                <c:pt idx="1669">
                  <c:v>1.3995495212482259E-2</c:v>
                </c:pt>
                <c:pt idx="1670">
                  <c:v>1.3991924560379281E-2</c:v>
                </c:pt>
                <c:pt idx="1671">
                  <c:v>1.3988394300196688E-2</c:v>
                </c:pt>
                <c:pt idx="1672">
                  <c:v>1.3984903662520356E-2</c:v>
                </c:pt>
                <c:pt idx="1673">
                  <c:v>1.3981451875116723E-2</c:v>
                </c:pt>
                <c:pt idx="1674">
                  <c:v>1.3978038162934312E-2</c:v>
                </c:pt>
                <c:pt idx="1675">
                  <c:v>1.3974661748100671E-2</c:v>
                </c:pt>
                <c:pt idx="1676">
                  <c:v>1.3971321849923907E-2</c:v>
                </c:pt>
                <c:pt idx="1677">
                  <c:v>1.3967080091000622E-2</c:v>
                </c:pt>
                <c:pt idx="1678">
                  <c:v>1.3964748466672929E-2</c:v>
                </c:pt>
                <c:pt idx="1679">
                  <c:v>1.3961513406114203E-2</c:v>
                </c:pt>
                <c:pt idx="1680">
                  <c:v>1.395831171124224E-2</c:v>
                </c:pt>
                <c:pt idx="1681">
                  <c:v>1.3955142587262671E-2</c:v>
                </c:pt>
                <c:pt idx="1682">
                  <c:v>1.3952005236559276E-2</c:v>
                </c:pt>
                <c:pt idx="1683">
                  <c:v>1.3948898858695736E-2</c:v>
                </c:pt>
                <c:pt idx="1684">
                  <c:v>1.3945822650412783E-2</c:v>
                </c:pt>
                <c:pt idx="1685">
                  <c:v>1.3942775805630392E-2</c:v>
                </c:pt>
                <c:pt idx="1686">
                  <c:v>1.393975751544603E-2</c:v>
                </c:pt>
                <c:pt idx="1687">
                  <c:v>1.3936766968134872E-2</c:v>
                </c:pt>
                <c:pt idx="1688">
                  <c:v>1.3933803349149804E-2</c:v>
                </c:pt>
                <c:pt idx="1689">
                  <c:v>1.3930865841121201E-2</c:v>
                </c:pt>
                <c:pt idx="1690">
                  <c:v>1.3927953623856711E-2</c:v>
                </c:pt>
                <c:pt idx="1691">
                  <c:v>1.3925065874341034E-2</c:v>
                </c:pt>
                <c:pt idx="1692">
                  <c:v>1.3922201766735486E-2</c:v>
                </c:pt>
                <c:pt idx="1693">
                  <c:v>1.3919360472379091E-2</c:v>
                </c:pt>
                <c:pt idx="1694">
                  <c:v>1.3916541159786392E-2</c:v>
                </c:pt>
                <c:pt idx="1695">
                  <c:v>1.3913742994648988E-2</c:v>
                </c:pt>
                <c:pt idx="1696">
                  <c:v>1.391096513983465E-2</c:v>
                </c:pt>
                <c:pt idx="1697">
                  <c:v>1.390820675538733E-2</c:v>
                </c:pt>
                <c:pt idx="1698">
                  <c:v>1.3905466998527153E-2</c:v>
                </c:pt>
                <c:pt idx="1699">
                  <c:v>1.3902745023650206E-2</c:v>
                </c:pt>
                <c:pt idx="1700">
                  <c:v>1.390003998232809E-2</c:v>
                </c:pt>
                <c:pt idx="1701">
                  <c:v>1.3897351023308588E-2</c:v>
                </c:pt>
                <c:pt idx="1702">
                  <c:v>1.3894677292515218E-2</c:v>
                </c:pt>
                <c:pt idx="1703">
                  <c:v>1.3892017933045704E-2</c:v>
                </c:pt>
                <c:pt idx="1704">
                  <c:v>1.3889372085175045E-2</c:v>
                </c:pt>
                <c:pt idx="1705">
                  <c:v>1.3886738886352659E-2</c:v>
                </c:pt>
                <c:pt idx="1706">
                  <c:v>1.3884117471202832E-2</c:v>
                </c:pt>
                <c:pt idx="1707">
                  <c:v>1.3881506971526241E-2</c:v>
                </c:pt>
                <c:pt idx="1708">
                  <c:v>1.3878906516297118E-2</c:v>
                </c:pt>
                <c:pt idx="1709">
                  <c:v>1.387631523166674E-2</c:v>
                </c:pt>
                <c:pt idx="1710">
                  <c:v>1.3873732240959717E-2</c:v>
                </c:pt>
                <c:pt idx="1711">
                  <c:v>1.3871156664676402E-2</c:v>
                </c:pt>
                <c:pt idx="1712">
                  <c:v>1.386858762049222E-2</c:v>
                </c:pt>
                <c:pt idx="1713">
                  <c:v>1.3865657696192989E-2</c:v>
                </c:pt>
                <c:pt idx="1714">
                  <c:v>1.3863098518500431E-2</c:v>
                </c:pt>
                <c:pt idx="1715">
                  <c:v>1.3860543582532435E-2</c:v>
                </c:pt>
                <c:pt idx="1716">
                  <c:v>1.385799292271056E-2</c:v>
                </c:pt>
                <c:pt idx="1717">
                  <c:v>1.3855446573454836E-2</c:v>
                </c:pt>
                <c:pt idx="1718">
                  <c:v>1.3852904569186168E-2</c:v>
                </c:pt>
                <c:pt idx="1719">
                  <c:v>1.3850366944323926E-2</c:v>
                </c:pt>
                <c:pt idx="1720">
                  <c:v>1.3847833733288357E-2</c:v>
                </c:pt>
                <c:pt idx="1721">
                  <c:v>1.3845304970498835E-2</c:v>
                </c:pt>
                <c:pt idx="1722">
                  <c:v>1.3842780690374729E-2</c:v>
                </c:pt>
                <c:pt idx="1723">
                  <c:v>1.3840260927334317E-2</c:v>
                </c:pt>
                <c:pt idx="1724">
                  <c:v>1.383774571579675E-2</c:v>
                </c:pt>
                <c:pt idx="1725">
                  <c:v>1.3835235090180087E-2</c:v>
                </c:pt>
                <c:pt idx="1726">
                  <c:v>1.3832729084902165E-2</c:v>
                </c:pt>
                <c:pt idx="1727">
                  <c:v>1.3829513922575325E-2</c:v>
                </c:pt>
                <c:pt idx="1728">
                  <c:v>1.3827018607314166E-2</c:v>
                </c:pt>
                <c:pt idx="1729">
                  <c:v>1.3824528025477399E-2</c:v>
                </c:pt>
                <c:pt idx="1730">
                  <c:v>1.382186703159561E-2</c:v>
                </c:pt>
                <c:pt idx="1731">
                  <c:v>1.3819561199745985E-2</c:v>
                </c:pt>
                <c:pt idx="1732">
                  <c:v>1.3817085024683731E-2</c:v>
                </c:pt>
                <c:pt idx="1733">
                  <c:v>1.3814613720711967E-2</c:v>
                </c:pt>
                <c:pt idx="1734">
                  <c:v>1.3812147322246341E-2</c:v>
                </c:pt>
                <c:pt idx="1735">
                  <c:v>1.3809685863702721E-2</c:v>
                </c:pt>
                <c:pt idx="1736">
                  <c:v>1.3807229379495441E-2</c:v>
                </c:pt>
                <c:pt idx="1737">
                  <c:v>1.3804777904040369E-2</c:v>
                </c:pt>
                <c:pt idx="1738">
                  <c:v>1.380233147175162E-2</c:v>
                </c:pt>
                <c:pt idx="1739">
                  <c:v>1.3799890117043965E-2</c:v>
                </c:pt>
                <c:pt idx="1740">
                  <c:v>1.3797453874331301E-2</c:v>
                </c:pt>
                <c:pt idx="1741">
                  <c:v>1.3795022778027527E-2</c:v>
                </c:pt>
                <c:pt idx="1742">
                  <c:v>1.3792596862546537E-2</c:v>
                </c:pt>
                <c:pt idx="1743">
                  <c:v>1.3790176162301571E-2</c:v>
                </c:pt>
                <c:pt idx="1744">
                  <c:v>1.3787760711705649E-2</c:v>
                </c:pt>
                <c:pt idx="1745">
                  <c:v>1.3785350545171791E-2</c:v>
                </c:pt>
                <c:pt idx="1746">
                  <c:v>1.3782945697112581E-2</c:v>
                </c:pt>
                <c:pt idx="1747">
                  <c:v>1.3780546201940601E-2</c:v>
                </c:pt>
                <c:pt idx="1748">
                  <c:v>1.3778152094067556E-2</c:v>
                </c:pt>
                <c:pt idx="1749">
                  <c:v>1.3775763407906028E-2</c:v>
                </c:pt>
                <c:pt idx="1750">
                  <c:v>1.3773380177867068E-2</c:v>
                </c:pt>
                <c:pt idx="1751">
                  <c:v>1.3771002438362382E-2</c:v>
                </c:pt>
                <c:pt idx="1752">
                  <c:v>1.376863022380302E-2</c:v>
                </c:pt>
                <c:pt idx="1753">
                  <c:v>1.3766263568600029E-2</c:v>
                </c:pt>
                <c:pt idx="1754">
                  <c:v>1.3763902507164022E-2</c:v>
                </c:pt>
                <c:pt idx="1755">
                  <c:v>1.376154707390583E-2</c:v>
                </c:pt>
                <c:pt idx="1756">
                  <c:v>1.3759197303235188E-2</c:v>
                </c:pt>
                <c:pt idx="1757">
                  <c:v>1.3756853229562707E-2</c:v>
                </c:pt>
                <c:pt idx="1758">
                  <c:v>1.3754514887297464E-2</c:v>
                </c:pt>
                <c:pt idx="1759">
                  <c:v>1.3752182310849634E-2</c:v>
                </c:pt>
                <c:pt idx="1760">
                  <c:v>1.3749855534628295E-2</c:v>
                </c:pt>
                <c:pt idx="1761">
                  <c:v>1.3747534593042525E-2</c:v>
                </c:pt>
                <c:pt idx="1762">
                  <c:v>1.3745219520501402E-2</c:v>
                </c:pt>
                <c:pt idx="1763">
                  <c:v>1.3742910351413788E-2</c:v>
                </c:pt>
                <c:pt idx="1764">
                  <c:v>1.3739293667279363E-2</c:v>
                </c:pt>
                <c:pt idx="1765">
                  <c:v>1.3738183914340066E-2</c:v>
                </c:pt>
                <c:pt idx="1766">
                  <c:v>1.3736018608954223E-2</c:v>
                </c:pt>
                <c:pt idx="1767">
                  <c:v>1.3733733397762659E-2</c:v>
                </c:pt>
                <c:pt idx="1768">
                  <c:v>1.3731454262064518E-2</c:v>
                </c:pt>
                <c:pt idx="1769">
                  <c:v>1.3729181236267344E-2</c:v>
                </c:pt>
                <c:pt idx="1770">
                  <c:v>1.3726914354778685E-2</c:v>
                </c:pt>
                <c:pt idx="1771">
                  <c:v>1.372465365200543E-2</c:v>
                </c:pt>
                <c:pt idx="1772">
                  <c:v>1.3722399162354244E-2</c:v>
                </c:pt>
                <c:pt idx="1773">
                  <c:v>1.372015092023224E-2</c:v>
                </c:pt>
                <c:pt idx="1774">
                  <c:v>1.3718221629938875E-2</c:v>
                </c:pt>
                <c:pt idx="1775">
                  <c:v>1.3715987154828064E-2</c:v>
                </c:pt>
                <c:pt idx="1776">
                  <c:v>1.3713759038599805E-2</c:v>
                </c:pt>
                <c:pt idx="1777">
                  <c:v>1.3711537315663963E-2</c:v>
                </c:pt>
                <c:pt idx="1778">
                  <c:v>1.3709322020429536E-2</c:v>
                </c:pt>
                <c:pt idx="1779">
                  <c:v>1.370711318730552E-2</c:v>
                </c:pt>
                <c:pt idx="1780">
                  <c:v>1.3705017537092329E-2</c:v>
                </c:pt>
                <c:pt idx="1781">
                  <c:v>1.3702715045024497E-2</c:v>
                </c:pt>
                <c:pt idx="1782">
                  <c:v>1.3700203556935542E-2</c:v>
                </c:pt>
                <c:pt idx="1783">
                  <c:v>1.36983431640894E-2</c:v>
                </c:pt>
                <c:pt idx="1784">
                  <c:v>1.3696167157647626E-2</c:v>
                </c:pt>
                <c:pt idx="1785">
                  <c:v>1.3693997819766556E-2</c:v>
                </c:pt>
                <c:pt idx="1786">
                  <c:v>1.3691835184854319E-2</c:v>
                </c:pt>
                <c:pt idx="1787">
                  <c:v>1.3689679287318391E-2</c:v>
                </c:pt>
                <c:pt idx="1788">
                  <c:v>1.36875301615669E-2</c:v>
                </c:pt>
                <c:pt idx="1789">
                  <c:v>1.3685387842006454E-2</c:v>
                </c:pt>
                <c:pt idx="1790">
                  <c:v>1.3683252363044749E-2</c:v>
                </c:pt>
                <c:pt idx="1791">
                  <c:v>1.3681123759088172E-2</c:v>
                </c:pt>
                <c:pt idx="1792">
                  <c:v>1.3679002064544423E-2</c:v>
                </c:pt>
                <c:pt idx="1793">
                  <c:v>1.3676887313819452E-2</c:v>
                </c:pt>
                <c:pt idx="1794">
                  <c:v>1.3674779541320306E-2</c:v>
                </c:pt>
                <c:pt idx="1795">
                  <c:v>1.3672339855088462E-2</c:v>
                </c:pt>
                <c:pt idx="1796">
                  <c:v>1.3670585068624393E-2</c:v>
                </c:pt>
                <c:pt idx="1797">
                  <c:v>1.366849843724041E-2</c:v>
                </c:pt>
                <c:pt idx="1798">
                  <c:v>1.3666418921706508E-2</c:v>
                </c:pt>
                <c:pt idx="1799">
                  <c:v>1.3664346556429516E-2</c:v>
                </c:pt>
                <c:pt idx="1800">
                  <c:v>1.3662281375814302E-2</c:v>
                </c:pt>
                <c:pt idx="1801">
                  <c:v>1.3660223414266823E-2</c:v>
                </c:pt>
                <c:pt idx="1802">
                  <c:v>1.3658172706192384E-2</c:v>
                </c:pt>
                <c:pt idx="1803">
                  <c:v>1.3656129285996505E-2</c:v>
                </c:pt>
                <c:pt idx="1804">
                  <c:v>1.365409318808471E-2</c:v>
                </c:pt>
                <c:pt idx="1805">
                  <c:v>1.3652064446861218E-2</c:v>
                </c:pt>
                <c:pt idx="1806">
                  <c:v>1.3650043096731767E-2</c:v>
                </c:pt>
                <c:pt idx="1807">
                  <c:v>1.364802917210101E-2</c:v>
                </c:pt>
                <c:pt idx="1808">
                  <c:v>1.36460227073736E-2</c:v>
                </c:pt>
                <c:pt idx="1809">
                  <c:v>1.364402373695419E-2</c:v>
                </c:pt>
                <c:pt idx="1810">
                  <c:v>1.3642032295247651E-2</c:v>
                </c:pt>
                <c:pt idx="1811">
                  <c:v>1.3640048416657766E-2</c:v>
                </c:pt>
                <c:pt idx="1812">
                  <c:v>1.3638072135589407E-2</c:v>
                </c:pt>
                <c:pt idx="1813">
                  <c:v>1.3636103486446356E-2</c:v>
                </c:pt>
                <c:pt idx="1814">
                  <c:v>1.3634142503633267E-2</c:v>
                </c:pt>
                <c:pt idx="1815">
                  <c:v>1.3632189221553709E-2</c:v>
                </c:pt>
                <c:pt idx="1816">
                  <c:v>1.3630366712973624E-2</c:v>
                </c:pt>
                <c:pt idx="1817">
                  <c:v>1.3627935582419551E-2</c:v>
                </c:pt>
                <c:pt idx="1818">
                  <c:v>1.3626375923756002E-2</c:v>
                </c:pt>
                <c:pt idx="1819">
                  <c:v>1.3624453788649921E-2</c:v>
                </c:pt>
                <c:pt idx="1820">
                  <c:v>1.3622539526296074E-2</c:v>
                </c:pt>
                <c:pt idx="1821">
                  <c:v>1.3620633171098026E-2</c:v>
                </c:pt>
                <c:pt idx="1822">
                  <c:v>1.3618734757459779E-2</c:v>
                </c:pt>
                <c:pt idx="1823">
                  <c:v>1.3616844319784249E-2</c:v>
                </c:pt>
                <c:pt idx="1824">
                  <c:v>1.3614961892474783E-2</c:v>
                </c:pt>
                <c:pt idx="1825">
                  <c:v>1.3613087509934518E-2</c:v>
                </c:pt>
                <c:pt idx="1826">
                  <c:v>1.3610836897800568E-2</c:v>
                </c:pt>
                <c:pt idx="1827">
                  <c:v>1.3608977111600895E-2</c:v>
                </c:pt>
                <c:pt idx="1828">
                  <c:v>1.360712546506266E-2</c:v>
                </c:pt>
                <c:pt idx="1829">
                  <c:v>1.3605281992585306E-2</c:v>
                </c:pt>
                <c:pt idx="1830">
                  <c:v>1.3603446728568492E-2</c:v>
                </c:pt>
                <c:pt idx="1831">
                  <c:v>1.3602142985655876E-2</c:v>
                </c:pt>
                <c:pt idx="1832">
                  <c:v>1.3599800963513603E-2</c:v>
                </c:pt>
                <c:pt idx="1833">
                  <c:v>1.359799053127419E-2</c:v>
                </c:pt>
                <c:pt idx="1834">
                  <c:v>1.3596188445092212E-2</c:v>
                </c:pt>
                <c:pt idx="1835">
                  <c:v>1.359439473936733E-2</c:v>
                </c:pt>
                <c:pt idx="1836">
                  <c:v>1.3592609448498548E-2</c:v>
                </c:pt>
                <c:pt idx="1837">
                  <c:v>1.3590832606884651E-2</c:v>
                </c:pt>
                <c:pt idx="1838">
                  <c:v>1.358906424892486E-2</c:v>
                </c:pt>
                <c:pt idx="1839">
                  <c:v>1.3587304409018839E-2</c:v>
                </c:pt>
                <c:pt idx="1840">
                  <c:v>1.3585553121565154E-2</c:v>
                </c:pt>
                <c:pt idx="1841">
                  <c:v>1.3583810420962808E-2</c:v>
                </c:pt>
                <c:pt idx="1842">
                  <c:v>1.3582076341611026E-2</c:v>
                </c:pt>
                <c:pt idx="1843">
                  <c:v>1.3580350917908591E-2</c:v>
                </c:pt>
                <c:pt idx="1844">
                  <c:v>1.3578634184254288E-2</c:v>
                </c:pt>
                <c:pt idx="1845">
                  <c:v>1.3576926175047563E-2</c:v>
                </c:pt>
                <c:pt idx="1846">
                  <c:v>1.3575226924687196E-2</c:v>
                </c:pt>
                <c:pt idx="1847">
                  <c:v>1.3573536467571977E-2</c:v>
                </c:pt>
                <c:pt idx="1848">
                  <c:v>1.3571854838101124E-2</c:v>
                </c:pt>
                <c:pt idx="1849">
                  <c:v>1.3570182070673427E-2</c:v>
                </c:pt>
                <c:pt idx="1850">
                  <c:v>1.3568518199687888E-2</c:v>
                </c:pt>
                <c:pt idx="1851">
                  <c:v>1.3566863259543293E-2</c:v>
                </c:pt>
                <c:pt idx="1852">
                  <c:v>1.3565217284639082E-2</c:v>
                </c:pt>
                <c:pt idx="1853">
                  <c:v>1.3563580309373607E-2</c:v>
                </c:pt>
                <c:pt idx="1854">
                  <c:v>1.3561952368146524E-2</c:v>
                </c:pt>
                <c:pt idx="1855">
                  <c:v>1.3560333495356401E-2</c:v>
                </c:pt>
                <c:pt idx="1856">
                  <c:v>1.3558723725402243E-2</c:v>
                </c:pt>
                <c:pt idx="1857">
                  <c:v>1.355712309268371E-2</c:v>
                </c:pt>
                <c:pt idx="1858">
                  <c:v>1.3555531631599151E-2</c:v>
                </c:pt>
                <c:pt idx="1859">
                  <c:v>1.3553949376548226E-2</c:v>
                </c:pt>
                <c:pt idx="1860">
                  <c:v>1.3552376361929937E-2</c:v>
                </c:pt>
                <c:pt idx="1861">
                  <c:v>1.3550812622143513E-2</c:v>
                </c:pt>
                <c:pt idx="1862">
                  <c:v>1.3549258191588389E-2</c:v>
                </c:pt>
                <c:pt idx="1863">
                  <c:v>1.3547713104663576E-2</c:v>
                </c:pt>
                <c:pt idx="1864">
                  <c:v>1.3546177395768511E-2</c:v>
                </c:pt>
                <c:pt idx="1865">
                  <c:v>1.3544651099302639E-2</c:v>
                </c:pt>
                <c:pt idx="1866">
                  <c:v>1.3543134249665401E-2</c:v>
                </c:pt>
                <c:pt idx="1867">
                  <c:v>1.3541626881256239E-2</c:v>
                </c:pt>
                <c:pt idx="1868">
                  <c:v>1.3540129028474816E-2</c:v>
                </c:pt>
                <c:pt idx="1869">
                  <c:v>1.353864072572101E-2</c:v>
                </c:pt>
                <c:pt idx="1870">
                  <c:v>1.3537162007393829E-2</c:v>
                </c:pt>
                <c:pt idx="1871">
                  <c:v>1.3535692907893585E-2</c:v>
                </c:pt>
                <c:pt idx="1872">
                  <c:v>1.3534233461620382E-2</c:v>
                </c:pt>
                <c:pt idx="1873">
                  <c:v>1.3532783702973443E-2</c:v>
                </c:pt>
                <c:pt idx="1874">
                  <c:v>1.3531343666353083E-2</c:v>
                </c:pt>
                <c:pt idx="1875">
                  <c:v>1.3529913386159843E-2</c:v>
                </c:pt>
                <c:pt idx="1876">
                  <c:v>1.3528492896793162E-2</c:v>
                </c:pt>
                <c:pt idx="1877">
                  <c:v>1.3527082232654017E-2</c:v>
                </c:pt>
                <c:pt idx="1878">
                  <c:v>1.352568142814207E-2</c:v>
                </c:pt>
                <c:pt idx="1879">
                  <c:v>1.3524290517658293E-2</c:v>
                </c:pt>
                <c:pt idx="1880">
                  <c:v>1.3522909535603008E-2</c:v>
                </c:pt>
                <c:pt idx="1881">
                  <c:v>1.3522184729422775E-2</c:v>
                </c:pt>
                <c:pt idx="1882">
                  <c:v>1.352017749438137E-2</c:v>
                </c:pt>
                <c:pt idx="1883">
                  <c:v>1.3518826504016531E-2</c:v>
                </c:pt>
                <c:pt idx="1884">
                  <c:v>1.3517485579683646E-2</c:v>
                </c:pt>
                <c:pt idx="1885">
                  <c:v>1.3516154755783907E-2</c:v>
                </c:pt>
                <c:pt idx="1886">
                  <c:v>1.351483406671829E-2</c:v>
                </c:pt>
                <c:pt idx="1887">
                  <c:v>1.3513523546888648E-2</c:v>
                </c:pt>
                <c:pt idx="1888">
                  <c:v>1.3512223230695956E-2</c:v>
                </c:pt>
                <c:pt idx="1889">
                  <c:v>1.3510933152542282E-2</c:v>
                </c:pt>
                <c:pt idx="1890">
                  <c:v>1.350965334682926E-2</c:v>
                </c:pt>
                <c:pt idx="1891">
                  <c:v>1.350838384795874E-2</c:v>
                </c:pt>
                <c:pt idx="1892">
                  <c:v>1.3507124690332793E-2</c:v>
                </c:pt>
                <c:pt idx="1893">
                  <c:v>1.3505875908353709E-2</c:v>
                </c:pt>
                <c:pt idx="1894">
                  <c:v>1.3504637536423775E-2</c:v>
                </c:pt>
                <c:pt idx="1895">
                  <c:v>1.3503409608945284E-2</c:v>
                </c:pt>
                <c:pt idx="1896">
                  <c:v>1.3502192160321178E-2</c:v>
                </c:pt>
                <c:pt idx="1897">
                  <c:v>1.3500985224954406E-2</c:v>
                </c:pt>
                <c:pt idx="1898">
                  <c:v>1.3499788837247695E-2</c:v>
                </c:pt>
                <c:pt idx="1899">
                  <c:v>1.3498603031604208E-2</c:v>
                </c:pt>
                <c:pt idx="1900">
                  <c:v>1.3497427842427332E-2</c:v>
                </c:pt>
                <c:pt idx="1901">
                  <c:v>1.349626330412089E-2</c:v>
                </c:pt>
                <c:pt idx="1902">
                  <c:v>1.3495109451087823E-2</c:v>
                </c:pt>
                <c:pt idx="1903">
                  <c:v>1.3493966317732616E-2</c:v>
                </c:pt>
                <c:pt idx="1904">
                  <c:v>1.3492833938459087E-2</c:v>
                </c:pt>
                <c:pt idx="1905">
                  <c:v>1.3491712347671719E-2</c:v>
                </c:pt>
                <c:pt idx="1906">
                  <c:v>1.3490601579774332E-2</c:v>
                </c:pt>
                <c:pt idx="1907">
                  <c:v>1.3489501669172501E-2</c:v>
                </c:pt>
                <c:pt idx="1908">
                  <c:v>1.3488412650270487E-2</c:v>
                </c:pt>
                <c:pt idx="1909">
                  <c:v>1.3487334557473205E-2</c:v>
                </c:pt>
                <c:pt idx="1910">
                  <c:v>1.3486267425186011E-2</c:v>
                </c:pt>
                <c:pt idx="1911">
                  <c:v>1.34852112878147E-2</c:v>
                </c:pt>
                <c:pt idx="1912">
                  <c:v>1.3484166179764626E-2</c:v>
                </c:pt>
                <c:pt idx="1913">
                  <c:v>1.3483132135442019E-2</c:v>
                </c:pt>
                <c:pt idx="1914">
                  <c:v>1.3482109189252238E-2</c:v>
                </c:pt>
                <c:pt idx="1915">
                  <c:v>1.3481097375602605E-2</c:v>
                </c:pt>
                <c:pt idx="1916">
                  <c:v>1.3480096728898916E-2</c:v>
                </c:pt>
                <c:pt idx="1917">
                  <c:v>1.3479107283548496E-2</c:v>
                </c:pt>
                <c:pt idx="1918">
                  <c:v>1.3478129073958236E-2</c:v>
                </c:pt>
                <c:pt idx="1919">
                  <c:v>1.3477162134535458E-2</c:v>
                </c:pt>
                <c:pt idx="1920">
                  <c:v>1.3476206499687711E-2</c:v>
                </c:pt>
                <c:pt idx="1921">
                  <c:v>1.3475513341409201E-2</c:v>
                </c:pt>
                <c:pt idx="1922">
                  <c:v>1.3474591049980359E-2</c:v>
                </c:pt>
                <c:pt idx="1923">
                  <c:v>1.3473684541361127E-2</c:v>
                </c:pt>
                <c:pt idx="1924">
                  <c:v>1.3472793382245362E-2</c:v>
                </c:pt>
                <c:pt idx="1925">
                  <c:v>1.3471917138117207E-2</c:v>
                </c:pt>
                <c:pt idx="1926">
                  <c:v>1.3471055373249566E-2</c:v>
                </c:pt>
                <c:pt idx="1927">
                  <c:v>1.3470207650703454E-2</c:v>
                </c:pt>
                <c:pt idx="1928">
                  <c:v>1.3469373532329521E-2</c:v>
                </c:pt>
                <c:pt idx="1929">
                  <c:v>1.3468552578767605E-2</c:v>
                </c:pt>
                <c:pt idx="1930">
                  <c:v>1.3467744349446097E-2</c:v>
                </c:pt>
                <c:pt idx="1931">
                  <c:v>1.3466948402581494E-2</c:v>
                </c:pt>
                <c:pt idx="1932">
                  <c:v>1.346616429518036E-2</c:v>
                </c:pt>
                <c:pt idx="1933">
                  <c:v>1.3464545206306701E-2</c:v>
                </c:pt>
                <c:pt idx="1934">
                  <c:v>1.3464014464906639E-2</c:v>
                </c:pt>
                <c:pt idx="1935">
                  <c:v>1.346387856164331E-2</c:v>
                </c:pt>
                <c:pt idx="1936">
                  <c:v>1.3463343575546162E-2</c:v>
                </c:pt>
                <c:pt idx="1937">
                  <c:v>1.34624057605302E-2</c:v>
                </c:pt>
                <c:pt idx="1938">
                  <c:v>1.3461683319193365E-2</c:v>
                </c:pt>
                <c:pt idx="1939">
                  <c:v>1.3460969582441048E-2</c:v>
                </c:pt>
                <c:pt idx="1940">
                  <c:v>1.3460264097587516E-2</c:v>
                </c:pt>
                <c:pt idx="1941">
                  <c:v>1.3459566410735138E-2</c:v>
                </c:pt>
                <c:pt idx="1942">
                  <c:v>1.3458876066774395E-2</c:v>
                </c:pt>
                <c:pt idx="1943">
                  <c:v>1.3458192609385182E-2</c:v>
                </c:pt>
                <c:pt idx="1944">
                  <c:v>1.3457515581033546E-2</c:v>
                </c:pt>
                <c:pt idx="1945">
                  <c:v>1.3456844522976248E-2</c:v>
                </c:pt>
                <c:pt idx="1946">
                  <c:v>1.3456178975256425E-2</c:v>
                </c:pt>
                <c:pt idx="1947">
                  <c:v>1.3454894995160911E-2</c:v>
                </c:pt>
                <c:pt idx="1948">
                  <c:v>1.3454862564945748E-2</c:v>
                </c:pt>
                <c:pt idx="1949">
                  <c:v>1.3454210776383441E-2</c:v>
                </c:pt>
                <c:pt idx="1950">
                  <c:v>1.3453562646215488E-2</c:v>
                </c:pt>
                <c:pt idx="1951">
                  <c:v>1.3452917708426429E-2</c:v>
                </c:pt>
                <c:pt idx="1952">
                  <c:v>1.3452275495789354E-2</c:v>
                </c:pt>
                <c:pt idx="1953">
                  <c:v>1.3451635539864587E-2</c:v>
                </c:pt>
                <c:pt idx="1954">
                  <c:v>1.3450997371001439E-2</c:v>
                </c:pt>
                <c:pt idx="1955">
                  <c:v>1.345036051833623E-2</c:v>
                </c:pt>
                <c:pt idx="1956">
                  <c:v>1.344911006532531E-2</c:v>
                </c:pt>
                <c:pt idx="1957">
                  <c:v>1.3449088872089399E-2</c:v>
                </c:pt>
                <c:pt idx="1958">
                  <c:v>1.3448453130722056E-2</c:v>
                </c:pt>
                <c:pt idx="1959">
                  <c:v>1.3447816809981215E-2</c:v>
                </c:pt>
                <c:pt idx="1960">
                  <c:v>1.3447179432944835E-2</c:v>
                </c:pt>
                <c:pt idx="1961">
                  <c:v>1.3446540521478541E-2</c:v>
                </c:pt>
                <c:pt idx="1962">
                  <c:v>1.3445899596235416E-2</c:v>
                </c:pt>
                <c:pt idx="1963">
                  <c:v>1.3445256176657526E-2</c:v>
                </c:pt>
                <c:pt idx="1964">
                  <c:v>1.3444609780974608E-2</c:v>
                </c:pt>
                <c:pt idx="1965">
                  <c:v>1.3443959926204721E-2</c:v>
                </c:pt>
                <c:pt idx="1966">
                  <c:v>1.3443306128154036E-2</c:v>
                </c:pt>
                <c:pt idx="1967">
                  <c:v>1.3442647901416832E-2</c:v>
                </c:pt>
                <c:pt idx="1968">
                  <c:v>1.3441984759376153E-2</c:v>
                </c:pt>
                <c:pt idx="1969">
                  <c:v>1.3440730049781626E-2</c:v>
                </c:pt>
                <c:pt idx="1970">
                  <c:v>1.344064177685445E-2</c:v>
                </c:pt>
                <c:pt idx="1971">
                  <c:v>1.3439960957080268E-2</c:v>
                </c:pt>
                <c:pt idx="1972">
                  <c:v>1.343927326341564E-2</c:v>
                </c:pt>
                <c:pt idx="1973">
                  <c:v>1.3437893001870286E-2</c:v>
                </c:pt>
                <c:pt idx="1974">
                  <c:v>1.3437181093927499E-2</c:v>
                </c:pt>
                <c:pt idx="1975">
                  <c:v>1.3436456258826189E-2</c:v>
                </c:pt>
                <c:pt idx="1976">
                  <c:v>1.3435718467436781E-2</c:v>
                </c:pt>
                <c:pt idx="1977">
                  <c:v>1.3434967690629265E-2</c:v>
                </c:pt>
                <c:pt idx="1978">
                  <c:v>1.3434203899274718E-2</c:v>
                </c:pt>
                <c:pt idx="1979">
                  <c:v>1.3433427064245317E-2</c:v>
                </c:pt>
                <c:pt idx="1980">
                  <c:v>1.3432637156413024E-2</c:v>
                </c:pt>
                <c:pt idx="1981">
                  <c:v>1.3431834146650886E-2</c:v>
                </c:pt>
                <c:pt idx="1982">
                  <c:v>1.3431200440557482E-2</c:v>
                </c:pt>
                <c:pt idx="1983">
                  <c:v>1.3430370149545581E-2</c:v>
                </c:pt>
                <c:pt idx="1984">
                  <c:v>1.3429526666658986E-2</c:v>
                </c:pt>
                <c:pt idx="1985">
                  <c:v>1.3428669962772356E-2</c:v>
                </c:pt>
                <c:pt idx="1986">
                  <c:v>1.3427800008760794E-2</c:v>
                </c:pt>
                <c:pt idx="1987">
                  <c:v>1.3426916775500059E-2</c:v>
                </c:pt>
                <c:pt idx="1988">
                  <c:v>1.3425761630643131E-2</c:v>
                </c:pt>
                <c:pt idx="1989">
                  <c:v>1.3425110354736485E-2</c:v>
                </c:pt>
                <c:pt idx="1990">
                  <c:v>1.3424187108988217E-2</c:v>
                </c:pt>
                <c:pt idx="1991">
                  <c:v>1.3423250467500132E-2</c:v>
                </c:pt>
                <c:pt idx="1992">
                  <c:v>1.3422300401150606E-2</c:v>
                </c:pt>
                <c:pt idx="1993">
                  <c:v>1.3421336880819324E-2</c:v>
                </c:pt>
                <c:pt idx="1994">
                  <c:v>1.3420359877386634E-2</c:v>
                </c:pt>
                <c:pt idx="1995">
                  <c:v>1.3419369361733527E-2</c:v>
                </c:pt>
                <c:pt idx="1996">
                  <c:v>1.3418365304741225E-2</c:v>
                </c:pt>
                <c:pt idx="1997">
                  <c:v>1.3417347677291814E-2</c:v>
                </c:pt>
                <c:pt idx="1998">
                  <c:v>1.3416316450268915E-2</c:v>
                </c:pt>
                <c:pt idx="1999">
                  <c:v>1.3415271594555271E-2</c:v>
                </c:pt>
                <c:pt idx="2000">
                  <c:v>1.3414213081035593E-2</c:v>
                </c:pt>
                <c:pt idx="2001">
                  <c:v>1.3413140880594374E-2</c:v>
                </c:pt>
                <c:pt idx="2002">
                  <c:v>1.3412054964117853E-2</c:v>
                </c:pt>
                <c:pt idx="2003">
                  <c:v>1.3410955302491832E-2</c:v>
                </c:pt>
                <c:pt idx="2004">
                  <c:v>1.3409841866603425E-2</c:v>
                </c:pt>
                <c:pt idx="2005">
                  <c:v>1.3408714627340401E-2</c:v>
                </c:pt>
                <c:pt idx="2006">
                  <c:v>1.3407573555590961E-2</c:v>
                </c:pt>
                <c:pt idx="2007">
                  <c:v>1.3406418622244625E-2</c:v>
                </c:pt>
                <c:pt idx="2008">
                  <c:v>1.3405249798190688E-2</c:v>
                </c:pt>
                <c:pt idx="2009">
                  <c:v>1.3404067054319978E-2</c:v>
                </c:pt>
                <c:pt idx="2010">
                  <c:v>1.3402870361523536E-2</c:v>
                </c:pt>
                <c:pt idx="2011">
                  <c:v>1.3401659690693938E-2</c:v>
                </c:pt>
                <c:pt idx="2012">
                  <c:v>1.3400435012723318E-2</c:v>
                </c:pt>
                <c:pt idx="2013">
                  <c:v>1.3399196298504905E-2</c:v>
                </c:pt>
                <c:pt idx="2014">
                  <c:v>1.3397943518933676E-2</c:v>
                </c:pt>
                <c:pt idx="2015">
                  <c:v>1.3396676644903951E-2</c:v>
                </c:pt>
                <c:pt idx="2016">
                  <c:v>1.3395395647311797E-2</c:v>
                </c:pt>
                <c:pt idx="2017">
                  <c:v>1.3394100497053281E-2</c:v>
                </c:pt>
                <c:pt idx="2018">
                  <c:v>1.3392791165025782E-2</c:v>
                </c:pt>
                <c:pt idx="2019">
                  <c:v>1.3391467622127116E-2</c:v>
                </c:pt>
                <c:pt idx="2020">
                  <c:v>1.3390129839255751E-2</c:v>
                </c:pt>
                <c:pt idx="2021">
                  <c:v>1.3388777787311467E-2</c:v>
                </c:pt>
                <c:pt idx="2022">
                  <c:v>1.3387411437194702E-2</c:v>
                </c:pt>
                <c:pt idx="2023">
                  <c:v>1.3386030759805672E-2</c:v>
                </c:pt>
                <c:pt idx="2024">
                  <c:v>1.3384635726046997E-2</c:v>
                </c:pt>
                <c:pt idx="2025">
                  <c:v>1.338302378519669E-2</c:v>
                </c:pt>
                <c:pt idx="2026">
                  <c:v>1.3381597889807823E-2</c:v>
                </c:pt>
                <c:pt idx="2027">
                  <c:v>1.3380157546602463E-2</c:v>
                </c:pt>
                <c:pt idx="2028">
                  <c:v>1.3378702726485409E-2</c:v>
                </c:pt>
                <c:pt idx="2029">
                  <c:v>1.3377233400363217E-2</c:v>
                </c:pt>
                <c:pt idx="2030">
                  <c:v>1.3375749539141998E-2</c:v>
                </c:pt>
                <c:pt idx="2031">
                  <c:v>1.3374251113729396E-2</c:v>
                </c:pt>
                <c:pt idx="2032">
                  <c:v>1.3372738095033492E-2</c:v>
                </c:pt>
                <c:pt idx="2033">
                  <c:v>1.3371210453963455E-2</c:v>
                </c:pt>
                <c:pt idx="2034">
                  <c:v>1.3369540792030749E-2</c:v>
                </c:pt>
                <c:pt idx="2035">
                  <c:v>1.3367984944018791E-2</c:v>
                </c:pt>
                <c:pt idx="2036">
                  <c:v>1.3366414388978469E-2</c:v>
                </c:pt>
                <c:pt idx="2037">
                  <c:v>1.3364829097822477E-2</c:v>
                </c:pt>
                <c:pt idx="2038">
                  <c:v>1.3363229041465261E-2</c:v>
                </c:pt>
                <c:pt idx="2039">
                  <c:v>1.3361150083535398E-2</c:v>
                </c:pt>
                <c:pt idx="2040">
                  <c:v>1.3359996543250411E-2</c:v>
                </c:pt>
                <c:pt idx="2041">
                  <c:v>1.3357867393562397E-2</c:v>
                </c:pt>
                <c:pt idx="2042">
                  <c:v>1.3356203728348259E-2</c:v>
                </c:pt>
                <c:pt idx="2043">
                  <c:v>1.3354525144206656E-2</c:v>
                </c:pt>
                <c:pt idx="2044">
                  <c:v>1.335283161205751E-2</c:v>
                </c:pt>
                <c:pt idx="2045">
                  <c:v>1.3351123102820739E-2</c:v>
                </c:pt>
                <c:pt idx="2046">
                  <c:v>1.3349399587417576E-2</c:v>
                </c:pt>
                <c:pt idx="2047">
                  <c:v>1.3347661036770131E-2</c:v>
                </c:pt>
                <c:pt idx="2048">
                  <c:v>1.3345907421801169E-2</c:v>
                </c:pt>
                <c:pt idx="2049">
                  <c:v>1.3344138713434333E-2</c:v>
                </c:pt>
                <c:pt idx="2050">
                  <c:v>1.334235488259458E-2</c:v>
                </c:pt>
                <c:pt idx="2051">
                  <c:v>1.3340555900207522E-2</c:v>
                </c:pt>
                <c:pt idx="2052">
                  <c:v>1.3338741737199429E-2</c:v>
                </c:pt>
                <c:pt idx="2053">
                  <c:v>1.3336912364497669E-2</c:v>
                </c:pt>
                <c:pt idx="2054">
                  <c:v>1.3335067753030699E-2</c:v>
                </c:pt>
                <c:pt idx="2055">
                  <c:v>1.33332078737272E-2</c:v>
                </c:pt>
                <c:pt idx="2056">
                  <c:v>1.333133269751826E-2</c:v>
                </c:pt>
                <c:pt idx="2057">
                  <c:v>1.3329442195333873E-2</c:v>
                </c:pt>
                <c:pt idx="2058">
                  <c:v>1.3327536338106658E-2</c:v>
                </c:pt>
                <c:pt idx="2059">
                  <c:v>1.3325615096769241E-2</c:v>
                </c:pt>
                <c:pt idx="2060">
                  <c:v>1.3323678442255552E-2</c:v>
                </c:pt>
                <c:pt idx="2061">
                  <c:v>1.3321726345499968E-2</c:v>
                </c:pt>
                <c:pt idx="2062">
                  <c:v>1.3319758777438613E-2</c:v>
                </c:pt>
                <c:pt idx="2063">
                  <c:v>1.3317775709008269E-2</c:v>
                </c:pt>
                <c:pt idx="2064">
                  <c:v>1.3315777111145718E-2</c:v>
                </c:pt>
                <c:pt idx="2065">
                  <c:v>1.3313762954790594E-2</c:v>
                </c:pt>
                <c:pt idx="2066">
                  <c:v>1.3311733210881426E-2</c:v>
                </c:pt>
                <c:pt idx="2067">
                  <c:v>1.3309687850359159E-2</c:v>
                </c:pt>
                <c:pt idx="2068">
                  <c:v>1.3307626844165395E-2</c:v>
                </c:pt>
                <c:pt idx="2069">
                  <c:v>1.3305550163242171E-2</c:v>
                </c:pt>
                <c:pt idx="2070">
                  <c:v>1.3303457778533059E-2</c:v>
                </c:pt>
                <c:pt idx="2071">
                  <c:v>1.3301349660982505E-2</c:v>
                </c:pt>
                <c:pt idx="2072">
                  <c:v>1.3299225781535615E-2</c:v>
                </c:pt>
                <c:pt idx="2073">
                  <c:v>1.3297086111139028E-2</c:v>
                </c:pt>
                <c:pt idx="2074">
                  <c:v>1.3294930620740256E-2</c:v>
                </c:pt>
                <c:pt idx="2075">
                  <c:v>1.3292759281287031E-2</c:v>
                </c:pt>
                <c:pt idx="2076">
                  <c:v>1.3290572063729057E-2</c:v>
                </c:pt>
                <c:pt idx="2077">
                  <c:v>1.3288368939016915E-2</c:v>
                </c:pt>
                <c:pt idx="2078">
                  <c:v>1.3286149878102059E-2</c:v>
                </c:pt>
                <c:pt idx="2079">
                  <c:v>1.3283914851936382E-2</c:v>
                </c:pt>
                <c:pt idx="2080">
                  <c:v>1.328166383147353E-2</c:v>
                </c:pt>
                <c:pt idx="2081">
                  <c:v>1.3279396787668245E-2</c:v>
                </c:pt>
                <c:pt idx="2082">
                  <c:v>1.3277113691475707E-2</c:v>
                </c:pt>
                <c:pt idx="2083">
                  <c:v>1.3274814513852623E-2</c:v>
                </c:pt>
                <c:pt idx="2084">
                  <c:v>1.3272499225756585E-2</c:v>
                </c:pt>
                <c:pt idx="2085">
                  <c:v>1.3270167798146054E-2</c:v>
                </c:pt>
                <c:pt idx="2086">
                  <c:v>1.3267820201980808E-2</c:v>
                </c:pt>
                <c:pt idx="2087">
                  <c:v>1.3265456408221722E-2</c:v>
                </c:pt>
                <c:pt idx="2088">
                  <c:v>1.3263076387830324E-2</c:v>
                </c:pt>
                <c:pt idx="2089">
                  <c:v>1.3260680111769677E-2</c:v>
                </c:pt>
                <c:pt idx="2090">
                  <c:v>1.3258267551003719E-2</c:v>
                </c:pt>
                <c:pt idx="2091">
                  <c:v>1.3256072677199571E-2</c:v>
                </c:pt>
                <c:pt idx="2092">
                  <c:v>1.3253393459216884E-2</c:v>
                </c:pt>
                <c:pt idx="2093">
                  <c:v>1.3250931870129141E-2</c:v>
                </c:pt>
                <c:pt idx="2094">
                  <c:v>1.3248453880202791E-2</c:v>
                </c:pt>
                <c:pt idx="2095">
                  <c:v>1.3245959460406815E-2</c:v>
                </c:pt>
                <c:pt idx="2096">
                  <c:v>1.3243448581712154E-2</c:v>
                </c:pt>
                <c:pt idx="2097">
                  <c:v>1.3240921215090197E-2</c:v>
                </c:pt>
                <c:pt idx="2098">
                  <c:v>1.3238377331513422E-2</c:v>
                </c:pt>
                <c:pt idx="2099">
                  <c:v>1.3235816901955622E-2</c:v>
                </c:pt>
                <c:pt idx="2100">
                  <c:v>1.3233239897392127E-2</c:v>
                </c:pt>
                <c:pt idx="2101">
                  <c:v>1.323064628879848E-2</c:v>
                </c:pt>
                <c:pt idx="2102">
                  <c:v>1.3228036047152419E-2</c:v>
                </c:pt>
                <c:pt idx="2103">
                  <c:v>1.322540914343168E-2</c:v>
                </c:pt>
                <c:pt idx="2104">
                  <c:v>1.3222765548616186E-2</c:v>
                </c:pt>
                <c:pt idx="2105">
                  <c:v>1.3220105233685648E-2</c:v>
                </c:pt>
                <c:pt idx="2106">
                  <c:v>1.3217428169623274E-2</c:v>
                </c:pt>
                <c:pt idx="2107">
                  <c:v>1.3214734327410525E-2</c:v>
                </c:pt>
                <c:pt idx="2108">
                  <c:v>1.3212023678032363E-2</c:v>
                </c:pt>
                <c:pt idx="2109">
                  <c:v>1.3209296192473749E-2</c:v>
                </c:pt>
                <c:pt idx="2110">
                  <c:v>1.3206551841720964E-2</c:v>
                </c:pt>
                <c:pt idx="2111">
                  <c:v>1.3203790596761598E-2</c:v>
                </c:pt>
                <c:pt idx="2112">
                  <c:v>1.3201012428584336E-2</c:v>
                </c:pt>
                <c:pt idx="2113">
                  <c:v>1.3198217308179178E-2</c:v>
                </c:pt>
                <c:pt idx="2114">
                  <c:v>1.3195405206537001E-2</c:v>
                </c:pt>
                <c:pt idx="2115">
                  <c:v>1.3192576094650653E-2</c:v>
                </c:pt>
                <c:pt idx="2116">
                  <c:v>1.3189729943512979E-2</c:v>
                </c:pt>
                <c:pt idx="2117">
                  <c:v>1.3186866724119017E-2</c:v>
                </c:pt>
                <c:pt idx="2118">
                  <c:v>1.318398640746468E-2</c:v>
                </c:pt>
                <c:pt idx="2119">
                  <c:v>1.3181088964547196E-2</c:v>
                </c:pt>
                <c:pt idx="2120">
                  <c:v>1.317817436636445E-2</c:v>
                </c:pt>
                <c:pt idx="2121">
                  <c:v>1.3175242583916296E-2</c:v>
                </c:pt>
                <c:pt idx="2122">
                  <c:v>1.3172293588203684E-2</c:v>
                </c:pt>
                <c:pt idx="2123">
                  <c:v>1.3169327350228219E-2</c:v>
                </c:pt>
                <c:pt idx="2124">
                  <c:v>1.3166343840993485E-2</c:v>
                </c:pt>
                <c:pt idx="2125">
                  <c:v>1.3163343031503495E-2</c:v>
                </c:pt>
                <c:pt idx="2126">
                  <c:v>1.3160324892764674E-2</c:v>
                </c:pt>
                <c:pt idx="2127">
                  <c:v>1.3157289395783667E-2</c:v>
                </c:pt>
                <c:pt idx="2128">
                  <c:v>1.315423651156865E-2</c:v>
                </c:pt>
                <c:pt idx="2129">
                  <c:v>1.3151166211129337E-2</c:v>
                </c:pt>
                <c:pt idx="2130">
                  <c:v>1.3148078465476529E-2</c:v>
                </c:pt>
                <c:pt idx="2131">
                  <c:v>1.3144973245621911E-2</c:v>
                </c:pt>
                <c:pt idx="2132">
                  <c:v>1.3141850522579133E-2</c:v>
                </c:pt>
                <c:pt idx="2133">
                  <c:v>1.3138710267362724E-2</c:v>
                </c:pt>
                <c:pt idx="2134">
                  <c:v>1.3135552450988528E-2</c:v>
                </c:pt>
                <c:pt idx="2135">
                  <c:v>1.3132377044474137E-2</c:v>
                </c:pt>
                <c:pt idx="2136">
                  <c:v>1.3129184018837366E-2</c:v>
                </c:pt>
                <c:pt idx="2137">
                  <c:v>1.3125973345098218E-2</c:v>
                </c:pt>
                <c:pt idx="2138">
                  <c:v>1.312274499427845E-2</c:v>
                </c:pt>
                <c:pt idx="2139">
                  <c:v>1.3119498937399596E-2</c:v>
                </c:pt>
                <c:pt idx="2140">
                  <c:v>1.3116235145485823E-2</c:v>
                </c:pt>
                <c:pt idx="2141">
                  <c:v>1.311295358956217E-2</c:v>
                </c:pt>
                <c:pt idx="2142">
                  <c:v>1.3109663898283322E-2</c:v>
                </c:pt>
                <c:pt idx="2143">
                  <c:v>1.3106337069792176E-2</c:v>
                </c:pt>
                <c:pt idx="2144">
                  <c:v>1.3103002048002707E-2</c:v>
                </c:pt>
                <c:pt idx="2145">
                  <c:v>1.3099649146316441E-2</c:v>
                </c:pt>
                <c:pt idx="2146">
                  <c:v>1.3096278335766305E-2</c:v>
                </c:pt>
                <c:pt idx="2147">
                  <c:v>1.3092889587384126E-2</c:v>
                </c:pt>
                <c:pt idx="2148">
                  <c:v>1.308948287220502E-2</c:v>
                </c:pt>
                <c:pt idx="2149">
                  <c:v>1.3086058161265197E-2</c:v>
                </c:pt>
                <c:pt idx="2150">
                  <c:v>1.3082615425601305E-2</c:v>
                </c:pt>
                <c:pt idx="2151">
                  <c:v>1.3079154636251741E-2</c:v>
                </c:pt>
                <c:pt idx="2152">
                  <c:v>1.3075675764257319E-2</c:v>
                </c:pt>
                <c:pt idx="2153">
                  <c:v>1.3072178780658625E-2</c:v>
                </c:pt>
                <c:pt idx="2154">
                  <c:v>1.306866365649844E-2</c:v>
                </c:pt>
                <c:pt idx="2155">
                  <c:v>1.3065130362821295E-2</c:v>
                </c:pt>
                <c:pt idx="2156">
                  <c:v>1.3061578870672597E-2</c:v>
                </c:pt>
                <c:pt idx="2157">
                  <c:v>1.305800915109929E-2</c:v>
                </c:pt>
                <c:pt idx="2158">
                  <c:v>1.3054421175149628E-2</c:v>
                </c:pt>
                <c:pt idx="2159">
                  <c:v>1.3050814913873615E-2</c:v>
                </c:pt>
                <c:pt idx="2160">
                  <c:v>1.3047190338322355E-2</c:v>
                </c:pt>
                <c:pt idx="2161">
                  <c:v>1.3043547419548046E-2</c:v>
                </c:pt>
                <c:pt idx="2162">
                  <c:v>1.3039886128605512E-2</c:v>
                </c:pt>
                <c:pt idx="2163">
                  <c:v>1.3036206436550015E-2</c:v>
                </c:pt>
                <c:pt idx="2164">
                  <c:v>1.3032508314438133E-2</c:v>
                </c:pt>
                <c:pt idx="2165">
                  <c:v>1.3028791733328634E-2</c:v>
                </c:pt>
                <c:pt idx="2166">
                  <c:v>1.3025056664281378E-2</c:v>
                </c:pt>
                <c:pt idx="2167">
                  <c:v>1.3021303078357322E-2</c:v>
                </c:pt>
                <c:pt idx="2168">
                  <c:v>1.3017530946619836E-2</c:v>
                </c:pt>
                <c:pt idx="2169">
                  <c:v>1.30137402401325E-2</c:v>
                </c:pt>
                <c:pt idx="2170">
                  <c:v>1.3009930929961529E-2</c:v>
                </c:pt>
                <c:pt idx="2171">
                  <c:v>1.3006102987174232E-2</c:v>
                </c:pt>
                <c:pt idx="2172">
                  <c:v>1.3002256382838792E-2</c:v>
                </c:pt>
                <c:pt idx="2173">
                  <c:v>1.2998391088026024E-2</c:v>
                </c:pt>
                <c:pt idx="2174">
                  <c:v>1.2994507073806954E-2</c:v>
                </c:pt>
                <c:pt idx="2175">
                  <c:v>1.2990604311255247E-2</c:v>
                </c:pt>
                <c:pt idx="2176">
                  <c:v>1.2986682771445433E-2</c:v>
                </c:pt>
                <c:pt idx="2177">
                  <c:v>1.2982742425453804E-2</c:v>
                </c:pt>
                <c:pt idx="2178">
                  <c:v>1.2978783244358395E-2</c:v>
                </c:pt>
                <c:pt idx="2179">
                  <c:v>1.2974805199237906E-2</c:v>
                </c:pt>
                <c:pt idx="2180">
                  <c:v>1.2970808261173221E-2</c:v>
                </c:pt>
                <c:pt idx="2181">
                  <c:v>1.2966792401247196E-2</c:v>
                </c:pt>
                <c:pt idx="2182">
                  <c:v>1.296275759054313E-2</c:v>
                </c:pt>
                <c:pt idx="2183">
                  <c:v>1.2958703800146945E-2</c:v>
                </c:pt>
                <c:pt idx="2184">
                  <c:v>1.2954631001145221E-2</c:v>
                </c:pt>
                <c:pt idx="2185">
                  <c:v>1.2950539164626509E-2</c:v>
                </c:pt>
                <c:pt idx="2186">
                  <c:v>1.2946428261681332E-2</c:v>
                </c:pt>
                <c:pt idx="2187">
                  <c:v>1.294229826340087E-2</c:v>
                </c:pt>
                <c:pt idx="2188">
                  <c:v>1.2938149140878711E-2</c:v>
                </c:pt>
                <c:pt idx="2189">
                  <c:v>1.2933980865209537E-2</c:v>
                </c:pt>
                <c:pt idx="2190">
                  <c:v>1.2929551111562789E-2</c:v>
                </c:pt>
                <c:pt idx="2191">
                  <c:v>1.2925339817472816E-2</c:v>
                </c:pt>
                <c:pt idx="2192">
                  <c:v>1.2921109275424834E-2</c:v>
                </c:pt>
                <c:pt idx="2193">
                  <c:v>1.2916859456520218E-2</c:v>
                </c:pt>
                <c:pt idx="2194">
                  <c:v>1.2912851178089119E-2</c:v>
                </c:pt>
                <c:pt idx="2195">
                  <c:v>1.2908301872549641E-2</c:v>
                </c:pt>
                <c:pt idx="2196">
                  <c:v>1.2903994049692733E-2</c:v>
                </c:pt>
                <c:pt idx="2197">
                  <c:v>1.2899574915347562E-2</c:v>
                </c:pt>
                <c:pt idx="2198">
                  <c:v>1.2895320197770802E-2</c:v>
                </c:pt>
                <c:pt idx="2199">
                  <c:v>1.2890954110925258E-2</c:v>
                </c:pt>
                <c:pt idx="2200">
                  <c:v>1.288656854497139E-2</c:v>
                </c:pt>
                <c:pt idx="2201">
                  <c:v>1.288216347102317E-2</c:v>
                </c:pt>
                <c:pt idx="2202">
                  <c:v>1.2877738860195879E-2</c:v>
                </c:pt>
                <c:pt idx="2203">
                  <c:v>1.2873294683606536E-2</c:v>
                </c:pt>
                <c:pt idx="2204">
                  <c:v>1.2868830912373893E-2</c:v>
                </c:pt>
                <c:pt idx="2205">
                  <c:v>1.2864347517618226E-2</c:v>
                </c:pt>
                <c:pt idx="2206">
                  <c:v>1.285984447046133E-2</c:v>
                </c:pt>
                <c:pt idx="2207">
                  <c:v>1.2855643772744519E-2</c:v>
                </c:pt>
                <c:pt idx="2208">
                  <c:v>1.2850779303440812E-2</c:v>
                </c:pt>
                <c:pt idx="2209">
                  <c:v>1.2846217125829906E-2</c:v>
                </c:pt>
                <c:pt idx="2210">
                  <c:v>1.2841635180323418E-2</c:v>
                </c:pt>
                <c:pt idx="2211">
                  <c:v>1.2837033438050963E-2</c:v>
                </c:pt>
                <c:pt idx="2212">
                  <c:v>1.2832411870145853E-2</c:v>
                </c:pt>
                <c:pt idx="2213">
                  <c:v>1.2827770447741393E-2</c:v>
                </c:pt>
                <c:pt idx="2214">
                  <c:v>1.2823109141973934E-2</c:v>
                </c:pt>
                <c:pt idx="2215">
                  <c:v>1.2818427923980693E-2</c:v>
                </c:pt>
                <c:pt idx="2216">
                  <c:v>1.2814091957366689E-2</c:v>
                </c:pt>
                <c:pt idx="2217">
                  <c:v>1.2809005635875514E-2</c:v>
                </c:pt>
                <c:pt idx="2218">
                  <c:v>1.2804264508047572E-2</c:v>
                </c:pt>
                <c:pt idx="2219">
                  <c:v>1.2799503352561617E-2</c:v>
                </c:pt>
                <c:pt idx="2220">
                  <c:v>1.2794722140563562E-2</c:v>
                </c:pt>
                <c:pt idx="2221">
                  <c:v>1.2789920843201916E-2</c:v>
                </c:pt>
                <c:pt idx="2222">
                  <c:v>1.2785099431626279E-2</c:v>
                </c:pt>
                <c:pt idx="2223">
                  <c:v>1.278025787698886E-2</c:v>
                </c:pt>
                <c:pt idx="2224">
                  <c:v>1.2775396150442297E-2</c:v>
                </c:pt>
                <c:pt idx="2225">
                  <c:v>1.2770514223142272E-2</c:v>
                </c:pt>
                <c:pt idx="2226">
                  <c:v>1.2765612066245989E-2</c:v>
                </c:pt>
                <c:pt idx="2227">
                  <c:v>1.2760689650912604E-2</c:v>
                </c:pt>
                <c:pt idx="2228">
                  <c:v>1.2755746948301927E-2</c:v>
                </c:pt>
                <c:pt idx="2229">
                  <c:v>1.2751212627766672E-2</c:v>
                </c:pt>
                <c:pt idx="2230">
                  <c:v>1.2745800565902698E-2</c:v>
                </c:pt>
                <c:pt idx="2231">
                  <c:v>1.2740796828444626E-2</c:v>
                </c:pt>
                <c:pt idx="2232">
                  <c:v>1.2735772688370653E-2</c:v>
                </c:pt>
                <c:pt idx="2233">
                  <c:v>1.2730005794222784E-2</c:v>
                </c:pt>
                <c:pt idx="2234">
                  <c:v>1.272508940038298E-2</c:v>
                </c:pt>
                <c:pt idx="2235">
                  <c:v>1.2720002611642345E-2</c:v>
                </c:pt>
                <c:pt idx="2236">
                  <c:v>1.2714895303567031E-2</c:v>
                </c:pt>
                <c:pt idx="2237">
                  <c:v>1.2709767447334317E-2</c:v>
                </c:pt>
                <c:pt idx="2238">
                  <c:v>1.2704619014123881E-2</c:v>
                </c:pt>
                <c:pt idx="2239">
                  <c:v>1.2699449975116919E-2</c:v>
                </c:pt>
                <c:pt idx="2240">
                  <c:v>1.2694260301496813E-2</c:v>
                </c:pt>
                <c:pt idx="2241">
                  <c:v>1.2689049964449115E-2</c:v>
                </c:pt>
                <c:pt idx="2242">
                  <c:v>1.2683818935160254E-2</c:v>
                </c:pt>
                <c:pt idx="2243">
                  <c:v>1.2678567184819708E-2</c:v>
                </c:pt>
                <c:pt idx="2244">
                  <c:v>1.2673294684617822E-2</c:v>
                </c:pt>
                <c:pt idx="2245">
                  <c:v>1.2668001405748213E-2</c:v>
                </c:pt>
                <c:pt idx="2246">
                  <c:v>1.266268731940493E-2</c:v>
                </c:pt>
                <c:pt idx="2247">
                  <c:v>1.265717902263061E-2</c:v>
                </c:pt>
                <c:pt idx="2248">
                  <c:v>1.2651996609086833E-2</c:v>
                </c:pt>
                <c:pt idx="2249">
                  <c:v>1.264389312800783E-2</c:v>
                </c:pt>
                <c:pt idx="2250">
                  <c:v>1.264122232326037E-2</c:v>
                </c:pt>
                <c:pt idx="2251">
                  <c:v>1.2633836421102346E-2</c:v>
                </c:pt>
                <c:pt idx="2252">
                  <c:v>1.2628391301282764E-2</c:v>
                </c:pt>
                <c:pt idx="2253">
                  <c:v>1.2622925165482114E-2</c:v>
                </c:pt>
                <c:pt idx="2254">
                  <c:v>1.2617437984911812E-2</c:v>
                </c:pt>
                <c:pt idx="2255">
                  <c:v>1.2611929730784583E-2</c:v>
                </c:pt>
                <c:pt idx="2256">
                  <c:v>1.2606400374315345E-2</c:v>
                </c:pt>
                <c:pt idx="2257">
                  <c:v>1.2600849886721419E-2</c:v>
                </c:pt>
                <c:pt idx="2258">
                  <c:v>1.2595278239221666E-2</c:v>
                </c:pt>
                <c:pt idx="2259">
                  <c:v>1.2589685403036477E-2</c:v>
                </c:pt>
                <c:pt idx="2260">
                  <c:v>1.258407134938931E-2</c:v>
                </c:pt>
                <c:pt idx="2261">
                  <c:v>1.2578436049505152E-2</c:v>
                </c:pt>
                <c:pt idx="2262">
                  <c:v>1.257277947461031E-2</c:v>
                </c:pt>
                <c:pt idx="2263">
                  <c:v>1.2567101595934374E-2</c:v>
                </c:pt>
                <c:pt idx="2264">
                  <c:v>1.2561402384708025E-2</c:v>
                </c:pt>
                <c:pt idx="2265">
                  <c:v>1.2555681812164578E-2</c:v>
                </c:pt>
                <c:pt idx="2266">
                  <c:v>1.2549939849538658E-2</c:v>
                </c:pt>
                <c:pt idx="2267">
                  <c:v>1.2544176468067521E-2</c:v>
                </c:pt>
                <c:pt idx="2268">
                  <c:v>1.2538391638990391E-2</c:v>
                </c:pt>
                <c:pt idx="2269">
                  <c:v>1.2532585333548465E-2</c:v>
                </c:pt>
                <c:pt idx="2270">
                  <c:v>1.2526757522985129E-2</c:v>
                </c:pt>
                <c:pt idx="2271">
                  <c:v>1.2520908178545084E-2</c:v>
                </c:pt>
                <c:pt idx="2272">
                  <c:v>1.2515037271476754E-2</c:v>
                </c:pt>
                <c:pt idx="2273">
                  <c:v>1.250914477302878E-2</c:v>
                </c:pt>
                <c:pt idx="2274">
                  <c:v>1.2503230654452873E-2</c:v>
                </c:pt>
                <c:pt idx="2275">
                  <c:v>1.2497294887002929E-2</c:v>
                </c:pt>
                <c:pt idx="2276">
                  <c:v>1.2491337441934819E-2</c:v>
                </c:pt>
                <c:pt idx="2277">
                  <c:v>1.2485358290506163E-2</c:v>
                </c:pt>
                <c:pt idx="2278">
                  <c:v>1.2479357403976776E-2</c:v>
                </c:pt>
                <c:pt idx="2279">
                  <c:v>1.2473334753608874E-2</c:v>
                </c:pt>
                <c:pt idx="2280">
                  <c:v>1.2467290310666655E-2</c:v>
                </c:pt>
                <c:pt idx="2281">
                  <c:v>1.2461224046416714E-2</c:v>
                </c:pt>
                <c:pt idx="2282">
                  <c:v>1.2455135932127407E-2</c:v>
                </c:pt>
                <c:pt idx="2283">
                  <c:v>1.2449025939069276E-2</c:v>
                </c:pt>
                <c:pt idx="2284">
                  <c:v>1.2442894038515053E-2</c:v>
                </c:pt>
                <c:pt idx="2285">
                  <c:v>1.2435859289813903E-2</c:v>
                </c:pt>
                <c:pt idx="2286">
                  <c:v>1.2429680347901036E-2</c:v>
                </c:pt>
                <c:pt idx="2287">
                  <c:v>1.2423479408220398E-2</c:v>
                </c:pt>
                <c:pt idx="2288">
                  <c:v>1.2417256442054356E-2</c:v>
                </c:pt>
                <c:pt idx="2289">
                  <c:v>1.2411011420686159E-2</c:v>
                </c:pt>
                <c:pt idx="2290">
                  <c:v>1.240474431540277E-2</c:v>
                </c:pt>
                <c:pt idx="2291">
                  <c:v>1.2398455097491379E-2</c:v>
                </c:pt>
                <c:pt idx="2292">
                  <c:v>1.2392143738243553E-2</c:v>
                </c:pt>
                <c:pt idx="2293">
                  <c:v>1.2385810208951515E-2</c:v>
                </c:pt>
                <c:pt idx="2294">
                  <c:v>1.2379454480910119E-2</c:v>
                </c:pt>
                <c:pt idx="2295">
                  <c:v>1.2373076525416624E-2</c:v>
                </c:pt>
                <c:pt idx="2296">
                  <c:v>1.236667631377048E-2</c:v>
                </c:pt>
                <c:pt idx="2297">
                  <c:v>1.2360253817273553E-2</c:v>
                </c:pt>
                <c:pt idx="2298">
                  <c:v>1.2353809007229011E-2</c:v>
                </c:pt>
                <c:pt idx="2299">
                  <c:v>1.2345489989455621E-2</c:v>
                </c:pt>
                <c:pt idx="2300">
                  <c:v>1.2338994069272712E-2</c:v>
                </c:pt>
                <c:pt idx="2301">
                  <c:v>1.2332475741271299E-2</c:v>
                </c:pt>
                <c:pt idx="2302">
                  <c:v>1.232445418835983E-2</c:v>
                </c:pt>
                <c:pt idx="2303">
                  <c:v>1.2319371747068797E-2</c:v>
                </c:pt>
                <c:pt idx="2304">
                  <c:v>1.2312786023501433E-2</c:v>
                </c:pt>
                <c:pt idx="2305">
                  <c:v>1.230617777738323E-2</c:v>
                </c:pt>
                <c:pt idx="2306">
                  <c:v>1.2299546980036855E-2</c:v>
                </c:pt>
                <c:pt idx="2307">
                  <c:v>1.2292893602787383E-2</c:v>
                </c:pt>
                <c:pt idx="2308">
                  <c:v>1.2286217616961859E-2</c:v>
                </c:pt>
                <c:pt idx="2309">
                  <c:v>1.2279518993889736E-2</c:v>
                </c:pt>
                <c:pt idx="2310">
                  <c:v>1.2272797704903316E-2</c:v>
                </c:pt>
                <c:pt idx="2311">
                  <c:v>1.2266053721336437E-2</c:v>
                </c:pt>
                <c:pt idx="2312">
                  <c:v>1.2259287014525996E-2</c:v>
                </c:pt>
                <c:pt idx="2313">
                  <c:v>1.2252497555810647E-2</c:v>
                </c:pt>
                <c:pt idx="2314">
                  <c:v>1.224568531653189E-2</c:v>
                </c:pt>
                <c:pt idx="2315">
                  <c:v>1.2238850268032975E-2</c:v>
                </c:pt>
                <c:pt idx="2316">
                  <c:v>1.2231992381660005E-2</c:v>
                </c:pt>
                <c:pt idx="2317">
                  <c:v>1.2225111628761921E-2</c:v>
                </c:pt>
                <c:pt idx="2318">
                  <c:v>1.2218207980688329E-2</c:v>
                </c:pt>
                <c:pt idx="2319">
                  <c:v>1.2211281408793212E-2</c:v>
                </c:pt>
                <c:pt idx="2320">
                  <c:v>1.2204331884431426E-2</c:v>
                </c:pt>
                <c:pt idx="2321">
                  <c:v>1.2197359378961119E-2</c:v>
                </c:pt>
                <c:pt idx="2322">
                  <c:v>1.2190363863742183E-2</c:v>
                </c:pt>
                <c:pt idx="2323">
                  <c:v>1.2183345310138021E-2</c:v>
                </c:pt>
                <c:pt idx="2324">
                  <c:v>1.2176303689512908E-2</c:v>
                </c:pt>
                <c:pt idx="2325">
                  <c:v>1.2169238973235063E-2</c:v>
                </c:pt>
                <c:pt idx="2326">
                  <c:v>1.2162151132673578E-2</c:v>
                </c:pt>
                <c:pt idx="2327">
                  <c:v>1.2155040139201712E-2</c:v>
                </c:pt>
                <c:pt idx="2328">
                  <c:v>1.2147905964193592E-2</c:v>
                </c:pt>
                <c:pt idx="2329">
                  <c:v>1.2140748579026854E-2</c:v>
                </c:pt>
                <c:pt idx="2330">
                  <c:v>1.2133567955080669E-2</c:v>
                </c:pt>
                <c:pt idx="2331">
                  <c:v>1.2126364063737488E-2</c:v>
                </c:pt>
                <c:pt idx="2332">
                  <c:v>1.2119136876382174E-2</c:v>
                </c:pt>
                <c:pt idx="2333">
                  <c:v>1.2111886364401341E-2</c:v>
                </c:pt>
                <c:pt idx="2334">
                  <c:v>1.210461249918489E-2</c:v>
                </c:pt>
                <c:pt idx="2335">
                  <c:v>1.2097315252124688E-2</c:v>
                </c:pt>
                <c:pt idx="2336">
                  <c:v>1.2085800839931441E-2</c:v>
                </c:pt>
                <c:pt idx="2337">
                  <c:v>1.2080922332886457E-2</c:v>
                </c:pt>
                <c:pt idx="2338">
                  <c:v>1.2075282933839937E-2</c:v>
                </c:pt>
                <c:pt idx="2339">
                  <c:v>1.206789187337535E-2</c:v>
                </c:pt>
                <c:pt idx="2340">
                  <c:v>1.2060477288064909E-2</c:v>
                </c:pt>
                <c:pt idx="2341">
                  <c:v>1.2053039149315818E-2</c:v>
                </c:pt>
                <c:pt idx="2342">
                  <c:v>1.2045577428537027E-2</c:v>
                </c:pt>
                <c:pt idx="2343">
                  <c:v>1.2038092097141651E-2</c:v>
                </c:pt>
                <c:pt idx="2344">
                  <c:v>1.20305831265439E-2</c:v>
                </c:pt>
                <c:pt idx="2345">
                  <c:v>1.2023050488161045E-2</c:v>
                </c:pt>
                <c:pt idx="2346">
                  <c:v>1.2015494153413211E-2</c:v>
                </c:pt>
                <c:pt idx="2347">
                  <c:v>1.2007914093722491E-2</c:v>
                </c:pt>
                <c:pt idx="2348">
                  <c:v>1.2000310280513822E-2</c:v>
                </c:pt>
                <c:pt idx="2349">
                  <c:v>1.1992682685215434E-2</c:v>
                </c:pt>
                <c:pt idx="2350">
                  <c:v>1.1985031279256422E-2</c:v>
                </c:pt>
                <c:pt idx="2351">
                  <c:v>1.1977356034070489E-2</c:v>
                </c:pt>
                <c:pt idx="2352">
                  <c:v>1.1968185452268751E-2</c:v>
                </c:pt>
                <c:pt idx="2353">
                  <c:v>1.1961933911760326E-2</c:v>
                </c:pt>
                <c:pt idx="2354">
                  <c:v>1.1954186977514884E-2</c:v>
                </c:pt>
                <c:pt idx="2355">
                  <c:v>1.1946416089798999E-2</c:v>
                </c:pt>
                <c:pt idx="2356">
                  <c:v>1.193862122005886E-2</c:v>
                </c:pt>
                <c:pt idx="2357">
                  <c:v>1.1930802339742617E-2</c:v>
                </c:pt>
                <c:pt idx="2358">
                  <c:v>1.1922959420301931E-2</c:v>
                </c:pt>
                <c:pt idx="2359">
                  <c:v>1.1915092433189771E-2</c:v>
                </c:pt>
                <c:pt idx="2360">
                  <c:v>1.1907201349862834E-2</c:v>
                </c:pt>
                <c:pt idx="2361">
                  <c:v>1.1899286141780445E-2</c:v>
                </c:pt>
                <c:pt idx="2362">
                  <c:v>1.1891346780404115E-2</c:v>
                </c:pt>
                <c:pt idx="2363">
                  <c:v>1.1883383237198642E-2</c:v>
                </c:pt>
                <c:pt idx="2364">
                  <c:v>1.187539548363036E-2</c:v>
                </c:pt>
                <c:pt idx="2365">
                  <c:v>1.186738349116976E-2</c:v>
                </c:pt>
                <c:pt idx="2366">
                  <c:v>1.1859347231289305E-2</c:v>
                </c:pt>
                <c:pt idx="2367">
                  <c:v>1.1851286675463868E-2</c:v>
                </c:pt>
                <c:pt idx="2368">
                  <c:v>1.1843201795171607E-2</c:v>
                </c:pt>
                <c:pt idx="2369">
                  <c:v>1.183509256189309E-2</c:v>
                </c:pt>
                <c:pt idx="2370">
                  <c:v>1.1826958947111726E-2</c:v>
                </c:pt>
                <c:pt idx="2371">
                  <c:v>1.1818800922313561E-2</c:v>
                </c:pt>
                <c:pt idx="2372">
                  <c:v>1.1810618458987482E-2</c:v>
                </c:pt>
                <c:pt idx="2373">
                  <c:v>1.1802411528624787E-2</c:v>
                </c:pt>
                <c:pt idx="2374">
                  <c:v>1.1794180102720278E-2</c:v>
                </c:pt>
                <c:pt idx="2375">
                  <c:v>1.1785924152770947E-2</c:v>
                </c:pt>
                <c:pt idx="2376">
                  <c:v>1.1777643650276632E-2</c:v>
                </c:pt>
                <c:pt idx="2377">
                  <c:v>1.1769338566739583E-2</c:v>
                </c:pt>
                <c:pt idx="2378">
                  <c:v>1.1761008873665987E-2</c:v>
                </c:pt>
                <c:pt idx="2379">
                  <c:v>1.1752654542563568E-2</c:v>
                </c:pt>
                <c:pt idx="2380">
                  <c:v>1.1744275544943554E-2</c:v>
                </c:pt>
                <c:pt idx="2381">
                  <c:v>1.17358718523198E-2</c:v>
                </c:pt>
                <c:pt idx="2382">
                  <c:v>1.1727443436208788E-2</c:v>
                </c:pt>
                <c:pt idx="2383">
                  <c:v>1.1718990268130069E-2</c:v>
                </c:pt>
                <c:pt idx="2384">
                  <c:v>1.1710512319605598E-2</c:v>
                </c:pt>
                <c:pt idx="2385">
                  <c:v>1.170200956216084E-2</c:v>
                </c:pt>
                <c:pt idx="2386">
                  <c:v>1.1693481967323883E-2</c:v>
                </c:pt>
                <c:pt idx="2387">
                  <c:v>1.1684929506625667E-2</c:v>
                </c:pt>
                <c:pt idx="2388">
                  <c:v>1.1676352151599317E-2</c:v>
                </c:pt>
                <c:pt idx="2389">
                  <c:v>1.1667749873781903E-2</c:v>
                </c:pt>
                <c:pt idx="2390">
                  <c:v>1.1659122644712248E-2</c:v>
                </c:pt>
                <c:pt idx="2391">
                  <c:v>1.1650470435933112E-2</c:v>
                </c:pt>
                <c:pt idx="2392">
                  <c:v>1.1641793218989453E-2</c:v>
                </c:pt>
                <c:pt idx="2393">
                  <c:v>1.1633090965429067E-2</c:v>
                </c:pt>
                <c:pt idx="2394">
                  <c:v>1.1624363646803479E-2</c:v>
                </c:pt>
                <c:pt idx="2395">
                  <c:v>1.1615611234665967E-2</c:v>
                </c:pt>
                <c:pt idx="2396">
                  <c:v>1.1606833700573745E-2</c:v>
                </c:pt>
                <c:pt idx="2397">
                  <c:v>1.1598031016086224E-2</c:v>
                </c:pt>
                <c:pt idx="2398">
                  <c:v>1.1587818171921088E-2</c:v>
                </c:pt>
                <c:pt idx="2399">
                  <c:v>1.1578958791960138E-2</c:v>
                </c:pt>
                <c:pt idx="2400">
                  <c:v>1.1570074168437163E-2</c:v>
                </c:pt>
                <c:pt idx="2401">
                  <c:v>1.1561164272927513E-2</c:v>
                </c:pt>
                <c:pt idx="2402">
                  <c:v>1.155175856278126E-2</c:v>
                </c:pt>
                <c:pt idx="2403">
                  <c:v>1.1543268552262597E-2</c:v>
                </c:pt>
                <c:pt idx="2404">
                  <c:v>1.1534282670271925E-2</c:v>
                </c:pt>
                <c:pt idx="2405">
                  <c:v>1.15252714026242E-2</c:v>
                </c:pt>
                <c:pt idx="2406">
                  <c:v>1.1517670396717689E-2</c:v>
                </c:pt>
                <c:pt idx="2407">
                  <c:v>1.1507172596719137E-2</c:v>
                </c:pt>
                <c:pt idx="2408">
                  <c:v>1.1498085001651157E-2</c:v>
                </c:pt>
                <c:pt idx="2409">
                  <c:v>1.1488971907303533E-2</c:v>
                </c:pt>
                <c:pt idx="2410">
                  <c:v>1.1479833285278329E-2</c:v>
                </c:pt>
                <c:pt idx="2411">
                  <c:v>1.1470669107180214E-2</c:v>
                </c:pt>
                <c:pt idx="2412">
                  <c:v>1.1461479344618204E-2</c:v>
                </c:pt>
                <c:pt idx="2413">
                  <c:v>1.1452263969202616E-2</c:v>
                </c:pt>
                <c:pt idx="2414">
                  <c:v>1.1443022952548549E-2</c:v>
                </c:pt>
                <c:pt idx="2415">
                  <c:v>1.1433756266272401E-2</c:v>
                </c:pt>
                <c:pt idx="2416">
                  <c:v>1.1424463881995136E-2</c:v>
                </c:pt>
                <c:pt idx="2417">
                  <c:v>1.1415145771340103E-2</c:v>
                </c:pt>
                <c:pt idx="2418">
                  <c:v>1.1405801905933911E-2</c:v>
                </c:pt>
                <c:pt idx="2419">
                  <c:v>1.1396432257406431E-2</c:v>
                </c:pt>
                <c:pt idx="2420">
                  <c:v>1.1387036797390133E-2</c:v>
                </c:pt>
                <c:pt idx="2421">
                  <c:v>1.1377615497521405E-2</c:v>
                </c:pt>
                <c:pt idx="2422">
                  <c:v>1.1368168329438801E-2</c:v>
                </c:pt>
                <c:pt idx="2423">
                  <c:v>1.1358695264785222E-2</c:v>
                </c:pt>
                <c:pt idx="2424">
                  <c:v>1.1349196275205524E-2</c:v>
                </c:pt>
                <c:pt idx="2425">
                  <c:v>1.1339671332348257E-2</c:v>
                </c:pt>
                <c:pt idx="2426">
                  <c:v>1.1330120407865225E-2</c:v>
                </c:pt>
                <c:pt idx="2427">
                  <c:v>1.1320543473411276E-2</c:v>
                </c:pt>
                <c:pt idx="2428">
                  <c:v>1.1312518168372469E-2</c:v>
                </c:pt>
                <c:pt idx="2429">
                  <c:v>1.130131146122588E-2</c:v>
                </c:pt>
                <c:pt idx="2430">
                  <c:v>1.1291656326819766E-2</c:v>
                </c:pt>
                <c:pt idx="2431">
                  <c:v>1.1281975069094057E-2</c:v>
                </c:pt>
                <c:pt idx="2432">
                  <c:v>1.1272267659719242E-2</c:v>
                </c:pt>
                <c:pt idx="2433">
                  <c:v>1.1262534070369716E-2</c:v>
                </c:pt>
                <c:pt idx="2434">
                  <c:v>1.1252774272722485E-2</c:v>
                </c:pt>
                <c:pt idx="2435">
                  <c:v>1.1242988238458027E-2</c:v>
                </c:pt>
                <c:pt idx="2436">
                  <c:v>1.1233175939260079E-2</c:v>
                </c:pt>
                <c:pt idx="2437">
                  <c:v>1.1223337346815422E-2</c:v>
                </c:pt>
                <c:pt idx="2438">
                  <c:v>1.1213472432814309E-2</c:v>
                </c:pt>
                <c:pt idx="2439">
                  <c:v>1.1203581168950686E-2</c:v>
                </c:pt>
                <c:pt idx="2440">
                  <c:v>1.1192558286311188E-2</c:v>
                </c:pt>
                <c:pt idx="2441">
                  <c:v>1.1185383542136782E-2</c:v>
                </c:pt>
                <c:pt idx="2442">
                  <c:v>1.1173754367819998E-2</c:v>
                </c:pt>
                <c:pt idx="2443">
                  <c:v>1.1163764333337734E-2</c:v>
                </c:pt>
                <c:pt idx="2444">
                  <c:v>1.1153751739117698E-2</c:v>
                </c:pt>
                <c:pt idx="2445">
                  <c:v>1.1143717365173549E-2</c:v>
                </c:pt>
                <c:pt idx="2446">
                  <c:v>1.1133661993023401E-2</c:v>
                </c:pt>
                <c:pt idx="2447">
                  <c:v>1.1123586405688727E-2</c:v>
                </c:pt>
                <c:pt idx="2448">
                  <c:v>1.1113491387695231E-2</c:v>
                </c:pt>
                <c:pt idx="2449">
                  <c:v>1.1103377725072416E-2</c:v>
                </c:pt>
                <c:pt idx="2450">
                  <c:v>1.1094947999168856E-2</c:v>
                </c:pt>
                <c:pt idx="2451">
                  <c:v>1.1084802362852907E-2</c:v>
                </c:pt>
                <c:pt idx="2452">
                  <c:v>1.1074640187540155E-2</c:v>
                </c:pt>
                <c:pt idx="2453">
                  <c:v>1.1064462271287018E-2</c:v>
                </c:pt>
                <c:pt idx="2454">
                  <c:v>1.1054269413665408E-2</c:v>
                </c:pt>
                <c:pt idx="2455">
                  <c:v>1.1044062415760553E-2</c:v>
                </c:pt>
                <c:pt idx="2456">
                  <c:v>1.1033842080174274E-2</c:v>
                </c:pt>
                <c:pt idx="2457">
                  <c:v>1.102131962145895E-2</c:v>
                </c:pt>
                <c:pt idx="2458">
                  <c:v>1.1013364613932585E-2</c:v>
                </c:pt>
                <c:pt idx="2459">
                  <c:v>1.1003109096050871E-2</c:v>
                </c:pt>
                <c:pt idx="2460">
                  <c:v>1.0992843466034906E-2</c:v>
                </c:pt>
                <c:pt idx="2461">
                  <c:v>1.0982568534055904E-2</c:v>
                </c:pt>
                <c:pt idx="2462">
                  <c:v>1.0972285111799707E-2</c:v>
                </c:pt>
                <c:pt idx="2463">
                  <c:v>1.0961994012464813E-2</c:v>
                </c:pt>
                <c:pt idx="2464">
                  <c:v>1.0951696050764119E-2</c:v>
                </c:pt>
                <c:pt idx="2465">
                  <c:v>1.0941392042922523E-2</c:v>
                </c:pt>
                <c:pt idx="2466">
                  <c:v>1.0931082806678887E-2</c:v>
                </c:pt>
                <c:pt idx="2467">
                  <c:v>1.0920769161284946E-2</c:v>
                </c:pt>
                <c:pt idx="2468">
                  <c:v>1.0910451927504429E-2</c:v>
                </c:pt>
                <c:pt idx="2469">
                  <c:v>1.0900131927615476E-2</c:v>
                </c:pt>
                <c:pt idx="2470">
                  <c:v>1.0889809985406902E-2</c:v>
                </c:pt>
                <c:pt idx="2471">
                  <c:v>1.0879486926181712E-2</c:v>
                </c:pt>
                <c:pt idx="2472">
                  <c:v>1.0869163576754248E-2</c:v>
                </c:pt>
                <c:pt idx="2473">
                  <c:v>1.0858840765451508E-2</c:v>
                </c:pt>
                <c:pt idx="2474">
                  <c:v>1.0848519322112921E-2</c:v>
                </c:pt>
                <c:pt idx="2475">
                  <c:v>1.0838200078090131E-2</c:v>
                </c:pt>
                <c:pt idx="2476">
                  <c:v>1.0827883866246561E-2</c:v>
                </c:pt>
                <c:pt idx="2477">
                  <c:v>1.0817571520958066E-2</c:v>
                </c:pt>
                <c:pt idx="2478">
                  <c:v>1.0807263878112721E-2</c:v>
                </c:pt>
                <c:pt idx="2479">
                  <c:v>1.0796961775109274E-2</c:v>
                </c:pt>
                <c:pt idx="2480">
                  <c:v>1.078666605086045E-2</c:v>
                </c:pt>
                <c:pt idx="2481">
                  <c:v>1.0776377545789207E-2</c:v>
                </c:pt>
                <c:pt idx="2482">
                  <c:v>1.0766097101831388E-2</c:v>
                </c:pt>
                <c:pt idx="2483">
                  <c:v>1.0755825562433943E-2</c:v>
                </c:pt>
                <c:pt idx="2484">
                  <c:v>1.0745563772556267E-2</c:v>
                </c:pt>
                <c:pt idx="2485">
                  <c:v>1.0735312578669085E-2</c:v>
                </c:pt>
                <c:pt idx="2486">
                  <c:v>1.0725072828756002E-2</c:v>
                </c:pt>
                <c:pt idx="2487">
                  <c:v>1.0714845372311299E-2</c:v>
                </c:pt>
                <c:pt idx="2488">
                  <c:v>1.0704631060341911E-2</c:v>
                </c:pt>
                <c:pt idx="2489">
                  <c:v>1.0694430745366334E-2</c:v>
                </c:pt>
                <c:pt idx="2490">
                  <c:v>1.0684245281415278E-2</c:v>
                </c:pt>
                <c:pt idx="2491">
                  <c:v>1.0674075524031226E-2</c:v>
                </c:pt>
                <c:pt idx="2492">
                  <c:v>1.0663922330269101E-2</c:v>
                </c:pt>
                <c:pt idx="2493">
                  <c:v>1.0651227283263481E-2</c:v>
                </c:pt>
                <c:pt idx="2494">
                  <c:v>1.0641111579287217E-2</c:v>
                </c:pt>
                <c:pt idx="2495">
                  <c:v>1.06310123506197E-2</c:v>
                </c:pt>
                <c:pt idx="2496">
                  <c:v>1.0620929648309794E-2</c:v>
                </c:pt>
                <c:pt idx="2497">
                  <c:v>1.0610863523406367E-2</c:v>
                </c:pt>
                <c:pt idx="2498">
                  <c:v>1.060081402695654E-2</c:v>
                </c:pt>
                <c:pt idx="2499">
                  <c:v>1.0590781210006129E-2</c:v>
                </c:pt>
                <c:pt idx="2500">
                  <c:v>1.0580765123599208E-2</c:v>
                </c:pt>
                <c:pt idx="2501">
                  <c:v>1.0570765818779415E-2</c:v>
                </c:pt>
                <c:pt idx="2502">
                  <c:v>1.0560783346588864E-2</c:v>
                </c:pt>
                <c:pt idx="2503">
                  <c:v>1.0550817758068144E-2</c:v>
                </c:pt>
                <c:pt idx="2504">
                  <c:v>1.0540869104257188E-2</c:v>
                </c:pt>
                <c:pt idx="2505">
                  <c:v>1.0530937436194626E-2</c:v>
                </c:pt>
                <c:pt idx="2506">
                  <c:v>1.0522654526573198E-2</c:v>
                </c:pt>
                <c:pt idx="2507">
                  <c:v>1.0511125261461573E-2</c:v>
                </c:pt>
                <c:pt idx="2508">
                  <c:v>1.0500703054382686E-2</c:v>
                </c:pt>
                <c:pt idx="2509">
                  <c:v>1.0486834044942991E-2</c:v>
                </c:pt>
                <c:pt idx="2510">
                  <c:v>1.0481535668366272E-2</c:v>
                </c:pt>
                <c:pt idx="2511">
                  <c:v>1.0471706986533609E-2</c:v>
                </c:pt>
                <c:pt idx="2512">
                  <c:v>1.0461895647685541E-2</c:v>
                </c:pt>
                <c:pt idx="2513">
                  <c:v>1.0452101702850679E-2</c:v>
                </c:pt>
                <c:pt idx="2514">
                  <c:v>1.044232520305763E-2</c:v>
                </c:pt>
                <c:pt idx="2515">
                  <c:v>1.0432566199333046E-2</c:v>
                </c:pt>
                <c:pt idx="2516">
                  <c:v>1.0422824742702702E-2</c:v>
                </c:pt>
                <c:pt idx="2517">
                  <c:v>1.0413100884191288E-2</c:v>
                </c:pt>
                <c:pt idx="2518">
                  <c:v>1.0403394674822619E-2</c:v>
                </c:pt>
                <c:pt idx="2519">
                  <c:v>1.039529917358753E-2</c:v>
                </c:pt>
                <c:pt idx="2520">
                  <c:v>1.0384035407601605E-2</c:v>
                </c:pt>
                <c:pt idx="2521">
                  <c:v>1.0374382451791666E-2</c:v>
                </c:pt>
                <c:pt idx="2522">
                  <c:v>1.0364747349207981E-2</c:v>
                </c:pt>
                <c:pt idx="2523">
                  <c:v>1.0355130150868924E-2</c:v>
                </c:pt>
                <c:pt idx="2524">
                  <c:v>1.0345530907791993E-2</c:v>
                </c:pt>
                <c:pt idx="2525">
                  <c:v>1.0335949670993383E-2</c:v>
                </c:pt>
                <c:pt idx="2526">
                  <c:v>1.0326386491488634E-2</c:v>
                </c:pt>
                <c:pt idx="2527">
                  <c:v>1.0316841420291111E-2</c:v>
                </c:pt>
                <c:pt idx="2528">
                  <c:v>1.0308879404466046E-2</c:v>
                </c:pt>
                <c:pt idx="2529">
                  <c:v>1.0297805806872057E-2</c:v>
                </c:pt>
                <c:pt idx="2530">
                  <c:v>1.028831536667355E-2</c:v>
                </c:pt>
                <c:pt idx="2531">
                  <c:v>1.0278843238830271E-2</c:v>
                </c:pt>
                <c:pt idx="2532">
                  <c:v>1.0269389474351229E-2</c:v>
                </c:pt>
                <c:pt idx="2533">
                  <c:v>1.0259954124245208E-2</c:v>
                </c:pt>
                <c:pt idx="2534">
                  <c:v>1.0250537239519041E-2</c:v>
                </c:pt>
                <c:pt idx="2535">
                  <c:v>1.0241138871179988E-2</c:v>
                </c:pt>
                <c:pt idx="2536">
                  <c:v>1.0231759070233137E-2</c:v>
                </c:pt>
                <c:pt idx="2537">
                  <c:v>1.0222397887683574E-2</c:v>
                </c:pt>
                <c:pt idx="2538">
                  <c:v>1.0213055374535294E-2</c:v>
                </c:pt>
                <c:pt idx="2539">
                  <c:v>1.0203731581790771E-2</c:v>
                </c:pt>
                <c:pt idx="2540">
                  <c:v>1.0194426560452038E-2</c:v>
                </c:pt>
                <c:pt idx="2541">
                  <c:v>1.0186662759209163E-2</c:v>
                </c:pt>
                <c:pt idx="2542">
                  <c:v>1.0175873035997264E-2</c:v>
                </c:pt>
                <c:pt idx="2543">
                  <c:v>1.0166624634880722E-2</c:v>
                </c:pt>
                <c:pt idx="2544">
                  <c:v>1.0157395209169622E-2</c:v>
                </c:pt>
                <c:pt idx="2545">
                  <c:v>1.0145248171866367E-2</c:v>
                </c:pt>
                <c:pt idx="2546">
                  <c:v>1.0136062760937621E-2</c:v>
                </c:pt>
                <c:pt idx="2547">
                  <c:v>1.0126896491440766E-2</c:v>
                </c:pt>
                <c:pt idx="2548">
                  <c:v>1.0117749414371505E-2</c:v>
                </c:pt>
                <c:pt idx="2549">
                  <c:v>1.0108621580724004E-2</c:v>
                </c:pt>
                <c:pt idx="2550">
                  <c:v>1.0099513041491552E-2</c:v>
                </c:pt>
                <c:pt idx="2551">
                  <c:v>1.0090423847667227E-2</c:v>
                </c:pt>
                <c:pt idx="2552">
                  <c:v>1.0081354050243444E-2</c:v>
                </c:pt>
                <c:pt idx="2553">
                  <c:v>1.0072303700211302E-2</c:v>
                </c:pt>
                <c:pt idx="2554">
                  <c:v>1.0063272848561245E-2</c:v>
                </c:pt>
                <c:pt idx="2555">
                  <c:v>1.0054261546283503E-2</c:v>
                </c:pt>
                <c:pt idx="2556">
                  <c:v>1.0045269844366985E-2</c:v>
                </c:pt>
                <c:pt idx="2557">
                  <c:v>1.0036297793800384E-2</c:v>
                </c:pt>
                <c:pt idx="2558">
                  <c:v>1.0027345445571299E-2</c:v>
                </c:pt>
                <c:pt idx="2559">
                  <c:v>1.0018412850667105E-2</c:v>
                </c:pt>
                <c:pt idx="2560">
                  <c:v>1.0006957193137676E-2</c:v>
                </c:pt>
                <c:pt idx="2561">
                  <c:v>1.000060712477766E-2</c:v>
                </c:pt>
                <c:pt idx="2562">
                  <c:v>9.9917340957632224E-3</c:v>
                </c:pt>
                <c:pt idx="2563">
                  <c:v>9.9828810240155282E-3</c:v>
                </c:pt>
                <c:pt idx="2564">
                  <c:v>9.9740479605175767E-3</c:v>
                </c:pt>
                <c:pt idx="2565">
                  <c:v>9.96523495625346E-3</c:v>
                </c:pt>
                <c:pt idx="2566">
                  <c:v>9.9564420622050825E-3</c:v>
                </c:pt>
                <c:pt idx="2567">
                  <c:v>9.9476693293552246E-3</c:v>
                </c:pt>
                <c:pt idx="2568">
                  <c:v>9.938916808684254E-3</c:v>
                </c:pt>
                <c:pt idx="2569">
                  <c:v>9.9301845511738599E-3</c:v>
                </c:pt>
                <c:pt idx="2570">
                  <c:v>9.9214726078037524E-3</c:v>
                </c:pt>
                <c:pt idx="2571">
                  <c:v>9.9127810295538653E-3</c:v>
                </c:pt>
                <c:pt idx="2572">
                  <c:v>9.9041098674032563E-3</c:v>
                </c:pt>
                <c:pt idx="2573">
                  <c:v>9.895459172330541E-3</c:v>
                </c:pt>
                <c:pt idx="2574">
                  <c:v>9.8868289953136842E-3</c:v>
                </c:pt>
                <c:pt idx="2575">
                  <c:v>9.8782193873302067E-3</c:v>
                </c:pt>
                <c:pt idx="2576">
                  <c:v>9.8696303993571974E-3</c:v>
                </c:pt>
                <c:pt idx="2577">
                  <c:v>9.8610620823712993E-3</c:v>
                </c:pt>
                <c:pt idx="2578">
                  <c:v>9.8525144873482882E-3</c:v>
                </c:pt>
                <c:pt idx="2579">
                  <c:v>9.8439876652639344E-3</c:v>
                </c:pt>
                <c:pt idx="2580">
                  <c:v>9.8354816670931326E-3</c:v>
                </c:pt>
                <c:pt idx="2581">
                  <c:v>9.8269965438112158E-3</c:v>
                </c:pt>
                <c:pt idx="2582">
                  <c:v>9.8185323463915487E-3</c:v>
                </c:pt>
                <c:pt idx="2583">
                  <c:v>9.8100891258081496E-3</c:v>
                </c:pt>
                <c:pt idx="2584">
                  <c:v>9.8016669330343795E-3</c:v>
                </c:pt>
                <c:pt idx="2585">
                  <c:v>9.793265819042947E-3</c:v>
                </c:pt>
                <c:pt idx="2586">
                  <c:v>9.7848858348069927E-3</c:v>
                </c:pt>
                <c:pt idx="2587">
                  <c:v>9.7765270312981292E-3</c:v>
                </c:pt>
                <c:pt idx="2588">
                  <c:v>9.768189459488404E-3</c:v>
                </c:pt>
                <c:pt idx="2589">
                  <c:v>9.7598731703489906E-3</c:v>
                </c:pt>
                <c:pt idx="2590">
                  <c:v>9.7515782148508406E-3</c:v>
                </c:pt>
                <c:pt idx="2591">
                  <c:v>9.7433046439649104E-3</c:v>
                </c:pt>
                <c:pt idx="2592">
                  <c:v>9.7350525086612738E-3</c:v>
                </c:pt>
                <c:pt idx="2593">
                  <c:v>9.7268218599102299E-3</c:v>
                </c:pt>
                <c:pt idx="2594">
                  <c:v>9.7186127486816355E-3</c:v>
                </c:pt>
                <c:pt idx="2595">
                  <c:v>9.7104252259442563E-3</c:v>
                </c:pt>
                <c:pt idx="2596">
                  <c:v>9.7022593426677305E-3</c:v>
                </c:pt>
                <c:pt idx="2597">
                  <c:v>9.6929534673189568E-3</c:v>
                </c:pt>
                <c:pt idx="2598">
                  <c:v>9.684834125944378E-3</c:v>
                </c:pt>
                <c:pt idx="2599">
                  <c:v>9.676736584218134E-3</c:v>
                </c:pt>
                <c:pt idx="2600">
                  <c:v>9.6686608931067959E-3</c:v>
                </c:pt>
                <c:pt idx="2601">
                  <c:v>9.6606071035789092E-3</c:v>
                </c:pt>
                <c:pt idx="2602">
                  <c:v>9.6525752666021414E-3</c:v>
                </c:pt>
                <c:pt idx="2603">
                  <c:v>9.6445654331437231E-3</c:v>
                </c:pt>
                <c:pt idx="2604">
                  <c:v>9.6365776541704473E-3</c:v>
                </c:pt>
                <c:pt idx="2605">
                  <c:v>9.6286119806495447E-3</c:v>
                </c:pt>
                <c:pt idx="2606">
                  <c:v>9.6202438079628378E-3</c:v>
                </c:pt>
                <c:pt idx="2607">
                  <c:v>9.612323907813804E-3</c:v>
                </c:pt>
                <c:pt idx="2608">
                  <c:v>9.6044262704209991E-3</c:v>
                </c:pt>
                <c:pt idx="2609">
                  <c:v>9.5965509467506489E-3</c:v>
                </c:pt>
                <c:pt idx="2610">
                  <c:v>9.5856216241393122E-3</c:v>
                </c:pt>
                <c:pt idx="2611">
                  <c:v>9.57780035288084E-3</c:v>
                </c:pt>
                <c:pt idx="2612">
                  <c:v>9.5695862432910988E-3</c:v>
                </c:pt>
                <c:pt idx="2613">
                  <c:v>9.5622253312962202E-3</c:v>
                </c:pt>
                <c:pt idx="2614">
                  <c:v>9.5537782386078615E-3</c:v>
                </c:pt>
                <c:pt idx="2615">
                  <c:v>9.5467406773905913E-3</c:v>
                </c:pt>
                <c:pt idx="2616">
                  <c:v>9.5390323657303169E-3</c:v>
                </c:pt>
                <c:pt idx="2617">
                  <c:v>9.5313467988858546E-3</c:v>
                </c:pt>
                <c:pt idx="2618">
                  <c:v>9.5236840278223097E-3</c:v>
                </c:pt>
                <c:pt idx="2619">
                  <c:v>9.5160441035052144E-3</c:v>
                </c:pt>
                <c:pt idx="2620">
                  <c:v>9.50842707689902E-3</c:v>
                </c:pt>
                <c:pt idx="2621">
                  <c:v>9.5008329989699145E-3</c:v>
                </c:pt>
                <c:pt idx="2622">
                  <c:v>9.4932619206823492E-3</c:v>
                </c:pt>
                <c:pt idx="2623">
                  <c:v>9.4857138930016412E-3</c:v>
                </c:pt>
                <c:pt idx="2624">
                  <c:v>9.4781889668937632E-3</c:v>
                </c:pt>
                <c:pt idx="2625">
                  <c:v>9.4706871933229447E-3</c:v>
                </c:pt>
                <c:pt idx="2626">
                  <c:v>9.4632086232553769E-3</c:v>
                </c:pt>
                <c:pt idx="2627">
                  <c:v>9.4569339973531608E-3</c:v>
                </c:pt>
                <c:pt idx="2628">
                  <c:v>9.4483212974914802E-3</c:v>
                </c:pt>
                <c:pt idx="2629">
                  <c:v>9.4409126437264412E-3</c:v>
                </c:pt>
                <c:pt idx="2630">
                  <c:v>9.433527397326797E-3</c:v>
                </c:pt>
                <c:pt idx="2631">
                  <c:v>9.4261656092585171E-3</c:v>
                </c:pt>
                <c:pt idx="2632">
                  <c:v>9.4188273304873556E-3</c:v>
                </c:pt>
                <c:pt idx="2633">
                  <c:v>9.4115126119799324E-3</c:v>
                </c:pt>
                <c:pt idx="2634">
                  <c:v>9.4042215047028723E-3</c:v>
                </c:pt>
                <c:pt idx="2635">
                  <c:v>9.3969540596212757E-3</c:v>
                </c:pt>
                <c:pt idx="2636">
                  <c:v>9.3897103277032854E-3</c:v>
                </c:pt>
                <c:pt idx="2637">
                  <c:v>9.3824903599150911E-3</c:v>
                </c:pt>
                <c:pt idx="2638">
                  <c:v>9.3752942072241816E-3</c:v>
                </c:pt>
                <c:pt idx="2639">
                  <c:v>9.3681219205969616E-3</c:v>
                </c:pt>
                <c:pt idx="2640">
                  <c:v>9.3620945650224659E-3</c:v>
                </c:pt>
                <c:pt idx="2641">
                  <c:v>9.3538491494066008E-3</c:v>
                </c:pt>
                <c:pt idx="2642">
                  <c:v>9.3467487667786564E-3</c:v>
                </c:pt>
                <c:pt idx="2643">
                  <c:v>9.3396724540869766E-3</c:v>
                </c:pt>
                <c:pt idx="2644">
                  <c:v>9.3326202622994823E-3</c:v>
                </c:pt>
                <c:pt idx="2645">
                  <c:v>9.325592242385404E-3</c:v>
                </c:pt>
                <c:pt idx="2646">
                  <c:v>9.3185884453139689E-3</c:v>
                </c:pt>
                <c:pt idx="2647">
                  <c:v>9.3116089220544093E-3</c:v>
                </c:pt>
                <c:pt idx="2648">
                  <c:v>9.301410415452618E-3</c:v>
                </c:pt>
                <c:pt idx="2649">
                  <c:v>9.2970938640022597E-3</c:v>
                </c:pt>
                <c:pt idx="2650">
                  <c:v>9.2908165048488176E-3</c:v>
                </c:pt>
                <c:pt idx="2651">
                  <c:v>9.2839345865394652E-3</c:v>
                </c:pt>
                <c:pt idx="2652">
                  <c:v>9.2770771968950835E-3</c:v>
                </c:pt>
                <c:pt idx="2653">
                  <c:v>9.2702443868872882E-3</c:v>
                </c:pt>
                <c:pt idx="2654">
                  <c:v>9.2634362074879156E-3</c:v>
                </c:pt>
                <c:pt idx="2655">
                  <c:v>9.2566527096696691E-3</c:v>
                </c:pt>
                <c:pt idx="2656">
                  <c:v>9.249893944405254E-3</c:v>
                </c:pt>
                <c:pt idx="2657">
                  <c:v>9.2431599626686782E-3</c:v>
                </c:pt>
                <c:pt idx="2658">
                  <c:v>9.2374855181576211E-3</c:v>
                </c:pt>
                <c:pt idx="2659">
                  <c:v>9.2307963359222131E-3</c:v>
                </c:pt>
                <c:pt idx="2660">
                  <c:v>9.2241320769377768E-3</c:v>
                </c:pt>
                <c:pt idx="2661">
                  <c:v>9.2174927921796421E-3</c:v>
                </c:pt>
                <c:pt idx="2662">
                  <c:v>9.2108785326238014E-3</c:v>
                </c:pt>
                <c:pt idx="2663">
                  <c:v>9.2029430335840382E-3</c:v>
                </c:pt>
                <c:pt idx="2664">
                  <c:v>9.1977252930244991E-3</c:v>
                </c:pt>
                <c:pt idx="2665">
                  <c:v>9.1911864149365197E-3</c:v>
                </c:pt>
                <c:pt idx="2666">
                  <c:v>9.1846727659587405E-3</c:v>
                </c:pt>
                <c:pt idx="2667">
                  <c:v>9.1781843970713105E-3</c:v>
                </c:pt>
                <c:pt idx="2668">
                  <c:v>9.1717213592526301E-3</c:v>
                </c:pt>
                <c:pt idx="2669">
                  <c:v>9.165283703482633E-3</c:v>
                </c:pt>
                <c:pt idx="2670">
                  <c:v>9.1588714807416868E-3</c:v>
                </c:pt>
                <c:pt idx="2671">
                  <c:v>9.152484742011479E-3</c:v>
                </c:pt>
                <c:pt idx="2672">
                  <c:v>9.1461235382725974E-3</c:v>
                </c:pt>
                <c:pt idx="2673">
                  <c:v>9.1397879205082598E-3</c:v>
                </c:pt>
                <c:pt idx="2674">
                  <c:v>9.1334779397005891E-3</c:v>
                </c:pt>
                <c:pt idx="2675">
                  <c:v>9.127193646834118E-3</c:v>
                </c:pt>
                <c:pt idx="2676">
                  <c:v>9.1209350928925029E-3</c:v>
                </c:pt>
                <c:pt idx="2677">
                  <c:v>9.1147023288609286E-3</c:v>
                </c:pt>
                <c:pt idx="2678">
                  <c:v>9.1084954057254631E-3</c:v>
                </c:pt>
                <c:pt idx="2679">
                  <c:v>9.1023143744717316E-3</c:v>
                </c:pt>
                <c:pt idx="2680">
                  <c:v>9.096159286087771E-3</c:v>
                </c:pt>
                <c:pt idx="2681">
                  <c:v>9.0900301915613976E-3</c:v>
                </c:pt>
                <c:pt idx="2682">
                  <c:v>9.0839271418810836E-3</c:v>
                </c:pt>
                <c:pt idx="2683">
                  <c:v>9.0778501880364008E-3</c:v>
                </c:pt>
                <c:pt idx="2684">
                  <c:v>9.0717993810177904E-3</c:v>
                </c:pt>
                <c:pt idx="2685">
                  <c:v>9.0657747718159189E-3</c:v>
                </c:pt>
                <c:pt idx="2686">
                  <c:v>9.0597764114232014E-3</c:v>
                </c:pt>
                <c:pt idx="2687">
                  <c:v>9.0538043508320513E-3</c:v>
                </c:pt>
                <c:pt idx="2688">
                  <c:v>9.0478586410364208E-3</c:v>
                </c:pt>
                <c:pt idx="2689">
                  <c:v>9.041939333030477E-3</c:v>
                </c:pt>
                <c:pt idx="2690">
                  <c:v>9.0360464778094819E-3</c:v>
                </c:pt>
                <c:pt idx="2691">
                  <c:v>9.0301801263700104E-3</c:v>
                </c:pt>
                <c:pt idx="2692">
                  <c:v>9.0243403297086428E-3</c:v>
                </c:pt>
                <c:pt idx="2693">
                  <c:v>9.018527138824145E-3</c:v>
                </c:pt>
                <c:pt idx="2694">
                  <c:v>9.0127406047148442E-3</c:v>
                </c:pt>
                <c:pt idx="2695">
                  <c:v>9.0069807783810431E-3</c:v>
                </c:pt>
                <c:pt idx="2696">
                  <c:v>9.0012477108232583E-3</c:v>
                </c:pt>
                <c:pt idx="2697">
                  <c:v>8.9955414530435412E-3</c:v>
                </c:pt>
                <c:pt idx="2698">
                  <c:v>8.9898620560448211E-3</c:v>
                </c:pt>
                <c:pt idx="2699">
                  <c:v>8.9842095708304644E-3</c:v>
                </c:pt>
                <c:pt idx="2700">
                  <c:v>8.9785840484058067E-3</c:v>
                </c:pt>
                <c:pt idx="2701">
                  <c:v>8.9729855397764052E-3</c:v>
                </c:pt>
                <c:pt idx="2702">
                  <c:v>8.9674140959491288E-3</c:v>
                </c:pt>
                <c:pt idx="2703">
                  <c:v>8.9618697679319428E-3</c:v>
                </c:pt>
                <c:pt idx="2704">
                  <c:v>8.9563526067343441E-3</c:v>
                </c:pt>
                <c:pt idx="2705">
                  <c:v>8.9508626633653943E-3</c:v>
                </c:pt>
                <c:pt idx="2706">
                  <c:v>8.9453999888372202E-3</c:v>
                </c:pt>
                <c:pt idx="2707">
                  <c:v>8.9399646341617265E-3</c:v>
                </c:pt>
                <c:pt idx="2708">
                  <c:v>8.9345566503523551E-3</c:v>
                </c:pt>
                <c:pt idx="2709">
                  <c:v>8.929176088423859E-3</c:v>
                </c:pt>
                <c:pt idx="2710">
                  <c:v>8.9238229993914304E-3</c:v>
                </c:pt>
                <c:pt idx="2711">
                  <c:v>8.9184974342722337E-3</c:v>
                </c:pt>
                <c:pt idx="2712">
                  <c:v>8.9131994440843042E-3</c:v>
                </c:pt>
                <c:pt idx="2713">
                  <c:v>8.9069368005420344E-3</c:v>
                </c:pt>
                <c:pt idx="2714">
                  <c:v>8.902686392580985E-3</c:v>
                </c:pt>
                <c:pt idx="2715">
                  <c:v>8.8974714333071477E-3</c:v>
                </c:pt>
                <c:pt idx="2716">
                  <c:v>8.8922842530489987E-3</c:v>
                </c:pt>
                <c:pt idx="2717">
                  <c:v>8.8871249028307127E-3</c:v>
                </c:pt>
                <c:pt idx="2718">
                  <c:v>8.8819934336773348E-3</c:v>
                </c:pt>
                <c:pt idx="2719">
                  <c:v>8.8768898966158846E-3</c:v>
                </c:pt>
                <c:pt idx="2720">
                  <c:v>8.8718143426742557E-3</c:v>
                </c:pt>
                <c:pt idx="2721">
                  <c:v>8.8667668228816568E-3</c:v>
                </c:pt>
                <c:pt idx="2722">
                  <c:v>8.8617473882688282E-3</c:v>
                </c:pt>
                <c:pt idx="2723">
                  <c:v>8.8567560898678253E-3</c:v>
                </c:pt>
                <c:pt idx="2724">
                  <c:v>8.8517929787117998E-3</c:v>
                </c:pt>
                <c:pt idx="2725">
                  <c:v>8.8468581058354333E-3</c:v>
                </c:pt>
                <c:pt idx="2726">
                  <c:v>8.8419515222749444E-3</c:v>
                </c:pt>
                <c:pt idx="2727">
                  <c:v>8.8370732790672025E-3</c:v>
                </c:pt>
                <c:pt idx="2728">
                  <c:v>8.8322234272519319E-3</c:v>
                </c:pt>
                <c:pt idx="2729">
                  <c:v>8.827402017868852E-3</c:v>
                </c:pt>
                <c:pt idx="2730">
                  <c:v>8.8226091019596546E-3</c:v>
                </c:pt>
                <c:pt idx="2731">
                  <c:v>8.8178447305682188E-3</c:v>
                </c:pt>
                <c:pt idx="2732">
                  <c:v>8.8131089547384273E-3</c:v>
                </c:pt>
                <c:pt idx="2733">
                  <c:v>8.8084018255163536E-3</c:v>
                </c:pt>
                <c:pt idx="2734">
                  <c:v>8.8037233939500369E-3</c:v>
                </c:pt>
                <c:pt idx="2735">
                  <c:v>8.7990737110888364E-3</c:v>
                </c:pt>
                <c:pt idx="2736">
                  <c:v>8.7944528279827634E-3</c:v>
                </c:pt>
                <c:pt idx="2737">
                  <c:v>8.7898607956844611E-3</c:v>
                </c:pt>
                <c:pt idx="2738">
                  <c:v>8.7852976652476652E-3</c:v>
                </c:pt>
                <c:pt idx="2739">
                  <c:v>8.780763487727208E-3</c:v>
                </c:pt>
                <c:pt idx="2740">
                  <c:v>8.7762583141809871E-3</c:v>
                </c:pt>
                <c:pt idx="2741">
                  <c:v>8.7717821956664627E-3</c:v>
                </c:pt>
                <c:pt idx="2742">
                  <c:v>8.7673351832445959E-3</c:v>
                </c:pt>
                <c:pt idx="2743">
                  <c:v>8.7629173279765733E-3</c:v>
                </c:pt>
                <c:pt idx="2744">
                  <c:v>8.758528680926421E-3</c:v>
                </c:pt>
                <c:pt idx="2745">
                  <c:v>8.7541692931586076E-3</c:v>
                </c:pt>
                <c:pt idx="2746">
                  <c:v>8.7498392157402301E-3</c:v>
                </c:pt>
                <c:pt idx="2747">
                  <c:v>8.7455384997394796E-3</c:v>
                </c:pt>
                <c:pt idx="2748">
                  <c:v>8.7412671962267333E-3</c:v>
                </c:pt>
                <c:pt idx="2749">
                  <c:v>8.7370253562736901E-3</c:v>
                </c:pt>
                <c:pt idx="2750">
                  <c:v>8.7328130309544533E-3</c:v>
                </c:pt>
                <c:pt idx="2751">
                  <c:v>8.7286302713435633E-3</c:v>
                </c:pt>
                <c:pt idx="2752">
                  <c:v>8.7244771285190648E-3</c:v>
                </c:pt>
                <c:pt idx="2753">
                  <c:v>8.7203536535590074E-3</c:v>
                </c:pt>
                <c:pt idx="2754">
                  <c:v>8.716259897544501E-3</c:v>
                </c:pt>
                <c:pt idx="2755">
                  <c:v>8.712195911558189E-3</c:v>
                </c:pt>
                <c:pt idx="2756">
                  <c:v>8.708161746684033E-3</c:v>
                </c:pt>
                <c:pt idx="2757">
                  <c:v>8.7041574540090583E-3</c:v>
                </c:pt>
                <c:pt idx="2758">
                  <c:v>8.7001830846202867E-3</c:v>
                </c:pt>
                <c:pt idx="2759">
                  <c:v>8.6962386896082492E-3</c:v>
                </c:pt>
                <c:pt idx="2760">
                  <c:v>8.6923243200645716E-3</c:v>
                </c:pt>
                <c:pt idx="2761">
                  <c:v>8.6884400270832839E-3</c:v>
                </c:pt>
                <c:pt idx="2762">
                  <c:v>8.6845858617592975E-3</c:v>
                </c:pt>
                <c:pt idx="2763">
                  <c:v>8.6807618751912428E-3</c:v>
                </c:pt>
                <c:pt idx="2764">
                  <c:v>8.6769681184777538E-3</c:v>
                </c:pt>
                <c:pt idx="2765">
                  <c:v>8.6732046427207467E-3</c:v>
                </c:pt>
                <c:pt idx="2766">
                  <c:v>8.6694714990236711E-3</c:v>
                </c:pt>
                <c:pt idx="2767">
                  <c:v>8.6657687384919489E-3</c:v>
                </c:pt>
                <c:pt idx="2768">
                  <c:v>8.6615444356795725E-3</c:v>
                </c:pt>
                <c:pt idx="2769">
                  <c:v>8.6584545713565449E-3</c:v>
                </c:pt>
                <c:pt idx="2770">
                  <c:v>8.6548432669739973E-3</c:v>
                </c:pt>
                <c:pt idx="2771">
                  <c:v>8.651262550199294E-3</c:v>
                </c:pt>
                <c:pt idx="2772">
                  <c:v>8.6477124721477099E-3</c:v>
                </c:pt>
                <c:pt idx="2773">
                  <c:v>8.6441930839373706E-3</c:v>
                </c:pt>
                <c:pt idx="2774">
                  <c:v>8.6407044366879314E-3</c:v>
                </c:pt>
                <c:pt idx="2775">
                  <c:v>8.6372465815216758E-3</c:v>
                </c:pt>
                <c:pt idx="2776">
                  <c:v>8.6338195695630799E-3</c:v>
                </c:pt>
                <c:pt idx="2777">
                  <c:v>8.6304234519374943E-3</c:v>
                </c:pt>
                <c:pt idx="2778">
                  <c:v>8.6270582797739921E-3</c:v>
                </c:pt>
                <c:pt idx="2779">
                  <c:v>8.6237241042036172E-3</c:v>
                </c:pt>
                <c:pt idx="2780">
                  <c:v>8.620420976358947E-3</c:v>
                </c:pt>
                <c:pt idx="2781">
                  <c:v>8.61714894737497E-3</c:v>
                </c:pt>
                <c:pt idx="2782">
                  <c:v>8.6139080683892994E-3</c:v>
                </c:pt>
                <c:pt idx="2783">
                  <c:v>8.610698390541521E-3</c:v>
                </c:pt>
                <c:pt idx="2784">
                  <c:v>8.6075199649731926E-3</c:v>
                </c:pt>
                <c:pt idx="2785">
                  <c:v>8.6043728428287156E-3</c:v>
                </c:pt>
                <c:pt idx="2786">
                  <c:v>8.6012570752546872E-3</c:v>
                </c:pt>
                <c:pt idx="2787">
                  <c:v>8.5981727133998889E-3</c:v>
                </c:pt>
                <c:pt idx="2788">
                  <c:v>8.5951198084148576E-3</c:v>
                </c:pt>
                <c:pt idx="2789">
                  <c:v>8.5920984114540699E-3</c:v>
                </c:pt>
                <c:pt idx="2790">
                  <c:v>8.5891085736724427E-3</c:v>
                </c:pt>
                <c:pt idx="2791">
                  <c:v>8.5861503462286159E-3</c:v>
                </c:pt>
                <c:pt idx="2792">
                  <c:v>8.5832237802827595E-3</c:v>
                </c:pt>
                <c:pt idx="2793">
                  <c:v>8.5803289269985508E-3</c:v>
                </c:pt>
                <c:pt idx="2794">
                  <c:v>8.5774658375409787E-3</c:v>
                </c:pt>
                <c:pt idx="2795">
                  <c:v>8.5746345630783212E-3</c:v>
                </c:pt>
                <c:pt idx="2796">
                  <c:v>8.5718351547806014E-3</c:v>
                </c:pt>
                <c:pt idx="2797">
                  <c:v>8.5690676638209146E-3</c:v>
                </c:pt>
                <c:pt idx="2798">
                  <c:v>8.5663321413743266E-3</c:v>
                </c:pt>
                <c:pt idx="2799">
                  <c:v>8.5636286386187449E-3</c:v>
                </c:pt>
                <c:pt idx="2800">
                  <c:v>8.5609572067344916E-3</c:v>
                </c:pt>
                <c:pt idx="2801">
                  <c:v>8.5583178969049541E-3</c:v>
                </c:pt>
                <c:pt idx="2802">
                  <c:v>8.5557107603152702E-3</c:v>
                </c:pt>
                <c:pt idx="2803">
                  <c:v>8.5531358481536427E-3</c:v>
                </c:pt>
                <c:pt idx="2804">
                  <c:v>8.5505932116104674E-3</c:v>
                </c:pt>
                <c:pt idx="2805">
                  <c:v>8.5476142921398351E-3</c:v>
                </c:pt>
                <c:pt idx="2806">
                  <c:v>8.5451455679133731E-3</c:v>
                </c:pt>
                <c:pt idx="2807">
                  <c:v>8.5427092890893522E-3</c:v>
                </c:pt>
                <c:pt idx="2808">
                  <c:v>8.5403055068714994E-3</c:v>
                </c:pt>
                <c:pt idx="2809">
                  <c:v>8.5379342724648498E-3</c:v>
                </c:pt>
                <c:pt idx="2810">
                  <c:v>8.5355956370785791E-3</c:v>
                </c:pt>
                <c:pt idx="2811">
                  <c:v>8.5332896519231642E-3</c:v>
                </c:pt>
                <c:pt idx="2812">
                  <c:v>8.5310163682134413E-3</c:v>
                </c:pt>
                <c:pt idx="2813">
                  <c:v>8.5287758371655562E-3</c:v>
                </c:pt>
                <c:pt idx="2814">
                  <c:v>8.5265681099997871E-3</c:v>
                </c:pt>
                <c:pt idx="2815">
                  <c:v>8.524393237937725E-3</c:v>
                </c:pt>
                <c:pt idx="2816">
                  <c:v>8.5222512722044411E-3</c:v>
                </c:pt>
                <c:pt idx="2817">
                  <c:v>8.5201422640287135E-3</c:v>
                </c:pt>
                <c:pt idx="2818">
                  <c:v>8.51806626464084E-3</c:v>
                </c:pt>
                <c:pt idx="2819">
                  <c:v>8.5159997952233522E-3</c:v>
                </c:pt>
                <c:pt idx="2820">
                  <c:v>8.5128999684761456E-3</c:v>
                </c:pt>
                <c:pt idx="2821">
                  <c:v>8.5120368315563695E-3</c:v>
                </c:pt>
                <c:pt idx="2822">
                  <c:v>8.5100933796863083E-3</c:v>
                </c:pt>
                <c:pt idx="2823">
                  <c:v>8.5081831928017805E-3</c:v>
                </c:pt>
                <c:pt idx="2824">
                  <c:v>8.5063063221511685E-3</c:v>
                </c:pt>
                <c:pt idx="2825">
                  <c:v>8.5044628189856787E-3</c:v>
                </c:pt>
                <c:pt idx="2826">
                  <c:v>8.5026527345597892E-3</c:v>
                </c:pt>
                <c:pt idx="2827">
                  <c:v>8.5008761201303754E-3</c:v>
                </c:pt>
                <c:pt idx="2828">
                  <c:v>8.4991330269580129E-3</c:v>
                </c:pt>
                <c:pt idx="2829">
                  <c:v>8.4974235063058918E-3</c:v>
                </c:pt>
                <c:pt idx="2830">
                  <c:v>8.4957476094406834E-3</c:v>
                </c:pt>
                <c:pt idx="2831">
                  <c:v>8.494105387631682E-3</c:v>
                </c:pt>
                <c:pt idx="2832">
                  <c:v>8.4924968921516568E-3</c:v>
                </c:pt>
                <c:pt idx="2833">
                  <c:v>8.4909221742757775E-3</c:v>
                </c:pt>
                <c:pt idx="2834">
                  <c:v>8.4893812852831364E-3</c:v>
                </c:pt>
                <c:pt idx="2835">
                  <c:v>8.4878742764560883E-3</c:v>
                </c:pt>
                <c:pt idx="2836">
                  <c:v>8.4864011990791709E-3</c:v>
                </c:pt>
                <c:pt idx="2837">
                  <c:v>8.4849621044410552E-3</c:v>
                </c:pt>
                <c:pt idx="2838">
                  <c:v>8.4835570438330302E-3</c:v>
                </c:pt>
                <c:pt idx="2839">
                  <c:v>8.4821860685498681E-3</c:v>
                </c:pt>
                <c:pt idx="2840">
                  <c:v>8.4807702541405076E-3</c:v>
                </c:pt>
                <c:pt idx="2841">
                  <c:v>8.4795465791535525E-3</c:v>
                </c:pt>
                <c:pt idx="2842">
                  <c:v>8.4782781676456288E-3</c:v>
                </c:pt>
                <c:pt idx="2843">
                  <c:v>8.4770440466743271E-3</c:v>
                </c:pt>
                <c:pt idx="2844">
                  <c:v>8.4758808724822617E-3</c:v>
                </c:pt>
                <c:pt idx="2845">
                  <c:v>8.4746788815879825E-3</c:v>
                </c:pt>
                <c:pt idx="2846">
                  <c:v>8.4735479401051774E-3</c:v>
                </c:pt>
                <c:pt idx="2847">
                  <c:v>8.472451494422592E-3</c:v>
                </c:pt>
                <c:pt idx="2848">
                  <c:v>8.4713895958652766E-3</c:v>
                </c:pt>
                <c:pt idx="2849">
                  <c:v>8.4703622957611104E-3</c:v>
                </c:pt>
                <c:pt idx="2850">
                  <c:v>8.4693696454403687E-3</c:v>
                </c:pt>
                <c:pt idx="2851">
                  <c:v>8.4684116962389869E-3</c:v>
                </c:pt>
                <c:pt idx="2852">
                  <c:v>8.4674884994944324E-3</c:v>
                </c:pt>
                <c:pt idx="2853">
                  <c:v>8.4664247417506489E-3</c:v>
                </c:pt>
                <c:pt idx="2854">
                  <c:v>8.4657465687463414E-3</c:v>
                </c:pt>
                <c:pt idx="2855">
                  <c:v>8.4649279374364624E-3</c:v>
                </c:pt>
                <c:pt idx="2856">
                  <c:v>8.4641442639707219E-3</c:v>
                </c:pt>
                <c:pt idx="2857">
                  <c:v>8.4630156568550226E-3</c:v>
                </c:pt>
                <c:pt idx="2858">
                  <c:v>8.4623145715891149E-3</c:v>
                </c:pt>
                <c:pt idx="2859">
                  <c:v>8.4616486157655137E-3</c:v>
                </c:pt>
                <c:pt idx="2860">
                  <c:v>8.4610178407507793E-3</c:v>
                </c:pt>
                <c:pt idx="2861">
                  <c:v>8.4604222979160603E-3</c:v>
                </c:pt>
                <c:pt idx="2862">
                  <c:v>8.4598620386344692E-3</c:v>
                </c:pt>
                <c:pt idx="2863">
                  <c:v>8.4593371142841437E-3</c:v>
                </c:pt>
                <c:pt idx="2864">
                  <c:v>8.4588475762456226E-3</c:v>
                </c:pt>
                <c:pt idx="2865">
                  <c:v>8.4583934759042499E-3</c:v>
                </c:pt>
                <c:pt idx="2866">
                  <c:v>8.4578824246688226E-3</c:v>
                </c:pt>
                <c:pt idx="2867">
                  <c:v>8.4574967906375937E-3</c:v>
                </c:pt>
                <c:pt idx="2868">
                  <c:v>8.4571467439756905E-3</c:v>
                </c:pt>
                <c:pt idx="2869">
                  <c:v>8.4568323360811222E-3</c:v>
                </c:pt>
                <c:pt idx="2870">
                  <c:v>8.4565536183560577E-3</c:v>
                </c:pt>
                <c:pt idx="2871">
                  <c:v>8.4562477924229312E-3</c:v>
                </c:pt>
                <c:pt idx="2872">
                  <c:v>8.456103459042616E-3</c:v>
                </c:pt>
                <c:pt idx="2873">
                  <c:v>8.4559321202776309E-3</c:v>
                </c:pt>
                <c:pt idx="2874">
                  <c:v>8.4557966773289393E-3</c:v>
                </c:pt>
                <c:pt idx="2875">
                  <c:v>8.4556859054119304E-3</c:v>
                </c:pt>
                <c:pt idx="2876">
                  <c:v>8.4556275552280669E-3</c:v>
                </c:pt>
                <c:pt idx="2877">
                  <c:v>8.4556052624833213E-3</c:v>
                </c:pt>
                <c:pt idx="2878">
                  <c:v>8.4556190786109608E-3</c:v>
                </c:pt>
                <c:pt idx="2879">
                  <c:v>8.4556690550492905E-3</c:v>
                </c:pt>
                <c:pt idx="2880">
                  <c:v>8.4557552432383692E-3</c:v>
                </c:pt>
                <c:pt idx="2881">
                  <c:v>8.4558776946248252E-3</c:v>
                </c:pt>
                <c:pt idx="2882">
                  <c:v>8.4560364606572555E-3</c:v>
                </c:pt>
                <c:pt idx="2883">
                  <c:v>8.4562315927895169E-3</c:v>
                </c:pt>
                <c:pt idx="2884">
                  <c:v>8.4564631424783095E-3</c:v>
                </c:pt>
                <c:pt idx="2885">
                  <c:v>8.4567311611855912E-3</c:v>
                </c:pt>
                <c:pt idx="2886">
                  <c:v>8.4570357003763887E-3</c:v>
                </c:pt>
                <c:pt idx="2887">
                  <c:v>8.4573768115209797E-3</c:v>
                </c:pt>
                <c:pt idx="2888">
                  <c:v>8.4577545460922717E-3</c:v>
                </c:pt>
                <c:pt idx="2889">
                  <c:v>8.458168955568432E-3</c:v>
                </c:pt>
                <c:pt idx="2890">
                  <c:v>8.4586200914311266E-3</c:v>
                </c:pt>
                <c:pt idx="2891">
                  <c:v>8.4591080051670611E-3</c:v>
                </c:pt>
                <c:pt idx="2892">
                  <c:v>8.4596327482657861E-3</c:v>
                </c:pt>
                <c:pt idx="2893">
                  <c:v>8.460194372222115E-3</c:v>
                </c:pt>
                <c:pt idx="2894">
                  <c:v>8.4607929285343553E-3</c:v>
                </c:pt>
                <c:pt idx="2895">
                  <c:v>8.4614284687058589E-3</c:v>
                </c:pt>
                <c:pt idx="2896">
                  <c:v>8.4621010442436969E-3</c:v>
                </c:pt>
                <c:pt idx="2897">
                  <c:v>8.4628107066588854E-3</c:v>
                </c:pt>
                <c:pt idx="2898">
                  <c:v>8.4635575074674761E-3</c:v>
                </c:pt>
                <c:pt idx="2899">
                  <c:v>8.4643414981894621E-3</c:v>
                </c:pt>
                <c:pt idx="2900">
                  <c:v>8.4651627303489983E-3</c:v>
                </c:pt>
                <c:pt idx="2901">
                  <c:v>8.466021255475277E-3</c:v>
                </c:pt>
                <c:pt idx="2902">
                  <c:v>8.4669171251007726E-3</c:v>
                </c:pt>
                <c:pt idx="2903">
                  <c:v>8.4678503907634414E-3</c:v>
                </c:pt>
                <c:pt idx="2904">
                  <c:v>8.4688211040047368E-3</c:v>
                </c:pt>
                <c:pt idx="2905">
                  <c:v>8.4698293163711514E-3</c:v>
                </c:pt>
                <c:pt idx="2906">
                  <c:v>8.4708750794133415E-3</c:v>
                </c:pt>
                <c:pt idx="2907">
                  <c:v>8.4719584446865583E-3</c:v>
                </c:pt>
                <c:pt idx="2908">
                  <c:v>8.473079463750437E-3</c:v>
                </c:pt>
                <c:pt idx="2909">
                  <c:v>8.4744068012243424E-3</c:v>
                </c:pt>
                <c:pt idx="2910">
                  <c:v>8.4756086806227586E-3</c:v>
                </c:pt>
                <c:pt idx="2911">
                  <c:v>8.4768483758862444E-3</c:v>
                </c:pt>
                <c:pt idx="2912">
                  <c:v>8.4781259385930466E-3</c:v>
                </c:pt>
                <c:pt idx="2913">
                  <c:v>8.4794414203262346E-3</c:v>
                </c:pt>
                <c:pt idx="2914">
                  <c:v>8.4807948726732529E-3</c:v>
                </c:pt>
                <c:pt idx="2915">
                  <c:v>8.482186347226587E-3</c:v>
                </c:pt>
                <c:pt idx="2916">
                  <c:v>8.4836158955835378E-3</c:v>
                </c:pt>
                <c:pt idx="2917">
                  <c:v>8.4850835693449124E-3</c:v>
                </c:pt>
                <c:pt idx="2918">
                  <c:v>8.4865894201172076E-3</c:v>
                </c:pt>
                <c:pt idx="2919">
                  <c:v>8.4881334995117429E-3</c:v>
                </c:pt>
                <c:pt idx="2920">
                  <c:v>8.4897158591439991E-3</c:v>
                </c:pt>
                <c:pt idx="2921">
                  <c:v>8.4913365506344898E-3</c:v>
                </c:pt>
                <c:pt idx="2922">
                  <c:v>8.4932357726748373E-3</c:v>
                </c:pt>
                <c:pt idx="2923">
                  <c:v>8.4959283852636958E-3</c:v>
                </c:pt>
                <c:pt idx="2924">
                  <c:v>8.4966802768650963E-3</c:v>
                </c:pt>
                <c:pt idx="2925">
                  <c:v>8.498460321787955E-3</c:v>
                </c:pt>
                <c:pt idx="2926">
                  <c:v>8.5002789641210122E-3</c:v>
                </c:pt>
                <c:pt idx="2927">
                  <c:v>8.50213625551457E-3</c:v>
                </c:pt>
                <c:pt idx="2928">
                  <c:v>8.5040322476233089E-3</c:v>
                </c:pt>
                <c:pt idx="2929">
                  <c:v>8.5059669921073826E-3</c:v>
                </c:pt>
                <c:pt idx="2930">
                  <c:v>8.5079405406311096E-3</c:v>
                </c:pt>
                <c:pt idx="2931">
                  <c:v>8.5099529448645003E-3</c:v>
                </c:pt>
                <c:pt idx="2932">
                  <c:v>8.5120042564817266E-3</c:v>
                </c:pt>
                <c:pt idx="2933">
                  <c:v>8.5140945271628722E-3</c:v>
                </c:pt>
                <c:pt idx="2934">
                  <c:v>8.516223808592403E-3</c:v>
                </c:pt>
                <c:pt idx="2935">
                  <c:v>8.5183921524596019E-3</c:v>
                </c:pt>
                <c:pt idx="2936">
                  <c:v>8.5205996104598843E-3</c:v>
                </c:pt>
                <c:pt idx="2937">
                  <c:v>8.5228462342926067E-3</c:v>
                </c:pt>
                <c:pt idx="2938">
                  <c:v>8.5251320756623838E-3</c:v>
                </c:pt>
                <c:pt idx="2939">
                  <c:v>8.5274571862797386E-3</c:v>
                </c:pt>
                <c:pt idx="2940">
                  <c:v>8.5298216178591423E-3</c:v>
                </c:pt>
                <c:pt idx="2941">
                  <c:v>8.5322254221209762E-3</c:v>
                </c:pt>
                <c:pt idx="2942">
                  <c:v>8.5346686507913137E-3</c:v>
                </c:pt>
                <c:pt idx="2943">
                  <c:v>8.5371513555997352E-3</c:v>
                </c:pt>
                <c:pt idx="2944">
                  <c:v>8.5396735882826112E-3</c:v>
                </c:pt>
                <c:pt idx="2945">
                  <c:v>8.5422354005809074E-3</c:v>
                </c:pt>
                <c:pt idx="2946">
                  <c:v>8.5448368442410678E-3</c:v>
                </c:pt>
                <c:pt idx="2947">
                  <c:v>8.5474779710139129E-3</c:v>
                </c:pt>
                <c:pt idx="2948">
                  <c:v>8.5501588326570566E-3</c:v>
                </c:pt>
                <c:pt idx="2949">
                  <c:v>8.5528794809320539E-3</c:v>
                </c:pt>
                <c:pt idx="2950">
                  <c:v>8.5556399676072446E-3</c:v>
                </c:pt>
                <c:pt idx="2951">
                  <c:v>8.5584403444544793E-3</c:v>
                </c:pt>
                <c:pt idx="2952">
                  <c:v>8.5612806632526101E-3</c:v>
                </c:pt>
                <c:pt idx="2953">
                  <c:v>8.5641609757848743E-3</c:v>
                </c:pt>
                <c:pt idx="2954">
                  <c:v>8.5670813338406381E-3</c:v>
                </c:pt>
                <c:pt idx="2955">
                  <c:v>8.5700417892140869E-3</c:v>
                </c:pt>
                <c:pt idx="2956">
                  <c:v>8.5730423937048807E-3</c:v>
                </c:pt>
                <c:pt idx="2957">
                  <c:v>8.5760831991190337E-3</c:v>
                </c:pt>
                <c:pt idx="2958">
                  <c:v>8.579164257267154E-3</c:v>
                </c:pt>
                <c:pt idx="2959">
                  <c:v>8.582285619965109E-3</c:v>
                </c:pt>
                <c:pt idx="2960">
                  <c:v>8.5854473355185864E-3</c:v>
                </c:pt>
                <c:pt idx="2961">
                  <c:v>8.5886491456962331E-3</c:v>
                </c:pt>
                <c:pt idx="2962">
                  <c:v>8.5918902515180976E-3</c:v>
                </c:pt>
                <c:pt idx="2963">
                  <c:v>8.5951697976788723E-3</c:v>
                </c:pt>
                <c:pt idx="2964">
                  <c:v>8.5984869274793024E-3</c:v>
                </c:pt>
                <c:pt idx="2965">
                  <c:v>8.6018407828266086E-3</c:v>
                </c:pt>
                <c:pt idx="2966">
                  <c:v>8.6052305042331884E-3</c:v>
                </c:pt>
                <c:pt idx="2967">
                  <c:v>8.608655230816168E-3</c:v>
                </c:pt>
                <c:pt idx="2968">
                  <c:v>8.6121141002976302E-3</c:v>
                </c:pt>
                <c:pt idx="2969">
                  <c:v>8.6156062490048251E-3</c:v>
                </c:pt>
                <c:pt idx="2970">
                  <c:v>8.619130811868856E-3</c:v>
                </c:pt>
                <c:pt idx="2971">
                  <c:v>8.6226869224238119E-3</c:v>
                </c:pt>
                <c:pt idx="2972">
                  <c:v>8.6262737128087342E-3</c:v>
                </c:pt>
                <c:pt idx="2973">
                  <c:v>8.6298903137649804E-3</c:v>
                </c:pt>
                <c:pt idx="2974">
                  <c:v>8.6350755435068791E-3</c:v>
                </c:pt>
                <c:pt idx="2975">
                  <c:v>8.637209463373121E-3</c:v>
                </c:pt>
                <c:pt idx="2976">
                  <c:v>8.6409102665222035E-3</c:v>
                </c:pt>
                <c:pt idx="2977">
                  <c:v>8.644637389236114E-3</c:v>
                </c:pt>
                <c:pt idx="2978">
                  <c:v>8.6483899552693682E-3</c:v>
                </c:pt>
                <c:pt idx="2979">
                  <c:v>8.6521670869766087E-3</c:v>
                </c:pt>
                <c:pt idx="2980">
                  <c:v>8.6559679053154655E-3</c:v>
                </c:pt>
                <c:pt idx="2981">
                  <c:v>8.6597915298439153E-3</c:v>
                </c:pt>
                <c:pt idx="2982">
                  <c:v>8.6636370787202925E-3</c:v>
                </c:pt>
                <c:pt idx="2983">
                  <c:v>8.6675036687041546E-3</c:v>
                </c:pt>
                <c:pt idx="2984">
                  <c:v>8.6713904151569498E-3</c:v>
                </c:pt>
                <c:pt idx="2985">
                  <c:v>8.6752964320371915E-3</c:v>
                </c:pt>
                <c:pt idx="2986">
                  <c:v>8.6792208319072476E-3</c:v>
                </c:pt>
                <c:pt idx="2987">
                  <c:v>8.683162725926119E-3</c:v>
                </c:pt>
                <c:pt idx="2988">
                  <c:v>8.6871212238540316E-3</c:v>
                </c:pt>
                <c:pt idx="2989">
                  <c:v>8.6910954340511295E-3</c:v>
                </c:pt>
                <c:pt idx="2990">
                  <c:v>8.6950844634757149E-3</c:v>
                </c:pt>
                <c:pt idx="2991">
                  <c:v>8.6990874176855713E-3</c:v>
                </c:pt>
                <c:pt idx="2992">
                  <c:v>8.7031034008388311E-3</c:v>
                </c:pt>
                <c:pt idx="2993">
                  <c:v>8.7071315156902578E-3</c:v>
                </c:pt>
                <c:pt idx="2994">
                  <c:v>8.7111708635947485E-3</c:v>
                </c:pt>
                <c:pt idx="2995">
                  <c:v>8.7152205445057973E-3</c:v>
                </c:pt>
                <c:pt idx="2996">
                  <c:v>8.7192796569752866E-3</c:v>
                </c:pt>
                <c:pt idx="2997">
                  <c:v>8.7233472981523771E-3</c:v>
                </c:pt>
                <c:pt idx="2998">
                  <c:v>8.7274225637859314E-3</c:v>
                </c:pt>
                <c:pt idx="2999">
                  <c:v>8.7315045482225344E-3</c:v>
                </c:pt>
                <c:pt idx="3000">
                  <c:v>8.7355923444060561E-3</c:v>
                </c:pt>
                <c:pt idx="3001">
                  <c:v>8.7396850438789687E-3</c:v>
                </c:pt>
                <c:pt idx="3002">
                  <c:v>8.7437817367816886E-3</c:v>
                </c:pt>
                <c:pt idx="3003">
                  <c:v>8.7478815118523529E-3</c:v>
                </c:pt>
                <c:pt idx="3004">
                  <c:v>8.751983456426608E-3</c:v>
                </c:pt>
                <c:pt idx="3005">
                  <c:v>8.756086656437824E-3</c:v>
                </c:pt>
                <c:pt idx="3006">
                  <c:v>8.7601901964175291E-3</c:v>
                </c:pt>
                <c:pt idx="3007">
                  <c:v>8.7642931594934508E-3</c:v>
                </c:pt>
                <c:pt idx="3008">
                  <c:v>8.7683946273932264E-3</c:v>
                </c:pt>
                <c:pt idx="3009">
                  <c:v>8.7724936804400248E-3</c:v>
                </c:pt>
                <c:pt idx="3010">
                  <c:v>8.7765893975556217E-3</c:v>
                </c:pt>
                <c:pt idx="3011">
                  <c:v>8.7806808562586377E-3</c:v>
                </c:pt>
                <c:pt idx="3012">
                  <c:v>8.7847671331056122E-3</c:v>
                </c:pt>
                <c:pt idx="3013">
                  <c:v>8.7888475266990323E-3</c:v>
                </c:pt>
                <c:pt idx="3014">
                  <c:v>8.792921921143438E-3</c:v>
                </c:pt>
                <c:pt idx="3015">
                  <c:v>8.7969902954787207E-3</c:v>
                </c:pt>
                <c:pt idx="3016">
                  <c:v>8.8010526287454274E-3</c:v>
                </c:pt>
                <c:pt idx="3017">
                  <c:v>8.8051088999827887E-3</c:v>
                </c:pt>
                <c:pt idx="3018">
                  <c:v>8.8091590882306958E-3</c:v>
                </c:pt>
                <c:pt idx="3019">
                  <c:v>8.8132031725281623E-3</c:v>
                </c:pt>
                <c:pt idx="3020">
                  <c:v>8.8172411319144203E-3</c:v>
                </c:pt>
                <c:pt idx="3021">
                  <c:v>8.8212729454282632E-3</c:v>
                </c:pt>
                <c:pt idx="3022">
                  <c:v>8.8264724481169482E-3</c:v>
                </c:pt>
                <c:pt idx="3023">
                  <c:v>8.83049083351377E-3</c:v>
                </c:pt>
                <c:pt idx="3024">
                  <c:v>8.8345030053389798E-3</c:v>
                </c:pt>
                <c:pt idx="3025">
                  <c:v>8.8385089426284737E-3</c:v>
                </c:pt>
                <c:pt idx="3026">
                  <c:v>8.8413390912535413E-3</c:v>
                </c:pt>
                <c:pt idx="3027">
                  <c:v>8.8465020297428375E-3</c:v>
                </c:pt>
                <c:pt idx="3028">
                  <c:v>8.8504891376375502E-3</c:v>
                </c:pt>
                <c:pt idx="3029">
                  <c:v>8.8548586149073405E-3</c:v>
                </c:pt>
                <c:pt idx="3030">
                  <c:v>8.8584443772767585E-3</c:v>
                </c:pt>
                <c:pt idx="3031">
                  <c:v>8.8624124670902294E-3</c:v>
                </c:pt>
                <c:pt idx="3032">
                  <c:v>8.8663741756121201E-3</c:v>
                </c:pt>
                <c:pt idx="3033">
                  <c:v>8.8703294818761567E-3</c:v>
                </c:pt>
                <c:pt idx="3034">
                  <c:v>8.8742783649162823E-3</c:v>
                </c:pt>
                <c:pt idx="3035">
                  <c:v>8.8782208037662281E-3</c:v>
                </c:pt>
                <c:pt idx="3036">
                  <c:v>8.882156777459068E-3</c:v>
                </c:pt>
                <c:pt idx="3037">
                  <c:v>8.8860862650280946E-3</c:v>
                </c:pt>
                <c:pt idx="3038">
                  <c:v>8.8900092455063869E-3</c:v>
                </c:pt>
                <c:pt idx="3039">
                  <c:v>8.8927707474291233E-3</c:v>
                </c:pt>
                <c:pt idx="3040">
                  <c:v>8.8978356013211125E-3</c:v>
                </c:pt>
                <c:pt idx="3041">
                  <c:v>8.9017389347226129E-3</c:v>
                </c:pt>
                <c:pt idx="3042">
                  <c:v>8.9056356771630759E-3</c:v>
                </c:pt>
                <c:pt idx="3043">
                  <c:v>8.9095258076747081E-3</c:v>
                </c:pt>
                <c:pt idx="3044">
                  <c:v>8.9134093052886318E-3</c:v>
                </c:pt>
                <c:pt idx="3045">
                  <c:v>8.9172861490368349E-3</c:v>
                </c:pt>
                <c:pt idx="3046">
                  <c:v>8.9211563179510921E-3</c:v>
                </c:pt>
                <c:pt idx="3047">
                  <c:v>8.9250197910616547E-3</c:v>
                </c:pt>
                <c:pt idx="3048">
                  <c:v>8.9288765474005126E-3</c:v>
                </c:pt>
                <c:pt idx="3049">
                  <c:v>8.9327265659979206E-3</c:v>
                </c:pt>
                <c:pt idx="3050">
                  <c:v>8.9365698258843454E-3</c:v>
                </c:pt>
                <c:pt idx="3051">
                  <c:v>8.9404063060904738E-3</c:v>
                </c:pt>
                <c:pt idx="3052">
                  <c:v>8.9430964373896568E-3</c:v>
                </c:pt>
                <c:pt idx="3053">
                  <c:v>8.9480588435824227E-3</c:v>
                </c:pt>
                <c:pt idx="3054">
                  <c:v>8.9518748589283107E-3</c:v>
                </c:pt>
                <c:pt idx="3055">
                  <c:v>8.9556840107133922E-3</c:v>
                </c:pt>
                <c:pt idx="3056">
                  <c:v>8.9594862779677018E-3</c:v>
                </c:pt>
                <c:pt idx="3057">
                  <c:v>8.96328163972019E-3</c:v>
                </c:pt>
                <c:pt idx="3058">
                  <c:v>8.9670700750002375E-3</c:v>
                </c:pt>
                <c:pt idx="3059">
                  <c:v>8.9708515628367964E-3</c:v>
                </c:pt>
                <c:pt idx="3060">
                  <c:v>8.9746260822583801E-3</c:v>
                </c:pt>
                <c:pt idx="3061">
                  <c:v>8.9783936122941541E-3</c:v>
                </c:pt>
                <c:pt idx="3062">
                  <c:v>8.9821541319721979E-3</c:v>
                </c:pt>
                <c:pt idx="3063">
                  <c:v>8.9859076203210285E-3</c:v>
                </c:pt>
                <c:pt idx="3064">
                  <c:v>8.9896540563687236E-3</c:v>
                </c:pt>
                <c:pt idx="3065">
                  <c:v>8.9933934191427124E-3</c:v>
                </c:pt>
                <c:pt idx="3066">
                  <c:v>8.9971256876717285E-3</c:v>
                </c:pt>
                <c:pt idx="3067">
                  <c:v>9.0008508409827638E-3</c:v>
                </c:pt>
                <c:pt idx="3068">
                  <c:v>9.0045688581036828E-3</c:v>
                </c:pt>
                <c:pt idx="3069">
                  <c:v>9.0082797180614793E-3</c:v>
                </c:pt>
                <c:pt idx="3070">
                  <c:v>9.0119833998831451E-3</c:v>
                </c:pt>
                <c:pt idx="3071">
                  <c:v>9.0156798825961112E-3</c:v>
                </c:pt>
                <c:pt idx="3072">
                  <c:v>9.0193691452269374E-3</c:v>
                </c:pt>
                <c:pt idx="3073">
                  <c:v>9.0230511668023972E-3</c:v>
                </c:pt>
                <c:pt idx="3074">
                  <c:v>9.025614324265397E-3</c:v>
                </c:pt>
                <c:pt idx="3075">
                  <c:v>9.0292831275817775E-3</c:v>
                </c:pt>
                <c:pt idx="3076">
                  <c:v>9.032944631852188E-3</c:v>
                </c:pt>
                <c:pt idx="3077">
                  <c:v>9.0365988161053481E-3</c:v>
                </c:pt>
                <c:pt idx="3078">
                  <c:v>9.0402456593691033E-3</c:v>
                </c:pt>
                <c:pt idx="3079">
                  <c:v>9.0438851406715176E-3</c:v>
                </c:pt>
                <c:pt idx="3080">
                  <c:v>9.0489885869925492E-3</c:v>
                </c:pt>
                <c:pt idx="3081">
                  <c:v>9.0511419335041338E-3</c:v>
                </c:pt>
                <c:pt idx="3082">
                  <c:v>9.0547592030900265E-3</c:v>
                </c:pt>
                <c:pt idx="3083">
                  <c:v>9.0596170036149216E-3</c:v>
                </c:pt>
                <c:pt idx="3084">
                  <c:v>9.063217377666348E-3</c:v>
                </c:pt>
                <c:pt idx="3085">
                  <c:v>9.0668102576247998E-3</c:v>
                </c:pt>
                <c:pt idx="3086">
                  <c:v>9.0703956225163182E-3</c:v>
                </c:pt>
                <c:pt idx="3087">
                  <c:v>9.0739734513665092E-3</c:v>
                </c:pt>
                <c:pt idx="3088">
                  <c:v>9.0775437232001061E-3</c:v>
                </c:pt>
                <c:pt idx="3089">
                  <c:v>9.0811064170427166E-3</c:v>
                </c:pt>
                <c:pt idx="3090">
                  <c:v>9.0846615119190757E-3</c:v>
                </c:pt>
                <c:pt idx="3091">
                  <c:v>9.0871206948744156E-3</c:v>
                </c:pt>
                <c:pt idx="3092">
                  <c:v>9.0917488208732827E-3</c:v>
                </c:pt>
                <c:pt idx="3093">
                  <c:v>9.0952809930008212E-3</c:v>
                </c:pt>
                <c:pt idx="3094">
                  <c:v>9.0988054822608265E-3</c:v>
                </c:pt>
                <c:pt idx="3095">
                  <c:v>9.1023222676782558E-3</c:v>
                </c:pt>
                <c:pt idx="3096">
                  <c:v>9.105831328277407E-3</c:v>
                </c:pt>
                <c:pt idx="3097">
                  <c:v>9.1093326430819258E-3</c:v>
                </c:pt>
                <c:pt idx="3098">
                  <c:v>9.1128261911169826E-3</c:v>
                </c:pt>
                <c:pt idx="3099">
                  <c:v>9.1163119514053523E-3</c:v>
                </c:pt>
                <c:pt idx="3100">
                  <c:v>9.118714490108688E-3</c:v>
                </c:pt>
                <c:pt idx="3101">
                  <c:v>9.1232600248392273E-3</c:v>
                </c:pt>
                <c:pt idx="3102">
                  <c:v>9.1267222960320239E-3</c:v>
                </c:pt>
                <c:pt idx="3103">
                  <c:v>9.1301766955735868E-3</c:v>
                </c:pt>
                <c:pt idx="3104">
                  <c:v>9.1336232024871282E-3</c:v>
                </c:pt>
                <c:pt idx="3105">
                  <c:v>9.137061795796075E-3</c:v>
                </c:pt>
                <c:pt idx="3106">
                  <c:v>9.1404924545238544E-3</c:v>
                </c:pt>
                <c:pt idx="3107">
                  <c:v>9.1439151576932429E-3</c:v>
                </c:pt>
                <c:pt idx="3108">
                  <c:v>9.1473298843272304E-3</c:v>
                </c:pt>
                <c:pt idx="3109">
                  <c:v>9.1507366134494662E-3</c:v>
                </c:pt>
                <c:pt idx="3110">
                  <c:v>9.1541353240818506E-3</c:v>
                </c:pt>
                <c:pt idx="3111">
                  <c:v>9.1575259952478127E-3</c:v>
                </c:pt>
                <c:pt idx="3112">
                  <c:v>9.1609086059696917E-3</c:v>
                </c:pt>
                <c:pt idx="3113">
                  <c:v>9.1632270391854669E-3</c:v>
                </c:pt>
                <c:pt idx="3114">
                  <c:v>9.167649562171646E-3</c:v>
                </c:pt>
                <c:pt idx="3115">
                  <c:v>9.171007865696832E-3</c:v>
                </c:pt>
                <c:pt idx="3116">
                  <c:v>9.1743580248675113E-3</c:v>
                </c:pt>
                <c:pt idx="3117">
                  <c:v>9.1784302926005649E-3</c:v>
                </c:pt>
                <c:pt idx="3118">
                  <c:v>9.1817616142596398E-3</c:v>
                </c:pt>
                <c:pt idx="3119">
                  <c:v>9.1850847229935813E-3</c:v>
                </c:pt>
                <c:pt idx="3120">
                  <c:v>9.1883995978256344E-3</c:v>
                </c:pt>
                <c:pt idx="3121">
                  <c:v>9.1917062177792625E-3</c:v>
                </c:pt>
                <c:pt idx="3122">
                  <c:v>9.1950045618779293E-3</c:v>
                </c:pt>
                <c:pt idx="3123">
                  <c:v>9.1982946091446628E-3</c:v>
                </c:pt>
                <c:pt idx="3124">
                  <c:v>9.2015763386029282E-3</c:v>
                </c:pt>
                <c:pt idx="3125">
                  <c:v>9.2048497292757485E-3</c:v>
                </c:pt>
                <c:pt idx="3126">
                  <c:v>9.2081147601863721E-3</c:v>
                </c:pt>
                <c:pt idx="3127">
                  <c:v>9.2113714103571678E-3</c:v>
                </c:pt>
                <c:pt idx="3128">
                  <c:v>9.2146196588120382E-3</c:v>
                </c:pt>
                <c:pt idx="3129">
                  <c:v>9.2178594845729132E-3</c:v>
                </c:pt>
                <c:pt idx="3130">
                  <c:v>9.2210908666634783E-3</c:v>
                </c:pt>
                <c:pt idx="3131">
                  <c:v>9.2243137841056637E-3</c:v>
                </c:pt>
                <c:pt idx="3132">
                  <c:v>9.2284450634937294E-3</c:v>
                </c:pt>
                <c:pt idx="3133">
                  <c:v>9.230734141137658E-3</c:v>
                </c:pt>
                <c:pt idx="3134">
                  <c:v>9.2339315387726453E-3</c:v>
                </c:pt>
                <c:pt idx="3135">
                  <c:v>9.2371203878498231E-3</c:v>
                </c:pt>
                <c:pt idx="3136">
                  <c:v>9.2403006673920044E-3</c:v>
                </c:pt>
                <c:pt idx="3137">
                  <c:v>9.2434723564224306E-3</c:v>
                </c:pt>
                <c:pt idx="3138">
                  <c:v>9.246635433962376E-3</c:v>
                </c:pt>
                <c:pt idx="3139">
                  <c:v>9.2497898790346502E-3</c:v>
                </c:pt>
                <c:pt idx="3140">
                  <c:v>9.2529356706618406E-3</c:v>
                </c:pt>
                <c:pt idx="3141">
                  <c:v>9.256072787865879E-3</c:v>
                </c:pt>
                <c:pt idx="3142">
                  <c:v>9.2592012096695715E-3</c:v>
                </c:pt>
                <c:pt idx="3143">
                  <c:v>9.262320915094633E-3</c:v>
                </c:pt>
                <c:pt idx="3144">
                  <c:v>9.2654318831632103E-3</c:v>
                </c:pt>
                <c:pt idx="3145">
                  <c:v>9.2685340928978961E-3</c:v>
                </c:pt>
                <c:pt idx="3146">
                  <c:v>9.271627523320617E-3</c:v>
                </c:pt>
                <c:pt idx="3147">
                  <c:v>9.2747121534533083E-3</c:v>
                </c:pt>
                <c:pt idx="3148">
                  <c:v>9.2777879623181202E-3</c:v>
                </c:pt>
                <c:pt idx="3149">
                  <c:v>9.2808549289374199E-3</c:v>
                </c:pt>
                <c:pt idx="3150">
                  <c:v>9.283913032332702E-3</c:v>
                </c:pt>
                <c:pt idx="3151">
                  <c:v>9.2869622515263355E-3</c:v>
                </c:pt>
                <c:pt idx="3152">
                  <c:v>9.2900025655404707E-3</c:v>
                </c:pt>
                <c:pt idx="3153">
                  <c:v>9.2930339533968207E-3</c:v>
                </c:pt>
                <c:pt idx="3154">
                  <c:v>9.2960563941173174E-3</c:v>
                </c:pt>
                <c:pt idx="3155">
                  <c:v>9.2990698667238907E-3</c:v>
                </c:pt>
                <c:pt idx="3156">
                  <c:v>9.3020743502386909E-3</c:v>
                </c:pt>
                <c:pt idx="3157">
                  <c:v>9.3050698236836517E-3</c:v>
                </c:pt>
                <c:pt idx="3158">
                  <c:v>9.3080562660804826E-3</c:v>
                </c:pt>
                <c:pt idx="3159">
                  <c:v>9.3110336564511172E-3</c:v>
                </c:pt>
                <c:pt idx="3160">
                  <c:v>9.3140019738179244E-3</c:v>
                </c:pt>
                <c:pt idx="3161">
                  <c:v>9.3169611972019582E-3</c:v>
                </c:pt>
                <c:pt idx="3162">
                  <c:v>9.3199113056258095E-3</c:v>
                </c:pt>
                <c:pt idx="3163">
                  <c:v>9.3228522781114067E-3</c:v>
                </c:pt>
                <c:pt idx="3164">
                  <c:v>9.3257840936800274E-3</c:v>
                </c:pt>
                <c:pt idx="3165">
                  <c:v>9.3287067313542575E-3</c:v>
                </c:pt>
                <c:pt idx="3166">
                  <c:v>9.3316201701560304E-3</c:v>
                </c:pt>
                <c:pt idx="3167">
                  <c:v>9.3345243891068373E-3</c:v>
                </c:pt>
                <c:pt idx="3168">
                  <c:v>9.3374193672288303E-3</c:v>
                </c:pt>
                <c:pt idx="3169">
                  <c:v>9.3407165714430359E-3</c:v>
                </c:pt>
                <c:pt idx="3170">
                  <c:v>9.3435916771487694E-3</c:v>
                </c:pt>
                <c:pt idx="3171">
                  <c:v>9.3464574760950825E-3</c:v>
                </c:pt>
                <c:pt idx="3172">
                  <c:v>9.3493139473034732E-3</c:v>
                </c:pt>
                <c:pt idx="3173">
                  <c:v>9.3521610697963071E-3</c:v>
                </c:pt>
                <c:pt idx="3174">
                  <c:v>9.354998822595299E-3</c:v>
                </c:pt>
                <c:pt idx="3175">
                  <c:v>9.3578271847234752E-3</c:v>
                </c:pt>
                <c:pt idx="3176">
                  <c:v>9.3606461352021084E-3</c:v>
                </c:pt>
                <c:pt idx="3177">
                  <c:v>9.3634556530531321E-3</c:v>
                </c:pt>
                <c:pt idx="3178">
                  <c:v>9.3662557172997894E-3</c:v>
                </c:pt>
                <c:pt idx="3179">
                  <c:v>9.3690463069635768E-3</c:v>
                </c:pt>
                <c:pt idx="3180">
                  <c:v>9.3718274010664224E-3</c:v>
                </c:pt>
                <c:pt idx="3181">
                  <c:v>9.3745989786317933E-3</c:v>
                </c:pt>
                <c:pt idx="3182">
                  <c:v>9.3781484182562016E-3</c:v>
                </c:pt>
                <c:pt idx="3183">
                  <c:v>9.3808981649607277E-3</c:v>
                </c:pt>
                <c:pt idx="3184">
                  <c:v>9.3848831816943142E-3</c:v>
                </c:pt>
                <c:pt idx="3185">
                  <c:v>9.3863688809978398E-3</c:v>
                </c:pt>
                <c:pt idx="3186">
                  <c:v>9.3900975625672862E-3</c:v>
                </c:pt>
                <c:pt idx="3187">
                  <c:v>9.3918010873568769E-3</c:v>
                </c:pt>
                <c:pt idx="3188">
                  <c:v>9.3945026969631494E-3</c:v>
                </c:pt>
                <c:pt idx="3189">
                  <c:v>9.3971946162176682E-3</c:v>
                </c:pt>
                <c:pt idx="3190">
                  <c:v>9.3998768241432395E-3</c:v>
                </c:pt>
                <c:pt idx="3191">
                  <c:v>9.4025492997628912E-3</c:v>
                </c:pt>
                <c:pt idx="3192">
                  <c:v>9.4052120220989941E-3</c:v>
                </c:pt>
                <c:pt idx="3193">
                  <c:v>9.4078649701743525E-3</c:v>
                </c:pt>
                <c:pt idx="3194">
                  <c:v>9.4105081230124316E-3</c:v>
                </c:pt>
                <c:pt idx="3195">
                  <c:v>9.4131414596362577E-3</c:v>
                </c:pt>
                <c:pt idx="3196">
                  <c:v>9.4157649590686406E-3</c:v>
                </c:pt>
                <c:pt idx="3197">
                  <c:v>9.4183786003330418E-3</c:v>
                </c:pt>
                <c:pt idx="3198">
                  <c:v>9.4209823624527081E-3</c:v>
                </c:pt>
                <c:pt idx="3199">
                  <c:v>9.4235762244506659E-3</c:v>
                </c:pt>
                <c:pt idx="3200">
                  <c:v>9.4261601653508158E-3</c:v>
                </c:pt>
                <c:pt idx="3201">
                  <c:v>9.4287341641761876E-3</c:v>
                </c:pt>
                <c:pt idx="3202">
                  <c:v>9.4312981999504619E-3</c:v>
                </c:pt>
                <c:pt idx="3203">
                  <c:v>9.4338522516979814E-3</c:v>
                </c:pt>
                <c:pt idx="3204">
                  <c:v>9.4363962984415524E-3</c:v>
                </c:pt>
                <c:pt idx="3205">
                  <c:v>9.4389303192052958E-3</c:v>
                </c:pt>
                <c:pt idx="3206">
                  <c:v>9.4414542930133325E-3</c:v>
                </c:pt>
                <c:pt idx="3207">
                  <c:v>9.4439681988895668E-3</c:v>
                </c:pt>
                <c:pt idx="3208">
                  <c:v>9.4464720158578992E-3</c:v>
                </c:pt>
                <c:pt idx="3209">
                  <c:v>9.44896572294311E-3</c:v>
                </c:pt>
                <c:pt idx="3210">
                  <c:v>9.4514492991693202E-3</c:v>
                </c:pt>
                <c:pt idx="3211">
                  <c:v>9.4539227235604303E-3</c:v>
                </c:pt>
                <c:pt idx="3212">
                  <c:v>9.4563859751412224E-3</c:v>
                </c:pt>
                <c:pt idx="3213">
                  <c:v>9.4588390329364714E-3</c:v>
                </c:pt>
                <c:pt idx="3214">
                  <c:v>9.4612818759709574E-3</c:v>
                </c:pt>
                <c:pt idx="3215">
                  <c:v>9.4637144832692387E-3</c:v>
                </c:pt>
                <c:pt idx="3216">
                  <c:v>9.4661368338563156E-3</c:v>
                </c:pt>
                <c:pt idx="3217">
                  <c:v>9.4685489067574003E-3</c:v>
                </c:pt>
                <c:pt idx="3218">
                  <c:v>9.4709506809974933E-3</c:v>
                </c:pt>
                <c:pt idx="3219">
                  <c:v>9.4733421356018119E-3</c:v>
                </c:pt>
                <c:pt idx="3220">
                  <c:v>9.4770792353694264E-3</c:v>
                </c:pt>
                <c:pt idx="3221">
                  <c:v>9.4790052972675547E-3</c:v>
                </c:pt>
                <c:pt idx="3222">
                  <c:v>9.4804543718557746E-3</c:v>
                </c:pt>
                <c:pt idx="3223">
                  <c:v>9.4828043381730946E-3</c:v>
                </c:pt>
                <c:pt idx="3224">
                  <c:v>9.4851438799826923E-3</c:v>
                </c:pt>
                <c:pt idx="3225">
                  <c:v>9.487472976311315E-3</c:v>
                </c:pt>
                <c:pt idx="3226">
                  <c:v>9.4897916061844004E-3</c:v>
                </c:pt>
                <c:pt idx="3227">
                  <c:v>9.4920997486289162E-3</c:v>
                </c:pt>
                <c:pt idx="3228">
                  <c:v>9.494397382670737E-3</c:v>
                </c:pt>
                <c:pt idx="3229">
                  <c:v>9.4966844873366103E-3</c:v>
                </c:pt>
                <c:pt idx="3230">
                  <c:v>9.4998025195933023E-3</c:v>
                </c:pt>
                <c:pt idx="3231">
                  <c:v>9.5020663738162991E-3</c:v>
                </c:pt>
                <c:pt idx="3232">
                  <c:v>9.5043196304571368E-3</c:v>
                </c:pt>
                <c:pt idx="3233">
                  <c:v>9.5065622685402019E-3</c:v>
                </c:pt>
                <c:pt idx="3234">
                  <c:v>9.5087942670909684E-3</c:v>
                </c:pt>
                <c:pt idx="3235">
                  <c:v>9.5112924034766507E-3</c:v>
                </c:pt>
                <c:pt idx="3236">
                  <c:v>9.5132262616966293E-3</c:v>
                </c:pt>
                <c:pt idx="3237">
                  <c:v>9.5154262158024718E-3</c:v>
                </c:pt>
                <c:pt idx="3238">
                  <c:v>9.5167911468748197E-3</c:v>
                </c:pt>
                <c:pt idx="3239">
                  <c:v>9.5197939327490676E-3</c:v>
                </c:pt>
                <c:pt idx="3240">
                  <c:v>9.5219616536418548E-3</c:v>
                </c:pt>
                <c:pt idx="3241">
                  <c:v>9.5241185881823967E-3</c:v>
                </c:pt>
                <c:pt idx="3242">
                  <c:v>9.526264715396816E-3</c:v>
                </c:pt>
                <c:pt idx="3243">
                  <c:v>9.5284000143123267E-3</c:v>
                </c:pt>
                <c:pt idx="3244">
                  <c:v>9.5305244639552703E-3</c:v>
                </c:pt>
                <c:pt idx="3245">
                  <c:v>9.5326380433526405E-3</c:v>
                </c:pt>
                <c:pt idx="3246">
                  <c:v>9.5347407315314308E-3</c:v>
                </c:pt>
                <c:pt idx="3247">
                  <c:v>9.5368325075190705E-3</c:v>
                </c:pt>
                <c:pt idx="3248">
                  <c:v>9.5389133503432054E-3</c:v>
                </c:pt>
                <c:pt idx="3249">
                  <c:v>9.5409832390310478E-3</c:v>
                </c:pt>
                <c:pt idx="3250">
                  <c:v>9.5430421526111094E-3</c:v>
                </c:pt>
                <c:pt idx="3251">
                  <c:v>9.5442944096040053E-3</c:v>
                </c:pt>
                <c:pt idx="3252">
                  <c:v>9.5471269705582618E-3</c:v>
                </c:pt>
                <c:pt idx="3253">
                  <c:v>9.5491528329825996E-3</c:v>
                </c:pt>
                <c:pt idx="3254">
                  <c:v>9.551167636411912E-3</c:v>
                </c:pt>
                <c:pt idx="3255">
                  <c:v>9.5531713598749329E-3</c:v>
                </c:pt>
                <c:pt idx="3256">
                  <c:v>9.5551639824012612E-3</c:v>
                </c:pt>
                <c:pt idx="3257">
                  <c:v>9.5571454830196308E-3</c:v>
                </c:pt>
                <c:pt idx="3258">
                  <c:v>9.5591158407596407E-3</c:v>
                </c:pt>
                <c:pt idx="3259">
                  <c:v>9.561075034650892E-3</c:v>
                </c:pt>
                <c:pt idx="3260">
                  <c:v>9.5630230437234211E-3</c:v>
                </c:pt>
                <c:pt idx="3261">
                  <c:v>9.5649598470072608E-3</c:v>
                </c:pt>
                <c:pt idx="3262">
                  <c:v>9.5668854235322308E-3</c:v>
                </c:pt>
                <c:pt idx="3263">
                  <c:v>9.5687997523296684E-3</c:v>
                </c:pt>
                <c:pt idx="3264">
                  <c:v>9.5707028124293915E-3</c:v>
                </c:pt>
                <c:pt idx="3265">
                  <c:v>9.5725945828631729E-3</c:v>
                </c:pt>
                <c:pt idx="3266">
                  <c:v>9.5744750426617013E-3</c:v>
                </c:pt>
                <c:pt idx="3267">
                  <c:v>9.5763441708565308E-3</c:v>
                </c:pt>
                <c:pt idx="3268">
                  <c:v>9.5782019464794328E-3</c:v>
                </c:pt>
                <c:pt idx="3269">
                  <c:v>9.5800483485621833E-3</c:v>
                </c:pt>
                <c:pt idx="3270">
                  <c:v>9.5818833561367688E-3</c:v>
                </c:pt>
                <c:pt idx="3271">
                  <c:v>9.5837069482354008E-3</c:v>
                </c:pt>
                <c:pt idx="3272">
                  <c:v>9.5857681257403883E-3</c:v>
                </c:pt>
                <c:pt idx="3273">
                  <c:v>9.5865746627180476E-3</c:v>
                </c:pt>
                <c:pt idx="3274">
                  <c:v>9.5891090220052329E-3</c:v>
                </c:pt>
                <c:pt idx="3275">
                  <c:v>9.5908867425294995E-3</c:v>
                </c:pt>
                <c:pt idx="3276">
                  <c:v>9.5926529427436246E-3</c:v>
                </c:pt>
                <c:pt idx="3277">
                  <c:v>9.5944076016813359E-3</c:v>
                </c:pt>
                <c:pt idx="3278">
                  <c:v>9.5961506983767986E-3</c:v>
                </c:pt>
                <c:pt idx="3279">
                  <c:v>9.5978822118641723E-3</c:v>
                </c:pt>
                <c:pt idx="3280">
                  <c:v>9.5996021211780524E-3</c:v>
                </c:pt>
                <c:pt idx="3281">
                  <c:v>9.6013104053534748E-3</c:v>
                </c:pt>
                <c:pt idx="3282">
                  <c:v>9.6022833207020843E-3</c:v>
                </c:pt>
                <c:pt idx="3283">
                  <c:v>9.603970698297104E-3</c:v>
                </c:pt>
                <c:pt idx="3284">
                  <c:v>9.6056463932593997E-3</c:v>
                </c:pt>
                <c:pt idx="3285">
                  <c:v>9.6082655532922848E-3</c:v>
                </c:pt>
                <c:pt idx="3286">
                  <c:v>9.6089626514374929E-3</c:v>
                </c:pt>
                <c:pt idx="3287">
                  <c:v>9.610603172730223E-3</c:v>
                </c:pt>
                <c:pt idx="3288">
                  <c:v>9.6122319275438739E-3</c:v>
                </c:pt>
                <c:pt idx="3289">
                  <c:v>9.6138488949174591E-3</c:v>
                </c:pt>
                <c:pt idx="3290">
                  <c:v>9.615454053890431E-3</c:v>
                </c:pt>
                <c:pt idx="3291">
                  <c:v>9.6170473835026794E-3</c:v>
                </c:pt>
                <c:pt idx="3292">
                  <c:v>9.6186288627938751E-3</c:v>
                </c:pt>
                <c:pt idx="3293">
                  <c:v>9.6201984708047823E-3</c:v>
                </c:pt>
                <c:pt idx="3294">
                  <c:v>9.6217561865757292E-3</c:v>
                </c:pt>
                <c:pt idx="3295">
                  <c:v>9.6233019891472649E-3</c:v>
                </c:pt>
                <c:pt idx="3296">
                  <c:v>9.6248358575610274E-3</c:v>
                </c:pt>
                <c:pt idx="3297">
                  <c:v>9.6263577708586602E-3</c:v>
                </c:pt>
                <c:pt idx="3298">
                  <c:v>9.6278677080811476E-3</c:v>
                </c:pt>
                <c:pt idx="3299">
                  <c:v>9.629365648271446E-3</c:v>
                </c:pt>
                <c:pt idx="3300">
                  <c:v>9.6308515704711956E-3</c:v>
                </c:pt>
                <c:pt idx="3301">
                  <c:v>9.6323254537235715E-3</c:v>
                </c:pt>
                <c:pt idx="3302">
                  <c:v>9.6337872770715319E-3</c:v>
                </c:pt>
                <c:pt idx="3303">
                  <c:v>9.6352370195582487E-3</c:v>
                </c:pt>
                <c:pt idx="3304">
                  <c:v>9.6366746602273342E-3</c:v>
                </c:pt>
                <c:pt idx="3305">
                  <c:v>9.6381001781230598E-3</c:v>
                </c:pt>
                <c:pt idx="3306">
                  <c:v>9.6395135522892566E-3</c:v>
                </c:pt>
                <c:pt idx="3307">
                  <c:v>9.6409147617708517E-3</c:v>
                </c:pt>
                <c:pt idx="3308">
                  <c:v>9.6423037856127707E-3</c:v>
                </c:pt>
                <c:pt idx="3309">
                  <c:v>9.6436806028603796E-3</c:v>
                </c:pt>
                <c:pt idx="3310">
                  <c:v>9.6450451925588227E-3</c:v>
                </c:pt>
                <c:pt idx="3311">
                  <c:v>9.6463975337545606E-3</c:v>
                </c:pt>
                <c:pt idx="3312">
                  <c:v>9.647737605493617E-3</c:v>
                </c:pt>
                <c:pt idx="3313">
                  <c:v>9.649065386822666E-3</c:v>
                </c:pt>
                <c:pt idx="3314">
                  <c:v>9.6503808567883903E-3</c:v>
                </c:pt>
                <c:pt idx="3315">
                  <c:v>9.6516839944385622E-3</c:v>
                </c:pt>
                <c:pt idx="3316">
                  <c:v>9.6529747788205167E-3</c:v>
                </c:pt>
                <c:pt idx="3317">
                  <c:v>9.654253188982248E-3</c:v>
                </c:pt>
                <c:pt idx="3318">
                  <c:v>9.6555192039724062E-3</c:v>
                </c:pt>
                <c:pt idx="3319">
                  <c:v>9.6567728028394209E-3</c:v>
                </c:pt>
                <c:pt idx="3320">
                  <c:v>9.6580139646321589E-3</c:v>
                </c:pt>
                <c:pt idx="3321">
                  <c:v>9.6592426684005885E-3</c:v>
                </c:pt>
                <c:pt idx="3322">
                  <c:v>9.6604588931942324E-3</c:v>
                </c:pt>
                <c:pt idx="3323">
                  <c:v>9.6616626180632739E-3</c:v>
                </c:pt>
                <c:pt idx="3324">
                  <c:v>9.6628538220581133E-3</c:v>
                </c:pt>
                <c:pt idx="3325">
                  <c:v>9.6640324842300323E-3</c:v>
                </c:pt>
                <c:pt idx="3326">
                  <c:v>9.6651985836296479E-3</c:v>
                </c:pt>
                <c:pt idx="3327">
                  <c:v>9.6663520993093364E-3</c:v>
                </c:pt>
                <c:pt idx="3328">
                  <c:v>9.667493010321028E-3</c:v>
                </c:pt>
                <c:pt idx="3329">
                  <c:v>9.6686212957164432E-3</c:v>
                </c:pt>
                <c:pt idx="3330">
                  <c:v>9.6697369345490475E-3</c:v>
                </c:pt>
                <c:pt idx="3331">
                  <c:v>9.6708399058718694E-3</c:v>
                </c:pt>
                <c:pt idx="3332">
                  <c:v>9.671930188738161E-3</c:v>
                </c:pt>
                <c:pt idx="3333">
                  <c:v>9.6730077622024825E-3</c:v>
                </c:pt>
                <c:pt idx="3334">
                  <c:v>9.6740726053189605E-3</c:v>
                </c:pt>
                <c:pt idx="3335">
                  <c:v>9.675124697142155E-3</c:v>
                </c:pt>
                <c:pt idx="3336">
                  <c:v>9.6761640167272889E-3</c:v>
                </c:pt>
                <c:pt idx="3337">
                  <c:v>9.6771905431302391E-3</c:v>
                </c:pt>
                <c:pt idx="3338">
                  <c:v>9.6782042554068807E-3</c:v>
                </c:pt>
                <c:pt idx="3339">
                  <c:v>9.6792051326130904E-3</c:v>
                </c:pt>
                <c:pt idx="3340">
                  <c:v>9.6809598552983211E-3</c:v>
                </c:pt>
                <c:pt idx="3341">
                  <c:v>9.6811682980431999E-3</c:v>
                </c:pt>
                <c:pt idx="3342">
                  <c:v>9.6821305443821372E-3</c:v>
                </c:pt>
                <c:pt idx="3343">
                  <c:v>9.6830798718802839E-3</c:v>
                </c:pt>
                <c:pt idx="3344">
                  <c:v>9.6840162595968008E-3</c:v>
                </c:pt>
                <c:pt idx="3345">
                  <c:v>9.6849396865901927E-3</c:v>
                </c:pt>
                <c:pt idx="3346">
                  <c:v>9.6858501319196204E-3</c:v>
                </c:pt>
                <c:pt idx="3347">
                  <c:v>9.6867475746455628E-3</c:v>
                </c:pt>
                <c:pt idx="3348">
                  <c:v>9.6876319938276161E-3</c:v>
                </c:pt>
                <c:pt idx="3349">
                  <c:v>9.6885033685264795E-3</c:v>
                </c:pt>
                <c:pt idx="3350">
                  <c:v>9.6893616778035013E-3</c:v>
                </c:pt>
                <c:pt idx="3351">
                  <c:v>9.690206900719596E-3</c:v>
                </c:pt>
                <c:pt idx="3352">
                  <c:v>9.6910390163374317E-3</c:v>
                </c:pt>
                <c:pt idx="3353">
                  <c:v>9.6918580037187955E-3</c:v>
                </c:pt>
                <c:pt idx="3354">
                  <c:v>9.6926638419270131E-3</c:v>
                </c:pt>
                <c:pt idx="3355">
                  <c:v>9.6934565100249663E-3</c:v>
                </c:pt>
                <c:pt idx="3356">
                  <c:v>9.6942359870768584E-3</c:v>
                </c:pt>
                <c:pt idx="3357">
                  <c:v>9.6950022521462269E-3</c:v>
                </c:pt>
                <c:pt idx="3358">
                  <c:v>9.6957552842983682E-3</c:v>
                </c:pt>
                <c:pt idx="3359">
                  <c:v>9.6964950625983565E-3</c:v>
                </c:pt>
                <c:pt idx="3360">
                  <c:v>9.6972215661112662E-3</c:v>
                </c:pt>
                <c:pt idx="3361">
                  <c:v>9.6979347739039271E-3</c:v>
                </c:pt>
                <c:pt idx="3362">
                  <c:v>9.6986346650425048E-3</c:v>
                </c:pt>
                <c:pt idx="3363">
                  <c:v>9.6993212185936123E-3</c:v>
                </c:pt>
                <c:pt idx="3364">
                  <c:v>9.6999944136253857E-3</c:v>
                </c:pt>
                <c:pt idx="3365">
                  <c:v>9.7006542292057511E-3</c:v>
                </c:pt>
                <c:pt idx="3366">
                  <c:v>9.7013006444024077E-3</c:v>
                </c:pt>
                <c:pt idx="3367">
                  <c:v>9.7019336382852522E-3</c:v>
                </c:pt>
                <c:pt idx="3368">
                  <c:v>9.7025531899233002E-3</c:v>
                </c:pt>
                <c:pt idx="3369">
                  <c:v>9.7031592783864435E-3</c:v>
                </c:pt>
                <c:pt idx="3370">
                  <c:v>9.7037518827452329E-3</c:v>
                </c:pt>
                <c:pt idx="3371">
                  <c:v>9.7043309820704377E-3</c:v>
                </c:pt>
                <c:pt idx="3372">
                  <c:v>9.704896555433485E-3</c:v>
                </c:pt>
                <c:pt idx="3373">
                  <c:v>9.7054485819064572E-3</c:v>
                </c:pt>
                <c:pt idx="3374">
                  <c:v>9.705987040561654E-3</c:v>
                </c:pt>
                <c:pt idx="3375">
                  <c:v>9.706511910472039E-3</c:v>
                </c:pt>
                <c:pt idx="3376">
                  <c:v>9.7070231707110047E-3</c:v>
                </c:pt>
                <c:pt idx="3377">
                  <c:v>9.7079043944634895E-3</c:v>
                </c:pt>
                <c:pt idx="3378">
                  <c:v>9.7083844680354477E-3</c:v>
                </c:pt>
                <c:pt idx="3379">
                  <c:v>9.7088508624478022E-3</c:v>
                </c:pt>
                <c:pt idx="3380">
                  <c:v>9.7093035567756038E-3</c:v>
                </c:pt>
                <c:pt idx="3381">
                  <c:v>9.7097425300936794E-3</c:v>
                </c:pt>
                <c:pt idx="3382">
                  <c:v>9.7101677614777355E-3</c:v>
                </c:pt>
                <c:pt idx="3383">
                  <c:v>9.7105792300034716E-3</c:v>
                </c:pt>
                <c:pt idx="3384">
                  <c:v>9.7109769147476818E-3</c:v>
                </c:pt>
                <c:pt idx="3385">
                  <c:v>9.7113607947875904E-3</c:v>
                </c:pt>
                <c:pt idx="3386">
                  <c:v>9.7117308492004253E-3</c:v>
                </c:pt>
                <c:pt idx="3387">
                  <c:v>9.7120870570649373E-3</c:v>
                </c:pt>
                <c:pt idx="3388">
                  <c:v>9.7124293974594437E-3</c:v>
                </c:pt>
                <c:pt idx="3389">
                  <c:v>9.7127578494635679E-3</c:v>
                </c:pt>
                <c:pt idx="3390">
                  <c:v>9.7126403367971265E-3</c:v>
                </c:pt>
                <c:pt idx="3391">
                  <c:v>9.7135158351107972E-3</c:v>
                </c:pt>
                <c:pt idx="3392">
                  <c:v>9.7135344104225738E-3</c:v>
                </c:pt>
                <c:pt idx="3393">
                  <c:v>9.7139323551806642E-3</c:v>
                </c:pt>
                <c:pt idx="3394">
                  <c:v>9.7141910514415893E-3</c:v>
                </c:pt>
                <c:pt idx="3395">
                  <c:v>9.7144357337994522E-3</c:v>
                </c:pt>
                <c:pt idx="3396">
                  <c:v>9.7146663813380135E-3</c:v>
                </c:pt>
                <c:pt idx="3397">
                  <c:v>9.7148829731408173E-3</c:v>
                </c:pt>
                <c:pt idx="3398">
                  <c:v>9.7150854882922782E-3</c:v>
                </c:pt>
                <c:pt idx="3399">
                  <c:v>9.7152739058774633E-3</c:v>
                </c:pt>
                <c:pt idx="3400">
                  <c:v>9.7154482049818768E-3</c:v>
                </c:pt>
                <c:pt idx="3401">
                  <c:v>9.7156083646918953E-3</c:v>
                </c:pt>
                <c:pt idx="3402">
                  <c:v>9.7157543640938905E-3</c:v>
                </c:pt>
                <c:pt idx="3403">
                  <c:v>9.7154935820984722E-3</c:v>
                </c:pt>
                <c:pt idx="3404">
                  <c:v>9.7160037983251984E-3</c:v>
                </c:pt>
                <c:pt idx="3405">
                  <c:v>9.7161071913305277E-3</c:v>
                </c:pt>
                <c:pt idx="3406">
                  <c:v>9.7161963403811762E-3</c:v>
                </c:pt>
                <c:pt idx="3407">
                  <c:v>9.716271224567221E-3</c:v>
                </c:pt>
                <c:pt idx="3408">
                  <c:v>9.7163318229785238E-3</c:v>
                </c:pt>
                <c:pt idx="3409">
                  <c:v>9.7163781147062509E-3</c:v>
                </c:pt>
                <c:pt idx="3410">
                  <c:v>9.7164100788420023E-3</c:v>
                </c:pt>
                <c:pt idx="3411">
                  <c:v>9.7164276944780373E-3</c:v>
                </c:pt>
                <c:pt idx="3412">
                  <c:v>9.7160662122569279E-3</c:v>
                </c:pt>
                <c:pt idx="3413">
                  <c:v>9.7164197966232418E-3</c:v>
                </c:pt>
                <c:pt idx="3414">
                  <c:v>9.716394241319537E-3</c:v>
                </c:pt>
                <c:pt idx="3415">
                  <c:v>9.7163542538916733E-3</c:v>
                </c:pt>
                <c:pt idx="3416">
                  <c:v>9.7162998134342985E-3</c:v>
                </c:pt>
                <c:pt idx="3417">
                  <c:v>9.7162308990438109E-3</c:v>
                </c:pt>
                <c:pt idx="3418">
                  <c:v>9.7161474898168187E-3</c:v>
                </c:pt>
                <c:pt idx="3419">
                  <c:v>9.7160495648508077E-3</c:v>
                </c:pt>
                <c:pt idx="3420">
                  <c:v>9.7159371032430435E-3</c:v>
                </c:pt>
                <c:pt idx="3421">
                  <c:v>9.7158100840927502E-3</c:v>
                </c:pt>
                <c:pt idx="3422">
                  <c:v>9.7156684864987183E-3</c:v>
                </c:pt>
                <c:pt idx="3423">
                  <c:v>9.7155122895610461E-3</c:v>
                </c:pt>
                <c:pt idx="3424">
                  <c:v>9.7153414723804826E-3</c:v>
                </c:pt>
                <c:pt idx="3425">
                  <c:v>9.7148323513707169E-3</c:v>
                </c:pt>
                <c:pt idx="3426">
                  <c:v>9.7149558936952072E-3</c:v>
                </c:pt>
                <c:pt idx="3427">
                  <c:v>9.714741090395048E-3</c:v>
                </c:pt>
                <c:pt idx="3428">
                  <c:v>9.7145115832606606E-3</c:v>
                </c:pt>
                <c:pt idx="3429">
                  <c:v>9.7139519658166699E-3</c:v>
                </c:pt>
                <c:pt idx="3430">
                  <c:v>9.7136888116056991E-3</c:v>
                </c:pt>
                <c:pt idx="3431">
                  <c:v>9.7134108856970023E-3</c:v>
                </c:pt>
                <c:pt idx="3432">
                  <c:v>9.713118167197261E-3</c:v>
                </c:pt>
                <c:pt idx="3433">
                  <c:v>9.7128106352151345E-3</c:v>
                </c:pt>
                <c:pt idx="3434">
                  <c:v>9.7124882688584026E-3</c:v>
                </c:pt>
                <c:pt idx="3435">
                  <c:v>9.7121510472368174E-3</c:v>
                </c:pt>
                <c:pt idx="3436">
                  <c:v>9.7117989494599089E-3</c:v>
                </c:pt>
                <c:pt idx="3437">
                  <c:v>9.7114319546383089E-3</c:v>
                </c:pt>
                <c:pt idx="3438">
                  <c:v>9.7111434549070133E-3</c:v>
                </c:pt>
                <c:pt idx="3439">
                  <c:v>9.7107455118005687E-3</c:v>
                </c:pt>
                <c:pt idx="3440">
                  <c:v>9.710332607092767E-3</c:v>
                </c:pt>
                <c:pt idx="3441">
                  <c:v>9.7099047198967083E-3</c:v>
                </c:pt>
                <c:pt idx="3442">
                  <c:v>9.7094618293254963E-3</c:v>
                </c:pt>
                <c:pt idx="3443">
                  <c:v>9.708870319204612E-3</c:v>
                </c:pt>
                <c:pt idx="3444">
                  <c:v>9.7085309545178779E-3</c:v>
                </c:pt>
                <c:pt idx="3445">
                  <c:v>9.708042928511823E-3</c:v>
                </c:pt>
                <c:pt idx="3446">
                  <c:v>9.7075398155928479E-3</c:v>
                </c:pt>
                <c:pt idx="3447">
                  <c:v>9.7070215948784188E-3</c:v>
                </c:pt>
                <c:pt idx="3448">
                  <c:v>9.7064882454866632E-3</c:v>
                </c:pt>
                <c:pt idx="3449">
                  <c:v>9.7059397465359236E-3</c:v>
                </c:pt>
                <c:pt idx="3450">
                  <c:v>9.7053760771458539E-3</c:v>
                </c:pt>
                <c:pt idx="3451">
                  <c:v>9.7047972164371974E-3</c:v>
                </c:pt>
                <c:pt idx="3452">
                  <c:v>9.7042031435302639E-3</c:v>
                </c:pt>
                <c:pt idx="3453">
                  <c:v>9.7035938375468912E-3</c:v>
                </c:pt>
                <c:pt idx="3454">
                  <c:v>9.7029692776100084E-3</c:v>
                </c:pt>
                <c:pt idx="3455">
                  <c:v>9.7023294428425447E-3</c:v>
                </c:pt>
                <c:pt idx="3456">
                  <c:v>9.7016743123683035E-3</c:v>
                </c:pt>
                <c:pt idx="3457">
                  <c:v>9.7010038653123978E-3</c:v>
                </c:pt>
                <c:pt idx="3458">
                  <c:v>9.7003180808001611E-3</c:v>
                </c:pt>
                <c:pt idx="3459">
                  <c:v>9.6996169379582331E-3</c:v>
                </c:pt>
                <c:pt idx="3460">
                  <c:v>9.6989004159130383E-3</c:v>
                </c:pt>
                <c:pt idx="3461">
                  <c:v>9.6981684937929684E-3</c:v>
                </c:pt>
                <c:pt idx="3462">
                  <c:v>9.6974211507266303E-3</c:v>
                </c:pt>
                <c:pt idx="3463">
                  <c:v>9.6966583658428477E-3</c:v>
                </c:pt>
                <c:pt idx="3464">
                  <c:v>9.6958801182724166E-3</c:v>
                </c:pt>
                <c:pt idx="3465">
                  <c:v>9.695086387146128E-3</c:v>
                </c:pt>
                <c:pt idx="3466">
                  <c:v>9.6942771515956452E-3</c:v>
                </c:pt>
                <c:pt idx="3467">
                  <c:v>9.6934523907535094E-3</c:v>
                </c:pt>
                <c:pt idx="3468">
                  <c:v>9.6926120837531344E-3</c:v>
                </c:pt>
                <c:pt idx="3469">
                  <c:v>9.6917562097288031E-3</c:v>
                </c:pt>
                <c:pt idx="3470">
                  <c:v>9.6908847478154609E-3</c:v>
                </c:pt>
                <c:pt idx="3471">
                  <c:v>9.6899976771484854E-3</c:v>
                </c:pt>
                <c:pt idx="3472">
                  <c:v>9.6890949768645637E-3</c:v>
                </c:pt>
                <c:pt idx="3473">
                  <c:v>9.6881766261014777E-3</c:v>
                </c:pt>
                <c:pt idx="3474">
                  <c:v>9.6872426039967922E-3</c:v>
                </c:pt>
                <c:pt idx="3475">
                  <c:v>9.686292889690468E-3</c:v>
                </c:pt>
                <c:pt idx="3476">
                  <c:v>9.6853274623213814E-3</c:v>
                </c:pt>
                <c:pt idx="3477">
                  <c:v>9.6843463010305893E-3</c:v>
                </c:pt>
                <c:pt idx="3478">
                  <c:v>9.683349384959801E-3</c:v>
                </c:pt>
                <c:pt idx="3479">
                  <c:v>9.6823366932507308E-3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520448"/>
        <c:axId val="64852236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42758</c:v>
                </c:pt>
                <c:pt idx="1">
                  <c:v>42788</c:v>
                </c:pt>
                <c:pt idx="2">
                  <c:v>42816</c:v>
                </c:pt>
                <c:pt idx="3">
                  <c:v>42849</c:v>
                </c:pt>
                <c:pt idx="4">
                  <c:v>42877</c:v>
                </c:pt>
                <c:pt idx="5">
                  <c:v>42908</c:v>
                </c:pt>
                <c:pt idx="6">
                  <c:v>42940</c:v>
                </c:pt>
                <c:pt idx="7">
                  <c:v>42969</c:v>
                </c:pt>
                <c:pt idx="8">
                  <c:v>43000</c:v>
                </c:pt>
                <c:pt idx="9">
                  <c:v>43031</c:v>
                </c:pt>
                <c:pt idx="10">
                  <c:v>43061</c:v>
                </c:pt>
                <c:pt idx="11">
                  <c:v>43091</c:v>
                </c:pt>
                <c:pt idx="12">
                  <c:v>43458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-7.6000000000000015E-4</c:v>
                </c:pt>
                <c:pt idx="1">
                  <c:v>-6.7000000000000002E-4</c:v>
                </c:pt>
                <c:pt idx="2">
                  <c:v>-5.9000000000000003E-4</c:v>
                </c:pt>
                <c:pt idx="3">
                  <c:v>-4.8999999999999998E-4</c:v>
                </c:pt>
                <c:pt idx="4">
                  <c:v>-4.0000000000000002E-4</c:v>
                </c:pt>
                <c:pt idx="5">
                  <c:v>-2.9999999999999997E-4</c:v>
                </c:pt>
                <c:pt idx="6">
                  <c:v>-2.3000000000000001E-4</c:v>
                </c:pt>
                <c:pt idx="7">
                  <c:v>-1.6000000000000001E-4</c:v>
                </c:pt>
                <c:pt idx="8">
                  <c:v>-9.0000000000000006E-5</c:v>
                </c:pt>
                <c:pt idx="9">
                  <c:v>-1.0000000000000009E-5</c:v>
                </c:pt>
                <c:pt idx="10">
                  <c:v>6.9999999999999994E-5</c:v>
                </c:pt>
                <c:pt idx="11">
                  <c:v>1.6000000000000001E-4</c:v>
                </c:pt>
                <c:pt idx="12">
                  <c:v>1.65E-3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520448"/>
        <c:axId val="648522368"/>
      </c:scatterChart>
      <c:dateAx>
        <c:axId val="64852044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52236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48522368"/>
        <c:scaling>
          <c:orientation val="minMax"/>
          <c:max val="4.000000000000000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85204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42726</c:v>
                </c:pt>
                <c:pt idx="1">
                  <c:v>42727</c:v>
                </c:pt>
                <c:pt idx="2">
                  <c:v>42731</c:v>
                </c:pt>
                <c:pt idx="3">
                  <c:v>42732</c:v>
                </c:pt>
                <c:pt idx="4">
                  <c:v>42733</c:v>
                </c:pt>
                <c:pt idx="5">
                  <c:v>42734</c:v>
                </c:pt>
                <c:pt idx="6">
                  <c:v>42737</c:v>
                </c:pt>
                <c:pt idx="7">
                  <c:v>42738</c:v>
                </c:pt>
                <c:pt idx="8">
                  <c:v>42739</c:v>
                </c:pt>
                <c:pt idx="9">
                  <c:v>42740</c:v>
                </c:pt>
                <c:pt idx="10">
                  <c:v>42741</c:v>
                </c:pt>
                <c:pt idx="11">
                  <c:v>42744</c:v>
                </c:pt>
                <c:pt idx="12">
                  <c:v>42745</c:v>
                </c:pt>
                <c:pt idx="13">
                  <c:v>42746</c:v>
                </c:pt>
                <c:pt idx="14">
                  <c:v>42747</c:v>
                </c:pt>
                <c:pt idx="15">
                  <c:v>42748</c:v>
                </c:pt>
                <c:pt idx="16">
                  <c:v>42751</c:v>
                </c:pt>
                <c:pt idx="17">
                  <c:v>42752</c:v>
                </c:pt>
                <c:pt idx="18">
                  <c:v>42753</c:v>
                </c:pt>
                <c:pt idx="19">
                  <c:v>42754</c:v>
                </c:pt>
                <c:pt idx="20">
                  <c:v>42755</c:v>
                </c:pt>
                <c:pt idx="21">
                  <c:v>42758</c:v>
                </c:pt>
                <c:pt idx="22">
                  <c:v>42759</c:v>
                </c:pt>
                <c:pt idx="23">
                  <c:v>42760</c:v>
                </c:pt>
                <c:pt idx="24">
                  <c:v>42761</c:v>
                </c:pt>
                <c:pt idx="25">
                  <c:v>42762</c:v>
                </c:pt>
                <c:pt idx="26">
                  <c:v>42765</c:v>
                </c:pt>
                <c:pt idx="27">
                  <c:v>42766</c:v>
                </c:pt>
                <c:pt idx="28">
                  <c:v>42767</c:v>
                </c:pt>
                <c:pt idx="29">
                  <c:v>42768</c:v>
                </c:pt>
                <c:pt idx="30">
                  <c:v>42769</c:v>
                </c:pt>
                <c:pt idx="31">
                  <c:v>42772</c:v>
                </c:pt>
                <c:pt idx="32">
                  <c:v>42773</c:v>
                </c:pt>
                <c:pt idx="33">
                  <c:v>42774</c:v>
                </c:pt>
                <c:pt idx="34">
                  <c:v>42775</c:v>
                </c:pt>
                <c:pt idx="35">
                  <c:v>42776</c:v>
                </c:pt>
                <c:pt idx="36">
                  <c:v>42779</c:v>
                </c:pt>
                <c:pt idx="37">
                  <c:v>42780</c:v>
                </c:pt>
                <c:pt idx="38">
                  <c:v>42781</c:v>
                </c:pt>
                <c:pt idx="39">
                  <c:v>42782</c:v>
                </c:pt>
                <c:pt idx="40">
                  <c:v>42783</c:v>
                </c:pt>
                <c:pt idx="41">
                  <c:v>42786</c:v>
                </c:pt>
                <c:pt idx="42">
                  <c:v>42787</c:v>
                </c:pt>
                <c:pt idx="43">
                  <c:v>42788</c:v>
                </c:pt>
                <c:pt idx="44">
                  <c:v>42789</c:v>
                </c:pt>
                <c:pt idx="45">
                  <c:v>42790</c:v>
                </c:pt>
                <c:pt idx="46">
                  <c:v>42793</c:v>
                </c:pt>
                <c:pt idx="47">
                  <c:v>42794</c:v>
                </c:pt>
                <c:pt idx="48">
                  <c:v>42795</c:v>
                </c:pt>
                <c:pt idx="49">
                  <c:v>42796</c:v>
                </c:pt>
                <c:pt idx="50">
                  <c:v>42797</c:v>
                </c:pt>
                <c:pt idx="51">
                  <c:v>42800</c:v>
                </c:pt>
                <c:pt idx="52">
                  <c:v>42801</c:v>
                </c:pt>
                <c:pt idx="53">
                  <c:v>42802</c:v>
                </c:pt>
                <c:pt idx="54">
                  <c:v>42803</c:v>
                </c:pt>
                <c:pt idx="55">
                  <c:v>42804</c:v>
                </c:pt>
                <c:pt idx="56">
                  <c:v>42807</c:v>
                </c:pt>
                <c:pt idx="57">
                  <c:v>42808</c:v>
                </c:pt>
                <c:pt idx="58">
                  <c:v>42809</c:v>
                </c:pt>
                <c:pt idx="59">
                  <c:v>42810</c:v>
                </c:pt>
                <c:pt idx="60">
                  <c:v>42811</c:v>
                </c:pt>
                <c:pt idx="61">
                  <c:v>42814</c:v>
                </c:pt>
                <c:pt idx="62">
                  <c:v>42815</c:v>
                </c:pt>
                <c:pt idx="63">
                  <c:v>42816</c:v>
                </c:pt>
                <c:pt idx="64">
                  <c:v>42817</c:v>
                </c:pt>
                <c:pt idx="65">
                  <c:v>42818</c:v>
                </c:pt>
                <c:pt idx="66">
                  <c:v>42821</c:v>
                </c:pt>
                <c:pt idx="67">
                  <c:v>42822</c:v>
                </c:pt>
                <c:pt idx="68">
                  <c:v>42823</c:v>
                </c:pt>
                <c:pt idx="69">
                  <c:v>42824</c:v>
                </c:pt>
                <c:pt idx="70">
                  <c:v>42825</c:v>
                </c:pt>
                <c:pt idx="71">
                  <c:v>42828</c:v>
                </c:pt>
                <c:pt idx="72">
                  <c:v>42829</c:v>
                </c:pt>
                <c:pt idx="73">
                  <c:v>42830</c:v>
                </c:pt>
                <c:pt idx="74">
                  <c:v>42831</c:v>
                </c:pt>
                <c:pt idx="75">
                  <c:v>42832</c:v>
                </c:pt>
                <c:pt idx="76">
                  <c:v>42835</c:v>
                </c:pt>
                <c:pt idx="77">
                  <c:v>42836</c:v>
                </c:pt>
                <c:pt idx="78">
                  <c:v>42837</c:v>
                </c:pt>
                <c:pt idx="79">
                  <c:v>42838</c:v>
                </c:pt>
                <c:pt idx="80">
                  <c:v>42843</c:v>
                </c:pt>
                <c:pt idx="81">
                  <c:v>42844</c:v>
                </c:pt>
                <c:pt idx="82">
                  <c:v>42845</c:v>
                </c:pt>
                <c:pt idx="83">
                  <c:v>42846</c:v>
                </c:pt>
                <c:pt idx="84">
                  <c:v>42849</c:v>
                </c:pt>
                <c:pt idx="85">
                  <c:v>42850</c:v>
                </c:pt>
                <c:pt idx="86">
                  <c:v>42851</c:v>
                </c:pt>
                <c:pt idx="87">
                  <c:v>42852</c:v>
                </c:pt>
                <c:pt idx="88">
                  <c:v>42853</c:v>
                </c:pt>
                <c:pt idx="89">
                  <c:v>42857</c:v>
                </c:pt>
                <c:pt idx="90">
                  <c:v>42858</c:v>
                </c:pt>
                <c:pt idx="91">
                  <c:v>42859</c:v>
                </c:pt>
                <c:pt idx="92">
                  <c:v>42860</c:v>
                </c:pt>
                <c:pt idx="93">
                  <c:v>42863</c:v>
                </c:pt>
                <c:pt idx="94">
                  <c:v>42864</c:v>
                </c:pt>
                <c:pt idx="95">
                  <c:v>42865</c:v>
                </c:pt>
                <c:pt idx="96">
                  <c:v>42866</c:v>
                </c:pt>
                <c:pt idx="97">
                  <c:v>42867</c:v>
                </c:pt>
                <c:pt idx="98">
                  <c:v>42870</c:v>
                </c:pt>
                <c:pt idx="99">
                  <c:v>42871</c:v>
                </c:pt>
                <c:pt idx="100">
                  <c:v>42872</c:v>
                </c:pt>
                <c:pt idx="101">
                  <c:v>42873</c:v>
                </c:pt>
                <c:pt idx="102">
                  <c:v>42874</c:v>
                </c:pt>
                <c:pt idx="103">
                  <c:v>42877</c:v>
                </c:pt>
                <c:pt idx="104">
                  <c:v>42878</c:v>
                </c:pt>
                <c:pt idx="105">
                  <c:v>42879</c:v>
                </c:pt>
                <c:pt idx="106">
                  <c:v>42880</c:v>
                </c:pt>
                <c:pt idx="107">
                  <c:v>42881</c:v>
                </c:pt>
                <c:pt idx="108">
                  <c:v>42884</c:v>
                </c:pt>
                <c:pt idx="109">
                  <c:v>42885</c:v>
                </c:pt>
                <c:pt idx="110">
                  <c:v>42886</c:v>
                </c:pt>
                <c:pt idx="111">
                  <c:v>42887</c:v>
                </c:pt>
                <c:pt idx="112">
                  <c:v>42888</c:v>
                </c:pt>
                <c:pt idx="113">
                  <c:v>42891</c:v>
                </c:pt>
                <c:pt idx="114">
                  <c:v>42892</c:v>
                </c:pt>
                <c:pt idx="115">
                  <c:v>42893</c:v>
                </c:pt>
                <c:pt idx="116">
                  <c:v>42894</c:v>
                </c:pt>
                <c:pt idx="117">
                  <c:v>42895</c:v>
                </c:pt>
                <c:pt idx="118">
                  <c:v>42898</c:v>
                </c:pt>
                <c:pt idx="119">
                  <c:v>42899</c:v>
                </c:pt>
                <c:pt idx="120">
                  <c:v>42900</c:v>
                </c:pt>
                <c:pt idx="121">
                  <c:v>42901</c:v>
                </c:pt>
                <c:pt idx="122">
                  <c:v>42902</c:v>
                </c:pt>
                <c:pt idx="123">
                  <c:v>42905</c:v>
                </c:pt>
                <c:pt idx="124">
                  <c:v>42906</c:v>
                </c:pt>
                <c:pt idx="125">
                  <c:v>42907</c:v>
                </c:pt>
                <c:pt idx="126">
                  <c:v>42908</c:v>
                </c:pt>
                <c:pt idx="127">
                  <c:v>42909</c:v>
                </c:pt>
                <c:pt idx="128">
                  <c:v>42912</c:v>
                </c:pt>
                <c:pt idx="129">
                  <c:v>42913</c:v>
                </c:pt>
                <c:pt idx="130">
                  <c:v>42914</c:v>
                </c:pt>
                <c:pt idx="131">
                  <c:v>42915</c:v>
                </c:pt>
                <c:pt idx="132">
                  <c:v>42916</c:v>
                </c:pt>
                <c:pt idx="133">
                  <c:v>42919</c:v>
                </c:pt>
                <c:pt idx="134">
                  <c:v>42920</c:v>
                </c:pt>
                <c:pt idx="135">
                  <c:v>42921</c:v>
                </c:pt>
                <c:pt idx="136">
                  <c:v>42922</c:v>
                </c:pt>
                <c:pt idx="137">
                  <c:v>42923</c:v>
                </c:pt>
                <c:pt idx="138">
                  <c:v>42926</c:v>
                </c:pt>
                <c:pt idx="139">
                  <c:v>42927</c:v>
                </c:pt>
                <c:pt idx="140">
                  <c:v>42928</c:v>
                </c:pt>
                <c:pt idx="141">
                  <c:v>42929</c:v>
                </c:pt>
                <c:pt idx="142">
                  <c:v>42930</c:v>
                </c:pt>
                <c:pt idx="143">
                  <c:v>42933</c:v>
                </c:pt>
                <c:pt idx="144">
                  <c:v>42934</c:v>
                </c:pt>
                <c:pt idx="145">
                  <c:v>42935</c:v>
                </c:pt>
                <c:pt idx="146">
                  <c:v>42936</c:v>
                </c:pt>
                <c:pt idx="147">
                  <c:v>42937</c:v>
                </c:pt>
                <c:pt idx="148">
                  <c:v>42940</c:v>
                </c:pt>
                <c:pt idx="149">
                  <c:v>42941</c:v>
                </c:pt>
                <c:pt idx="150">
                  <c:v>42942</c:v>
                </c:pt>
                <c:pt idx="151">
                  <c:v>42943</c:v>
                </c:pt>
                <c:pt idx="152">
                  <c:v>42944</c:v>
                </c:pt>
                <c:pt idx="153">
                  <c:v>42947</c:v>
                </c:pt>
                <c:pt idx="154">
                  <c:v>42948</c:v>
                </c:pt>
                <c:pt idx="155">
                  <c:v>42949</c:v>
                </c:pt>
                <c:pt idx="156">
                  <c:v>42950</c:v>
                </c:pt>
                <c:pt idx="157">
                  <c:v>42951</c:v>
                </c:pt>
                <c:pt idx="158">
                  <c:v>42954</c:v>
                </c:pt>
                <c:pt idx="159">
                  <c:v>42955</c:v>
                </c:pt>
                <c:pt idx="160">
                  <c:v>42956</c:v>
                </c:pt>
                <c:pt idx="161">
                  <c:v>42957</c:v>
                </c:pt>
                <c:pt idx="162">
                  <c:v>42958</c:v>
                </c:pt>
                <c:pt idx="163">
                  <c:v>42961</c:v>
                </c:pt>
                <c:pt idx="164">
                  <c:v>42962</c:v>
                </c:pt>
                <c:pt idx="165">
                  <c:v>42963</c:v>
                </c:pt>
                <c:pt idx="166">
                  <c:v>42964</c:v>
                </c:pt>
                <c:pt idx="167">
                  <c:v>42965</c:v>
                </c:pt>
                <c:pt idx="168">
                  <c:v>42968</c:v>
                </c:pt>
                <c:pt idx="169">
                  <c:v>42969</c:v>
                </c:pt>
                <c:pt idx="170">
                  <c:v>42970</c:v>
                </c:pt>
                <c:pt idx="171">
                  <c:v>42971</c:v>
                </c:pt>
                <c:pt idx="172">
                  <c:v>42972</c:v>
                </c:pt>
                <c:pt idx="173">
                  <c:v>42975</c:v>
                </c:pt>
                <c:pt idx="174">
                  <c:v>42976</c:v>
                </c:pt>
                <c:pt idx="175">
                  <c:v>42977</c:v>
                </c:pt>
                <c:pt idx="176">
                  <c:v>42978</c:v>
                </c:pt>
                <c:pt idx="177">
                  <c:v>42979</c:v>
                </c:pt>
                <c:pt idx="178">
                  <c:v>42982</c:v>
                </c:pt>
                <c:pt idx="179">
                  <c:v>42983</c:v>
                </c:pt>
                <c:pt idx="180">
                  <c:v>42984</c:v>
                </c:pt>
                <c:pt idx="181">
                  <c:v>42985</c:v>
                </c:pt>
                <c:pt idx="182">
                  <c:v>42986</c:v>
                </c:pt>
                <c:pt idx="183">
                  <c:v>42989</c:v>
                </c:pt>
                <c:pt idx="184">
                  <c:v>42990</c:v>
                </c:pt>
                <c:pt idx="185">
                  <c:v>42991</c:v>
                </c:pt>
                <c:pt idx="186">
                  <c:v>42992</c:v>
                </c:pt>
                <c:pt idx="187">
                  <c:v>42993</c:v>
                </c:pt>
                <c:pt idx="188">
                  <c:v>42996</c:v>
                </c:pt>
                <c:pt idx="189">
                  <c:v>42997</c:v>
                </c:pt>
                <c:pt idx="190">
                  <c:v>42998</c:v>
                </c:pt>
                <c:pt idx="191">
                  <c:v>42999</c:v>
                </c:pt>
                <c:pt idx="192">
                  <c:v>43000</c:v>
                </c:pt>
                <c:pt idx="193">
                  <c:v>43003</c:v>
                </c:pt>
                <c:pt idx="194">
                  <c:v>43004</c:v>
                </c:pt>
                <c:pt idx="195">
                  <c:v>43005</c:v>
                </c:pt>
                <c:pt idx="196">
                  <c:v>43006</c:v>
                </c:pt>
                <c:pt idx="197">
                  <c:v>43007</c:v>
                </c:pt>
                <c:pt idx="198">
                  <c:v>43010</c:v>
                </c:pt>
                <c:pt idx="199">
                  <c:v>43011</c:v>
                </c:pt>
                <c:pt idx="200">
                  <c:v>43012</c:v>
                </c:pt>
                <c:pt idx="201">
                  <c:v>43013</c:v>
                </c:pt>
                <c:pt idx="202">
                  <c:v>43014</c:v>
                </c:pt>
                <c:pt idx="203">
                  <c:v>43017</c:v>
                </c:pt>
                <c:pt idx="204">
                  <c:v>43018</c:v>
                </c:pt>
                <c:pt idx="205">
                  <c:v>43019</c:v>
                </c:pt>
                <c:pt idx="206">
                  <c:v>43020</c:v>
                </c:pt>
                <c:pt idx="207">
                  <c:v>43021</c:v>
                </c:pt>
                <c:pt idx="208">
                  <c:v>43024</c:v>
                </c:pt>
                <c:pt idx="209">
                  <c:v>43025</c:v>
                </c:pt>
                <c:pt idx="210">
                  <c:v>43026</c:v>
                </c:pt>
                <c:pt idx="211">
                  <c:v>43027</c:v>
                </c:pt>
                <c:pt idx="212">
                  <c:v>43028</c:v>
                </c:pt>
                <c:pt idx="213">
                  <c:v>43031</c:v>
                </c:pt>
                <c:pt idx="214">
                  <c:v>43032</c:v>
                </c:pt>
                <c:pt idx="215">
                  <c:v>43033</c:v>
                </c:pt>
                <c:pt idx="216">
                  <c:v>43034</c:v>
                </c:pt>
                <c:pt idx="217">
                  <c:v>43035</c:v>
                </c:pt>
                <c:pt idx="218">
                  <c:v>43038</c:v>
                </c:pt>
                <c:pt idx="219">
                  <c:v>43039</c:v>
                </c:pt>
                <c:pt idx="220">
                  <c:v>43040</c:v>
                </c:pt>
                <c:pt idx="221">
                  <c:v>43041</c:v>
                </c:pt>
                <c:pt idx="222">
                  <c:v>43042</c:v>
                </c:pt>
                <c:pt idx="223">
                  <c:v>43045</c:v>
                </c:pt>
                <c:pt idx="224">
                  <c:v>43046</c:v>
                </c:pt>
                <c:pt idx="225">
                  <c:v>43047</c:v>
                </c:pt>
                <c:pt idx="226">
                  <c:v>43048</c:v>
                </c:pt>
                <c:pt idx="227">
                  <c:v>43049</c:v>
                </c:pt>
                <c:pt idx="228">
                  <c:v>43052</c:v>
                </c:pt>
                <c:pt idx="229">
                  <c:v>43053</c:v>
                </c:pt>
                <c:pt idx="230">
                  <c:v>43054</c:v>
                </c:pt>
                <c:pt idx="231">
                  <c:v>43055</c:v>
                </c:pt>
                <c:pt idx="232">
                  <c:v>43056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43066</c:v>
                </c:pt>
                <c:pt idx="239">
                  <c:v>43067</c:v>
                </c:pt>
                <c:pt idx="240">
                  <c:v>43068</c:v>
                </c:pt>
                <c:pt idx="241">
                  <c:v>43069</c:v>
                </c:pt>
                <c:pt idx="242">
                  <c:v>43070</c:v>
                </c:pt>
                <c:pt idx="243">
                  <c:v>43073</c:v>
                </c:pt>
                <c:pt idx="244">
                  <c:v>43074</c:v>
                </c:pt>
                <c:pt idx="245">
                  <c:v>43075</c:v>
                </c:pt>
                <c:pt idx="246">
                  <c:v>43076</c:v>
                </c:pt>
                <c:pt idx="247">
                  <c:v>43077</c:v>
                </c:pt>
                <c:pt idx="248">
                  <c:v>43080</c:v>
                </c:pt>
                <c:pt idx="249">
                  <c:v>43081</c:v>
                </c:pt>
                <c:pt idx="250">
                  <c:v>43082</c:v>
                </c:pt>
                <c:pt idx="251">
                  <c:v>43083</c:v>
                </c:pt>
                <c:pt idx="252">
                  <c:v>43084</c:v>
                </c:pt>
                <c:pt idx="253">
                  <c:v>43087</c:v>
                </c:pt>
                <c:pt idx="254">
                  <c:v>43088</c:v>
                </c:pt>
                <c:pt idx="255">
                  <c:v>43089</c:v>
                </c:pt>
                <c:pt idx="256">
                  <c:v>43090</c:v>
                </c:pt>
                <c:pt idx="257">
                  <c:v>43091</c:v>
                </c:pt>
                <c:pt idx="258">
                  <c:v>43096</c:v>
                </c:pt>
                <c:pt idx="259">
                  <c:v>43097</c:v>
                </c:pt>
                <c:pt idx="260">
                  <c:v>43098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43193</c:v>
                </c:pt>
                <c:pt idx="325">
                  <c:v>43194</c:v>
                </c:pt>
                <c:pt idx="326">
                  <c:v>43195</c:v>
                </c:pt>
                <c:pt idx="327">
                  <c:v>43196</c:v>
                </c:pt>
                <c:pt idx="328">
                  <c:v>43199</c:v>
                </c:pt>
                <c:pt idx="329">
                  <c:v>43200</c:v>
                </c:pt>
                <c:pt idx="330">
                  <c:v>43201</c:v>
                </c:pt>
                <c:pt idx="331">
                  <c:v>43202</c:v>
                </c:pt>
                <c:pt idx="332">
                  <c:v>43203</c:v>
                </c:pt>
                <c:pt idx="333">
                  <c:v>43206</c:v>
                </c:pt>
                <c:pt idx="334">
                  <c:v>43207</c:v>
                </c:pt>
                <c:pt idx="335">
                  <c:v>43208</c:v>
                </c:pt>
                <c:pt idx="336">
                  <c:v>43209</c:v>
                </c:pt>
                <c:pt idx="337">
                  <c:v>43210</c:v>
                </c:pt>
                <c:pt idx="338">
                  <c:v>43213</c:v>
                </c:pt>
                <c:pt idx="339">
                  <c:v>43214</c:v>
                </c:pt>
                <c:pt idx="340">
                  <c:v>43215</c:v>
                </c:pt>
                <c:pt idx="341">
                  <c:v>43216</c:v>
                </c:pt>
                <c:pt idx="342">
                  <c:v>43217</c:v>
                </c:pt>
                <c:pt idx="343">
                  <c:v>43220</c:v>
                </c:pt>
                <c:pt idx="344">
                  <c:v>43222</c:v>
                </c:pt>
                <c:pt idx="345">
                  <c:v>43223</c:v>
                </c:pt>
                <c:pt idx="346">
                  <c:v>43224</c:v>
                </c:pt>
                <c:pt idx="347">
                  <c:v>43227</c:v>
                </c:pt>
                <c:pt idx="348">
                  <c:v>43228</c:v>
                </c:pt>
                <c:pt idx="349">
                  <c:v>43229</c:v>
                </c:pt>
                <c:pt idx="350">
                  <c:v>43230</c:v>
                </c:pt>
                <c:pt idx="351">
                  <c:v>43231</c:v>
                </c:pt>
                <c:pt idx="352">
                  <c:v>43234</c:v>
                </c:pt>
                <c:pt idx="353">
                  <c:v>43235</c:v>
                </c:pt>
                <c:pt idx="354">
                  <c:v>43236</c:v>
                </c:pt>
                <c:pt idx="355">
                  <c:v>43237</c:v>
                </c:pt>
                <c:pt idx="356">
                  <c:v>43238</c:v>
                </c:pt>
                <c:pt idx="357">
                  <c:v>43241</c:v>
                </c:pt>
                <c:pt idx="358">
                  <c:v>43242</c:v>
                </c:pt>
                <c:pt idx="359">
                  <c:v>43243</c:v>
                </c:pt>
                <c:pt idx="360">
                  <c:v>43244</c:v>
                </c:pt>
                <c:pt idx="361">
                  <c:v>43245</c:v>
                </c:pt>
                <c:pt idx="362">
                  <c:v>43248</c:v>
                </c:pt>
                <c:pt idx="363">
                  <c:v>43249</c:v>
                </c:pt>
                <c:pt idx="364">
                  <c:v>43250</c:v>
                </c:pt>
                <c:pt idx="365">
                  <c:v>43251</c:v>
                </c:pt>
                <c:pt idx="366">
                  <c:v>43252</c:v>
                </c:pt>
                <c:pt idx="367">
                  <c:v>43255</c:v>
                </c:pt>
                <c:pt idx="368">
                  <c:v>43256</c:v>
                </c:pt>
                <c:pt idx="369">
                  <c:v>43257</c:v>
                </c:pt>
                <c:pt idx="370">
                  <c:v>43258</c:v>
                </c:pt>
                <c:pt idx="371">
                  <c:v>43259</c:v>
                </c:pt>
                <c:pt idx="372">
                  <c:v>43262</c:v>
                </c:pt>
                <c:pt idx="373">
                  <c:v>43263</c:v>
                </c:pt>
                <c:pt idx="374">
                  <c:v>43264</c:v>
                </c:pt>
                <c:pt idx="375">
                  <c:v>43265</c:v>
                </c:pt>
                <c:pt idx="376">
                  <c:v>43266</c:v>
                </c:pt>
                <c:pt idx="377">
                  <c:v>43269</c:v>
                </c:pt>
                <c:pt idx="378">
                  <c:v>43270</c:v>
                </c:pt>
                <c:pt idx="379">
                  <c:v>43271</c:v>
                </c:pt>
                <c:pt idx="380">
                  <c:v>43272</c:v>
                </c:pt>
                <c:pt idx="381">
                  <c:v>43273</c:v>
                </c:pt>
                <c:pt idx="382">
                  <c:v>43276</c:v>
                </c:pt>
                <c:pt idx="383">
                  <c:v>43277</c:v>
                </c:pt>
                <c:pt idx="384">
                  <c:v>43278</c:v>
                </c:pt>
                <c:pt idx="385">
                  <c:v>43279</c:v>
                </c:pt>
                <c:pt idx="386">
                  <c:v>43280</c:v>
                </c:pt>
                <c:pt idx="387">
                  <c:v>43283</c:v>
                </c:pt>
                <c:pt idx="388">
                  <c:v>43284</c:v>
                </c:pt>
                <c:pt idx="389">
                  <c:v>43285</c:v>
                </c:pt>
                <c:pt idx="390">
                  <c:v>43286</c:v>
                </c:pt>
                <c:pt idx="391">
                  <c:v>43287</c:v>
                </c:pt>
                <c:pt idx="392">
                  <c:v>43290</c:v>
                </c:pt>
                <c:pt idx="393">
                  <c:v>43291</c:v>
                </c:pt>
                <c:pt idx="394">
                  <c:v>43292</c:v>
                </c:pt>
                <c:pt idx="395">
                  <c:v>43293</c:v>
                </c:pt>
                <c:pt idx="396">
                  <c:v>43294</c:v>
                </c:pt>
                <c:pt idx="397">
                  <c:v>43297</c:v>
                </c:pt>
                <c:pt idx="398">
                  <c:v>43298</c:v>
                </c:pt>
                <c:pt idx="399">
                  <c:v>43299</c:v>
                </c:pt>
                <c:pt idx="400">
                  <c:v>43300</c:v>
                </c:pt>
                <c:pt idx="401">
                  <c:v>43301</c:v>
                </c:pt>
                <c:pt idx="402">
                  <c:v>43304</c:v>
                </c:pt>
                <c:pt idx="403">
                  <c:v>43305</c:v>
                </c:pt>
                <c:pt idx="404">
                  <c:v>43306</c:v>
                </c:pt>
                <c:pt idx="405">
                  <c:v>43307</c:v>
                </c:pt>
                <c:pt idx="406">
                  <c:v>43308</c:v>
                </c:pt>
                <c:pt idx="407">
                  <c:v>43311</c:v>
                </c:pt>
                <c:pt idx="408">
                  <c:v>43312</c:v>
                </c:pt>
                <c:pt idx="409">
                  <c:v>43313</c:v>
                </c:pt>
                <c:pt idx="410">
                  <c:v>43314</c:v>
                </c:pt>
                <c:pt idx="411">
                  <c:v>43315</c:v>
                </c:pt>
                <c:pt idx="412">
                  <c:v>43318</c:v>
                </c:pt>
                <c:pt idx="413">
                  <c:v>43319</c:v>
                </c:pt>
                <c:pt idx="414">
                  <c:v>43320</c:v>
                </c:pt>
                <c:pt idx="415">
                  <c:v>43321</c:v>
                </c:pt>
                <c:pt idx="416">
                  <c:v>43322</c:v>
                </c:pt>
                <c:pt idx="417">
                  <c:v>43325</c:v>
                </c:pt>
                <c:pt idx="418">
                  <c:v>43326</c:v>
                </c:pt>
                <c:pt idx="419">
                  <c:v>43327</c:v>
                </c:pt>
                <c:pt idx="420">
                  <c:v>43328</c:v>
                </c:pt>
                <c:pt idx="421">
                  <c:v>43329</c:v>
                </c:pt>
                <c:pt idx="422">
                  <c:v>43332</c:v>
                </c:pt>
                <c:pt idx="423">
                  <c:v>43333</c:v>
                </c:pt>
                <c:pt idx="424">
                  <c:v>43334</c:v>
                </c:pt>
                <c:pt idx="425">
                  <c:v>43335</c:v>
                </c:pt>
                <c:pt idx="426">
                  <c:v>43336</c:v>
                </c:pt>
                <c:pt idx="427">
                  <c:v>43339</c:v>
                </c:pt>
                <c:pt idx="428">
                  <c:v>43340</c:v>
                </c:pt>
                <c:pt idx="429">
                  <c:v>43341</c:v>
                </c:pt>
                <c:pt idx="430">
                  <c:v>43342</c:v>
                </c:pt>
                <c:pt idx="431">
                  <c:v>43343</c:v>
                </c:pt>
                <c:pt idx="432">
                  <c:v>43346</c:v>
                </c:pt>
                <c:pt idx="433">
                  <c:v>43347</c:v>
                </c:pt>
                <c:pt idx="434">
                  <c:v>43348</c:v>
                </c:pt>
                <c:pt idx="435">
                  <c:v>43349</c:v>
                </c:pt>
                <c:pt idx="436">
                  <c:v>43350</c:v>
                </c:pt>
                <c:pt idx="437">
                  <c:v>43353</c:v>
                </c:pt>
                <c:pt idx="438">
                  <c:v>43354</c:v>
                </c:pt>
                <c:pt idx="439">
                  <c:v>43355</c:v>
                </c:pt>
                <c:pt idx="440">
                  <c:v>43356</c:v>
                </c:pt>
                <c:pt idx="441">
                  <c:v>43357</c:v>
                </c:pt>
                <c:pt idx="442">
                  <c:v>43360</c:v>
                </c:pt>
                <c:pt idx="443">
                  <c:v>43361</c:v>
                </c:pt>
                <c:pt idx="444">
                  <c:v>43362</c:v>
                </c:pt>
                <c:pt idx="445">
                  <c:v>43363</c:v>
                </c:pt>
                <c:pt idx="446">
                  <c:v>43364</c:v>
                </c:pt>
                <c:pt idx="447">
                  <c:v>43367</c:v>
                </c:pt>
                <c:pt idx="448">
                  <c:v>43368</c:v>
                </c:pt>
                <c:pt idx="449">
                  <c:v>43369</c:v>
                </c:pt>
                <c:pt idx="450">
                  <c:v>43370</c:v>
                </c:pt>
                <c:pt idx="451">
                  <c:v>43371</c:v>
                </c:pt>
                <c:pt idx="452">
                  <c:v>43374</c:v>
                </c:pt>
                <c:pt idx="453">
                  <c:v>43375</c:v>
                </c:pt>
                <c:pt idx="454">
                  <c:v>43376</c:v>
                </c:pt>
                <c:pt idx="455">
                  <c:v>43377</c:v>
                </c:pt>
                <c:pt idx="456">
                  <c:v>43378</c:v>
                </c:pt>
                <c:pt idx="457">
                  <c:v>43381</c:v>
                </c:pt>
                <c:pt idx="458">
                  <c:v>43382</c:v>
                </c:pt>
                <c:pt idx="459">
                  <c:v>43383</c:v>
                </c:pt>
                <c:pt idx="460">
                  <c:v>43384</c:v>
                </c:pt>
                <c:pt idx="461">
                  <c:v>43385</c:v>
                </c:pt>
                <c:pt idx="462">
                  <c:v>43388</c:v>
                </c:pt>
                <c:pt idx="463">
                  <c:v>43389</c:v>
                </c:pt>
                <c:pt idx="464">
                  <c:v>43390</c:v>
                </c:pt>
                <c:pt idx="465">
                  <c:v>43391</c:v>
                </c:pt>
                <c:pt idx="466">
                  <c:v>43392</c:v>
                </c:pt>
                <c:pt idx="467">
                  <c:v>43395</c:v>
                </c:pt>
                <c:pt idx="468">
                  <c:v>43396</c:v>
                </c:pt>
                <c:pt idx="469">
                  <c:v>43397</c:v>
                </c:pt>
                <c:pt idx="470">
                  <c:v>43398</c:v>
                </c:pt>
                <c:pt idx="471">
                  <c:v>43399</c:v>
                </c:pt>
                <c:pt idx="472">
                  <c:v>43402</c:v>
                </c:pt>
                <c:pt idx="473">
                  <c:v>43403</c:v>
                </c:pt>
                <c:pt idx="474">
                  <c:v>43404</c:v>
                </c:pt>
                <c:pt idx="475">
                  <c:v>43405</c:v>
                </c:pt>
                <c:pt idx="476">
                  <c:v>43406</c:v>
                </c:pt>
                <c:pt idx="477">
                  <c:v>43409</c:v>
                </c:pt>
                <c:pt idx="478">
                  <c:v>43410</c:v>
                </c:pt>
                <c:pt idx="479">
                  <c:v>43411</c:v>
                </c:pt>
                <c:pt idx="480">
                  <c:v>43412</c:v>
                </c:pt>
                <c:pt idx="481">
                  <c:v>43413</c:v>
                </c:pt>
                <c:pt idx="482">
                  <c:v>43416</c:v>
                </c:pt>
                <c:pt idx="483">
                  <c:v>43417</c:v>
                </c:pt>
                <c:pt idx="484">
                  <c:v>43418</c:v>
                </c:pt>
                <c:pt idx="485">
                  <c:v>43419</c:v>
                </c:pt>
                <c:pt idx="486">
                  <c:v>43420</c:v>
                </c:pt>
                <c:pt idx="487">
                  <c:v>43423</c:v>
                </c:pt>
                <c:pt idx="488">
                  <c:v>43424</c:v>
                </c:pt>
                <c:pt idx="489">
                  <c:v>43425</c:v>
                </c:pt>
                <c:pt idx="490">
                  <c:v>43426</c:v>
                </c:pt>
                <c:pt idx="491">
                  <c:v>43427</c:v>
                </c:pt>
                <c:pt idx="492">
                  <c:v>43430</c:v>
                </c:pt>
                <c:pt idx="493">
                  <c:v>43431</c:v>
                </c:pt>
                <c:pt idx="494">
                  <c:v>43432</c:v>
                </c:pt>
                <c:pt idx="495">
                  <c:v>43433</c:v>
                </c:pt>
                <c:pt idx="496">
                  <c:v>43434</c:v>
                </c:pt>
                <c:pt idx="497">
                  <c:v>43437</c:v>
                </c:pt>
                <c:pt idx="498">
                  <c:v>43438</c:v>
                </c:pt>
                <c:pt idx="499">
                  <c:v>43439</c:v>
                </c:pt>
                <c:pt idx="500">
                  <c:v>43440</c:v>
                </c:pt>
                <c:pt idx="501">
                  <c:v>43441</c:v>
                </c:pt>
                <c:pt idx="502">
                  <c:v>43444</c:v>
                </c:pt>
                <c:pt idx="503">
                  <c:v>43445</c:v>
                </c:pt>
                <c:pt idx="504">
                  <c:v>43446</c:v>
                </c:pt>
                <c:pt idx="505">
                  <c:v>43447</c:v>
                </c:pt>
                <c:pt idx="506">
                  <c:v>43448</c:v>
                </c:pt>
                <c:pt idx="507">
                  <c:v>43451</c:v>
                </c:pt>
                <c:pt idx="508">
                  <c:v>43452</c:v>
                </c:pt>
                <c:pt idx="509">
                  <c:v>43453</c:v>
                </c:pt>
                <c:pt idx="510">
                  <c:v>43454</c:v>
                </c:pt>
                <c:pt idx="511">
                  <c:v>43455</c:v>
                </c:pt>
                <c:pt idx="512">
                  <c:v>43458</c:v>
                </c:pt>
                <c:pt idx="513">
                  <c:v>43461</c:v>
                </c:pt>
                <c:pt idx="514">
                  <c:v>43462</c:v>
                </c:pt>
                <c:pt idx="515">
                  <c:v>43465</c:v>
                </c:pt>
                <c:pt idx="516">
                  <c:v>43467</c:v>
                </c:pt>
                <c:pt idx="517">
                  <c:v>43468</c:v>
                </c:pt>
                <c:pt idx="518">
                  <c:v>43474</c:v>
                </c:pt>
                <c:pt idx="519">
                  <c:v>43481</c:v>
                </c:pt>
                <c:pt idx="520">
                  <c:v>43488</c:v>
                </c:pt>
                <c:pt idx="521">
                  <c:v>43495</c:v>
                </c:pt>
                <c:pt idx="522">
                  <c:v>43502</c:v>
                </c:pt>
                <c:pt idx="523">
                  <c:v>43509</c:v>
                </c:pt>
                <c:pt idx="524">
                  <c:v>43516</c:v>
                </c:pt>
                <c:pt idx="525">
                  <c:v>43523</c:v>
                </c:pt>
                <c:pt idx="526">
                  <c:v>43530</c:v>
                </c:pt>
                <c:pt idx="527">
                  <c:v>43537</c:v>
                </c:pt>
                <c:pt idx="528">
                  <c:v>43544</c:v>
                </c:pt>
                <c:pt idx="529">
                  <c:v>43551</c:v>
                </c:pt>
                <c:pt idx="530">
                  <c:v>43558</c:v>
                </c:pt>
                <c:pt idx="531">
                  <c:v>43565</c:v>
                </c:pt>
                <c:pt idx="532">
                  <c:v>43572</c:v>
                </c:pt>
                <c:pt idx="533">
                  <c:v>43580</c:v>
                </c:pt>
                <c:pt idx="534">
                  <c:v>43588</c:v>
                </c:pt>
                <c:pt idx="535">
                  <c:v>43594</c:v>
                </c:pt>
                <c:pt idx="536">
                  <c:v>43601</c:v>
                </c:pt>
                <c:pt idx="537">
                  <c:v>43608</c:v>
                </c:pt>
                <c:pt idx="538">
                  <c:v>43615</c:v>
                </c:pt>
                <c:pt idx="539">
                  <c:v>43622</c:v>
                </c:pt>
                <c:pt idx="540">
                  <c:v>43629</c:v>
                </c:pt>
                <c:pt idx="541">
                  <c:v>43636</c:v>
                </c:pt>
                <c:pt idx="542">
                  <c:v>43643</c:v>
                </c:pt>
                <c:pt idx="543">
                  <c:v>43650</c:v>
                </c:pt>
                <c:pt idx="544">
                  <c:v>43657</c:v>
                </c:pt>
                <c:pt idx="545">
                  <c:v>43664</c:v>
                </c:pt>
                <c:pt idx="546">
                  <c:v>43671</c:v>
                </c:pt>
                <c:pt idx="547">
                  <c:v>43678</c:v>
                </c:pt>
                <c:pt idx="548">
                  <c:v>43685</c:v>
                </c:pt>
                <c:pt idx="549">
                  <c:v>43692</c:v>
                </c:pt>
                <c:pt idx="550">
                  <c:v>43699</c:v>
                </c:pt>
                <c:pt idx="551">
                  <c:v>43706</c:v>
                </c:pt>
                <c:pt idx="552">
                  <c:v>43713</c:v>
                </c:pt>
                <c:pt idx="553">
                  <c:v>43720</c:v>
                </c:pt>
                <c:pt idx="554">
                  <c:v>43727</c:v>
                </c:pt>
                <c:pt idx="555">
                  <c:v>43734</c:v>
                </c:pt>
                <c:pt idx="556">
                  <c:v>43741</c:v>
                </c:pt>
                <c:pt idx="557">
                  <c:v>43748</c:v>
                </c:pt>
                <c:pt idx="558">
                  <c:v>43755</c:v>
                </c:pt>
                <c:pt idx="559">
                  <c:v>43762</c:v>
                </c:pt>
                <c:pt idx="560">
                  <c:v>43769</c:v>
                </c:pt>
                <c:pt idx="561">
                  <c:v>43776</c:v>
                </c:pt>
                <c:pt idx="562">
                  <c:v>43783</c:v>
                </c:pt>
                <c:pt idx="563">
                  <c:v>43790</c:v>
                </c:pt>
                <c:pt idx="564">
                  <c:v>43797</c:v>
                </c:pt>
                <c:pt idx="565">
                  <c:v>43804</c:v>
                </c:pt>
                <c:pt idx="566">
                  <c:v>43811</c:v>
                </c:pt>
                <c:pt idx="567">
                  <c:v>43818</c:v>
                </c:pt>
                <c:pt idx="568">
                  <c:v>43829</c:v>
                </c:pt>
                <c:pt idx="569">
                  <c:v>43833</c:v>
                </c:pt>
                <c:pt idx="570">
                  <c:v>43839</c:v>
                </c:pt>
                <c:pt idx="571">
                  <c:v>43846</c:v>
                </c:pt>
                <c:pt idx="572">
                  <c:v>43853</c:v>
                </c:pt>
                <c:pt idx="573">
                  <c:v>43860</c:v>
                </c:pt>
                <c:pt idx="574">
                  <c:v>43867</c:v>
                </c:pt>
                <c:pt idx="575">
                  <c:v>43874</c:v>
                </c:pt>
                <c:pt idx="576">
                  <c:v>43881</c:v>
                </c:pt>
                <c:pt idx="577">
                  <c:v>43888</c:v>
                </c:pt>
                <c:pt idx="578">
                  <c:v>43895</c:v>
                </c:pt>
                <c:pt idx="579">
                  <c:v>43902</c:v>
                </c:pt>
                <c:pt idx="580">
                  <c:v>43909</c:v>
                </c:pt>
                <c:pt idx="581">
                  <c:v>43916</c:v>
                </c:pt>
                <c:pt idx="582">
                  <c:v>43923</c:v>
                </c:pt>
                <c:pt idx="583">
                  <c:v>43930</c:v>
                </c:pt>
                <c:pt idx="584">
                  <c:v>43937</c:v>
                </c:pt>
                <c:pt idx="585">
                  <c:v>43944</c:v>
                </c:pt>
                <c:pt idx="586">
                  <c:v>43951</c:v>
                </c:pt>
                <c:pt idx="587">
                  <c:v>43958</c:v>
                </c:pt>
                <c:pt idx="588">
                  <c:v>43965</c:v>
                </c:pt>
                <c:pt idx="589">
                  <c:v>43972</c:v>
                </c:pt>
                <c:pt idx="590">
                  <c:v>43979</c:v>
                </c:pt>
                <c:pt idx="591">
                  <c:v>43986</c:v>
                </c:pt>
                <c:pt idx="592">
                  <c:v>43993</c:v>
                </c:pt>
                <c:pt idx="593">
                  <c:v>44000</c:v>
                </c:pt>
                <c:pt idx="594">
                  <c:v>44007</c:v>
                </c:pt>
                <c:pt idx="595">
                  <c:v>44014</c:v>
                </c:pt>
                <c:pt idx="596">
                  <c:v>44021</c:v>
                </c:pt>
                <c:pt idx="597">
                  <c:v>44028</c:v>
                </c:pt>
                <c:pt idx="598">
                  <c:v>44035</c:v>
                </c:pt>
                <c:pt idx="599">
                  <c:v>44042</c:v>
                </c:pt>
                <c:pt idx="600">
                  <c:v>44049</c:v>
                </c:pt>
                <c:pt idx="601">
                  <c:v>44056</c:v>
                </c:pt>
                <c:pt idx="602">
                  <c:v>44063</c:v>
                </c:pt>
                <c:pt idx="603">
                  <c:v>44070</c:v>
                </c:pt>
                <c:pt idx="604">
                  <c:v>44077</c:v>
                </c:pt>
                <c:pt idx="605">
                  <c:v>44084</c:v>
                </c:pt>
                <c:pt idx="606">
                  <c:v>44091</c:v>
                </c:pt>
                <c:pt idx="607">
                  <c:v>44098</c:v>
                </c:pt>
                <c:pt idx="608">
                  <c:v>44105</c:v>
                </c:pt>
                <c:pt idx="609">
                  <c:v>44112</c:v>
                </c:pt>
                <c:pt idx="610">
                  <c:v>44119</c:v>
                </c:pt>
                <c:pt idx="611">
                  <c:v>44126</c:v>
                </c:pt>
                <c:pt idx="612">
                  <c:v>44133</c:v>
                </c:pt>
                <c:pt idx="613">
                  <c:v>44140</c:v>
                </c:pt>
                <c:pt idx="614">
                  <c:v>44147</c:v>
                </c:pt>
                <c:pt idx="615">
                  <c:v>44154</c:v>
                </c:pt>
                <c:pt idx="616">
                  <c:v>44161</c:v>
                </c:pt>
                <c:pt idx="617">
                  <c:v>44168</c:v>
                </c:pt>
                <c:pt idx="618">
                  <c:v>44175</c:v>
                </c:pt>
                <c:pt idx="619">
                  <c:v>44182</c:v>
                </c:pt>
                <c:pt idx="620">
                  <c:v>44189</c:v>
                </c:pt>
                <c:pt idx="621">
                  <c:v>44196</c:v>
                </c:pt>
                <c:pt idx="622">
                  <c:v>44203</c:v>
                </c:pt>
                <c:pt idx="623">
                  <c:v>44210</c:v>
                </c:pt>
                <c:pt idx="624">
                  <c:v>44217</c:v>
                </c:pt>
                <c:pt idx="625">
                  <c:v>44224</c:v>
                </c:pt>
                <c:pt idx="626">
                  <c:v>44231</c:v>
                </c:pt>
                <c:pt idx="627">
                  <c:v>44238</c:v>
                </c:pt>
                <c:pt idx="628">
                  <c:v>44245</c:v>
                </c:pt>
                <c:pt idx="629">
                  <c:v>44252</c:v>
                </c:pt>
                <c:pt idx="630">
                  <c:v>44259</c:v>
                </c:pt>
                <c:pt idx="631">
                  <c:v>44266</c:v>
                </c:pt>
                <c:pt idx="632">
                  <c:v>44273</c:v>
                </c:pt>
                <c:pt idx="633">
                  <c:v>44280</c:v>
                </c:pt>
                <c:pt idx="634">
                  <c:v>44287</c:v>
                </c:pt>
                <c:pt idx="635">
                  <c:v>44294</c:v>
                </c:pt>
                <c:pt idx="636">
                  <c:v>44301</c:v>
                </c:pt>
                <c:pt idx="637">
                  <c:v>44308</c:v>
                </c:pt>
                <c:pt idx="638">
                  <c:v>44315</c:v>
                </c:pt>
                <c:pt idx="639">
                  <c:v>44322</c:v>
                </c:pt>
                <c:pt idx="640">
                  <c:v>44329</c:v>
                </c:pt>
                <c:pt idx="641">
                  <c:v>44336</c:v>
                </c:pt>
                <c:pt idx="642">
                  <c:v>44343</c:v>
                </c:pt>
                <c:pt idx="643">
                  <c:v>44350</c:v>
                </c:pt>
                <c:pt idx="644">
                  <c:v>44357</c:v>
                </c:pt>
                <c:pt idx="645">
                  <c:v>44364</c:v>
                </c:pt>
                <c:pt idx="646">
                  <c:v>44371</c:v>
                </c:pt>
                <c:pt idx="647">
                  <c:v>44378</c:v>
                </c:pt>
                <c:pt idx="648">
                  <c:v>44385</c:v>
                </c:pt>
                <c:pt idx="649">
                  <c:v>44392</c:v>
                </c:pt>
                <c:pt idx="650">
                  <c:v>44399</c:v>
                </c:pt>
                <c:pt idx="651">
                  <c:v>44406</c:v>
                </c:pt>
                <c:pt idx="652">
                  <c:v>44413</c:v>
                </c:pt>
                <c:pt idx="653">
                  <c:v>44420</c:v>
                </c:pt>
                <c:pt idx="654">
                  <c:v>44427</c:v>
                </c:pt>
                <c:pt idx="655">
                  <c:v>44434</c:v>
                </c:pt>
                <c:pt idx="656">
                  <c:v>44441</c:v>
                </c:pt>
                <c:pt idx="657">
                  <c:v>44448</c:v>
                </c:pt>
                <c:pt idx="658">
                  <c:v>44455</c:v>
                </c:pt>
                <c:pt idx="659">
                  <c:v>44462</c:v>
                </c:pt>
                <c:pt idx="660">
                  <c:v>44469</c:v>
                </c:pt>
                <c:pt idx="661">
                  <c:v>44476</c:v>
                </c:pt>
                <c:pt idx="662">
                  <c:v>44483</c:v>
                </c:pt>
                <c:pt idx="663">
                  <c:v>44490</c:v>
                </c:pt>
                <c:pt idx="664">
                  <c:v>44497</c:v>
                </c:pt>
                <c:pt idx="665">
                  <c:v>44504</c:v>
                </c:pt>
                <c:pt idx="666">
                  <c:v>44511</c:v>
                </c:pt>
                <c:pt idx="667">
                  <c:v>44518</c:v>
                </c:pt>
                <c:pt idx="668">
                  <c:v>44525</c:v>
                </c:pt>
                <c:pt idx="669">
                  <c:v>44532</c:v>
                </c:pt>
                <c:pt idx="670">
                  <c:v>44539</c:v>
                </c:pt>
                <c:pt idx="671">
                  <c:v>44546</c:v>
                </c:pt>
                <c:pt idx="672">
                  <c:v>44553</c:v>
                </c:pt>
                <c:pt idx="673">
                  <c:v>44560</c:v>
                </c:pt>
                <c:pt idx="674">
                  <c:v>44567</c:v>
                </c:pt>
                <c:pt idx="675">
                  <c:v>44574</c:v>
                </c:pt>
                <c:pt idx="676">
                  <c:v>44581</c:v>
                </c:pt>
                <c:pt idx="677">
                  <c:v>44588</c:v>
                </c:pt>
                <c:pt idx="678">
                  <c:v>44595</c:v>
                </c:pt>
                <c:pt idx="679">
                  <c:v>44602</c:v>
                </c:pt>
                <c:pt idx="680">
                  <c:v>44609</c:v>
                </c:pt>
                <c:pt idx="681">
                  <c:v>44616</c:v>
                </c:pt>
                <c:pt idx="682">
                  <c:v>44623</c:v>
                </c:pt>
                <c:pt idx="683">
                  <c:v>44630</c:v>
                </c:pt>
                <c:pt idx="684">
                  <c:v>44637</c:v>
                </c:pt>
                <c:pt idx="685">
                  <c:v>44644</c:v>
                </c:pt>
                <c:pt idx="686">
                  <c:v>44651</c:v>
                </c:pt>
                <c:pt idx="687">
                  <c:v>44658</c:v>
                </c:pt>
                <c:pt idx="688">
                  <c:v>44665</c:v>
                </c:pt>
                <c:pt idx="689">
                  <c:v>44672</c:v>
                </c:pt>
                <c:pt idx="690">
                  <c:v>44679</c:v>
                </c:pt>
                <c:pt idx="691">
                  <c:v>44686</c:v>
                </c:pt>
                <c:pt idx="692">
                  <c:v>44693</c:v>
                </c:pt>
                <c:pt idx="693">
                  <c:v>44700</c:v>
                </c:pt>
                <c:pt idx="694">
                  <c:v>44707</c:v>
                </c:pt>
                <c:pt idx="695">
                  <c:v>44714</c:v>
                </c:pt>
                <c:pt idx="696">
                  <c:v>44721</c:v>
                </c:pt>
                <c:pt idx="697">
                  <c:v>44728</c:v>
                </c:pt>
                <c:pt idx="698">
                  <c:v>44735</c:v>
                </c:pt>
                <c:pt idx="699">
                  <c:v>44742</c:v>
                </c:pt>
                <c:pt idx="700">
                  <c:v>44749</c:v>
                </c:pt>
                <c:pt idx="701">
                  <c:v>44756</c:v>
                </c:pt>
                <c:pt idx="702">
                  <c:v>44763</c:v>
                </c:pt>
                <c:pt idx="703">
                  <c:v>44770</c:v>
                </c:pt>
                <c:pt idx="704">
                  <c:v>44777</c:v>
                </c:pt>
                <c:pt idx="705">
                  <c:v>44784</c:v>
                </c:pt>
                <c:pt idx="706">
                  <c:v>44791</c:v>
                </c:pt>
                <c:pt idx="707">
                  <c:v>44798</c:v>
                </c:pt>
                <c:pt idx="708">
                  <c:v>44805</c:v>
                </c:pt>
                <c:pt idx="709">
                  <c:v>44812</c:v>
                </c:pt>
                <c:pt idx="710">
                  <c:v>44819</c:v>
                </c:pt>
                <c:pt idx="711">
                  <c:v>44826</c:v>
                </c:pt>
                <c:pt idx="712">
                  <c:v>44833</c:v>
                </c:pt>
                <c:pt idx="713">
                  <c:v>44840</c:v>
                </c:pt>
                <c:pt idx="714">
                  <c:v>44847</c:v>
                </c:pt>
                <c:pt idx="715">
                  <c:v>44854</c:v>
                </c:pt>
                <c:pt idx="716">
                  <c:v>44861</c:v>
                </c:pt>
                <c:pt idx="717">
                  <c:v>44868</c:v>
                </c:pt>
                <c:pt idx="718">
                  <c:v>44875</c:v>
                </c:pt>
                <c:pt idx="719">
                  <c:v>44882</c:v>
                </c:pt>
                <c:pt idx="720">
                  <c:v>44889</c:v>
                </c:pt>
                <c:pt idx="721">
                  <c:v>44896</c:v>
                </c:pt>
                <c:pt idx="722">
                  <c:v>44903</c:v>
                </c:pt>
                <c:pt idx="723">
                  <c:v>44910</c:v>
                </c:pt>
                <c:pt idx="724">
                  <c:v>44917</c:v>
                </c:pt>
                <c:pt idx="725">
                  <c:v>44924</c:v>
                </c:pt>
                <c:pt idx="726">
                  <c:v>44931</c:v>
                </c:pt>
                <c:pt idx="727">
                  <c:v>44938</c:v>
                </c:pt>
                <c:pt idx="728">
                  <c:v>44945</c:v>
                </c:pt>
                <c:pt idx="729">
                  <c:v>44952</c:v>
                </c:pt>
                <c:pt idx="730">
                  <c:v>44959</c:v>
                </c:pt>
                <c:pt idx="731">
                  <c:v>44966</c:v>
                </c:pt>
                <c:pt idx="732">
                  <c:v>44973</c:v>
                </c:pt>
                <c:pt idx="733">
                  <c:v>44980</c:v>
                </c:pt>
                <c:pt idx="734">
                  <c:v>44987</c:v>
                </c:pt>
                <c:pt idx="735">
                  <c:v>44994</c:v>
                </c:pt>
                <c:pt idx="736">
                  <c:v>45001</c:v>
                </c:pt>
                <c:pt idx="737">
                  <c:v>45008</c:v>
                </c:pt>
                <c:pt idx="738">
                  <c:v>45015</c:v>
                </c:pt>
                <c:pt idx="739">
                  <c:v>45022</c:v>
                </c:pt>
                <c:pt idx="740">
                  <c:v>45029</c:v>
                </c:pt>
                <c:pt idx="741">
                  <c:v>45036</c:v>
                </c:pt>
                <c:pt idx="742">
                  <c:v>45043</c:v>
                </c:pt>
                <c:pt idx="743">
                  <c:v>45050</c:v>
                </c:pt>
                <c:pt idx="744">
                  <c:v>45057</c:v>
                </c:pt>
                <c:pt idx="745">
                  <c:v>45064</c:v>
                </c:pt>
                <c:pt idx="746">
                  <c:v>45071</c:v>
                </c:pt>
                <c:pt idx="747">
                  <c:v>45078</c:v>
                </c:pt>
                <c:pt idx="748">
                  <c:v>45085</c:v>
                </c:pt>
                <c:pt idx="749">
                  <c:v>45092</c:v>
                </c:pt>
                <c:pt idx="750">
                  <c:v>45099</c:v>
                </c:pt>
                <c:pt idx="751">
                  <c:v>45106</c:v>
                </c:pt>
                <c:pt idx="752">
                  <c:v>45113</c:v>
                </c:pt>
                <c:pt idx="753">
                  <c:v>45120</c:v>
                </c:pt>
                <c:pt idx="754">
                  <c:v>45127</c:v>
                </c:pt>
                <c:pt idx="755">
                  <c:v>45134</c:v>
                </c:pt>
                <c:pt idx="756">
                  <c:v>45141</c:v>
                </c:pt>
                <c:pt idx="757">
                  <c:v>45148</c:v>
                </c:pt>
                <c:pt idx="758">
                  <c:v>45155</c:v>
                </c:pt>
                <c:pt idx="759">
                  <c:v>45162</c:v>
                </c:pt>
                <c:pt idx="760">
                  <c:v>45169</c:v>
                </c:pt>
                <c:pt idx="761">
                  <c:v>45176</c:v>
                </c:pt>
                <c:pt idx="762">
                  <c:v>45183</c:v>
                </c:pt>
                <c:pt idx="763">
                  <c:v>45190</c:v>
                </c:pt>
                <c:pt idx="764">
                  <c:v>45197</c:v>
                </c:pt>
                <c:pt idx="765">
                  <c:v>45204</c:v>
                </c:pt>
                <c:pt idx="766">
                  <c:v>45211</c:v>
                </c:pt>
                <c:pt idx="767">
                  <c:v>45218</c:v>
                </c:pt>
                <c:pt idx="768">
                  <c:v>45225</c:v>
                </c:pt>
                <c:pt idx="769">
                  <c:v>45232</c:v>
                </c:pt>
                <c:pt idx="770">
                  <c:v>45239</c:v>
                </c:pt>
                <c:pt idx="771">
                  <c:v>45246</c:v>
                </c:pt>
                <c:pt idx="772">
                  <c:v>45253</c:v>
                </c:pt>
                <c:pt idx="773">
                  <c:v>45260</c:v>
                </c:pt>
                <c:pt idx="774">
                  <c:v>45267</c:v>
                </c:pt>
                <c:pt idx="775">
                  <c:v>45274</c:v>
                </c:pt>
                <c:pt idx="776">
                  <c:v>45281</c:v>
                </c:pt>
                <c:pt idx="777">
                  <c:v>45289</c:v>
                </c:pt>
                <c:pt idx="778">
                  <c:v>45296</c:v>
                </c:pt>
                <c:pt idx="779">
                  <c:v>45303</c:v>
                </c:pt>
                <c:pt idx="780">
                  <c:v>45310</c:v>
                </c:pt>
                <c:pt idx="781">
                  <c:v>45317</c:v>
                </c:pt>
                <c:pt idx="782">
                  <c:v>45324</c:v>
                </c:pt>
                <c:pt idx="783">
                  <c:v>45331</c:v>
                </c:pt>
                <c:pt idx="784">
                  <c:v>45338</c:v>
                </c:pt>
                <c:pt idx="785">
                  <c:v>45345</c:v>
                </c:pt>
                <c:pt idx="786">
                  <c:v>45352</c:v>
                </c:pt>
                <c:pt idx="787">
                  <c:v>45359</c:v>
                </c:pt>
                <c:pt idx="788">
                  <c:v>45366</c:v>
                </c:pt>
                <c:pt idx="789">
                  <c:v>45373</c:v>
                </c:pt>
                <c:pt idx="790">
                  <c:v>45384</c:v>
                </c:pt>
                <c:pt idx="791">
                  <c:v>45387</c:v>
                </c:pt>
                <c:pt idx="792">
                  <c:v>45394</c:v>
                </c:pt>
                <c:pt idx="793">
                  <c:v>45401</c:v>
                </c:pt>
                <c:pt idx="794">
                  <c:v>45408</c:v>
                </c:pt>
                <c:pt idx="795">
                  <c:v>45418</c:v>
                </c:pt>
                <c:pt idx="796">
                  <c:v>45425</c:v>
                </c:pt>
                <c:pt idx="797">
                  <c:v>45432</c:v>
                </c:pt>
                <c:pt idx="798">
                  <c:v>45439</c:v>
                </c:pt>
                <c:pt idx="799">
                  <c:v>45446</c:v>
                </c:pt>
                <c:pt idx="800">
                  <c:v>45453</c:v>
                </c:pt>
                <c:pt idx="801">
                  <c:v>45460</c:v>
                </c:pt>
                <c:pt idx="802">
                  <c:v>45467</c:v>
                </c:pt>
                <c:pt idx="803">
                  <c:v>45474</c:v>
                </c:pt>
                <c:pt idx="804">
                  <c:v>45481</c:v>
                </c:pt>
                <c:pt idx="805">
                  <c:v>45488</c:v>
                </c:pt>
                <c:pt idx="806">
                  <c:v>45495</c:v>
                </c:pt>
                <c:pt idx="807">
                  <c:v>45502</c:v>
                </c:pt>
                <c:pt idx="808">
                  <c:v>45509</c:v>
                </c:pt>
                <c:pt idx="809">
                  <c:v>45516</c:v>
                </c:pt>
                <c:pt idx="810">
                  <c:v>45523</c:v>
                </c:pt>
                <c:pt idx="811">
                  <c:v>45530</c:v>
                </c:pt>
                <c:pt idx="812">
                  <c:v>45537</c:v>
                </c:pt>
                <c:pt idx="813">
                  <c:v>45544</c:v>
                </c:pt>
                <c:pt idx="814">
                  <c:v>45551</c:v>
                </c:pt>
                <c:pt idx="815">
                  <c:v>45558</c:v>
                </c:pt>
                <c:pt idx="816">
                  <c:v>45565</c:v>
                </c:pt>
                <c:pt idx="817">
                  <c:v>45572</c:v>
                </c:pt>
                <c:pt idx="818">
                  <c:v>45579</c:v>
                </c:pt>
                <c:pt idx="819">
                  <c:v>45586</c:v>
                </c:pt>
                <c:pt idx="820">
                  <c:v>45593</c:v>
                </c:pt>
                <c:pt idx="821">
                  <c:v>45600</c:v>
                </c:pt>
                <c:pt idx="822">
                  <c:v>45607</c:v>
                </c:pt>
                <c:pt idx="823">
                  <c:v>45614</c:v>
                </c:pt>
                <c:pt idx="824">
                  <c:v>45621</c:v>
                </c:pt>
                <c:pt idx="825">
                  <c:v>45628</c:v>
                </c:pt>
                <c:pt idx="826">
                  <c:v>45635</c:v>
                </c:pt>
                <c:pt idx="827">
                  <c:v>45642</c:v>
                </c:pt>
                <c:pt idx="828">
                  <c:v>45649</c:v>
                </c:pt>
                <c:pt idx="829">
                  <c:v>45657</c:v>
                </c:pt>
                <c:pt idx="830">
                  <c:v>45664</c:v>
                </c:pt>
                <c:pt idx="831">
                  <c:v>45671</c:v>
                </c:pt>
                <c:pt idx="832">
                  <c:v>45678</c:v>
                </c:pt>
                <c:pt idx="833">
                  <c:v>45685</c:v>
                </c:pt>
                <c:pt idx="834">
                  <c:v>45692</c:v>
                </c:pt>
                <c:pt idx="835">
                  <c:v>45699</c:v>
                </c:pt>
                <c:pt idx="836">
                  <c:v>45706</c:v>
                </c:pt>
                <c:pt idx="837">
                  <c:v>45713</c:v>
                </c:pt>
                <c:pt idx="838">
                  <c:v>45720</c:v>
                </c:pt>
                <c:pt idx="839">
                  <c:v>45727</c:v>
                </c:pt>
                <c:pt idx="840">
                  <c:v>45734</c:v>
                </c:pt>
                <c:pt idx="841">
                  <c:v>45741</c:v>
                </c:pt>
                <c:pt idx="842">
                  <c:v>45748</c:v>
                </c:pt>
                <c:pt idx="843">
                  <c:v>45755</c:v>
                </c:pt>
                <c:pt idx="844">
                  <c:v>45762</c:v>
                </c:pt>
                <c:pt idx="845">
                  <c:v>45771</c:v>
                </c:pt>
                <c:pt idx="846">
                  <c:v>45779</c:v>
                </c:pt>
                <c:pt idx="847">
                  <c:v>45785</c:v>
                </c:pt>
                <c:pt idx="848">
                  <c:v>45792</c:v>
                </c:pt>
                <c:pt idx="849">
                  <c:v>45799</c:v>
                </c:pt>
                <c:pt idx="850">
                  <c:v>45806</c:v>
                </c:pt>
                <c:pt idx="851">
                  <c:v>45813</c:v>
                </c:pt>
                <c:pt idx="852">
                  <c:v>45820</c:v>
                </c:pt>
                <c:pt idx="853">
                  <c:v>45827</c:v>
                </c:pt>
                <c:pt idx="854">
                  <c:v>45834</c:v>
                </c:pt>
                <c:pt idx="855">
                  <c:v>45841</c:v>
                </c:pt>
                <c:pt idx="856">
                  <c:v>45848</c:v>
                </c:pt>
                <c:pt idx="857">
                  <c:v>45855</c:v>
                </c:pt>
                <c:pt idx="858">
                  <c:v>45862</c:v>
                </c:pt>
                <c:pt idx="859">
                  <c:v>45869</c:v>
                </c:pt>
                <c:pt idx="860">
                  <c:v>45876</c:v>
                </c:pt>
                <c:pt idx="861">
                  <c:v>45883</c:v>
                </c:pt>
                <c:pt idx="862">
                  <c:v>45890</c:v>
                </c:pt>
                <c:pt idx="863">
                  <c:v>45897</c:v>
                </c:pt>
                <c:pt idx="864">
                  <c:v>45904</c:v>
                </c:pt>
                <c:pt idx="865">
                  <c:v>45911</c:v>
                </c:pt>
                <c:pt idx="866">
                  <c:v>45918</c:v>
                </c:pt>
                <c:pt idx="867">
                  <c:v>45925</c:v>
                </c:pt>
                <c:pt idx="868">
                  <c:v>45932</c:v>
                </c:pt>
                <c:pt idx="869">
                  <c:v>45939</c:v>
                </c:pt>
                <c:pt idx="870">
                  <c:v>45946</c:v>
                </c:pt>
                <c:pt idx="871">
                  <c:v>45953</c:v>
                </c:pt>
                <c:pt idx="872">
                  <c:v>45960</c:v>
                </c:pt>
                <c:pt idx="873">
                  <c:v>45967</c:v>
                </c:pt>
                <c:pt idx="874">
                  <c:v>45974</c:v>
                </c:pt>
                <c:pt idx="875">
                  <c:v>45981</c:v>
                </c:pt>
                <c:pt idx="876">
                  <c:v>45988</c:v>
                </c:pt>
                <c:pt idx="877">
                  <c:v>45995</c:v>
                </c:pt>
                <c:pt idx="878">
                  <c:v>46002</c:v>
                </c:pt>
                <c:pt idx="879">
                  <c:v>46009</c:v>
                </c:pt>
                <c:pt idx="880">
                  <c:v>46020</c:v>
                </c:pt>
                <c:pt idx="881">
                  <c:v>46024</c:v>
                </c:pt>
                <c:pt idx="882">
                  <c:v>46030</c:v>
                </c:pt>
                <c:pt idx="883">
                  <c:v>46037</c:v>
                </c:pt>
                <c:pt idx="884">
                  <c:v>46044</c:v>
                </c:pt>
                <c:pt idx="885">
                  <c:v>46051</c:v>
                </c:pt>
                <c:pt idx="886">
                  <c:v>46058</c:v>
                </c:pt>
                <c:pt idx="887">
                  <c:v>46065</c:v>
                </c:pt>
                <c:pt idx="888">
                  <c:v>46072</c:v>
                </c:pt>
                <c:pt idx="889">
                  <c:v>46079</c:v>
                </c:pt>
                <c:pt idx="890">
                  <c:v>46086</c:v>
                </c:pt>
                <c:pt idx="891">
                  <c:v>46093</c:v>
                </c:pt>
                <c:pt idx="892">
                  <c:v>46100</c:v>
                </c:pt>
                <c:pt idx="893">
                  <c:v>46107</c:v>
                </c:pt>
                <c:pt idx="894">
                  <c:v>46114</c:v>
                </c:pt>
                <c:pt idx="895">
                  <c:v>46121</c:v>
                </c:pt>
                <c:pt idx="896">
                  <c:v>46128</c:v>
                </c:pt>
                <c:pt idx="897">
                  <c:v>46135</c:v>
                </c:pt>
                <c:pt idx="898">
                  <c:v>46142</c:v>
                </c:pt>
                <c:pt idx="899">
                  <c:v>46149</c:v>
                </c:pt>
                <c:pt idx="900">
                  <c:v>46156</c:v>
                </c:pt>
                <c:pt idx="901">
                  <c:v>46163</c:v>
                </c:pt>
                <c:pt idx="902">
                  <c:v>46170</c:v>
                </c:pt>
                <c:pt idx="903">
                  <c:v>46177</c:v>
                </c:pt>
                <c:pt idx="904">
                  <c:v>46184</c:v>
                </c:pt>
                <c:pt idx="905">
                  <c:v>46191</c:v>
                </c:pt>
                <c:pt idx="906">
                  <c:v>46198</c:v>
                </c:pt>
                <c:pt idx="907">
                  <c:v>46205</c:v>
                </c:pt>
                <c:pt idx="908">
                  <c:v>46212</c:v>
                </c:pt>
                <c:pt idx="909">
                  <c:v>46219</c:v>
                </c:pt>
                <c:pt idx="910">
                  <c:v>46226</c:v>
                </c:pt>
                <c:pt idx="911">
                  <c:v>46233</c:v>
                </c:pt>
                <c:pt idx="912">
                  <c:v>46240</c:v>
                </c:pt>
                <c:pt idx="913">
                  <c:v>46247</c:v>
                </c:pt>
                <c:pt idx="914">
                  <c:v>46254</c:v>
                </c:pt>
                <c:pt idx="915">
                  <c:v>46261</c:v>
                </c:pt>
                <c:pt idx="916">
                  <c:v>46268</c:v>
                </c:pt>
                <c:pt idx="917">
                  <c:v>46275</c:v>
                </c:pt>
                <c:pt idx="918">
                  <c:v>46282</c:v>
                </c:pt>
                <c:pt idx="919">
                  <c:v>46289</c:v>
                </c:pt>
                <c:pt idx="920">
                  <c:v>46296</c:v>
                </c:pt>
                <c:pt idx="921">
                  <c:v>46303</c:v>
                </c:pt>
                <c:pt idx="922">
                  <c:v>46310</c:v>
                </c:pt>
                <c:pt idx="923">
                  <c:v>46317</c:v>
                </c:pt>
                <c:pt idx="924">
                  <c:v>46324</c:v>
                </c:pt>
                <c:pt idx="925">
                  <c:v>46331</c:v>
                </c:pt>
                <c:pt idx="926">
                  <c:v>46338</c:v>
                </c:pt>
                <c:pt idx="927">
                  <c:v>46345</c:v>
                </c:pt>
                <c:pt idx="928">
                  <c:v>46352</c:v>
                </c:pt>
                <c:pt idx="929">
                  <c:v>46359</c:v>
                </c:pt>
                <c:pt idx="930">
                  <c:v>46366</c:v>
                </c:pt>
                <c:pt idx="931">
                  <c:v>46373</c:v>
                </c:pt>
                <c:pt idx="932">
                  <c:v>46380</c:v>
                </c:pt>
                <c:pt idx="933">
                  <c:v>46387</c:v>
                </c:pt>
                <c:pt idx="934">
                  <c:v>46394</c:v>
                </c:pt>
                <c:pt idx="935">
                  <c:v>46401</c:v>
                </c:pt>
                <c:pt idx="936">
                  <c:v>46408</c:v>
                </c:pt>
                <c:pt idx="937">
                  <c:v>46415</c:v>
                </c:pt>
                <c:pt idx="938">
                  <c:v>46422</c:v>
                </c:pt>
                <c:pt idx="939">
                  <c:v>46429</c:v>
                </c:pt>
                <c:pt idx="940">
                  <c:v>46436</c:v>
                </c:pt>
                <c:pt idx="941">
                  <c:v>46443</c:v>
                </c:pt>
                <c:pt idx="942">
                  <c:v>46450</c:v>
                </c:pt>
                <c:pt idx="943">
                  <c:v>46457</c:v>
                </c:pt>
                <c:pt idx="944">
                  <c:v>46464</c:v>
                </c:pt>
                <c:pt idx="945">
                  <c:v>46471</c:v>
                </c:pt>
                <c:pt idx="946">
                  <c:v>46478</c:v>
                </c:pt>
                <c:pt idx="947">
                  <c:v>46485</c:v>
                </c:pt>
                <c:pt idx="948">
                  <c:v>46492</c:v>
                </c:pt>
                <c:pt idx="949">
                  <c:v>46499</c:v>
                </c:pt>
                <c:pt idx="950">
                  <c:v>46506</c:v>
                </c:pt>
                <c:pt idx="951">
                  <c:v>46513</c:v>
                </c:pt>
                <c:pt idx="952">
                  <c:v>46520</c:v>
                </c:pt>
                <c:pt idx="953">
                  <c:v>46527</c:v>
                </c:pt>
                <c:pt idx="954">
                  <c:v>46534</c:v>
                </c:pt>
                <c:pt idx="955">
                  <c:v>46541</c:v>
                </c:pt>
                <c:pt idx="956">
                  <c:v>46548</c:v>
                </c:pt>
                <c:pt idx="957">
                  <c:v>46555</c:v>
                </c:pt>
                <c:pt idx="958">
                  <c:v>46562</c:v>
                </c:pt>
                <c:pt idx="959">
                  <c:v>46569</c:v>
                </c:pt>
                <c:pt idx="960">
                  <c:v>46576</c:v>
                </c:pt>
                <c:pt idx="961">
                  <c:v>46583</c:v>
                </c:pt>
                <c:pt idx="962">
                  <c:v>46590</c:v>
                </c:pt>
                <c:pt idx="963">
                  <c:v>46597</c:v>
                </c:pt>
                <c:pt idx="964">
                  <c:v>46604</c:v>
                </c:pt>
                <c:pt idx="965">
                  <c:v>46611</c:v>
                </c:pt>
                <c:pt idx="966">
                  <c:v>46618</c:v>
                </c:pt>
                <c:pt idx="967">
                  <c:v>46625</c:v>
                </c:pt>
                <c:pt idx="968">
                  <c:v>46632</c:v>
                </c:pt>
                <c:pt idx="969">
                  <c:v>46639</c:v>
                </c:pt>
                <c:pt idx="970">
                  <c:v>46646</c:v>
                </c:pt>
                <c:pt idx="971">
                  <c:v>46653</c:v>
                </c:pt>
                <c:pt idx="972">
                  <c:v>46660</c:v>
                </c:pt>
                <c:pt idx="973">
                  <c:v>46667</c:v>
                </c:pt>
                <c:pt idx="974">
                  <c:v>46674</c:v>
                </c:pt>
                <c:pt idx="975">
                  <c:v>46681</c:v>
                </c:pt>
                <c:pt idx="976">
                  <c:v>46688</c:v>
                </c:pt>
                <c:pt idx="977">
                  <c:v>46695</c:v>
                </c:pt>
                <c:pt idx="978">
                  <c:v>46702</c:v>
                </c:pt>
                <c:pt idx="979">
                  <c:v>46709</c:v>
                </c:pt>
                <c:pt idx="980">
                  <c:v>46716</c:v>
                </c:pt>
                <c:pt idx="981">
                  <c:v>46723</c:v>
                </c:pt>
                <c:pt idx="982">
                  <c:v>46730</c:v>
                </c:pt>
                <c:pt idx="983">
                  <c:v>46737</c:v>
                </c:pt>
                <c:pt idx="984">
                  <c:v>46744</c:v>
                </c:pt>
                <c:pt idx="985">
                  <c:v>46751</c:v>
                </c:pt>
                <c:pt idx="986">
                  <c:v>46758</c:v>
                </c:pt>
                <c:pt idx="987">
                  <c:v>46765</c:v>
                </c:pt>
                <c:pt idx="988">
                  <c:v>46772</c:v>
                </c:pt>
                <c:pt idx="989">
                  <c:v>46779</c:v>
                </c:pt>
                <c:pt idx="990">
                  <c:v>46786</c:v>
                </c:pt>
                <c:pt idx="991">
                  <c:v>46793</c:v>
                </c:pt>
                <c:pt idx="992">
                  <c:v>46800</c:v>
                </c:pt>
                <c:pt idx="993">
                  <c:v>46807</c:v>
                </c:pt>
                <c:pt idx="994">
                  <c:v>46814</c:v>
                </c:pt>
                <c:pt idx="995">
                  <c:v>46821</c:v>
                </c:pt>
                <c:pt idx="996">
                  <c:v>46828</c:v>
                </c:pt>
                <c:pt idx="997">
                  <c:v>46835</c:v>
                </c:pt>
                <c:pt idx="998">
                  <c:v>46842</c:v>
                </c:pt>
                <c:pt idx="999">
                  <c:v>46849</c:v>
                </c:pt>
                <c:pt idx="1000">
                  <c:v>46856</c:v>
                </c:pt>
                <c:pt idx="1001">
                  <c:v>46863</c:v>
                </c:pt>
                <c:pt idx="1002">
                  <c:v>46870</c:v>
                </c:pt>
                <c:pt idx="1003">
                  <c:v>46877</c:v>
                </c:pt>
                <c:pt idx="1004">
                  <c:v>46884</c:v>
                </c:pt>
                <c:pt idx="1005">
                  <c:v>46891</c:v>
                </c:pt>
                <c:pt idx="1006">
                  <c:v>46898</c:v>
                </c:pt>
                <c:pt idx="1007">
                  <c:v>46905</c:v>
                </c:pt>
                <c:pt idx="1008">
                  <c:v>46912</c:v>
                </c:pt>
                <c:pt idx="1009">
                  <c:v>46919</c:v>
                </c:pt>
                <c:pt idx="1010">
                  <c:v>46926</c:v>
                </c:pt>
                <c:pt idx="1011">
                  <c:v>46933</c:v>
                </c:pt>
                <c:pt idx="1012">
                  <c:v>46940</c:v>
                </c:pt>
                <c:pt idx="1013">
                  <c:v>46947</c:v>
                </c:pt>
                <c:pt idx="1014">
                  <c:v>46954</c:v>
                </c:pt>
                <c:pt idx="1015">
                  <c:v>46961</c:v>
                </c:pt>
                <c:pt idx="1016">
                  <c:v>46968</c:v>
                </c:pt>
                <c:pt idx="1017">
                  <c:v>46975</c:v>
                </c:pt>
                <c:pt idx="1018">
                  <c:v>46982</c:v>
                </c:pt>
                <c:pt idx="1019">
                  <c:v>46989</c:v>
                </c:pt>
                <c:pt idx="1020">
                  <c:v>46996</c:v>
                </c:pt>
                <c:pt idx="1021">
                  <c:v>47003</c:v>
                </c:pt>
                <c:pt idx="1022">
                  <c:v>47010</c:v>
                </c:pt>
                <c:pt idx="1023">
                  <c:v>47017</c:v>
                </c:pt>
                <c:pt idx="1024">
                  <c:v>47024</c:v>
                </c:pt>
                <c:pt idx="1025">
                  <c:v>47031</c:v>
                </c:pt>
                <c:pt idx="1026">
                  <c:v>47038</c:v>
                </c:pt>
                <c:pt idx="1027">
                  <c:v>47045</c:v>
                </c:pt>
                <c:pt idx="1028">
                  <c:v>47052</c:v>
                </c:pt>
                <c:pt idx="1029">
                  <c:v>47059</c:v>
                </c:pt>
                <c:pt idx="1030">
                  <c:v>47066</c:v>
                </c:pt>
                <c:pt idx="1031">
                  <c:v>47073</c:v>
                </c:pt>
                <c:pt idx="1032">
                  <c:v>47080</c:v>
                </c:pt>
                <c:pt idx="1033">
                  <c:v>47087</c:v>
                </c:pt>
                <c:pt idx="1034">
                  <c:v>47094</c:v>
                </c:pt>
                <c:pt idx="1035">
                  <c:v>47101</c:v>
                </c:pt>
                <c:pt idx="1036">
                  <c:v>47108</c:v>
                </c:pt>
                <c:pt idx="1037">
                  <c:v>47116</c:v>
                </c:pt>
                <c:pt idx="1038">
                  <c:v>47123</c:v>
                </c:pt>
                <c:pt idx="1039">
                  <c:v>47130</c:v>
                </c:pt>
                <c:pt idx="1040">
                  <c:v>47137</c:v>
                </c:pt>
                <c:pt idx="1041">
                  <c:v>47144</c:v>
                </c:pt>
                <c:pt idx="1042">
                  <c:v>47151</c:v>
                </c:pt>
                <c:pt idx="1043">
                  <c:v>47158</c:v>
                </c:pt>
                <c:pt idx="1044">
                  <c:v>47165</c:v>
                </c:pt>
                <c:pt idx="1045">
                  <c:v>47172</c:v>
                </c:pt>
                <c:pt idx="1046">
                  <c:v>47179</c:v>
                </c:pt>
                <c:pt idx="1047">
                  <c:v>47186</c:v>
                </c:pt>
                <c:pt idx="1048">
                  <c:v>47193</c:v>
                </c:pt>
                <c:pt idx="1049">
                  <c:v>47200</c:v>
                </c:pt>
                <c:pt idx="1050">
                  <c:v>47211</c:v>
                </c:pt>
                <c:pt idx="1051">
                  <c:v>47214</c:v>
                </c:pt>
                <c:pt idx="1052">
                  <c:v>47221</c:v>
                </c:pt>
                <c:pt idx="1053">
                  <c:v>47228</c:v>
                </c:pt>
                <c:pt idx="1054">
                  <c:v>47235</c:v>
                </c:pt>
                <c:pt idx="1055">
                  <c:v>47242</c:v>
                </c:pt>
                <c:pt idx="1056">
                  <c:v>47249</c:v>
                </c:pt>
                <c:pt idx="1057">
                  <c:v>47256</c:v>
                </c:pt>
                <c:pt idx="1058">
                  <c:v>47263</c:v>
                </c:pt>
                <c:pt idx="1059">
                  <c:v>47270</c:v>
                </c:pt>
                <c:pt idx="1060">
                  <c:v>47277</c:v>
                </c:pt>
                <c:pt idx="1061">
                  <c:v>47284</c:v>
                </c:pt>
                <c:pt idx="1062">
                  <c:v>47291</c:v>
                </c:pt>
                <c:pt idx="1063">
                  <c:v>47298</c:v>
                </c:pt>
                <c:pt idx="1064">
                  <c:v>47305</c:v>
                </c:pt>
                <c:pt idx="1065">
                  <c:v>47312</c:v>
                </c:pt>
                <c:pt idx="1066">
                  <c:v>47319</c:v>
                </c:pt>
                <c:pt idx="1067">
                  <c:v>47326</c:v>
                </c:pt>
                <c:pt idx="1068">
                  <c:v>47333</c:v>
                </c:pt>
                <c:pt idx="1069">
                  <c:v>47340</c:v>
                </c:pt>
                <c:pt idx="1070">
                  <c:v>47347</c:v>
                </c:pt>
                <c:pt idx="1071">
                  <c:v>47354</c:v>
                </c:pt>
                <c:pt idx="1072">
                  <c:v>47361</c:v>
                </c:pt>
                <c:pt idx="1073">
                  <c:v>47368</c:v>
                </c:pt>
                <c:pt idx="1074">
                  <c:v>47375</c:v>
                </c:pt>
                <c:pt idx="1075">
                  <c:v>47382</c:v>
                </c:pt>
                <c:pt idx="1076">
                  <c:v>47389</c:v>
                </c:pt>
                <c:pt idx="1077">
                  <c:v>47396</c:v>
                </c:pt>
                <c:pt idx="1078">
                  <c:v>47403</c:v>
                </c:pt>
                <c:pt idx="1079">
                  <c:v>47410</c:v>
                </c:pt>
                <c:pt idx="1080">
                  <c:v>47417</c:v>
                </c:pt>
                <c:pt idx="1081">
                  <c:v>47424</c:v>
                </c:pt>
                <c:pt idx="1082">
                  <c:v>47431</c:v>
                </c:pt>
                <c:pt idx="1083">
                  <c:v>47438</c:v>
                </c:pt>
                <c:pt idx="1084">
                  <c:v>47445</c:v>
                </c:pt>
                <c:pt idx="1085">
                  <c:v>47452</c:v>
                </c:pt>
                <c:pt idx="1086">
                  <c:v>47459</c:v>
                </c:pt>
                <c:pt idx="1087">
                  <c:v>47466</c:v>
                </c:pt>
                <c:pt idx="1088">
                  <c:v>47473</c:v>
                </c:pt>
                <c:pt idx="1089">
                  <c:v>47483</c:v>
                </c:pt>
                <c:pt idx="1090">
                  <c:v>47490</c:v>
                </c:pt>
                <c:pt idx="1091">
                  <c:v>47497</c:v>
                </c:pt>
                <c:pt idx="1092">
                  <c:v>47504</c:v>
                </c:pt>
                <c:pt idx="1093">
                  <c:v>47511</c:v>
                </c:pt>
                <c:pt idx="1094">
                  <c:v>47518</c:v>
                </c:pt>
                <c:pt idx="1095">
                  <c:v>47525</c:v>
                </c:pt>
                <c:pt idx="1096">
                  <c:v>47532</c:v>
                </c:pt>
                <c:pt idx="1097">
                  <c:v>47539</c:v>
                </c:pt>
                <c:pt idx="1098">
                  <c:v>47546</c:v>
                </c:pt>
                <c:pt idx="1099">
                  <c:v>47553</c:v>
                </c:pt>
                <c:pt idx="1100">
                  <c:v>47560</c:v>
                </c:pt>
                <c:pt idx="1101">
                  <c:v>47567</c:v>
                </c:pt>
                <c:pt idx="1102">
                  <c:v>47574</c:v>
                </c:pt>
                <c:pt idx="1103">
                  <c:v>47581</c:v>
                </c:pt>
                <c:pt idx="1104">
                  <c:v>47588</c:v>
                </c:pt>
                <c:pt idx="1105">
                  <c:v>47597</c:v>
                </c:pt>
                <c:pt idx="1106">
                  <c:v>47602</c:v>
                </c:pt>
                <c:pt idx="1107">
                  <c:v>47609</c:v>
                </c:pt>
                <c:pt idx="1108">
                  <c:v>47616</c:v>
                </c:pt>
                <c:pt idx="1109">
                  <c:v>47623</c:v>
                </c:pt>
                <c:pt idx="1110">
                  <c:v>47630</c:v>
                </c:pt>
                <c:pt idx="1111">
                  <c:v>47637</c:v>
                </c:pt>
                <c:pt idx="1112">
                  <c:v>47644</c:v>
                </c:pt>
                <c:pt idx="1113">
                  <c:v>47651</c:v>
                </c:pt>
                <c:pt idx="1114">
                  <c:v>47658</c:v>
                </c:pt>
                <c:pt idx="1115">
                  <c:v>47665</c:v>
                </c:pt>
                <c:pt idx="1116">
                  <c:v>47672</c:v>
                </c:pt>
                <c:pt idx="1117">
                  <c:v>47679</c:v>
                </c:pt>
                <c:pt idx="1118">
                  <c:v>47686</c:v>
                </c:pt>
                <c:pt idx="1119">
                  <c:v>47693</c:v>
                </c:pt>
                <c:pt idx="1120">
                  <c:v>47700</c:v>
                </c:pt>
                <c:pt idx="1121">
                  <c:v>47707</c:v>
                </c:pt>
                <c:pt idx="1122">
                  <c:v>47714</c:v>
                </c:pt>
                <c:pt idx="1123">
                  <c:v>47721</c:v>
                </c:pt>
                <c:pt idx="1124">
                  <c:v>47728</c:v>
                </c:pt>
                <c:pt idx="1125">
                  <c:v>47735</c:v>
                </c:pt>
                <c:pt idx="1126">
                  <c:v>47742</c:v>
                </c:pt>
                <c:pt idx="1127">
                  <c:v>47749</c:v>
                </c:pt>
                <c:pt idx="1128">
                  <c:v>47756</c:v>
                </c:pt>
                <c:pt idx="1129">
                  <c:v>47763</c:v>
                </c:pt>
                <c:pt idx="1130">
                  <c:v>47770</c:v>
                </c:pt>
                <c:pt idx="1131">
                  <c:v>47777</c:v>
                </c:pt>
                <c:pt idx="1132">
                  <c:v>47784</c:v>
                </c:pt>
                <c:pt idx="1133">
                  <c:v>47791</c:v>
                </c:pt>
                <c:pt idx="1134">
                  <c:v>47798</c:v>
                </c:pt>
                <c:pt idx="1135">
                  <c:v>47805</c:v>
                </c:pt>
                <c:pt idx="1136">
                  <c:v>47812</c:v>
                </c:pt>
                <c:pt idx="1137">
                  <c:v>47819</c:v>
                </c:pt>
                <c:pt idx="1138">
                  <c:v>47826</c:v>
                </c:pt>
                <c:pt idx="1139">
                  <c:v>47833</c:v>
                </c:pt>
                <c:pt idx="1140">
                  <c:v>47840</c:v>
                </c:pt>
                <c:pt idx="1141">
                  <c:v>47848</c:v>
                </c:pt>
                <c:pt idx="1142">
                  <c:v>47855</c:v>
                </c:pt>
                <c:pt idx="1143">
                  <c:v>47862</c:v>
                </c:pt>
                <c:pt idx="1144">
                  <c:v>47869</c:v>
                </c:pt>
                <c:pt idx="1145">
                  <c:v>47876</c:v>
                </c:pt>
                <c:pt idx="1146">
                  <c:v>47883</c:v>
                </c:pt>
                <c:pt idx="1147">
                  <c:v>47890</c:v>
                </c:pt>
                <c:pt idx="1148">
                  <c:v>47897</c:v>
                </c:pt>
                <c:pt idx="1149">
                  <c:v>47904</c:v>
                </c:pt>
                <c:pt idx="1150">
                  <c:v>47911</c:v>
                </c:pt>
                <c:pt idx="1151">
                  <c:v>47918</c:v>
                </c:pt>
                <c:pt idx="1152">
                  <c:v>47925</c:v>
                </c:pt>
                <c:pt idx="1153">
                  <c:v>47932</c:v>
                </c:pt>
                <c:pt idx="1154">
                  <c:v>47939</c:v>
                </c:pt>
                <c:pt idx="1155">
                  <c:v>47946</c:v>
                </c:pt>
                <c:pt idx="1156">
                  <c:v>47955</c:v>
                </c:pt>
                <c:pt idx="1157">
                  <c:v>47962</c:v>
                </c:pt>
                <c:pt idx="1158">
                  <c:v>47970</c:v>
                </c:pt>
                <c:pt idx="1159">
                  <c:v>47976</c:v>
                </c:pt>
                <c:pt idx="1160">
                  <c:v>47983</c:v>
                </c:pt>
                <c:pt idx="1161">
                  <c:v>47990</c:v>
                </c:pt>
                <c:pt idx="1162">
                  <c:v>47997</c:v>
                </c:pt>
                <c:pt idx="1163">
                  <c:v>48004</c:v>
                </c:pt>
                <c:pt idx="1164">
                  <c:v>48011</c:v>
                </c:pt>
                <c:pt idx="1165">
                  <c:v>48018</c:v>
                </c:pt>
                <c:pt idx="1166">
                  <c:v>48025</c:v>
                </c:pt>
                <c:pt idx="1167">
                  <c:v>48032</c:v>
                </c:pt>
                <c:pt idx="1168">
                  <c:v>48039</c:v>
                </c:pt>
                <c:pt idx="1169">
                  <c:v>48046</c:v>
                </c:pt>
                <c:pt idx="1170">
                  <c:v>48053</c:v>
                </c:pt>
                <c:pt idx="1171">
                  <c:v>48060</c:v>
                </c:pt>
                <c:pt idx="1172">
                  <c:v>48067</c:v>
                </c:pt>
                <c:pt idx="1173">
                  <c:v>48074</c:v>
                </c:pt>
                <c:pt idx="1174">
                  <c:v>48081</c:v>
                </c:pt>
                <c:pt idx="1175">
                  <c:v>48088</c:v>
                </c:pt>
                <c:pt idx="1176">
                  <c:v>48095</c:v>
                </c:pt>
                <c:pt idx="1177">
                  <c:v>48102</c:v>
                </c:pt>
                <c:pt idx="1178">
                  <c:v>48109</c:v>
                </c:pt>
                <c:pt idx="1179">
                  <c:v>48116</c:v>
                </c:pt>
                <c:pt idx="1180">
                  <c:v>48123</c:v>
                </c:pt>
                <c:pt idx="1181">
                  <c:v>48130</c:v>
                </c:pt>
                <c:pt idx="1182">
                  <c:v>48137</c:v>
                </c:pt>
                <c:pt idx="1183">
                  <c:v>48144</c:v>
                </c:pt>
                <c:pt idx="1184">
                  <c:v>48151</c:v>
                </c:pt>
                <c:pt idx="1185">
                  <c:v>48158</c:v>
                </c:pt>
                <c:pt idx="1186">
                  <c:v>48165</c:v>
                </c:pt>
                <c:pt idx="1187">
                  <c:v>48172</c:v>
                </c:pt>
                <c:pt idx="1188">
                  <c:v>48179</c:v>
                </c:pt>
                <c:pt idx="1189">
                  <c:v>48186</c:v>
                </c:pt>
                <c:pt idx="1190">
                  <c:v>48193</c:v>
                </c:pt>
                <c:pt idx="1191">
                  <c:v>48200</c:v>
                </c:pt>
                <c:pt idx="1192">
                  <c:v>48211</c:v>
                </c:pt>
                <c:pt idx="1193">
                  <c:v>48215</c:v>
                </c:pt>
                <c:pt idx="1194">
                  <c:v>48221</c:v>
                </c:pt>
                <c:pt idx="1195">
                  <c:v>48228</c:v>
                </c:pt>
                <c:pt idx="1196">
                  <c:v>48235</c:v>
                </c:pt>
                <c:pt idx="1197">
                  <c:v>48242</c:v>
                </c:pt>
                <c:pt idx="1198">
                  <c:v>48249</c:v>
                </c:pt>
                <c:pt idx="1199">
                  <c:v>48256</c:v>
                </c:pt>
                <c:pt idx="1200">
                  <c:v>48263</c:v>
                </c:pt>
                <c:pt idx="1201">
                  <c:v>48270</c:v>
                </c:pt>
                <c:pt idx="1202">
                  <c:v>48277</c:v>
                </c:pt>
                <c:pt idx="1203">
                  <c:v>48284</c:v>
                </c:pt>
                <c:pt idx="1204">
                  <c:v>48291</c:v>
                </c:pt>
                <c:pt idx="1205">
                  <c:v>48298</c:v>
                </c:pt>
                <c:pt idx="1206">
                  <c:v>48305</c:v>
                </c:pt>
                <c:pt idx="1207">
                  <c:v>48312</c:v>
                </c:pt>
                <c:pt idx="1208">
                  <c:v>48319</c:v>
                </c:pt>
                <c:pt idx="1209">
                  <c:v>48326</c:v>
                </c:pt>
                <c:pt idx="1210">
                  <c:v>48333</c:v>
                </c:pt>
                <c:pt idx="1211">
                  <c:v>48340</c:v>
                </c:pt>
                <c:pt idx="1212">
                  <c:v>48347</c:v>
                </c:pt>
                <c:pt idx="1213">
                  <c:v>48354</c:v>
                </c:pt>
                <c:pt idx="1214">
                  <c:v>48361</c:v>
                </c:pt>
                <c:pt idx="1215">
                  <c:v>48368</c:v>
                </c:pt>
                <c:pt idx="1216">
                  <c:v>48375</c:v>
                </c:pt>
                <c:pt idx="1217">
                  <c:v>48382</c:v>
                </c:pt>
                <c:pt idx="1218">
                  <c:v>48389</c:v>
                </c:pt>
                <c:pt idx="1219">
                  <c:v>48396</c:v>
                </c:pt>
                <c:pt idx="1220">
                  <c:v>48403</c:v>
                </c:pt>
                <c:pt idx="1221">
                  <c:v>48410</c:v>
                </c:pt>
                <c:pt idx="1222">
                  <c:v>48417</c:v>
                </c:pt>
                <c:pt idx="1223">
                  <c:v>48424</c:v>
                </c:pt>
                <c:pt idx="1224">
                  <c:v>48431</c:v>
                </c:pt>
                <c:pt idx="1225">
                  <c:v>48438</c:v>
                </c:pt>
                <c:pt idx="1226">
                  <c:v>48445</c:v>
                </c:pt>
                <c:pt idx="1227">
                  <c:v>48452</c:v>
                </c:pt>
                <c:pt idx="1228">
                  <c:v>48459</c:v>
                </c:pt>
                <c:pt idx="1229">
                  <c:v>48466</c:v>
                </c:pt>
                <c:pt idx="1230">
                  <c:v>48473</c:v>
                </c:pt>
                <c:pt idx="1231">
                  <c:v>48480</c:v>
                </c:pt>
                <c:pt idx="1232">
                  <c:v>48487</c:v>
                </c:pt>
                <c:pt idx="1233">
                  <c:v>48494</c:v>
                </c:pt>
                <c:pt idx="1234">
                  <c:v>48501</c:v>
                </c:pt>
                <c:pt idx="1235">
                  <c:v>48508</c:v>
                </c:pt>
                <c:pt idx="1236">
                  <c:v>48515</c:v>
                </c:pt>
                <c:pt idx="1237">
                  <c:v>48522</c:v>
                </c:pt>
                <c:pt idx="1238">
                  <c:v>48529</c:v>
                </c:pt>
                <c:pt idx="1239">
                  <c:v>48536</c:v>
                </c:pt>
                <c:pt idx="1240">
                  <c:v>48543</c:v>
                </c:pt>
                <c:pt idx="1241">
                  <c:v>48550</c:v>
                </c:pt>
                <c:pt idx="1242">
                  <c:v>48557</c:v>
                </c:pt>
                <c:pt idx="1243">
                  <c:v>48564</c:v>
                </c:pt>
                <c:pt idx="1244">
                  <c:v>48571</c:v>
                </c:pt>
                <c:pt idx="1245">
                  <c:v>48578</c:v>
                </c:pt>
                <c:pt idx="1246">
                  <c:v>48585</c:v>
                </c:pt>
                <c:pt idx="1247">
                  <c:v>48592</c:v>
                </c:pt>
                <c:pt idx="1248">
                  <c:v>48599</c:v>
                </c:pt>
                <c:pt idx="1249">
                  <c:v>48606</c:v>
                </c:pt>
                <c:pt idx="1250">
                  <c:v>48613</c:v>
                </c:pt>
                <c:pt idx="1251">
                  <c:v>48620</c:v>
                </c:pt>
                <c:pt idx="1252">
                  <c:v>48627</c:v>
                </c:pt>
                <c:pt idx="1253">
                  <c:v>48634</c:v>
                </c:pt>
                <c:pt idx="1254">
                  <c:v>48641</c:v>
                </c:pt>
                <c:pt idx="1255">
                  <c:v>48648</c:v>
                </c:pt>
                <c:pt idx="1256">
                  <c:v>48655</c:v>
                </c:pt>
                <c:pt idx="1257">
                  <c:v>48662</c:v>
                </c:pt>
                <c:pt idx="1258">
                  <c:v>48669</c:v>
                </c:pt>
                <c:pt idx="1259">
                  <c:v>48676</c:v>
                </c:pt>
                <c:pt idx="1260">
                  <c:v>48683</c:v>
                </c:pt>
                <c:pt idx="1261">
                  <c:v>48690</c:v>
                </c:pt>
                <c:pt idx="1262">
                  <c:v>48697</c:v>
                </c:pt>
                <c:pt idx="1263">
                  <c:v>48704</c:v>
                </c:pt>
                <c:pt idx="1264">
                  <c:v>48711</c:v>
                </c:pt>
                <c:pt idx="1265">
                  <c:v>48718</c:v>
                </c:pt>
                <c:pt idx="1266">
                  <c:v>48725</c:v>
                </c:pt>
                <c:pt idx="1267">
                  <c:v>48732</c:v>
                </c:pt>
                <c:pt idx="1268">
                  <c:v>48739</c:v>
                </c:pt>
                <c:pt idx="1269">
                  <c:v>48746</c:v>
                </c:pt>
                <c:pt idx="1270">
                  <c:v>48753</c:v>
                </c:pt>
                <c:pt idx="1271">
                  <c:v>48760</c:v>
                </c:pt>
                <c:pt idx="1272">
                  <c:v>48767</c:v>
                </c:pt>
                <c:pt idx="1273">
                  <c:v>48774</c:v>
                </c:pt>
                <c:pt idx="1274">
                  <c:v>48781</c:v>
                </c:pt>
                <c:pt idx="1275">
                  <c:v>48788</c:v>
                </c:pt>
                <c:pt idx="1276">
                  <c:v>48795</c:v>
                </c:pt>
                <c:pt idx="1277">
                  <c:v>48802</c:v>
                </c:pt>
                <c:pt idx="1278">
                  <c:v>48809</c:v>
                </c:pt>
                <c:pt idx="1279">
                  <c:v>48816</c:v>
                </c:pt>
                <c:pt idx="1280">
                  <c:v>48823</c:v>
                </c:pt>
                <c:pt idx="1281">
                  <c:v>48830</c:v>
                </c:pt>
                <c:pt idx="1282">
                  <c:v>48837</c:v>
                </c:pt>
                <c:pt idx="1283">
                  <c:v>48844</c:v>
                </c:pt>
                <c:pt idx="1284">
                  <c:v>48851</c:v>
                </c:pt>
                <c:pt idx="1285">
                  <c:v>48858</c:v>
                </c:pt>
                <c:pt idx="1286">
                  <c:v>48865</c:v>
                </c:pt>
                <c:pt idx="1287">
                  <c:v>48872</c:v>
                </c:pt>
                <c:pt idx="1288">
                  <c:v>48879</c:v>
                </c:pt>
                <c:pt idx="1289">
                  <c:v>48886</c:v>
                </c:pt>
                <c:pt idx="1290">
                  <c:v>48893</c:v>
                </c:pt>
                <c:pt idx="1291">
                  <c:v>48900</c:v>
                </c:pt>
                <c:pt idx="1292">
                  <c:v>48907</c:v>
                </c:pt>
                <c:pt idx="1293">
                  <c:v>48914</c:v>
                </c:pt>
                <c:pt idx="1294">
                  <c:v>48921</c:v>
                </c:pt>
                <c:pt idx="1295">
                  <c:v>48928</c:v>
                </c:pt>
                <c:pt idx="1296">
                  <c:v>48935</c:v>
                </c:pt>
                <c:pt idx="1297">
                  <c:v>48942</c:v>
                </c:pt>
                <c:pt idx="1298">
                  <c:v>48949</c:v>
                </c:pt>
                <c:pt idx="1299">
                  <c:v>48956</c:v>
                </c:pt>
                <c:pt idx="1300">
                  <c:v>48963</c:v>
                </c:pt>
                <c:pt idx="1301">
                  <c:v>48970</c:v>
                </c:pt>
                <c:pt idx="1302">
                  <c:v>48977</c:v>
                </c:pt>
                <c:pt idx="1303">
                  <c:v>48984</c:v>
                </c:pt>
                <c:pt idx="1304">
                  <c:v>48991</c:v>
                </c:pt>
                <c:pt idx="1305">
                  <c:v>48998</c:v>
                </c:pt>
                <c:pt idx="1306">
                  <c:v>49005</c:v>
                </c:pt>
                <c:pt idx="1307">
                  <c:v>49012</c:v>
                </c:pt>
                <c:pt idx="1308">
                  <c:v>49019</c:v>
                </c:pt>
                <c:pt idx="1309">
                  <c:v>49026</c:v>
                </c:pt>
                <c:pt idx="1310">
                  <c:v>49033</c:v>
                </c:pt>
                <c:pt idx="1311">
                  <c:v>49040</c:v>
                </c:pt>
                <c:pt idx="1312">
                  <c:v>49047</c:v>
                </c:pt>
                <c:pt idx="1313">
                  <c:v>49054</c:v>
                </c:pt>
                <c:pt idx="1314">
                  <c:v>49061</c:v>
                </c:pt>
                <c:pt idx="1315">
                  <c:v>49068</c:v>
                </c:pt>
                <c:pt idx="1316">
                  <c:v>49075</c:v>
                </c:pt>
                <c:pt idx="1317">
                  <c:v>49082</c:v>
                </c:pt>
                <c:pt idx="1318">
                  <c:v>49089</c:v>
                </c:pt>
                <c:pt idx="1319">
                  <c:v>49096</c:v>
                </c:pt>
                <c:pt idx="1320">
                  <c:v>49103</c:v>
                </c:pt>
                <c:pt idx="1321">
                  <c:v>49110</c:v>
                </c:pt>
                <c:pt idx="1322">
                  <c:v>49117</c:v>
                </c:pt>
                <c:pt idx="1323">
                  <c:v>49124</c:v>
                </c:pt>
                <c:pt idx="1324">
                  <c:v>49131</c:v>
                </c:pt>
                <c:pt idx="1325">
                  <c:v>49138</c:v>
                </c:pt>
                <c:pt idx="1326">
                  <c:v>49145</c:v>
                </c:pt>
                <c:pt idx="1327">
                  <c:v>49152</c:v>
                </c:pt>
                <c:pt idx="1328">
                  <c:v>49159</c:v>
                </c:pt>
                <c:pt idx="1329">
                  <c:v>49166</c:v>
                </c:pt>
                <c:pt idx="1330">
                  <c:v>49173</c:v>
                </c:pt>
                <c:pt idx="1331">
                  <c:v>49180</c:v>
                </c:pt>
                <c:pt idx="1332">
                  <c:v>49187</c:v>
                </c:pt>
                <c:pt idx="1333">
                  <c:v>49194</c:v>
                </c:pt>
                <c:pt idx="1334">
                  <c:v>49201</c:v>
                </c:pt>
                <c:pt idx="1335">
                  <c:v>49208</c:v>
                </c:pt>
                <c:pt idx="1336">
                  <c:v>49215</c:v>
                </c:pt>
                <c:pt idx="1337">
                  <c:v>49222</c:v>
                </c:pt>
                <c:pt idx="1338">
                  <c:v>49229</c:v>
                </c:pt>
                <c:pt idx="1339">
                  <c:v>49236</c:v>
                </c:pt>
                <c:pt idx="1340">
                  <c:v>49243</c:v>
                </c:pt>
                <c:pt idx="1341">
                  <c:v>49250</c:v>
                </c:pt>
                <c:pt idx="1342">
                  <c:v>49257</c:v>
                </c:pt>
                <c:pt idx="1343">
                  <c:v>49264</c:v>
                </c:pt>
                <c:pt idx="1344">
                  <c:v>49271</c:v>
                </c:pt>
                <c:pt idx="1345">
                  <c:v>49278</c:v>
                </c:pt>
                <c:pt idx="1346">
                  <c:v>49285</c:v>
                </c:pt>
                <c:pt idx="1347">
                  <c:v>49292</c:v>
                </c:pt>
                <c:pt idx="1348">
                  <c:v>49299</c:v>
                </c:pt>
                <c:pt idx="1349">
                  <c:v>49307</c:v>
                </c:pt>
                <c:pt idx="1350">
                  <c:v>49314</c:v>
                </c:pt>
                <c:pt idx="1351">
                  <c:v>49321</c:v>
                </c:pt>
                <c:pt idx="1352">
                  <c:v>49328</c:v>
                </c:pt>
                <c:pt idx="1353">
                  <c:v>49335</c:v>
                </c:pt>
                <c:pt idx="1354">
                  <c:v>49342</c:v>
                </c:pt>
                <c:pt idx="1355">
                  <c:v>49349</c:v>
                </c:pt>
                <c:pt idx="1356">
                  <c:v>49356</c:v>
                </c:pt>
                <c:pt idx="1357">
                  <c:v>49363</c:v>
                </c:pt>
                <c:pt idx="1358">
                  <c:v>49370</c:v>
                </c:pt>
                <c:pt idx="1359">
                  <c:v>49377</c:v>
                </c:pt>
                <c:pt idx="1360">
                  <c:v>49384</c:v>
                </c:pt>
                <c:pt idx="1361">
                  <c:v>49395</c:v>
                </c:pt>
                <c:pt idx="1362">
                  <c:v>49398</c:v>
                </c:pt>
                <c:pt idx="1363">
                  <c:v>49405</c:v>
                </c:pt>
                <c:pt idx="1364">
                  <c:v>49412</c:v>
                </c:pt>
                <c:pt idx="1365">
                  <c:v>49419</c:v>
                </c:pt>
                <c:pt idx="1366">
                  <c:v>49426</c:v>
                </c:pt>
                <c:pt idx="1367">
                  <c:v>49433</c:v>
                </c:pt>
                <c:pt idx="1368">
                  <c:v>49440</c:v>
                </c:pt>
                <c:pt idx="1369">
                  <c:v>49447</c:v>
                </c:pt>
                <c:pt idx="1370">
                  <c:v>49454</c:v>
                </c:pt>
                <c:pt idx="1371">
                  <c:v>49461</c:v>
                </c:pt>
                <c:pt idx="1372">
                  <c:v>49468</c:v>
                </c:pt>
                <c:pt idx="1373">
                  <c:v>49475</c:v>
                </c:pt>
                <c:pt idx="1374">
                  <c:v>49482</c:v>
                </c:pt>
                <c:pt idx="1375">
                  <c:v>49489</c:v>
                </c:pt>
                <c:pt idx="1376">
                  <c:v>49496</c:v>
                </c:pt>
                <c:pt idx="1377">
                  <c:v>49503</c:v>
                </c:pt>
                <c:pt idx="1378">
                  <c:v>49510</c:v>
                </c:pt>
                <c:pt idx="1379">
                  <c:v>49517</c:v>
                </c:pt>
                <c:pt idx="1380">
                  <c:v>49524</c:v>
                </c:pt>
                <c:pt idx="1381">
                  <c:v>49531</c:v>
                </c:pt>
                <c:pt idx="1382">
                  <c:v>49538</c:v>
                </c:pt>
                <c:pt idx="1383">
                  <c:v>49545</c:v>
                </c:pt>
                <c:pt idx="1384">
                  <c:v>49552</c:v>
                </c:pt>
                <c:pt idx="1385">
                  <c:v>49559</c:v>
                </c:pt>
                <c:pt idx="1386">
                  <c:v>49566</c:v>
                </c:pt>
                <c:pt idx="1387">
                  <c:v>49573</c:v>
                </c:pt>
                <c:pt idx="1388">
                  <c:v>49580</c:v>
                </c:pt>
                <c:pt idx="1389">
                  <c:v>49587</c:v>
                </c:pt>
                <c:pt idx="1390">
                  <c:v>49594</c:v>
                </c:pt>
                <c:pt idx="1391">
                  <c:v>49601</c:v>
                </c:pt>
                <c:pt idx="1392">
                  <c:v>49608</c:v>
                </c:pt>
                <c:pt idx="1393">
                  <c:v>49615</c:v>
                </c:pt>
                <c:pt idx="1394">
                  <c:v>49622</c:v>
                </c:pt>
                <c:pt idx="1395">
                  <c:v>49629</c:v>
                </c:pt>
                <c:pt idx="1396">
                  <c:v>49636</c:v>
                </c:pt>
                <c:pt idx="1397">
                  <c:v>49643</c:v>
                </c:pt>
                <c:pt idx="1398">
                  <c:v>49650</c:v>
                </c:pt>
                <c:pt idx="1399">
                  <c:v>49657</c:v>
                </c:pt>
                <c:pt idx="1400">
                  <c:v>49664</c:v>
                </c:pt>
                <c:pt idx="1401">
                  <c:v>49674</c:v>
                </c:pt>
                <c:pt idx="1402">
                  <c:v>49681</c:v>
                </c:pt>
                <c:pt idx="1403">
                  <c:v>49688</c:v>
                </c:pt>
                <c:pt idx="1404">
                  <c:v>49695</c:v>
                </c:pt>
                <c:pt idx="1405">
                  <c:v>49702</c:v>
                </c:pt>
                <c:pt idx="1406">
                  <c:v>49709</c:v>
                </c:pt>
                <c:pt idx="1407">
                  <c:v>49716</c:v>
                </c:pt>
                <c:pt idx="1408">
                  <c:v>49723</c:v>
                </c:pt>
                <c:pt idx="1409">
                  <c:v>49730</c:v>
                </c:pt>
                <c:pt idx="1410">
                  <c:v>49737</c:v>
                </c:pt>
                <c:pt idx="1411">
                  <c:v>49744</c:v>
                </c:pt>
                <c:pt idx="1412">
                  <c:v>49751</c:v>
                </c:pt>
                <c:pt idx="1413">
                  <c:v>49758</c:v>
                </c:pt>
                <c:pt idx="1414">
                  <c:v>49765</c:v>
                </c:pt>
                <c:pt idx="1415">
                  <c:v>49772</c:v>
                </c:pt>
                <c:pt idx="1416">
                  <c:v>49781</c:v>
                </c:pt>
                <c:pt idx="1417">
                  <c:v>49786</c:v>
                </c:pt>
                <c:pt idx="1418">
                  <c:v>49793</c:v>
                </c:pt>
                <c:pt idx="1419">
                  <c:v>49801</c:v>
                </c:pt>
                <c:pt idx="1420">
                  <c:v>49808</c:v>
                </c:pt>
                <c:pt idx="1421">
                  <c:v>49815</c:v>
                </c:pt>
                <c:pt idx="1422">
                  <c:v>49822</c:v>
                </c:pt>
                <c:pt idx="1423">
                  <c:v>49829</c:v>
                </c:pt>
                <c:pt idx="1424">
                  <c:v>49836</c:v>
                </c:pt>
                <c:pt idx="1425">
                  <c:v>49843</c:v>
                </c:pt>
                <c:pt idx="1426">
                  <c:v>49850</c:v>
                </c:pt>
                <c:pt idx="1427">
                  <c:v>49857</c:v>
                </c:pt>
                <c:pt idx="1428">
                  <c:v>49864</c:v>
                </c:pt>
                <c:pt idx="1429">
                  <c:v>49871</c:v>
                </c:pt>
                <c:pt idx="1430">
                  <c:v>49878</c:v>
                </c:pt>
                <c:pt idx="1431">
                  <c:v>49885</c:v>
                </c:pt>
                <c:pt idx="1432">
                  <c:v>49892</c:v>
                </c:pt>
                <c:pt idx="1433">
                  <c:v>49899</c:v>
                </c:pt>
                <c:pt idx="1434">
                  <c:v>49906</c:v>
                </c:pt>
                <c:pt idx="1435">
                  <c:v>49913</c:v>
                </c:pt>
                <c:pt idx="1436">
                  <c:v>49920</c:v>
                </c:pt>
                <c:pt idx="1437">
                  <c:v>49927</c:v>
                </c:pt>
                <c:pt idx="1438">
                  <c:v>49934</c:v>
                </c:pt>
                <c:pt idx="1439">
                  <c:v>49941</c:v>
                </c:pt>
                <c:pt idx="1440">
                  <c:v>49948</c:v>
                </c:pt>
                <c:pt idx="1441">
                  <c:v>49955</c:v>
                </c:pt>
                <c:pt idx="1442">
                  <c:v>49962</c:v>
                </c:pt>
                <c:pt idx="1443">
                  <c:v>49969</c:v>
                </c:pt>
                <c:pt idx="1444">
                  <c:v>49976</c:v>
                </c:pt>
                <c:pt idx="1445">
                  <c:v>49983</c:v>
                </c:pt>
                <c:pt idx="1446">
                  <c:v>49990</c:v>
                </c:pt>
                <c:pt idx="1447">
                  <c:v>49997</c:v>
                </c:pt>
                <c:pt idx="1448">
                  <c:v>50004</c:v>
                </c:pt>
                <c:pt idx="1449">
                  <c:v>50011</c:v>
                </c:pt>
                <c:pt idx="1450">
                  <c:v>50018</c:v>
                </c:pt>
                <c:pt idx="1451">
                  <c:v>50025</c:v>
                </c:pt>
                <c:pt idx="1452">
                  <c:v>50032</c:v>
                </c:pt>
                <c:pt idx="1453">
                  <c:v>50040</c:v>
                </c:pt>
                <c:pt idx="1454">
                  <c:v>50047</c:v>
                </c:pt>
                <c:pt idx="1455">
                  <c:v>50054</c:v>
                </c:pt>
                <c:pt idx="1456">
                  <c:v>50061</c:v>
                </c:pt>
                <c:pt idx="1457">
                  <c:v>50068</c:v>
                </c:pt>
                <c:pt idx="1458">
                  <c:v>50075</c:v>
                </c:pt>
                <c:pt idx="1459">
                  <c:v>50082</c:v>
                </c:pt>
                <c:pt idx="1460">
                  <c:v>50089</c:v>
                </c:pt>
                <c:pt idx="1461">
                  <c:v>50096</c:v>
                </c:pt>
                <c:pt idx="1462">
                  <c:v>50103</c:v>
                </c:pt>
                <c:pt idx="1463">
                  <c:v>50110</c:v>
                </c:pt>
                <c:pt idx="1464">
                  <c:v>50117</c:v>
                </c:pt>
                <c:pt idx="1465">
                  <c:v>50124</c:v>
                </c:pt>
                <c:pt idx="1466">
                  <c:v>50131</c:v>
                </c:pt>
                <c:pt idx="1467">
                  <c:v>50139</c:v>
                </c:pt>
                <c:pt idx="1468">
                  <c:v>50146</c:v>
                </c:pt>
                <c:pt idx="1469">
                  <c:v>50153</c:v>
                </c:pt>
                <c:pt idx="1470">
                  <c:v>50160</c:v>
                </c:pt>
                <c:pt idx="1471">
                  <c:v>50167</c:v>
                </c:pt>
                <c:pt idx="1472">
                  <c:v>50174</c:v>
                </c:pt>
                <c:pt idx="1473">
                  <c:v>50181</c:v>
                </c:pt>
                <c:pt idx="1474">
                  <c:v>50188</c:v>
                </c:pt>
                <c:pt idx="1475">
                  <c:v>50195</c:v>
                </c:pt>
                <c:pt idx="1476">
                  <c:v>50202</c:v>
                </c:pt>
                <c:pt idx="1477">
                  <c:v>50209</c:v>
                </c:pt>
                <c:pt idx="1478">
                  <c:v>50216</c:v>
                </c:pt>
                <c:pt idx="1479">
                  <c:v>50223</c:v>
                </c:pt>
                <c:pt idx="1480">
                  <c:v>50230</c:v>
                </c:pt>
                <c:pt idx="1481">
                  <c:v>50237</c:v>
                </c:pt>
                <c:pt idx="1482">
                  <c:v>50244</c:v>
                </c:pt>
                <c:pt idx="1483">
                  <c:v>50251</c:v>
                </c:pt>
                <c:pt idx="1484">
                  <c:v>50258</c:v>
                </c:pt>
                <c:pt idx="1485">
                  <c:v>50265</c:v>
                </c:pt>
                <c:pt idx="1486">
                  <c:v>50272</c:v>
                </c:pt>
                <c:pt idx="1487">
                  <c:v>50279</c:v>
                </c:pt>
                <c:pt idx="1488">
                  <c:v>50286</c:v>
                </c:pt>
                <c:pt idx="1489">
                  <c:v>50293</c:v>
                </c:pt>
                <c:pt idx="1490">
                  <c:v>50300</c:v>
                </c:pt>
                <c:pt idx="1491">
                  <c:v>50307</c:v>
                </c:pt>
                <c:pt idx="1492">
                  <c:v>50314</c:v>
                </c:pt>
                <c:pt idx="1493">
                  <c:v>50321</c:v>
                </c:pt>
                <c:pt idx="1494">
                  <c:v>50328</c:v>
                </c:pt>
                <c:pt idx="1495">
                  <c:v>50335</c:v>
                </c:pt>
                <c:pt idx="1496">
                  <c:v>50342</c:v>
                </c:pt>
                <c:pt idx="1497">
                  <c:v>50349</c:v>
                </c:pt>
                <c:pt idx="1498">
                  <c:v>50356</c:v>
                </c:pt>
                <c:pt idx="1499">
                  <c:v>50363</c:v>
                </c:pt>
                <c:pt idx="1500">
                  <c:v>50370</c:v>
                </c:pt>
                <c:pt idx="1501">
                  <c:v>50377</c:v>
                </c:pt>
                <c:pt idx="1502">
                  <c:v>50384</c:v>
                </c:pt>
                <c:pt idx="1503">
                  <c:v>50391</c:v>
                </c:pt>
                <c:pt idx="1504">
                  <c:v>50398</c:v>
                </c:pt>
                <c:pt idx="1505">
                  <c:v>50405</c:v>
                </c:pt>
                <c:pt idx="1506">
                  <c:v>50412</c:v>
                </c:pt>
                <c:pt idx="1507">
                  <c:v>50419</c:v>
                </c:pt>
                <c:pt idx="1508">
                  <c:v>50426</c:v>
                </c:pt>
                <c:pt idx="1509">
                  <c:v>50433</c:v>
                </c:pt>
                <c:pt idx="1510">
                  <c:v>50440</c:v>
                </c:pt>
                <c:pt idx="1511">
                  <c:v>50447</c:v>
                </c:pt>
                <c:pt idx="1512">
                  <c:v>50454</c:v>
                </c:pt>
                <c:pt idx="1513">
                  <c:v>50461</c:v>
                </c:pt>
                <c:pt idx="1514">
                  <c:v>50468</c:v>
                </c:pt>
                <c:pt idx="1515">
                  <c:v>50475</c:v>
                </c:pt>
                <c:pt idx="1516">
                  <c:v>50482</c:v>
                </c:pt>
                <c:pt idx="1517">
                  <c:v>50489</c:v>
                </c:pt>
                <c:pt idx="1518">
                  <c:v>50496</c:v>
                </c:pt>
                <c:pt idx="1519">
                  <c:v>50503</c:v>
                </c:pt>
                <c:pt idx="1520">
                  <c:v>50510</c:v>
                </c:pt>
                <c:pt idx="1521">
                  <c:v>50517</c:v>
                </c:pt>
                <c:pt idx="1522">
                  <c:v>50524</c:v>
                </c:pt>
                <c:pt idx="1523">
                  <c:v>50531</c:v>
                </c:pt>
                <c:pt idx="1524">
                  <c:v>50538</c:v>
                </c:pt>
                <c:pt idx="1525">
                  <c:v>50545</c:v>
                </c:pt>
                <c:pt idx="1526">
                  <c:v>50552</c:v>
                </c:pt>
                <c:pt idx="1527">
                  <c:v>50559</c:v>
                </c:pt>
                <c:pt idx="1528">
                  <c:v>50566</c:v>
                </c:pt>
                <c:pt idx="1529">
                  <c:v>50573</c:v>
                </c:pt>
                <c:pt idx="1530">
                  <c:v>50580</c:v>
                </c:pt>
                <c:pt idx="1531">
                  <c:v>50587</c:v>
                </c:pt>
                <c:pt idx="1532">
                  <c:v>50594</c:v>
                </c:pt>
                <c:pt idx="1533">
                  <c:v>50601</c:v>
                </c:pt>
                <c:pt idx="1534">
                  <c:v>50608</c:v>
                </c:pt>
                <c:pt idx="1535">
                  <c:v>50615</c:v>
                </c:pt>
                <c:pt idx="1536">
                  <c:v>50622</c:v>
                </c:pt>
                <c:pt idx="1537">
                  <c:v>50629</c:v>
                </c:pt>
                <c:pt idx="1538">
                  <c:v>50636</c:v>
                </c:pt>
                <c:pt idx="1539">
                  <c:v>50643</c:v>
                </c:pt>
                <c:pt idx="1540">
                  <c:v>50650</c:v>
                </c:pt>
                <c:pt idx="1541">
                  <c:v>50657</c:v>
                </c:pt>
                <c:pt idx="1542">
                  <c:v>50664</c:v>
                </c:pt>
                <c:pt idx="1543">
                  <c:v>50671</c:v>
                </c:pt>
                <c:pt idx="1544">
                  <c:v>50678</c:v>
                </c:pt>
                <c:pt idx="1545">
                  <c:v>50685</c:v>
                </c:pt>
                <c:pt idx="1546">
                  <c:v>50692</c:v>
                </c:pt>
                <c:pt idx="1547">
                  <c:v>50699</c:v>
                </c:pt>
                <c:pt idx="1548">
                  <c:v>50706</c:v>
                </c:pt>
                <c:pt idx="1549">
                  <c:v>50713</c:v>
                </c:pt>
                <c:pt idx="1550">
                  <c:v>50720</c:v>
                </c:pt>
                <c:pt idx="1551">
                  <c:v>50727</c:v>
                </c:pt>
                <c:pt idx="1552">
                  <c:v>50734</c:v>
                </c:pt>
                <c:pt idx="1553">
                  <c:v>50741</c:v>
                </c:pt>
                <c:pt idx="1554">
                  <c:v>50748</c:v>
                </c:pt>
                <c:pt idx="1555">
                  <c:v>50755</c:v>
                </c:pt>
                <c:pt idx="1556">
                  <c:v>50762</c:v>
                </c:pt>
                <c:pt idx="1557">
                  <c:v>50769</c:v>
                </c:pt>
                <c:pt idx="1558">
                  <c:v>50776</c:v>
                </c:pt>
                <c:pt idx="1559">
                  <c:v>50783</c:v>
                </c:pt>
                <c:pt idx="1560">
                  <c:v>50790</c:v>
                </c:pt>
                <c:pt idx="1561">
                  <c:v>50797</c:v>
                </c:pt>
                <c:pt idx="1562">
                  <c:v>50804</c:v>
                </c:pt>
                <c:pt idx="1563">
                  <c:v>50811</c:v>
                </c:pt>
                <c:pt idx="1564">
                  <c:v>50818</c:v>
                </c:pt>
                <c:pt idx="1565">
                  <c:v>50825</c:v>
                </c:pt>
                <c:pt idx="1566">
                  <c:v>50832</c:v>
                </c:pt>
                <c:pt idx="1567">
                  <c:v>50839</c:v>
                </c:pt>
                <c:pt idx="1568">
                  <c:v>50846</c:v>
                </c:pt>
                <c:pt idx="1569">
                  <c:v>50853</c:v>
                </c:pt>
                <c:pt idx="1570">
                  <c:v>50860</c:v>
                </c:pt>
                <c:pt idx="1571">
                  <c:v>50867</c:v>
                </c:pt>
                <c:pt idx="1572">
                  <c:v>50874</c:v>
                </c:pt>
                <c:pt idx="1573">
                  <c:v>50881</c:v>
                </c:pt>
                <c:pt idx="1574">
                  <c:v>50888</c:v>
                </c:pt>
                <c:pt idx="1575">
                  <c:v>50895</c:v>
                </c:pt>
                <c:pt idx="1576">
                  <c:v>50902</c:v>
                </c:pt>
                <c:pt idx="1577">
                  <c:v>50909</c:v>
                </c:pt>
                <c:pt idx="1578">
                  <c:v>50916</c:v>
                </c:pt>
                <c:pt idx="1579">
                  <c:v>50923</c:v>
                </c:pt>
                <c:pt idx="1580">
                  <c:v>50930</c:v>
                </c:pt>
                <c:pt idx="1581">
                  <c:v>50937</c:v>
                </c:pt>
                <c:pt idx="1582">
                  <c:v>50944</c:v>
                </c:pt>
                <c:pt idx="1583">
                  <c:v>50951</c:v>
                </c:pt>
                <c:pt idx="1584">
                  <c:v>50958</c:v>
                </c:pt>
                <c:pt idx="1585">
                  <c:v>50965</c:v>
                </c:pt>
                <c:pt idx="1586">
                  <c:v>50972</c:v>
                </c:pt>
                <c:pt idx="1587">
                  <c:v>50979</c:v>
                </c:pt>
                <c:pt idx="1588">
                  <c:v>50986</c:v>
                </c:pt>
                <c:pt idx="1589">
                  <c:v>50993</c:v>
                </c:pt>
                <c:pt idx="1590">
                  <c:v>51000</c:v>
                </c:pt>
                <c:pt idx="1591">
                  <c:v>51007</c:v>
                </c:pt>
                <c:pt idx="1592">
                  <c:v>51014</c:v>
                </c:pt>
                <c:pt idx="1593">
                  <c:v>51021</c:v>
                </c:pt>
                <c:pt idx="1594">
                  <c:v>51028</c:v>
                </c:pt>
                <c:pt idx="1595">
                  <c:v>51035</c:v>
                </c:pt>
                <c:pt idx="1596">
                  <c:v>51042</c:v>
                </c:pt>
                <c:pt idx="1597">
                  <c:v>51049</c:v>
                </c:pt>
                <c:pt idx="1598">
                  <c:v>51056</c:v>
                </c:pt>
                <c:pt idx="1599">
                  <c:v>51063</c:v>
                </c:pt>
                <c:pt idx="1600">
                  <c:v>51070</c:v>
                </c:pt>
                <c:pt idx="1601">
                  <c:v>51077</c:v>
                </c:pt>
                <c:pt idx="1602">
                  <c:v>51084</c:v>
                </c:pt>
                <c:pt idx="1603">
                  <c:v>51091</c:v>
                </c:pt>
                <c:pt idx="1604">
                  <c:v>51098</c:v>
                </c:pt>
                <c:pt idx="1605">
                  <c:v>51105</c:v>
                </c:pt>
                <c:pt idx="1606">
                  <c:v>51112</c:v>
                </c:pt>
                <c:pt idx="1607">
                  <c:v>51119</c:v>
                </c:pt>
                <c:pt idx="1608">
                  <c:v>51126</c:v>
                </c:pt>
                <c:pt idx="1609">
                  <c:v>51133</c:v>
                </c:pt>
                <c:pt idx="1610">
                  <c:v>51140</c:v>
                </c:pt>
                <c:pt idx="1611">
                  <c:v>51147</c:v>
                </c:pt>
                <c:pt idx="1612">
                  <c:v>51154</c:v>
                </c:pt>
                <c:pt idx="1613">
                  <c:v>51161</c:v>
                </c:pt>
                <c:pt idx="1614">
                  <c:v>51168</c:v>
                </c:pt>
                <c:pt idx="1615">
                  <c:v>51175</c:v>
                </c:pt>
                <c:pt idx="1616">
                  <c:v>51182</c:v>
                </c:pt>
                <c:pt idx="1617">
                  <c:v>51189</c:v>
                </c:pt>
                <c:pt idx="1618">
                  <c:v>51196</c:v>
                </c:pt>
                <c:pt idx="1619">
                  <c:v>51203</c:v>
                </c:pt>
                <c:pt idx="1620">
                  <c:v>51210</c:v>
                </c:pt>
                <c:pt idx="1621">
                  <c:v>51217</c:v>
                </c:pt>
                <c:pt idx="1622">
                  <c:v>51224</c:v>
                </c:pt>
                <c:pt idx="1623">
                  <c:v>51231</c:v>
                </c:pt>
                <c:pt idx="1624">
                  <c:v>51238</c:v>
                </c:pt>
                <c:pt idx="1625">
                  <c:v>51245</c:v>
                </c:pt>
                <c:pt idx="1626">
                  <c:v>51252</c:v>
                </c:pt>
                <c:pt idx="1627">
                  <c:v>51260</c:v>
                </c:pt>
                <c:pt idx="1628">
                  <c:v>51267</c:v>
                </c:pt>
                <c:pt idx="1629">
                  <c:v>51274</c:v>
                </c:pt>
                <c:pt idx="1630">
                  <c:v>51281</c:v>
                </c:pt>
                <c:pt idx="1631">
                  <c:v>51288</c:v>
                </c:pt>
                <c:pt idx="1632">
                  <c:v>51295</c:v>
                </c:pt>
                <c:pt idx="1633">
                  <c:v>51302</c:v>
                </c:pt>
                <c:pt idx="1634">
                  <c:v>51309</c:v>
                </c:pt>
                <c:pt idx="1635">
                  <c:v>51316</c:v>
                </c:pt>
                <c:pt idx="1636">
                  <c:v>51323</c:v>
                </c:pt>
                <c:pt idx="1637">
                  <c:v>51330</c:v>
                </c:pt>
                <c:pt idx="1638">
                  <c:v>51337</c:v>
                </c:pt>
                <c:pt idx="1639">
                  <c:v>51344</c:v>
                </c:pt>
                <c:pt idx="1640">
                  <c:v>51351</c:v>
                </c:pt>
                <c:pt idx="1641">
                  <c:v>51358</c:v>
                </c:pt>
                <c:pt idx="1642">
                  <c:v>51365</c:v>
                </c:pt>
                <c:pt idx="1643">
                  <c:v>51372</c:v>
                </c:pt>
                <c:pt idx="1644">
                  <c:v>51379</c:v>
                </c:pt>
                <c:pt idx="1645">
                  <c:v>51386</c:v>
                </c:pt>
                <c:pt idx="1646">
                  <c:v>51393</c:v>
                </c:pt>
                <c:pt idx="1647">
                  <c:v>51400</c:v>
                </c:pt>
                <c:pt idx="1648">
                  <c:v>51407</c:v>
                </c:pt>
                <c:pt idx="1649">
                  <c:v>51414</c:v>
                </c:pt>
                <c:pt idx="1650">
                  <c:v>51421</c:v>
                </c:pt>
                <c:pt idx="1651">
                  <c:v>51428</c:v>
                </c:pt>
                <c:pt idx="1652">
                  <c:v>51435</c:v>
                </c:pt>
                <c:pt idx="1653">
                  <c:v>51442</c:v>
                </c:pt>
                <c:pt idx="1654">
                  <c:v>51449</c:v>
                </c:pt>
                <c:pt idx="1655">
                  <c:v>51456</c:v>
                </c:pt>
                <c:pt idx="1656">
                  <c:v>51463</c:v>
                </c:pt>
                <c:pt idx="1657">
                  <c:v>51470</c:v>
                </c:pt>
                <c:pt idx="1658">
                  <c:v>51477</c:v>
                </c:pt>
                <c:pt idx="1659">
                  <c:v>51484</c:v>
                </c:pt>
                <c:pt idx="1660">
                  <c:v>51491</c:v>
                </c:pt>
                <c:pt idx="1661">
                  <c:v>51501</c:v>
                </c:pt>
                <c:pt idx="1662">
                  <c:v>51508</c:v>
                </c:pt>
                <c:pt idx="1663">
                  <c:v>51515</c:v>
                </c:pt>
                <c:pt idx="1664">
                  <c:v>51522</c:v>
                </c:pt>
                <c:pt idx="1665">
                  <c:v>51529</c:v>
                </c:pt>
                <c:pt idx="1666">
                  <c:v>51536</c:v>
                </c:pt>
                <c:pt idx="1667">
                  <c:v>51543</c:v>
                </c:pt>
                <c:pt idx="1668">
                  <c:v>51550</c:v>
                </c:pt>
                <c:pt idx="1669">
                  <c:v>51557</c:v>
                </c:pt>
                <c:pt idx="1670">
                  <c:v>51564</c:v>
                </c:pt>
                <c:pt idx="1671">
                  <c:v>51571</c:v>
                </c:pt>
                <c:pt idx="1672">
                  <c:v>51578</c:v>
                </c:pt>
                <c:pt idx="1673">
                  <c:v>51585</c:v>
                </c:pt>
                <c:pt idx="1674">
                  <c:v>51592</c:v>
                </c:pt>
                <c:pt idx="1675">
                  <c:v>51599</c:v>
                </c:pt>
                <c:pt idx="1676">
                  <c:v>51606</c:v>
                </c:pt>
                <c:pt idx="1677">
                  <c:v>51615</c:v>
                </c:pt>
                <c:pt idx="1678">
                  <c:v>51620</c:v>
                </c:pt>
                <c:pt idx="1679">
                  <c:v>51627</c:v>
                </c:pt>
                <c:pt idx="1680">
                  <c:v>51634</c:v>
                </c:pt>
                <c:pt idx="1681">
                  <c:v>51641</c:v>
                </c:pt>
                <c:pt idx="1682">
                  <c:v>51648</c:v>
                </c:pt>
                <c:pt idx="1683">
                  <c:v>51655</c:v>
                </c:pt>
                <c:pt idx="1684">
                  <c:v>51662</c:v>
                </c:pt>
                <c:pt idx="1685">
                  <c:v>51669</c:v>
                </c:pt>
                <c:pt idx="1686">
                  <c:v>51676</c:v>
                </c:pt>
                <c:pt idx="1687">
                  <c:v>51683</c:v>
                </c:pt>
                <c:pt idx="1688">
                  <c:v>51690</c:v>
                </c:pt>
                <c:pt idx="1689">
                  <c:v>51697</c:v>
                </c:pt>
                <c:pt idx="1690">
                  <c:v>51704</c:v>
                </c:pt>
                <c:pt idx="1691">
                  <c:v>51711</c:v>
                </c:pt>
                <c:pt idx="1692">
                  <c:v>51718</c:v>
                </c:pt>
                <c:pt idx="1693">
                  <c:v>51725</c:v>
                </c:pt>
                <c:pt idx="1694">
                  <c:v>51732</c:v>
                </c:pt>
                <c:pt idx="1695">
                  <c:v>51739</c:v>
                </c:pt>
                <c:pt idx="1696">
                  <c:v>51746</c:v>
                </c:pt>
                <c:pt idx="1697">
                  <c:v>51753</c:v>
                </c:pt>
                <c:pt idx="1698">
                  <c:v>51760</c:v>
                </c:pt>
                <c:pt idx="1699">
                  <c:v>51767</c:v>
                </c:pt>
                <c:pt idx="1700">
                  <c:v>51774</c:v>
                </c:pt>
                <c:pt idx="1701">
                  <c:v>51781</c:v>
                </c:pt>
                <c:pt idx="1702">
                  <c:v>51788</c:v>
                </c:pt>
                <c:pt idx="1703">
                  <c:v>51795</c:v>
                </c:pt>
                <c:pt idx="1704">
                  <c:v>51802</c:v>
                </c:pt>
                <c:pt idx="1705">
                  <c:v>51809</c:v>
                </c:pt>
                <c:pt idx="1706">
                  <c:v>51816</c:v>
                </c:pt>
                <c:pt idx="1707">
                  <c:v>51823</c:v>
                </c:pt>
                <c:pt idx="1708">
                  <c:v>51830</c:v>
                </c:pt>
                <c:pt idx="1709">
                  <c:v>51837</c:v>
                </c:pt>
                <c:pt idx="1710">
                  <c:v>51844</c:v>
                </c:pt>
                <c:pt idx="1711">
                  <c:v>51851</c:v>
                </c:pt>
                <c:pt idx="1712">
                  <c:v>51858</c:v>
                </c:pt>
                <c:pt idx="1713">
                  <c:v>51866</c:v>
                </c:pt>
                <c:pt idx="1714">
                  <c:v>51873</c:v>
                </c:pt>
                <c:pt idx="1715">
                  <c:v>51880</c:v>
                </c:pt>
                <c:pt idx="1716">
                  <c:v>51887</c:v>
                </c:pt>
                <c:pt idx="1717">
                  <c:v>51894</c:v>
                </c:pt>
                <c:pt idx="1718">
                  <c:v>51901</c:v>
                </c:pt>
                <c:pt idx="1719">
                  <c:v>51908</c:v>
                </c:pt>
                <c:pt idx="1720">
                  <c:v>51915</c:v>
                </c:pt>
                <c:pt idx="1721">
                  <c:v>51922</c:v>
                </c:pt>
                <c:pt idx="1722">
                  <c:v>51929</c:v>
                </c:pt>
                <c:pt idx="1723">
                  <c:v>51936</c:v>
                </c:pt>
                <c:pt idx="1724">
                  <c:v>51943</c:v>
                </c:pt>
                <c:pt idx="1725">
                  <c:v>51950</c:v>
                </c:pt>
                <c:pt idx="1726">
                  <c:v>51957</c:v>
                </c:pt>
                <c:pt idx="1727">
                  <c:v>51966</c:v>
                </c:pt>
                <c:pt idx="1728">
                  <c:v>51973</c:v>
                </c:pt>
                <c:pt idx="1729">
                  <c:v>51980</c:v>
                </c:pt>
                <c:pt idx="1730">
                  <c:v>51988</c:v>
                </c:pt>
                <c:pt idx="1731">
                  <c:v>51994</c:v>
                </c:pt>
                <c:pt idx="1732">
                  <c:v>52001</c:v>
                </c:pt>
                <c:pt idx="1733">
                  <c:v>52008</c:v>
                </c:pt>
                <c:pt idx="1734">
                  <c:v>52015</c:v>
                </c:pt>
                <c:pt idx="1735">
                  <c:v>52022</c:v>
                </c:pt>
                <c:pt idx="1736">
                  <c:v>52029</c:v>
                </c:pt>
                <c:pt idx="1737">
                  <c:v>52036</c:v>
                </c:pt>
                <c:pt idx="1738">
                  <c:v>52043</c:v>
                </c:pt>
                <c:pt idx="1739">
                  <c:v>52050</c:v>
                </c:pt>
                <c:pt idx="1740">
                  <c:v>52057</c:v>
                </c:pt>
                <c:pt idx="1741">
                  <c:v>52064</c:v>
                </c:pt>
                <c:pt idx="1742">
                  <c:v>52071</c:v>
                </c:pt>
                <c:pt idx="1743">
                  <c:v>52078</c:v>
                </c:pt>
                <c:pt idx="1744">
                  <c:v>52085</c:v>
                </c:pt>
                <c:pt idx="1745">
                  <c:v>52092</c:v>
                </c:pt>
                <c:pt idx="1746">
                  <c:v>52099</c:v>
                </c:pt>
                <c:pt idx="1747">
                  <c:v>52106</c:v>
                </c:pt>
                <c:pt idx="1748">
                  <c:v>52113</c:v>
                </c:pt>
                <c:pt idx="1749">
                  <c:v>52120</c:v>
                </c:pt>
                <c:pt idx="1750">
                  <c:v>52127</c:v>
                </c:pt>
                <c:pt idx="1751">
                  <c:v>52134</c:v>
                </c:pt>
                <c:pt idx="1752">
                  <c:v>52141</c:v>
                </c:pt>
                <c:pt idx="1753">
                  <c:v>52148</c:v>
                </c:pt>
                <c:pt idx="1754">
                  <c:v>52155</c:v>
                </c:pt>
                <c:pt idx="1755">
                  <c:v>52162</c:v>
                </c:pt>
                <c:pt idx="1756">
                  <c:v>52169</c:v>
                </c:pt>
                <c:pt idx="1757">
                  <c:v>52176</c:v>
                </c:pt>
                <c:pt idx="1758">
                  <c:v>52183</c:v>
                </c:pt>
                <c:pt idx="1759">
                  <c:v>52190</c:v>
                </c:pt>
                <c:pt idx="1760">
                  <c:v>52197</c:v>
                </c:pt>
                <c:pt idx="1761">
                  <c:v>52204</c:v>
                </c:pt>
                <c:pt idx="1762">
                  <c:v>52211</c:v>
                </c:pt>
                <c:pt idx="1763">
                  <c:v>52218</c:v>
                </c:pt>
                <c:pt idx="1764">
                  <c:v>52229</c:v>
                </c:pt>
                <c:pt idx="1765">
                  <c:v>52233</c:v>
                </c:pt>
                <c:pt idx="1766">
                  <c:v>52239</c:v>
                </c:pt>
                <c:pt idx="1767">
                  <c:v>52246</c:v>
                </c:pt>
                <c:pt idx="1768">
                  <c:v>52253</c:v>
                </c:pt>
                <c:pt idx="1769">
                  <c:v>52260</c:v>
                </c:pt>
                <c:pt idx="1770">
                  <c:v>52267</c:v>
                </c:pt>
                <c:pt idx="1771">
                  <c:v>52274</c:v>
                </c:pt>
                <c:pt idx="1772">
                  <c:v>52281</c:v>
                </c:pt>
                <c:pt idx="1773">
                  <c:v>52288</c:v>
                </c:pt>
                <c:pt idx="1774">
                  <c:v>52295</c:v>
                </c:pt>
                <c:pt idx="1775">
                  <c:v>52302</c:v>
                </c:pt>
                <c:pt idx="1776">
                  <c:v>52309</c:v>
                </c:pt>
                <c:pt idx="1777">
                  <c:v>52316</c:v>
                </c:pt>
                <c:pt idx="1778">
                  <c:v>52323</c:v>
                </c:pt>
                <c:pt idx="1779">
                  <c:v>52330</c:v>
                </c:pt>
                <c:pt idx="1780">
                  <c:v>52337</c:v>
                </c:pt>
                <c:pt idx="1781">
                  <c:v>52344</c:v>
                </c:pt>
                <c:pt idx="1782">
                  <c:v>52351</c:v>
                </c:pt>
                <c:pt idx="1783">
                  <c:v>52358</c:v>
                </c:pt>
                <c:pt idx="1784">
                  <c:v>52365</c:v>
                </c:pt>
                <c:pt idx="1785">
                  <c:v>52372</c:v>
                </c:pt>
                <c:pt idx="1786">
                  <c:v>52379</c:v>
                </c:pt>
                <c:pt idx="1787">
                  <c:v>52386</c:v>
                </c:pt>
                <c:pt idx="1788">
                  <c:v>52393</c:v>
                </c:pt>
                <c:pt idx="1789">
                  <c:v>52400</c:v>
                </c:pt>
                <c:pt idx="1790">
                  <c:v>52407</c:v>
                </c:pt>
                <c:pt idx="1791">
                  <c:v>52414</c:v>
                </c:pt>
                <c:pt idx="1792">
                  <c:v>52421</c:v>
                </c:pt>
                <c:pt idx="1793">
                  <c:v>52428</c:v>
                </c:pt>
                <c:pt idx="1794">
                  <c:v>52435</c:v>
                </c:pt>
                <c:pt idx="1795">
                  <c:v>52442</c:v>
                </c:pt>
                <c:pt idx="1796">
                  <c:v>52449</c:v>
                </c:pt>
                <c:pt idx="1797">
                  <c:v>52456</c:v>
                </c:pt>
                <c:pt idx="1798">
                  <c:v>52463</c:v>
                </c:pt>
                <c:pt idx="1799">
                  <c:v>52470</c:v>
                </c:pt>
                <c:pt idx="1800">
                  <c:v>52477</c:v>
                </c:pt>
                <c:pt idx="1801">
                  <c:v>52484</c:v>
                </c:pt>
                <c:pt idx="1802">
                  <c:v>52491</c:v>
                </c:pt>
                <c:pt idx="1803">
                  <c:v>52498</c:v>
                </c:pt>
                <c:pt idx="1804">
                  <c:v>52505</c:v>
                </c:pt>
                <c:pt idx="1805">
                  <c:v>52512</c:v>
                </c:pt>
                <c:pt idx="1806">
                  <c:v>52519</c:v>
                </c:pt>
                <c:pt idx="1807">
                  <c:v>52526</c:v>
                </c:pt>
                <c:pt idx="1808">
                  <c:v>52533</c:v>
                </c:pt>
                <c:pt idx="1809">
                  <c:v>52540</c:v>
                </c:pt>
                <c:pt idx="1810">
                  <c:v>52547</c:v>
                </c:pt>
                <c:pt idx="1811">
                  <c:v>52554</c:v>
                </c:pt>
                <c:pt idx="1812">
                  <c:v>52561</c:v>
                </c:pt>
                <c:pt idx="1813">
                  <c:v>52568</c:v>
                </c:pt>
                <c:pt idx="1814">
                  <c:v>52575</c:v>
                </c:pt>
                <c:pt idx="1815">
                  <c:v>52582</c:v>
                </c:pt>
                <c:pt idx="1816">
                  <c:v>52589</c:v>
                </c:pt>
                <c:pt idx="1817">
                  <c:v>52596</c:v>
                </c:pt>
                <c:pt idx="1818">
                  <c:v>52603</c:v>
                </c:pt>
                <c:pt idx="1819">
                  <c:v>52610</c:v>
                </c:pt>
                <c:pt idx="1820">
                  <c:v>52617</c:v>
                </c:pt>
                <c:pt idx="1821">
                  <c:v>52624</c:v>
                </c:pt>
                <c:pt idx="1822">
                  <c:v>52631</c:v>
                </c:pt>
                <c:pt idx="1823">
                  <c:v>52638</c:v>
                </c:pt>
                <c:pt idx="1824">
                  <c:v>52645</c:v>
                </c:pt>
                <c:pt idx="1825">
                  <c:v>52652</c:v>
                </c:pt>
                <c:pt idx="1826">
                  <c:v>52659</c:v>
                </c:pt>
                <c:pt idx="1827">
                  <c:v>52666</c:v>
                </c:pt>
                <c:pt idx="1828">
                  <c:v>52673</c:v>
                </c:pt>
                <c:pt idx="1829">
                  <c:v>52680</c:v>
                </c:pt>
                <c:pt idx="1830">
                  <c:v>52687</c:v>
                </c:pt>
                <c:pt idx="1831">
                  <c:v>52694</c:v>
                </c:pt>
                <c:pt idx="1832">
                  <c:v>52701</c:v>
                </c:pt>
                <c:pt idx="1833">
                  <c:v>52708</c:v>
                </c:pt>
                <c:pt idx="1834">
                  <c:v>52715</c:v>
                </c:pt>
                <c:pt idx="1835">
                  <c:v>52722</c:v>
                </c:pt>
                <c:pt idx="1836">
                  <c:v>52729</c:v>
                </c:pt>
                <c:pt idx="1837">
                  <c:v>52736</c:v>
                </c:pt>
                <c:pt idx="1838">
                  <c:v>52743</c:v>
                </c:pt>
                <c:pt idx="1839">
                  <c:v>52750</c:v>
                </c:pt>
                <c:pt idx="1840">
                  <c:v>52757</c:v>
                </c:pt>
                <c:pt idx="1841">
                  <c:v>52764</c:v>
                </c:pt>
                <c:pt idx="1842">
                  <c:v>52771</c:v>
                </c:pt>
                <c:pt idx="1843">
                  <c:v>52778</c:v>
                </c:pt>
                <c:pt idx="1844">
                  <c:v>52785</c:v>
                </c:pt>
                <c:pt idx="1845">
                  <c:v>52792</c:v>
                </c:pt>
                <c:pt idx="1846">
                  <c:v>52799</c:v>
                </c:pt>
                <c:pt idx="1847">
                  <c:v>52806</c:v>
                </c:pt>
                <c:pt idx="1848">
                  <c:v>52813</c:v>
                </c:pt>
                <c:pt idx="1849">
                  <c:v>52820</c:v>
                </c:pt>
                <c:pt idx="1850">
                  <c:v>52827</c:v>
                </c:pt>
                <c:pt idx="1851">
                  <c:v>52834</c:v>
                </c:pt>
                <c:pt idx="1852">
                  <c:v>52841</c:v>
                </c:pt>
                <c:pt idx="1853">
                  <c:v>52848</c:v>
                </c:pt>
                <c:pt idx="1854">
                  <c:v>52855</c:v>
                </c:pt>
                <c:pt idx="1855">
                  <c:v>52862</c:v>
                </c:pt>
                <c:pt idx="1856">
                  <c:v>52869</c:v>
                </c:pt>
                <c:pt idx="1857">
                  <c:v>52876</c:v>
                </c:pt>
                <c:pt idx="1858">
                  <c:v>52883</c:v>
                </c:pt>
                <c:pt idx="1859">
                  <c:v>52890</c:v>
                </c:pt>
                <c:pt idx="1860">
                  <c:v>52897</c:v>
                </c:pt>
                <c:pt idx="1861">
                  <c:v>52904</c:v>
                </c:pt>
                <c:pt idx="1862">
                  <c:v>52911</c:v>
                </c:pt>
                <c:pt idx="1863">
                  <c:v>52918</c:v>
                </c:pt>
                <c:pt idx="1864">
                  <c:v>52925</c:v>
                </c:pt>
                <c:pt idx="1865">
                  <c:v>52932</c:v>
                </c:pt>
                <c:pt idx="1866">
                  <c:v>52939</c:v>
                </c:pt>
                <c:pt idx="1867">
                  <c:v>52946</c:v>
                </c:pt>
                <c:pt idx="1868">
                  <c:v>52953</c:v>
                </c:pt>
                <c:pt idx="1869">
                  <c:v>52960</c:v>
                </c:pt>
                <c:pt idx="1870">
                  <c:v>52967</c:v>
                </c:pt>
                <c:pt idx="1871">
                  <c:v>52974</c:v>
                </c:pt>
                <c:pt idx="1872">
                  <c:v>52981</c:v>
                </c:pt>
                <c:pt idx="1873">
                  <c:v>52988</c:v>
                </c:pt>
                <c:pt idx="1874">
                  <c:v>52995</c:v>
                </c:pt>
                <c:pt idx="1875">
                  <c:v>53002</c:v>
                </c:pt>
                <c:pt idx="1876">
                  <c:v>53009</c:v>
                </c:pt>
                <c:pt idx="1877">
                  <c:v>53016</c:v>
                </c:pt>
                <c:pt idx="1878">
                  <c:v>53023</c:v>
                </c:pt>
                <c:pt idx="1879">
                  <c:v>53030</c:v>
                </c:pt>
                <c:pt idx="1880">
                  <c:v>53037</c:v>
                </c:pt>
                <c:pt idx="1881">
                  <c:v>53044</c:v>
                </c:pt>
                <c:pt idx="1882">
                  <c:v>53051</c:v>
                </c:pt>
                <c:pt idx="1883">
                  <c:v>53058</c:v>
                </c:pt>
                <c:pt idx="1884">
                  <c:v>53065</c:v>
                </c:pt>
                <c:pt idx="1885">
                  <c:v>53072</c:v>
                </c:pt>
                <c:pt idx="1886">
                  <c:v>53079</c:v>
                </c:pt>
                <c:pt idx="1887">
                  <c:v>53086</c:v>
                </c:pt>
                <c:pt idx="1888">
                  <c:v>53093</c:v>
                </c:pt>
                <c:pt idx="1889">
                  <c:v>53100</c:v>
                </c:pt>
                <c:pt idx="1890">
                  <c:v>53107</c:v>
                </c:pt>
                <c:pt idx="1891">
                  <c:v>53114</c:v>
                </c:pt>
                <c:pt idx="1892">
                  <c:v>53121</c:v>
                </c:pt>
                <c:pt idx="1893">
                  <c:v>53128</c:v>
                </c:pt>
                <c:pt idx="1894">
                  <c:v>53135</c:v>
                </c:pt>
                <c:pt idx="1895">
                  <c:v>53142</c:v>
                </c:pt>
                <c:pt idx="1896">
                  <c:v>53149</c:v>
                </c:pt>
                <c:pt idx="1897">
                  <c:v>53156</c:v>
                </c:pt>
                <c:pt idx="1898">
                  <c:v>53163</c:v>
                </c:pt>
                <c:pt idx="1899">
                  <c:v>53170</c:v>
                </c:pt>
                <c:pt idx="1900">
                  <c:v>53177</c:v>
                </c:pt>
                <c:pt idx="1901">
                  <c:v>53184</c:v>
                </c:pt>
                <c:pt idx="1902">
                  <c:v>53191</c:v>
                </c:pt>
                <c:pt idx="1903">
                  <c:v>53198</c:v>
                </c:pt>
                <c:pt idx="1904">
                  <c:v>53205</c:v>
                </c:pt>
                <c:pt idx="1905">
                  <c:v>53212</c:v>
                </c:pt>
                <c:pt idx="1906">
                  <c:v>53219</c:v>
                </c:pt>
                <c:pt idx="1907">
                  <c:v>53226</c:v>
                </c:pt>
                <c:pt idx="1908">
                  <c:v>53233</c:v>
                </c:pt>
                <c:pt idx="1909">
                  <c:v>53240</c:v>
                </c:pt>
                <c:pt idx="1910">
                  <c:v>53247</c:v>
                </c:pt>
                <c:pt idx="1911">
                  <c:v>53254</c:v>
                </c:pt>
                <c:pt idx="1912">
                  <c:v>53261</c:v>
                </c:pt>
                <c:pt idx="1913">
                  <c:v>53268</c:v>
                </c:pt>
                <c:pt idx="1914">
                  <c:v>53275</c:v>
                </c:pt>
                <c:pt idx="1915">
                  <c:v>53282</c:v>
                </c:pt>
                <c:pt idx="1916">
                  <c:v>53289</c:v>
                </c:pt>
                <c:pt idx="1917">
                  <c:v>53296</c:v>
                </c:pt>
                <c:pt idx="1918">
                  <c:v>53303</c:v>
                </c:pt>
                <c:pt idx="1919">
                  <c:v>53310</c:v>
                </c:pt>
                <c:pt idx="1920">
                  <c:v>53317</c:v>
                </c:pt>
                <c:pt idx="1921">
                  <c:v>53325</c:v>
                </c:pt>
                <c:pt idx="1922">
                  <c:v>53332</c:v>
                </c:pt>
                <c:pt idx="1923">
                  <c:v>53339</c:v>
                </c:pt>
                <c:pt idx="1924">
                  <c:v>53346</c:v>
                </c:pt>
                <c:pt idx="1925">
                  <c:v>53353</c:v>
                </c:pt>
                <c:pt idx="1926">
                  <c:v>53360</c:v>
                </c:pt>
                <c:pt idx="1927">
                  <c:v>53367</c:v>
                </c:pt>
                <c:pt idx="1928">
                  <c:v>53374</c:v>
                </c:pt>
                <c:pt idx="1929">
                  <c:v>53381</c:v>
                </c:pt>
                <c:pt idx="1930">
                  <c:v>53388</c:v>
                </c:pt>
                <c:pt idx="1931">
                  <c:v>53395</c:v>
                </c:pt>
                <c:pt idx="1932">
                  <c:v>53402</c:v>
                </c:pt>
                <c:pt idx="1933">
                  <c:v>53413</c:v>
                </c:pt>
                <c:pt idx="1934">
                  <c:v>53416</c:v>
                </c:pt>
                <c:pt idx="1935">
                  <c:v>53423</c:v>
                </c:pt>
                <c:pt idx="1936">
                  <c:v>53430</c:v>
                </c:pt>
                <c:pt idx="1937">
                  <c:v>53437</c:v>
                </c:pt>
                <c:pt idx="1938">
                  <c:v>53444</c:v>
                </c:pt>
                <c:pt idx="1939">
                  <c:v>53451</c:v>
                </c:pt>
                <c:pt idx="1940">
                  <c:v>53458</c:v>
                </c:pt>
                <c:pt idx="1941">
                  <c:v>53465</c:v>
                </c:pt>
                <c:pt idx="1942">
                  <c:v>53472</c:v>
                </c:pt>
                <c:pt idx="1943">
                  <c:v>53479</c:v>
                </c:pt>
                <c:pt idx="1944">
                  <c:v>53486</c:v>
                </c:pt>
                <c:pt idx="1945">
                  <c:v>53493</c:v>
                </c:pt>
                <c:pt idx="1946">
                  <c:v>53500</c:v>
                </c:pt>
                <c:pt idx="1947">
                  <c:v>53507</c:v>
                </c:pt>
                <c:pt idx="1948">
                  <c:v>53514</c:v>
                </c:pt>
                <c:pt idx="1949">
                  <c:v>53521</c:v>
                </c:pt>
                <c:pt idx="1950">
                  <c:v>53528</c:v>
                </c:pt>
                <c:pt idx="1951">
                  <c:v>53535</c:v>
                </c:pt>
                <c:pt idx="1952">
                  <c:v>53542</c:v>
                </c:pt>
                <c:pt idx="1953">
                  <c:v>53549</c:v>
                </c:pt>
                <c:pt idx="1954">
                  <c:v>53556</c:v>
                </c:pt>
                <c:pt idx="1955">
                  <c:v>53563</c:v>
                </c:pt>
                <c:pt idx="1956">
                  <c:v>53570</c:v>
                </c:pt>
                <c:pt idx="1957">
                  <c:v>53577</c:v>
                </c:pt>
                <c:pt idx="1958">
                  <c:v>53584</c:v>
                </c:pt>
                <c:pt idx="1959">
                  <c:v>53591</c:v>
                </c:pt>
                <c:pt idx="1960">
                  <c:v>53598</c:v>
                </c:pt>
                <c:pt idx="1961">
                  <c:v>53605</c:v>
                </c:pt>
                <c:pt idx="1962">
                  <c:v>53612</c:v>
                </c:pt>
                <c:pt idx="1963">
                  <c:v>53619</c:v>
                </c:pt>
                <c:pt idx="1964">
                  <c:v>53626</c:v>
                </c:pt>
                <c:pt idx="1965">
                  <c:v>53633</c:v>
                </c:pt>
                <c:pt idx="1966">
                  <c:v>53640</c:v>
                </c:pt>
                <c:pt idx="1967">
                  <c:v>53647</c:v>
                </c:pt>
                <c:pt idx="1968">
                  <c:v>53654</c:v>
                </c:pt>
                <c:pt idx="1969">
                  <c:v>53661</c:v>
                </c:pt>
                <c:pt idx="1970">
                  <c:v>53668</c:v>
                </c:pt>
                <c:pt idx="1971">
                  <c:v>53675</c:v>
                </c:pt>
                <c:pt idx="1972">
                  <c:v>53682</c:v>
                </c:pt>
                <c:pt idx="1973">
                  <c:v>53692</c:v>
                </c:pt>
                <c:pt idx="1974">
                  <c:v>53699</c:v>
                </c:pt>
                <c:pt idx="1975">
                  <c:v>53706</c:v>
                </c:pt>
                <c:pt idx="1976">
                  <c:v>53713</c:v>
                </c:pt>
                <c:pt idx="1977">
                  <c:v>53720</c:v>
                </c:pt>
                <c:pt idx="1978">
                  <c:v>53727</c:v>
                </c:pt>
                <c:pt idx="1979">
                  <c:v>53734</c:v>
                </c:pt>
                <c:pt idx="1980">
                  <c:v>53741</c:v>
                </c:pt>
                <c:pt idx="1981">
                  <c:v>53748</c:v>
                </c:pt>
                <c:pt idx="1982">
                  <c:v>53755</c:v>
                </c:pt>
                <c:pt idx="1983">
                  <c:v>53762</c:v>
                </c:pt>
                <c:pt idx="1984">
                  <c:v>53769</c:v>
                </c:pt>
                <c:pt idx="1985">
                  <c:v>53776</c:v>
                </c:pt>
                <c:pt idx="1986">
                  <c:v>53783</c:v>
                </c:pt>
                <c:pt idx="1987">
                  <c:v>53790</c:v>
                </c:pt>
                <c:pt idx="1988">
                  <c:v>53799</c:v>
                </c:pt>
                <c:pt idx="1989">
                  <c:v>53804</c:v>
                </c:pt>
                <c:pt idx="1990">
                  <c:v>53811</c:v>
                </c:pt>
                <c:pt idx="1991">
                  <c:v>53818</c:v>
                </c:pt>
                <c:pt idx="1992">
                  <c:v>53825</c:v>
                </c:pt>
                <c:pt idx="1993">
                  <c:v>53832</c:v>
                </c:pt>
                <c:pt idx="1994">
                  <c:v>53839</c:v>
                </c:pt>
                <c:pt idx="1995">
                  <c:v>53846</c:v>
                </c:pt>
                <c:pt idx="1996">
                  <c:v>53853</c:v>
                </c:pt>
                <c:pt idx="1997">
                  <c:v>53860</c:v>
                </c:pt>
                <c:pt idx="1998">
                  <c:v>53867</c:v>
                </c:pt>
                <c:pt idx="1999">
                  <c:v>53874</c:v>
                </c:pt>
                <c:pt idx="2000">
                  <c:v>53881</c:v>
                </c:pt>
                <c:pt idx="2001">
                  <c:v>53888</c:v>
                </c:pt>
                <c:pt idx="2002">
                  <c:v>53895</c:v>
                </c:pt>
                <c:pt idx="2003">
                  <c:v>53902</c:v>
                </c:pt>
                <c:pt idx="2004">
                  <c:v>53909</c:v>
                </c:pt>
                <c:pt idx="2005">
                  <c:v>53916</c:v>
                </c:pt>
                <c:pt idx="2006">
                  <c:v>53923</c:v>
                </c:pt>
                <c:pt idx="2007">
                  <c:v>53930</c:v>
                </c:pt>
                <c:pt idx="2008">
                  <c:v>53937</c:v>
                </c:pt>
                <c:pt idx="2009">
                  <c:v>53944</c:v>
                </c:pt>
                <c:pt idx="2010">
                  <c:v>53951</c:v>
                </c:pt>
                <c:pt idx="2011">
                  <c:v>53958</c:v>
                </c:pt>
                <c:pt idx="2012">
                  <c:v>53965</c:v>
                </c:pt>
                <c:pt idx="2013">
                  <c:v>53972</c:v>
                </c:pt>
                <c:pt idx="2014">
                  <c:v>53979</c:v>
                </c:pt>
                <c:pt idx="2015">
                  <c:v>53986</c:v>
                </c:pt>
                <c:pt idx="2016">
                  <c:v>53993</c:v>
                </c:pt>
                <c:pt idx="2017">
                  <c:v>54000</c:v>
                </c:pt>
                <c:pt idx="2018">
                  <c:v>54007</c:v>
                </c:pt>
                <c:pt idx="2019">
                  <c:v>54014</c:v>
                </c:pt>
                <c:pt idx="2020">
                  <c:v>54021</c:v>
                </c:pt>
                <c:pt idx="2021">
                  <c:v>54028</c:v>
                </c:pt>
                <c:pt idx="2022">
                  <c:v>54035</c:v>
                </c:pt>
                <c:pt idx="2023">
                  <c:v>54042</c:v>
                </c:pt>
                <c:pt idx="2024">
                  <c:v>54049</c:v>
                </c:pt>
                <c:pt idx="2025">
                  <c:v>54057</c:v>
                </c:pt>
                <c:pt idx="2026">
                  <c:v>54064</c:v>
                </c:pt>
                <c:pt idx="2027">
                  <c:v>54071</c:v>
                </c:pt>
                <c:pt idx="2028">
                  <c:v>54078</c:v>
                </c:pt>
                <c:pt idx="2029">
                  <c:v>54085</c:v>
                </c:pt>
                <c:pt idx="2030">
                  <c:v>54092</c:v>
                </c:pt>
                <c:pt idx="2031">
                  <c:v>54099</c:v>
                </c:pt>
                <c:pt idx="2032">
                  <c:v>54106</c:v>
                </c:pt>
                <c:pt idx="2033">
                  <c:v>54113</c:v>
                </c:pt>
                <c:pt idx="2034">
                  <c:v>54120</c:v>
                </c:pt>
                <c:pt idx="2035">
                  <c:v>54127</c:v>
                </c:pt>
                <c:pt idx="2036">
                  <c:v>54134</c:v>
                </c:pt>
                <c:pt idx="2037">
                  <c:v>54141</c:v>
                </c:pt>
                <c:pt idx="2038">
                  <c:v>54148</c:v>
                </c:pt>
                <c:pt idx="2039">
                  <c:v>54157</c:v>
                </c:pt>
                <c:pt idx="2040">
                  <c:v>54164</c:v>
                </c:pt>
                <c:pt idx="2041">
                  <c:v>54171</c:v>
                </c:pt>
                <c:pt idx="2042">
                  <c:v>54178</c:v>
                </c:pt>
                <c:pt idx="2043">
                  <c:v>54185</c:v>
                </c:pt>
                <c:pt idx="2044">
                  <c:v>54192</c:v>
                </c:pt>
                <c:pt idx="2045">
                  <c:v>54199</c:v>
                </c:pt>
                <c:pt idx="2046">
                  <c:v>54206</c:v>
                </c:pt>
                <c:pt idx="2047">
                  <c:v>54213</c:v>
                </c:pt>
                <c:pt idx="2048">
                  <c:v>54220</c:v>
                </c:pt>
                <c:pt idx="2049">
                  <c:v>54227</c:v>
                </c:pt>
                <c:pt idx="2050">
                  <c:v>54234</c:v>
                </c:pt>
                <c:pt idx="2051">
                  <c:v>54241</c:v>
                </c:pt>
                <c:pt idx="2052">
                  <c:v>54248</c:v>
                </c:pt>
                <c:pt idx="2053">
                  <c:v>54255</c:v>
                </c:pt>
                <c:pt idx="2054">
                  <c:v>54262</c:v>
                </c:pt>
                <c:pt idx="2055">
                  <c:v>54269</c:v>
                </c:pt>
                <c:pt idx="2056">
                  <c:v>54276</c:v>
                </c:pt>
                <c:pt idx="2057">
                  <c:v>54283</c:v>
                </c:pt>
                <c:pt idx="2058">
                  <c:v>54290</c:v>
                </c:pt>
                <c:pt idx="2059">
                  <c:v>54297</c:v>
                </c:pt>
                <c:pt idx="2060">
                  <c:v>54304</c:v>
                </c:pt>
                <c:pt idx="2061">
                  <c:v>54311</c:v>
                </c:pt>
                <c:pt idx="2062">
                  <c:v>54318</c:v>
                </c:pt>
                <c:pt idx="2063">
                  <c:v>54325</c:v>
                </c:pt>
                <c:pt idx="2064">
                  <c:v>54332</c:v>
                </c:pt>
                <c:pt idx="2065">
                  <c:v>54339</c:v>
                </c:pt>
                <c:pt idx="2066">
                  <c:v>54346</c:v>
                </c:pt>
                <c:pt idx="2067">
                  <c:v>54353</c:v>
                </c:pt>
                <c:pt idx="2068">
                  <c:v>54360</c:v>
                </c:pt>
                <c:pt idx="2069">
                  <c:v>54367</c:v>
                </c:pt>
                <c:pt idx="2070">
                  <c:v>54374</c:v>
                </c:pt>
                <c:pt idx="2071">
                  <c:v>54381</c:v>
                </c:pt>
                <c:pt idx="2072">
                  <c:v>54388</c:v>
                </c:pt>
                <c:pt idx="2073">
                  <c:v>54395</c:v>
                </c:pt>
                <c:pt idx="2074">
                  <c:v>54402</c:v>
                </c:pt>
                <c:pt idx="2075">
                  <c:v>54409</c:v>
                </c:pt>
                <c:pt idx="2076">
                  <c:v>54416</c:v>
                </c:pt>
                <c:pt idx="2077">
                  <c:v>54423</c:v>
                </c:pt>
                <c:pt idx="2078">
                  <c:v>54430</c:v>
                </c:pt>
                <c:pt idx="2079">
                  <c:v>54437</c:v>
                </c:pt>
                <c:pt idx="2080">
                  <c:v>54444</c:v>
                </c:pt>
                <c:pt idx="2081">
                  <c:v>54451</c:v>
                </c:pt>
                <c:pt idx="2082">
                  <c:v>54458</c:v>
                </c:pt>
                <c:pt idx="2083">
                  <c:v>54465</c:v>
                </c:pt>
                <c:pt idx="2084">
                  <c:v>54472</c:v>
                </c:pt>
                <c:pt idx="2085">
                  <c:v>54479</c:v>
                </c:pt>
                <c:pt idx="2086">
                  <c:v>54486</c:v>
                </c:pt>
                <c:pt idx="2087">
                  <c:v>54493</c:v>
                </c:pt>
                <c:pt idx="2088">
                  <c:v>54500</c:v>
                </c:pt>
                <c:pt idx="2089">
                  <c:v>54507</c:v>
                </c:pt>
                <c:pt idx="2090">
                  <c:v>54514</c:v>
                </c:pt>
                <c:pt idx="2091">
                  <c:v>54521</c:v>
                </c:pt>
                <c:pt idx="2092">
                  <c:v>54528</c:v>
                </c:pt>
                <c:pt idx="2093">
                  <c:v>54535</c:v>
                </c:pt>
                <c:pt idx="2094">
                  <c:v>54542</c:v>
                </c:pt>
                <c:pt idx="2095">
                  <c:v>54549</c:v>
                </c:pt>
                <c:pt idx="2096">
                  <c:v>54556</c:v>
                </c:pt>
                <c:pt idx="2097">
                  <c:v>54563</c:v>
                </c:pt>
                <c:pt idx="2098">
                  <c:v>54570</c:v>
                </c:pt>
                <c:pt idx="2099">
                  <c:v>54577</c:v>
                </c:pt>
                <c:pt idx="2100">
                  <c:v>54584</c:v>
                </c:pt>
                <c:pt idx="2101">
                  <c:v>54591</c:v>
                </c:pt>
                <c:pt idx="2102">
                  <c:v>54598</c:v>
                </c:pt>
                <c:pt idx="2103">
                  <c:v>54605</c:v>
                </c:pt>
                <c:pt idx="2104">
                  <c:v>54612</c:v>
                </c:pt>
                <c:pt idx="2105">
                  <c:v>54619</c:v>
                </c:pt>
                <c:pt idx="2106">
                  <c:v>54626</c:v>
                </c:pt>
                <c:pt idx="2107">
                  <c:v>54633</c:v>
                </c:pt>
                <c:pt idx="2108">
                  <c:v>54640</c:v>
                </c:pt>
                <c:pt idx="2109">
                  <c:v>54647</c:v>
                </c:pt>
                <c:pt idx="2110">
                  <c:v>54654</c:v>
                </c:pt>
                <c:pt idx="2111">
                  <c:v>54661</c:v>
                </c:pt>
                <c:pt idx="2112">
                  <c:v>54668</c:v>
                </c:pt>
                <c:pt idx="2113">
                  <c:v>54675</c:v>
                </c:pt>
                <c:pt idx="2114">
                  <c:v>54682</c:v>
                </c:pt>
                <c:pt idx="2115">
                  <c:v>54689</c:v>
                </c:pt>
                <c:pt idx="2116">
                  <c:v>54696</c:v>
                </c:pt>
                <c:pt idx="2117">
                  <c:v>54703</c:v>
                </c:pt>
                <c:pt idx="2118">
                  <c:v>54710</c:v>
                </c:pt>
                <c:pt idx="2119">
                  <c:v>54717</c:v>
                </c:pt>
                <c:pt idx="2120">
                  <c:v>54724</c:v>
                </c:pt>
                <c:pt idx="2121">
                  <c:v>54731</c:v>
                </c:pt>
                <c:pt idx="2122">
                  <c:v>54738</c:v>
                </c:pt>
                <c:pt idx="2123">
                  <c:v>54745</c:v>
                </c:pt>
                <c:pt idx="2124">
                  <c:v>54752</c:v>
                </c:pt>
                <c:pt idx="2125">
                  <c:v>54759</c:v>
                </c:pt>
                <c:pt idx="2126">
                  <c:v>54766</c:v>
                </c:pt>
                <c:pt idx="2127">
                  <c:v>54773</c:v>
                </c:pt>
                <c:pt idx="2128">
                  <c:v>54780</c:v>
                </c:pt>
                <c:pt idx="2129">
                  <c:v>54787</c:v>
                </c:pt>
                <c:pt idx="2130">
                  <c:v>54794</c:v>
                </c:pt>
                <c:pt idx="2131">
                  <c:v>54801</c:v>
                </c:pt>
                <c:pt idx="2132">
                  <c:v>54808</c:v>
                </c:pt>
                <c:pt idx="2133">
                  <c:v>54815</c:v>
                </c:pt>
                <c:pt idx="2134">
                  <c:v>54822</c:v>
                </c:pt>
                <c:pt idx="2135">
                  <c:v>54829</c:v>
                </c:pt>
                <c:pt idx="2136">
                  <c:v>54836</c:v>
                </c:pt>
                <c:pt idx="2137">
                  <c:v>54843</c:v>
                </c:pt>
                <c:pt idx="2138">
                  <c:v>54850</c:v>
                </c:pt>
                <c:pt idx="2139">
                  <c:v>54857</c:v>
                </c:pt>
                <c:pt idx="2140">
                  <c:v>54864</c:v>
                </c:pt>
                <c:pt idx="2141">
                  <c:v>54871</c:v>
                </c:pt>
                <c:pt idx="2142">
                  <c:v>54878</c:v>
                </c:pt>
                <c:pt idx="2143">
                  <c:v>54885</c:v>
                </c:pt>
                <c:pt idx="2144">
                  <c:v>54892</c:v>
                </c:pt>
                <c:pt idx="2145">
                  <c:v>54899</c:v>
                </c:pt>
                <c:pt idx="2146">
                  <c:v>54906</c:v>
                </c:pt>
                <c:pt idx="2147">
                  <c:v>54913</c:v>
                </c:pt>
                <c:pt idx="2148">
                  <c:v>54920</c:v>
                </c:pt>
                <c:pt idx="2149">
                  <c:v>54927</c:v>
                </c:pt>
                <c:pt idx="2150">
                  <c:v>54934</c:v>
                </c:pt>
                <c:pt idx="2151">
                  <c:v>54941</c:v>
                </c:pt>
                <c:pt idx="2152">
                  <c:v>54948</c:v>
                </c:pt>
                <c:pt idx="2153">
                  <c:v>54955</c:v>
                </c:pt>
                <c:pt idx="2154">
                  <c:v>54962</c:v>
                </c:pt>
                <c:pt idx="2155">
                  <c:v>54969</c:v>
                </c:pt>
                <c:pt idx="2156">
                  <c:v>54976</c:v>
                </c:pt>
                <c:pt idx="2157">
                  <c:v>54983</c:v>
                </c:pt>
                <c:pt idx="2158">
                  <c:v>54990</c:v>
                </c:pt>
                <c:pt idx="2159">
                  <c:v>54997</c:v>
                </c:pt>
                <c:pt idx="2160">
                  <c:v>55004</c:v>
                </c:pt>
                <c:pt idx="2161">
                  <c:v>55011</c:v>
                </c:pt>
                <c:pt idx="2162">
                  <c:v>55018</c:v>
                </c:pt>
                <c:pt idx="2163">
                  <c:v>55025</c:v>
                </c:pt>
                <c:pt idx="2164">
                  <c:v>55032</c:v>
                </c:pt>
                <c:pt idx="2165">
                  <c:v>55039</c:v>
                </c:pt>
                <c:pt idx="2166">
                  <c:v>55046</c:v>
                </c:pt>
                <c:pt idx="2167">
                  <c:v>55053</c:v>
                </c:pt>
                <c:pt idx="2168">
                  <c:v>55060</c:v>
                </c:pt>
                <c:pt idx="2169">
                  <c:v>55067</c:v>
                </c:pt>
                <c:pt idx="2170">
                  <c:v>55074</c:v>
                </c:pt>
                <c:pt idx="2171">
                  <c:v>55081</c:v>
                </c:pt>
                <c:pt idx="2172">
                  <c:v>55088</c:v>
                </c:pt>
                <c:pt idx="2173">
                  <c:v>55095</c:v>
                </c:pt>
                <c:pt idx="2174">
                  <c:v>55102</c:v>
                </c:pt>
                <c:pt idx="2175">
                  <c:v>55109</c:v>
                </c:pt>
                <c:pt idx="2176">
                  <c:v>55116</c:v>
                </c:pt>
                <c:pt idx="2177">
                  <c:v>55123</c:v>
                </c:pt>
                <c:pt idx="2178">
                  <c:v>55130</c:v>
                </c:pt>
                <c:pt idx="2179">
                  <c:v>55137</c:v>
                </c:pt>
                <c:pt idx="2180">
                  <c:v>55144</c:v>
                </c:pt>
                <c:pt idx="2181">
                  <c:v>55151</c:v>
                </c:pt>
                <c:pt idx="2182">
                  <c:v>55158</c:v>
                </c:pt>
                <c:pt idx="2183">
                  <c:v>55165</c:v>
                </c:pt>
                <c:pt idx="2184">
                  <c:v>55172</c:v>
                </c:pt>
                <c:pt idx="2185">
                  <c:v>55179</c:v>
                </c:pt>
                <c:pt idx="2186">
                  <c:v>55186</c:v>
                </c:pt>
                <c:pt idx="2187">
                  <c:v>55193</c:v>
                </c:pt>
                <c:pt idx="2188">
                  <c:v>55200</c:v>
                </c:pt>
                <c:pt idx="2189">
                  <c:v>55207</c:v>
                </c:pt>
                <c:pt idx="2190">
                  <c:v>55214</c:v>
                </c:pt>
                <c:pt idx="2191">
                  <c:v>55221</c:v>
                </c:pt>
                <c:pt idx="2192">
                  <c:v>55228</c:v>
                </c:pt>
                <c:pt idx="2193">
                  <c:v>55235</c:v>
                </c:pt>
                <c:pt idx="2194">
                  <c:v>55242</c:v>
                </c:pt>
                <c:pt idx="2195">
                  <c:v>55249</c:v>
                </c:pt>
                <c:pt idx="2196">
                  <c:v>55256</c:v>
                </c:pt>
                <c:pt idx="2197">
                  <c:v>55263</c:v>
                </c:pt>
                <c:pt idx="2198">
                  <c:v>55270</c:v>
                </c:pt>
                <c:pt idx="2199">
                  <c:v>55277</c:v>
                </c:pt>
                <c:pt idx="2200">
                  <c:v>55284</c:v>
                </c:pt>
                <c:pt idx="2201">
                  <c:v>55291</c:v>
                </c:pt>
                <c:pt idx="2202">
                  <c:v>55298</c:v>
                </c:pt>
                <c:pt idx="2203">
                  <c:v>55305</c:v>
                </c:pt>
                <c:pt idx="2204">
                  <c:v>55312</c:v>
                </c:pt>
                <c:pt idx="2205">
                  <c:v>55319</c:v>
                </c:pt>
                <c:pt idx="2206">
                  <c:v>55326</c:v>
                </c:pt>
                <c:pt idx="2207">
                  <c:v>55333</c:v>
                </c:pt>
                <c:pt idx="2208">
                  <c:v>55340</c:v>
                </c:pt>
                <c:pt idx="2209">
                  <c:v>55347</c:v>
                </c:pt>
                <c:pt idx="2210">
                  <c:v>55354</c:v>
                </c:pt>
                <c:pt idx="2211">
                  <c:v>55361</c:v>
                </c:pt>
                <c:pt idx="2212">
                  <c:v>55368</c:v>
                </c:pt>
                <c:pt idx="2213">
                  <c:v>55375</c:v>
                </c:pt>
                <c:pt idx="2214">
                  <c:v>55382</c:v>
                </c:pt>
                <c:pt idx="2215">
                  <c:v>55389</c:v>
                </c:pt>
                <c:pt idx="2216">
                  <c:v>55396</c:v>
                </c:pt>
                <c:pt idx="2217">
                  <c:v>55403</c:v>
                </c:pt>
                <c:pt idx="2218">
                  <c:v>55410</c:v>
                </c:pt>
                <c:pt idx="2219">
                  <c:v>55417</c:v>
                </c:pt>
                <c:pt idx="2220">
                  <c:v>55424</c:v>
                </c:pt>
                <c:pt idx="2221">
                  <c:v>55431</c:v>
                </c:pt>
                <c:pt idx="2222">
                  <c:v>55438</c:v>
                </c:pt>
                <c:pt idx="2223">
                  <c:v>55445</c:v>
                </c:pt>
                <c:pt idx="2224">
                  <c:v>55452</c:v>
                </c:pt>
                <c:pt idx="2225">
                  <c:v>55459</c:v>
                </c:pt>
                <c:pt idx="2226">
                  <c:v>55466</c:v>
                </c:pt>
                <c:pt idx="2227">
                  <c:v>55473</c:v>
                </c:pt>
                <c:pt idx="2228">
                  <c:v>55480</c:v>
                </c:pt>
                <c:pt idx="2229">
                  <c:v>55487</c:v>
                </c:pt>
                <c:pt idx="2230">
                  <c:v>55494</c:v>
                </c:pt>
                <c:pt idx="2231">
                  <c:v>55501</c:v>
                </c:pt>
                <c:pt idx="2232">
                  <c:v>55508</c:v>
                </c:pt>
                <c:pt idx="2233">
                  <c:v>55516</c:v>
                </c:pt>
                <c:pt idx="2234">
                  <c:v>55523</c:v>
                </c:pt>
                <c:pt idx="2235">
                  <c:v>55530</c:v>
                </c:pt>
                <c:pt idx="2236">
                  <c:v>55537</c:v>
                </c:pt>
                <c:pt idx="2237">
                  <c:v>55544</c:v>
                </c:pt>
                <c:pt idx="2238">
                  <c:v>55551</c:v>
                </c:pt>
                <c:pt idx="2239">
                  <c:v>55558</c:v>
                </c:pt>
                <c:pt idx="2240">
                  <c:v>55565</c:v>
                </c:pt>
                <c:pt idx="2241">
                  <c:v>55572</c:v>
                </c:pt>
                <c:pt idx="2242">
                  <c:v>55579</c:v>
                </c:pt>
                <c:pt idx="2243">
                  <c:v>55586</c:v>
                </c:pt>
                <c:pt idx="2244">
                  <c:v>55593</c:v>
                </c:pt>
                <c:pt idx="2245">
                  <c:v>55600</c:v>
                </c:pt>
                <c:pt idx="2246">
                  <c:v>55607</c:v>
                </c:pt>
                <c:pt idx="2247">
                  <c:v>55614</c:v>
                </c:pt>
                <c:pt idx="2248">
                  <c:v>55621</c:v>
                </c:pt>
                <c:pt idx="2249">
                  <c:v>55632</c:v>
                </c:pt>
                <c:pt idx="2250">
                  <c:v>55635</c:v>
                </c:pt>
                <c:pt idx="2251">
                  <c:v>55645</c:v>
                </c:pt>
                <c:pt idx="2252">
                  <c:v>55652</c:v>
                </c:pt>
                <c:pt idx="2253">
                  <c:v>55659</c:v>
                </c:pt>
                <c:pt idx="2254">
                  <c:v>55666</c:v>
                </c:pt>
                <c:pt idx="2255">
                  <c:v>55673</c:v>
                </c:pt>
                <c:pt idx="2256">
                  <c:v>55680</c:v>
                </c:pt>
                <c:pt idx="2257">
                  <c:v>55687</c:v>
                </c:pt>
                <c:pt idx="2258">
                  <c:v>55694</c:v>
                </c:pt>
                <c:pt idx="2259">
                  <c:v>55701</c:v>
                </c:pt>
                <c:pt idx="2260">
                  <c:v>55708</c:v>
                </c:pt>
                <c:pt idx="2261">
                  <c:v>55715</c:v>
                </c:pt>
                <c:pt idx="2262">
                  <c:v>55722</c:v>
                </c:pt>
                <c:pt idx="2263">
                  <c:v>55729</c:v>
                </c:pt>
                <c:pt idx="2264">
                  <c:v>55736</c:v>
                </c:pt>
                <c:pt idx="2265">
                  <c:v>55743</c:v>
                </c:pt>
                <c:pt idx="2266">
                  <c:v>55750</c:v>
                </c:pt>
                <c:pt idx="2267">
                  <c:v>55757</c:v>
                </c:pt>
                <c:pt idx="2268">
                  <c:v>55764</c:v>
                </c:pt>
                <c:pt idx="2269">
                  <c:v>55771</c:v>
                </c:pt>
                <c:pt idx="2270">
                  <c:v>55778</c:v>
                </c:pt>
                <c:pt idx="2271">
                  <c:v>55785</c:v>
                </c:pt>
                <c:pt idx="2272">
                  <c:v>55792</c:v>
                </c:pt>
                <c:pt idx="2273">
                  <c:v>55799</c:v>
                </c:pt>
                <c:pt idx="2274">
                  <c:v>55806</c:v>
                </c:pt>
                <c:pt idx="2275">
                  <c:v>55813</c:v>
                </c:pt>
                <c:pt idx="2276">
                  <c:v>55820</c:v>
                </c:pt>
                <c:pt idx="2277">
                  <c:v>55827</c:v>
                </c:pt>
                <c:pt idx="2278">
                  <c:v>55834</c:v>
                </c:pt>
                <c:pt idx="2279">
                  <c:v>55841</c:v>
                </c:pt>
                <c:pt idx="2280">
                  <c:v>55848</c:v>
                </c:pt>
                <c:pt idx="2281">
                  <c:v>55855</c:v>
                </c:pt>
                <c:pt idx="2282">
                  <c:v>55862</c:v>
                </c:pt>
                <c:pt idx="2283">
                  <c:v>55869</c:v>
                </c:pt>
                <c:pt idx="2284">
                  <c:v>55876</c:v>
                </c:pt>
                <c:pt idx="2285">
                  <c:v>55884</c:v>
                </c:pt>
                <c:pt idx="2286">
                  <c:v>55891</c:v>
                </c:pt>
                <c:pt idx="2287">
                  <c:v>55898</c:v>
                </c:pt>
                <c:pt idx="2288">
                  <c:v>55905</c:v>
                </c:pt>
                <c:pt idx="2289">
                  <c:v>55912</c:v>
                </c:pt>
                <c:pt idx="2290">
                  <c:v>55919</c:v>
                </c:pt>
                <c:pt idx="2291">
                  <c:v>55926</c:v>
                </c:pt>
                <c:pt idx="2292">
                  <c:v>55933</c:v>
                </c:pt>
                <c:pt idx="2293">
                  <c:v>55940</c:v>
                </c:pt>
                <c:pt idx="2294">
                  <c:v>55947</c:v>
                </c:pt>
                <c:pt idx="2295">
                  <c:v>55954</c:v>
                </c:pt>
                <c:pt idx="2296">
                  <c:v>55961</c:v>
                </c:pt>
                <c:pt idx="2297">
                  <c:v>55968</c:v>
                </c:pt>
                <c:pt idx="2298">
                  <c:v>55975</c:v>
                </c:pt>
                <c:pt idx="2299">
                  <c:v>55984</c:v>
                </c:pt>
                <c:pt idx="2300">
                  <c:v>55991</c:v>
                </c:pt>
                <c:pt idx="2301">
                  <c:v>55998</c:v>
                </c:pt>
                <c:pt idx="2302">
                  <c:v>56006</c:v>
                </c:pt>
                <c:pt idx="2303">
                  <c:v>56012</c:v>
                </c:pt>
                <c:pt idx="2304">
                  <c:v>56019</c:v>
                </c:pt>
                <c:pt idx="2305">
                  <c:v>56026</c:v>
                </c:pt>
                <c:pt idx="2306">
                  <c:v>56033</c:v>
                </c:pt>
                <c:pt idx="2307">
                  <c:v>56040</c:v>
                </c:pt>
                <c:pt idx="2308">
                  <c:v>56047</c:v>
                </c:pt>
                <c:pt idx="2309">
                  <c:v>56054</c:v>
                </c:pt>
                <c:pt idx="2310">
                  <c:v>56061</c:v>
                </c:pt>
                <c:pt idx="2311">
                  <c:v>56068</c:v>
                </c:pt>
                <c:pt idx="2312">
                  <c:v>56075</c:v>
                </c:pt>
                <c:pt idx="2313">
                  <c:v>56082</c:v>
                </c:pt>
                <c:pt idx="2314">
                  <c:v>56089</c:v>
                </c:pt>
                <c:pt idx="2315">
                  <c:v>56096</c:v>
                </c:pt>
                <c:pt idx="2316">
                  <c:v>56103</c:v>
                </c:pt>
                <c:pt idx="2317">
                  <c:v>56110</c:v>
                </c:pt>
                <c:pt idx="2318">
                  <c:v>56117</c:v>
                </c:pt>
                <c:pt idx="2319">
                  <c:v>56124</c:v>
                </c:pt>
                <c:pt idx="2320">
                  <c:v>56131</c:v>
                </c:pt>
                <c:pt idx="2321">
                  <c:v>56138</c:v>
                </c:pt>
                <c:pt idx="2322">
                  <c:v>56145</c:v>
                </c:pt>
                <c:pt idx="2323">
                  <c:v>56152</c:v>
                </c:pt>
                <c:pt idx="2324">
                  <c:v>56159</c:v>
                </c:pt>
                <c:pt idx="2325">
                  <c:v>56166</c:v>
                </c:pt>
                <c:pt idx="2326">
                  <c:v>56173</c:v>
                </c:pt>
                <c:pt idx="2327">
                  <c:v>56180</c:v>
                </c:pt>
                <c:pt idx="2328">
                  <c:v>56187</c:v>
                </c:pt>
                <c:pt idx="2329">
                  <c:v>56194</c:v>
                </c:pt>
                <c:pt idx="2330">
                  <c:v>56201</c:v>
                </c:pt>
                <c:pt idx="2331">
                  <c:v>56208</c:v>
                </c:pt>
                <c:pt idx="2332">
                  <c:v>56215</c:v>
                </c:pt>
                <c:pt idx="2333">
                  <c:v>56222</c:v>
                </c:pt>
                <c:pt idx="2334">
                  <c:v>56229</c:v>
                </c:pt>
                <c:pt idx="2335">
                  <c:v>56236</c:v>
                </c:pt>
                <c:pt idx="2336">
                  <c:v>56247</c:v>
                </c:pt>
                <c:pt idx="2337">
                  <c:v>56251</c:v>
                </c:pt>
                <c:pt idx="2338">
                  <c:v>56257</c:v>
                </c:pt>
                <c:pt idx="2339">
                  <c:v>56264</c:v>
                </c:pt>
                <c:pt idx="2340">
                  <c:v>56271</c:v>
                </c:pt>
                <c:pt idx="2341">
                  <c:v>56278</c:v>
                </c:pt>
                <c:pt idx="2342">
                  <c:v>56285</c:v>
                </c:pt>
                <c:pt idx="2343">
                  <c:v>56292</c:v>
                </c:pt>
                <c:pt idx="2344">
                  <c:v>56299</c:v>
                </c:pt>
                <c:pt idx="2345">
                  <c:v>56306</c:v>
                </c:pt>
                <c:pt idx="2346">
                  <c:v>56313</c:v>
                </c:pt>
                <c:pt idx="2347">
                  <c:v>56320</c:v>
                </c:pt>
                <c:pt idx="2348">
                  <c:v>56327</c:v>
                </c:pt>
                <c:pt idx="2349">
                  <c:v>56334</c:v>
                </c:pt>
                <c:pt idx="2350">
                  <c:v>56341</c:v>
                </c:pt>
                <c:pt idx="2351">
                  <c:v>56348</c:v>
                </c:pt>
                <c:pt idx="2352">
                  <c:v>56355</c:v>
                </c:pt>
                <c:pt idx="2353">
                  <c:v>56362</c:v>
                </c:pt>
                <c:pt idx="2354">
                  <c:v>56369</c:v>
                </c:pt>
                <c:pt idx="2355">
                  <c:v>56376</c:v>
                </c:pt>
                <c:pt idx="2356">
                  <c:v>56383</c:v>
                </c:pt>
                <c:pt idx="2357">
                  <c:v>56390</c:v>
                </c:pt>
                <c:pt idx="2358">
                  <c:v>56397</c:v>
                </c:pt>
                <c:pt idx="2359">
                  <c:v>56404</c:v>
                </c:pt>
                <c:pt idx="2360">
                  <c:v>56411</c:v>
                </c:pt>
                <c:pt idx="2361">
                  <c:v>56418</c:v>
                </c:pt>
                <c:pt idx="2362">
                  <c:v>56425</c:v>
                </c:pt>
                <c:pt idx="2363">
                  <c:v>56432</c:v>
                </c:pt>
                <c:pt idx="2364">
                  <c:v>56439</c:v>
                </c:pt>
                <c:pt idx="2365">
                  <c:v>56446</c:v>
                </c:pt>
                <c:pt idx="2366">
                  <c:v>56453</c:v>
                </c:pt>
                <c:pt idx="2367">
                  <c:v>56460</c:v>
                </c:pt>
                <c:pt idx="2368">
                  <c:v>56467</c:v>
                </c:pt>
                <c:pt idx="2369">
                  <c:v>56474</c:v>
                </c:pt>
                <c:pt idx="2370">
                  <c:v>56481</c:v>
                </c:pt>
                <c:pt idx="2371">
                  <c:v>56488</c:v>
                </c:pt>
                <c:pt idx="2372">
                  <c:v>56495</c:v>
                </c:pt>
                <c:pt idx="2373">
                  <c:v>56502</c:v>
                </c:pt>
                <c:pt idx="2374">
                  <c:v>56509</c:v>
                </c:pt>
                <c:pt idx="2375">
                  <c:v>56516</c:v>
                </c:pt>
                <c:pt idx="2376">
                  <c:v>56523</c:v>
                </c:pt>
                <c:pt idx="2377">
                  <c:v>56530</c:v>
                </c:pt>
                <c:pt idx="2378">
                  <c:v>56537</c:v>
                </c:pt>
                <c:pt idx="2379">
                  <c:v>56544</c:v>
                </c:pt>
                <c:pt idx="2380">
                  <c:v>56551</c:v>
                </c:pt>
                <c:pt idx="2381">
                  <c:v>56558</c:v>
                </c:pt>
                <c:pt idx="2382">
                  <c:v>56565</c:v>
                </c:pt>
                <c:pt idx="2383">
                  <c:v>56572</c:v>
                </c:pt>
                <c:pt idx="2384">
                  <c:v>56579</c:v>
                </c:pt>
                <c:pt idx="2385">
                  <c:v>56586</c:v>
                </c:pt>
                <c:pt idx="2386">
                  <c:v>56593</c:v>
                </c:pt>
                <c:pt idx="2387">
                  <c:v>56600</c:v>
                </c:pt>
                <c:pt idx="2388">
                  <c:v>56607</c:v>
                </c:pt>
                <c:pt idx="2389">
                  <c:v>56614</c:v>
                </c:pt>
                <c:pt idx="2390">
                  <c:v>56621</c:v>
                </c:pt>
                <c:pt idx="2391">
                  <c:v>56628</c:v>
                </c:pt>
                <c:pt idx="2392">
                  <c:v>56635</c:v>
                </c:pt>
                <c:pt idx="2393">
                  <c:v>56642</c:v>
                </c:pt>
                <c:pt idx="2394">
                  <c:v>56649</c:v>
                </c:pt>
                <c:pt idx="2395">
                  <c:v>56656</c:v>
                </c:pt>
                <c:pt idx="2396">
                  <c:v>56663</c:v>
                </c:pt>
                <c:pt idx="2397">
                  <c:v>56670</c:v>
                </c:pt>
                <c:pt idx="2398">
                  <c:v>56677</c:v>
                </c:pt>
                <c:pt idx="2399">
                  <c:v>56684</c:v>
                </c:pt>
                <c:pt idx="2400">
                  <c:v>56691</c:v>
                </c:pt>
                <c:pt idx="2401">
                  <c:v>56698</c:v>
                </c:pt>
                <c:pt idx="2402">
                  <c:v>56705</c:v>
                </c:pt>
                <c:pt idx="2403">
                  <c:v>56712</c:v>
                </c:pt>
                <c:pt idx="2404">
                  <c:v>56719</c:v>
                </c:pt>
                <c:pt idx="2405">
                  <c:v>56726</c:v>
                </c:pt>
                <c:pt idx="2406">
                  <c:v>56733</c:v>
                </c:pt>
                <c:pt idx="2407">
                  <c:v>56740</c:v>
                </c:pt>
                <c:pt idx="2408">
                  <c:v>56747</c:v>
                </c:pt>
                <c:pt idx="2409">
                  <c:v>56754</c:v>
                </c:pt>
                <c:pt idx="2410">
                  <c:v>56761</c:v>
                </c:pt>
                <c:pt idx="2411">
                  <c:v>56768</c:v>
                </c:pt>
                <c:pt idx="2412">
                  <c:v>56775</c:v>
                </c:pt>
                <c:pt idx="2413">
                  <c:v>56782</c:v>
                </c:pt>
                <c:pt idx="2414">
                  <c:v>56789</c:v>
                </c:pt>
                <c:pt idx="2415">
                  <c:v>56796</c:v>
                </c:pt>
                <c:pt idx="2416">
                  <c:v>56803</c:v>
                </c:pt>
                <c:pt idx="2417">
                  <c:v>56810</c:v>
                </c:pt>
                <c:pt idx="2418">
                  <c:v>56817</c:v>
                </c:pt>
                <c:pt idx="2419">
                  <c:v>56824</c:v>
                </c:pt>
                <c:pt idx="2420">
                  <c:v>56831</c:v>
                </c:pt>
                <c:pt idx="2421">
                  <c:v>56838</c:v>
                </c:pt>
                <c:pt idx="2422">
                  <c:v>56845</c:v>
                </c:pt>
                <c:pt idx="2423">
                  <c:v>56852</c:v>
                </c:pt>
                <c:pt idx="2424">
                  <c:v>56859</c:v>
                </c:pt>
                <c:pt idx="2425">
                  <c:v>56866</c:v>
                </c:pt>
                <c:pt idx="2426">
                  <c:v>56873</c:v>
                </c:pt>
                <c:pt idx="2427">
                  <c:v>56880</c:v>
                </c:pt>
                <c:pt idx="2428">
                  <c:v>56887</c:v>
                </c:pt>
                <c:pt idx="2429">
                  <c:v>56894</c:v>
                </c:pt>
                <c:pt idx="2430">
                  <c:v>56901</c:v>
                </c:pt>
                <c:pt idx="2431">
                  <c:v>56908</c:v>
                </c:pt>
                <c:pt idx="2432">
                  <c:v>56915</c:v>
                </c:pt>
                <c:pt idx="2433">
                  <c:v>56922</c:v>
                </c:pt>
                <c:pt idx="2434">
                  <c:v>56929</c:v>
                </c:pt>
                <c:pt idx="2435">
                  <c:v>56936</c:v>
                </c:pt>
                <c:pt idx="2436">
                  <c:v>56943</c:v>
                </c:pt>
                <c:pt idx="2437">
                  <c:v>56950</c:v>
                </c:pt>
                <c:pt idx="2438">
                  <c:v>56957</c:v>
                </c:pt>
                <c:pt idx="2439">
                  <c:v>56964</c:v>
                </c:pt>
                <c:pt idx="2440">
                  <c:v>56971</c:v>
                </c:pt>
                <c:pt idx="2441">
                  <c:v>56978</c:v>
                </c:pt>
                <c:pt idx="2442">
                  <c:v>56985</c:v>
                </c:pt>
                <c:pt idx="2443">
                  <c:v>56992</c:v>
                </c:pt>
                <c:pt idx="2444">
                  <c:v>56999</c:v>
                </c:pt>
                <c:pt idx="2445">
                  <c:v>57006</c:v>
                </c:pt>
                <c:pt idx="2446">
                  <c:v>57013</c:v>
                </c:pt>
                <c:pt idx="2447">
                  <c:v>57020</c:v>
                </c:pt>
                <c:pt idx="2448">
                  <c:v>57027</c:v>
                </c:pt>
                <c:pt idx="2449">
                  <c:v>57034</c:v>
                </c:pt>
                <c:pt idx="2450">
                  <c:v>57041</c:v>
                </c:pt>
                <c:pt idx="2451">
                  <c:v>57048</c:v>
                </c:pt>
                <c:pt idx="2452">
                  <c:v>57055</c:v>
                </c:pt>
                <c:pt idx="2453">
                  <c:v>57062</c:v>
                </c:pt>
                <c:pt idx="2454">
                  <c:v>57069</c:v>
                </c:pt>
                <c:pt idx="2455">
                  <c:v>57076</c:v>
                </c:pt>
                <c:pt idx="2456">
                  <c:v>57083</c:v>
                </c:pt>
                <c:pt idx="2457">
                  <c:v>57090</c:v>
                </c:pt>
                <c:pt idx="2458">
                  <c:v>57097</c:v>
                </c:pt>
                <c:pt idx="2459">
                  <c:v>57104</c:v>
                </c:pt>
                <c:pt idx="2460">
                  <c:v>57111</c:v>
                </c:pt>
                <c:pt idx="2461">
                  <c:v>57118</c:v>
                </c:pt>
                <c:pt idx="2462">
                  <c:v>57125</c:v>
                </c:pt>
                <c:pt idx="2463">
                  <c:v>57132</c:v>
                </c:pt>
                <c:pt idx="2464">
                  <c:v>57139</c:v>
                </c:pt>
                <c:pt idx="2465">
                  <c:v>57146</c:v>
                </c:pt>
                <c:pt idx="2466">
                  <c:v>57153</c:v>
                </c:pt>
                <c:pt idx="2467">
                  <c:v>57160</c:v>
                </c:pt>
                <c:pt idx="2468">
                  <c:v>57167</c:v>
                </c:pt>
                <c:pt idx="2469">
                  <c:v>57174</c:v>
                </c:pt>
                <c:pt idx="2470">
                  <c:v>57181</c:v>
                </c:pt>
                <c:pt idx="2471">
                  <c:v>57188</c:v>
                </c:pt>
                <c:pt idx="2472">
                  <c:v>57195</c:v>
                </c:pt>
                <c:pt idx="2473">
                  <c:v>57202</c:v>
                </c:pt>
                <c:pt idx="2474">
                  <c:v>57209</c:v>
                </c:pt>
                <c:pt idx="2475">
                  <c:v>57216</c:v>
                </c:pt>
                <c:pt idx="2476">
                  <c:v>57223</c:v>
                </c:pt>
                <c:pt idx="2477">
                  <c:v>57230</c:v>
                </c:pt>
                <c:pt idx="2478">
                  <c:v>57237</c:v>
                </c:pt>
                <c:pt idx="2479">
                  <c:v>57244</c:v>
                </c:pt>
                <c:pt idx="2480">
                  <c:v>57251</c:v>
                </c:pt>
                <c:pt idx="2481">
                  <c:v>57258</c:v>
                </c:pt>
                <c:pt idx="2482">
                  <c:v>57265</c:v>
                </c:pt>
                <c:pt idx="2483">
                  <c:v>57272</c:v>
                </c:pt>
                <c:pt idx="2484">
                  <c:v>57279</c:v>
                </c:pt>
                <c:pt idx="2485">
                  <c:v>57286</c:v>
                </c:pt>
                <c:pt idx="2486">
                  <c:v>57293</c:v>
                </c:pt>
                <c:pt idx="2487">
                  <c:v>57300</c:v>
                </c:pt>
                <c:pt idx="2488">
                  <c:v>57307</c:v>
                </c:pt>
                <c:pt idx="2489">
                  <c:v>57314</c:v>
                </c:pt>
                <c:pt idx="2490">
                  <c:v>57321</c:v>
                </c:pt>
                <c:pt idx="2491">
                  <c:v>57328</c:v>
                </c:pt>
                <c:pt idx="2492">
                  <c:v>57335</c:v>
                </c:pt>
                <c:pt idx="2493">
                  <c:v>57343</c:v>
                </c:pt>
                <c:pt idx="2494">
                  <c:v>57350</c:v>
                </c:pt>
                <c:pt idx="2495">
                  <c:v>57357</c:v>
                </c:pt>
                <c:pt idx="2496">
                  <c:v>57364</c:v>
                </c:pt>
                <c:pt idx="2497">
                  <c:v>57371</c:v>
                </c:pt>
                <c:pt idx="2498">
                  <c:v>57378</c:v>
                </c:pt>
                <c:pt idx="2499">
                  <c:v>57385</c:v>
                </c:pt>
                <c:pt idx="2500">
                  <c:v>57392</c:v>
                </c:pt>
                <c:pt idx="2501">
                  <c:v>57399</c:v>
                </c:pt>
                <c:pt idx="2502">
                  <c:v>57406</c:v>
                </c:pt>
                <c:pt idx="2503">
                  <c:v>57413</c:v>
                </c:pt>
                <c:pt idx="2504">
                  <c:v>57420</c:v>
                </c:pt>
                <c:pt idx="2505">
                  <c:v>57427</c:v>
                </c:pt>
                <c:pt idx="2506">
                  <c:v>57434</c:v>
                </c:pt>
                <c:pt idx="2507">
                  <c:v>57441</c:v>
                </c:pt>
                <c:pt idx="2508">
                  <c:v>57448</c:v>
                </c:pt>
                <c:pt idx="2509">
                  <c:v>57459</c:v>
                </c:pt>
                <c:pt idx="2510">
                  <c:v>57462</c:v>
                </c:pt>
                <c:pt idx="2511">
                  <c:v>57469</c:v>
                </c:pt>
                <c:pt idx="2512">
                  <c:v>57476</c:v>
                </c:pt>
                <c:pt idx="2513">
                  <c:v>57483</c:v>
                </c:pt>
                <c:pt idx="2514">
                  <c:v>57490</c:v>
                </c:pt>
                <c:pt idx="2515">
                  <c:v>57497</c:v>
                </c:pt>
                <c:pt idx="2516">
                  <c:v>57504</c:v>
                </c:pt>
                <c:pt idx="2517">
                  <c:v>57511</c:v>
                </c:pt>
                <c:pt idx="2518">
                  <c:v>57518</c:v>
                </c:pt>
                <c:pt idx="2519">
                  <c:v>57525</c:v>
                </c:pt>
                <c:pt idx="2520">
                  <c:v>57532</c:v>
                </c:pt>
                <c:pt idx="2521">
                  <c:v>57539</c:v>
                </c:pt>
                <c:pt idx="2522">
                  <c:v>57546</c:v>
                </c:pt>
                <c:pt idx="2523">
                  <c:v>57553</c:v>
                </c:pt>
                <c:pt idx="2524">
                  <c:v>57560</c:v>
                </c:pt>
                <c:pt idx="2525">
                  <c:v>57567</c:v>
                </c:pt>
                <c:pt idx="2526">
                  <c:v>57574</c:v>
                </c:pt>
                <c:pt idx="2527">
                  <c:v>57581</c:v>
                </c:pt>
                <c:pt idx="2528">
                  <c:v>57588</c:v>
                </c:pt>
                <c:pt idx="2529">
                  <c:v>57595</c:v>
                </c:pt>
                <c:pt idx="2530">
                  <c:v>57602</c:v>
                </c:pt>
                <c:pt idx="2531">
                  <c:v>57609</c:v>
                </c:pt>
                <c:pt idx="2532">
                  <c:v>57616</c:v>
                </c:pt>
                <c:pt idx="2533">
                  <c:v>57623</c:v>
                </c:pt>
                <c:pt idx="2534">
                  <c:v>57630</c:v>
                </c:pt>
                <c:pt idx="2535">
                  <c:v>57637</c:v>
                </c:pt>
                <c:pt idx="2536">
                  <c:v>57644</c:v>
                </c:pt>
                <c:pt idx="2537">
                  <c:v>57651</c:v>
                </c:pt>
                <c:pt idx="2538">
                  <c:v>57658</c:v>
                </c:pt>
                <c:pt idx="2539">
                  <c:v>57665</c:v>
                </c:pt>
                <c:pt idx="2540">
                  <c:v>57672</c:v>
                </c:pt>
                <c:pt idx="2541">
                  <c:v>57679</c:v>
                </c:pt>
                <c:pt idx="2542">
                  <c:v>57686</c:v>
                </c:pt>
                <c:pt idx="2543">
                  <c:v>57693</c:v>
                </c:pt>
                <c:pt idx="2544">
                  <c:v>57700</c:v>
                </c:pt>
                <c:pt idx="2545">
                  <c:v>57710</c:v>
                </c:pt>
                <c:pt idx="2546">
                  <c:v>57717</c:v>
                </c:pt>
                <c:pt idx="2547">
                  <c:v>57724</c:v>
                </c:pt>
                <c:pt idx="2548">
                  <c:v>57731</c:v>
                </c:pt>
                <c:pt idx="2549">
                  <c:v>57738</c:v>
                </c:pt>
                <c:pt idx="2550">
                  <c:v>57745</c:v>
                </c:pt>
                <c:pt idx="2551">
                  <c:v>57752</c:v>
                </c:pt>
                <c:pt idx="2552">
                  <c:v>57759</c:v>
                </c:pt>
                <c:pt idx="2553">
                  <c:v>57766</c:v>
                </c:pt>
                <c:pt idx="2554">
                  <c:v>57773</c:v>
                </c:pt>
                <c:pt idx="2555">
                  <c:v>57780</c:v>
                </c:pt>
                <c:pt idx="2556">
                  <c:v>57787</c:v>
                </c:pt>
                <c:pt idx="2557">
                  <c:v>57794</c:v>
                </c:pt>
                <c:pt idx="2558">
                  <c:v>57801</c:v>
                </c:pt>
                <c:pt idx="2559">
                  <c:v>57808</c:v>
                </c:pt>
                <c:pt idx="2560">
                  <c:v>57817</c:v>
                </c:pt>
                <c:pt idx="2561">
                  <c:v>57822</c:v>
                </c:pt>
                <c:pt idx="2562">
                  <c:v>57829</c:v>
                </c:pt>
                <c:pt idx="2563">
                  <c:v>57836</c:v>
                </c:pt>
                <c:pt idx="2564">
                  <c:v>57843</c:v>
                </c:pt>
                <c:pt idx="2565">
                  <c:v>57850</c:v>
                </c:pt>
                <c:pt idx="2566">
                  <c:v>57857</c:v>
                </c:pt>
                <c:pt idx="2567">
                  <c:v>57864</c:v>
                </c:pt>
                <c:pt idx="2568">
                  <c:v>57871</c:v>
                </c:pt>
                <c:pt idx="2569">
                  <c:v>57878</c:v>
                </c:pt>
                <c:pt idx="2570">
                  <c:v>57885</c:v>
                </c:pt>
                <c:pt idx="2571">
                  <c:v>57892</c:v>
                </c:pt>
                <c:pt idx="2572">
                  <c:v>57899</c:v>
                </c:pt>
                <c:pt idx="2573">
                  <c:v>57906</c:v>
                </c:pt>
                <c:pt idx="2574">
                  <c:v>57913</c:v>
                </c:pt>
                <c:pt idx="2575">
                  <c:v>57920</c:v>
                </c:pt>
                <c:pt idx="2576">
                  <c:v>57927</c:v>
                </c:pt>
                <c:pt idx="2577">
                  <c:v>57934</c:v>
                </c:pt>
                <c:pt idx="2578">
                  <c:v>57941</c:v>
                </c:pt>
                <c:pt idx="2579">
                  <c:v>57948</c:v>
                </c:pt>
                <c:pt idx="2580">
                  <c:v>57955</c:v>
                </c:pt>
                <c:pt idx="2581">
                  <c:v>57962</c:v>
                </c:pt>
                <c:pt idx="2582">
                  <c:v>57969</c:v>
                </c:pt>
                <c:pt idx="2583">
                  <c:v>57976</c:v>
                </c:pt>
                <c:pt idx="2584">
                  <c:v>57983</c:v>
                </c:pt>
                <c:pt idx="2585">
                  <c:v>57990</c:v>
                </c:pt>
                <c:pt idx="2586">
                  <c:v>57997</c:v>
                </c:pt>
                <c:pt idx="2587">
                  <c:v>58004</c:v>
                </c:pt>
                <c:pt idx="2588">
                  <c:v>58011</c:v>
                </c:pt>
                <c:pt idx="2589">
                  <c:v>58018</c:v>
                </c:pt>
                <c:pt idx="2590">
                  <c:v>58025</c:v>
                </c:pt>
                <c:pt idx="2591">
                  <c:v>58032</c:v>
                </c:pt>
                <c:pt idx="2592">
                  <c:v>58039</c:v>
                </c:pt>
                <c:pt idx="2593">
                  <c:v>58046</c:v>
                </c:pt>
                <c:pt idx="2594">
                  <c:v>58053</c:v>
                </c:pt>
                <c:pt idx="2595">
                  <c:v>58060</c:v>
                </c:pt>
                <c:pt idx="2596">
                  <c:v>58067</c:v>
                </c:pt>
                <c:pt idx="2597">
                  <c:v>58075</c:v>
                </c:pt>
                <c:pt idx="2598">
                  <c:v>58082</c:v>
                </c:pt>
                <c:pt idx="2599">
                  <c:v>58089</c:v>
                </c:pt>
                <c:pt idx="2600">
                  <c:v>58096</c:v>
                </c:pt>
                <c:pt idx="2601">
                  <c:v>58103</c:v>
                </c:pt>
                <c:pt idx="2602">
                  <c:v>58110</c:v>
                </c:pt>
                <c:pt idx="2603">
                  <c:v>58117</c:v>
                </c:pt>
                <c:pt idx="2604">
                  <c:v>58124</c:v>
                </c:pt>
                <c:pt idx="2605">
                  <c:v>58131</c:v>
                </c:pt>
                <c:pt idx="2606">
                  <c:v>58138</c:v>
                </c:pt>
                <c:pt idx="2607">
                  <c:v>58145</c:v>
                </c:pt>
                <c:pt idx="2608">
                  <c:v>58152</c:v>
                </c:pt>
                <c:pt idx="2609">
                  <c:v>58159</c:v>
                </c:pt>
                <c:pt idx="2610">
                  <c:v>58168</c:v>
                </c:pt>
                <c:pt idx="2611">
                  <c:v>58175</c:v>
                </c:pt>
                <c:pt idx="2612">
                  <c:v>58182</c:v>
                </c:pt>
                <c:pt idx="2613">
                  <c:v>58189</c:v>
                </c:pt>
                <c:pt idx="2614">
                  <c:v>58197</c:v>
                </c:pt>
                <c:pt idx="2615">
                  <c:v>58203</c:v>
                </c:pt>
                <c:pt idx="2616">
                  <c:v>58210</c:v>
                </c:pt>
                <c:pt idx="2617">
                  <c:v>58217</c:v>
                </c:pt>
                <c:pt idx="2618">
                  <c:v>58224</c:v>
                </c:pt>
                <c:pt idx="2619">
                  <c:v>58231</c:v>
                </c:pt>
                <c:pt idx="2620">
                  <c:v>58238</c:v>
                </c:pt>
                <c:pt idx="2621">
                  <c:v>58245</c:v>
                </c:pt>
                <c:pt idx="2622">
                  <c:v>58252</c:v>
                </c:pt>
                <c:pt idx="2623">
                  <c:v>58259</c:v>
                </c:pt>
                <c:pt idx="2624">
                  <c:v>58266</c:v>
                </c:pt>
                <c:pt idx="2625">
                  <c:v>58273</c:v>
                </c:pt>
                <c:pt idx="2626">
                  <c:v>58280</c:v>
                </c:pt>
                <c:pt idx="2627">
                  <c:v>58287</c:v>
                </c:pt>
                <c:pt idx="2628">
                  <c:v>58294</c:v>
                </c:pt>
                <c:pt idx="2629">
                  <c:v>58301</c:v>
                </c:pt>
                <c:pt idx="2630">
                  <c:v>58308</c:v>
                </c:pt>
                <c:pt idx="2631">
                  <c:v>58315</c:v>
                </c:pt>
                <c:pt idx="2632">
                  <c:v>58322</c:v>
                </c:pt>
                <c:pt idx="2633">
                  <c:v>58329</c:v>
                </c:pt>
                <c:pt idx="2634">
                  <c:v>58336</c:v>
                </c:pt>
                <c:pt idx="2635">
                  <c:v>58343</c:v>
                </c:pt>
                <c:pt idx="2636">
                  <c:v>58350</c:v>
                </c:pt>
                <c:pt idx="2637">
                  <c:v>58357</c:v>
                </c:pt>
                <c:pt idx="2638">
                  <c:v>58364</c:v>
                </c:pt>
                <c:pt idx="2639">
                  <c:v>58371</c:v>
                </c:pt>
                <c:pt idx="2640">
                  <c:v>58378</c:v>
                </c:pt>
                <c:pt idx="2641">
                  <c:v>58385</c:v>
                </c:pt>
                <c:pt idx="2642">
                  <c:v>58392</c:v>
                </c:pt>
                <c:pt idx="2643">
                  <c:v>58399</c:v>
                </c:pt>
                <c:pt idx="2644">
                  <c:v>58406</c:v>
                </c:pt>
                <c:pt idx="2645">
                  <c:v>58413</c:v>
                </c:pt>
                <c:pt idx="2646">
                  <c:v>58420</c:v>
                </c:pt>
                <c:pt idx="2647">
                  <c:v>58427</c:v>
                </c:pt>
                <c:pt idx="2648">
                  <c:v>58438</c:v>
                </c:pt>
                <c:pt idx="2649">
                  <c:v>58442</c:v>
                </c:pt>
                <c:pt idx="2650">
                  <c:v>58448</c:v>
                </c:pt>
                <c:pt idx="2651">
                  <c:v>58455</c:v>
                </c:pt>
                <c:pt idx="2652">
                  <c:v>58462</c:v>
                </c:pt>
                <c:pt idx="2653">
                  <c:v>58469</c:v>
                </c:pt>
                <c:pt idx="2654">
                  <c:v>58476</c:v>
                </c:pt>
                <c:pt idx="2655">
                  <c:v>58483</c:v>
                </c:pt>
                <c:pt idx="2656">
                  <c:v>58490</c:v>
                </c:pt>
                <c:pt idx="2657">
                  <c:v>58497</c:v>
                </c:pt>
                <c:pt idx="2658">
                  <c:v>58504</c:v>
                </c:pt>
                <c:pt idx="2659">
                  <c:v>58511</c:v>
                </c:pt>
                <c:pt idx="2660">
                  <c:v>58518</c:v>
                </c:pt>
                <c:pt idx="2661">
                  <c:v>58525</c:v>
                </c:pt>
                <c:pt idx="2662">
                  <c:v>58532</c:v>
                </c:pt>
                <c:pt idx="2663">
                  <c:v>58539</c:v>
                </c:pt>
                <c:pt idx="2664">
                  <c:v>58546</c:v>
                </c:pt>
                <c:pt idx="2665">
                  <c:v>58553</c:v>
                </c:pt>
                <c:pt idx="2666">
                  <c:v>58560</c:v>
                </c:pt>
                <c:pt idx="2667">
                  <c:v>58567</c:v>
                </c:pt>
                <c:pt idx="2668">
                  <c:v>58574</c:v>
                </c:pt>
                <c:pt idx="2669">
                  <c:v>58581</c:v>
                </c:pt>
                <c:pt idx="2670">
                  <c:v>58588</c:v>
                </c:pt>
                <c:pt idx="2671">
                  <c:v>58595</c:v>
                </c:pt>
                <c:pt idx="2672">
                  <c:v>58602</c:v>
                </c:pt>
                <c:pt idx="2673">
                  <c:v>58609</c:v>
                </c:pt>
                <c:pt idx="2674">
                  <c:v>58616</c:v>
                </c:pt>
                <c:pt idx="2675">
                  <c:v>58623</c:v>
                </c:pt>
                <c:pt idx="2676">
                  <c:v>58630</c:v>
                </c:pt>
                <c:pt idx="2677">
                  <c:v>58637</c:v>
                </c:pt>
                <c:pt idx="2678">
                  <c:v>58644</c:v>
                </c:pt>
                <c:pt idx="2679">
                  <c:v>58651</c:v>
                </c:pt>
                <c:pt idx="2680">
                  <c:v>58658</c:v>
                </c:pt>
                <c:pt idx="2681">
                  <c:v>58665</c:v>
                </c:pt>
                <c:pt idx="2682">
                  <c:v>58672</c:v>
                </c:pt>
                <c:pt idx="2683">
                  <c:v>58679</c:v>
                </c:pt>
                <c:pt idx="2684">
                  <c:v>58686</c:v>
                </c:pt>
                <c:pt idx="2685">
                  <c:v>58693</c:v>
                </c:pt>
                <c:pt idx="2686">
                  <c:v>58700</c:v>
                </c:pt>
                <c:pt idx="2687">
                  <c:v>58707</c:v>
                </c:pt>
                <c:pt idx="2688">
                  <c:v>58714</c:v>
                </c:pt>
                <c:pt idx="2689">
                  <c:v>58721</c:v>
                </c:pt>
                <c:pt idx="2690">
                  <c:v>58728</c:v>
                </c:pt>
                <c:pt idx="2691">
                  <c:v>58735</c:v>
                </c:pt>
                <c:pt idx="2692">
                  <c:v>58742</c:v>
                </c:pt>
                <c:pt idx="2693">
                  <c:v>58749</c:v>
                </c:pt>
                <c:pt idx="2694">
                  <c:v>58756</c:v>
                </c:pt>
                <c:pt idx="2695">
                  <c:v>58763</c:v>
                </c:pt>
                <c:pt idx="2696">
                  <c:v>58770</c:v>
                </c:pt>
                <c:pt idx="2697">
                  <c:v>58777</c:v>
                </c:pt>
                <c:pt idx="2698">
                  <c:v>58784</c:v>
                </c:pt>
                <c:pt idx="2699">
                  <c:v>58791</c:v>
                </c:pt>
                <c:pt idx="2700">
                  <c:v>58798</c:v>
                </c:pt>
                <c:pt idx="2701">
                  <c:v>58805</c:v>
                </c:pt>
                <c:pt idx="2702">
                  <c:v>58812</c:v>
                </c:pt>
                <c:pt idx="2703">
                  <c:v>58819</c:v>
                </c:pt>
                <c:pt idx="2704">
                  <c:v>58826</c:v>
                </c:pt>
                <c:pt idx="2705">
                  <c:v>58833</c:v>
                </c:pt>
                <c:pt idx="2706">
                  <c:v>58840</c:v>
                </c:pt>
                <c:pt idx="2707">
                  <c:v>58847</c:v>
                </c:pt>
                <c:pt idx="2708">
                  <c:v>58854</c:v>
                </c:pt>
                <c:pt idx="2709">
                  <c:v>58861</c:v>
                </c:pt>
                <c:pt idx="2710">
                  <c:v>58868</c:v>
                </c:pt>
                <c:pt idx="2711">
                  <c:v>58875</c:v>
                </c:pt>
                <c:pt idx="2712">
                  <c:v>58882</c:v>
                </c:pt>
                <c:pt idx="2713">
                  <c:v>58889</c:v>
                </c:pt>
                <c:pt idx="2714">
                  <c:v>58896</c:v>
                </c:pt>
                <c:pt idx="2715">
                  <c:v>58903</c:v>
                </c:pt>
                <c:pt idx="2716">
                  <c:v>58910</c:v>
                </c:pt>
                <c:pt idx="2717">
                  <c:v>58917</c:v>
                </c:pt>
                <c:pt idx="2718">
                  <c:v>58924</c:v>
                </c:pt>
                <c:pt idx="2719">
                  <c:v>58931</c:v>
                </c:pt>
                <c:pt idx="2720">
                  <c:v>58938</c:v>
                </c:pt>
                <c:pt idx="2721">
                  <c:v>58945</c:v>
                </c:pt>
                <c:pt idx="2722">
                  <c:v>58952</c:v>
                </c:pt>
                <c:pt idx="2723">
                  <c:v>58959</c:v>
                </c:pt>
                <c:pt idx="2724">
                  <c:v>58966</c:v>
                </c:pt>
                <c:pt idx="2725">
                  <c:v>58973</c:v>
                </c:pt>
                <c:pt idx="2726">
                  <c:v>58980</c:v>
                </c:pt>
                <c:pt idx="2727">
                  <c:v>58987</c:v>
                </c:pt>
                <c:pt idx="2728">
                  <c:v>58994</c:v>
                </c:pt>
                <c:pt idx="2729">
                  <c:v>59001</c:v>
                </c:pt>
                <c:pt idx="2730">
                  <c:v>59008</c:v>
                </c:pt>
                <c:pt idx="2731">
                  <c:v>59015</c:v>
                </c:pt>
                <c:pt idx="2732">
                  <c:v>59022</c:v>
                </c:pt>
                <c:pt idx="2733">
                  <c:v>59029</c:v>
                </c:pt>
                <c:pt idx="2734">
                  <c:v>59036</c:v>
                </c:pt>
                <c:pt idx="2735">
                  <c:v>59043</c:v>
                </c:pt>
                <c:pt idx="2736">
                  <c:v>59050</c:v>
                </c:pt>
                <c:pt idx="2737">
                  <c:v>59057</c:v>
                </c:pt>
                <c:pt idx="2738">
                  <c:v>59064</c:v>
                </c:pt>
                <c:pt idx="2739">
                  <c:v>59071</c:v>
                </c:pt>
                <c:pt idx="2740">
                  <c:v>59078</c:v>
                </c:pt>
                <c:pt idx="2741">
                  <c:v>59085</c:v>
                </c:pt>
                <c:pt idx="2742">
                  <c:v>59092</c:v>
                </c:pt>
                <c:pt idx="2743">
                  <c:v>59099</c:v>
                </c:pt>
                <c:pt idx="2744">
                  <c:v>59106</c:v>
                </c:pt>
                <c:pt idx="2745">
                  <c:v>59113</c:v>
                </c:pt>
                <c:pt idx="2746">
                  <c:v>59120</c:v>
                </c:pt>
                <c:pt idx="2747">
                  <c:v>59127</c:v>
                </c:pt>
                <c:pt idx="2748">
                  <c:v>59134</c:v>
                </c:pt>
                <c:pt idx="2749">
                  <c:v>59141</c:v>
                </c:pt>
                <c:pt idx="2750">
                  <c:v>59148</c:v>
                </c:pt>
                <c:pt idx="2751">
                  <c:v>59155</c:v>
                </c:pt>
                <c:pt idx="2752">
                  <c:v>59162</c:v>
                </c:pt>
                <c:pt idx="2753">
                  <c:v>59169</c:v>
                </c:pt>
                <c:pt idx="2754">
                  <c:v>59176</c:v>
                </c:pt>
                <c:pt idx="2755">
                  <c:v>59183</c:v>
                </c:pt>
                <c:pt idx="2756">
                  <c:v>59190</c:v>
                </c:pt>
                <c:pt idx="2757">
                  <c:v>59197</c:v>
                </c:pt>
                <c:pt idx="2758">
                  <c:v>59204</c:v>
                </c:pt>
                <c:pt idx="2759">
                  <c:v>59211</c:v>
                </c:pt>
                <c:pt idx="2760">
                  <c:v>59218</c:v>
                </c:pt>
                <c:pt idx="2761">
                  <c:v>59225</c:v>
                </c:pt>
                <c:pt idx="2762">
                  <c:v>59232</c:v>
                </c:pt>
                <c:pt idx="2763">
                  <c:v>59239</c:v>
                </c:pt>
                <c:pt idx="2764">
                  <c:v>59246</c:v>
                </c:pt>
                <c:pt idx="2765">
                  <c:v>59253</c:v>
                </c:pt>
                <c:pt idx="2766">
                  <c:v>59260</c:v>
                </c:pt>
                <c:pt idx="2767">
                  <c:v>59267</c:v>
                </c:pt>
                <c:pt idx="2768">
                  <c:v>59274</c:v>
                </c:pt>
                <c:pt idx="2769">
                  <c:v>59281</c:v>
                </c:pt>
                <c:pt idx="2770">
                  <c:v>59288</c:v>
                </c:pt>
                <c:pt idx="2771">
                  <c:v>59295</c:v>
                </c:pt>
                <c:pt idx="2772">
                  <c:v>59302</c:v>
                </c:pt>
                <c:pt idx="2773">
                  <c:v>59309</c:v>
                </c:pt>
                <c:pt idx="2774">
                  <c:v>59316</c:v>
                </c:pt>
                <c:pt idx="2775">
                  <c:v>59323</c:v>
                </c:pt>
                <c:pt idx="2776">
                  <c:v>59330</c:v>
                </c:pt>
                <c:pt idx="2777">
                  <c:v>59337</c:v>
                </c:pt>
                <c:pt idx="2778">
                  <c:v>59344</c:v>
                </c:pt>
                <c:pt idx="2779">
                  <c:v>59351</c:v>
                </c:pt>
                <c:pt idx="2780">
                  <c:v>59358</c:v>
                </c:pt>
                <c:pt idx="2781">
                  <c:v>59365</c:v>
                </c:pt>
                <c:pt idx="2782">
                  <c:v>59372</c:v>
                </c:pt>
                <c:pt idx="2783">
                  <c:v>59379</c:v>
                </c:pt>
                <c:pt idx="2784">
                  <c:v>59386</c:v>
                </c:pt>
                <c:pt idx="2785">
                  <c:v>59393</c:v>
                </c:pt>
                <c:pt idx="2786">
                  <c:v>59400</c:v>
                </c:pt>
                <c:pt idx="2787">
                  <c:v>59407</c:v>
                </c:pt>
                <c:pt idx="2788">
                  <c:v>59414</c:v>
                </c:pt>
                <c:pt idx="2789">
                  <c:v>59421</c:v>
                </c:pt>
                <c:pt idx="2790">
                  <c:v>59428</c:v>
                </c:pt>
                <c:pt idx="2791">
                  <c:v>59435</c:v>
                </c:pt>
                <c:pt idx="2792">
                  <c:v>59442</c:v>
                </c:pt>
                <c:pt idx="2793">
                  <c:v>59449</c:v>
                </c:pt>
                <c:pt idx="2794">
                  <c:v>59456</c:v>
                </c:pt>
                <c:pt idx="2795">
                  <c:v>59463</c:v>
                </c:pt>
                <c:pt idx="2796">
                  <c:v>59470</c:v>
                </c:pt>
                <c:pt idx="2797">
                  <c:v>59477</c:v>
                </c:pt>
                <c:pt idx="2798">
                  <c:v>59484</c:v>
                </c:pt>
                <c:pt idx="2799">
                  <c:v>59491</c:v>
                </c:pt>
                <c:pt idx="2800">
                  <c:v>59498</c:v>
                </c:pt>
                <c:pt idx="2801">
                  <c:v>59505</c:v>
                </c:pt>
                <c:pt idx="2802">
                  <c:v>59512</c:v>
                </c:pt>
                <c:pt idx="2803">
                  <c:v>59519</c:v>
                </c:pt>
                <c:pt idx="2804">
                  <c:v>59526</c:v>
                </c:pt>
                <c:pt idx="2805">
                  <c:v>59534</c:v>
                </c:pt>
                <c:pt idx="2806">
                  <c:v>59541</c:v>
                </c:pt>
                <c:pt idx="2807">
                  <c:v>59548</c:v>
                </c:pt>
                <c:pt idx="2808">
                  <c:v>59555</c:v>
                </c:pt>
                <c:pt idx="2809">
                  <c:v>59562</c:v>
                </c:pt>
                <c:pt idx="2810">
                  <c:v>59569</c:v>
                </c:pt>
                <c:pt idx="2811">
                  <c:v>59576</c:v>
                </c:pt>
                <c:pt idx="2812">
                  <c:v>59583</c:v>
                </c:pt>
                <c:pt idx="2813">
                  <c:v>59590</c:v>
                </c:pt>
                <c:pt idx="2814">
                  <c:v>59597</c:v>
                </c:pt>
                <c:pt idx="2815">
                  <c:v>59604</c:v>
                </c:pt>
                <c:pt idx="2816">
                  <c:v>59611</c:v>
                </c:pt>
                <c:pt idx="2817">
                  <c:v>59618</c:v>
                </c:pt>
                <c:pt idx="2818">
                  <c:v>59625</c:v>
                </c:pt>
                <c:pt idx="2819">
                  <c:v>59632</c:v>
                </c:pt>
                <c:pt idx="2820">
                  <c:v>59643</c:v>
                </c:pt>
                <c:pt idx="2821">
                  <c:v>59646</c:v>
                </c:pt>
                <c:pt idx="2822">
                  <c:v>59653</c:v>
                </c:pt>
                <c:pt idx="2823">
                  <c:v>59660</c:v>
                </c:pt>
                <c:pt idx="2824">
                  <c:v>59667</c:v>
                </c:pt>
                <c:pt idx="2825">
                  <c:v>59674</c:v>
                </c:pt>
                <c:pt idx="2826">
                  <c:v>59681</c:v>
                </c:pt>
                <c:pt idx="2827">
                  <c:v>59688</c:v>
                </c:pt>
                <c:pt idx="2828">
                  <c:v>59695</c:v>
                </c:pt>
                <c:pt idx="2829">
                  <c:v>59702</c:v>
                </c:pt>
                <c:pt idx="2830">
                  <c:v>59709</c:v>
                </c:pt>
                <c:pt idx="2831">
                  <c:v>59716</c:v>
                </c:pt>
                <c:pt idx="2832">
                  <c:v>59723</c:v>
                </c:pt>
                <c:pt idx="2833">
                  <c:v>59730</c:v>
                </c:pt>
                <c:pt idx="2834">
                  <c:v>59737</c:v>
                </c:pt>
                <c:pt idx="2835">
                  <c:v>59744</c:v>
                </c:pt>
                <c:pt idx="2836">
                  <c:v>59751</c:v>
                </c:pt>
                <c:pt idx="2837">
                  <c:v>59758</c:v>
                </c:pt>
                <c:pt idx="2838">
                  <c:v>59765</c:v>
                </c:pt>
                <c:pt idx="2839">
                  <c:v>59772</c:v>
                </c:pt>
                <c:pt idx="2840">
                  <c:v>59779</c:v>
                </c:pt>
                <c:pt idx="2841">
                  <c:v>59786</c:v>
                </c:pt>
                <c:pt idx="2842">
                  <c:v>59793</c:v>
                </c:pt>
                <c:pt idx="2843">
                  <c:v>59800</c:v>
                </c:pt>
                <c:pt idx="2844">
                  <c:v>59807</c:v>
                </c:pt>
                <c:pt idx="2845">
                  <c:v>59814</c:v>
                </c:pt>
                <c:pt idx="2846">
                  <c:v>59821</c:v>
                </c:pt>
                <c:pt idx="2847">
                  <c:v>59828</c:v>
                </c:pt>
                <c:pt idx="2848">
                  <c:v>59835</c:v>
                </c:pt>
                <c:pt idx="2849">
                  <c:v>59842</c:v>
                </c:pt>
                <c:pt idx="2850">
                  <c:v>59849</c:v>
                </c:pt>
                <c:pt idx="2851">
                  <c:v>59856</c:v>
                </c:pt>
                <c:pt idx="2852">
                  <c:v>59863</c:v>
                </c:pt>
                <c:pt idx="2853">
                  <c:v>59870</c:v>
                </c:pt>
                <c:pt idx="2854">
                  <c:v>59877</c:v>
                </c:pt>
                <c:pt idx="2855">
                  <c:v>59884</c:v>
                </c:pt>
                <c:pt idx="2856">
                  <c:v>59891</c:v>
                </c:pt>
                <c:pt idx="2857">
                  <c:v>59901</c:v>
                </c:pt>
                <c:pt idx="2858">
                  <c:v>59908</c:v>
                </c:pt>
                <c:pt idx="2859">
                  <c:v>59915</c:v>
                </c:pt>
                <c:pt idx="2860">
                  <c:v>59922</c:v>
                </c:pt>
                <c:pt idx="2861">
                  <c:v>59929</c:v>
                </c:pt>
                <c:pt idx="2862">
                  <c:v>59936</c:v>
                </c:pt>
                <c:pt idx="2863">
                  <c:v>59943</c:v>
                </c:pt>
                <c:pt idx="2864">
                  <c:v>59950</c:v>
                </c:pt>
                <c:pt idx="2865">
                  <c:v>59957</c:v>
                </c:pt>
                <c:pt idx="2866">
                  <c:v>59964</c:v>
                </c:pt>
                <c:pt idx="2867">
                  <c:v>59971</c:v>
                </c:pt>
                <c:pt idx="2868">
                  <c:v>59978</c:v>
                </c:pt>
                <c:pt idx="2869">
                  <c:v>59985</c:v>
                </c:pt>
                <c:pt idx="2870">
                  <c:v>59992</c:v>
                </c:pt>
                <c:pt idx="2871">
                  <c:v>60001</c:v>
                </c:pt>
                <c:pt idx="2872">
                  <c:v>60006</c:v>
                </c:pt>
                <c:pt idx="2873">
                  <c:v>60013</c:v>
                </c:pt>
                <c:pt idx="2874">
                  <c:v>60020</c:v>
                </c:pt>
                <c:pt idx="2875">
                  <c:v>60028</c:v>
                </c:pt>
                <c:pt idx="2876">
                  <c:v>60035</c:v>
                </c:pt>
                <c:pt idx="2877">
                  <c:v>60042</c:v>
                </c:pt>
                <c:pt idx="2878">
                  <c:v>60049</c:v>
                </c:pt>
                <c:pt idx="2879">
                  <c:v>60056</c:v>
                </c:pt>
                <c:pt idx="2880">
                  <c:v>60063</c:v>
                </c:pt>
                <c:pt idx="2881">
                  <c:v>60070</c:v>
                </c:pt>
                <c:pt idx="2882">
                  <c:v>60077</c:v>
                </c:pt>
                <c:pt idx="2883">
                  <c:v>60084</c:v>
                </c:pt>
                <c:pt idx="2884">
                  <c:v>60091</c:v>
                </c:pt>
                <c:pt idx="2885">
                  <c:v>60098</c:v>
                </c:pt>
                <c:pt idx="2886">
                  <c:v>60105</c:v>
                </c:pt>
                <c:pt idx="2887">
                  <c:v>60112</c:v>
                </c:pt>
                <c:pt idx="2888">
                  <c:v>60119</c:v>
                </c:pt>
                <c:pt idx="2889">
                  <c:v>60126</c:v>
                </c:pt>
                <c:pt idx="2890">
                  <c:v>60133</c:v>
                </c:pt>
                <c:pt idx="2891">
                  <c:v>60140</c:v>
                </c:pt>
                <c:pt idx="2892">
                  <c:v>60147</c:v>
                </c:pt>
                <c:pt idx="2893">
                  <c:v>60154</c:v>
                </c:pt>
                <c:pt idx="2894">
                  <c:v>60161</c:v>
                </c:pt>
                <c:pt idx="2895">
                  <c:v>60168</c:v>
                </c:pt>
                <c:pt idx="2896">
                  <c:v>60175</c:v>
                </c:pt>
                <c:pt idx="2897">
                  <c:v>60182</c:v>
                </c:pt>
                <c:pt idx="2898">
                  <c:v>60189</c:v>
                </c:pt>
                <c:pt idx="2899">
                  <c:v>60196</c:v>
                </c:pt>
                <c:pt idx="2900">
                  <c:v>60203</c:v>
                </c:pt>
                <c:pt idx="2901">
                  <c:v>60210</c:v>
                </c:pt>
                <c:pt idx="2902">
                  <c:v>60217</c:v>
                </c:pt>
                <c:pt idx="2903">
                  <c:v>60224</c:v>
                </c:pt>
                <c:pt idx="2904">
                  <c:v>60231</c:v>
                </c:pt>
                <c:pt idx="2905">
                  <c:v>60238</c:v>
                </c:pt>
                <c:pt idx="2906">
                  <c:v>60245</c:v>
                </c:pt>
                <c:pt idx="2907">
                  <c:v>60252</c:v>
                </c:pt>
                <c:pt idx="2908">
                  <c:v>60259</c:v>
                </c:pt>
                <c:pt idx="2909">
                  <c:v>60267</c:v>
                </c:pt>
                <c:pt idx="2910">
                  <c:v>60274</c:v>
                </c:pt>
                <c:pt idx="2911">
                  <c:v>60281</c:v>
                </c:pt>
                <c:pt idx="2912">
                  <c:v>60288</c:v>
                </c:pt>
                <c:pt idx="2913">
                  <c:v>60295</c:v>
                </c:pt>
                <c:pt idx="2914">
                  <c:v>60302</c:v>
                </c:pt>
                <c:pt idx="2915">
                  <c:v>60309</c:v>
                </c:pt>
                <c:pt idx="2916">
                  <c:v>60316</c:v>
                </c:pt>
                <c:pt idx="2917">
                  <c:v>60323</c:v>
                </c:pt>
                <c:pt idx="2918">
                  <c:v>60330</c:v>
                </c:pt>
                <c:pt idx="2919">
                  <c:v>60337</c:v>
                </c:pt>
                <c:pt idx="2920">
                  <c:v>60344</c:v>
                </c:pt>
                <c:pt idx="2921">
                  <c:v>60351</c:v>
                </c:pt>
                <c:pt idx="2922">
                  <c:v>60359</c:v>
                </c:pt>
                <c:pt idx="2923">
                  <c:v>60366</c:v>
                </c:pt>
                <c:pt idx="2924">
                  <c:v>60373</c:v>
                </c:pt>
                <c:pt idx="2925">
                  <c:v>60380</c:v>
                </c:pt>
                <c:pt idx="2926">
                  <c:v>60387</c:v>
                </c:pt>
                <c:pt idx="2927">
                  <c:v>60394</c:v>
                </c:pt>
                <c:pt idx="2928">
                  <c:v>60401</c:v>
                </c:pt>
                <c:pt idx="2929">
                  <c:v>60408</c:v>
                </c:pt>
                <c:pt idx="2930">
                  <c:v>60415</c:v>
                </c:pt>
                <c:pt idx="2931">
                  <c:v>60422</c:v>
                </c:pt>
                <c:pt idx="2932">
                  <c:v>60429</c:v>
                </c:pt>
                <c:pt idx="2933">
                  <c:v>60436</c:v>
                </c:pt>
                <c:pt idx="2934">
                  <c:v>60443</c:v>
                </c:pt>
                <c:pt idx="2935">
                  <c:v>60450</c:v>
                </c:pt>
                <c:pt idx="2936">
                  <c:v>60457</c:v>
                </c:pt>
                <c:pt idx="2937">
                  <c:v>60464</c:v>
                </c:pt>
                <c:pt idx="2938">
                  <c:v>60471</c:v>
                </c:pt>
                <c:pt idx="2939">
                  <c:v>60478</c:v>
                </c:pt>
                <c:pt idx="2940">
                  <c:v>60485</c:v>
                </c:pt>
                <c:pt idx="2941">
                  <c:v>60492</c:v>
                </c:pt>
                <c:pt idx="2942">
                  <c:v>60499</c:v>
                </c:pt>
                <c:pt idx="2943">
                  <c:v>60506</c:v>
                </c:pt>
                <c:pt idx="2944">
                  <c:v>60513</c:v>
                </c:pt>
                <c:pt idx="2945">
                  <c:v>60520</c:v>
                </c:pt>
                <c:pt idx="2946">
                  <c:v>60527</c:v>
                </c:pt>
                <c:pt idx="2947">
                  <c:v>60534</c:v>
                </c:pt>
                <c:pt idx="2948">
                  <c:v>60541</c:v>
                </c:pt>
                <c:pt idx="2949">
                  <c:v>60548</c:v>
                </c:pt>
                <c:pt idx="2950">
                  <c:v>60555</c:v>
                </c:pt>
                <c:pt idx="2951">
                  <c:v>60562</c:v>
                </c:pt>
                <c:pt idx="2952">
                  <c:v>60569</c:v>
                </c:pt>
                <c:pt idx="2953">
                  <c:v>60576</c:v>
                </c:pt>
                <c:pt idx="2954">
                  <c:v>60583</c:v>
                </c:pt>
                <c:pt idx="2955">
                  <c:v>60590</c:v>
                </c:pt>
                <c:pt idx="2956">
                  <c:v>60597</c:v>
                </c:pt>
                <c:pt idx="2957">
                  <c:v>60604</c:v>
                </c:pt>
                <c:pt idx="2958">
                  <c:v>60611</c:v>
                </c:pt>
                <c:pt idx="2959">
                  <c:v>60618</c:v>
                </c:pt>
                <c:pt idx="2960">
                  <c:v>60625</c:v>
                </c:pt>
                <c:pt idx="2961">
                  <c:v>60632</c:v>
                </c:pt>
                <c:pt idx="2962">
                  <c:v>60639</c:v>
                </c:pt>
                <c:pt idx="2963">
                  <c:v>60646</c:v>
                </c:pt>
                <c:pt idx="2964">
                  <c:v>60653</c:v>
                </c:pt>
                <c:pt idx="2965">
                  <c:v>60660</c:v>
                </c:pt>
                <c:pt idx="2966">
                  <c:v>60667</c:v>
                </c:pt>
                <c:pt idx="2967">
                  <c:v>60674</c:v>
                </c:pt>
                <c:pt idx="2968">
                  <c:v>60681</c:v>
                </c:pt>
                <c:pt idx="2969">
                  <c:v>60688</c:v>
                </c:pt>
                <c:pt idx="2970">
                  <c:v>60695</c:v>
                </c:pt>
                <c:pt idx="2971">
                  <c:v>60702</c:v>
                </c:pt>
                <c:pt idx="2972">
                  <c:v>60709</c:v>
                </c:pt>
                <c:pt idx="2973">
                  <c:v>60716</c:v>
                </c:pt>
                <c:pt idx="2974">
                  <c:v>60723</c:v>
                </c:pt>
                <c:pt idx="2975">
                  <c:v>60730</c:v>
                </c:pt>
                <c:pt idx="2976">
                  <c:v>60737</c:v>
                </c:pt>
                <c:pt idx="2977">
                  <c:v>60744</c:v>
                </c:pt>
                <c:pt idx="2978">
                  <c:v>60751</c:v>
                </c:pt>
                <c:pt idx="2979">
                  <c:v>60758</c:v>
                </c:pt>
                <c:pt idx="2980">
                  <c:v>60765</c:v>
                </c:pt>
                <c:pt idx="2981">
                  <c:v>60772</c:v>
                </c:pt>
                <c:pt idx="2982">
                  <c:v>60779</c:v>
                </c:pt>
                <c:pt idx="2983">
                  <c:v>60786</c:v>
                </c:pt>
                <c:pt idx="2984">
                  <c:v>60793</c:v>
                </c:pt>
                <c:pt idx="2985">
                  <c:v>60800</c:v>
                </c:pt>
                <c:pt idx="2986">
                  <c:v>60807</c:v>
                </c:pt>
                <c:pt idx="2987">
                  <c:v>60814</c:v>
                </c:pt>
                <c:pt idx="2988">
                  <c:v>60821</c:v>
                </c:pt>
                <c:pt idx="2989">
                  <c:v>60828</c:v>
                </c:pt>
                <c:pt idx="2990">
                  <c:v>60835</c:v>
                </c:pt>
                <c:pt idx="2991">
                  <c:v>60842</c:v>
                </c:pt>
                <c:pt idx="2992">
                  <c:v>60849</c:v>
                </c:pt>
                <c:pt idx="2993">
                  <c:v>60856</c:v>
                </c:pt>
                <c:pt idx="2994">
                  <c:v>60863</c:v>
                </c:pt>
                <c:pt idx="2995">
                  <c:v>60870</c:v>
                </c:pt>
                <c:pt idx="2996">
                  <c:v>60877</c:v>
                </c:pt>
                <c:pt idx="2997">
                  <c:v>60884</c:v>
                </c:pt>
                <c:pt idx="2998">
                  <c:v>60891</c:v>
                </c:pt>
                <c:pt idx="2999">
                  <c:v>60898</c:v>
                </c:pt>
                <c:pt idx="3000">
                  <c:v>60905</c:v>
                </c:pt>
                <c:pt idx="3001">
                  <c:v>60912</c:v>
                </c:pt>
                <c:pt idx="3002">
                  <c:v>60919</c:v>
                </c:pt>
                <c:pt idx="3003">
                  <c:v>60926</c:v>
                </c:pt>
                <c:pt idx="3004">
                  <c:v>60933</c:v>
                </c:pt>
                <c:pt idx="3005">
                  <c:v>60940</c:v>
                </c:pt>
                <c:pt idx="3006">
                  <c:v>60947</c:v>
                </c:pt>
                <c:pt idx="3007">
                  <c:v>60954</c:v>
                </c:pt>
                <c:pt idx="3008">
                  <c:v>60961</c:v>
                </c:pt>
                <c:pt idx="3009">
                  <c:v>60968</c:v>
                </c:pt>
                <c:pt idx="3010">
                  <c:v>60975</c:v>
                </c:pt>
                <c:pt idx="3011">
                  <c:v>60982</c:v>
                </c:pt>
                <c:pt idx="3012">
                  <c:v>60989</c:v>
                </c:pt>
                <c:pt idx="3013">
                  <c:v>60996</c:v>
                </c:pt>
                <c:pt idx="3014">
                  <c:v>61003</c:v>
                </c:pt>
                <c:pt idx="3015">
                  <c:v>61010</c:v>
                </c:pt>
                <c:pt idx="3016">
                  <c:v>61017</c:v>
                </c:pt>
                <c:pt idx="3017">
                  <c:v>61024</c:v>
                </c:pt>
                <c:pt idx="3018">
                  <c:v>61031</c:v>
                </c:pt>
                <c:pt idx="3019">
                  <c:v>61038</c:v>
                </c:pt>
                <c:pt idx="3020">
                  <c:v>61045</c:v>
                </c:pt>
                <c:pt idx="3021">
                  <c:v>61052</c:v>
                </c:pt>
                <c:pt idx="3022">
                  <c:v>61059</c:v>
                </c:pt>
                <c:pt idx="3023">
                  <c:v>61066</c:v>
                </c:pt>
                <c:pt idx="3024">
                  <c:v>61073</c:v>
                </c:pt>
                <c:pt idx="3025">
                  <c:v>61080</c:v>
                </c:pt>
                <c:pt idx="3026">
                  <c:v>61087</c:v>
                </c:pt>
                <c:pt idx="3027">
                  <c:v>61094</c:v>
                </c:pt>
                <c:pt idx="3028">
                  <c:v>61101</c:v>
                </c:pt>
                <c:pt idx="3029">
                  <c:v>61108</c:v>
                </c:pt>
                <c:pt idx="3030">
                  <c:v>61115</c:v>
                </c:pt>
                <c:pt idx="3031">
                  <c:v>61122</c:v>
                </c:pt>
                <c:pt idx="3032">
                  <c:v>61129</c:v>
                </c:pt>
                <c:pt idx="3033">
                  <c:v>61136</c:v>
                </c:pt>
                <c:pt idx="3034">
                  <c:v>61143</c:v>
                </c:pt>
                <c:pt idx="3035">
                  <c:v>61150</c:v>
                </c:pt>
                <c:pt idx="3036">
                  <c:v>61157</c:v>
                </c:pt>
                <c:pt idx="3037">
                  <c:v>61164</c:v>
                </c:pt>
                <c:pt idx="3038">
                  <c:v>61171</c:v>
                </c:pt>
                <c:pt idx="3039">
                  <c:v>61178</c:v>
                </c:pt>
                <c:pt idx="3040">
                  <c:v>61185</c:v>
                </c:pt>
                <c:pt idx="3041">
                  <c:v>61192</c:v>
                </c:pt>
                <c:pt idx="3042">
                  <c:v>61199</c:v>
                </c:pt>
                <c:pt idx="3043">
                  <c:v>61206</c:v>
                </c:pt>
                <c:pt idx="3044">
                  <c:v>61213</c:v>
                </c:pt>
                <c:pt idx="3045">
                  <c:v>61220</c:v>
                </c:pt>
                <c:pt idx="3046">
                  <c:v>61227</c:v>
                </c:pt>
                <c:pt idx="3047">
                  <c:v>61234</c:v>
                </c:pt>
                <c:pt idx="3048">
                  <c:v>61241</c:v>
                </c:pt>
                <c:pt idx="3049">
                  <c:v>61248</c:v>
                </c:pt>
                <c:pt idx="3050">
                  <c:v>61255</c:v>
                </c:pt>
                <c:pt idx="3051">
                  <c:v>61262</c:v>
                </c:pt>
                <c:pt idx="3052">
                  <c:v>61269</c:v>
                </c:pt>
                <c:pt idx="3053">
                  <c:v>61276</c:v>
                </c:pt>
                <c:pt idx="3054">
                  <c:v>61283</c:v>
                </c:pt>
                <c:pt idx="3055">
                  <c:v>61290</c:v>
                </c:pt>
                <c:pt idx="3056">
                  <c:v>61297</c:v>
                </c:pt>
                <c:pt idx="3057">
                  <c:v>61304</c:v>
                </c:pt>
                <c:pt idx="3058">
                  <c:v>61311</c:v>
                </c:pt>
                <c:pt idx="3059">
                  <c:v>61318</c:v>
                </c:pt>
                <c:pt idx="3060">
                  <c:v>61325</c:v>
                </c:pt>
                <c:pt idx="3061">
                  <c:v>61332</c:v>
                </c:pt>
                <c:pt idx="3062">
                  <c:v>61339</c:v>
                </c:pt>
                <c:pt idx="3063">
                  <c:v>61346</c:v>
                </c:pt>
                <c:pt idx="3064">
                  <c:v>61353</c:v>
                </c:pt>
                <c:pt idx="3065">
                  <c:v>61360</c:v>
                </c:pt>
                <c:pt idx="3066">
                  <c:v>61367</c:v>
                </c:pt>
                <c:pt idx="3067">
                  <c:v>61374</c:v>
                </c:pt>
                <c:pt idx="3068">
                  <c:v>61381</c:v>
                </c:pt>
                <c:pt idx="3069">
                  <c:v>61388</c:v>
                </c:pt>
                <c:pt idx="3070">
                  <c:v>61395</c:v>
                </c:pt>
                <c:pt idx="3071">
                  <c:v>61402</c:v>
                </c:pt>
                <c:pt idx="3072">
                  <c:v>61409</c:v>
                </c:pt>
                <c:pt idx="3073">
                  <c:v>61416</c:v>
                </c:pt>
                <c:pt idx="3074">
                  <c:v>61423</c:v>
                </c:pt>
                <c:pt idx="3075">
                  <c:v>61430</c:v>
                </c:pt>
                <c:pt idx="3076">
                  <c:v>61437</c:v>
                </c:pt>
                <c:pt idx="3077">
                  <c:v>61444</c:v>
                </c:pt>
                <c:pt idx="3078">
                  <c:v>61451</c:v>
                </c:pt>
                <c:pt idx="3079">
                  <c:v>61458</c:v>
                </c:pt>
                <c:pt idx="3080">
                  <c:v>61465</c:v>
                </c:pt>
                <c:pt idx="3081">
                  <c:v>61472</c:v>
                </c:pt>
                <c:pt idx="3082">
                  <c:v>61479</c:v>
                </c:pt>
                <c:pt idx="3083">
                  <c:v>61487</c:v>
                </c:pt>
                <c:pt idx="3084">
                  <c:v>61494</c:v>
                </c:pt>
                <c:pt idx="3085">
                  <c:v>61501</c:v>
                </c:pt>
                <c:pt idx="3086">
                  <c:v>61508</c:v>
                </c:pt>
                <c:pt idx="3087">
                  <c:v>61515</c:v>
                </c:pt>
                <c:pt idx="3088">
                  <c:v>61522</c:v>
                </c:pt>
                <c:pt idx="3089">
                  <c:v>61529</c:v>
                </c:pt>
                <c:pt idx="3090">
                  <c:v>61536</c:v>
                </c:pt>
                <c:pt idx="3091">
                  <c:v>61543</c:v>
                </c:pt>
                <c:pt idx="3092">
                  <c:v>61550</c:v>
                </c:pt>
                <c:pt idx="3093">
                  <c:v>61557</c:v>
                </c:pt>
                <c:pt idx="3094">
                  <c:v>61564</c:v>
                </c:pt>
                <c:pt idx="3095">
                  <c:v>61571</c:v>
                </c:pt>
                <c:pt idx="3096">
                  <c:v>61578</c:v>
                </c:pt>
                <c:pt idx="3097">
                  <c:v>61585</c:v>
                </c:pt>
                <c:pt idx="3098">
                  <c:v>61592</c:v>
                </c:pt>
                <c:pt idx="3099">
                  <c:v>61599</c:v>
                </c:pt>
                <c:pt idx="3100">
                  <c:v>61606</c:v>
                </c:pt>
                <c:pt idx="3101">
                  <c:v>61613</c:v>
                </c:pt>
                <c:pt idx="3102">
                  <c:v>61620</c:v>
                </c:pt>
                <c:pt idx="3103">
                  <c:v>61627</c:v>
                </c:pt>
                <c:pt idx="3104">
                  <c:v>61634</c:v>
                </c:pt>
                <c:pt idx="3105">
                  <c:v>61641</c:v>
                </c:pt>
                <c:pt idx="3106">
                  <c:v>61648</c:v>
                </c:pt>
                <c:pt idx="3107">
                  <c:v>61655</c:v>
                </c:pt>
                <c:pt idx="3108">
                  <c:v>61662</c:v>
                </c:pt>
                <c:pt idx="3109">
                  <c:v>61669</c:v>
                </c:pt>
                <c:pt idx="3110">
                  <c:v>61676</c:v>
                </c:pt>
                <c:pt idx="3111">
                  <c:v>61683</c:v>
                </c:pt>
                <c:pt idx="3112">
                  <c:v>61690</c:v>
                </c:pt>
                <c:pt idx="3113">
                  <c:v>61697</c:v>
                </c:pt>
                <c:pt idx="3114">
                  <c:v>61704</c:v>
                </c:pt>
                <c:pt idx="3115">
                  <c:v>61711</c:v>
                </c:pt>
                <c:pt idx="3116">
                  <c:v>61718</c:v>
                </c:pt>
                <c:pt idx="3117">
                  <c:v>61728</c:v>
                </c:pt>
                <c:pt idx="3118">
                  <c:v>61735</c:v>
                </c:pt>
                <c:pt idx="3119">
                  <c:v>61742</c:v>
                </c:pt>
                <c:pt idx="3120">
                  <c:v>61749</c:v>
                </c:pt>
                <c:pt idx="3121">
                  <c:v>61756</c:v>
                </c:pt>
                <c:pt idx="3122">
                  <c:v>61763</c:v>
                </c:pt>
                <c:pt idx="3123">
                  <c:v>61770</c:v>
                </c:pt>
                <c:pt idx="3124">
                  <c:v>61777</c:v>
                </c:pt>
                <c:pt idx="3125">
                  <c:v>61784</c:v>
                </c:pt>
                <c:pt idx="3126">
                  <c:v>61791</c:v>
                </c:pt>
                <c:pt idx="3127">
                  <c:v>61798</c:v>
                </c:pt>
                <c:pt idx="3128">
                  <c:v>61805</c:v>
                </c:pt>
                <c:pt idx="3129">
                  <c:v>61812</c:v>
                </c:pt>
                <c:pt idx="3130">
                  <c:v>61819</c:v>
                </c:pt>
                <c:pt idx="3131">
                  <c:v>61826</c:v>
                </c:pt>
                <c:pt idx="3132">
                  <c:v>61835</c:v>
                </c:pt>
                <c:pt idx="3133">
                  <c:v>61840</c:v>
                </c:pt>
                <c:pt idx="3134">
                  <c:v>61847</c:v>
                </c:pt>
                <c:pt idx="3135">
                  <c:v>61854</c:v>
                </c:pt>
                <c:pt idx="3136">
                  <c:v>61861</c:v>
                </c:pt>
                <c:pt idx="3137">
                  <c:v>61868</c:v>
                </c:pt>
                <c:pt idx="3138">
                  <c:v>61875</c:v>
                </c:pt>
                <c:pt idx="3139">
                  <c:v>61882</c:v>
                </c:pt>
                <c:pt idx="3140">
                  <c:v>61889</c:v>
                </c:pt>
                <c:pt idx="3141">
                  <c:v>61896</c:v>
                </c:pt>
                <c:pt idx="3142">
                  <c:v>61903</c:v>
                </c:pt>
                <c:pt idx="3143">
                  <c:v>61910</c:v>
                </c:pt>
                <c:pt idx="3144">
                  <c:v>61917</c:v>
                </c:pt>
                <c:pt idx="3145">
                  <c:v>61924</c:v>
                </c:pt>
                <c:pt idx="3146">
                  <c:v>61931</c:v>
                </c:pt>
                <c:pt idx="3147">
                  <c:v>61938</c:v>
                </c:pt>
                <c:pt idx="3148">
                  <c:v>61945</c:v>
                </c:pt>
                <c:pt idx="3149">
                  <c:v>61952</c:v>
                </c:pt>
                <c:pt idx="3150">
                  <c:v>61959</c:v>
                </c:pt>
                <c:pt idx="3151">
                  <c:v>61966</c:v>
                </c:pt>
                <c:pt idx="3152">
                  <c:v>61973</c:v>
                </c:pt>
                <c:pt idx="3153">
                  <c:v>61980</c:v>
                </c:pt>
                <c:pt idx="3154">
                  <c:v>61987</c:v>
                </c:pt>
                <c:pt idx="3155">
                  <c:v>61994</c:v>
                </c:pt>
                <c:pt idx="3156">
                  <c:v>62001</c:v>
                </c:pt>
                <c:pt idx="3157">
                  <c:v>62008</c:v>
                </c:pt>
                <c:pt idx="3158">
                  <c:v>62015</c:v>
                </c:pt>
                <c:pt idx="3159">
                  <c:v>62022</c:v>
                </c:pt>
                <c:pt idx="3160">
                  <c:v>62029</c:v>
                </c:pt>
                <c:pt idx="3161">
                  <c:v>62036</c:v>
                </c:pt>
                <c:pt idx="3162">
                  <c:v>62043</c:v>
                </c:pt>
                <c:pt idx="3163">
                  <c:v>62050</c:v>
                </c:pt>
                <c:pt idx="3164">
                  <c:v>62057</c:v>
                </c:pt>
                <c:pt idx="3165">
                  <c:v>62064</c:v>
                </c:pt>
                <c:pt idx="3166">
                  <c:v>62071</c:v>
                </c:pt>
                <c:pt idx="3167">
                  <c:v>62078</c:v>
                </c:pt>
                <c:pt idx="3168">
                  <c:v>62085</c:v>
                </c:pt>
                <c:pt idx="3169">
                  <c:v>62093</c:v>
                </c:pt>
                <c:pt idx="3170">
                  <c:v>62100</c:v>
                </c:pt>
                <c:pt idx="3171">
                  <c:v>62107</c:v>
                </c:pt>
                <c:pt idx="3172">
                  <c:v>62114</c:v>
                </c:pt>
                <c:pt idx="3173">
                  <c:v>62121</c:v>
                </c:pt>
                <c:pt idx="3174">
                  <c:v>62128</c:v>
                </c:pt>
                <c:pt idx="3175">
                  <c:v>62135</c:v>
                </c:pt>
                <c:pt idx="3176">
                  <c:v>62142</c:v>
                </c:pt>
                <c:pt idx="3177">
                  <c:v>62149</c:v>
                </c:pt>
                <c:pt idx="3178">
                  <c:v>62156</c:v>
                </c:pt>
                <c:pt idx="3179">
                  <c:v>62163</c:v>
                </c:pt>
                <c:pt idx="3180">
                  <c:v>62170</c:v>
                </c:pt>
                <c:pt idx="3181">
                  <c:v>62177</c:v>
                </c:pt>
                <c:pt idx="3182">
                  <c:v>62186</c:v>
                </c:pt>
                <c:pt idx="3183">
                  <c:v>62193</c:v>
                </c:pt>
                <c:pt idx="3184">
                  <c:v>62200</c:v>
                </c:pt>
                <c:pt idx="3185">
                  <c:v>62207</c:v>
                </c:pt>
                <c:pt idx="3186">
                  <c:v>62215</c:v>
                </c:pt>
                <c:pt idx="3187">
                  <c:v>62221</c:v>
                </c:pt>
                <c:pt idx="3188">
                  <c:v>62228</c:v>
                </c:pt>
                <c:pt idx="3189">
                  <c:v>62235</c:v>
                </c:pt>
                <c:pt idx="3190">
                  <c:v>62242</c:v>
                </c:pt>
                <c:pt idx="3191">
                  <c:v>62249</c:v>
                </c:pt>
                <c:pt idx="3192">
                  <c:v>62256</c:v>
                </c:pt>
                <c:pt idx="3193">
                  <c:v>62263</c:v>
                </c:pt>
                <c:pt idx="3194">
                  <c:v>62270</c:v>
                </c:pt>
                <c:pt idx="3195">
                  <c:v>62277</c:v>
                </c:pt>
                <c:pt idx="3196">
                  <c:v>62284</c:v>
                </c:pt>
                <c:pt idx="3197">
                  <c:v>62291</c:v>
                </c:pt>
                <c:pt idx="3198">
                  <c:v>62298</c:v>
                </c:pt>
                <c:pt idx="3199">
                  <c:v>62305</c:v>
                </c:pt>
                <c:pt idx="3200">
                  <c:v>62312</c:v>
                </c:pt>
                <c:pt idx="3201">
                  <c:v>62319</c:v>
                </c:pt>
                <c:pt idx="3202">
                  <c:v>62326</c:v>
                </c:pt>
                <c:pt idx="3203">
                  <c:v>62333</c:v>
                </c:pt>
                <c:pt idx="3204">
                  <c:v>62340</c:v>
                </c:pt>
                <c:pt idx="3205">
                  <c:v>62347</c:v>
                </c:pt>
                <c:pt idx="3206">
                  <c:v>62354</c:v>
                </c:pt>
                <c:pt idx="3207">
                  <c:v>62361</c:v>
                </c:pt>
                <c:pt idx="3208">
                  <c:v>62368</c:v>
                </c:pt>
                <c:pt idx="3209">
                  <c:v>62375</c:v>
                </c:pt>
                <c:pt idx="3210">
                  <c:v>62382</c:v>
                </c:pt>
                <c:pt idx="3211">
                  <c:v>62389</c:v>
                </c:pt>
                <c:pt idx="3212">
                  <c:v>62396</c:v>
                </c:pt>
                <c:pt idx="3213">
                  <c:v>62403</c:v>
                </c:pt>
                <c:pt idx="3214">
                  <c:v>62410</c:v>
                </c:pt>
                <c:pt idx="3215">
                  <c:v>62417</c:v>
                </c:pt>
                <c:pt idx="3216">
                  <c:v>62424</c:v>
                </c:pt>
                <c:pt idx="3217">
                  <c:v>62431</c:v>
                </c:pt>
                <c:pt idx="3218">
                  <c:v>62438</c:v>
                </c:pt>
                <c:pt idx="3219">
                  <c:v>62445</c:v>
                </c:pt>
                <c:pt idx="3220">
                  <c:v>62456</c:v>
                </c:pt>
                <c:pt idx="3221">
                  <c:v>62460</c:v>
                </c:pt>
                <c:pt idx="3222">
                  <c:v>62466</c:v>
                </c:pt>
                <c:pt idx="3223">
                  <c:v>62473</c:v>
                </c:pt>
                <c:pt idx="3224">
                  <c:v>62480</c:v>
                </c:pt>
                <c:pt idx="3225">
                  <c:v>62487</c:v>
                </c:pt>
                <c:pt idx="3226">
                  <c:v>62494</c:v>
                </c:pt>
                <c:pt idx="3227">
                  <c:v>62501</c:v>
                </c:pt>
                <c:pt idx="3228">
                  <c:v>62508</c:v>
                </c:pt>
                <c:pt idx="3229">
                  <c:v>62515</c:v>
                </c:pt>
                <c:pt idx="3230">
                  <c:v>62522</c:v>
                </c:pt>
                <c:pt idx="3231">
                  <c:v>62529</c:v>
                </c:pt>
                <c:pt idx="3232">
                  <c:v>62536</c:v>
                </c:pt>
                <c:pt idx="3233">
                  <c:v>62543</c:v>
                </c:pt>
                <c:pt idx="3234">
                  <c:v>62550</c:v>
                </c:pt>
                <c:pt idx="3235">
                  <c:v>62557</c:v>
                </c:pt>
                <c:pt idx="3236">
                  <c:v>62564</c:v>
                </c:pt>
                <c:pt idx="3237">
                  <c:v>62571</c:v>
                </c:pt>
                <c:pt idx="3238">
                  <c:v>62578</c:v>
                </c:pt>
                <c:pt idx="3239">
                  <c:v>62585</c:v>
                </c:pt>
                <c:pt idx="3240">
                  <c:v>62592</c:v>
                </c:pt>
                <c:pt idx="3241">
                  <c:v>62599</c:v>
                </c:pt>
                <c:pt idx="3242">
                  <c:v>62606</c:v>
                </c:pt>
                <c:pt idx="3243">
                  <c:v>62613</c:v>
                </c:pt>
                <c:pt idx="3244">
                  <c:v>62620</c:v>
                </c:pt>
                <c:pt idx="3245">
                  <c:v>62627</c:v>
                </c:pt>
                <c:pt idx="3246">
                  <c:v>62634</c:v>
                </c:pt>
                <c:pt idx="3247">
                  <c:v>62641</c:v>
                </c:pt>
                <c:pt idx="3248">
                  <c:v>62648</c:v>
                </c:pt>
                <c:pt idx="3249">
                  <c:v>62655</c:v>
                </c:pt>
                <c:pt idx="3250">
                  <c:v>62662</c:v>
                </c:pt>
                <c:pt idx="3251">
                  <c:v>62669</c:v>
                </c:pt>
                <c:pt idx="3252">
                  <c:v>62676</c:v>
                </c:pt>
                <c:pt idx="3253">
                  <c:v>62683</c:v>
                </c:pt>
                <c:pt idx="3254">
                  <c:v>62690</c:v>
                </c:pt>
                <c:pt idx="3255">
                  <c:v>62697</c:v>
                </c:pt>
                <c:pt idx="3256">
                  <c:v>62704</c:v>
                </c:pt>
                <c:pt idx="3257">
                  <c:v>62711</c:v>
                </c:pt>
                <c:pt idx="3258">
                  <c:v>62718</c:v>
                </c:pt>
                <c:pt idx="3259">
                  <c:v>62725</c:v>
                </c:pt>
                <c:pt idx="3260">
                  <c:v>62732</c:v>
                </c:pt>
                <c:pt idx="3261">
                  <c:v>62739</c:v>
                </c:pt>
                <c:pt idx="3262">
                  <c:v>62746</c:v>
                </c:pt>
                <c:pt idx="3263">
                  <c:v>62753</c:v>
                </c:pt>
                <c:pt idx="3264">
                  <c:v>62760</c:v>
                </c:pt>
                <c:pt idx="3265">
                  <c:v>62767</c:v>
                </c:pt>
                <c:pt idx="3266">
                  <c:v>62774</c:v>
                </c:pt>
                <c:pt idx="3267">
                  <c:v>62781</c:v>
                </c:pt>
                <c:pt idx="3268">
                  <c:v>62788</c:v>
                </c:pt>
                <c:pt idx="3269">
                  <c:v>62795</c:v>
                </c:pt>
                <c:pt idx="3270">
                  <c:v>62802</c:v>
                </c:pt>
                <c:pt idx="3271">
                  <c:v>62809</c:v>
                </c:pt>
                <c:pt idx="3272">
                  <c:v>62816</c:v>
                </c:pt>
                <c:pt idx="3273">
                  <c:v>62823</c:v>
                </c:pt>
                <c:pt idx="3274">
                  <c:v>62830</c:v>
                </c:pt>
                <c:pt idx="3275">
                  <c:v>62837</c:v>
                </c:pt>
                <c:pt idx="3276">
                  <c:v>62844</c:v>
                </c:pt>
                <c:pt idx="3277">
                  <c:v>62851</c:v>
                </c:pt>
                <c:pt idx="3278">
                  <c:v>62858</c:v>
                </c:pt>
                <c:pt idx="3279">
                  <c:v>62865</c:v>
                </c:pt>
                <c:pt idx="3280">
                  <c:v>62872</c:v>
                </c:pt>
                <c:pt idx="3281">
                  <c:v>62879</c:v>
                </c:pt>
                <c:pt idx="3282">
                  <c:v>62886</c:v>
                </c:pt>
                <c:pt idx="3283">
                  <c:v>62893</c:v>
                </c:pt>
                <c:pt idx="3284">
                  <c:v>62900</c:v>
                </c:pt>
                <c:pt idx="3285">
                  <c:v>62907</c:v>
                </c:pt>
                <c:pt idx="3286">
                  <c:v>62914</c:v>
                </c:pt>
                <c:pt idx="3287">
                  <c:v>62921</c:v>
                </c:pt>
                <c:pt idx="3288">
                  <c:v>62928</c:v>
                </c:pt>
                <c:pt idx="3289">
                  <c:v>62935</c:v>
                </c:pt>
                <c:pt idx="3290">
                  <c:v>62942</c:v>
                </c:pt>
                <c:pt idx="3291">
                  <c:v>62949</c:v>
                </c:pt>
                <c:pt idx="3292">
                  <c:v>62956</c:v>
                </c:pt>
                <c:pt idx="3293">
                  <c:v>62963</c:v>
                </c:pt>
                <c:pt idx="3294">
                  <c:v>62970</c:v>
                </c:pt>
                <c:pt idx="3295">
                  <c:v>62977</c:v>
                </c:pt>
                <c:pt idx="3296">
                  <c:v>62984</c:v>
                </c:pt>
                <c:pt idx="3297">
                  <c:v>62991</c:v>
                </c:pt>
                <c:pt idx="3298">
                  <c:v>62998</c:v>
                </c:pt>
                <c:pt idx="3299">
                  <c:v>63005</c:v>
                </c:pt>
                <c:pt idx="3300">
                  <c:v>63012</c:v>
                </c:pt>
                <c:pt idx="3301">
                  <c:v>63019</c:v>
                </c:pt>
                <c:pt idx="3302">
                  <c:v>63026</c:v>
                </c:pt>
                <c:pt idx="3303">
                  <c:v>63033</c:v>
                </c:pt>
                <c:pt idx="3304">
                  <c:v>63040</c:v>
                </c:pt>
                <c:pt idx="3305">
                  <c:v>63047</c:v>
                </c:pt>
                <c:pt idx="3306">
                  <c:v>63054</c:v>
                </c:pt>
                <c:pt idx="3307">
                  <c:v>63061</c:v>
                </c:pt>
                <c:pt idx="3308">
                  <c:v>63068</c:v>
                </c:pt>
                <c:pt idx="3309">
                  <c:v>63075</c:v>
                </c:pt>
                <c:pt idx="3310">
                  <c:v>63082</c:v>
                </c:pt>
                <c:pt idx="3311">
                  <c:v>63089</c:v>
                </c:pt>
                <c:pt idx="3312">
                  <c:v>63096</c:v>
                </c:pt>
                <c:pt idx="3313">
                  <c:v>63103</c:v>
                </c:pt>
                <c:pt idx="3314">
                  <c:v>63110</c:v>
                </c:pt>
                <c:pt idx="3315">
                  <c:v>63117</c:v>
                </c:pt>
                <c:pt idx="3316">
                  <c:v>63124</c:v>
                </c:pt>
                <c:pt idx="3317">
                  <c:v>63131</c:v>
                </c:pt>
                <c:pt idx="3318">
                  <c:v>63138</c:v>
                </c:pt>
                <c:pt idx="3319">
                  <c:v>63145</c:v>
                </c:pt>
                <c:pt idx="3320">
                  <c:v>63152</c:v>
                </c:pt>
                <c:pt idx="3321">
                  <c:v>63159</c:v>
                </c:pt>
                <c:pt idx="3322">
                  <c:v>63166</c:v>
                </c:pt>
                <c:pt idx="3323">
                  <c:v>63173</c:v>
                </c:pt>
                <c:pt idx="3324">
                  <c:v>63180</c:v>
                </c:pt>
                <c:pt idx="3325">
                  <c:v>63187</c:v>
                </c:pt>
                <c:pt idx="3326">
                  <c:v>63194</c:v>
                </c:pt>
                <c:pt idx="3327">
                  <c:v>63201</c:v>
                </c:pt>
                <c:pt idx="3328">
                  <c:v>63208</c:v>
                </c:pt>
                <c:pt idx="3329">
                  <c:v>63215</c:v>
                </c:pt>
                <c:pt idx="3330">
                  <c:v>63222</c:v>
                </c:pt>
                <c:pt idx="3331">
                  <c:v>63229</c:v>
                </c:pt>
                <c:pt idx="3332">
                  <c:v>63236</c:v>
                </c:pt>
                <c:pt idx="3333">
                  <c:v>63243</c:v>
                </c:pt>
                <c:pt idx="3334">
                  <c:v>63250</c:v>
                </c:pt>
                <c:pt idx="3335">
                  <c:v>63257</c:v>
                </c:pt>
                <c:pt idx="3336">
                  <c:v>63264</c:v>
                </c:pt>
                <c:pt idx="3337">
                  <c:v>63271</c:v>
                </c:pt>
                <c:pt idx="3338">
                  <c:v>63278</c:v>
                </c:pt>
                <c:pt idx="3339">
                  <c:v>63285</c:v>
                </c:pt>
                <c:pt idx="3340">
                  <c:v>63292</c:v>
                </c:pt>
                <c:pt idx="3341">
                  <c:v>63299</c:v>
                </c:pt>
                <c:pt idx="3342">
                  <c:v>63306</c:v>
                </c:pt>
                <c:pt idx="3343">
                  <c:v>63313</c:v>
                </c:pt>
                <c:pt idx="3344">
                  <c:v>63320</c:v>
                </c:pt>
                <c:pt idx="3345">
                  <c:v>63327</c:v>
                </c:pt>
                <c:pt idx="3346">
                  <c:v>63334</c:v>
                </c:pt>
                <c:pt idx="3347">
                  <c:v>63341</c:v>
                </c:pt>
                <c:pt idx="3348">
                  <c:v>63348</c:v>
                </c:pt>
                <c:pt idx="3349">
                  <c:v>63355</c:v>
                </c:pt>
                <c:pt idx="3350">
                  <c:v>63362</c:v>
                </c:pt>
                <c:pt idx="3351">
                  <c:v>63369</c:v>
                </c:pt>
                <c:pt idx="3352">
                  <c:v>63376</c:v>
                </c:pt>
                <c:pt idx="3353">
                  <c:v>63383</c:v>
                </c:pt>
                <c:pt idx="3354">
                  <c:v>63390</c:v>
                </c:pt>
                <c:pt idx="3355">
                  <c:v>63397</c:v>
                </c:pt>
                <c:pt idx="3356">
                  <c:v>63404</c:v>
                </c:pt>
                <c:pt idx="3357">
                  <c:v>63411</c:v>
                </c:pt>
                <c:pt idx="3358">
                  <c:v>63418</c:v>
                </c:pt>
                <c:pt idx="3359">
                  <c:v>63425</c:v>
                </c:pt>
                <c:pt idx="3360">
                  <c:v>63432</c:v>
                </c:pt>
                <c:pt idx="3361">
                  <c:v>63439</c:v>
                </c:pt>
                <c:pt idx="3362">
                  <c:v>63446</c:v>
                </c:pt>
                <c:pt idx="3363">
                  <c:v>63453</c:v>
                </c:pt>
                <c:pt idx="3364">
                  <c:v>63460</c:v>
                </c:pt>
                <c:pt idx="3365">
                  <c:v>63467</c:v>
                </c:pt>
                <c:pt idx="3366">
                  <c:v>63474</c:v>
                </c:pt>
                <c:pt idx="3367">
                  <c:v>63481</c:v>
                </c:pt>
                <c:pt idx="3368">
                  <c:v>63488</c:v>
                </c:pt>
                <c:pt idx="3369">
                  <c:v>63495</c:v>
                </c:pt>
                <c:pt idx="3370">
                  <c:v>63502</c:v>
                </c:pt>
                <c:pt idx="3371">
                  <c:v>63509</c:v>
                </c:pt>
                <c:pt idx="3372">
                  <c:v>63516</c:v>
                </c:pt>
                <c:pt idx="3373">
                  <c:v>63523</c:v>
                </c:pt>
                <c:pt idx="3374">
                  <c:v>63530</c:v>
                </c:pt>
                <c:pt idx="3375">
                  <c:v>63537</c:v>
                </c:pt>
                <c:pt idx="3376">
                  <c:v>63544</c:v>
                </c:pt>
                <c:pt idx="3377">
                  <c:v>63552</c:v>
                </c:pt>
                <c:pt idx="3378">
                  <c:v>63559</c:v>
                </c:pt>
                <c:pt idx="3379">
                  <c:v>63566</c:v>
                </c:pt>
                <c:pt idx="3380">
                  <c:v>63573</c:v>
                </c:pt>
                <c:pt idx="3381">
                  <c:v>63580</c:v>
                </c:pt>
                <c:pt idx="3382">
                  <c:v>63587</c:v>
                </c:pt>
                <c:pt idx="3383">
                  <c:v>63594</c:v>
                </c:pt>
                <c:pt idx="3384">
                  <c:v>63601</c:v>
                </c:pt>
                <c:pt idx="3385">
                  <c:v>63608</c:v>
                </c:pt>
                <c:pt idx="3386">
                  <c:v>63615</c:v>
                </c:pt>
                <c:pt idx="3387">
                  <c:v>63622</c:v>
                </c:pt>
                <c:pt idx="3388">
                  <c:v>63629</c:v>
                </c:pt>
                <c:pt idx="3389">
                  <c:v>63636</c:v>
                </c:pt>
                <c:pt idx="3390">
                  <c:v>63643</c:v>
                </c:pt>
                <c:pt idx="3391">
                  <c:v>63650</c:v>
                </c:pt>
                <c:pt idx="3392">
                  <c:v>63661</c:v>
                </c:pt>
                <c:pt idx="3393">
                  <c:v>63664</c:v>
                </c:pt>
                <c:pt idx="3394">
                  <c:v>63671</c:v>
                </c:pt>
                <c:pt idx="3395">
                  <c:v>63678</c:v>
                </c:pt>
                <c:pt idx="3396">
                  <c:v>63685</c:v>
                </c:pt>
                <c:pt idx="3397">
                  <c:v>63692</c:v>
                </c:pt>
                <c:pt idx="3398">
                  <c:v>63699</c:v>
                </c:pt>
                <c:pt idx="3399">
                  <c:v>63706</c:v>
                </c:pt>
                <c:pt idx="3400">
                  <c:v>63713</c:v>
                </c:pt>
                <c:pt idx="3401">
                  <c:v>63720</c:v>
                </c:pt>
                <c:pt idx="3402">
                  <c:v>63727</c:v>
                </c:pt>
                <c:pt idx="3403">
                  <c:v>63734</c:v>
                </c:pt>
                <c:pt idx="3404">
                  <c:v>63741</c:v>
                </c:pt>
                <c:pt idx="3405">
                  <c:v>63748</c:v>
                </c:pt>
                <c:pt idx="3406">
                  <c:v>63755</c:v>
                </c:pt>
                <c:pt idx="3407">
                  <c:v>63762</c:v>
                </c:pt>
                <c:pt idx="3408">
                  <c:v>63769</c:v>
                </c:pt>
                <c:pt idx="3409">
                  <c:v>63776</c:v>
                </c:pt>
                <c:pt idx="3410">
                  <c:v>63783</c:v>
                </c:pt>
                <c:pt idx="3411">
                  <c:v>63790</c:v>
                </c:pt>
                <c:pt idx="3412">
                  <c:v>63797</c:v>
                </c:pt>
                <c:pt idx="3413">
                  <c:v>63804</c:v>
                </c:pt>
                <c:pt idx="3414">
                  <c:v>63811</c:v>
                </c:pt>
                <c:pt idx="3415">
                  <c:v>63818</c:v>
                </c:pt>
                <c:pt idx="3416">
                  <c:v>63825</c:v>
                </c:pt>
                <c:pt idx="3417">
                  <c:v>63832</c:v>
                </c:pt>
                <c:pt idx="3418">
                  <c:v>63839</c:v>
                </c:pt>
                <c:pt idx="3419">
                  <c:v>63846</c:v>
                </c:pt>
                <c:pt idx="3420">
                  <c:v>63853</c:v>
                </c:pt>
                <c:pt idx="3421">
                  <c:v>63860</c:v>
                </c:pt>
                <c:pt idx="3422">
                  <c:v>63867</c:v>
                </c:pt>
                <c:pt idx="3423">
                  <c:v>63874</c:v>
                </c:pt>
                <c:pt idx="3424">
                  <c:v>63881</c:v>
                </c:pt>
                <c:pt idx="3425">
                  <c:v>63888</c:v>
                </c:pt>
                <c:pt idx="3426">
                  <c:v>63895</c:v>
                </c:pt>
                <c:pt idx="3427">
                  <c:v>63902</c:v>
                </c:pt>
                <c:pt idx="3428">
                  <c:v>63909</c:v>
                </c:pt>
                <c:pt idx="3429">
                  <c:v>63919</c:v>
                </c:pt>
                <c:pt idx="3430">
                  <c:v>63926</c:v>
                </c:pt>
                <c:pt idx="3431">
                  <c:v>63933</c:v>
                </c:pt>
                <c:pt idx="3432">
                  <c:v>63940</c:v>
                </c:pt>
                <c:pt idx="3433">
                  <c:v>63947</c:v>
                </c:pt>
                <c:pt idx="3434">
                  <c:v>63954</c:v>
                </c:pt>
                <c:pt idx="3435">
                  <c:v>63961</c:v>
                </c:pt>
                <c:pt idx="3436">
                  <c:v>63968</c:v>
                </c:pt>
                <c:pt idx="3437">
                  <c:v>63975</c:v>
                </c:pt>
                <c:pt idx="3438">
                  <c:v>63982</c:v>
                </c:pt>
                <c:pt idx="3439">
                  <c:v>63989</c:v>
                </c:pt>
                <c:pt idx="3440">
                  <c:v>63996</c:v>
                </c:pt>
                <c:pt idx="3441">
                  <c:v>64003</c:v>
                </c:pt>
                <c:pt idx="3442">
                  <c:v>64010</c:v>
                </c:pt>
                <c:pt idx="3443">
                  <c:v>64019</c:v>
                </c:pt>
                <c:pt idx="3444">
                  <c:v>64024</c:v>
                </c:pt>
                <c:pt idx="3445">
                  <c:v>64031</c:v>
                </c:pt>
                <c:pt idx="3446">
                  <c:v>64038</c:v>
                </c:pt>
                <c:pt idx="3447">
                  <c:v>64045</c:v>
                </c:pt>
                <c:pt idx="3448">
                  <c:v>64052</c:v>
                </c:pt>
                <c:pt idx="3449">
                  <c:v>64059</c:v>
                </c:pt>
                <c:pt idx="3450">
                  <c:v>64066</c:v>
                </c:pt>
                <c:pt idx="3451">
                  <c:v>64073</c:v>
                </c:pt>
                <c:pt idx="3452">
                  <c:v>64080</c:v>
                </c:pt>
                <c:pt idx="3453">
                  <c:v>64087</c:v>
                </c:pt>
                <c:pt idx="3454">
                  <c:v>64094</c:v>
                </c:pt>
                <c:pt idx="3455">
                  <c:v>64101</c:v>
                </c:pt>
                <c:pt idx="3456">
                  <c:v>64108</c:v>
                </c:pt>
                <c:pt idx="3457">
                  <c:v>64115</c:v>
                </c:pt>
                <c:pt idx="3458">
                  <c:v>64122</c:v>
                </c:pt>
                <c:pt idx="3459">
                  <c:v>64129</c:v>
                </c:pt>
                <c:pt idx="3460">
                  <c:v>64136</c:v>
                </c:pt>
                <c:pt idx="3461">
                  <c:v>64143</c:v>
                </c:pt>
                <c:pt idx="3462">
                  <c:v>64150</c:v>
                </c:pt>
                <c:pt idx="3463">
                  <c:v>64157</c:v>
                </c:pt>
                <c:pt idx="3464">
                  <c:v>64164</c:v>
                </c:pt>
                <c:pt idx="3465">
                  <c:v>64171</c:v>
                </c:pt>
                <c:pt idx="3466">
                  <c:v>64178</c:v>
                </c:pt>
                <c:pt idx="3467">
                  <c:v>64185</c:v>
                </c:pt>
                <c:pt idx="3468">
                  <c:v>64192</c:v>
                </c:pt>
                <c:pt idx="3469">
                  <c:v>64199</c:v>
                </c:pt>
                <c:pt idx="3470">
                  <c:v>64206</c:v>
                </c:pt>
                <c:pt idx="3471">
                  <c:v>64213</c:v>
                </c:pt>
                <c:pt idx="3472">
                  <c:v>64220</c:v>
                </c:pt>
                <c:pt idx="3473">
                  <c:v>64227</c:v>
                </c:pt>
                <c:pt idx="3474">
                  <c:v>64234</c:v>
                </c:pt>
                <c:pt idx="3475">
                  <c:v>64241</c:v>
                </c:pt>
                <c:pt idx="3476">
                  <c:v>64248</c:v>
                </c:pt>
                <c:pt idx="3477">
                  <c:v>64255</c:v>
                </c:pt>
                <c:pt idx="3478">
                  <c:v>64262</c:v>
                </c:pt>
                <c:pt idx="3479">
                  <c:v>64269</c:v>
                </c:pt>
                <c:pt idx="3480">
                  <c:v>64276</c:v>
                </c:pt>
                <c:pt idx="3481">
                  <c:v>64284</c:v>
                </c:pt>
                <c:pt idx="3482">
                  <c:v>64291</c:v>
                </c:pt>
                <c:pt idx="3483">
                  <c:v>64298</c:v>
                </c:pt>
                <c:pt idx="3484">
                  <c:v>64305</c:v>
                </c:pt>
                <c:pt idx="3485">
                  <c:v>64312</c:v>
                </c:pt>
                <c:pt idx="3486">
                  <c:v>64319</c:v>
                </c:pt>
                <c:pt idx="3487">
                  <c:v>64326</c:v>
                </c:pt>
                <c:pt idx="3488">
                  <c:v>64333</c:v>
                </c:pt>
                <c:pt idx="3489">
                  <c:v>64340</c:v>
                </c:pt>
                <c:pt idx="3490">
                  <c:v>64347</c:v>
                </c:pt>
                <c:pt idx="3491">
                  <c:v>64354</c:v>
                </c:pt>
                <c:pt idx="3492">
                  <c:v>64361</c:v>
                </c:pt>
                <c:pt idx="3493">
                  <c:v>64368</c:v>
                </c:pt>
                <c:pt idx="3494">
                  <c:v>64375</c:v>
                </c:pt>
                <c:pt idx="3495">
                  <c:v>64382</c:v>
                </c:pt>
                <c:pt idx="3496">
                  <c:v>64389</c:v>
                </c:pt>
                <c:pt idx="3497">
                  <c:v>64398</c:v>
                </c:pt>
                <c:pt idx="3498">
                  <c:v>64405</c:v>
                </c:pt>
                <c:pt idx="3499">
                  <c:v>64412</c:v>
                </c:pt>
                <c:pt idx="3500">
                  <c:v>64419</c:v>
                </c:pt>
                <c:pt idx="3501">
                  <c:v>64426</c:v>
                </c:pt>
                <c:pt idx="3502">
                  <c:v>64433</c:v>
                </c:pt>
                <c:pt idx="3503">
                  <c:v>64440</c:v>
                </c:pt>
                <c:pt idx="3504">
                  <c:v>64447</c:v>
                </c:pt>
                <c:pt idx="3505">
                  <c:v>64454</c:v>
                </c:pt>
                <c:pt idx="3506">
                  <c:v>64461</c:v>
                </c:pt>
                <c:pt idx="3507">
                  <c:v>64468</c:v>
                </c:pt>
                <c:pt idx="3508">
                  <c:v>64475</c:v>
                </c:pt>
                <c:pt idx="3509">
                  <c:v>64482</c:v>
                </c:pt>
                <c:pt idx="3510">
                  <c:v>64489</c:v>
                </c:pt>
                <c:pt idx="3511">
                  <c:v>64496</c:v>
                </c:pt>
                <c:pt idx="3512">
                  <c:v>64503</c:v>
                </c:pt>
                <c:pt idx="3513">
                  <c:v>64510</c:v>
                </c:pt>
                <c:pt idx="3514">
                  <c:v>64517</c:v>
                </c:pt>
                <c:pt idx="3515">
                  <c:v>64524</c:v>
                </c:pt>
                <c:pt idx="3516">
                  <c:v>64531</c:v>
                </c:pt>
                <c:pt idx="3517">
                  <c:v>64538</c:v>
                </c:pt>
                <c:pt idx="3518">
                  <c:v>64545</c:v>
                </c:pt>
                <c:pt idx="3519">
                  <c:v>64552</c:v>
                </c:pt>
                <c:pt idx="3520">
                  <c:v>64559</c:v>
                </c:pt>
                <c:pt idx="3521">
                  <c:v>64566</c:v>
                </c:pt>
                <c:pt idx="3522">
                  <c:v>64573</c:v>
                </c:pt>
                <c:pt idx="3523">
                  <c:v>64580</c:v>
                </c:pt>
                <c:pt idx="3524">
                  <c:v>64587</c:v>
                </c:pt>
                <c:pt idx="3525">
                  <c:v>64594</c:v>
                </c:pt>
                <c:pt idx="3526">
                  <c:v>64601</c:v>
                </c:pt>
                <c:pt idx="3527">
                  <c:v>64608</c:v>
                </c:pt>
                <c:pt idx="3528">
                  <c:v>64615</c:v>
                </c:pt>
                <c:pt idx="3529">
                  <c:v>64622</c:v>
                </c:pt>
                <c:pt idx="3530">
                  <c:v>64629</c:v>
                </c:pt>
                <c:pt idx="3531">
                  <c:v>64636</c:v>
                </c:pt>
                <c:pt idx="3532">
                  <c:v>64643</c:v>
                </c:pt>
                <c:pt idx="3533">
                  <c:v>64650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-1.283203518123166E-3</c:v>
                </c:pt>
                <c:pt idx="1">
                  <c:v>-1.283203518163134E-3</c:v>
                </c:pt>
                <c:pt idx="2">
                  <c:v>-1.2832035182430701E-3</c:v>
                </c:pt>
                <c:pt idx="3">
                  <c:v>-1.2831989442485536E-3</c:v>
                </c:pt>
                <c:pt idx="4">
                  <c:v>-1.283203518163134E-3</c:v>
                </c:pt>
                <c:pt idx="5">
                  <c:v>-1.283203518163134E-3</c:v>
                </c:pt>
                <c:pt idx="6">
                  <c:v>-1.2832035182031021E-3</c:v>
                </c:pt>
                <c:pt idx="7">
                  <c:v>-1.283203518123166E-3</c:v>
                </c:pt>
                <c:pt idx="8">
                  <c:v>-1.2831989442618763E-3</c:v>
                </c:pt>
                <c:pt idx="9">
                  <c:v>-1.283203518163134E-3</c:v>
                </c:pt>
                <c:pt idx="10">
                  <c:v>-1.283203518123166E-3</c:v>
                </c:pt>
                <c:pt idx="11">
                  <c:v>-1.2832035182031021E-3</c:v>
                </c:pt>
                <c:pt idx="12">
                  <c:v>-1.283203518163134E-3</c:v>
                </c:pt>
                <c:pt idx="13">
                  <c:v>-1.2831989442485536E-3</c:v>
                </c:pt>
                <c:pt idx="14">
                  <c:v>-1.2832035182031021E-3</c:v>
                </c:pt>
                <c:pt idx="15">
                  <c:v>-1.283203518163134E-3</c:v>
                </c:pt>
                <c:pt idx="16">
                  <c:v>-1.283203518123166E-3</c:v>
                </c:pt>
                <c:pt idx="17">
                  <c:v>-1.283203518163134E-3</c:v>
                </c:pt>
                <c:pt idx="18">
                  <c:v>-1.283198944275199E-3</c:v>
                </c:pt>
                <c:pt idx="19">
                  <c:v>-1.2832035182031021E-3</c:v>
                </c:pt>
                <c:pt idx="20">
                  <c:v>-1.283203518123166E-3</c:v>
                </c:pt>
                <c:pt idx="21">
                  <c:v>-1.283203518123166E-3</c:v>
                </c:pt>
                <c:pt idx="22">
                  <c:v>-1.2832035182031021E-3</c:v>
                </c:pt>
                <c:pt idx="23">
                  <c:v>-1.2831989442618763E-3</c:v>
                </c:pt>
                <c:pt idx="24">
                  <c:v>-1.283203518123166E-3</c:v>
                </c:pt>
                <c:pt idx="25">
                  <c:v>-1.283203518163134E-3</c:v>
                </c:pt>
                <c:pt idx="26">
                  <c:v>-1.2832035182430701E-3</c:v>
                </c:pt>
                <c:pt idx="27">
                  <c:v>-1.283203518123166E-3</c:v>
                </c:pt>
                <c:pt idx="28">
                  <c:v>-1.2831989442485536E-3</c:v>
                </c:pt>
                <c:pt idx="29">
                  <c:v>-1.2832035182031021E-3</c:v>
                </c:pt>
                <c:pt idx="30">
                  <c:v>-1.2832035182430701E-3</c:v>
                </c:pt>
                <c:pt idx="31">
                  <c:v>-1.283203518163134E-3</c:v>
                </c:pt>
                <c:pt idx="32">
                  <c:v>-1.283203518163134E-3</c:v>
                </c:pt>
                <c:pt idx="33">
                  <c:v>-1.283198944235231E-3</c:v>
                </c:pt>
                <c:pt idx="34">
                  <c:v>-1.2832035182031021E-3</c:v>
                </c:pt>
                <c:pt idx="35">
                  <c:v>-1.2832035182031021E-3</c:v>
                </c:pt>
                <c:pt idx="36">
                  <c:v>-1.283203518163134E-3</c:v>
                </c:pt>
                <c:pt idx="37">
                  <c:v>-1.283203518163134E-3</c:v>
                </c:pt>
                <c:pt idx="38">
                  <c:v>-1.2831989442618763E-3</c:v>
                </c:pt>
                <c:pt idx="39">
                  <c:v>-1.283203518123166E-3</c:v>
                </c:pt>
                <c:pt idx="40">
                  <c:v>-1.2832035182430701E-3</c:v>
                </c:pt>
                <c:pt idx="41">
                  <c:v>-1.283203518123166E-3</c:v>
                </c:pt>
                <c:pt idx="42">
                  <c:v>-1.2832035182031021E-3</c:v>
                </c:pt>
                <c:pt idx="43">
                  <c:v>-1.2831989442485536E-3</c:v>
                </c:pt>
                <c:pt idx="44">
                  <c:v>-1.2832035182031021E-3</c:v>
                </c:pt>
                <c:pt idx="45">
                  <c:v>-1.283203518123166E-3</c:v>
                </c:pt>
                <c:pt idx="46">
                  <c:v>-1.2832035182031021E-3</c:v>
                </c:pt>
                <c:pt idx="47">
                  <c:v>-1.283203518123166E-3</c:v>
                </c:pt>
                <c:pt idx="48">
                  <c:v>-1.2831989442618763E-3</c:v>
                </c:pt>
                <c:pt idx="49">
                  <c:v>-1.2832035182031021E-3</c:v>
                </c:pt>
                <c:pt idx="50">
                  <c:v>-1.283203518163134E-3</c:v>
                </c:pt>
                <c:pt idx="51">
                  <c:v>-1.283203518123166E-3</c:v>
                </c:pt>
                <c:pt idx="52">
                  <c:v>-1.283203518163134E-3</c:v>
                </c:pt>
                <c:pt idx="53">
                  <c:v>-1.2831989442618763E-3</c:v>
                </c:pt>
                <c:pt idx="54">
                  <c:v>-1.283203518123166E-3</c:v>
                </c:pt>
                <c:pt idx="55">
                  <c:v>-1.2832035182430701E-3</c:v>
                </c:pt>
                <c:pt idx="56">
                  <c:v>-1.283203518163134E-3</c:v>
                </c:pt>
                <c:pt idx="57">
                  <c:v>-1.283203518163134E-3</c:v>
                </c:pt>
                <c:pt idx="58">
                  <c:v>-1.2831989442485536E-3</c:v>
                </c:pt>
                <c:pt idx="59">
                  <c:v>-1.2832035182031021E-3</c:v>
                </c:pt>
                <c:pt idx="60">
                  <c:v>-1.2832035182031021E-3</c:v>
                </c:pt>
                <c:pt idx="61">
                  <c:v>-1.2802567005731902E-3</c:v>
                </c:pt>
                <c:pt idx="62">
                  <c:v>-1.274294312469948E-3</c:v>
                </c:pt>
                <c:pt idx="63">
                  <c:v>-1.2620378629213391E-3</c:v>
                </c:pt>
                <c:pt idx="64">
                  <c:v>-1.2494828316000905E-3</c:v>
                </c:pt>
                <c:pt idx="65">
                  <c:v>-1.243059298134952E-3</c:v>
                </c:pt>
                <c:pt idx="66">
                  <c:v>-1.2365554266935419E-3</c:v>
                </c:pt>
                <c:pt idx="67">
                  <c:v>-1.2299751813049653E-3</c:v>
                </c:pt>
                <c:pt idx="68">
                  <c:v>-1.216575817566401E-3</c:v>
                </c:pt>
                <c:pt idx="69">
                  <c:v>-1.2029697336668477E-3</c:v>
                </c:pt>
                <c:pt idx="70">
                  <c:v>-1.1960670741029134E-3</c:v>
                </c:pt>
                <c:pt idx="71">
                  <c:v>-1.189111822927913E-3</c:v>
                </c:pt>
                <c:pt idx="72">
                  <c:v>-1.1821079439711113E-3</c:v>
                </c:pt>
                <c:pt idx="73">
                  <c:v>-1.1679541229225876E-3</c:v>
                </c:pt>
                <c:pt idx="74">
                  <c:v>-1.1536854251126272E-3</c:v>
                </c:pt>
                <c:pt idx="75">
                  <c:v>-1.1464978633268785E-3</c:v>
                </c:pt>
                <c:pt idx="76">
                  <c:v>-1.1392854562952692E-3</c:v>
                </c:pt>
                <c:pt idx="77">
                  <c:v>-1.1175228727999809E-3</c:v>
                </c:pt>
                <c:pt idx="78">
                  <c:v>-1.0957112334653019E-3</c:v>
                </c:pt>
                <c:pt idx="79">
                  <c:v>-1.0884358945340011E-3</c:v>
                </c:pt>
                <c:pt idx="80">
                  <c:v>-1.0811674204314059E-3</c:v>
                </c:pt>
                <c:pt idx="81">
                  <c:v>-1.0666700130501638E-3</c:v>
                </c:pt>
                <c:pt idx="82">
                  <c:v>-1.0522414466951346E-3</c:v>
                </c:pt>
                <c:pt idx="83">
                  <c:v>-1.0450667528161262E-3</c:v>
                </c:pt>
                <c:pt idx="84">
                  <c:v>-1.0379227061818597E-3</c:v>
                </c:pt>
                <c:pt idx="85">
                  <c:v>-1.030813270581632E-3</c:v>
                </c:pt>
                <c:pt idx="86">
                  <c:v>-1.0132431422393839E-3</c:v>
                </c:pt>
                <c:pt idx="87">
                  <c:v>-9.9592399051662284E-4</c:v>
                </c:pt>
                <c:pt idx="88">
                  <c:v>-9.8910546033614821E-4</c:v>
                </c:pt>
                <c:pt idx="89">
                  <c:v>-9.8234928755491779E-4</c:v>
                </c:pt>
                <c:pt idx="90">
                  <c:v>-9.6906201032975758E-4</c:v>
                </c:pt>
                <c:pt idx="91">
                  <c:v>-9.560274458086937E-4</c:v>
                </c:pt>
                <c:pt idx="92">
                  <c:v>-9.4964251634355179E-4</c:v>
                </c:pt>
                <c:pt idx="93">
                  <c:v>-9.4334372709337089E-4</c:v>
                </c:pt>
                <c:pt idx="94">
                  <c:v>-9.3713504140779946E-4</c:v>
                </c:pt>
                <c:pt idx="95">
                  <c:v>-9.2503545789934805E-4</c:v>
                </c:pt>
                <c:pt idx="96">
                  <c:v>-9.1328061157636142E-4</c:v>
                </c:pt>
                <c:pt idx="97">
                  <c:v>-9.0758190103290559E-4</c:v>
                </c:pt>
                <c:pt idx="98">
                  <c:v>-9.0199707698968012E-4</c:v>
                </c:pt>
                <c:pt idx="99">
                  <c:v>-8.9653010283630152E-4</c:v>
                </c:pt>
                <c:pt idx="100">
                  <c:v>-8.8600662653259832E-4</c:v>
                </c:pt>
                <c:pt idx="101">
                  <c:v>-8.7591998270575289E-4</c:v>
                </c:pt>
                <c:pt idx="102">
                  <c:v>-8.7110171548054893E-4</c:v>
                </c:pt>
                <c:pt idx="103">
                  <c:v>-8.6642508100087667E-4</c:v>
                </c:pt>
                <c:pt idx="104">
                  <c:v>-8.6189404289616078E-4</c:v>
                </c:pt>
                <c:pt idx="105">
                  <c:v>-8.533350843675791E-4</c:v>
                </c:pt>
                <c:pt idx="106">
                  <c:v>-8.4530513041247701E-4</c:v>
                </c:pt>
                <c:pt idx="107">
                  <c:v>-8.4156153094205877E-4</c:v>
                </c:pt>
                <c:pt idx="108">
                  <c:v>-8.3798731070228172E-4</c:v>
                </c:pt>
                <c:pt idx="109">
                  <c:v>-8.3458643304279434E-4</c:v>
                </c:pt>
                <c:pt idx="110">
                  <c:v>-8.2838039998200941E-4</c:v>
                </c:pt>
                <c:pt idx="111">
                  <c:v>-8.2279562611198287E-4</c:v>
                </c:pt>
                <c:pt idx="112">
                  <c:v>-8.203209190327243E-4</c:v>
                </c:pt>
                <c:pt idx="113">
                  <c:v>-8.1804333734947221E-4</c:v>
                </c:pt>
                <c:pt idx="114">
                  <c:v>-8.1596684469165126E-4</c:v>
                </c:pt>
                <c:pt idx="115">
                  <c:v>-8.1250214180705882E-4</c:v>
                </c:pt>
                <c:pt idx="116">
                  <c:v>-8.0975104125968755E-4</c:v>
                </c:pt>
                <c:pt idx="117">
                  <c:v>-8.0873945084825039E-4</c:v>
                </c:pt>
                <c:pt idx="118">
                  <c:v>-8.0795273211808905E-4</c:v>
                </c:pt>
                <c:pt idx="119">
                  <c:v>-8.0739484901837244E-4</c:v>
                </c:pt>
                <c:pt idx="120">
                  <c:v>-8.0705987716811478E-4</c:v>
                </c:pt>
                <c:pt idx="121">
                  <c:v>-8.0753094647167956E-4</c:v>
                </c:pt>
                <c:pt idx="122">
                  <c:v>-8.0817669716459761E-4</c:v>
                </c:pt>
                <c:pt idx="123">
                  <c:v>-8.0907506586402889E-4</c:v>
                </c:pt>
                <c:pt idx="124">
                  <c:v>-8.085112031874786E-4</c:v>
                </c:pt>
                <c:pt idx="125">
                  <c:v>-8.0413087359509916E-4</c:v>
                </c:pt>
                <c:pt idx="126">
                  <c:v>-7.997706274842642E-4</c:v>
                </c:pt>
                <c:pt idx="127">
                  <c:v>-7.9759691463454629E-4</c:v>
                </c:pt>
                <c:pt idx="128">
                  <c:v>-7.9542702444701519E-4</c:v>
                </c:pt>
                <c:pt idx="129">
                  <c:v>-7.9326058206152794E-4</c:v>
                </c:pt>
                <c:pt idx="130">
                  <c:v>-7.8893558612680437E-4</c:v>
                </c:pt>
                <c:pt idx="131">
                  <c:v>-7.8462179153859779E-4</c:v>
                </c:pt>
                <c:pt idx="132">
                  <c:v>-7.8246696422201722E-4</c:v>
                </c:pt>
                <c:pt idx="133">
                  <c:v>-7.8031333514694268E-4</c:v>
                </c:pt>
                <c:pt idx="134">
                  <c:v>-7.7816052961310334E-4</c:v>
                </c:pt>
                <c:pt idx="135">
                  <c:v>-7.7385412503350182E-4</c:v>
                </c:pt>
                <c:pt idx="136">
                  <c:v>-7.6955004316925368E-4</c:v>
                </c:pt>
                <c:pt idx="137">
                  <c:v>-7.6739573108053349E-4</c:v>
                </c:pt>
                <c:pt idx="138">
                  <c:v>-7.6523999289257461E-4</c:v>
                </c:pt>
                <c:pt idx="139">
                  <c:v>-7.6308245386513818E-4</c:v>
                </c:pt>
                <c:pt idx="140">
                  <c:v>-7.5875789901758139E-4</c:v>
                </c:pt>
                <c:pt idx="141">
                  <c:v>-7.5442679039916527E-4</c:v>
                </c:pt>
                <c:pt idx="142">
                  <c:v>-7.5225462331296455E-4</c:v>
                </c:pt>
                <c:pt idx="143">
                  <c:v>-7.5007840570684436E-4</c:v>
                </c:pt>
                <c:pt idx="144">
                  <c:v>-7.4789776304040601E-4</c:v>
                </c:pt>
                <c:pt idx="145">
                  <c:v>-7.4351831652830214E-4</c:v>
                </c:pt>
                <c:pt idx="146">
                  <c:v>-7.3912344153104215E-4</c:v>
                </c:pt>
                <c:pt idx="147">
                  <c:v>-7.3691504890227577E-4</c:v>
                </c:pt>
                <c:pt idx="148">
                  <c:v>-7.3469998177255746E-4</c:v>
                </c:pt>
                <c:pt idx="149">
                  <c:v>-7.324778650019681E-4</c:v>
                </c:pt>
                <c:pt idx="150">
                  <c:v>-7.280067861747952E-4</c:v>
                </c:pt>
                <c:pt idx="151">
                  <c:v>-7.2351140426807348E-4</c:v>
                </c:pt>
                <c:pt idx="152">
                  <c:v>-7.2124841607124068E-4</c:v>
                </c:pt>
                <c:pt idx="153">
                  <c:v>-7.1897612891280716E-4</c:v>
                </c:pt>
                <c:pt idx="154">
                  <c:v>-7.1669416785269391E-4</c:v>
                </c:pt>
                <c:pt idx="155">
                  <c:v>-7.1209471640631961E-4</c:v>
                </c:pt>
                <c:pt idx="156">
                  <c:v>-7.0746208671312871E-4</c:v>
                </c:pt>
                <c:pt idx="157">
                  <c:v>-7.0512613264295254E-4</c:v>
                </c:pt>
                <c:pt idx="158">
                  <c:v>-7.0277825519049486E-4</c:v>
                </c:pt>
                <c:pt idx="159">
                  <c:v>-7.0041807965548486E-4</c:v>
                </c:pt>
                <c:pt idx="160">
                  <c:v>-6.9565351556555299E-4</c:v>
                </c:pt>
                <c:pt idx="161">
                  <c:v>-6.9084689688914125E-4</c:v>
                </c:pt>
                <c:pt idx="162">
                  <c:v>-6.8841960664034474E-4</c:v>
                </c:pt>
                <c:pt idx="163">
                  <c:v>-6.8597776874845806E-4</c:v>
                </c:pt>
                <c:pt idx="164">
                  <c:v>-6.8352100827340223E-4</c:v>
                </c:pt>
                <c:pt idx="165">
                  <c:v>-6.7855459195520496E-4</c:v>
                </c:pt>
                <c:pt idx="166">
                  <c:v>-6.7353724285901251E-4</c:v>
                </c:pt>
                <c:pt idx="167">
                  <c:v>-6.7100024604638264E-4</c:v>
                </c:pt>
                <c:pt idx="168">
                  <c:v>-6.6844607728988592E-4</c:v>
                </c:pt>
                <c:pt idx="169">
                  <c:v>-6.6587436160947533E-4</c:v>
                </c:pt>
                <c:pt idx="170">
                  <c:v>-6.6066935383801706E-4</c:v>
                </c:pt>
                <c:pt idx="171">
                  <c:v>-6.5540453220602757E-4</c:v>
                </c:pt>
                <c:pt idx="172">
                  <c:v>-6.5273945876409556E-4</c:v>
                </c:pt>
                <c:pt idx="173">
                  <c:v>-6.500545887977438E-4</c:v>
                </c:pt>
                <c:pt idx="174">
                  <c:v>-6.4734954776657361E-4</c:v>
                </c:pt>
                <c:pt idx="175">
                  <c:v>-6.4186920926356805E-4</c:v>
                </c:pt>
                <c:pt idx="176">
                  <c:v>-6.3632017327286405E-4</c:v>
                </c:pt>
                <c:pt idx="177">
                  <c:v>-6.3350865257660871E-4</c:v>
                </c:pt>
                <c:pt idx="178">
                  <c:v>-6.3067471121502905E-4</c:v>
                </c:pt>
                <c:pt idx="179">
                  <c:v>-6.278179744079182E-4</c:v>
                </c:pt>
                <c:pt idx="180">
                  <c:v>-6.2202556633472739E-4</c:v>
                </c:pt>
                <c:pt idx="181">
                  <c:v>-6.1615557356287098E-4</c:v>
                </c:pt>
                <c:pt idx="182">
                  <c:v>-6.1317923546688746E-4</c:v>
                </c:pt>
                <c:pt idx="183">
                  <c:v>-6.1017785248473899E-4</c:v>
                </c:pt>
                <c:pt idx="184">
                  <c:v>-6.0715104951647447E-4</c:v>
                </c:pt>
                <c:pt idx="185">
                  <c:v>-6.0100983290123366E-4</c:v>
                </c:pt>
                <c:pt idx="186">
                  <c:v>-5.9478214109898175E-4</c:v>
                </c:pt>
                <c:pt idx="187">
                  <c:v>-5.9162261525802506E-4</c:v>
                </c:pt>
                <c:pt idx="188">
                  <c:v>-5.8843542019015871E-4</c:v>
                </c:pt>
                <c:pt idx="189">
                  <c:v>-5.8522018087536765E-4</c:v>
                </c:pt>
                <c:pt idx="190">
                  <c:v>-5.7873387993900849E-4</c:v>
                </c:pt>
                <c:pt idx="191">
                  <c:v>-5.7223867128808337E-4</c:v>
                </c:pt>
                <c:pt idx="192">
                  <c:v>-5.6898746958022883E-4</c:v>
                </c:pt>
                <c:pt idx="193">
                  <c:v>-5.6573441059803997E-4</c:v>
                </c:pt>
                <c:pt idx="194">
                  <c:v>-5.6247950880994324E-4</c:v>
                </c:pt>
                <c:pt idx="195">
                  <c:v>-5.5596277752201217E-4</c:v>
                </c:pt>
                <c:pt idx="196">
                  <c:v>-5.4944176736348993E-4</c:v>
                </c:pt>
                <c:pt idx="197">
                  <c:v>-5.4617787156985287E-4</c:v>
                </c:pt>
                <c:pt idx="198">
                  <c:v>-5.4291222089997149E-4</c:v>
                </c:pt>
                <c:pt idx="199">
                  <c:v>-5.396448299022083E-4</c:v>
                </c:pt>
                <c:pt idx="200">
                  <c:v>-5.3310353074653705E-4</c:v>
                </c:pt>
                <c:pt idx="201">
                  <c:v>-5.2655815587776544E-4</c:v>
                </c:pt>
                <c:pt idx="202">
                  <c:v>-5.2328228306475211E-4</c:v>
                </c:pt>
                <c:pt idx="203">
                  <c:v>-5.2000475773361643E-4</c:v>
                </c:pt>
                <c:pt idx="204">
                  <c:v>-5.1672559463256107E-4</c:v>
                </c:pt>
                <c:pt idx="205">
                  <c:v>-5.1016115905078152E-4</c:v>
                </c:pt>
                <c:pt idx="206">
                  <c:v>-5.0359285633572171E-4</c:v>
                </c:pt>
                <c:pt idx="207">
                  <c:v>-5.0030572348980229E-4</c:v>
                </c:pt>
                <c:pt idx="208">
                  <c:v>-4.9701704068372266E-4</c:v>
                </c:pt>
                <c:pt idx="209">
                  <c:v>-4.9372682238590926E-4</c:v>
                </c:pt>
                <c:pt idx="210">
                  <c:v>-4.8714068195288007E-4</c:v>
                </c:pt>
                <c:pt idx="211">
                  <c:v>-4.8055088816223446E-4</c:v>
                </c:pt>
                <c:pt idx="212">
                  <c:v>-4.7725321254965536E-4</c:v>
                </c:pt>
                <c:pt idx="213">
                  <c:v>-4.7395408913519788E-4</c:v>
                </c:pt>
                <c:pt idx="214">
                  <c:v>-4.7065353294684087E-4</c:v>
                </c:pt>
                <c:pt idx="215">
                  <c:v>-4.6404711891767647E-4</c:v>
                </c:pt>
                <c:pt idx="216">
                  <c:v>-4.5743727098201958E-4</c:v>
                </c:pt>
                <c:pt idx="217">
                  <c:v>-4.5412976946934691E-4</c:v>
                </c:pt>
                <c:pt idx="218">
                  <c:v>-4.5082092279269403E-4</c:v>
                </c:pt>
                <c:pt idx="219">
                  <c:v>-4.4751074562032755E-4</c:v>
                </c:pt>
                <c:pt idx="220">
                  <c:v>-4.4088548938336913E-4</c:v>
                </c:pt>
                <c:pt idx="221">
                  <c:v>-4.3425702429988888E-4</c:v>
                </c:pt>
                <c:pt idx="222">
                  <c:v>-4.3094041403346495E-4</c:v>
                </c:pt>
                <c:pt idx="223">
                  <c:v>-4.2762256108108687E-4</c:v>
                </c:pt>
                <c:pt idx="224">
                  <c:v>-4.2430347999111717E-4</c:v>
                </c:pt>
                <c:pt idx="225">
                  <c:v>-4.1766081288141521E-4</c:v>
                </c:pt>
                <c:pt idx="226">
                  <c:v>-4.1101516758068612E-4</c:v>
                </c:pt>
                <c:pt idx="227">
                  <c:v>-4.0769016570685324E-4</c:v>
                </c:pt>
                <c:pt idx="228">
                  <c:v>-4.0436402346522016E-4</c:v>
                </c:pt>
                <c:pt idx="229">
                  <c:v>-4.0103675560398955E-4</c:v>
                </c:pt>
                <c:pt idx="230">
                  <c:v>-3.9437810887665847E-4</c:v>
                </c:pt>
                <c:pt idx="231">
                  <c:v>-3.8771672048909522E-4</c:v>
                </c:pt>
                <c:pt idx="232">
                  <c:v>-3.8438404387441949E-4</c:v>
                </c:pt>
                <c:pt idx="233">
                  <c:v>-3.8105032948987372E-4</c:v>
                </c:pt>
                <c:pt idx="234">
                  <c:v>-3.7771559200372451E-4</c:v>
                </c:pt>
                <c:pt idx="235">
                  <c:v>-3.7104239687391072E-4</c:v>
                </c:pt>
                <c:pt idx="236">
                  <c:v>-3.6436670241002389E-4</c:v>
                </c:pt>
                <c:pt idx="237">
                  <c:v>-3.6102706820084762E-4</c:v>
                </c:pt>
                <c:pt idx="238">
                  <c:v>-3.5768649881973147E-4</c:v>
                </c:pt>
                <c:pt idx="239">
                  <c:v>-3.543450086151978E-4</c:v>
                </c:pt>
                <c:pt idx="240">
                  <c:v>-3.4765869637798374E-4</c:v>
                </c:pt>
                <c:pt idx="241">
                  <c:v>-3.4097013272837984E-4</c:v>
                </c:pt>
                <c:pt idx="242">
                  <c:v>-3.3762425831085352E-4</c:v>
                </c:pt>
                <c:pt idx="243">
                  <c:v>-3.3427755079973309E-4</c:v>
                </c:pt>
                <c:pt idx="244">
                  <c:v>-3.3093002498318924E-4</c:v>
                </c:pt>
                <c:pt idx="245">
                  <c:v>-3.24232026867044E-4</c:v>
                </c:pt>
                <c:pt idx="246">
                  <c:v>-3.1753203134865515E-4</c:v>
                </c:pt>
                <c:pt idx="247">
                  <c:v>-3.1418063346944081E-4</c:v>
                </c:pt>
                <c:pt idx="248">
                  <c:v>-3.1082850505459447E-4</c:v>
                </c:pt>
                <c:pt idx="249">
                  <c:v>-3.0747566081235078E-4</c:v>
                </c:pt>
                <c:pt idx="250">
                  <c:v>-3.0076740784590328E-4</c:v>
                </c:pt>
                <c:pt idx="251">
                  <c:v>-2.9405741757582149E-4</c:v>
                </c:pt>
                <c:pt idx="252">
                  <c:v>-2.907012133412934E-4</c:v>
                </c:pt>
                <c:pt idx="253">
                  <c:v>-2.8734438108912741E-4</c:v>
                </c:pt>
                <c:pt idx="254">
                  <c:v>-2.8398693536768604E-4</c:v>
                </c:pt>
                <c:pt idx="255">
                  <c:v>-2.740118749819942E-4</c:v>
                </c:pt>
                <c:pt idx="256">
                  <c:v>-2.6420306522556558E-4</c:v>
                </c:pt>
                <c:pt idx="257">
                  <c:v>-2.6099109765365114E-4</c:v>
                </c:pt>
                <c:pt idx="258">
                  <c:v>-2.5308854680994308E-4</c:v>
                </c:pt>
                <c:pt idx="259">
                  <c:v>-2.4531660379079057E-4</c:v>
                </c:pt>
                <c:pt idx="260">
                  <c:v>-2.4226072496080775E-4</c:v>
                </c:pt>
                <c:pt idx="261">
                  <c:v>-2.3923183630092382E-4</c:v>
                </c:pt>
                <c:pt idx="262">
                  <c:v>-2.3326526951361615E-4</c:v>
                </c:pt>
                <c:pt idx="263">
                  <c:v>-2.2739175986163929E-4</c:v>
                </c:pt>
                <c:pt idx="264">
                  <c:v>-2.2450200374724005E-4</c:v>
                </c:pt>
                <c:pt idx="265">
                  <c:v>-2.2164091030507649E-4</c:v>
                </c:pt>
                <c:pt idx="266">
                  <c:v>-2.1880875811230993E-4</c:v>
                </c:pt>
                <c:pt idx="267">
                  <c:v>-2.1324219241058984E-4</c:v>
                </c:pt>
                <c:pt idx="268">
                  <c:v>-2.0777513777492373E-4</c:v>
                </c:pt>
                <c:pt idx="269">
                  <c:v>-2.0509187316442024E-4</c:v>
                </c:pt>
                <c:pt idx="270">
                  <c:v>-2.0243922242535461E-4</c:v>
                </c:pt>
                <c:pt idx="271">
                  <c:v>-1.9981746401498413E-4</c:v>
                </c:pt>
                <c:pt idx="272">
                  <c:v>-1.9467821023244625E-4</c:v>
                </c:pt>
                <c:pt idx="273">
                  <c:v>-1.89673741552987E-4</c:v>
                </c:pt>
                <c:pt idx="274">
                  <c:v>-1.8738408293028641E-4</c:v>
                </c:pt>
                <c:pt idx="275">
                  <c:v>-1.8530204259015193E-4</c:v>
                </c:pt>
                <c:pt idx="276">
                  <c:v>-1.8342964107631587E-4</c:v>
                </c:pt>
                <c:pt idx="277">
                  <c:v>-1.8039364664712565E-4</c:v>
                </c:pt>
                <c:pt idx="278">
                  <c:v>-1.7807683463821888E-4</c:v>
                </c:pt>
                <c:pt idx="279">
                  <c:v>-1.7728293561170005E-4</c:v>
                </c:pt>
                <c:pt idx="280">
                  <c:v>-1.7671079887371377E-4</c:v>
                </c:pt>
                <c:pt idx="281">
                  <c:v>-1.7636244464824813E-4</c:v>
                </c:pt>
                <c:pt idx="282">
                  <c:v>-1.7642169505283078E-4</c:v>
                </c:pt>
                <c:pt idx="283">
                  <c:v>-1.7724726602441621E-4</c:v>
                </c:pt>
                <c:pt idx="284">
                  <c:v>-1.7804813359667548E-4</c:v>
                </c:pt>
                <c:pt idx="285">
                  <c:v>-1.7908490714368952E-4</c:v>
                </c:pt>
                <c:pt idx="286">
                  <c:v>-1.8035960724915867E-4</c:v>
                </c:pt>
                <c:pt idx="287">
                  <c:v>-1.8371210460887966E-4</c:v>
                </c:pt>
                <c:pt idx="288">
                  <c:v>-1.8787808341080847E-4</c:v>
                </c:pt>
                <c:pt idx="289">
                  <c:v>-1.9037272422472995E-4</c:v>
                </c:pt>
                <c:pt idx="290">
                  <c:v>-1.931174146996284E-4</c:v>
                </c:pt>
                <c:pt idx="291">
                  <c:v>-1.9611417557907629E-4</c:v>
                </c:pt>
                <c:pt idx="292">
                  <c:v>-2.029579199636089E-4</c:v>
                </c:pt>
                <c:pt idx="293">
                  <c:v>-2.1066233301780812E-4</c:v>
                </c:pt>
                <c:pt idx="294">
                  <c:v>-2.1494975343649969E-4</c:v>
                </c:pt>
                <c:pt idx="295">
                  <c:v>-2.195013675621027E-4</c:v>
                </c:pt>
                <c:pt idx="296">
                  <c:v>-2.2421553553808593E-4</c:v>
                </c:pt>
                <c:pt idx="297">
                  <c:v>-2.3265982034281762E-4</c:v>
                </c:pt>
                <c:pt idx="298">
                  <c:v>-2.3989519275069426E-4</c:v>
                </c:pt>
                <c:pt idx="299">
                  <c:v>-2.4289871674021413E-4</c:v>
                </c:pt>
                <c:pt idx="300">
                  <c:v>-2.4552810037103967E-4</c:v>
                </c:pt>
                <c:pt idx="301">
                  <c:v>-2.4777955139665409E-4</c:v>
                </c:pt>
                <c:pt idx="302">
                  <c:v>-2.510035421909862E-4</c:v>
                </c:pt>
                <c:pt idx="303">
                  <c:v>-2.5293018599548134E-4</c:v>
                </c:pt>
                <c:pt idx="304">
                  <c:v>-2.5323509149632883E-4</c:v>
                </c:pt>
                <c:pt idx="305">
                  <c:v>-2.5313931139248069E-4</c:v>
                </c:pt>
                <c:pt idx="306">
                  <c:v>-2.5263905347738813E-4</c:v>
                </c:pt>
                <c:pt idx="307">
                  <c:v>-2.5027114343600942E-4</c:v>
                </c:pt>
                <c:pt idx="308">
                  <c:v>-2.4651740037295866E-4</c:v>
                </c:pt>
                <c:pt idx="309">
                  <c:v>-2.4393787078302864E-4</c:v>
                </c:pt>
                <c:pt idx="310">
                  <c:v>-2.409311103823697E-4</c:v>
                </c:pt>
                <c:pt idx="311">
                  <c:v>-2.3749332692446501E-4</c:v>
                </c:pt>
                <c:pt idx="312">
                  <c:v>-2.2916190972832595E-4</c:v>
                </c:pt>
                <c:pt idx="313">
                  <c:v>-2.1935611886902961E-4</c:v>
                </c:pt>
                <c:pt idx="314">
                  <c:v>-2.1370633730644073E-4</c:v>
                </c:pt>
                <c:pt idx="315">
                  <c:v>-2.0760277956721751E-4</c:v>
                </c:pt>
                <c:pt idx="316">
                  <c:v>-2.0109268446422135E-4</c:v>
                </c:pt>
                <c:pt idx="317">
                  <c:v>-1.874539265411812E-4</c:v>
                </c:pt>
                <c:pt idx="318">
                  <c:v>-1.7329297628876361E-4</c:v>
                </c:pt>
                <c:pt idx="319">
                  <c:v>-1.6594849290729741E-4</c:v>
                </c:pt>
                <c:pt idx="320">
                  <c:v>-1.5844397414088718E-4</c:v>
                </c:pt>
                <c:pt idx="321">
                  <c:v>-1.3479458147269696E-4</c:v>
                </c:pt>
                <c:pt idx="322">
                  <c:v>-1.0999416569568155E-4</c:v>
                </c:pt>
                <c:pt idx="323">
                  <c:v>-1.0133842241355495E-4</c:v>
                </c:pt>
                <c:pt idx="324">
                  <c:v>-9.2513793066295591E-5</c:v>
                </c:pt>
                <c:pt idx="325">
                  <c:v>-7.4296033871767975E-5</c:v>
                </c:pt>
                <c:pt idx="326">
                  <c:v>-5.5504288165586502E-5</c:v>
                </c:pt>
                <c:pt idx="327">
                  <c:v>-4.5818633287453281E-5</c:v>
                </c:pt>
                <c:pt idx="328">
                  <c:v>-3.5957454453949822E-5</c:v>
                </c:pt>
                <c:pt idx="329">
                  <c:v>-2.59196448704202E-5</c:v>
                </c:pt>
                <c:pt idx="330">
                  <c:v>-5.2497259739325841E-6</c:v>
                </c:pt>
                <c:pt idx="331">
                  <c:v>1.6020024826701729E-5</c:v>
                </c:pt>
                <c:pt idx="332">
                  <c:v>2.6957582086595266E-5</c:v>
                </c:pt>
                <c:pt idx="333">
                  <c:v>3.8078407866848352E-5</c:v>
                </c:pt>
                <c:pt idx="334">
                  <c:v>4.9383608642372678E-5</c:v>
                </c:pt>
                <c:pt idx="335">
                  <c:v>7.2614139661197896E-5</c:v>
                </c:pt>
                <c:pt idx="336">
                  <c:v>9.6374744424920777E-5</c:v>
                </c:pt>
                <c:pt idx="337">
                  <c:v>1.0804358535843051E-4</c:v>
                </c:pt>
                <c:pt idx="338">
                  <c:v>1.1932430211913925E-4</c:v>
                </c:pt>
                <c:pt idx="339">
                  <c:v>1.302133019809304E-4</c:v>
                </c:pt>
                <c:pt idx="340">
                  <c:v>1.5066767918625601E-4</c:v>
                </c:pt>
                <c:pt idx="341">
                  <c:v>1.7421858767630027E-4</c:v>
                </c:pt>
                <c:pt idx="342">
                  <c:v>1.8712006408350135E-4</c:v>
                </c:pt>
                <c:pt idx="343">
                  <c:v>1.9516645411776778E-4</c:v>
                </c:pt>
                <c:pt idx="344">
                  <c:v>2.0985184408850444E-4</c:v>
                </c:pt>
                <c:pt idx="345">
                  <c:v>2.2311151430365328E-4</c:v>
                </c:pt>
                <c:pt idx="346">
                  <c:v>2.2901969137123501E-4</c:v>
                </c:pt>
                <c:pt idx="347">
                  <c:v>2.3448944841852892E-4</c:v>
                </c:pt>
                <c:pt idx="348">
                  <c:v>2.3951719239967417E-4</c:v>
                </c:pt>
                <c:pt idx="349">
                  <c:v>2.4808151247945887E-4</c:v>
                </c:pt>
                <c:pt idx="350">
                  <c:v>2.551361888158965E-4</c:v>
                </c:pt>
                <c:pt idx="351">
                  <c:v>2.5789998017167193E-4</c:v>
                </c:pt>
                <c:pt idx="352">
                  <c:v>2.6020020330363991E-4</c:v>
                </c:pt>
                <c:pt idx="353">
                  <c:v>2.620332655656199E-4</c:v>
                </c:pt>
                <c:pt idx="354">
                  <c:v>2.6412441876288995E-4</c:v>
                </c:pt>
                <c:pt idx="355">
                  <c:v>2.6462205618749124E-4</c:v>
                </c:pt>
                <c:pt idx="356">
                  <c:v>2.6412295998312629E-4</c:v>
                </c:pt>
                <c:pt idx="357">
                  <c:v>2.6342370596843523E-4</c:v>
                </c:pt>
                <c:pt idx="358">
                  <c:v>2.6258068343665286E-4</c:v>
                </c:pt>
                <c:pt idx="359">
                  <c:v>2.6041098986517852E-4</c:v>
                </c:pt>
                <c:pt idx="360">
                  <c:v>2.577524737645831E-4</c:v>
                </c:pt>
                <c:pt idx="361">
                  <c:v>2.5617678282685574E-4</c:v>
                </c:pt>
                <c:pt idx="362">
                  <c:v>2.5445179275607188E-4</c:v>
                </c:pt>
                <c:pt idx="363">
                  <c:v>2.5257658204935751E-4</c:v>
                </c:pt>
                <c:pt idx="364">
                  <c:v>2.4832098779903333E-4</c:v>
                </c:pt>
                <c:pt idx="365">
                  <c:v>2.4355509792961527E-4</c:v>
                </c:pt>
                <c:pt idx="366">
                  <c:v>2.4091495790301565E-4</c:v>
                </c:pt>
                <c:pt idx="367">
                  <c:v>2.3811906662452031E-4</c:v>
                </c:pt>
                <c:pt idx="368">
                  <c:v>2.3516650259125527E-4</c:v>
                </c:pt>
                <c:pt idx="369">
                  <c:v>2.2873466832606937E-4</c:v>
                </c:pt>
                <c:pt idx="370">
                  <c:v>2.2177108317755767E-4</c:v>
                </c:pt>
                <c:pt idx="371">
                  <c:v>2.180213289104671E-4</c:v>
                </c:pt>
                <c:pt idx="372">
                  <c:v>2.1410937135257768E-4</c:v>
                </c:pt>
                <c:pt idx="373">
                  <c:v>2.1003428868127116E-4</c:v>
                </c:pt>
                <c:pt idx="374">
                  <c:v>2.0133587743664805E-4</c:v>
                </c:pt>
                <c:pt idx="375">
                  <c:v>1.9208427368688774E-4</c:v>
                </c:pt>
                <c:pt idx="376">
                  <c:v>1.8717974010762362E-4</c:v>
                </c:pt>
                <c:pt idx="377">
                  <c:v>1.8210655103878537E-4</c:v>
                </c:pt>
                <c:pt idx="378">
                  <c:v>1.7686378489756294E-4</c:v>
                </c:pt>
                <c:pt idx="379">
                  <c:v>1.6648209914649215E-4</c:v>
                </c:pt>
                <c:pt idx="380">
                  <c:v>1.5695661410575212E-4</c:v>
                </c:pt>
                <c:pt idx="381">
                  <c:v>1.5266510024147806E-4</c:v>
                </c:pt>
                <c:pt idx="382">
                  <c:v>1.4865981709633047E-4</c:v>
                </c:pt>
                <c:pt idx="383">
                  <c:v>1.4494310887513961E-4</c:v>
                </c:pt>
                <c:pt idx="384">
                  <c:v>1.3848338435984431E-4</c:v>
                </c:pt>
                <c:pt idx="385">
                  <c:v>1.3300891364309564E-4</c:v>
                </c:pt>
                <c:pt idx="386">
                  <c:v>1.3077024599184028E-4</c:v>
                </c:pt>
                <c:pt idx="387">
                  <c:v>1.2883421953269192E-4</c:v>
                </c:pt>
                <c:pt idx="388">
                  <c:v>1.2720317855041685E-4</c:v>
                </c:pt>
                <c:pt idx="389">
                  <c:v>1.249694806038093E-4</c:v>
                </c:pt>
                <c:pt idx="390">
                  <c:v>1.2377575804300989E-4</c:v>
                </c:pt>
                <c:pt idx="391">
                  <c:v>1.2370481047518922E-4</c:v>
                </c:pt>
                <c:pt idx="392">
                  <c:v>1.2395291457245605E-4</c:v>
                </c:pt>
                <c:pt idx="393">
                  <c:v>1.2452241493932092E-4</c:v>
                </c:pt>
                <c:pt idx="394">
                  <c:v>1.2674450251992653E-4</c:v>
                </c:pt>
                <c:pt idx="395">
                  <c:v>1.3006126511783123E-4</c:v>
                </c:pt>
                <c:pt idx="396">
                  <c:v>1.3227291166373334E-4</c:v>
                </c:pt>
                <c:pt idx="397">
                  <c:v>1.3482002074738375E-4</c:v>
                </c:pt>
                <c:pt idx="398">
                  <c:v>1.3770493649367666E-4</c:v>
                </c:pt>
                <c:pt idx="399">
                  <c:v>1.4461257050513154E-4</c:v>
                </c:pt>
                <c:pt idx="400">
                  <c:v>1.5256815267150614E-4</c:v>
                </c:pt>
                <c:pt idx="401">
                  <c:v>1.565674554804275E-4</c:v>
                </c:pt>
                <c:pt idx="402">
                  <c:v>1.603049657017408E-4</c:v>
                </c:pt>
                <c:pt idx="403">
                  <c:v>1.6377882474216676E-4</c:v>
                </c:pt>
                <c:pt idx="404">
                  <c:v>1.6983849100427051E-4</c:v>
                </c:pt>
                <c:pt idx="405">
                  <c:v>1.7500057123420731E-4</c:v>
                </c:pt>
                <c:pt idx="406">
                  <c:v>1.7712829139426844E-4</c:v>
                </c:pt>
                <c:pt idx="407">
                  <c:v>1.7898120737491752E-4</c:v>
                </c:pt>
                <c:pt idx="408">
                  <c:v>1.8055746034306708E-4</c:v>
                </c:pt>
                <c:pt idx="409">
                  <c:v>1.8277855466486415E-4</c:v>
                </c:pt>
                <c:pt idx="410">
                  <c:v>1.840586651091769E-4</c:v>
                </c:pt>
                <c:pt idx="411">
                  <c:v>1.8422372043858104E-4</c:v>
                </c:pt>
                <c:pt idx="412">
                  <c:v>1.8410095991683306E-4</c:v>
                </c:pt>
                <c:pt idx="413">
                  <c:v>1.8368852447103734E-4</c:v>
                </c:pt>
                <c:pt idx="414">
                  <c:v>1.8188886884651367E-4</c:v>
                </c:pt>
                <c:pt idx="415">
                  <c:v>1.7910485862415726E-4</c:v>
                </c:pt>
                <c:pt idx="416">
                  <c:v>1.7721616718091582E-4</c:v>
                </c:pt>
                <c:pt idx="417">
                  <c:v>1.7502664781510191E-4</c:v>
                </c:pt>
                <c:pt idx="418">
                  <c:v>1.7253444217324443E-4</c:v>
                </c:pt>
                <c:pt idx="419">
                  <c:v>1.6653185870296738E-4</c:v>
                </c:pt>
                <c:pt idx="420">
                  <c:v>1.595015781052922E-4</c:v>
                </c:pt>
                <c:pt idx="421">
                  <c:v>1.5546805770760841E-4</c:v>
                </c:pt>
                <c:pt idx="422">
                  <c:v>1.5125643585633952E-4</c:v>
                </c:pt>
                <c:pt idx="423">
                  <c:v>1.4740958741654708E-4</c:v>
                </c:pt>
                <c:pt idx="424">
                  <c:v>1.4140028334885812E-4</c:v>
                </c:pt>
                <c:pt idx="425">
                  <c:v>1.3709265762607004E-4</c:v>
                </c:pt>
                <c:pt idx="426">
                  <c:v>1.3579849341027739E-4</c:v>
                </c:pt>
                <c:pt idx="427">
                  <c:v>1.3502533715126219E-4</c:v>
                </c:pt>
                <c:pt idx="428">
                  <c:v>1.3477667973660346E-4</c:v>
                </c:pt>
                <c:pt idx="429">
                  <c:v>1.3604519705445739E-4</c:v>
                </c:pt>
                <c:pt idx="430">
                  <c:v>1.3909684468238481E-4</c:v>
                </c:pt>
                <c:pt idx="431">
                  <c:v>1.4152303704939584E-4</c:v>
                </c:pt>
                <c:pt idx="432">
                  <c:v>1.4449467070853927E-4</c:v>
                </c:pt>
                <c:pt idx="433">
                  <c:v>1.4801523606777778E-4</c:v>
                </c:pt>
                <c:pt idx="434">
                  <c:v>1.5690366046428039E-4</c:v>
                </c:pt>
                <c:pt idx="435">
                  <c:v>1.6765662546269766E-4</c:v>
                </c:pt>
                <c:pt idx="436">
                  <c:v>1.7397420712050859E-4</c:v>
                </c:pt>
                <c:pt idx="437">
                  <c:v>1.8086166332587084E-4</c:v>
                </c:pt>
                <c:pt idx="438">
                  <c:v>1.8832248472655522E-4</c:v>
                </c:pt>
                <c:pt idx="439">
                  <c:v>2.0517291399180237E-4</c:v>
                </c:pt>
                <c:pt idx="440">
                  <c:v>2.2396923156087212E-4</c:v>
                </c:pt>
                <c:pt idx="441">
                  <c:v>2.3434923609677583E-4</c:v>
                </c:pt>
                <c:pt idx="442">
                  <c:v>2.4532354875539397E-4</c:v>
                </c:pt>
                <c:pt idx="443">
                  <c:v>2.5689566002462527E-4</c:v>
                </c:pt>
                <c:pt idx="444">
                  <c:v>2.8205021806115838E-4</c:v>
                </c:pt>
                <c:pt idx="445">
                  <c:v>3.090595302879251E-4</c:v>
                </c:pt>
                <c:pt idx="446">
                  <c:v>3.2263661622344841E-4</c:v>
                </c:pt>
                <c:pt idx="447">
                  <c:v>3.3579016055718114E-4</c:v>
                </c:pt>
                <c:pt idx="448">
                  <c:v>3.4851721013140491E-4</c:v>
                </c:pt>
                <c:pt idx="449">
                  <c:v>3.7253527819913757E-4</c:v>
                </c:pt>
                <c:pt idx="450">
                  <c:v>3.9510139224319119E-4</c:v>
                </c:pt>
                <c:pt idx="451">
                  <c:v>4.0565166689709997E-4</c:v>
                </c:pt>
                <c:pt idx="452">
                  <c:v>4.1575772640634057E-4</c:v>
                </c:pt>
                <c:pt idx="453">
                  <c:v>4.2541661729345037E-4</c:v>
                </c:pt>
                <c:pt idx="454">
                  <c:v>4.4322961647580428E-4</c:v>
                </c:pt>
                <c:pt idx="455">
                  <c:v>4.5952142890826053E-4</c:v>
                </c:pt>
                <c:pt idx="456">
                  <c:v>4.6690017684092311E-4</c:v>
                </c:pt>
                <c:pt idx="457">
                  <c:v>4.7381403608603989E-4</c:v>
                </c:pt>
                <c:pt idx="458">
                  <c:v>4.8026005324608434E-4</c:v>
                </c:pt>
                <c:pt idx="459">
                  <c:v>4.9157851831793664E-4</c:v>
                </c:pt>
                <c:pt idx="460">
                  <c:v>5.0130663372449646E-4</c:v>
                </c:pt>
                <c:pt idx="461">
                  <c:v>5.0536914013576961E-4</c:v>
                </c:pt>
                <c:pt idx="462">
                  <c:v>5.0894608415674725E-4</c:v>
                </c:pt>
                <c:pt idx="463">
                  <c:v>5.12034512629711E-4</c:v>
                </c:pt>
                <c:pt idx="464">
                  <c:v>5.1656895894147681E-4</c:v>
                </c:pt>
                <c:pt idx="465">
                  <c:v>5.195316524986282E-4</c:v>
                </c:pt>
                <c:pt idx="466">
                  <c:v>5.2066014132101657E-4</c:v>
                </c:pt>
                <c:pt idx="467">
                  <c:v>5.2181221064095951E-4</c:v>
                </c:pt>
                <c:pt idx="468">
                  <c:v>5.2298804702921586E-4</c:v>
                </c:pt>
                <c:pt idx="469">
                  <c:v>5.2542064155502999E-4</c:v>
                </c:pt>
                <c:pt idx="470">
                  <c:v>5.2793278900509222E-4</c:v>
                </c:pt>
                <c:pt idx="471">
                  <c:v>5.2923025505968724E-4</c:v>
                </c:pt>
                <c:pt idx="472">
                  <c:v>5.3055260616829969E-4</c:v>
                </c:pt>
                <c:pt idx="473">
                  <c:v>5.3190002834213601E-4</c:v>
                </c:pt>
                <c:pt idx="474">
                  <c:v>5.3468016917967987E-4</c:v>
                </c:pt>
                <c:pt idx="475">
                  <c:v>5.3754415566764635E-4</c:v>
                </c:pt>
                <c:pt idx="476">
                  <c:v>5.390197286114784E-4</c:v>
                </c:pt>
                <c:pt idx="477">
                  <c:v>5.4052149076611045E-4</c:v>
                </c:pt>
                <c:pt idx="478">
                  <c:v>5.4204962822268499E-4</c:v>
                </c:pt>
                <c:pt idx="479">
                  <c:v>5.4519557846965938E-4</c:v>
                </c:pt>
                <c:pt idx="480">
                  <c:v>5.4842965864665416E-4</c:v>
                </c:pt>
                <c:pt idx="481">
                  <c:v>5.5009246781700938E-4</c:v>
                </c:pt>
                <c:pt idx="482">
                  <c:v>5.5178277043488322E-4</c:v>
                </c:pt>
                <c:pt idx="483">
                  <c:v>5.5350075251148212E-4</c:v>
                </c:pt>
                <c:pt idx="484">
                  <c:v>5.5703077574520421E-4</c:v>
                </c:pt>
                <c:pt idx="485">
                  <c:v>5.6065320362286286E-4</c:v>
                </c:pt>
                <c:pt idx="486">
                  <c:v>5.6251237867677162E-4</c:v>
                </c:pt>
                <c:pt idx="487">
                  <c:v>5.6440035101523733E-4</c:v>
                </c:pt>
                <c:pt idx="488">
                  <c:v>5.6632548346868816E-4</c:v>
                </c:pt>
                <c:pt idx="489">
                  <c:v>5.7042211389024544E-4</c:v>
                </c:pt>
                <c:pt idx="490">
                  <c:v>5.7478103524744029E-4</c:v>
                </c:pt>
                <c:pt idx="491">
                  <c:v>5.7709416269702274E-4</c:v>
                </c:pt>
                <c:pt idx="492">
                  <c:v>5.7948791845063852E-4</c:v>
                </c:pt>
                <c:pt idx="493">
                  <c:v>5.8196276877531261E-4</c:v>
                </c:pt>
                <c:pt idx="494">
                  <c:v>5.8718607349739216E-4</c:v>
                </c:pt>
                <c:pt idx="495">
                  <c:v>5.9268244032573136E-4</c:v>
                </c:pt>
                <c:pt idx="496">
                  <c:v>5.9556975703145554E-4</c:v>
                </c:pt>
                <c:pt idx="497">
                  <c:v>5.9854096567057979E-4</c:v>
                </c:pt>
                <c:pt idx="498">
                  <c:v>6.0159653251012912E-4</c:v>
                </c:pt>
                <c:pt idx="499">
                  <c:v>6.0799221851759455E-4</c:v>
                </c:pt>
                <c:pt idx="500">
                  <c:v>6.1467170737294907E-4</c:v>
                </c:pt>
                <c:pt idx="501">
                  <c:v>6.1815605914006255E-4</c:v>
                </c:pt>
                <c:pt idx="502">
                  <c:v>6.2172756654987893E-4</c:v>
                </c:pt>
                <c:pt idx="503">
                  <c:v>6.2538669586942319E-4</c:v>
                </c:pt>
                <c:pt idx="504">
                  <c:v>6.3300047190573139E-4</c:v>
                </c:pt>
                <c:pt idx="505">
                  <c:v>6.4090875742550679E-4</c:v>
                </c:pt>
                <c:pt idx="506">
                  <c:v>6.4501299005925716E-4</c:v>
                </c:pt>
                <c:pt idx="507">
                  <c:v>6.492076421249493E-4</c:v>
                </c:pt>
                <c:pt idx="508">
                  <c:v>6.5349317980967214E-4</c:v>
                </c:pt>
                <c:pt idx="509">
                  <c:v>6.6237075722952454E-4</c:v>
                </c:pt>
                <c:pt idx="510">
                  <c:v>6.7620208358043499E-4</c:v>
                </c:pt>
                <c:pt idx="511">
                  <c:v>6.8553655456327078E-4</c:v>
                </c:pt>
                <c:pt idx="512">
                  <c:v>6.94901882756227E-4</c:v>
                </c:pt>
                <c:pt idx="513">
                  <c:v>7.066363847263446E-4</c:v>
                </c:pt>
                <c:pt idx="514">
                  <c:v>7.1369483555017155E-4</c:v>
                </c:pt>
                <c:pt idx="515">
                  <c:v>7.1840893594021793E-4</c:v>
                </c:pt>
                <c:pt idx="516">
                  <c:v>7.2785856789714387E-4</c:v>
                </c:pt>
                <c:pt idx="517">
                  <c:v>7.3732517347657733E-4</c:v>
                </c:pt>
                <c:pt idx="518">
                  <c:v>7.6110803600926147E-4</c:v>
                </c:pt>
                <c:pt idx="519">
                  <c:v>7.9464732780643033E-4</c:v>
                </c:pt>
                <c:pt idx="520">
                  <c:v>8.284734841623731E-4</c:v>
                </c:pt>
                <c:pt idx="521">
                  <c:v>8.6258354589752173E-4</c:v>
                </c:pt>
                <c:pt idx="522">
                  <c:v>8.9697455385895353E-4</c:v>
                </c:pt>
                <c:pt idx="523">
                  <c:v>9.3164354881380973E-4</c:v>
                </c:pt>
                <c:pt idx="524">
                  <c:v>9.6658757163581299E-4</c:v>
                </c:pt>
                <c:pt idx="525">
                  <c:v>1.0018036630921046E-3</c:v>
                </c:pt>
                <c:pt idx="526">
                  <c:v>1.037288863976471E-3</c:v>
                </c:pt>
                <c:pt idx="527">
                  <c:v>1.073040215162635E-3</c:v>
                </c:pt>
                <c:pt idx="528">
                  <c:v>1.1090547574710286E-3</c:v>
                </c:pt>
                <c:pt idx="529">
                  <c:v>1.1453295316155021E-3</c:v>
                </c:pt>
                <c:pt idx="530">
                  <c:v>1.181861578443133E-3</c:v>
                </c:pt>
                <c:pt idx="531">
                  <c:v>1.2186479388276439E-3</c:v>
                </c:pt>
                <c:pt idx="532">
                  <c:v>1.2716289988201623E-3</c:v>
                </c:pt>
                <c:pt idx="533">
                  <c:v>1.3036637623020653E-3</c:v>
                </c:pt>
                <c:pt idx="534">
                  <c:v>1.3466559789687693E-3</c:v>
                </c:pt>
                <c:pt idx="535">
                  <c:v>1.3791071248991926E-3</c:v>
                </c:pt>
                <c:pt idx="536">
                  <c:v>1.4171882792091139E-3</c:v>
                </c:pt>
                <c:pt idx="537">
                  <c:v>1.4555051362563631E-3</c:v>
                </c:pt>
                <c:pt idx="538">
                  <c:v>1.4940547368880175E-3</c:v>
                </c:pt>
                <c:pt idx="539">
                  <c:v>1.5328341217113461E-3</c:v>
                </c:pt>
                <c:pt idx="540">
                  <c:v>1.5718403313336182E-3</c:v>
                </c:pt>
                <c:pt idx="541">
                  <c:v>1.6110704063621029E-3</c:v>
                </c:pt>
                <c:pt idx="542">
                  <c:v>1.6505213876438773E-3</c:v>
                </c:pt>
                <c:pt idx="543">
                  <c:v>1.6901903156263387E-3</c:v>
                </c:pt>
                <c:pt idx="544">
                  <c:v>1.7300742311565642E-3</c:v>
                </c:pt>
                <c:pt idx="545">
                  <c:v>1.770170174761887E-3</c:v>
                </c:pt>
                <c:pt idx="546">
                  <c:v>1.8104751871295122E-3</c:v>
                </c:pt>
                <c:pt idx="547">
                  <c:v>1.850986308946645E-3</c:v>
                </c:pt>
                <c:pt idx="548">
                  <c:v>1.8917005808205545E-3</c:v>
                </c:pt>
                <c:pt idx="549">
                  <c:v>1.932615043518382E-3</c:v>
                </c:pt>
                <c:pt idx="550">
                  <c:v>1.9737267374875245E-3</c:v>
                </c:pt>
                <c:pt idx="551">
                  <c:v>2.0150327035750593E-3</c:v>
                </c:pt>
                <c:pt idx="552">
                  <c:v>2.0565299823083194E-3</c:v>
                </c:pt>
                <c:pt idx="553">
                  <c:v>2.0982156143745101E-3</c:v>
                </c:pt>
                <c:pt idx="554">
                  <c:v>2.1400866404608365E-3</c:v>
                </c:pt>
                <c:pt idx="555">
                  <c:v>2.1821401010946317E-3</c:v>
                </c:pt>
                <c:pt idx="556">
                  <c:v>2.2243730371229731E-3</c:v>
                </c:pt>
                <c:pt idx="557">
                  <c:v>2.2667824889932575E-3</c:v>
                </c:pt>
                <c:pt idx="558">
                  <c:v>2.3093654974726263E-3</c:v>
                </c:pt>
                <c:pt idx="559">
                  <c:v>2.3521191030884125E-3</c:v>
                </c:pt>
                <c:pt idx="560">
                  <c:v>2.3950403466077574E-3</c:v>
                </c:pt>
                <c:pt idx="561">
                  <c:v>2.4381262685579941E-3</c:v>
                </c:pt>
                <c:pt idx="562">
                  <c:v>2.4813739096263276E-3</c:v>
                </c:pt>
                <c:pt idx="563">
                  <c:v>2.5247803105798994E-3</c:v>
                </c:pt>
                <c:pt idx="564">
                  <c:v>2.5683425118661063E-3</c:v>
                </c:pt>
                <c:pt idx="565">
                  <c:v>2.6120575541721536E-3</c:v>
                </c:pt>
                <c:pt idx="566">
                  <c:v>2.6559224781053103E-3</c:v>
                </c:pt>
                <c:pt idx="567">
                  <c:v>2.6999348018907909E-3</c:v>
                </c:pt>
                <c:pt idx="568">
                  <c:v>2.7632173126423965E-3</c:v>
                </c:pt>
                <c:pt idx="569">
                  <c:v>2.7950768444551244E-3</c:v>
                </c:pt>
                <c:pt idx="570">
                  <c:v>2.8335007859237038E-3</c:v>
                </c:pt>
                <c:pt idx="571">
                  <c:v>2.8785946352982705E-3</c:v>
                </c:pt>
                <c:pt idx="572">
                  <c:v>2.9239754517629279E-3</c:v>
                </c:pt>
                <c:pt idx="573">
                  <c:v>2.9696438589787988E-3</c:v>
                </c:pt>
                <c:pt idx="574">
                  <c:v>3.015600480846814E-3</c:v>
                </c:pt>
                <c:pt idx="575">
                  <c:v>3.0618459410280963E-3</c:v>
                </c:pt>
                <c:pt idx="576">
                  <c:v>3.1083808634235766E-3</c:v>
                </c:pt>
                <c:pt idx="577">
                  <c:v>3.1552058717743137E-3</c:v>
                </c:pt>
                <c:pt idx="578">
                  <c:v>3.2023215899812385E-3</c:v>
                </c:pt>
                <c:pt idx="579">
                  <c:v>3.2497286417054738E-3</c:v>
                </c:pt>
                <c:pt idx="580">
                  <c:v>3.2974276507680145E-3</c:v>
                </c:pt>
                <c:pt idx="581">
                  <c:v>3.3454192411497274E-3</c:v>
                </c:pt>
                <c:pt idx="582">
                  <c:v>3.3937040363518634E-3</c:v>
                </c:pt>
                <c:pt idx="583">
                  <c:v>3.456216323138861E-3</c:v>
                </c:pt>
                <c:pt idx="584">
                  <c:v>3.4911557370609358E-3</c:v>
                </c:pt>
                <c:pt idx="585">
                  <c:v>3.5403238901299261E-3</c:v>
                </c:pt>
                <c:pt idx="586">
                  <c:v>3.5968781832185215E-3</c:v>
                </c:pt>
                <c:pt idx="587">
                  <c:v>3.6395479205619807E-3</c:v>
                </c:pt>
                <c:pt idx="588">
                  <c:v>3.6896050455670348E-3</c:v>
                </c:pt>
                <c:pt idx="589">
                  <c:v>3.739959742219412E-3</c:v>
                </c:pt>
                <c:pt idx="590">
                  <c:v>3.790612634340107E-3</c:v>
                </c:pt>
                <c:pt idx="591">
                  <c:v>3.8415643456701787E-3</c:v>
                </c:pt>
                <c:pt idx="592">
                  <c:v>3.8928155000306219E-3</c:v>
                </c:pt>
                <c:pt idx="593">
                  <c:v>3.9443667212424316E-3</c:v>
                </c:pt>
                <c:pt idx="594">
                  <c:v>3.9962186332065386E-3</c:v>
                </c:pt>
                <c:pt idx="595">
                  <c:v>4.0483718595840656E-3</c:v>
                </c:pt>
                <c:pt idx="596">
                  <c:v>4.1008270242759437E-3</c:v>
                </c:pt>
                <c:pt idx="597">
                  <c:v>4.1535847511831037E-3</c:v>
                </c:pt>
                <c:pt idx="598">
                  <c:v>4.2066456638867322E-3</c:v>
                </c:pt>
                <c:pt idx="599">
                  <c:v>4.2600103864476324E-3</c:v>
                </c:pt>
                <c:pt idx="600">
                  <c:v>4.313679542606863E-3</c:v>
                </c:pt>
                <c:pt idx="601">
                  <c:v>4.367653756185419E-3</c:v>
                </c:pt>
                <c:pt idx="602">
                  <c:v>4.421933651004295E-3</c:v>
                </c:pt>
                <c:pt idx="603">
                  <c:v>4.4765198508045501E-3</c:v>
                </c:pt>
                <c:pt idx="604">
                  <c:v>4.531412979487115E-3</c:v>
                </c:pt>
                <c:pt idx="605">
                  <c:v>4.5866136609529207E-3</c:v>
                </c:pt>
                <c:pt idx="606">
                  <c:v>4.642122518943026E-3</c:v>
                </c:pt>
                <c:pt idx="607">
                  <c:v>4.6979401772784257E-3</c:v>
                </c:pt>
                <c:pt idx="608">
                  <c:v>4.7540672597801148E-3</c:v>
                </c:pt>
                <c:pt idx="609">
                  <c:v>4.8105043903490241E-3</c:v>
                </c:pt>
                <c:pt idx="610">
                  <c:v>4.8672521928061485E-3</c:v>
                </c:pt>
                <c:pt idx="611">
                  <c:v>4.9243112908925468E-3</c:v>
                </c:pt>
                <c:pt idx="612">
                  <c:v>4.9816823085091499E-3</c:v>
                </c:pt>
                <c:pt idx="613">
                  <c:v>5.0393658695568888E-3</c:v>
                </c:pt>
                <c:pt idx="614">
                  <c:v>5.0973625977768222E-3</c:v>
                </c:pt>
                <c:pt idx="615">
                  <c:v>5.1556731170698811E-3</c:v>
                </c:pt>
                <c:pt idx="616">
                  <c:v>5.2142980511771242E-3</c:v>
                </c:pt>
                <c:pt idx="617">
                  <c:v>5.2732380239994825E-3</c:v>
                </c:pt>
                <c:pt idx="618">
                  <c:v>5.3324936594378869E-3</c:v>
                </c:pt>
                <c:pt idx="619">
                  <c:v>5.3920655813133322E-3</c:v>
                </c:pt>
                <c:pt idx="620">
                  <c:v>5.4603240123007879E-3</c:v>
                </c:pt>
                <c:pt idx="621">
                  <c:v>5.5199916259507376E-3</c:v>
                </c:pt>
                <c:pt idx="622">
                  <c:v>5.5710859317770201E-3</c:v>
                </c:pt>
                <c:pt idx="623">
                  <c:v>5.6306327128829992E-3</c:v>
                </c:pt>
                <c:pt idx="624">
                  <c:v>5.6901052994984269E-3</c:v>
                </c:pt>
                <c:pt idx="625">
                  <c:v>5.749497300255868E-3</c:v>
                </c:pt>
                <c:pt idx="626">
                  <c:v>5.8088023236280151E-3</c:v>
                </c:pt>
                <c:pt idx="627">
                  <c:v>5.8680139780875606E-3</c:v>
                </c:pt>
                <c:pt idx="628">
                  <c:v>5.9271258721871334E-3</c:v>
                </c:pt>
                <c:pt idx="629">
                  <c:v>5.9861316143994259E-3</c:v>
                </c:pt>
                <c:pt idx="630">
                  <c:v>6.0450248131971307E-3</c:v>
                </c:pt>
                <c:pt idx="631">
                  <c:v>6.1037990770529404E-3</c:v>
                </c:pt>
                <c:pt idx="632">
                  <c:v>6.1624480143596116E-3</c:v>
                </c:pt>
                <c:pt idx="633">
                  <c:v>6.220965233749709E-3</c:v>
                </c:pt>
                <c:pt idx="634">
                  <c:v>6.2959978278875894E-3</c:v>
                </c:pt>
                <c:pt idx="635">
                  <c:v>6.3375789525110804E-3</c:v>
                </c:pt>
                <c:pt idx="636">
                  <c:v>6.3956626688277396E-3</c:v>
                </c:pt>
                <c:pt idx="637">
                  <c:v>6.4535891009587232E-3</c:v>
                </c:pt>
                <c:pt idx="638">
                  <c:v>6.5113518574566598E-3</c:v>
                </c:pt>
                <c:pt idx="639">
                  <c:v>6.5689445467143059E-3</c:v>
                </c:pt>
                <c:pt idx="640">
                  <c:v>6.6263607772043542E-3</c:v>
                </c:pt>
                <c:pt idx="641">
                  <c:v>6.6835941573994972E-3</c:v>
                </c:pt>
                <c:pt idx="642">
                  <c:v>6.7406382956924915E-3</c:v>
                </c:pt>
                <c:pt idx="643">
                  <c:v>6.7974868006359657E-3</c:v>
                </c:pt>
                <c:pt idx="644">
                  <c:v>6.8541332804628041E-3</c:v>
                </c:pt>
                <c:pt idx="645">
                  <c:v>6.9105713437256355E-3</c:v>
                </c:pt>
                <c:pt idx="646">
                  <c:v>6.9667945988172164E-3</c:v>
                </c:pt>
                <c:pt idx="647">
                  <c:v>7.0227966542102394E-3</c:v>
                </c:pt>
                <c:pt idx="648">
                  <c:v>7.0785711182175248E-3</c:v>
                </c:pt>
                <c:pt idx="649">
                  <c:v>7.1341115993917015E-3</c:v>
                </c:pt>
                <c:pt idx="650">
                  <c:v>7.1894117060455898E-3</c:v>
                </c:pt>
                <c:pt idx="651">
                  <c:v>7.2444650464920102E-3</c:v>
                </c:pt>
                <c:pt idx="652">
                  <c:v>7.2992652294434635E-3</c:v>
                </c:pt>
                <c:pt idx="653">
                  <c:v>7.3538058629729619E-3</c:v>
                </c:pt>
                <c:pt idx="654">
                  <c:v>7.4080805557130702E-3</c:v>
                </c:pt>
                <c:pt idx="655">
                  <c:v>7.4620829158966728E-3</c:v>
                </c:pt>
                <c:pt idx="656">
                  <c:v>7.5158065519964623E-3</c:v>
                </c:pt>
                <c:pt idx="657">
                  <c:v>7.5692450723252591E-3</c:v>
                </c:pt>
                <c:pt idx="658">
                  <c:v>7.6223920854356919E-3</c:v>
                </c:pt>
                <c:pt idx="659">
                  <c:v>7.675241199480709E-3</c:v>
                </c:pt>
                <c:pt idx="660">
                  <c:v>7.7277860230129392E-3</c:v>
                </c:pt>
                <c:pt idx="661">
                  <c:v>7.7800201644251388E-3</c:v>
                </c:pt>
                <c:pt idx="662">
                  <c:v>7.8319372319501923E-3</c:v>
                </c:pt>
                <c:pt idx="663">
                  <c:v>7.8835308339808563E-3</c:v>
                </c:pt>
                <c:pt idx="664">
                  <c:v>7.9347945789898233E-3</c:v>
                </c:pt>
                <c:pt idx="665">
                  <c:v>7.9857220752099778E-3</c:v>
                </c:pt>
                <c:pt idx="666">
                  <c:v>8.0363069311140123E-3</c:v>
                </c:pt>
                <c:pt idx="667">
                  <c:v>8.0865427549348112E-3</c:v>
                </c:pt>
                <c:pt idx="668">
                  <c:v>8.1364231552250033E-3</c:v>
                </c:pt>
                <c:pt idx="669">
                  <c:v>8.1859417402174728E-3</c:v>
                </c:pt>
                <c:pt idx="670">
                  <c:v>8.2350921181451042E-3</c:v>
                </c:pt>
                <c:pt idx="671">
                  <c:v>8.2838678975605262E-3</c:v>
                </c:pt>
                <c:pt idx="672">
                  <c:v>8.3324020289943235E-3</c:v>
                </c:pt>
                <c:pt idx="673">
                  <c:v>8.3809918898491986E-3</c:v>
                </c:pt>
                <c:pt idx="674">
                  <c:v>8.4296486269686E-3</c:v>
                </c:pt>
                <c:pt idx="675">
                  <c:v>8.4783727242854212E-3</c:v>
                </c:pt>
                <c:pt idx="676">
                  <c:v>8.527164665572684E-3</c:v>
                </c:pt>
                <c:pt idx="677">
                  <c:v>8.5760249350030904E-3</c:v>
                </c:pt>
                <c:pt idx="678">
                  <c:v>8.6249540161098537E-3</c:v>
                </c:pt>
                <c:pt idx="679">
                  <c:v>8.6739523930656759E-3</c:v>
                </c:pt>
                <c:pt idx="680">
                  <c:v>8.7230205496435786E-3</c:v>
                </c:pt>
                <c:pt idx="681">
                  <c:v>8.7721589697764557E-3</c:v>
                </c:pt>
                <c:pt idx="682">
                  <c:v>8.8213681373172648E-3</c:v>
                </c:pt>
                <c:pt idx="683">
                  <c:v>8.8706485362788356E-3</c:v>
                </c:pt>
                <c:pt idx="684">
                  <c:v>8.9200006503542539E-3</c:v>
                </c:pt>
                <c:pt idx="685">
                  <c:v>8.9694249636362855E-3</c:v>
                </c:pt>
                <c:pt idx="686">
                  <c:v>9.018921959897952E-3</c:v>
                </c:pt>
                <c:pt idx="687">
                  <c:v>9.0684921230721471E-3</c:v>
                </c:pt>
                <c:pt idx="688">
                  <c:v>9.1323334793536048E-3</c:v>
                </c:pt>
                <c:pt idx="689">
                  <c:v>9.1678538857298264E-3</c:v>
                </c:pt>
                <c:pt idx="690">
                  <c:v>9.217646453079098E-3</c:v>
                </c:pt>
                <c:pt idx="691">
                  <c:v>9.2675141229126012E-3</c:v>
                </c:pt>
                <c:pt idx="692">
                  <c:v>9.3174573790832937E-3</c:v>
                </c:pt>
                <c:pt idx="693">
                  <c:v>9.3674767056040054E-3</c:v>
                </c:pt>
                <c:pt idx="694">
                  <c:v>9.4175725863276938E-3</c:v>
                </c:pt>
                <c:pt idx="695">
                  <c:v>9.4677455051073167E-3</c:v>
                </c:pt>
                <c:pt idx="696">
                  <c:v>9.517995945955704E-3</c:v>
                </c:pt>
                <c:pt idx="697">
                  <c:v>9.5683243926458772E-3</c:v>
                </c:pt>
                <c:pt idx="698">
                  <c:v>9.6187313291906662E-3</c:v>
                </c:pt>
                <c:pt idx="699">
                  <c:v>9.6692172393630926E-3</c:v>
                </c:pt>
                <c:pt idx="700">
                  <c:v>9.7197826070960502E-3</c:v>
                </c:pt>
                <c:pt idx="701">
                  <c:v>9.7704279164823049E-3</c:v>
                </c:pt>
                <c:pt idx="702">
                  <c:v>9.8211536511350062E-3</c:v>
                </c:pt>
                <c:pt idx="703">
                  <c:v>9.8719602951469199E-3</c:v>
                </c:pt>
                <c:pt idx="704">
                  <c:v>9.9228483322910677E-3</c:v>
                </c:pt>
                <c:pt idx="705">
                  <c:v>9.9738182466602154E-3</c:v>
                </c:pt>
                <c:pt idx="706">
                  <c:v>1.0024870521947449E-2</c:v>
                </c:pt>
                <c:pt idx="707">
                  <c:v>1.0076005642165597E-2</c:v>
                </c:pt>
                <c:pt idx="708">
                  <c:v>1.0127224091167619E-2</c:v>
                </c:pt>
                <c:pt idx="709">
                  <c:v>1.0178526352966344E-2</c:v>
                </c:pt>
                <c:pt idx="710">
                  <c:v>1.0229912911254857E-2</c:v>
                </c:pt>
                <c:pt idx="711">
                  <c:v>1.0281384250205861E-2</c:v>
                </c:pt>
                <c:pt idx="712">
                  <c:v>1.033294085351244E-2</c:v>
                </c:pt>
                <c:pt idx="713">
                  <c:v>1.0384583205107489E-2</c:v>
                </c:pt>
                <c:pt idx="714">
                  <c:v>1.0436311789003838E-2</c:v>
                </c:pt>
                <c:pt idx="715">
                  <c:v>1.0488127089054444E-2</c:v>
                </c:pt>
                <c:pt idx="716">
                  <c:v>1.0540029589112265E-2</c:v>
                </c:pt>
                <c:pt idx="717">
                  <c:v>1.0592019773190131E-2</c:v>
                </c:pt>
                <c:pt idx="718">
                  <c:v>1.0644098125061063E-2</c:v>
                </c:pt>
                <c:pt idx="719">
                  <c:v>1.0696265128737892E-2</c:v>
                </c:pt>
                <c:pt idx="720">
                  <c:v>1.0748521268073574E-2</c:v>
                </c:pt>
                <c:pt idx="721">
                  <c:v>1.0800867027001004E-2</c:v>
                </c:pt>
                <c:pt idx="722">
                  <c:v>1.0853302889453076E-2</c:v>
                </c:pt>
                <c:pt idx="723">
                  <c:v>1.0905829339282747E-2</c:v>
                </c:pt>
                <c:pt idx="724">
                  <c:v>1.0965915437139984E-2</c:v>
                </c:pt>
                <c:pt idx="725">
                  <c:v>1.101091216676231E-2</c:v>
                </c:pt>
                <c:pt idx="726">
                  <c:v>1.106332377749375E-2</c:v>
                </c:pt>
                <c:pt idx="727">
                  <c:v>1.1115642587657959E-2</c:v>
                </c:pt>
                <c:pt idx="728">
                  <c:v>1.1167866790060543E-2</c:v>
                </c:pt>
                <c:pt idx="729">
                  <c:v>1.1219994577507109E-2</c:v>
                </c:pt>
                <c:pt idx="730">
                  <c:v>1.1272024142963133E-2</c:v>
                </c:pt>
                <c:pt idx="731">
                  <c:v>1.1323953679234222E-2</c:v>
                </c:pt>
                <c:pt idx="732">
                  <c:v>1.1375781379125982E-2</c:v>
                </c:pt>
                <c:pt idx="733">
                  <c:v>1.1427505435523955E-2</c:v>
                </c:pt>
                <c:pt idx="734">
                  <c:v>1.1479124041233746E-2</c:v>
                </c:pt>
                <c:pt idx="735">
                  <c:v>1.1530635389140897E-2</c:v>
                </c:pt>
                <c:pt idx="736">
                  <c:v>1.1582037672130951E-2</c:v>
                </c:pt>
                <c:pt idx="737">
                  <c:v>1.1633329082929578E-2</c:v>
                </c:pt>
                <c:pt idx="738">
                  <c:v>1.1684507814502254E-2</c:v>
                </c:pt>
                <c:pt idx="739">
                  <c:v>1.1750140562938327E-2</c:v>
                </c:pt>
                <c:pt idx="740">
                  <c:v>1.1786520011192181E-2</c:v>
                </c:pt>
                <c:pt idx="741">
                  <c:v>1.1837349862000579E-2</c:v>
                </c:pt>
                <c:pt idx="742">
                  <c:v>1.1895294188697392E-2</c:v>
                </c:pt>
                <c:pt idx="743">
                  <c:v>1.1938648032732146E-2</c:v>
                </c:pt>
                <c:pt idx="744">
                  <c:v>1.1989112738346464E-2</c:v>
                </c:pt>
                <c:pt idx="745">
                  <c:v>1.2039452114533944E-2</c:v>
                </c:pt>
                <c:pt idx="746">
                  <c:v>1.208966435418013E-2</c:v>
                </c:pt>
                <c:pt idx="747">
                  <c:v>1.2139747650090627E-2</c:v>
                </c:pt>
                <c:pt idx="748">
                  <c:v>1.218970019507104E-2</c:v>
                </c:pt>
                <c:pt idx="749">
                  <c:v>1.2239520182086849E-2</c:v>
                </c:pt>
                <c:pt idx="750">
                  <c:v>1.2289205803783787E-2</c:v>
                </c:pt>
                <c:pt idx="751">
                  <c:v>1.2338755253207268E-2</c:v>
                </c:pt>
                <c:pt idx="752">
                  <c:v>1.2388166723003025E-2</c:v>
                </c:pt>
                <c:pt idx="753">
                  <c:v>1.24374384060566E-2</c:v>
                </c:pt>
                <c:pt idx="754">
                  <c:v>1.2486568495253536E-2</c:v>
                </c:pt>
                <c:pt idx="755">
                  <c:v>1.2535555183399438E-2</c:v>
                </c:pt>
                <c:pt idx="756">
                  <c:v>1.2584396663299913E-2</c:v>
                </c:pt>
                <c:pt idx="757">
                  <c:v>1.2633091127760565E-2</c:v>
                </c:pt>
                <c:pt idx="758">
                  <c:v>1.2681636769587001E-2</c:v>
                </c:pt>
                <c:pt idx="759">
                  <c:v>1.27300317817447E-2</c:v>
                </c:pt>
                <c:pt idx="760">
                  <c:v>1.2778274356879393E-2</c:v>
                </c:pt>
                <c:pt idx="761">
                  <c:v>1.2826362687956561E-2</c:v>
                </c:pt>
                <c:pt idx="762">
                  <c:v>1.2874294967781807E-2</c:v>
                </c:pt>
                <c:pt idx="763">
                  <c:v>1.2922069389080804E-2</c:v>
                </c:pt>
                <c:pt idx="764">
                  <c:v>1.2969684144739091E-2</c:v>
                </c:pt>
                <c:pt idx="765">
                  <c:v>1.3017137427642211E-2</c:v>
                </c:pt>
                <c:pt idx="766">
                  <c:v>1.3064427430515835E-2</c:v>
                </c:pt>
                <c:pt idx="767">
                  <c:v>1.3111552346165567E-2</c:v>
                </c:pt>
                <c:pt idx="768">
                  <c:v>1.315851036747695E-2</c:v>
                </c:pt>
                <c:pt idx="769">
                  <c:v>1.3205299687255589E-2</c:v>
                </c:pt>
                <c:pt idx="770">
                  <c:v>1.3251918498227155E-2</c:v>
                </c:pt>
                <c:pt idx="771">
                  <c:v>1.3298364993357126E-2</c:v>
                </c:pt>
                <c:pt idx="772">
                  <c:v>1.334463736537117E-2</c:v>
                </c:pt>
                <c:pt idx="773">
                  <c:v>1.3390733807154831E-2</c:v>
                </c:pt>
                <c:pt idx="774">
                  <c:v>1.3436652511433778E-2</c:v>
                </c:pt>
                <c:pt idx="775">
                  <c:v>1.3482391671093552E-2</c:v>
                </c:pt>
                <c:pt idx="776">
                  <c:v>1.3540952999200329E-2</c:v>
                </c:pt>
                <c:pt idx="777">
                  <c:v>1.3586360799120456E-2</c:v>
                </c:pt>
                <c:pt idx="778">
                  <c:v>1.3625187946617601E-2</c:v>
                </c:pt>
                <c:pt idx="779">
                  <c:v>1.3670375868022333E-2</c:v>
                </c:pt>
                <c:pt idx="780">
                  <c:v>1.3715443848409947E-2</c:v>
                </c:pt>
                <c:pt idx="781">
                  <c:v>1.3760390806565326E-2</c:v>
                </c:pt>
                <c:pt idx="782">
                  <c:v>1.3805215660953607E-2</c:v>
                </c:pt>
                <c:pt idx="783">
                  <c:v>1.3849917330199801E-2</c:v>
                </c:pt>
                <c:pt idx="784">
                  <c:v>1.3894494733088791E-2</c:v>
                </c:pt>
                <c:pt idx="785">
                  <c:v>1.3938946788085715E-2</c:v>
                </c:pt>
                <c:pt idx="786">
                  <c:v>1.3983272413815584E-2</c:v>
                </c:pt>
                <c:pt idx="787">
                  <c:v>1.4027470528983343E-2</c:v>
                </c:pt>
                <c:pt idx="788">
                  <c:v>1.4071540052134068E-2</c:v>
                </c:pt>
                <c:pt idx="789">
                  <c:v>1.4115479901892769E-2</c:v>
                </c:pt>
                <c:pt idx="790">
                  <c:v>1.417178171366551E-2</c:v>
                </c:pt>
                <c:pt idx="791">
                  <c:v>1.4202966255814076E-2</c:v>
                </c:pt>
                <c:pt idx="792">
                  <c:v>1.4246510597226703E-2</c:v>
                </c:pt>
                <c:pt idx="793">
                  <c:v>1.4289920939667411E-2</c:v>
                </c:pt>
                <c:pt idx="794">
                  <c:v>1.433656720383869E-2</c:v>
                </c:pt>
                <c:pt idx="795">
                  <c:v>1.4382486852602128E-2</c:v>
                </c:pt>
                <c:pt idx="796">
                  <c:v>1.442546901563091E-2</c:v>
                </c:pt>
                <c:pt idx="797">
                  <c:v>1.4468312699671415E-2</c:v>
                </c:pt>
                <c:pt idx="798">
                  <c:v>1.4511016823428591E-2</c:v>
                </c:pt>
                <c:pt idx="799">
                  <c:v>1.4553580305527447E-2</c:v>
                </c:pt>
                <c:pt idx="800">
                  <c:v>1.4596002064433122E-2</c:v>
                </c:pt>
                <c:pt idx="801">
                  <c:v>1.4638281018930499E-2</c:v>
                </c:pt>
                <c:pt idx="802">
                  <c:v>1.4680416087564652E-2</c:v>
                </c:pt>
                <c:pt idx="803">
                  <c:v>1.4722406188960591E-2</c:v>
                </c:pt>
                <c:pt idx="804">
                  <c:v>1.476425024166339E-2</c:v>
                </c:pt>
                <c:pt idx="805">
                  <c:v>1.4805947164377997E-2</c:v>
                </c:pt>
                <c:pt idx="806">
                  <c:v>1.4847495875729422E-2</c:v>
                </c:pt>
                <c:pt idx="807">
                  <c:v>1.4888895294262738E-2</c:v>
                </c:pt>
                <c:pt idx="808">
                  <c:v>1.4930144338523021E-2</c:v>
                </c:pt>
                <c:pt idx="809">
                  <c:v>1.4971241927295154E-2</c:v>
                </c:pt>
                <c:pt idx="810">
                  <c:v>1.5012186979044273E-2</c:v>
                </c:pt>
                <c:pt idx="811">
                  <c:v>1.5052978412475326E-2</c:v>
                </c:pt>
                <c:pt idx="812">
                  <c:v>1.5093615146133388E-2</c:v>
                </c:pt>
                <c:pt idx="813">
                  <c:v>1.5134096098643468E-2</c:v>
                </c:pt>
                <c:pt idx="814">
                  <c:v>1.5174420188630577E-2</c:v>
                </c:pt>
                <c:pt idx="815">
                  <c:v>1.521458633463979E-2</c:v>
                </c:pt>
                <c:pt idx="816">
                  <c:v>1.5254593455455989E-2</c:v>
                </c:pt>
                <c:pt idx="817">
                  <c:v>1.5294440469464377E-2</c:v>
                </c:pt>
                <c:pt idx="818">
                  <c:v>1.5334126295369899E-2</c:v>
                </c:pt>
                <c:pt idx="819">
                  <c:v>1.5373649851877502E-2</c:v>
                </c:pt>
                <c:pt idx="820">
                  <c:v>1.5413010057452325E-2</c:v>
                </c:pt>
                <c:pt idx="821">
                  <c:v>1.5452205830799315E-2</c:v>
                </c:pt>
                <c:pt idx="822">
                  <c:v>1.5491236090383609E-2</c:v>
                </c:pt>
                <c:pt idx="823">
                  <c:v>1.553009975499009E-2</c:v>
                </c:pt>
                <c:pt idx="824">
                  <c:v>1.5568795743083896E-2</c:v>
                </c:pt>
                <c:pt idx="825">
                  <c:v>1.5607322973369975E-2</c:v>
                </c:pt>
                <c:pt idx="826">
                  <c:v>1.5645680364393399E-2</c:v>
                </c:pt>
                <c:pt idx="827">
                  <c:v>1.5683866834779181E-2</c:v>
                </c:pt>
                <c:pt idx="828">
                  <c:v>1.57387759340466E-2</c:v>
                </c:pt>
                <c:pt idx="829">
                  <c:v>1.5776418740545139E-2</c:v>
                </c:pt>
                <c:pt idx="830">
                  <c:v>1.5802446578403462E-2</c:v>
                </c:pt>
                <c:pt idx="831">
                  <c:v>1.5839613907937533E-2</c:v>
                </c:pt>
                <c:pt idx="832">
                  <c:v>1.5876503043124046E-2</c:v>
                </c:pt>
                <c:pt idx="833">
                  <c:v>1.5913111959582338E-2</c:v>
                </c:pt>
                <c:pt idx="834">
                  <c:v>1.5949438633171553E-2</c:v>
                </c:pt>
                <c:pt idx="835">
                  <c:v>1.5985481039910709E-2</c:v>
                </c:pt>
                <c:pt idx="836">
                  <c:v>1.6021237155579016E-2</c:v>
                </c:pt>
                <c:pt idx="837">
                  <c:v>1.6056704955955681E-2</c:v>
                </c:pt>
                <c:pt idx="838">
                  <c:v>1.6091882416979786E-2</c:v>
                </c:pt>
                <c:pt idx="839">
                  <c:v>1.6126767514510476E-2</c:v>
                </c:pt>
                <c:pt idx="840">
                  <c:v>1.6161358224406897E-2</c:v>
                </c:pt>
                <c:pt idx="841">
                  <c:v>1.6195652522448256E-2</c:v>
                </c:pt>
                <c:pt idx="842">
                  <c:v>1.6229648384653572E-2</c:v>
                </c:pt>
                <c:pt idx="843">
                  <c:v>1.6263343786722118E-2</c:v>
                </c:pt>
                <c:pt idx="844">
                  <c:v>1.6307692718656952E-2</c:v>
                </c:pt>
                <c:pt idx="845">
                  <c:v>1.634859527954724E-2</c:v>
                </c:pt>
                <c:pt idx="846">
                  <c:v>1.6385833823155949E-2</c:v>
                </c:pt>
                <c:pt idx="847">
                  <c:v>1.6413497179641467E-2</c:v>
                </c:pt>
                <c:pt idx="848">
                  <c:v>1.6445481535605211E-2</c:v>
                </c:pt>
                <c:pt idx="849">
                  <c:v>1.6477152129912298E-2</c:v>
                </c:pt>
                <c:pt idx="850">
                  <c:v>1.6508506938581746E-2</c:v>
                </c:pt>
                <c:pt idx="851">
                  <c:v>1.6539543937312828E-2</c:v>
                </c:pt>
                <c:pt idx="852">
                  <c:v>1.6570261101964689E-2</c:v>
                </c:pt>
                <c:pt idx="853">
                  <c:v>1.6600656408556347E-2</c:v>
                </c:pt>
                <c:pt idx="854">
                  <c:v>1.6630727832707137E-2</c:v>
                </c:pt>
                <c:pt idx="855">
                  <c:v>1.6660473350516014E-2</c:v>
                </c:pt>
                <c:pt idx="856">
                  <c:v>1.6689890937762186E-2</c:v>
                </c:pt>
                <c:pt idx="857">
                  <c:v>1.6718978570144927E-2</c:v>
                </c:pt>
                <c:pt idx="858">
                  <c:v>1.6747734223683253E-2</c:v>
                </c:pt>
                <c:pt idx="859">
                  <c:v>1.6776155874316245E-2</c:v>
                </c:pt>
                <c:pt idx="860">
                  <c:v>1.6804241497663241E-2</c:v>
                </c:pt>
                <c:pt idx="861">
                  <c:v>1.6831989069743258E-2</c:v>
                </c:pt>
                <c:pt idx="862">
                  <c:v>1.6859396566415441E-2</c:v>
                </c:pt>
                <c:pt idx="863">
                  <c:v>1.6886461963458999E-2</c:v>
                </c:pt>
                <c:pt idx="864">
                  <c:v>1.6913183236813012E-2</c:v>
                </c:pt>
                <c:pt idx="865">
                  <c:v>1.6939558362336626E-2</c:v>
                </c:pt>
                <c:pt idx="866">
                  <c:v>1.6965585315809051E-2</c:v>
                </c:pt>
                <c:pt idx="867">
                  <c:v>1.6991262073169366E-2</c:v>
                </c:pt>
                <c:pt idx="868">
                  <c:v>1.7016586610196782E-2</c:v>
                </c:pt>
                <c:pt idx="869">
                  <c:v>1.7041556902910315E-2</c:v>
                </c:pt>
                <c:pt idx="870">
                  <c:v>1.7066170927009239E-2</c:v>
                </c:pt>
                <c:pt idx="871">
                  <c:v>1.7090426658432634E-2</c:v>
                </c:pt>
                <c:pt idx="872">
                  <c:v>1.7114322073119581E-2</c:v>
                </c:pt>
                <c:pt idx="873">
                  <c:v>1.7137855146689418E-2</c:v>
                </c:pt>
                <c:pt idx="874">
                  <c:v>1.7161023855241098E-2</c:v>
                </c:pt>
                <c:pt idx="875">
                  <c:v>1.7183826174633765E-2</c:v>
                </c:pt>
                <c:pt idx="876">
                  <c:v>1.7206260080566693E-2</c:v>
                </c:pt>
                <c:pt idx="877">
                  <c:v>1.7228323549058899E-2</c:v>
                </c:pt>
                <c:pt idx="878">
                  <c:v>1.7250014555889592E-2</c:v>
                </c:pt>
                <c:pt idx="879">
                  <c:v>1.7271331722801264E-2</c:v>
                </c:pt>
                <c:pt idx="880">
                  <c:v>1.7300267863324947E-2</c:v>
                </c:pt>
                <c:pt idx="881">
                  <c:v>1.7316207321478316E-2</c:v>
                </c:pt>
                <c:pt idx="882">
                  <c:v>1.7333916772104274E-2</c:v>
                </c:pt>
                <c:pt idx="883">
                  <c:v>1.7354403390745787E-2</c:v>
                </c:pt>
                <c:pt idx="884">
                  <c:v>1.7374701798500425E-2</c:v>
                </c:pt>
                <c:pt idx="885">
                  <c:v>1.7394811588173908E-2</c:v>
                </c:pt>
                <c:pt idx="886">
                  <c:v>1.7414732352492024E-2</c:v>
                </c:pt>
                <c:pt idx="887">
                  <c:v>1.7434463684420365E-2</c:v>
                </c:pt>
                <c:pt idx="888">
                  <c:v>1.7454005176684717E-2</c:v>
                </c:pt>
                <c:pt idx="889">
                  <c:v>1.7473356422090802E-2</c:v>
                </c:pt>
                <c:pt idx="890">
                  <c:v>1.749251701328447E-2</c:v>
                </c:pt>
                <c:pt idx="891">
                  <c:v>1.751148654331125E-2</c:v>
                </c:pt>
                <c:pt idx="892">
                  <c:v>1.7530264604816992E-2</c:v>
                </c:pt>
                <c:pt idx="893">
                  <c:v>1.754885079076729E-2</c:v>
                </c:pt>
                <c:pt idx="894">
                  <c:v>1.7572464720378989E-2</c:v>
                </c:pt>
                <c:pt idx="895">
                  <c:v>1.7585445906664887E-2</c:v>
                </c:pt>
                <c:pt idx="896">
                  <c:v>1.7603454022383502E-2</c:v>
                </c:pt>
                <c:pt idx="897">
                  <c:v>1.7621268633609688E-2</c:v>
                </c:pt>
                <c:pt idx="898">
                  <c:v>1.7641390722804573E-2</c:v>
                </c:pt>
                <c:pt idx="899">
                  <c:v>1.7656315714047466E-2</c:v>
                </c:pt>
                <c:pt idx="900">
                  <c:v>1.7673547368870501E-2</c:v>
                </c:pt>
                <c:pt idx="901">
                  <c:v>1.7690583890344058E-2</c:v>
                </c:pt>
                <c:pt idx="902">
                  <c:v>1.770742487143373E-2</c:v>
                </c:pt>
                <c:pt idx="903">
                  <c:v>1.7724069904865303E-2</c:v>
                </c:pt>
                <c:pt idx="904">
                  <c:v>1.7740518583524434E-2</c:v>
                </c:pt>
                <c:pt idx="905">
                  <c:v>1.7756770500216845E-2</c:v>
                </c:pt>
                <c:pt idx="906">
                  <c:v>1.7772825247668322E-2</c:v>
                </c:pt>
                <c:pt idx="907">
                  <c:v>1.7788682418764523E-2</c:v>
                </c:pt>
                <c:pt idx="908">
                  <c:v>1.7804341606231233E-2</c:v>
                </c:pt>
                <c:pt idx="909">
                  <c:v>1.781980240295411E-2</c:v>
                </c:pt>
                <c:pt idx="910">
                  <c:v>1.783506440165894E-2</c:v>
                </c:pt>
                <c:pt idx="911">
                  <c:v>1.7850127195311316E-2</c:v>
                </c:pt>
                <c:pt idx="912">
                  <c:v>1.7864990376477152E-2</c:v>
                </c:pt>
                <c:pt idx="913">
                  <c:v>1.7879653538201978E-2</c:v>
                </c:pt>
                <c:pt idx="914">
                  <c:v>1.7894116273051708E-2</c:v>
                </c:pt>
                <c:pt idx="915">
                  <c:v>1.7908378174071871E-2</c:v>
                </c:pt>
                <c:pt idx="916">
                  <c:v>1.7922438833988252E-2</c:v>
                </c:pt>
                <c:pt idx="917">
                  <c:v>1.7936297845606575E-2</c:v>
                </c:pt>
                <c:pt idx="918">
                  <c:v>1.7949954801732559E-2</c:v>
                </c:pt>
                <c:pt idx="919">
                  <c:v>1.7963409295171928E-2</c:v>
                </c:pt>
                <c:pt idx="920">
                  <c:v>1.7976660918650467E-2</c:v>
                </c:pt>
                <c:pt idx="921">
                  <c:v>1.7989709265133769E-2</c:v>
                </c:pt>
                <c:pt idx="922">
                  <c:v>1.800255392734762E-2</c:v>
                </c:pt>
                <c:pt idx="923">
                  <c:v>1.8015194498017806E-2</c:v>
                </c:pt>
                <c:pt idx="924">
                  <c:v>1.802763057010992E-2</c:v>
                </c:pt>
                <c:pt idx="925">
                  <c:v>1.8039861736429685E-2</c:v>
                </c:pt>
                <c:pt idx="926">
                  <c:v>1.8051887589702886E-2</c:v>
                </c:pt>
                <c:pt idx="927">
                  <c:v>1.8063707722815181E-2</c:v>
                </c:pt>
                <c:pt idx="928">
                  <c:v>1.8075321728572291E-2</c:v>
                </c:pt>
                <c:pt idx="929">
                  <c:v>1.8086729199620066E-2</c:v>
                </c:pt>
                <c:pt idx="930">
                  <c:v>1.8097929729004036E-2</c:v>
                </c:pt>
                <c:pt idx="931">
                  <c:v>1.8108922909449987E-2</c:v>
                </c:pt>
                <c:pt idx="932">
                  <c:v>1.8121284628778156E-2</c:v>
                </c:pt>
                <c:pt idx="933">
                  <c:v>1.813197614820794E-2</c:v>
                </c:pt>
                <c:pt idx="934">
                  <c:v>1.8141047894841833E-2</c:v>
                </c:pt>
                <c:pt idx="935">
                  <c:v>1.8151524041671863E-2</c:v>
                </c:pt>
                <c:pt idx="936">
                  <c:v>1.8161884634775305E-2</c:v>
                </c:pt>
                <c:pt idx="937">
                  <c:v>1.8172129965199346E-2</c:v>
                </c:pt>
                <c:pt idx="938">
                  <c:v>1.8182260324071109E-2</c:v>
                </c:pt>
                <c:pt idx="939">
                  <c:v>1.819227600283746E-2</c:v>
                </c:pt>
                <c:pt idx="940">
                  <c:v>1.8202177292465649E-2</c:v>
                </c:pt>
                <c:pt idx="941">
                  <c:v>1.8211964484162735E-2</c:v>
                </c:pt>
                <c:pt idx="942">
                  <c:v>1.8221637869295648E-2</c:v>
                </c:pt>
                <c:pt idx="943">
                  <c:v>1.8231197738831639E-2</c:v>
                </c:pt>
                <c:pt idx="944">
                  <c:v>1.8240644384137639E-2</c:v>
                </c:pt>
                <c:pt idx="945">
                  <c:v>1.8252624169221576E-2</c:v>
                </c:pt>
                <c:pt idx="946">
                  <c:v>1.8259199166648088E-2</c:v>
                </c:pt>
                <c:pt idx="947">
                  <c:v>1.8268307886266655E-2</c:v>
                </c:pt>
                <c:pt idx="948">
                  <c:v>1.8277304546323592E-2</c:v>
                </c:pt>
                <c:pt idx="949">
                  <c:v>1.8286189438105893E-2</c:v>
                </c:pt>
                <c:pt idx="950">
                  <c:v>1.8294962852660746E-2</c:v>
                </c:pt>
                <c:pt idx="951">
                  <c:v>1.8303625081355079E-2</c:v>
                </c:pt>
                <c:pt idx="952">
                  <c:v>1.8312176415316017E-2</c:v>
                </c:pt>
                <c:pt idx="953">
                  <c:v>1.8320617145670681E-2</c:v>
                </c:pt>
                <c:pt idx="954">
                  <c:v>1.8328947563786002E-2</c:v>
                </c:pt>
                <c:pt idx="955">
                  <c:v>1.8337167960709166E-2</c:v>
                </c:pt>
                <c:pt idx="956">
                  <c:v>1.8345278627647232E-2</c:v>
                </c:pt>
                <c:pt idx="957">
                  <c:v>1.8353279855887195E-2</c:v>
                </c:pt>
                <c:pt idx="958">
                  <c:v>1.8361171936476239E-2</c:v>
                </c:pt>
                <c:pt idx="959">
                  <c:v>1.8368955160781297E-2</c:v>
                </c:pt>
                <c:pt idx="960">
                  <c:v>1.8376629819849555E-2</c:v>
                </c:pt>
                <c:pt idx="961">
                  <c:v>1.8384196204968006E-2</c:v>
                </c:pt>
                <c:pt idx="962">
                  <c:v>1.839165460734371E-2</c:v>
                </c:pt>
                <c:pt idx="963">
                  <c:v>1.8399005318023853E-2</c:v>
                </c:pt>
                <c:pt idx="964">
                  <c:v>1.8406248628455302E-2</c:v>
                </c:pt>
                <c:pt idx="965">
                  <c:v>1.8413384829685242E-2</c:v>
                </c:pt>
                <c:pt idx="966">
                  <c:v>1.8420414212840797E-2</c:v>
                </c:pt>
                <c:pt idx="967">
                  <c:v>1.842733706920896E-2</c:v>
                </c:pt>
                <c:pt idx="968">
                  <c:v>1.8434153689996791E-2</c:v>
                </c:pt>
                <c:pt idx="969">
                  <c:v>1.8440864366331411E-2</c:v>
                </c:pt>
                <c:pt idx="970">
                  <c:v>1.8447469389579751E-2</c:v>
                </c:pt>
                <c:pt idx="971">
                  <c:v>1.8453969050788999E-2</c:v>
                </c:pt>
                <c:pt idx="972">
                  <c:v>1.8460363641086275E-2</c:v>
                </c:pt>
                <c:pt idx="973">
                  <c:v>1.8466653451918447E-2</c:v>
                </c:pt>
                <c:pt idx="974">
                  <c:v>1.8472838774172828E-2</c:v>
                </c:pt>
                <c:pt idx="975">
                  <c:v>1.8478919899376223E-2</c:v>
                </c:pt>
                <c:pt idx="976">
                  <c:v>1.8484897118415944E-2</c:v>
                </c:pt>
                <c:pt idx="977">
                  <c:v>1.8490770722738858E-2</c:v>
                </c:pt>
                <c:pt idx="978">
                  <c:v>1.8496541003392153E-2</c:v>
                </c:pt>
                <c:pt idx="979">
                  <c:v>1.8502208251582886E-2</c:v>
                </c:pt>
                <c:pt idx="980">
                  <c:v>1.8507772758598051E-2</c:v>
                </c:pt>
                <c:pt idx="981">
                  <c:v>1.8513234815564772E-2</c:v>
                </c:pt>
                <c:pt idx="982">
                  <c:v>1.8518594713770042E-2</c:v>
                </c:pt>
                <c:pt idx="983">
                  <c:v>1.8523852744261049E-2</c:v>
                </c:pt>
                <c:pt idx="984">
                  <c:v>1.8529009198324786E-2</c:v>
                </c:pt>
                <c:pt idx="985">
                  <c:v>1.8534064367168313E-2</c:v>
                </c:pt>
                <c:pt idx="986">
                  <c:v>1.8539018541998686E-2</c:v>
                </c:pt>
                <c:pt idx="987">
                  <c:v>1.8543872014022966E-2</c:v>
                </c:pt>
                <c:pt idx="988">
                  <c:v>1.8548625074288339E-2</c:v>
                </c:pt>
                <c:pt idx="989">
                  <c:v>1.855327801424167E-2</c:v>
                </c:pt>
                <c:pt idx="990">
                  <c:v>1.855783112485021E-2</c:v>
                </c:pt>
                <c:pt idx="991">
                  <c:v>1.8562284697480891E-2</c:v>
                </c:pt>
                <c:pt idx="992">
                  <c:v>1.8566639023260834E-2</c:v>
                </c:pt>
                <c:pt idx="993">
                  <c:v>1.8570894393477033E-2</c:v>
                </c:pt>
                <c:pt idx="994">
                  <c:v>1.8575051099176676E-2</c:v>
                </c:pt>
                <c:pt idx="995">
                  <c:v>1.8579109431646756E-2</c:v>
                </c:pt>
                <c:pt idx="996">
                  <c:v>1.8583069682014397E-2</c:v>
                </c:pt>
                <c:pt idx="997">
                  <c:v>1.8586932141646528E-2</c:v>
                </c:pt>
                <c:pt idx="998">
                  <c:v>1.8590697101590337E-2</c:v>
                </c:pt>
                <c:pt idx="999">
                  <c:v>1.859436485305288E-2</c:v>
                </c:pt>
                <c:pt idx="1000">
                  <c:v>1.859893816534175E-2</c:v>
                </c:pt>
                <c:pt idx="1001">
                  <c:v>1.8601409895522281E-2</c:v>
                </c:pt>
                <c:pt idx="1002">
                  <c:v>1.8605262475217543E-2</c:v>
                </c:pt>
                <c:pt idx="1003">
                  <c:v>1.8608069598711197E-2</c:v>
                </c:pt>
                <c:pt idx="1004">
                  <c:v>1.8611255676033167E-2</c:v>
                </c:pt>
                <c:pt idx="1005">
                  <c:v>1.8614346292116224E-2</c:v>
                </c:pt>
                <c:pt idx="1006">
                  <c:v>1.8617341738167426E-2</c:v>
                </c:pt>
                <c:pt idx="1007">
                  <c:v>1.8620242305313894E-2</c:v>
                </c:pt>
                <c:pt idx="1008">
                  <c:v>1.8623048284922561E-2</c:v>
                </c:pt>
                <c:pt idx="1009">
                  <c:v>1.8625759967960676E-2</c:v>
                </c:pt>
                <c:pt idx="1010">
                  <c:v>1.8628377645875105E-2</c:v>
                </c:pt>
                <c:pt idx="1011">
                  <c:v>1.8630901609792971E-2</c:v>
                </c:pt>
                <c:pt idx="1012">
                  <c:v>1.8633332150841397E-2</c:v>
                </c:pt>
                <c:pt idx="1013">
                  <c:v>1.8635669560227441E-2</c:v>
                </c:pt>
                <c:pt idx="1014">
                  <c:v>1.8637914129238098E-2</c:v>
                </c:pt>
                <c:pt idx="1015">
                  <c:v>1.8640066149000489E-2</c:v>
                </c:pt>
                <c:pt idx="1016">
                  <c:v>1.8642125910721674E-2</c:v>
                </c:pt>
                <c:pt idx="1017">
                  <c:v>1.8644093705608711E-2</c:v>
                </c:pt>
                <c:pt idx="1018">
                  <c:v>1.8645969824948594E-2</c:v>
                </c:pt>
                <c:pt idx="1019">
                  <c:v>1.8647754559868446E-2</c:v>
                </c:pt>
                <c:pt idx="1020">
                  <c:v>1.8649448201495389E-2</c:v>
                </c:pt>
                <c:pt idx="1021">
                  <c:v>1.8651051041116418E-2</c:v>
                </c:pt>
                <c:pt idx="1022">
                  <c:v>1.8652563370018527E-2</c:v>
                </c:pt>
                <c:pt idx="1023">
                  <c:v>1.8653985479168966E-2</c:v>
                </c:pt>
                <c:pt idx="1024">
                  <c:v>1.8655317660014603E-2</c:v>
                </c:pt>
                <c:pt idx="1025">
                  <c:v>1.8656560203602623E-2</c:v>
                </c:pt>
                <c:pt idx="1026">
                  <c:v>1.8657713401220022E-2</c:v>
                </c:pt>
                <c:pt idx="1027">
                  <c:v>1.8658777543993921E-2</c:v>
                </c:pt>
                <c:pt idx="1028">
                  <c:v>1.8659752923211315E-2</c:v>
                </c:pt>
                <c:pt idx="1029">
                  <c:v>1.8660639829999326E-2</c:v>
                </c:pt>
                <c:pt idx="1030">
                  <c:v>1.8661438555644949E-2</c:v>
                </c:pt>
                <c:pt idx="1031">
                  <c:v>1.8662149391275307E-2</c:v>
                </c:pt>
                <c:pt idx="1032">
                  <c:v>1.8662772628097457E-2</c:v>
                </c:pt>
                <c:pt idx="1033">
                  <c:v>1.8663308557318459E-2</c:v>
                </c:pt>
                <c:pt idx="1034">
                  <c:v>1.8663757470225306E-2</c:v>
                </c:pt>
                <c:pt idx="1035">
                  <c:v>1.8664119657945122E-2</c:v>
                </c:pt>
                <c:pt idx="1036">
                  <c:v>1.8664463361970363E-2</c:v>
                </c:pt>
                <c:pt idx="1037">
                  <c:v>1.8664649231929786E-2</c:v>
                </c:pt>
                <c:pt idx="1038">
                  <c:v>1.8664753247525923E-2</c:v>
                </c:pt>
                <c:pt idx="1039">
                  <c:v>1.8664810429225298E-2</c:v>
                </c:pt>
                <c:pt idx="1040">
                  <c:v>1.8664798880543287E-2</c:v>
                </c:pt>
                <c:pt idx="1041">
                  <c:v>1.8664718995484719E-2</c:v>
                </c:pt>
                <c:pt idx="1042">
                  <c:v>1.8664571168454103E-2</c:v>
                </c:pt>
                <c:pt idx="1043">
                  <c:v>1.8664355793536203E-2</c:v>
                </c:pt>
                <c:pt idx="1044">
                  <c:v>1.8664073264815784E-2</c:v>
                </c:pt>
                <c:pt idx="1045">
                  <c:v>1.8663723976697355E-2</c:v>
                </c:pt>
                <c:pt idx="1046">
                  <c:v>1.8663308323185746E-2</c:v>
                </c:pt>
                <c:pt idx="1047">
                  <c:v>1.8662826698685464E-2</c:v>
                </c:pt>
                <c:pt idx="1048">
                  <c:v>1.8662279497201339E-2</c:v>
                </c:pt>
                <c:pt idx="1049">
                  <c:v>1.8661667113057945E-2</c:v>
                </c:pt>
                <c:pt idx="1050">
                  <c:v>1.8660784617701154E-2</c:v>
                </c:pt>
                <c:pt idx="1051">
                  <c:v>1.8660248373292276E-2</c:v>
                </c:pt>
                <c:pt idx="1052">
                  <c:v>1.8659442806159277E-2</c:v>
                </c:pt>
                <c:pt idx="1053">
                  <c:v>1.865857363302581E-2</c:v>
                </c:pt>
                <c:pt idx="1054">
                  <c:v>1.865750291327295E-2</c:v>
                </c:pt>
                <c:pt idx="1055">
                  <c:v>1.8656646045895897E-2</c:v>
                </c:pt>
                <c:pt idx="1056">
                  <c:v>1.8655588420228852E-2</c:v>
                </c:pt>
                <c:pt idx="1057">
                  <c:v>1.8654468765300081E-2</c:v>
                </c:pt>
                <c:pt idx="1058">
                  <c:v>1.8653287475594027E-2</c:v>
                </c:pt>
                <c:pt idx="1059">
                  <c:v>1.8652044944955648E-2</c:v>
                </c:pt>
                <c:pt idx="1060">
                  <c:v>1.8650741567789453E-2</c:v>
                </c:pt>
                <c:pt idx="1061">
                  <c:v>1.8649377738340078E-2</c:v>
                </c:pt>
                <c:pt idx="1062">
                  <c:v>1.8647953850612353E-2</c:v>
                </c:pt>
                <c:pt idx="1063">
                  <c:v>1.8646470299010787E-2</c:v>
                </c:pt>
                <c:pt idx="1064">
                  <c:v>1.8644927477620143E-2</c:v>
                </c:pt>
                <c:pt idx="1065">
                  <c:v>1.8643325780605124E-2</c:v>
                </c:pt>
                <c:pt idx="1066">
                  <c:v>1.8641665602290303E-2</c:v>
                </c:pt>
                <c:pt idx="1067">
                  <c:v>1.8639947336680507E-2</c:v>
                </c:pt>
                <c:pt idx="1068">
                  <c:v>1.863817137810031E-2</c:v>
                </c:pt>
                <c:pt idx="1069">
                  <c:v>1.8636338120714413E-2</c:v>
                </c:pt>
                <c:pt idx="1070">
                  <c:v>1.8634447958767453E-2</c:v>
                </c:pt>
                <c:pt idx="1071">
                  <c:v>1.8632501286344194E-2</c:v>
                </c:pt>
                <c:pt idx="1072">
                  <c:v>1.863049849776921E-2</c:v>
                </c:pt>
                <c:pt idx="1073">
                  <c:v>1.8628439987207202E-2</c:v>
                </c:pt>
                <c:pt idx="1074">
                  <c:v>1.8626326148742933E-2</c:v>
                </c:pt>
                <c:pt idx="1075">
                  <c:v>1.8624157376780914E-2</c:v>
                </c:pt>
                <c:pt idx="1076">
                  <c:v>1.8621934065246037E-2</c:v>
                </c:pt>
                <c:pt idx="1077">
                  <c:v>1.8619656608622748E-2</c:v>
                </c:pt>
                <c:pt idx="1078">
                  <c:v>1.8617325400835938E-2</c:v>
                </c:pt>
                <c:pt idx="1079">
                  <c:v>1.8614940836210181E-2</c:v>
                </c:pt>
                <c:pt idx="1080">
                  <c:v>1.861250330907005E-2</c:v>
                </c:pt>
                <c:pt idx="1081">
                  <c:v>1.8610013213340437E-2</c:v>
                </c:pt>
                <c:pt idx="1082">
                  <c:v>1.8607470943505788E-2</c:v>
                </c:pt>
                <c:pt idx="1083">
                  <c:v>1.8604876893490996E-2</c:v>
                </c:pt>
                <c:pt idx="1084">
                  <c:v>1.8602231457700569E-2</c:v>
                </c:pt>
                <c:pt idx="1085">
                  <c:v>1.8599535030219272E-2</c:v>
                </c:pt>
                <c:pt idx="1086">
                  <c:v>1.8596788005291742E-2</c:v>
                </c:pt>
                <c:pt idx="1087">
                  <c:v>1.8593990777082681E-2</c:v>
                </c:pt>
                <c:pt idx="1088">
                  <c:v>1.8590321207074822E-2</c:v>
                </c:pt>
                <c:pt idx="1089">
                  <c:v>1.8587410708832408E-2</c:v>
                </c:pt>
                <c:pt idx="1090">
                  <c:v>1.8584877054266258E-2</c:v>
                </c:pt>
                <c:pt idx="1091">
                  <c:v>1.858187604050876E-2</c:v>
                </c:pt>
                <c:pt idx="1092">
                  <c:v>1.8578826850728092E-2</c:v>
                </c:pt>
                <c:pt idx="1093">
                  <c:v>1.857572987916889E-2</c:v>
                </c:pt>
                <c:pt idx="1094">
                  <c:v>1.8572585520075791E-2</c:v>
                </c:pt>
                <c:pt idx="1095">
                  <c:v>1.8569394167613495E-2</c:v>
                </c:pt>
                <c:pt idx="1096">
                  <c:v>1.8566156215866769E-2</c:v>
                </c:pt>
                <c:pt idx="1097">
                  <c:v>1.8562872059160185E-2</c:v>
                </c:pt>
                <c:pt idx="1098">
                  <c:v>1.8559542091738379E-2</c:v>
                </c:pt>
                <c:pt idx="1099">
                  <c:v>1.8556166707686117E-2</c:v>
                </c:pt>
                <c:pt idx="1100">
                  <c:v>1.8552746301248035E-2</c:v>
                </c:pt>
                <c:pt idx="1101">
                  <c:v>1.8549281266588835E-2</c:v>
                </c:pt>
                <c:pt idx="1102">
                  <c:v>1.8545771997873217E-2</c:v>
                </c:pt>
                <c:pt idx="1103">
                  <c:v>1.8542218889345818E-2</c:v>
                </c:pt>
                <c:pt idx="1104">
                  <c:v>1.853862233517134E-2</c:v>
                </c:pt>
                <c:pt idx="1105">
                  <c:v>1.8534363676065979E-2</c:v>
                </c:pt>
                <c:pt idx="1106">
                  <c:v>1.8530770970173194E-2</c:v>
                </c:pt>
                <c:pt idx="1107">
                  <c:v>1.8527575941131857E-2</c:v>
                </c:pt>
                <c:pt idx="1108">
                  <c:v>1.8523809546495684E-2</c:v>
                </c:pt>
                <c:pt idx="1109">
                  <c:v>1.8520001677275744E-2</c:v>
                </c:pt>
                <c:pt idx="1110">
                  <c:v>1.8516152727556801E-2</c:v>
                </c:pt>
                <c:pt idx="1111">
                  <c:v>1.8512263091583492E-2</c:v>
                </c:pt>
                <c:pt idx="1112">
                  <c:v>1.8508333163600454E-2</c:v>
                </c:pt>
                <c:pt idx="1113">
                  <c:v>1.8504363337772389E-2</c:v>
                </c:pt>
                <c:pt idx="1114">
                  <c:v>1.8500354008263997E-2</c:v>
                </c:pt>
                <c:pt idx="1115">
                  <c:v>1.8496305569399851E-2</c:v>
                </c:pt>
                <c:pt idx="1116">
                  <c:v>1.8492218415104844E-2</c:v>
                </c:pt>
                <c:pt idx="1117">
                  <c:v>1.8488092939863421E-2</c:v>
                </c:pt>
                <c:pt idx="1118">
                  <c:v>1.848392953768041E-2</c:v>
                </c:pt>
                <c:pt idx="1119">
                  <c:v>1.8479728602880385E-2</c:v>
                </c:pt>
                <c:pt idx="1120">
                  <c:v>1.8475490529548111E-2</c:v>
                </c:pt>
                <c:pt idx="1121">
                  <c:v>1.847121571200816E-2</c:v>
                </c:pt>
                <c:pt idx="1122">
                  <c:v>1.8466904544265361E-2</c:v>
                </c:pt>
                <c:pt idx="1123">
                  <c:v>1.846255742080416E-2</c:v>
                </c:pt>
                <c:pt idx="1124">
                  <c:v>1.8458174735549449E-2</c:v>
                </c:pt>
                <c:pt idx="1125">
                  <c:v>1.84537568828258E-2</c:v>
                </c:pt>
                <c:pt idx="1126">
                  <c:v>1.8449304256797916E-2</c:v>
                </c:pt>
                <c:pt idx="1127">
                  <c:v>1.8444817251710433E-2</c:v>
                </c:pt>
                <c:pt idx="1128">
                  <c:v>1.8440296261648115E-2</c:v>
                </c:pt>
                <c:pt idx="1129">
                  <c:v>1.84357416808556E-2</c:v>
                </c:pt>
                <c:pt idx="1130">
                  <c:v>1.8431153903577524E-2</c:v>
                </c:pt>
                <c:pt idx="1131">
                  <c:v>1.8426533323978589E-2</c:v>
                </c:pt>
                <c:pt idx="1132">
                  <c:v>1.8421880336303431E-2</c:v>
                </c:pt>
                <c:pt idx="1133">
                  <c:v>1.8417195334716752E-2</c:v>
                </c:pt>
                <c:pt idx="1134">
                  <c:v>1.8412478713303315E-2</c:v>
                </c:pt>
                <c:pt idx="1135">
                  <c:v>1.8407730866467631E-2</c:v>
                </c:pt>
                <c:pt idx="1136">
                  <c:v>1.8402952188214527E-2</c:v>
                </c:pt>
                <c:pt idx="1137">
                  <c:v>1.8398143072868578E-2</c:v>
                </c:pt>
                <c:pt idx="1138">
                  <c:v>1.8393303914514547E-2</c:v>
                </c:pt>
                <c:pt idx="1139">
                  <c:v>1.8388435107477008E-2</c:v>
                </c:pt>
                <c:pt idx="1140">
                  <c:v>1.838236738659127E-2</c:v>
                </c:pt>
                <c:pt idx="1141">
                  <c:v>1.8377427714932892E-2</c:v>
                </c:pt>
                <c:pt idx="1142">
                  <c:v>1.837294452242233E-2</c:v>
                </c:pt>
                <c:pt idx="1143">
                  <c:v>1.8367957084199915E-2</c:v>
                </c:pt>
                <c:pt idx="1144">
                  <c:v>1.8362942024552353E-2</c:v>
                </c:pt>
                <c:pt idx="1145">
                  <c:v>1.8357899737644345E-2</c:v>
                </c:pt>
                <c:pt idx="1146">
                  <c:v>1.8352830617640592E-2</c:v>
                </c:pt>
                <c:pt idx="1147">
                  <c:v>1.834773505878573E-2</c:v>
                </c:pt>
                <c:pt idx="1148">
                  <c:v>1.8342613455244461E-2</c:v>
                </c:pt>
                <c:pt idx="1149">
                  <c:v>1.8337466201261421E-2</c:v>
                </c:pt>
                <c:pt idx="1150">
                  <c:v>1.8332293691001311E-2</c:v>
                </c:pt>
                <c:pt idx="1151">
                  <c:v>1.8327096318708769E-2</c:v>
                </c:pt>
                <c:pt idx="1152">
                  <c:v>1.8321874478468558E-2</c:v>
                </c:pt>
                <c:pt idx="1153">
                  <c:v>1.8316628564445381E-2</c:v>
                </c:pt>
                <c:pt idx="1154">
                  <c:v>1.8311358971043745E-2</c:v>
                </c:pt>
                <c:pt idx="1155">
                  <c:v>1.830641067442329E-2</c:v>
                </c:pt>
                <c:pt idx="1156">
                  <c:v>1.8297702613798705E-2</c:v>
                </c:pt>
                <c:pt idx="1157">
                  <c:v>1.8292351668591778E-2</c:v>
                </c:pt>
                <c:pt idx="1158">
                  <c:v>1.8286209537068387E-2</c:v>
                </c:pt>
                <c:pt idx="1159">
                  <c:v>1.82815845402029E-2</c:v>
                </c:pt>
                <c:pt idx="1160">
                  <c:v>1.8276169145270416E-2</c:v>
                </c:pt>
                <c:pt idx="1161">
                  <c:v>1.8270733055532062E-2</c:v>
                </c:pt>
                <c:pt idx="1162">
                  <c:v>1.8265276665072605E-2</c:v>
                </c:pt>
                <c:pt idx="1163">
                  <c:v>1.8259800368136681E-2</c:v>
                </c:pt>
                <c:pt idx="1164">
                  <c:v>1.825430455888899E-2</c:v>
                </c:pt>
                <c:pt idx="1165">
                  <c:v>1.8248789631574169E-2</c:v>
                </c:pt>
                <c:pt idx="1166">
                  <c:v>1.8243255980356921E-2</c:v>
                </c:pt>
                <c:pt idx="1167">
                  <c:v>1.823770399948188E-2</c:v>
                </c:pt>
                <c:pt idx="1168">
                  <c:v>1.8232134083033813E-2</c:v>
                </c:pt>
                <c:pt idx="1169">
                  <c:v>1.8226546625337292E-2</c:v>
                </c:pt>
                <c:pt idx="1170">
                  <c:v>1.8220942020557018E-2</c:v>
                </c:pt>
                <c:pt idx="1171">
                  <c:v>1.8215320662777756E-2</c:v>
                </c:pt>
                <c:pt idx="1172">
                  <c:v>1.8209682946324079E-2</c:v>
                </c:pt>
                <c:pt idx="1173">
                  <c:v>1.8204029265360688E-2</c:v>
                </c:pt>
                <c:pt idx="1174">
                  <c:v>1.8198360014052284E-2</c:v>
                </c:pt>
                <c:pt idx="1175">
                  <c:v>1.8192675586563567E-2</c:v>
                </c:pt>
                <c:pt idx="1176">
                  <c:v>1.8186976377219111E-2</c:v>
                </c:pt>
                <c:pt idx="1177">
                  <c:v>1.8181262780023744E-2</c:v>
                </c:pt>
                <c:pt idx="1178">
                  <c:v>1.8175535189381975E-2</c:v>
                </c:pt>
                <c:pt idx="1179">
                  <c:v>1.8169793999298633E-2</c:v>
                </c:pt>
                <c:pt idx="1180">
                  <c:v>1.8164039604178228E-2</c:v>
                </c:pt>
                <c:pt idx="1181">
                  <c:v>1.8158272398025588E-2</c:v>
                </c:pt>
                <c:pt idx="1182">
                  <c:v>1.8152492775165285E-2</c:v>
                </c:pt>
                <c:pt idx="1183">
                  <c:v>1.814670112960215E-2</c:v>
                </c:pt>
                <c:pt idx="1184">
                  <c:v>1.8140897855820626E-2</c:v>
                </c:pt>
                <c:pt idx="1185">
                  <c:v>1.8135083347745606E-2</c:v>
                </c:pt>
                <c:pt idx="1186">
                  <c:v>1.8129257999701665E-2</c:v>
                </c:pt>
                <c:pt idx="1187">
                  <c:v>1.8123422205853501E-2</c:v>
                </c:pt>
                <c:pt idx="1188">
                  <c:v>1.8117576360525689E-2</c:v>
                </c:pt>
                <c:pt idx="1189">
                  <c:v>1.8111720857643121E-2</c:v>
                </c:pt>
                <c:pt idx="1190">
                  <c:v>1.8105856091690242E-2</c:v>
                </c:pt>
                <c:pt idx="1191">
                  <c:v>1.8099982338446452E-2</c:v>
                </c:pt>
                <c:pt idx="1192">
                  <c:v>1.8092416550570256E-2</c:v>
                </c:pt>
                <c:pt idx="1193">
                  <c:v>1.8087282548346906E-2</c:v>
                </c:pt>
                <c:pt idx="1194">
                  <c:v>1.8082147532494375E-2</c:v>
                </c:pt>
                <c:pt idx="1195">
                  <c:v>1.8076117154697258E-2</c:v>
                </c:pt>
                <c:pt idx="1196">
                  <c:v>1.8070044416544917E-2</c:v>
                </c:pt>
                <c:pt idx="1197">
                  <c:v>1.8063929534823941E-2</c:v>
                </c:pt>
                <c:pt idx="1198">
                  <c:v>1.8057772726081112E-2</c:v>
                </c:pt>
                <c:pt idx="1199">
                  <c:v>1.8051574207103016E-2</c:v>
                </c:pt>
                <c:pt idx="1200">
                  <c:v>1.8045334194356499E-2</c:v>
                </c:pt>
                <c:pt idx="1201">
                  <c:v>1.8039052904468278E-2</c:v>
                </c:pt>
                <c:pt idx="1202">
                  <c:v>1.8032730554224941E-2</c:v>
                </c:pt>
                <c:pt idx="1203">
                  <c:v>1.8026367360253204E-2</c:v>
                </c:pt>
                <c:pt idx="1204">
                  <c:v>1.8019963539019912E-2</c:v>
                </c:pt>
                <c:pt idx="1205">
                  <c:v>1.8011670706039595E-2</c:v>
                </c:pt>
                <c:pt idx="1206">
                  <c:v>1.8007034881435402E-2</c:v>
                </c:pt>
                <c:pt idx="1207">
                  <c:v>1.8000510478497489E-2</c:v>
                </c:pt>
                <c:pt idx="1208">
                  <c:v>1.7993946314884823E-2</c:v>
                </c:pt>
                <c:pt idx="1209">
                  <c:v>1.7987342607224122E-2</c:v>
                </c:pt>
                <c:pt idx="1210">
                  <c:v>1.79806995721421E-2</c:v>
                </c:pt>
                <c:pt idx="1211">
                  <c:v>1.7974017426345412E-2</c:v>
                </c:pt>
                <c:pt idx="1212">
                  <c:v>1.7967296386460774E-2</c:v>
                </c:pt>
                <c:pt idx="1213">
                  <c:v>1.7960536669034965E-2</c:v>
                </c:pt>
                <c:pt idx="1214">
                  <c:v>1.7953738490694704E-2</c:v>
                </c:pt>
                <c:pt idx="1215">
                  <c:v>1.7946902068226578E-2</c:v>
                </c:pt>
                <c:pt idx="1216">
                  <c:v>1.7940027618097432E-2</c:v>
                </c:pt>
                <c:pt idx="1217">
                  <c:v>1.7933115357093854E-2</c:v>
                </c:pt>
                <c:pt idx="1218">
                  <c:v>1.7926165501682689E-2</c:v>
                </c:pt>
                <c:pt idx="1219">
                  <c:v>1.791917826857059E-2</c:v>
                </c:pt>
                <c:pt idx="1220">
                  <c:v>1.7912153874464209E-2</c:v>
                </c:pt>
                <c:pt idx="1221">
                  <c:v>1.7905092535830391E-2</c:v>
                </c:pt>
                <c:pt idx="1222">
                  <c:v>1.7897994469455725E-2</c:v>
                </c:pt>
                <c:pt idx="1223">
                  <c:v>1.789085989188699E-2</c:v>
                </c:pt>
                <c:pt idx="1224">
                  <c:v>1.788368901983084E-2</c:v>
                </c:pt>
                <c:pt idx="1225">
                  <c:v>1.7876482069754118E-2</c:v>
                </c:pt>
                <c:pt idx="1226">
                  <c:v>1.7869239258443415E-2</c:v>
                </c:pt>
                <c:pt idx="1227">
                  <c:v>1.7861960802525445E-2</c:v>
                </c:pt>
                <c:pt idx="1228">
                  <c:v>1.7854646918626926E-2</c:v>
                </c:pt>
                <c:pt idx="1229">
                  <c:v>1.7847297823294639E-2</c:v>
                </c:pt>
                <c:pt idx="1230">
                  <c:v>1.7839913733155299E-2</c:v>
                </c:pt>
                <c:pt idx="1231">
                  <c:v>1.7832494864995496E-2</c:v>
                </c:pt>
                <c:pt idx="1232">
                  <c:v>1.7825041435282074E-2</c:v>
                </c:pt>
                <c:pt idx="1233">
                  <c:v>1.7817553660801622E-2</c:v>
                </c:pt>
                <c:pt idx="1234">
                  <c:v>1.7810031758020983E-2</c:v>
                </c:pt>
                <c:pt idx="1235">
                  <c:v>1.7802475943726748E-2</c:v>
                </c:pt>
                <c:pt idx="1236">
                  <c:v>1.7794886434385759E-2</c:v>
                </c:pt>
                <c:pt idx="1237">
                  <c:v>1.7787263446784607E-2</c:v>
                </c:pt>
                <c:pt idx="1238">
                  <c:v>1.7779607197470071E-2</c:v>
                </c:pt>
                <c:pt idx="1239">
                  <c:v>1.7771917903068868E-2</c:v>
                </c:pt>
                <c:pt idx="1240">
                  <c:v>1.776419578028765E-2</c:v>
                </c:pt>
                <c:pt idx="1241">
                  <c:v>1.7756441045673199E-2</c:v>
                </c:pt>
                <c:pt idx="1242">
                  <c:v>1.7748653915852231E-2</c:v>
                </c:pt>
                <c:pt idx="1243">
                  <c:v>1.7740834607611333E-2</c:v>
                </c:pt>
                <c:pt idx="1244">
                  <c:v>1.7732983337417352E-2</c:v>
                </c:pt>
                <c:pt idx="1245">
                  <c:v>1.7725100321897003E-2</c:v>
                </c:pt>
                <c:pt idx="1246">
                  <c:v>1.7717185777756939E-2</c:v>
                </c:pt>
                <c:pt idx="1247">
                  <c:v>1.770923992154394E-2</c:v>
                </c:pt>
                <c:pt idx="1248">
                  <c:v>1.7701262970124532E-2</c:v>
                </c:pt>
                <c:pt idx="1249">
                  <c:v>1.7693255139805686E-2</c:v>
                </c:pt>
                <c:pt idx="1250">
                  <c:v>1.7685216647453927E-2</c:v>
                </c:pt>
                <c:pt idx="1251">
                  <c:v>1.7677147709616037E-2</c:v>
                </c:pt>
                <c:pt idx="1252">
                  <c:v>1.7669048542918731E-2</c:v>
                </c:pt>
                <c:pt idx="1253">
                  <c:v>1.7660919363988725E-2</c:v>
                </c:pt>
                <c:pt idx="1254">
                  <c:v>1.7652760389452737E-2</c:v>
                </c:pt>
                <c:pt idx="1255">
                  <c:v>1.764457183601742E-2</c:v>
                </c:pt>
                <c:pt idx="1256">
                  <c:v>1.7636353920229553E-2</c:v>
                </c:pt>
                <c:pt idx="1257">
                  <c:v>1.7628106858715853E-2</c:v>
                </c:pt>
                <c:pt idx="1258">
                  <c:v>1.7619830868182973E-2</c:v>
                </c:pt>
                <c:pt idx="1259">
                  <c:v>1.7611526165257629E-2</c:v>
                </c:pt>
                <c:pt idx="1260">
                  <c:v>1.7600806848943051E-2</c:v>
                </c:pt>
                <c:pt idx="1261">
                  <c:v>1.7594831488576546E-2</c:v>
                </c:pt>
                <c:pt idx="1262">
                  <c:v>1.7586441948074238E-2</c:v>
                </c:pt>
                <c:pt idx="1263">
                  <c:v>1.7578024561686334E-2</c:v>
                </c:pt>
                <c:pt idx="1264">
                  <c:v>1.7569579546039549E-2</c:v>
                </c:pt>
                <c:pt idx="1265">
                  <c:v>1.7561107117760599E-2</c:v>
                </c:pt>
                <c:pt idx="1266">
                  <c:v>1.7552607493556138E-2</c:v>
                </c:pt>
                <c:pt idx="1267">
                  <c:v>1.7544080889813074E-2</c:v>
                </c:pt>
                <c:pt idx="1268">
                  <c:v>1.7535527523477867E-2</c:v>
                </c:pt>
                <c:pt idx="1269">
                  <c:v>1.7526947610937427E-2</c:v>
                </c:pt>
                <c:pt idx="1270">
                  <c:v>1.7518341368898405E-2</c:v>
                </c:pt>
                <c:pt idx="1271">
                  <c:v>1.7509709014067454E-2</c:v>
                </c:pt>
                <c:pt idx="1272">
                  <c:v>1.7501050762991355E-2</c:v>
                </c:pt>
                <c:pt idx="1273">
                  <c:v>1.7492366832296824E-2</c:v>
                </c:pt>
                <c:pt idx="1274">
                  <c:v>1.7483657438610578E-2</c:v>
                </c:pt>
                <c:pt idx="1275">
                  <c:v>1.7474922798719206E-2</c:v>
                </c:pt>
                <c:pt idx="1276">
                  <c:v>1.7466163129089551E-2</c:v>
                </c:pt>
                <c:pt idx="1277">
                  <c:v>1.7457378646348332E-2</c:v>
                </c:pt>
                <c:pt idx="1278">
                  <c:v>1.7448569567202199E-2</c:v>
                </c:pt>
                <c:pt idx="1279">
                  <c:v>1.743973610827787E-2</c:v>
                </c:pt>
                <c:pt idx="1280">
                  <c:v>1.7430878486202062E-2</c:v>
                </c:pt>
                <c:pt idx="1281">
                  <c:v>1.742199691760149E-2</c:v>
                </c:pt>
                <c:pt idx="1282">
                  <c:v>1.7413091618943E-2</c:v>
                </c:pt>
                <c:pt idx="1283">
                  <c:v>1.7404162807173051E-2</c:v>
                </c:pt>
                <c:pt idx="1284">
                  <c:v>1.7395210698678554E-2</c:v>
                </c:pt>
                <c:pt idx="1285">
                  <c:v>1.7386235510166159E-2</c:v>
                </c:pt>
                <c:pt idx="1286">
                  <c:v>1.737723745834252E-2</c:v>
                </c:pt>
                <c:pt idx="1287">
                  <c:v>1.7368216759674482E-2</c:v>
                </c:pt>
                <c:pt idx="1288">
                  <c:v>1.7359173630948632E-2</c:v>
                </c:pt>
                <c:pt idx="1289">
                  <c:v>1.7350108288711752E-2</c:v>
                </c:pt>
                <c:pt idx="1290">
                  <c:v>1.7341020949670494E-2</c:v>
                </c:pt>
                <c:pt idx="1291">
                  <c:v>1.7331911830371638E-2</c:v>
                </c:pt>
                <c:pt idx="1292">
                  <c:v>1.7322781147441901E-2</c:v>
                </c:pt>
                <c:pt idx="1293">
                  <c:v>1.7313629117508E-2</c:v>
                </c:pt>
                <c:pt idx="1294">
                  <c:v>1.7304455957356524E-2</c:v>
                </c:pt>
                <c:pt idx="1295">
                  <c:v>1.7295261883454316E-2</c:v>
                </c:pt>
                <c:pt idx="1296">
                  <c:v>1.7284729039657165E-2</c:v>
                </c:pt>
                <c:pt idx="1297">
                  <c:v>1.7276811861064445E-2</c:v>
                </c:pt>
                <c:pt idx="1298">
                  <c:v>1.7267556345830215E-2</c:v>
                </c:pt>
                <c:pt idx="1299">
                  <c:v>1.7258280783432056E-2</c:v>
                </c:pt>
                <c:pt idx="1300">
                  <c:v>1.7248985390416749E-2</c:v>
                </c:pt>
                <c:pt idx="1301">
                  <c:v>1.7239670383570882E-2</c:v>
                </c:pt>
                <c:pt idx="1302">
                  <c:v>1.72303359793613E-2</c:v>
                </c:pt>
                <c:pt idx="1303">
                  <c:v>1.7220982394574591E-2</c:v>
                </c:pt>
                <c:pt idx="1304">
                  <c:v>1.7211609845757536E-2</c:v>
                </c:pt>
                <c:pt idx="1305">
                  <c:v>1.7202218549456916E-2</c:v>
                </c:pt>
                <c:pt idx="1306">
                  <c:v>1.7192808722459318E-2</c:v>
                </c:pt>
                <c:pt idx="1307">
                  <c:v>1.7183380581311525E-2</c:v>
                </c:pt>
                <c:pt idx="1308">
                  <c:v>1.7173934342720187E-2</c:v>
                </c:pt>
                <c:pt idx="1309">
                  <c:v>1.7164470223232087E-2</c:v>
                </c:pt>
                <c:pt idx="1310">
                  <c:v>1.7154988439473939E-2</c:v>
                </c:pt>
                <c:pt idx="1311">
                  <c:v>1.7142771967719739E-2</c:v>
                </c:pt>
                <c:pt idx="1312">
                  <c:v>1.7135972745734307E-2</c:v>
                </c:pt>
                <c:pt idx="1313">
                  <c:v>1.7126439269086191E-2</c:v>
                </c:pt>
                <c:pt idx="1314">
                  <c:v>1.7115523311188596E-2</c:v>
                </c:pt>
                <c:pt idx="1315">
                  <c:v>1.7107322139207071E-2</c:v>
                </c:pt>
                <c:pt idx="1316">
                  <c:v>1.7097738919229499E-2</c:v>
                </c:pt>
                <c:pt idx="1317">
                  <c:v>1.7088139551528769E-2</c:v>
                </c:pt>
                <c:pt idx="1318">
                  <c:v>1.7078524252491789E-2</c:v>
                </c:pt>
                <c:pt idx="1319">
                  <c:v>1.7068893238985083E-2</c:v>
                </c:pt>
                <c:pt idx="1320">
                  <c:v>1.7059246727555433E-2</c:v>
                </c:pt>
                <c:pt idx="1321">
                  <c:v>1.7049584934749618E-2</c:v>
                </c:pt>
                <c:pt idx="1322">
                  <c:v>1.7039908077354227E-2</c:v>
                </c:pt>
                <c:pt idx="1323">
                  <c:v>1.7030216371836104E-2</c:v>
                </c:pt>
                <c:pt idx="1324">
                  <c:v>1.7020510034981839E-2</c:v>
                </c:pt>
                <c:pt idx="1325">
                  <c:v>1.7010789283258276E-2</c:v>
                </c:pt>
                <c:pt idx="1326">
                  <c:v>1.7001054333452004E-2</c:v>
                </c:pt>
                <c:pt idx="1327">
                  <c:v>1.6991305402109802E-2</c:v>
                </c:pt>
                <c:pt idx="1328">
                  <c:v>1.6981542705858388E-2</c:v>
                </c:pt>
                <c:pt idx="1329">
                  <c:v>1.6971766461324478E-2</c:v>
                </c:pt>
                <c:pt idx="1330">
                  <c:v>1.6961976885134789E-2</c:v>
                </c:pt>
                <c:pt idx="1331">
                  <c:v>1.6952174194075909E-2</c:v>
                </c:pt>
                <c:pt idx="1332">
                  <c:v>1.6942358604534746E-2</c:v>
                </c:pt>
                <c:pt idx="1333">
                  <c:v>1.693253033329789E-2</c:v>
                </c:pt>
                <c:pt idx="1334">
                  <c:v>1.6922689596992058E-2</c:v>
                </c:pt>
                <c:pt idx="1335">
                  <c:v>1.6912836612164028E-2</c:v>
                </c:pt>
                <c:pt idx="1336">
                  <c:v>1.6902971595360583E-2</c:v>
                </c:pt>
                <c:pt idx="1337">
                  <c:v>1.6893094763608119E-2</c:v>
                </c:pt>
                <c:pt idx="1338">
                  <c:v>1.6883206333053735E-2</c:v>
                </c:pt>
                <c:pt idx="1339">
                  <c:v>1.6873306520563958E-2</c:v>
                </c:pt>
                <c:pt idx="1340">
                  <c:v>1.6863395542765502E-2</c:v>
                </c:pt>
                <c:pt idx="1341">
                  <c:v>1.6853473616365022E-2</c:v>
                </c:pt>
                <c:pt idx="1342">
                  <c:v>1.6843540957749426E-2</c:v>
                </c:pt>
                <c:pt idx="1343">
                  <c:v>1.6833597783785237E-2</c:v>
                </c:pt>
                <c:pt idx="1344">
                  <c:v>1.6823644311019237E-2</c:v>
                </c:pt>
                <c:pt idx="1345">
                  <c:v>1.6813680755998206E-2</c:v>
                </c:pt>
                <c:pt idx="1346">
                  <c:v>1.6803707335508733E-2</c:v>
                </c:pt>
                <c:pt idx="1347">
                  <c:v>1.6793724266097598E-2</c:v>
                </c:pt>
                <c:pt idx="1348">
                  <c:v>1.6780875061677136E-2</c:v>
                </c:pt>
                <c:pt idx="1349">
                  <c:v>1.6770870751017242E-2</c:v>
                </c:pt>
                <c:pt idx="1350">
                  <c:v>1.6762288506182443E-2</c:v>
                </c:pt>
                <c:pt idx="1351">
                  <c:v>1.675226777042127E-2</c:v>
                </c:pt>
                <c:pt idx="1352">
                  <c:v>1.6742238499807272E-2</c:v>
                </c:pt>
                <c:pt idx="1353">
                  <c:v>1.6732200911047101E-2</c:v>
                </c:pt>
                <c:pt idx="1354">
                  <c:v>1.672215522068754E-2</c:v>
                </c:pt>
                <c:pt idx="1355">
                  <c:v>1.6712101645355304E-2</c:v>
                </c:pt>
                <c:pt idx="1356">
                  <c:v>1.6702040401757046E-2</c:v>
                </c:pt>
                <c:pt idx="1357">
                  <c:v>1.6691971706599418E-2</c:v>
                </c:pt>
                <c:pt idx="1358">
                  <c:v>1.6681895776269329E-2</c:v>
                </c:pt>
                <c:pt idx="1359">
                  <c:v>1.6671812827553367E-2</c:v>
                </c:pt>
                <c:pt idx="1360">
                  <c:v>1.6661723076998314E-2</c:v>
                </c:pt>
                <c:pt idx="1361">
                  <c:v>1.6648740894869007E-2</c:v>
                </c:pt>
                <c:pt idx="1362">
                  <c:v>1.6641524037197541E-2</c:v>
                </c:pt>
                <c:pt idx="1363">
                  <c:v>1.663141518112532E-2</c:v>
                </c:pt>
                <c:pt idx="1364">
                  <c:v>1.6621300389720872E-2</c:v>
                </c:pt>
                <c:pt idx="1365">
                  <c:v>1.6611179879770788E-2</c:v>
                </c:pt>
                <c:pt idx="1366">
                  <c:v>1.6599606858109794E-2</c:v>
                </c:pt>
                <c:pt idx="1367">
                  <c:v>1.659092257042083E-2</c:v>
                </c:pt>
                <c:pt idx="1368">
                  <c:v>1.6580786204194453E-2</c:v>
                </c:pt>
                <c:pt idx="1369">
                  <c:v>1.6570644986009242E-2</c:v>
                </c:pt>
                <c:pt idx="1370">
                  <c:v>1.6560499132252104E-2</c:v>
                </c:pt>
                <c:pt idx="1371">
                  <c:v>1.6550348859629693E-2</c:v>
                </c:pt>
                <c:pt idx="1372">
                  <c:v>1.6540194384848661E-2</c:v>
                </c:pt>
                <c:pt idx="1373">
                  <c:v>1.6530035924375852E-2</c:v>
                </c:pt>
                <c:pt idx="1374">
                  <c:v>1.6519873694917919E-2</c:v>
                </c:pt>
                <c:pt idx="1375">
                  <c:v>1.6509707913261451E-2</c:v>
                </c:pt>
                <c:pt idx="1376">
                  <c:v>1.649953879571342E-2</c:v>
                </c:pt>
                <c:pt idx="1377">
                  <c:v>1.648936655914035E-2</c:v>
                </c:pt>
                <c:pt idx="1378">
                  <c:v>1.6479191420168959E-2</c:v>
                </c:pt>
                <c:pt idx="1379">
                  <c:v>1.6469013595346027E-2</c:v>
                </c:pt>
                <c:pt idx="1380">
                  <c:v>1.645883330129827E-2</c:v>
                </c:pt>
                <c:pt idx="1381">
                  <c:v>1.6448650754572469E-2</c:v>
                </c:pt>
                <c:pt idx="1382">
                  <c:v>1.6438466172035149E-2</c:v>
                </c:pt>
                <c:pt idx="1383">
                  <c:v>1.6428279770153154E-2</c:v>
                </c:pt>
                <c:pt idx="1384">
                  <c:v>1.6418091765633136E-2</c:v>
                </c:pt>
                <c:pt idx="1385">
                  <c:v>1.6407902375021877E-2</c:v>
                </c:pt>
                <c:pt idx="1386">
                  <c:v>1.6397711814946092E-2</c:v>
                </c:pt>
                <c:pt idx="1387">
                  <c:v>1.6387520302192371E-2</c:v>
                </c:pt>
                <c:pt idx="1388">
                  <c:v>1.6377328053147622E-2</c:v>
                </c:pt>
                <c:pt idx="1389">
                  <c:v>1.6367135284678369E-2</c:v>
                </c:pt>
                <c:pt idx="1390">
                  <c:v>1.6356942213251457E-2</c:v>
                </c:pt>
                <c:pt idx="1391">
                  <c:v>1.6346749055493603E-2</c:v>
                </c:pt>
                <c:pt idx="1392">
                  <c:v>1.6336556028031524E-2</c:v>
                </c:pt>
                <c:pt idx="1393">
                  <c:v>1.6326363347651807E-2</c:v>
                </c:pt>
                <c:pt idx="1394">
                  <c:v>1.6316171230901233E-2</c:v>
                </c:pt>
                <c:pt idx="1395">
                  <c:v>1.6305979894326583E-2</c:v>
                </c:pt>
                <c:pt idx="1396">
                  <c:v>1.6295789554714446E-2</c:v>
                </c:pt>
                <c:pt idx="1397">
                  <c:v>1.628560042845173E-2</c:v>
                </c:pt>
                <c:pt idx="1398">
                  <c:v>1.6275412732325023E-2</c:v>
                </c:pt>
                <c:pt idx="1399">
                  <c:v>1.6265226682961043E-2</c:v>
                </c:pt>
                <c:pt idx="1400">
                  <c:v>1.6252133102181432E-2</c:v>
                </c:pt>
                <c:pt idx="1401">
                  <c:v>1.6241951630275864E-2</c:v>
                </c:pt>
                <c:pt idx="1402">
                  <c:v>1.6233226523398869E-2</c:v>
                </c:pt>
                <c:pt idx="1403">
                  <c:v>1.6223049604091599E-2</c:v>
                </c:pt>
                <c:pt idx="1404">
                  <c:v>1.6212875445615893E-2</c:v>
                </c:pt>
                <c:pt idx="1405">
                  <c:v>1.620270426451853E-2</c:v>
                </c:pt>
                <c:pt idx="1406">
                  <c:v>1.6192536277666036E-2</c:v>
                </c:pt>
                <c:pt idx="1407">
                  <c:v>1.6182371701365383E-2</c:v>
                </c:pt>
                <c:pt idx="1408">
                  <c:v>1.6172210752563032E-2</c:v>
                </c:pt>
                <c:pt idx="1409">
                  <c:v>1.6162053647645891E-2</c:v>
                </c:pt>
                <c:pt idx="1410">
                  <c:v>1.6151900603400549E-2</c:v>
                </c:pt>
                <c:pt idx="1411">
                  <c:v>1.6141751836373786E-2</c:v>
                </c:pt>
                <c:pt idx="1412">
                  <c:v>1.6131607563272254E-2</c:v>
                </c:pt>
                <c:pt idx="1413">
                  <c:v>1.61214680005628E-2</c:v>
                </c:pt>
                <c:pt idx="1414">
                  <c:v>1.611133336503201E-2</c:v>
                </c:pt>
                <c:pt idx="1415">
                  <c:v>1.6101203873226666E-2</c:v>
                </c:pt>
                <c:pt idx="1416">
                  <c:v>1.6087461414695525E-2</c:v>
                </c:pt>
                <c:pt idx="1417">
                  <c:v>1.6080961187379117E-2</c:v>
                </c:pt>
                <c:pt idx="1418">
                  <c:v>1.607048500845476E-2</c:v>
                </c:pt>
                <c:pt idx="1419">
                  <c:v>1.6059298357848917E-2</c:v>
                </c:pt>
                <c:pt idx="1420">
                  <c:v>1.6049198741505677E-2</c:v>
                </c:pt>
                <c:pt idx="1421">
                  <c:v>1.6039105599583436E-2</c:v>
                </c:pt>
                <c:pt idx="1422">
                  <c:v>1.6029019148788848E-2</c:v>
                </c:pt>
                <c:pt idx="1423">
                  <c:v>1.6018939605748628E-2</c:v>
                </c:pt>
                <c:pt idx="1424">
                  <c:v>1.6008867186929621E-2</c:v>
                </c:pt>
                <c:pt idx="1425">
                  <c:v>1.5998802109118415E-2</c:v>
                </c:pt>
                <c:pt idx="1426">
                  <c:v>1.5988744589021664E-2</c:v>
                </c:pt>
                <c:pt idx="1427">
                  <c:v>1.5978694843026275E-2</c:v>
                </c:pt>
                <c:pt idx="1428">
                  <c:v>1.5968653087998774E-2</c:v>
                </c:pt>
                <c:pt idx="1429">
                  <c:v>1.5958619540406005E-2</c:v>
                </c:pt>
                <c:pt idx="1430">
                  <c:v>1.5948594417034556E-2</c:v>
                </c:pt>
                <c:pt idx="1431">
                  <c:v>1.5938577934271336E-2</c:v>
                </c:pt>
                <c:pt idx="1432">
                  <c:v>1.5928570308902934E-2</c:v>
                </c:pt>
                <c:pt idx="1433">
                  <c:v>1.5918571757636002E-2</c:v>
                </c:pt>
                <c:pt idx="1434">
                  <c:v>1.5908582496937385E-2</c:v>
                </c:pt>
                <c:pt idx="1435">
                  <c:v>1.5898602743433798E-2</c:v>
                </c:pt>
                <c:pt idx="1436">
                  <c:v>1.5888632713831896E-2</c:v>
                </c:pt>
                <c:pt idx="1437">
                  <c:v>1.587867262483833E-2</c:v>
                </c:pt>
                <c:pt idx="1438">
                  <c:v>1.5868722692919945E-2</c:v>
                </c:pt>
                <c:pt idx="1439">
                  <c:v>1.5858783134783394E-2</c:v>
                </c:pt>
                <c:pt idx="1440">
                  <c:v>1.5848854167055393E-2</c:v>
                </c:pt>
                <c:pt idx="1441">
                  <c:v>1.5838936006362658E-2</c:v>
                </c:pt>
                <c:pt idx="1442">
                  <c:v>1.5829028869251971E-2</c:v>
                </c:pt>
                <c:pt idx="1443">
                  <c:v>1.5819132972429983E-2</c:v>
                </c:pt>
                <c:pt idx="1444">
                  <c:v>1.5809248532603348E-2</c:v>
                </c:pt>
                <c:pt idx="1445">
                  <c:v>1.579937576623891E-2</c:v>
                </c:pt>
                <c:pt idx="1446">
                  <c:v>1.5789514890043321E-2</c:v>
                </c:pt>
                <c:pt idx="1447">
                  <c:v>1.5779666120643299E-2</c:v>
                </c:pt>
                <c:pt idx="1448">
                  <c:v>1.5769829674665559E-2</c:v>
                </c:pt>
                <c:pt idx="1449">
                  <c:v>1.5760005768736818E-2</c:v>
                </c:pt>
                <c:pt idx="1450">
                  <c:v>1.5750194619403857E-2</c:v>
                </c:pt>
                <c:pt idx="1451">
                  <c:v>1.5740396443373328E-2</c:v>
                </c:pt>
                <c:pt idx="1452">
                  <c:v>1.5725020499655074E-2</c:v>
                </c:pt>
                <c:pt idx="1453">
                  <c:v>1.5715241500044996E-2</c:v>
                </c:pt>
                <c:pt idx="1454">
                  <c:v>1.5708944417776038E-2</c:v>
                </c:pt>
                <c:pt idx="1455">
                  <c:v>1.5699171605509932E-2</c:v>
                </c:pt>
                <c:pt idx="1456">
                  <c:v>1.5689403143976932E-2</c:v>
                </c:pt>
                <c:pt idx="1457">
                  <c:v>1.5679639212793361E-2</c:v>
                </c:pt>
                <c:pt idx="1458">
                  <c:v>1.5669879991788704E-2</c:v>
                </c:pt>
                <c:pt idx="1459">
                  <c:v>1.5660125660659219E-2</c:v>
                </c:pt>
                <c:pt idx="1460">
                  <c:v>1.5650376399154453E-2</c:v>
                </c:pt>
                <c:pt idx="1461">
                  <c:v>1.5640632386997311E-2</c:v>
                </c:pt>
                <c:pt idx="1462">
                  <c:v>1.5630893803910695E-2</c:v>
                </c:pt>
                <c:pt idx="1463">
                  <c:v>1.5621160829670799E-2</c:v>
                </c:pt>
                <c:pt idx="1464">
                  <c:v>1.5611433643973882E-2</c:v>
                </c:pt>
                <c:pt idx="1465">
                  <c:v>1.5601712426569492E-2</c:v>
                </c:pt>
                <c:pt idx="1466">
                  <c:v>1.5587160741645789E-2</c:v>
                </c:pt>
                <c:pt idx="1467">
                  <c:v>1.5578841654946274E-2</c:v>
                </c:pt>
                <c:pt idx="1468">
                  <c:v>1.5569142151186099E-2</c:v>
                </c:pt>
                <c:pt idx="1469">
                  <c:v>1.5559449384756618E-2</c:v>
                </c:pt>
                <c:pt idx="1470">
                  <c:v>1.5548380418133334E-2</c:v>
                </c:pt>
                <c:pt idx="1471">
                  <c:v>1.5540084783474128E-2</c:v>
                </c:pt>
                <c:pt idx="1472">
                  <c:v>1.5530413307933699E-2</c:v>
                </c:pt>
                <c:pt idx="1473">
                  <c:v>1.5520749288748803E-2</c:v>
                </c:pt>
                <c:pt idx="1474">
                  <c:v>1.5511092905615698E-2</c:v>
                </c:pt>
                <c:pt idx="1475">
                  <c:v>1.5501444338310577E-2</c:v>
                </c:pt>
                <c:pt idx="1476">
                  <c:v>1.5491803766529699E-2</c:v>
                </c:pt>
                <c:pt idx="1477">
                  <c:v>1.5482171369969322E-2</c:v>
                </c:pt>
                <c:pt idx="1478">
                  <c:v>1.5472547328405639E-2</c:v>
                </c:pt>
                <c:pt idx="1479">
                  <c:v>1.5462931821454973E-2</c:v>
                </c:pt>
                <c:pt idx="1480">
                  <c:v>1.5453325028973453E-2</c:v>
                </c:pt>
                <c:pt idx="1481">
                  <c:v>1.5443727130657336E-2</c:v>
                </c:pt>
                <c:pt idx="1482">
                  <c:v>1.5434138306122946E-2</c:v>
                </c:pt>
                <c:pt idx="1483">
                  <c:v>1.5424558735146476E-2</c:v>
                </c:pt>
                <c:pt idx="1484">
                  <c:v>1.541498859750412E-2</c:v>
                </c:pt>
                <c:pt idx="1485">
                  <c:v>1.54054280728122E-2</c:v>
                </c:pt>
                <c:pt idx="1486">
                  <c:v>1.5395877340926845E-2</c:v>
                </c:pt>
                <c:pt idx="1487">
                  <c:v>1.5386336581384441E-2</c:v>
                </c:pt>
                <c:pt idx="1488">
                  <c:v>1.5376805974041119E-2</c:v>
                </c:pt>
                <c:pt idx="1489">
                  <c:v>1.5367285698593136E-2</c:v>
                </c:pt>
                <c:pt idx="1490">
                  <c:v>1.535777593473675E-2</c:v>
                </c:pt>
                <c:pt idx="1491">
                  <c:v>1.5348276862248156E-2</c:v>
                </c:pt>
                <c:pt idx="1492">
                  <c:v>1.533878866082361E-2</c:v>
                </c:pt>
                <c:pt idx="1493">
                  <c:v>1.5329311510239307E-2</c:v>
                </c:pt>
                <c:pt idx="1494">
                  <c:v>1.5319845589951697E-2</c:v>
                </c:pt>
                <c:pt idx="1495">
                  <c:v>1.5310391079976782E-2</c:v>
                </c:pt>
                <c:pt idx="1496">
                  <c:v>1.5300948159930883E-2</c:v>
                </c:pt>
                <c:pt idx="1497">
                  <c:v>1.5291517009510258E-2</c:v>
                </c:pt>
                <c:pt idx="1498">
                  <c:v>1.5282097808411166E-2</c:v>
                </c:pt>
                <c:pt idx="1499">
                  <c:v>1.5272690736489736E-2</c:v>
                </c:pt>
                <c:pt idx="1500">
                  <c:v>1.5263295973282354E-2</c:v>
                </c:pt>
                <c:pt idx="1501">
                  <c:v>1.525391369864515E-2</c:v>
                </c:pt>
                <c:pt idx="1502">
                  <c:v>1.5244544092354317E-2</c:v>
                </c:pt>
                <c:pt idx="1503">
                  <c:v>1.5235187333866307E-2</c:v>
                </c:pt>
                <c:pt idx="1504">
                  <c:v>1.5224509858482449E-2</c:v>
                </c:pt>
                <c:pt idx="1505">
                  <c:v>1.5215181236527542E-2</c:v>
                </c:pt>
                <c:pt idx="1506">
                  <c:v>1.5207195943620633E-2</c:v>
                </c:pt>
                <c:pt idx="1507">
                  <c:v>1.519789237426572E-2</c:v>
                </c:pt>
                <c:pt idx="1508">
                  <c:v>1.5188602551594599E-2</c:v>
                </c:pt>
                <c:pt idx="1509">
                  <c:v>1.5179326655063718E-2</c:v>
                </c:pt>
                <c:pt idx="1510">
                  <c:v>1.5170064864529209E-2</c:v>
                </c:pt>
                <c:pt idx="1511">
                  <c:v>1.5160817359767265E-2</c:v>
                </c:pt>
                <c:pt idx="1512">
                  <c:v>1.5151584320394207E-2</c:v>
                </c:pt>
                <c:pt idx="1513">
                  <c:v>1.5142365926346102E-2</c:v>
                </c:pt>
                <c:pt idx="1514">
                  <c:v>1.5133162357079399E-2</c:v>
                </c:pt>
                <c:pt idx="1515">
                  <c:v>1.5123973792370293E-2</c:v>
                </c:pt>
                <c:pt idx="1516">
                  <c:v>1.5114800412074914E-2</c:v>
                </c:pt>
                <c:pt idx="1517">
                  <c:v>1.5105642395729646E-2</c:v>
                </c:pt>
                <c:pt idx="1518">
                  <c:v>1.5096499923190621E-2</c:v>
                </c:pt>
                <c:pt idx="1519">
                  <c:v>1.5087373174154095E-2</c:v>
                </c:pt>
                <c:pt idx="1520">
                  <c:v>1.5078262328396264E-2</c:v>
                </c:pt>
                <c:pt idx="1521">
                  <c:v>1.5066572040858262E-2</c:v>
                </c:pt>
                <c:pt idx="1522">
                  <c:v>1.5060089065102034E-2</c:v>
                </c:pt>
                <c:pt idx="1523">
                  <c:v>1.5051027007277895E-2</c:v>
                </c:pt>
                <c:pt idx="1524">
                  <c:v>1.504198157135761E-2</c:v>
                </c:pt>
                <c:pt idx="1525">
                  <c:v>1.503295293735718E-2</c:v>
                </c:pt>
                <c:pt idx="1526">
                  <c:v>1.5023941284892928E-2</c:v>
                </c:pt>
                <c:pt idx="1527">
                  <c:v>1.5014946793581174E-2</c:v>
                </c:pt>
                <c:pt idx="1528">
                  <c:v>1.5005969643198114E-2</c:v>
                </c:pt>
                <c:pt idx="1529">
                  <c:v>1.4997010013599876E-2</c:v>
                </c:pt>
                <c:pt idx="1530">
                  <c:v>1.4988068084322848E-2</c:v>
                </c:pt>
                <c:pt idx="1531">
                  <c:v>1.4979144035303094E-2</c:v>
                </c:pt>
                <c:pt idx="1532">
                  <c:v>1.4970238045917128E-2</c:v>
                </c:pt>
                <c:pt idx="1533">
                  <c:v>1.4961350296180953E-2</c:v>
                </c:pt>
                <c:pt idx="1534">
                  <c:v>1.4952480965790826E-2</c:v>
                </c:pt>
                <c:pt idx="1535">
                  <c:v>1.4943630234283134E-2</c:v>
                </c:pt>
                <c:pt idx="1536">
                  <c:v>1.4934798281593942E-2</c:v>
                </c:pt>
                <c:pt idx="1537">
                  <c:v>1.4925985287259635E-2</c:v>
                </c:pt>
                <c:pt idx="1538">
                  <c:v>1.4917191431136345E-2</c:v>
                </c:pt>
                <c:pt idx="1539">
                  <c:v>1.4908416892840393E-2</c:v>
                </c:pt>
                <c:pt idx="1540">
                  <c:v>1.4899661852147972E-2</c:v>
                </c:pt>
                <c:pt idx="1541">
                  <c:v>1.4890926488835277E-2</c:v>
                </c:pt>
                <c:pt idx="1542">
                  <c:v>1.4882210982438693E-2</c:v>
                </c:pt>
                <c:pt idx="1543">
                  <c:v>1.4873515512894286E-2</c:v>
                </c:pt>
                <c:pt idx="1544">
                  <c:v>1.4864840259738443E-2</c:v>
                </c:pt>
                <c:pt idx="1545">
                  <c:v>1.4856185402827293E-2</c:v>
                </c:pt>
                <c:pt idx="1546">
                  <c:v>1.4847551121777158E-2</c:v>
                </c:pt>
                <c:pt idx="1547">
                  <c:v>1.4838937596364232E-2</c:v>
                </c:pt>
                <c:pt idx="1548">
                  <c:v>1.4830345006284773E-2</c:v>
                </c:pt>
                <c:pt idx="1549">
                  <c:v>1.4821773531314975E-2</c:v>
                </c:pt>
                <c:pt idx="1550">
                  <c:v>1.4813223351071159E-2</c:v>
                </c:pt>
                <c:pt idx="1551">
                  <c:v>1.4804694645409455E-2</c:v>
                </c:pt>
                <c:pt idx="1552">
                  <c:v>1.479618759386625E-2</c:v>
                </c:pt>
                <c:pt idx="1553">
                  <c:v>1.4787702376377609E-2</c:v>
                </c:pt>
                <c:pt idx="1554">
                  <c:v>1.4779239172479919E-2</c:v>
                </c:pt>
                <c:pt idx="1555">
                  <c:v>1.4770798162029308E-2</c:v>
                </c:pt>
                <c:pt idx="1556">
                  <c:v>1.4762379524562164E-2</c:v>
                </c:pt>
                <c:pt idx="1557">
                  <c:v>1.4753983440094487E-2</c:v>
                </c:pt>
                <c:pt idx="1558">
                  <c:v>1.4745610088002792E-2</c:v>
                </c:pt>
                <c:pt idx="1559">
                  <c:v>1.4737259648223144E-2</c:v>
                </c:pt>
                <c:pt idx="1560">
                  <c:v>1.4728932300371866E-2</c:v>
                </c:pt>
                <c:pt idx="1561">
                  <c:v>1.4720628224305088E-2</c:v>
                </c:pt>
                <c:pt idx="1562">
                  <c:v>1.4712347599559195E-2</c:v>
                </c:pt>
                <c:pt idx="1563">
                  <c:v>1.4704090605990316E-2</c:v>
                </c:pt>
                <c:pt idx="1564">
                  <c:v>1.4695857423294711E-2</c:v>
                </c:pt>
                <c:pt idx="1565">
                  <c:v>1.4687648231088701E-2</c:v>
                </c:pt>
                <c:pt idx="1566">
                  <c:v>1.4679463209308352E-2</c:v>
                </c:pt>
                <c:pt idx="1567">
                  <c:v>1.467130253749005E-2</c:v>
                </c:pt>
                <c:pt idx="1568">
                  <c:v>1.4663166395409988E-2</c:v>
                </c:pt>
                <c:pt idx="1569">
                  <c:v>1.4655054962684488E-2</c:v>
                </c:pt>
                <c:pt idx="1570">
                  <c:v>1.4646968419169681E-2</c:v>
                </c:pt>
                <c:pt idx="1571">
                  <c:v>1.4636608295770515E-2</c:v>
                </c:pt>
                <c:pt idx="1572">
                  <c:v>1.4630870718557176E-2</c:v>
                </c:pt>
                <c:pt idx="1573">
                  <c:v>1.4622859920772058E-2</c:v>
                </c:pt>
                <c:pt idx="1574">
                  <c:v>1.4614874731142535E-2</c:v>
                </c:pt>
                <c:pt idx="1575">
                  <c:v>1.4606915329204995E-2</c:v>
                </c:pt>
                <c:pt idx="1576">
                  <c:v>1.4598981894815566E-2</c:v>
                </c:pt>
                <c:pt idx="1577">
                  <c:v>1.4591074607670507E-2</c:v>
                </c:pt>
                <c:pt idx="1578">
                  <c:v>1.4583193647386139E-2</c:v>
                </c:pt>
                <c:pt idx="1579">
                  <c:v>1.4575339193578785E-2</c:v>
                </c:pt>
                <c:pt idx="1580">
                  <c:v>1.4567511426344382E-2</c:v>
                </c:pt>
                <c:pt idx="1581">
                  <c:v>1.4559710525059444E-2</c:v>
                </c:pt>
                <c:pt idx="1582">
                  <c:v>1.4551936669660037E-2</c:v>
                </c:pt>
                <c:pt idx="1583">
                  <c:v>1.4544190039682547E-2</c:v>
                </c:pt>
                <c:pt idx="1584">
                  <c:v>1.4536470814983105E-2</c:v>
                </c:pt>
                <c:pt idx="1585">
                  <c:v>1.4528779175257966E-2</c:v>
                </c:pt>
                <c:pt idx="1586">
                  <c:v>1.4521115300123455E-2</c:v>
                </c:pt>
                <c:pt idx="1587">
                  <c:v>1.4513479369515636E-2</c:v>
                </c:pt>
                <c:pt idx="1588">
                  <c:v>1.4505871562811024E-2</c:v>
                </c:pt>
                <c:pt idx="1589">
                  <c:v>1.4498292060025619E-2</c:v>
                </c:pt>
                <c:pt idx="1590">
                  <c:v>1.4490741040855681E-2</c:v>
                </c:pt>
                <c:pt idx="1591">
                  <c:v>1.4483218684837595E-2</c:v>
                </c:pt>
                <c:pt idx="1592">
                  <c:v>1.4475725171827492E-2</c:v>
                </c:pt>
                <c:pt idx="1593">
                  <c:v>1.4468260681601564E-2</c:v>
                </c:pt>
                <c:pt idx="1594">
                  <c:v>1.4460825393616261E-2</c:v>
                </c:pt>
                <c:pt idx="1595">
                  <c:v>1.4453419487887587E-2</c:v>
                </c:pt>
                <c:pt idx="1596">
                  <c:v>1.4446043144031862E-2</c:v>
                </c:pt>
                <c:pt idx="1597">
                  <c:v>1.4438696541745344E-2</c:v>
                </c:pt>
                <c:pt idx="1598">
                  <c:v>1.4431379860724292E-2</c:v>
                </c:pt>
                <c:pt idx="1599">
                  <c:v>1.4424093280664962E-2</c:v>
                </c:pt>
                <c:pt idx="1600">
                  <c:v>1.441683698134355E-2</c:v>
                </c:pt>
                <c:pt idx="1601">
                  <c:v>1.4409611142536249E-2</c:v>
                </c:pt>
                <c:pt idx="1602">
                  <c:v>1.4402415943779445E-2</c:v>
                </c:pt>
                <c:pt idx="1603">
                  <c:v>1.439525156508914E-2</c:v>
                </c:pt>
                <c:pt idx="1604">
                  <c:v>1.4388118185921783E-2</c:v>
                </c:pt>
                <c:pt idx="1605">
                  <c:v>1.4381015986053569E-2</c:v>
                </c:pt>
                <c:pt idx="1606">
                  <c:v>1.4373945145180755E-2</c:v>
                </c:pt>
                <c:pt idx="1607">
                  <c:v>1.4366905843079536E-2</c:v>
                </c:pt>
                <c:pt idx="1608">
                  <c:v>1.4358899775910317E-2</c:v>
                </c:pt>
                <c:pt idx="1609">
                  <c:v>1.4352922574136784E-2</c:v>
                </c:pt>
                <c:pt idx="1610">
                  <c:v>1.4345978966687767E-2</c:v>
                </c:pt>
                <c:pt idx="1611">
                  <c:v>1.4339067616795376E-2</c:v>
                </c:pt>
                <c:pt idx="1612">
                  <c:v>1.433218870431574E-2</c:v>
                </c:pt>
                <c:pt idx="1613">
                  <c:v>1.4325342408865183E-2</c:v>
                </c:pt>
                <c:pt idx="1614">
                  <c:v>1.4318528910299833E-2</c:v>
                </c:pt>
                <c:pt idx="1615">
                  <c:v>1.4311748388156076E-2</c:v>
                </c:pt>
                <c:pt idx="1616">
                  <c:v>1.4305001022290043E-2</c:v>
                </c:pt>
                <c:pt idx="1617">
                  <c:v>1.4298286992318054E-2</c:v>
                </c:pt>
                <c:pt idx="1618">
                  <c:v>1.4291606478016305E-2</c:v>
                </c:pt>
                <c:pt idx="1619">
                  <c:v>1.428495965916099E-2</c:v>
                </c:pt>
                <c:pt idx="1620">
                  <c:v>1.4278346715288492E-2</c:v>
                </c:pt>
                <c:pt idx="1621">
                  <c:v>1.427176782633488E-2</c:v>
                </c:pt>
                <c:pt idx="1622">
                  <c:v>1.4263359583752688E-2</c:v>
                </c:pt>
                <c:pt idx="1623">
                  <c:v>1.4258712931649598E-2</c:v>
                </c:pt>
                <c:pt idx="1624">
                  <c:v>1.4252237285470315E-2</c:v>
                </c:pt>
                <c:pt idx="1625">
                  <c:v>1.4245796412994949E-2</c:v>
                </c:pt>
                <c:pt idx="1626">
                  <c:v>1.4239215953537609E-2</c:v>
                </c:pt>
                <c:pt idx="1627">
                  <c:v>1.4232112474052983E-2</c:v>
                </c:pt>
                <c:pt idx="1628">
                  <c:v>1.4225782060339753E-2</c:v>
                </c:pt>
                <c:pt idx="1629">
                  <c:v>1.4219487164774947E-2</c:v>
                </c:pt>
                <c:pt idx="1630">
                  <c:v>1.4213227967294628E-2</c:v>
                </c:pt>
                <c:pt idx="1631">
                  <c:v>1.4207004647355248E-2</c:v>
                </c:pt>
                <c:pt idx="1632">
                  <c:v>1.4200817384892872E-2</c:v>
                </c:pt>
                <c:pt idx="1633">
                  <c:v>1.4194666359523822E-2</c:v>
                </c:pt>
                <c:pt idx="1634">
                  <c:v>1.4188551751024292E-2</c:v>
                </c:pt>
                <c:pt idx="1635">
                  <c:v>1.4182473739010604E-2</c:v>
                </c:pt>
                <c:pt idx="1636">
                  <c:v>1.4176432503338887E-2</c:v>
                </c:pt>
                <c:pt idx="1637">
                  <c:v>1.4170428223625464E-2</c:v>
                </c:pt>
                <c:pt idx="1638">
                  <c:v>1.4164461079566593E-2</c:v>
                </c:pt>
                <c:pt idx="1639">
                  <c:v>1.4158531250938466E-2</c:v>
                </c:pt>
                <c:pt idx="1640">
                  <c:v>1.415263891751728E-2</c:v>
                </c:pt>
                <c:pt idx="1641">
                  <c:v>1.4146784258919354E-2</c:v>
                </c:pt>
                <c:pt idx="1642">
                  <c:v>1.4140967454920883E-2</c:v>
                </c:pt>
                <c:pt idx="1643">
                  <c:v>1.4135188685218125E-2</c:v>
                </c:pt>
                <c:pt idx="1644">
                  <c:v>1.4129448129587274E-2</c:v>
                </c:pt>
                <c:pt idx="1645">
                  <c:v>1.4123745967644652E-2</c:v>
                </c:pt>
                <c:pt idx="1646">
                  <c:v>1.4118082379166452E-2</c:v>
                </c:pt>
                <c:pt idx="1647">
                  <c:v>1.4112457543848933E-2</c:v>
                </c:pt>
                <c:pt idx="1648">
                  <c:v>1.4106871641388352E-2</c:v>
                </c:pt>
                <c:pt idx="1649">
                  <c:v>1.410132485164084E-2</c:v>
                </c:pt>
                <c:pt idx="1650">
                  <c:v>1.4095817354222717E-2</c:v>
                </c:pt>
                <c:pt idx="1651">
                  <c:v>1.4090349328750307E-2</c:v>
                </c:pt>
                <c:pt idx="1652">
                  <c:v>1.4084920955079738E-2</c:v>
                </c:pt>
                <c:pt idx="1653">
                  <c:v>1.407953241290727E-2</c:v>
                </c:pt>
                <c:pt idx="1654">
                  <c:v>1.4074183882009095E-2</c:v>
                </c:pt>
                <c:pt idx="1655">
                  <c:v>1.4068875541921599E-2</c:v>
                </c:pt>
                <c:pt idx="1656">
                  <c:v>1.4063607572500914E-2</c:v>
                </c:pt>
                <c:pt idx="1657">
                  <c:v>1.4058380153523231E-2</c:v>
                </c:pt>
                <c:pt idx="1658">
                  <c:v>1.4053193464524938E-2</c:v>
                </c:pt>
                <c:pt idx="1659">
                  <c:v>1.4048047685362164E-2</c:v>
                </c:pt>
                <c:pt idx="1660">
                  <c:v>1.4041492085219431E-2</c:v>
                </c:pt>
                <c:pt idx="1661">
                  <c:v>1.4036440489038071E-2</c:v>
                </c:pt>
                <c:pt idx="1662">
                  <c:v>1.4032143573494693E-2</c:v>
                </c:pt>
                <c:pt idx="1663">
                  <c:v>1.4027169192267763E-2</c:v>
                </c:pt>
                <c:pt idx="1664">
                  <c:v>1.4022236645256925E-2</c:v>
                </c:pt>
                <c:pt idx="1665">
                  <c:v>1.4017346111918627E-2</c:v>
                </c:pt>
                <c:pt idx="1666">
                  <c:v>1.4012497772109E-2</c:v>
                </c:pt>
                <c:pt idx="1667">
                  <c:v>1.4007691805524303E-2</c:v>
                </c:pt>
                <c:pt idx="1668">
                  <c:v>1.4002928391860792E-2</c:v>
                </c:pt>
                <c:pt idx="1669">
                  <c:v>1.3998207710814725E-2</c:v>
                </c:pt>
                <c:pt idx="1670">
                  <c:v>1.3993529942242233E-2</c:v>
                </c:pt>
                <c:pt idx="1671">
                  <c:v>1.3988895265679702E-2</c:v>
                </c:pt>
                <c:pt idx="1672">
                  <c:v>1.398430386098326E-2</c:v>
                </c:pt>
                <c:pt idx="1673">
                  <c:v>1.3979755907849167E-2</c:v>
                </c:pt>
                <c:pt idx="1674">
                  <c:v>1.3975251585813808E-2</c:v>
                </c:pt>
                <c:pt idx="1675">
                  <c:v>1.3970791074973121E-2</c:v>
                </c:pt>
                <c:pt idx="1676">
                  <c:v>1.3966374554623684E-2</c:v>
                </c:pt>
                <c:pt idx="1677">
                  <c:v>1.3960683564677723E-2</c:v>
                </c:pt>
                <c:pt idx="1678">
                  <c:v>1.3957059550255835E-2</c:v>
                </c:pt>
                <c:pt idx="1679">
                  <c:v>1.395339073508417E-2</c:v>
                </c:pt>
                <c:pt idx="1680">
                  <c:v>1.3949151974781415E-2</c:v>
                </c:pt>
                <c:pt idx="1681">
                  <c:v>1.3944958103691008E-2</c:v>
                </c:pt>
                <c:pt idx="1682">
                  <c:v>1.3940809301669077E-2</c:v>
                </c:pt>
                <c:pt idx="1683">
                  <c:v>1.3936705748331946E-2</c:v>
                </c:pt>
                <c:pt idx="1684">
                  <c:v>1.3932647623375871E-2</c:v>
                </c:pt>
                <c:pt idx="1685">
                  <c:v>1.3928635106656984E-2</c:v>
                </c:pt>
                <c:pt idx="1686">
                  <c:v>1.3924668377791605E-2</c:v>
                </c:pt>
                <c:pt idx="1687">
                  <c:v>1.3920747616555929E-2</c:v>
                </c:pt>
                <c:pt idx="1688">
                  <c:v>1.3916873002566277E-2</c:v>
                </c:pt>
                <c:pt idx="1689">
                  <c:v>1.3913044715598843E-2</c:v>
                </c:pt>
                <c:pt idx="1690">
                  <c:v>1.3909262935429823E-2</c:v>
                </c:pt>
                <c:pt idx="1691">
                  <c:v>1.3905527841675536E-2</c:v>
                </c:pt>
                <c:pt idx="1692">
                  <c:v>1.3901839614112177E-2</c:v>
                </c:pt>
                <c:pt idx="1693">
                  <c:v>1.389819843251594E-2</c:v>
                </c:pt>
                <c:pt idx="1694">
                  <c:v>1.3894604476503147E-2</c:v>
                </c:pt>
                <c:pt idx="1695">
                  <c:v>1.3891057925849992E-2</c:v>
                </c:pt>
                <c:pt idx="1696">
                  <c:v>1.3887558960252733E-2</c:v>
                </c:pt>
                <c:pt idx="1697">
                  <c:v>1.3884107759487563E-2</c:v>
                </c:pt>
                <c:pt idx="1698">
                  <c:v>1.3880704503090868E-2</c:v>
                </c:pt>
                <c:pt idx="1699">
                  <c:v>1.3877349370998715E-2</c:v>
                </c:pt>
                <c:pt idx="1700">
                  <c:v>1.3874042542827425E-2</c:v>
                </c:pt>
                <c:pt idx="1701">
                  <c:v>1.3870784198353192E-2</c:v>
                </c:pt>
                <c:pt idx="1702">
                  <c:v>1.3867574517272274E-2</c:v>
                </c:pt>
                <c:pt idx="1703">
                  <c:v>1.3864413679121057E-2</c:v>
                </c:pt>
                <c:pt idx="1704">
                  <c:v>1.3861301863995479E-2</c:v>
                </c:pt>
                <c:pt idx="1705">
                  <c:v>1.3858239251272053E-2</c:v>
                </c:pt>
                <c:pt idx="1706">
                  <c:v>1.385522602080691E-2</c:v>
                </c:pt>
                <c:pt idx="1707">
                  <c:v>1.3852262352376243E-2</c:v>
                </c:pt>
                <c:pt idx="1708">
                  <c:v>1.3849348425596375E-2</c:v>
                </c:pt>
                <c:pt idx="1709">
                  <c:v>1.3846484420163563E-2</c:v>
                </c:pt>
                <c:pt idx="1710">
                  <c:v>1.3843670515933937E-2</c:v>
                </c:pt>
                <c:pt idx="1711">
                  <c:v>1.3840906892523819E-2</c:v>
                </c:pt>
                <c:pt idx="1712">
                  <c:v>1.3837623408052835E-2</c:v>
                </c:pt>
                <c:pt idx="1713">
                  <c:v>1.3834997490436152E-2</c:v>
                </c:pt>
                <c:pt idx="1714">
                  <c:v>1.3832592309581671E-2</c:v>
                </c:pt>
                <c:pt idx="1715">
                  <c:v>1.3829972235024357E-2</c:v>
                </c:pt>
                <c:pt idx="1716">
                  <c:v>1.3827355497317839E-2</c:v>
                </c:pt>
                <c:pt idx="1717">
                  <c:v>1.3824742130514878E-2</c:v>
                </c:pt>
                <c:pt idx="1718">
                  <c:v>1.3822132168748169E-2</c:v>
                </c:pt>
                <c:pt idx="1719">
                  <c:v>1.381952564575073E-2</c:v>
                </c:pt>
                <c:pt idx="1720">
                  <c:v>1.3816922595575321E-2</c:v>
                </c:pt>
                <c:pt idx="1721">
                  <c:v>1.3814323052354638E-2</c:v>
                </c:pt>
                <c:pt idx="1722">
                  <c:v>1.3811727049821698E-2</c:v>
                </c:pt>
                <c:pt idx="1723">
                  <c:v>1.3809134622109198E-2</c:v>
                </c:pt>
                <c:pt idx="1724">
                  <c:v>1.3806545803110026E-2</c:v>
                </c:pt>
                <c:pt idx="1725">
                  <c:v>1.3803960626876943E-2</c:v>
                </c:pt>
                <c:pt idx="1726">
                  <c:v>1.380170045113438E-2</c:v>
                </c:pt>
                <c:pt idx="1727">
                  <c:v>1.3797329995473007E-2</c:v>
                </c:pt>
                <c:pt idx="1728">
                  <c:v>1.3794758106371319E-2</c:v>
                </c:pt>
                <c:pt idx="1729">
                  <c:v>1.3792190015271544E-2</c:v>
                </c:pt>
                <c:pt idx="1730">
                  <c:v>1.3789259748442362E-2</c:v>
                </c:pt>
                <c:pt idx="1731">
                  <c:v>1.3787065363288775E-2</c:v>
                </c:pt>
                <c:pt idx="1732">
                  <c:v>1.3784508870271495E-2</c:v>
                </c:pt>
                <c:pt idx="1733">
                  <c:v>1.3781956311227361E-2</c:v>
                </c:pt>
                <c:pt idx="1734">
                  <c:v>1.37794077201292E-2</c:v>
                </c:pt>
                <c:pt idx="1735">
                  <c:v>1.3776863130949835E-2</c:v>
                </c:pt>
                <c:pt idx="1736">
                  <c:v>1.377432257766209E-2</c:v>
                </c:pt>
                <c:pt idx="1737">
                  <c:v>1.3771786094318728E-2</c:v>
                </c:pt>
                <c:pt idx="1738">
                  <c:v>1.3769253714732699E-2</c:v>
                </c:pt>
                <c:pt idx="1739">
                  <c:v>1.3766725473036701E-2</c:v>
                </c:pt>
                <c:pt idx="1740">
                  <c:v>1.3764201403123622E-2</c:v>
                </c:pt>
                <c:pt idx="1741">
                  <c:v>1.3761681538966286E-2</c:v>
                </c:pt>
                <c:pt idx="1742">
                  <c:v>1.3759165914617455E-2</c:v>
                </c:pt>
                <c:pt idx="1743">
                  <c:v>1.3756654563970017E-2</c:v>
                </c:pt>
                <c:pt idx="1744">
                  <c:v>1.3754147521076732E-2</c:v>
                </c:pt>
                <c:pt idx="1745">
                  <c:v>1.3751644819910425E-2</c:v>
                </c:pt>
                <c:pt idx="1746">
                  <c:v>1.3749146494363984E-2</c:v>
                </c:pt>
                <c:pt idx="1747">
                  <c:v>1.3746652578490171E-2</c:v>
                </c:pt>
                <c:pt idx="1748">
                  <c:v>1.3744163106181873E-2</c:v>
                </c:pt>
                <c:pt idx="1749">
                  <c:v>1.3741678111491851E-2</c:v>
                </c:pt>
                <c:pt idx="1750">
                  <c:v>1.3739197628472866E-2</c:v>
                </c:pt>
                <c:pt idx="1751">
                  <c:v>1.3736721690857934E-2</c:v>
                </c:pt>
                <c:pt idx="1752">
                  <c:v>1.3734250332859688E-2</c:v>
                </c:pt>
                <c:pt idx="1753">
                  <c:v>1.3731783588450952E-2</c:v>
                </c:pt>
                <c:pt idx="1754">
                  <c:v>1.3729321491444679E-2</c:v>
                </c:pt>
                <c:pt idx="1755">
                  <c:v>1.372686407589363E-2</c:v>
                </c:pt>
                <c:pt idx="1756">
                  <c:v>1.3724411375850565E-2</c:v>
                </c:pt>
                <c:pt idx="1757">
                  <c:v>1.3721963425128436E-2</c:v>
                </c:pt>
                <c:pt idx="1758">
                  <c:v>1.3719520257859941E-2</c:v>
                </c:pt>
                <c:pt idx="1759">
                  <c:v>1.3717081908017903E-2</c:v>
                </c:pt>
                <c:pt idx="1760">
                  <c:v>1.3714648409495211E-2</c:v>
                </c:pt>
                <c:pt idx="1761">
                  <c:v>1.3712219796264691E-2</c:v>
                </c:pt>
                <c:pt idx="1762">
                  <c:v>1.3709796102379102E-2</c:v>
                </c:pt>
                <c:pt idx="1763">
                  <c:v>1.3707377361731332E-2</c:v>
                </c:pt>
                <c:pt idx="1764">
                  <c:v>1.3704363618316506E-2</c:v>
                </c:pt>
                <c:pt idx="1765">
                  <c:v>1.3702211183526103E-2</c:v>
                </c:pt>
                <c:pt idx="1766">
                  <c:v>1.3700151199342869E-2</c:v>
                </c:pt>
                <c:pt idx="1767">
                  <c:v>1.3697752611614433E-2</c:v>
                </c:pt>
                <c:pt idx="1768">
                  <c:v>1.3695359147067876E-2</c:v>
                </c:pt>
                <c:pt idx="1769">
                  <c:v>1.3692970839676022E-2</c:v>
                </c:pt>
                <c:pt idx="1770">
                  <c:v>1.3690587723491632E-2</c:v>
                </c:pt>
                <c:pt idx="1771">
                  <c:v>1.3688209832247722E-2</c:v>
                </c:pt>
                <c:pt idx="1772">
                  <c:v>1.3685837200156925E-2</c:v>
                </c:pt>
                <c:pt idx="1773">
                  <c:v>1.368346986111213E-2</c:v>
                </c:pt>
                <c:pt idx="1774">
                  <c:v>1.3681107849246033E-2</c:v>
                </c:pt>
                <c:pt idx="1775">
                  <c:v>1.3678751198131778E-2</c:v>
                </c:pt>
                <c:pt idx="1776">
                  <c:v>1.3676399942221806E-2</c:v>
                </c:pt>
                <c:pt idx="1777">
                  <c:v>1.3673384880741324E-2</c:v>
                </c:pt>
                <c:pt idx="1778">
                  <c:v>1.3671713751106651E-2</c:v>
                </c:pt>
                <c:pt idx="1779">
                  <c:v>1.3669378883847116E-2</c:v>
                </c:pt>
                <c:pt idx="1780">
                  <c:v>1.3667049547603227E-2</c:v>
                </c:pt>
                <c:pt idx="1781">
                  <c:v>1.3664725776267872E-2</c:v>
                </c:pt>
                <c:pt idx="1782">
                  <c:v>1.3662076895153419E-2</c:v>
                </c:pt>
                <c:pt idx="1783">
                  <c:v>1.3660095063894317E-2</c:v>
                </c:pt>
                <c:pt idx="1784">
                  <c:v>1.3657788190961639E-2</c:v>
                </c:pt>
                <c:pt idx="1785">
                  <c:v>1.365548701890873E-2</c:v>
                </c:pt>
                <c:pt idx="1786">
                  <c:v>1.3653191581468604E-2</c:v>
                </c:pt>
                <c:pt idx="1787">
                  <c:v>1.3650901912853897E-2</c:v>
                </c:pt>
                <c:pt idx="1788">
                  <c:v>1.3648618046957495E-2</c:v>
                </c:pt>
                <c:pt idx="1789">
                  <c:v>1.3646340017672287E-2</c:v>
                </c:pt>
                <c:pt idx="1790">
                  <c:v>1.3644067859130971E-2</c:v>
                </c:pt>
                <c:pt idx="1791">
                  <c:v>1.3641801605226433E-2</c:v>
                </c:pt>
                <c:pt idx="1792">
                  <c:v>1.3639541289851564E-2</c:v>
                </c:pt>
                <c:pt idx="1793">
                  <c:v>1.363728694713906E-2</c:v>
                </c:pt>
                <c:pt idx="1794">
                  <c:v>1.3635038611061745E-2</c:v>
                </c:pt>
                <c:pt idx="1795">
                  <c:v>1.3632796315512508E-2</c:v>
                </c:pt>
                <c:pt idx="1796">
                  <c:v>1.3630560094464172E-2</c:v>
                </c:pt>
                <c:pt idx="1797">
                  <c:v>1.3628329981889564E-2</c:v>
                </c:pt>
                <c:pt idx="1798">
                  <c:v>1.3626106011921379E-2</c:v>
                </c:pt>
                <c:pt idx="1799">
                  <c:v>1.3623888218292635E-2</c:v>
                </c:pt>
                <c:pt idx="1800">
                  <c:v>1.3621676635215962E-2</c:v>
                </c:pt>
                <c:pt idx="1801">
                  <c:v>1.3619471296424379E-2</c:v>
                </c:pt>
                <c:pt idx="1802">
                  <c:v>1.3617272236210454E-2</c:v>
                </c:pt>
                <c:pt idx="1803">
                  <c:v>1.361507948814733E-2</c:v>
                </c:pt>
                <c:pt idx="1804">
                  <c:v>1.3612893086607514E-2</c:v>
                </c:pt>
                <c:pt idx="1805">
                  <c:v>1.3610713065244084E-2</c:v>
                </c:pt>
                <c:pt idx="1806">
                  <c:v>1.3608539458349611E-2</c:v>
                </c:pt>
                <c:pt idx="1807">
                  <c:v>1.360637229965711E-2</c:v>
                </c:pt>
                <c:pt idx="1808">
                  <c:v>1.3604211623139406E-2</c:v>
                </c:pt>
                <c:pt idx="1809">
                  <c:v>1.3602057463009132E-2</c:v>
                </c:pt>
                <c:pt idx="1810">
                  <c:v>1.3599909852999303E-2</c:v>
                </c:pt>
                <c:pt idx="1811">
                  <c:v>1.3597768827162682E-2</c:v>
                </c:pt>
                <c:pt idx="1812">
                  <c:v>1.3595634419631963E-2</c:v>
                </c:pt>
                <c:pt idx="1813">
                  <c:v>1.3593506664060229E-2</c:v>
                </c:pt>
                <c:pt idx="1814">
                  <c:v>1.3591385594740046E-2</c:v>
                </c:pt>
                <c:pt idx="1815">
                  <c:v>1.3589271245484369E-2</c:v>
                </c:pt>
                <c:pt idx="1816">
                  <c:v>1.3586863118586479E-2</c:v>
                </c:pt>
                <c:pt idx="1817">
                  <c:v>1.3584763283960299E-2</c:v>
                </c:pt>
                <c:pt idx="1818">
                  <c:v>1.3582968857992483E-2</c:v>
                </c:pt>
                <c:pt idx="1819">
                  <c:v>1.3580881728882943E-2</c:v>
                </c:pt>
                <c:pt idx="1820">
                  <c:v>1.3578801489781966E-2</c:v>
                </c:pt>
                <c:pt idx="1821">
                  <c:v>1.3576728174662378E-2</c:v>
                </c:pt>
                <c:pt idx="1822">
                  <c:v>1.3574661817417066E-2</c:v>
                </c:pt>
                <c:pt idx="1823">
                  <c:v>1.3572602452098792E-2</c:v>
                </c:pt>
                <c:pt idx="1824">
                  <c:v>1.3570550112760316E-2</c:v>
                </c:pt>
                <c:pt idx="1825">
                  <c:v>1.3568504833134654E-2</c:v>
                </c:pt>
                <c:pt idx="1826">
                  <c:v>1.3566466647434439E-2</c:v>
                </c:pt>
                <c:pt idx="1827">
                  <c:v>1.3564435589632495E-2</c:v>
                </c:pt>
                <c:pt idx="1828">
                  <c:v>1.3562411693541776E-2</c:v>
                </c:pt>
                <c:pt idx="1829">
                  <c:v>1.3560394993215041E-2</c:v>
                </c:pt>
                <c:pt idx="1830">
                  <c:v>1.3558385522705052E-2</c:v>
                </c:pt>
                <c:pt idx="1831">
                  <c:v>1.3556383315904696E-2</c:v>
                </c:pt>
                <c:pt idx="1832">
                  <c:v>1.3553819777882836E-2</c:v>
                </c:pt>
                <c:pt idx="1833">
                  <c:v>1.3552400829404121E-2</c:v>
                </c:pt>
                <c:pt idx="1834">
                  <c:v>1.355042061764955E-2</c:v>
                </c:pt>
                <c:pt idx="1835">
                  <c:v>1.3548447805575847E-2</c:v>
                </c:pt>
                <c:pt idx="1836">
                  <c:v>1.3546482426995965E-2</c:v>
                </c:pt>
                <c:pt idx="1837">
                  <c:v>1.3544524516202472E-2</c:v>
                </c:pt>
                <c:pt idx="1838">
                  <c:v>1.3542574106928384E-2</c:v>
                </c:pt>
                <c:pt idx="1839">
                  <c:v>1.3540631233146527E-2</c:v>
                </c:pt>
                <c:pt idx="1840">
                  <c:v>1.3538695928909661E-2</c:v>
                </c:pt>
                <c:pt idx="1841">
                  <c:v>1.353676822819061E-2</c:v>
                </c:pt>
                <c:pt idx="1842">
                  <c:v>1.3534848164962199E-2</c:v>
                </c:pt>
                <c:pt idx="1843">
                  <c:v>1.3532935773117316E-2</c:v>
                </c:pt>
                <c:pt idx="1844">
                  <c:v>1.3531031086788659E-2</c:v>
                </c:pt>
                <c:pt idx="1845">
                  <c:v>1.3529134139789178E-2</c:v>
                </c:pt>
                <c:pt idx="1846">
                  <c:v>1.3527244966331509E-2</c:v>
                </c:pt>
                <c:pt idx="1847">
                  <c:v>1.3525363600148665E-2</c:v>
                </c:pt>
                <c:pt idx="1848">
                  <c:v>1.3523490075373346E-2</c:v>
                </c:pt>
                <c:pt idx="1849">
                  <c:v>1.3521624425818501E-2</c:v>
                </c:pt>
                <c:pt idx="1850">
                  <c:v>1.351976668561683E-2</c:v>
                </c:pt>
                <c:pt idx="1851">
                  <c:v>1.3517916888661219E-2</c:v>
                </c:pt>
                <c:pt idx="1852">
                  <c:v>1.351607506900443E-2</c:v>
                </c:pt>
                <c:pt idx="1853">
                  <c:v>1.351424126053935E-2</c:v>
                </c:pt>
                <c:pt idx="1854">
                  <c:v>1.3512415497318742E-2</c:v>
                </c:pt>
                <c:pt idx="1855">
                  <c:v>1.3510597813235492E-2</c:v>
                </c:pt>
                <c:pt idx="1856">
                  <c:v>1.3508788242342362E-2</c:v>
                </c:pt>
                <c:pt idx="1857">
                  <c:v>1.3506986818692113E-2</c:v>
                </c:pt>
                <c:pt idx="1858">
                  <c:v>1.3505193575937824E-2</c:v>
                </c:pt>
                <c:pt idx="1859">
                  <c:v>1.3503408548452001E-2</c:v>
                </c:pt>
                <c:pt idx="1860">
                  <c:v>1.3501631769967659E-2</c:v>
                </c:pt>
                <c:pt idx="1861">
                  <c:v>1.3499863274617496E-2</c:v>
                </c:pt>
                <c:pt idx="1862">
                  <c:v>1.3498103096134528E-2</c:v>
                </c:pt>
                <c:pt idx="1863">
                  <c:v>1.3496351268731388E-2</c:v>
                </c:pt>
                <c:pt idx="1864">
                  <c:v>1.3494607826300964E-2</c:v>
                </c:pt>
                <c:pt idx="1865">
                  <c:v>1.3492872802896017E-2</c:v>
                </c:pt>
                <c:pt idx="1866">
                  <c:v>1.3491146232329498E-2</c:v>
                </c:pt>
                <c:pt idx="1867">
                  <c:v>1.3489428148734106E-2</c:v>
                </c:pt>
                <c:pt idx="1868">
                  <c:v>1.3487475060323106E-2</c:v>
                </c:pt>
                <c:pt idx="1869">
                  <c:v>1.3486017578108189E-2</c:v>
                </c:pt>
                <c:pt idx="1870">
                  <c:v>1.3484325159183186E-2</c:v>
                </c:pt>
                <c:pt idx="1871">
                  <c:v>1.3482641362960734E-2</c:v>
                </c:pt>
                <c:pt idx="1872">
                  <c:v>1.3480966223573532E-2</c:v>
                </c:pt>
                <c:pt idx="1873">
                  <c:v>1.3479299774994402E-2</c:v>
                </c:pt>
                <c:pt idx="1874">
                  <c:v>1.3477642051036298E-2</c:v>
                </c:pt>
                <c:pt idx="1875">
                  <c:v>1.3475993085911853E-2</c:v>
                </c:pt>
                <c:pt idx="1876">
                  <c:v>1.3474352913513954E-2</c:v>
                </c:pt>
                <c:pt idx="1877">
                  <c:v>1.3472721567735491E-2</c:v>
                </c:pt>
                <c:pt idx="1878">
                  <c:v>1.3471099082629223E-2</c:v>
                </c:pt>
                <c:pt idx="1879">
                  <c:v>1.3469485492247912E-2</c:v>
                </c:pt>
                <c:pt idx="1880">
                  <c:v>1.3467880830404511E-2</c:v>
                </c:pt>
                <c:pt idx="1881">
                  <c:v>1.3466285131151778E-2</c:v>
                </c:pt>
                <c:pt idx="1882">
                  <c:v>1.346469842846254E-2</c:v>
                </c:pt>
                <c:pt idx="1883">
                  <c:v>1.3462671656272462E-2</c:v>
                </c:pt>
                <c:pt idx="1884">
                  <c:v>1.3461552148665845E-2</c:v>
                </c:pt>
                <c:pt idx="1885">
                  <c:v>1.3459992639583973E-2</c:v>
                </c:pt>
                <c:pt idx="1886">
                  <c:v>1.3458221528086511E-2</c:v>
                </c:pt>
                <c:pt idx="1887">
                  <c:v>1.3456901052757431E-2</c:v>
                </c:pt>
                <c:pt idx="1888">
                  <c:v>1.3455369043038345E-2</c:v>
                </c:pt>
                <c:pt idx="1889">
                  <c:v>1.3453846267692526E-2</c:v>
                </c:pt>
                <c:pt idx="1890">
                  <c:v>1.3452332760692798E-2</c:v>
                </c:pt>
                <c:pt idx="1891">
                  <c:v>1.3450828556091921E-2</c:v>
                </c:pt>
                <c:pt idx="1892">
                  <c:v>1.3449333687862719E-2</c:v>
                </c:pt>
                <c:pt idx="1893">
                  <c:v>1.3447848190057954E-2</c:v>
                </c:pt>
                <c:pt idx="1894">
                  <c:v>1.3446372096330705E-2</c:v>
                </c:pt>
                <c:pt idx="1895">
                  <c:v>1.3444905440973542E-2</c:v>
                </c:pt>
                <c:pt idx="1896">
                  <c:v>1.3443448257879353E-2</c:v>
                </c:pt>
                <c:pt idx="1897">
                  <c:v>1.3442000581020963E-2</c:v>
                </c:pt>
                <c:pt idx="1898">
                  <c:v>1.344056244429126E-2</c:v>
                </c:pt>
                <c:pt idx="1899">
                  <c:v>1.343913388182294E-2</c:v>
                </c:pt>
                <c:pt idx="1900">
                  <c:v>1.3437714927508893E-2</c:v>
                </c:pt>
                <c:pt idx="1901">
                  <c:v>1.3436305615242006E-2</c:v>
                </c:pt>
                <c:pt idx="1902">
                  <c:v>1.3434905979234912E-2</c:v>
                </c:pt>
                <c:pt idx="1903">
                  <c:v>1.3433516053220629E-2</c:v>
                </c:pt>
                <c:pt idx="1904">
                  <c:v>1.3432135871251916E-2</c:v>
                </c:pt>
                <c:pt idx="1905">
                  <c:v>1.3430765467301597E-2</c:v>
                </c:pt>
                <c:pt idx="1906">
                  <c:v>1.3429404875422435E-2</c:v>
                </c:pt>
                <c:pt idx="1907">
                  <c:v>1.3428054129587252E-2</c:v>
                </c:pt>
                <c:pt idx="1908">
                  <c:v>1.3426713263688939E-2</c:v>
                </c:pt>
                <c:pt idx="1909">
                  <c:v>1.3425382311700318E-2</c:v>
                </c:pt>
                <c:pt idx="1910">
                  <c:v>1.3424061307674151E-2</c:v>
                </c:pt>
                <c:pt idx="1911">
                  <c:v>1.3422750285583263E-2</c:v>
                </c:pt>
                <c:pt idx="1912">
                  <c:v>1.3421449279320541E-2</c:v>
                </c:pt>
                <c:pt idx="1913">
                  <c:v>1.3420158323018683E-2</c:v>
                </c:pt>
                <c:pt idx="1914">
                  <c:v>1.3418877450490641E-2</c:v>
                </c:pt>
                <c:pt idx="1915">
                  <c:v>1.3417606695869111E-2</c:v>
                </c:pt>
                <c:pt idx="1916">
                  <c:v>1.341634609288711E-2</c:v>
                </c:pt>
                <c:pt idx="1917">
                  <c:v>1.3415095675677335E-2</c:v>
                </c:pt>
                <c:pt idx="1918">
                  <c:v>1.3413855478292547E-2</c:v>
                </c:pt>
                <c:pt idx="1919">
                  <c:v>1.3412625534625633E-2</c:v>
                </c:pt>
                <c:pt idx="1920">
                  <c:v>1.3411059299803796E-2</c:v>
                </c:pt>
                <c:pt idx="1921">
                  <c:v>1.3409852920807097E-2</c:v>
                </c:pt>
                <c:pt idx="1922">
                  <c:v>1.3408827130394485E-2</c:v>
                </c:pt>
                <c:pt idx="1923">
                  <c:v>1.3407640028377799E-2</c:v>
                </c:pt>
                <c:pt idx="1924">
                  <c:v>1.3406463354899145E-2</c:v>
                </c:pt>
                <c:pt idx="1925">
                  <c:v>1.3405297143771477E-2</c:v>
                </c:pt>
                <c:pt idx="1926">
                  <c:v>1.3404141429047556E-2</c:v>
                </c:pt>
                <c:pt idx="1927">
                  <c:v>1.3402996244780141E-2</c:v>
                </c:pt>
                <c:pt idx="1928">
                  <c:v>1.3401861624942057E-2</c:v>
                </c:pt>
                <c:pt idx="1929">
                  <c:v>1.3400737603346258E-2</c:v>
                </c:pt>
                <c:pt idx="1930">
                  <c:v>1.3399624214125438E-2</c:v>
                </c:pt>
                <c:pt idx="1931">
                  <c:v>1.3398521491252424E-2</c:v>
                </c:pt>
                <c:pt idx="1932">
                  <c:v>1.3397429468540167E-2</c:v>
                </c:pt>
                <c:pt idx="1933">
                  <c:v>1.3396041216946486E-2</c:v>
                </c:pt>
                <c:pt idx="1934">
                  <c:v>1.3395277660048777E-2</c:v>
                </c:pt>
                <c:pt idx="1935">
                  <c:v>1.339421794205542E-2</c:v>
                </c:pt>
                <c:pt idx="1936">
                  <c:v>1.3393169060353927E-2</c:v>
                </c:pt>
                <c:pt idx="1937">
                  <c:v>1.339213104875725E-2</c:v>
                </c:pt>
                <c:pt idx="1938">
                  <c:v>1.3390958103816075E-2</c:v>
                </c:pt>
                <c:pt idx="1939">
                  <c:v>1.3390087772009451E-2</c:v>
                </c:pt>
                <c:pt idx="1940">
                  <c:v>1.3389082574883915E-2</c:v>
                </c:pt>
                <c:pt idx="1941">
                  <c:v>1.3388088383754493E-2</c:v>
                </c:pt>
                <c:pt idx="1942">
                  <c:v>1.338710523259401E-2</c:v>
                </c:pt>
                <c:pt idx="1943">
                  <c:v>1.3386133155615099E-2</c:v>
                </c:pt>
                <c:pt idx="1944">
                  <c:v>1.338517218647084E-2</c:v>
                </c:pt>
                <c:pt idx="1945">
                  <c:v>1.3384222359453801E-2</c:v>
                </c:pt>
                <c:pt idx="1946">
                  <c:v>1.3383283708376936E-2</c:v>
                </c:pt>
                <c:pt idx="1947">
                  <c:v>1.3382356267213069E-2</c:v>
                </c:pt>
                <c:pt idx="1948">
                  <c:v>1.3381440069935024E-2</c:v>
                </c:pt>
                <c:pt idx="1949">
                  <c:v>1.3380535150675499E-2</c:v>
                </c:pt>
                <c:pt idx="1950">
                  <c:v>1.3379641543087573E-2</c:v>
                </c:pt>
                <c:pt idx="1951">
                  <c:v>1.3378759281543751E-2</c:v>
                </c:pt>
                <c:pt idx="1952">
                  <c:v>1.3377888399777049E-2</c:v>
                </c:pt>
                <c:pt idx="1953">
                  <c:v>1.3377028931760293E-2</c:v>
                </c:pt>
                <c:pt idx="1954">
                  <c:v>1.3376180911546243E-2</c:v>
                </c:pt>
                <c:pt idx="1955">
                  <c:v>1.3375344373027787E-2</c:v>
                </c:pt>
                <c:pt idx="1956">
                  <c:v>1.3374519350417557E-2</c:v>
                </c:pt>
                <c:pt idx="1957">
                  <c:v>1.3373705877368636E-2</c:v>
                </c:pt>
                <c:pt idx="1958">
                  <c:v>1.3372903988013718E-2</c:v>
                </c:pt>
                <c:pt idx="1959">
                  <c:v>1.3372113716325629E-2</c:v>
                </c:pt>
                <c:pt idx="1960">
                  <c:v>1.3371335096357129E-2</c:v>
                </c:pt>
                <c:pt idx="1961">
                  <c:v>1.337056816192117E-2</c:v>
                </c:pt>
                <c:pt idx="1962">
                  <c:v>1.3369812947070514E-2</c:v>
                </c:pt>
                <c:pt idx="1963">
                  <c:v>1.3369069485937857E-2</c:v>
                </c:pt>
                <c:pt idx="1964">
                  <c:v>1.3368337812256215E-2</c:v>
                </c:pt>
                <c:pt idx="1965">
                  <c:v>1.3367617960158285E-2</c:v>
                </c:pt>
                <c:pt idx="1966">
                  <c:v>1.3366909963457019E-2</c:v>
                </c:pt>
                <c:pt idx="1967">
                  <c:v>1.336621385636505E-2</c:v>
                </c:pt>
                <c:pt idx="1968">
                  <c:v>1.3365529672695331E-2</c:v>
                </c:pt>
                <c:pt idx="1969">
                  <c:v>1.3364857446420686E-2</c:v>
                </c:pt>
                <c:pt idx="1970">
                  <c:v>1.3364197211593876E-2</c:v>
                </c:pt>
                <c:pt idx="1971">
                  <c:v>1.3363549002107789E-2</c:v>
                </c:pt>
                <c:pt idx="1972">
                  <c:v>1.3362867249053778E-2</c:v>
                </c:pt>
                <c:pt idx="1973">
                  <c:v>1.3362496507536292E-2</c:v>
                </c:pt>
                <c:pt idx="1974">
                  <c:v>1.3362169187045581E-2</c:v>
                </c:pt>
                <c:pt idx="1975">
                  <c:v>1.3361776155438321E-2</c:v>
                </c:pt>
                <c:pt idx="1976">
                  <c:v>1.3361371080344853E-2</c:v>
                </c:pt>
                <c:pt idx="1977">
                  <c:v>1.3360953933148068E-2</c:v>
                </c:pt>
                <c:pt idx="1978">
                  <c:v>1.3360524684991049E-2</c:v>
                </c:pt>
                <c:pt idx="1979">
                  <c:v>1.3360083307096815E-2</c:v>
                </c:pt>
                <c:pt idx="1980">
                  <c:v>1.3359629770688386E-2</c:v>
                </c:pt>
                <c:pt idx="1981">
                  <c:v>1.3359164046988781E-2</c:v>
                </c:pt>
                <c:pt idx="1982">
                  <c:v>1.3358686107300954E-2</c:v>
                </c:pt>
                <c:pt idx="1983">
                  <c:v>1.335819592276799E-2</c:v>
                </c:pt>
                <c:pt idx="1984">
                  <c:v>1.335769346477278E-2</c:v>
                </c:pt>
                <c:pt idx="1985">
                  <c:v>1.335717870437847E-2</c:v>
                </c:pt>
                <c:pt idx="1986">
                  <c:v>1.3356651612888015E-2</c:v>
                </c:pt>
                <c:pt idx="1987">
                  <c:v>1.3356112161524436E-2</c:v>
                </c:pt>
                <c:pt idx="1988">
                  <c:v>1.3355815397817494E-2</c:v>
                </c:pt>
                <c:pt idx="1989">
                  <c:v>1.3354996064149915E-2</c:v>
                </c:pt>
                <c:pt idx="1990">
                  <c:v>1.3354335956661245E-2</c:v>
                </c:pt>
                <c:pt idx="1991">
                  <c:v>1.3353830182039061E-2</c:v>
                </c:pt>
                <c:pt idx="1992">
                  <c:v>1.3353228499894954E-2</c:v>
                </c:pt>
                <c:pt idx="1993">
                  <c:v>1.3352614285215836E-2</c:v>
                </c:pt>
                <c:pt idx="1994">
                  <c:v>1.3351987509304664E-2</c:v>
                </c:pt>
                <c:pt idx="1995">
                  <c:v>1.3351348143384456E-2</c:v>
                </c:pt>
                <c:pt idx="1996">
                  <c:v>1.3350696158678232E-2</c:v>
                </c:pt>
                <c:pt idx="1997">
                  <c:v>1.3350031526568884E-2</c:v>
                </c:pt>
                <c:pt idx="1998">
                  <c:v>1.3349354217959686E-2</c:v>
                </c:pt>
                <c:pt idx="1999">
                  <c:v>1.3348664204393401E-2</c:v>
                </c:pt>
                <c:pt idx="2000">
                  <c:v>1.3347961457013113E-2</c:v>
                </c:pt>
                <c:pt idx="2001">
                  <c:v>1.3347245946881969E-2</c:v>
                </c:pt>
                <c:pt idx="2002">
                  <c:v>1.3346517645542733E-2</c:v>
                </c:pt>
                <c:pt idx="2003">
                  <c:v>1.3345776523898678E-2</c:v>
                </c:pt>
                <c:pt idx="2004">
                  <c:v>1.3345022553412633E-2</c:v>
                </c:pt>
                <c:pt idx="2005">
                  <c:v>1.3344255705227681E-2</c:v>
                </c:pt>
                <c:pt idx="2006">
                  <c:v>1.3343475950726713E-2</c:v>
                </c:pt>
                <c:pt idx="2007">
                  <c:v>1.3342683260813004E-2</c:v>
                </c:pt>
                <c:pt idx="2008">
                  <c:v>1.3341877607109254E-2</c:v>
                </c:pt>
                <c:pt idx="2009">
                  <c:v>1.3341058960518737E-2</c:v>
                </c:pt>
                <c:pt idx="2010">
                  <c:v>1.3340227292504281E-2</c:v>
                </c:pt>
                <c:pt idx="2011">
                  <c:v>1.3339382574129033E-2</c:v>
                </c:pt>
                <c:pt idx="2012">
                  <c:v>1.3338524776775884E-2</c:v>
                </c:pt>
                <c:pt idx="2013">
                  <c:v>1.3337653871587918E-2</c:v>
                </c:pt>
                <c:pt idx="2014">
                  <c:v>1.3336769829788153E-2</c:v>
                </c:pt>
                <c:pt idx="2015">
                  <c:v>1.3335872622599609E-2</c:v>
                </c:pt>
                <c:pt idx="2016">
                  <c:v>1.3334962221405178E-2</c:v>
                </c:pt>
                <c:pt idx="2017">
                  <c:v>1.3334038597268005E-2</c:v>
                </c:pt>
                <c:pt idx="2018">
                  <c:v>1.3333101721491047E-2</c:v>
                </c:pt>
                <c:pt idx="2019">
                  <c:v>1.3332151565297323E-2</c:v>
                </c:pt>
                <c:pt idx="2020">
                  <c:v>1.3331188099829916E-2</c:v>
                </c:pt>
                <c:pt idx="2021">
                  <c:v>1.3330211296551653E-2</c:v>
                </c:pt>
                <c:pt idx="2022">
                  <c:v>1.3329221126445745E-2</c:v>
                </c:pt>
                <c:pt idx="2023">
                  <c:v>1.3328217560815148E-2</c:v>
                </c:pt>
                <c:pt idx="2024">
                  <c:v>1.3327253856578736E-2</c:v>
                </c:pt>
                <c:pt idx="2025">
                  <c:v>1.3326217562461551E-2</c:v>
                </c:pt>
                <c:pt idx="2026">
                  <c:v>1.3324975969259967E-2</c:v>
                </c:pt>
                <c:pt idx="2027">
                  <c:v>1.3323916601626351E-2</c:v>
                </c:pt>
                <c:pt idx="2028">
                  <c:v>1.3322843690666275E-2</c:v>
                </c:pt>
                <c:pt idx="2029">
                  <c:v>1.332175720736295E-2</c:v>
                </c:pt>
                <c:pt idx="2030">
                  <c:v>1.3320657123179203E-2</c:v>
                </c:pt>
                <c:pt idx="2031">
                  <c:v>1.3319543409178181E-2</c:v>
                </c:pt>
                <c:pt idx="2032">
                  <c:v>1.3318416036822711E-2</c:v>
                </c:pt>
                <c:pt idx="2033">
                  <c:v>1.3317274977096005E-2</c:v>
                </c:pt>
                <c:pt idx="2034">
                  <c:v>1.3316120201221082E-2</c:v>
                </c:pt>
                <c:pt idx="2035">
                  <c:v>1.3314951680660769E-2</c:v>
                </c:pt>
                <c:pt idx="2036">
                  <c:v>1.3313769386478214E-2</c:v>
                </c:pt>
                <c:pt idx="2037">
                  <c:v>1.3312573290056307E-2</c:v>
                </c:pt>
                <c:pt idx="2038">
                  <c:v>1.3311999228442062E-2</c:v>
                </c:pt>
                <c:pt idx="2039">
                  <c:v>1.3309434033921264E-2</c:v>
                </c:pt>
                <c:pt idx="2040">
                  <c:v>1.3308188408558408E-2</c:v>
                </c:pt>
                <c:pt idx="2041">
                  <c:v>1.330692884938145E-2</c:v>
                </c:pt>
                <c:pt idx="2042">
                  <c:v>1.3305472254376838E-2</c:v>
                </c:pt>
                <c:pt idx="2043">
                  <c:v>1.3304367814237494E-2</c:v>
                </c:pt>
                <c:pt idx="2044">
                  <c:v>1.3303066280876408E-2</c:v>
                </c:pt>
                <c:pt idx="2045">
                  <c:v>1.3301750698593295E-2</c:v>
                </c:pt>
                <c:pt idx="2046">
                  <c:v>1.3300421038611177E-2</c:v>
                </c:pt>
                <c:pt idx="2047">
                  <c:v>1.329907727215307E-2</c:v>
                </c:pt>
                <c:pt idx="2048">
                  <c:v>1.3297719370521932E-2</c:v>
                </c:pt>
                <c:pt idx="2049">
                  <c:v>1.3296347304940781E-2</c:v>
                </c:pt>
                <c:pt idx="2050">
                  <c:v>1.32949610465527E-2</c:v>
                </c:pt>
                <c:pt idx="2051">
                  <c:v>1.3293560566580709E-2</c:v>
                </c:pt>
                <c:pt idx="2052">
                  <c:v>1.3292145836407698E-2</c:v>
                </c:pt>
                <c:pt idx="2053">
                  <c:v>1.3290716827176752E-2</c:v>
                </c:pt>
                <c:pt idx="2054">
                  <c:v>1.3289273510110888E-2</c:v>
                </c:pt>
                <c:pt idx="2055">
                  <c:v>1.3287815856433127E-2</c:v>
                </c:pt>
                <c:pt idx="2056">
                  <c:v>1.3286343837446424E-2</c:v>
                </c:pt>
                <c:pt idx="2057">
                  <c:v>1.3284857424293861E-2</c:v>
                </c:pt>
                <c:pt idx="2058">
                  <c:v>1.3283356588278394E-2</c:v>
                </c:pt>
                <c:pt idx="2059">
                  <c:v>1.3281841300543107E-2</c:v>
                </c:pt>
                <c:pt idx="2060">
                  <c:v>1.328031153247089E-2</c:v>
                </c:pt>
                <c:pt idx="2061">
                  <c:v>1.3278767255204826E-2</c:v>
                </c:pt>
                <c:pt idx="2062">
                  <c:v>1.3277208439967936E-2</c:v>
                </c:pt>
                <c:pt idx="2063">
                  <c:v>1.3275635057983237E-2</c:v>
                </c:pt>
                <c:pt idx="2064">
                  <c:v>1.327404708047375E-2</c:v>
                </c:pt>
                <c:pt idx="2065">
                  <c:v>1.3272444478742429E-2</c:v>
                </c:pt>
                <c:pt idx="2066">
                  <c:v>1.3270827224012294E-2</c:v>
                </c:pt>
                <c:pt idx="2067">
                  <c:v>1.3269195287506363E-2</c:v>
                </c:pt>
                <c:pt idx="2068">
                  <c:v>1.3267548640367721E-2</c:v>
                </c:pt>
                <c:pt idx="2069">
                  <c:v>1.3265887253899322E-2</c:v>
                </c:pt>
                <c:pt idx="2070">
                  <c:v>1.3264211099324186E-2</c:v>
                </c:pt>
                <c:pt idx="2071">
                  <c:v>1.3262520147945267E-2</c:v>
                </c:pt>
                <c:pt idx="2072">
                  <c:v>1.3260814370905649E-2</c:v>
                </c:pt>
                <c:pt idx="2073">
                  <c:v>1.3259093739508288E-2</c:v>
                </c:pt>
                <c:pt idx="2074">
                  <c:v>1.3257358224896265E-2</c:v>
                </c:pt>
                <c:pt idx="2075">
                  <c:v>1.3255607798452473E-2</c:v>
                </c:pt>
                <c:pt idx="2076">
                  <c:v>1.3253589014592393E-2</c:v>
                </c:pt>
                <c:pt idx="2077">
                  <c:v>1.3251806536986876E-2</c:v>
                </c:pt>
                <c:pt idx="2078">
                  <c:v>1.3250266759641249E-2</c:v>
                </c:pt>
                <c:pt idx="2079">
                  <c:v>1.3248456397700892E-2</c:v>
                </c:pt>
                <c:pt idx="2080">
                  <c:v>1.3246630979963925E-2</c:v>
                </c:pt>
                <c:pt idx="2081">
                  <c:v>1.324479047781324E-2</c:v>
                </c:pt>
                <c:pt idx="2082">
                  <c:v>1.3242934862232048E-2</c:v>
                </c:pt>
                <c:pt idx="2083">
                  <c:v>1.324106410460324E-2</c:v>
                </c:pt>
                <c:pt idx="2084">
                  <c:v>1.3239178176149835E-2</c:v>
                </c:pt>
                <c:pt idx="2085">
                  <c:v>1.3237277048174789E-2</c:v>
                </c:pt>
                <c:pt idx="2086">
                  <c:v>1.3235360691741249E-2</c:v>
                </c:pt>
                <c:pt idx="2087">
                  <c:v>1.323342907815217E-2</c:v>
                </c:pt>
                <c:pt idx="2088">
                  <c:v>1.3231482178790444E-2</c:v>
                </c:pt>
                <c:pt idx="2089">
                  <c:v>1.3229519964719216E-2</c:v>
                </c:pt>
                <c:pt idx="2090">
                  <c:v>1.3227542407161508E-2</c:v>
                </c:pt>
                <c:pt idx="2091">
                  <c:v>1.3225549477340337E-2</c:v>
                </c:pt>
                <c:pt idx="2092">
                  <c:v>1.3222964505104073E-2</c:v>
                </c:pt>
                <c:pt idx="2093">
                  <c:v>1.3221517386199366E-2</c:v>
                </c:pt>
                <c:pt idx="2094">
                  <c:v>1.3219478167165732E-2</c:v>
                </c:pt>
                <c:pt idx="2095">
                  <c:v>1.3217423460920585E-2</c:v>
                </c:pt>
                <c:pt idx="2096">
                  <c:v>1.3215353238686944E-2</c:v>
                </c:pt>
                <c:pt idx="2097">
                  <c:v>1.3213267471527956E-2</c:v>
                </c:pt>
                <c:pt idx="2098">
                  <c:v>1.3211166130826513E-2</c:v>
                </c:pt>
                <c:pt idx="2099">
                  <c:v>1.3209049187805633E-2</c:v>
                </c:pt>
                <c:pt idx="2100">
                  <c:v>1.3206916613768271E-2</c:v>
                </c:pt>
                <c:pt idx="2101">
                  <c:v>1.320476837969764E-2</c:v>
                </c:pt>
                <c:pt idx="2102">
                  <c:v>1.3202604457056566E-2</c:v>
                </c:pt>
                <c:pt idx="2103">
                  <c:v>1.3200424816988132E-2</c:v>
                </c:pt>
                <c:pt idx="2104">
                  <c:v>1.3198229430715358E-2</c:v>
                </c:pt>
                <c:pt idx="2105">
                  <c:v>1.3196018269541199E-2</c:v>
                </c:pt>
                <c:pt idx="2106">
                  <c:v>1.3193791304688673E-2</c:v>
                </c:pt>
                <c:pt idx="2107">
                  <c:v>1.3191548507300865E-2</c:v>
                </c:pt>
                <c:pt idx="2108">
                  <c:v>1.3189289848760666E-2</c:v>
                </c:pt>
                <c:pt idx="2109">
                  <c:v>1.3187015300051286E-2</c:v>
                </c:pt>
                <c:pt idx="2110">
                  <c:v>1.3184724832635553E-2</c:v>
                </c:pt>
                <c:pt idx="2111">
                  <c:v>1.3182418417736486E-2</c:v>
                </c:pt>
                <c:pt idx="2112">
                  <c:v>1.3180096026417232E-2</c:v>
                </c:pt>
                <c:pt idx="2113">
                  <c:v>1.3177757629980746E-2</c:v>
                </c:pt>
                <c:pt idx="2114">
                  <c:v>1.3175403199889857E-2</c:v>
                </c:pt>
                <c:pt idx="2115">
                  <c:v>1.3173032707047838E-2</c:v>
                </c:pt>
                <c:pt idx="2116">
                  <c:v>1.3170646122757645E-2</c:v>
                </c:pt>
                <c:pt idx="2117">
                  <c:v>1.3168243418482106E-2</c:v>
                </c:pt>
                <c:pt idx="2118">
                  <c:v>1.3165824565284368E-2</c:v>
                </c:pt>
                <c:pt idx="2119">
                  <c:v>1.3163389534307512E-2</c:v>
                </c:pt>
                <c:pt idx="2120">
                  <c:v>1.3160938296854496E-2</c:v>
                </c:pt>
                <c:pt idx="2121">
                  <c:v>1.3158470824228274E-2</c:v>
                </c:pt>
                <c:pt idx="2122">
                  <c:v>1.3155987087651866E-2</c:v>
                </c:pt>
                <c:pt idx="2123">
                  <c:v>1.3153487058268354E-2</c:v>
                </c:pt>
                <c:pt idx="2124">
                  <c:v>1.3150970707380694E-2</c:v>
                </c:pt>
                <c:pt idx="2125">
                  <c:v>1.3148438006211904E-2</c:v>
                </c:pt>
                <c:pt idx="2126">
                  <c:v>1.3145888926064941E-2</c:v>
                </c:pt>
                <c:pt idx="2127">
                  <c:v>1.3143323437923016E-2</c:v>
                </c:pt>
                <c:pt idx="2128">
                  <c:v>1.3140741513328891E-2</c:v>
                </c:pt>
                <c:pt idx="2129">
                  <c:v>1.313814312342565E-2</c:v>
                </c:pt>
                <c:pt idx="2130">
                  <c:v>1.3135528239356375E-2</c:v>
                </c:pt>
                <c:pt idx="2131">
                  <c:v>1.3132896832264151E-2</c:v>
                </c:pt>
                <c:pt idx="2132">
                  <c:v>1.3130248873611805E-2</c:v>
                </c:pt>
                <c:pt idx="2133">
                  <c:v>1.3127584334622355E-2</c:v>
                </c:pt>
                <c:pt idx="2134">
                  <c:v>1.3124903186358949E-2</c:v>
                </c:pt>
                <c:pt idx="2135">
                  <c:v>1.3122205400124543E-2</c:v>
                </c:pt>
                <c:pt idx="2136">
                  <c:v>1.3119490947302026E-2</c:v>
                </c:pt>
                <c:pt idx="2137">
                  <c:v>1.3116759798794675E-2</c:v>
                </c:pt>
                <c:pt idx="2138">
                  <c:v>1.3114011926065317E-2</c:v>
                </c:pt>
                <c:pt idx="2139">
                  <c:v>1.3111247300416906E-2</c:v>
                </c:pt>
                <c:pt idx="2140">
                  <c:v>1.3108465892992527E-2</c:v>
                </c:pt>
                <c:pt idx="2141">
                  <c:v>1.3105667674935262E-2</c:v>
                </c:pt>
                <c:pt idx="2142">
                  <c:v>1.3102852617548066E-2</c:v>
                </c:pt>
                <c:pt idx="2143">
                  <c:v>1.3099208468245749E-2</c:v>
                </c:pt>
                <c:pt idx="2144">
                  <c:v>1.3097171869755897E-2</c:v>
                </c:pt>
                <c:pt idx="2145">
                  <c:v>1.3094306121796961E-2</c:v>
                </c:pt>
                <c:pt idx="2146">
                  <c:v>1.3091423419480108E-2</c:v>
                </c:pt>
                <c:pt idx="2147">
                  <c:v>1.3088523734028357E-2</c:v>
                </c:pt>
                <c:pt idx="2148">
                  <c:v>1.3085607036504854E-2</c:v>
                </c:pt>
                <c:pt idx="2149">
                  <c:v>1.3082673298452363E-2</c:v>
                </c:pt>
                <c:pt idx="2150">
                  <c:v>1.3079722490854095E-2</c:v>
                </c:pt>
                <c:pt idx="2151">
                  <c:v>1.3076754585013006E-2</c:v>
                </c:pt>
                <c:pt idx="2152">
                  <c:v>1.3073769552232051E-2</c:v>
                </c:pt>
                <c:pt idx="2153">
                  <c:v>1.3070767363654312E-2</c:v>
                </c:pt>
                <c:pt idx="2154">
                  <c:v>1.3067747990582745E-2</c:v>
                </c:pt>
                <c:pt idx="2155">
                  <c:v>1.306471140424037E-2</c:v>
                </c:pt>
                <c:pt idx="2156">
                  <c:v>1.3061657575850205E-2</c:v>
                </c:pt>
                <c:pt idx="2157">
                  <c:v>1.3058586476475398E-2</c:v>
                </c:pt>
                <c:pt idx="2158">
                  <c:v>1.3055498077658712E-2</c:v>
                </c:pt>
                <c:pt idx="2159">
                  <c:v>1.3052392350303421E-2</c:v>
                </c:pt>
                <c:pt idx="2160">
                  <c:v>1.3049269266032226E-2</c:v>
                </c:pt>
                <c:pt idx="2161">
                  <c:v>1.3046128795828338E-2</c:v>
                </c:pt>
                <c:pt idx="2162">
                  <c:v>1.3042970910834839E-2</c:v>
                </c:pt>
                <c:pt idx="2163">
                  <c:v>1.3039795582514557E-2</c:v>
                </c:pt>
                <c:pt idx="2164">
                  <c:v>1.303660278193064E-2</c:v>
                </c:pt>
                <c:pt idx="2165">
                  <c:v>1.3033392480465977E-2</c:v>
                </c:pt>
                <c:pt idx="2166">
                  <c:v>1.3030164649263654E-2</c:v>
                </c:pt>
                <c:pt idx="2167">
                  <c:v>1.3026919259546688E-2</c:v>
                </c:pt>
                <c:pt idx="2168">
                  <c:v>1.3023656282458163E-2</c:v>
                </c:pt>
                <c:pt idx="2169">
                  <c:v>1.3020375689460906E-2</c:v>
                </c:pt>
                <c:pt idx="2170">
                  <c:v>1.3017077451618064E-2</c:v>
                </c:pt>
                <c:pt idx="2171">
                  <c:v>1.3013761540232593E-2</c:v>
                </c:pt>
                <c:pt idx="2172">
                  <c:v>1.3010427926447576E-2</c:v>
                </c:pt>
                <c:pt idx="2173">
                  <c:v>1.300707658172584E-2</c:v>
                </c:pt>
                <c:pt idx="2174">
                  <c:v>1.3003707476970661E-2</c:v>
                </c:pt>
                <c:pt idx="2175">
                  <c:v>1.3000320583644864E-2</c:v>
                </c:pt>
                <c:pt idx="2176">
                  <c:v>1.2996915872971471E-2</c:v>
                </c:pt>
                <c:pt idx="2177">
                  <c:v>1.2993493315933691E-2</c:v>
                </c:pt>
                <c:pt idx="2178">
                  <c:v>1.2990052884154224E-2</c:v>
                </c:pt>
                <c:pt idx="2179">
                  <c:v>1.2986594548696218E-2</c:v>
                </c:pt>
                <c:pt idx="2180">
                  <c:v>1.2982620205521656E-2</c:v>
                </c:pt>
                <c:pt idx="2181">
                  <c:v>1.297962405147679E-2</c:v>
                </c:pt>
                <c:pt idx="2182">
                  <c:v>1.2976111832161408E-2</c:v>
                </c:pt>
                <c:pt idx="2183">
                  <c:v>1.2972581594299371E-2</c:v>
                </c:pt>
                <c:pt idx="2184">
                  <c:v>1.2969033308714017E-2</c:v>
                </c:pt>
                <c:pt idx="2185">
                  <c:v>1.2965466946948112E-2</c:v>
                </c:pt>
                <c:pt idx="2186">
                  <c:v>1.2961882479984865E-2</c:v>
                </c:pt>
                <c:pt idx="2187">
                  <c:v>1.2958279879207169E-2</c:v>
                </c:pt>
                <c:pt idx="2188">
                  <c:v>1.2954659115917977E-2</c:v>
                </c:pt>
                <c:pt idx="2189">
                  <c:v>1.2951020161180438E-2</c:v>
                </c:pt>
                <c:pt idx="2190">
                  <c:v>1.2947362986457378E-2</c:v>
                </c:pt>
                <c:pt idx="2191">
                  <c:v>1.2943687562652073E-2</c:v>
                </c:pt>
                <c:pt idx="2192">
                  <c:v>1.293999386122735E-2</c:v>
                </c:pt>
                <c:pt idx="2193">
                  <c:v>1.2936281853486165E-2</c:v>
                </c:pt>
                <c:pt idx="2194">
                  <c:v>1.2931482326390409E-2</c:v>
                </c:pt>
                <c:pt idx="2195">
                  <c:v>1.292880280338693E-2</c:v>
                </c:pt>
                <c:pt idx="2196">
                  <c:v>1.2925035703554855E-2</c:v>
                </c:pt>
                <c:pt idx="2197">
                  <c:v>1.2921250182458266E-2</c:v>
                </c:pt>
                <c:pt idx="2198">
                  <c:v>1.2916901278501314E-2</c:v>
                </c:pt>
                <c:pt idx="2199">
                  <c:v>1.2913623760324455E-2</c:v>
                </c:pt>
                <c:pt idx="2200">
                  <c:v>1.2909782801893144E-2</c:v>
                </c:pt>
                <c:pt idx="2201">
                  <c:v>1.2905923307009459E-2</c:v>
                </c:pt>
                <c:pt idx="2202">
                  <c:v>1.2902045246816485E-2</c:v>
                </c:pt>
                <c:pt idx="2203">
                  <c:v>1.2898148592377368E-2</c:v>
                </c:pt>
                <c:pt idx="2204">
                  <c:v>1.2894233315234871E-2</c:v>
                </c:pt>
                <c:pt idx="2205">
                  <c:v>1.289029938629227E-2</c:v>
                </c:pt>
                <c:pt idx="2206">
                  <c:v>1.2886346777012392E-2</c:v>
                </c:pt>
                <c:pt idx="2207">
                  <c:v>1.2882375458698192E-2</c:v>
                </c:pt>
                <c:pt idx="2208">
                  <c:v>1.2878385402252945E-2</c:v>
                </c:pt>
                <c:pt idx="2209">
                  <c:v>1.2874376579219415E-2</c:v>
                </c:pt>
                <c:pt idx="2210">
                  <c:v>1.2870348960660749E-2</c:v>
                </c:pt>
                <c:pt idx="2211">
                  <c:v>1.2866302517879902E-2</c:v>
                </c:pt>
                <c:pt idx="2212">
                  <c:v>1.2862237222099893E-2</c:v>
                </c:pt>
                <c:pt idx="2213">
                  <c:v>1.2858153044543741E-2</c:v>
                </c:pt>
                <c:pt idx="2214">
                  <c:v>1.2854049956434466E-2</c:v>
                </c:pt>
                <c:pt idx="2215">
                  <c:v>1.2849927929075022E-2</c:v>
                </c:pt>
                <c:pt idx="2216">
                  <c:v>1.2845786933608494E-2</c:v>
                </c:pt>
                <c:pt idx="2217">
                  <c:v>1.2841626941337836E-2</c:v>
                </c:pt>
                <c:pt idx="2218">
                  <c:v>1.2837447923326195E-2</c:v>
                </c:pt>
                <c:pt idx="2219">
                  <c:v>1.2833249851116335E-2</c:v>
                </c:pt>
                <c:pt idx="2220">
                  <c:v>1.2829032695691467E-2</c:v>
                </c:pt>
                <c:pt idx="2221">
                  <c:v>1.2824796428354546E-2</c:v>
                </c:pt>
                <c:pt idx="2222">
                  <c:v>1.2820541020408527E-2</c:v>
                </c:pt>
                <c:pt idx="2223">
                  <c:v>1.2816266442996493E-2</c:v>
                </c:pt>
                <c:pt idx="2224">
                  <c:v>1.2811972667261529E-2</c:v>
                </c:pt>
                <c:pt idx="2225">
                  <c:v>1.2807659664746396E-2</c:v>
                </c:pt>
                <c:pt idx="2226">
                  <c:v>1.280332740635437E-2</c:v>
                </c:pt>
                <c:pt idx="2227">
                  <c:v>1.2798975863548279E-2</c:v>
                </c:pt>
                <c:pt idx="2228">
                  <c:v>1.2794605007391269E-2</c:v>
                </c:pt>
                <c:pt idx="2229">
                  <c:v>1.2790214809346168E-2</c:v>
                </c:pt>
                <c:pt idx="2230">
                  <c:v>1.2785805240396186E-2</c:v>
                </c:pt>
                <c:pt idx="2231">
                  <c:v>1.2781376271924216E-2</c:v>
                </c:pt>
                <c:pt idx="2232">
                  <c:v>1.2775653331962289E-2</c:v>
                </c:pt>
                <c:pt idx="2233">
                  <c:v>1.2771179913606545E-2</c:v>
                </c:pt>
                <c:pt idx="2234">
                  <c:v>1.2767330040306391E-2</c:v>
                </c:pt>
                <c:pt idx="2235">
                  <c:v>1.2762820395728625E-2</c:v>
                </c:pt>
                <c:pt idx="2236">
                  <c:v>1.2758291203587291E-2</c:v>
                </c:pt>
                <c:pt idx="2237">
                  <c:v>1.2753742435185345E-2</c:v>
                </c:pt>
                <c:pt idx="2238">
                  <c:v>1.2749174061745805E-2</c:v>
                </c:pt>
                <c:pt idx="2239">
                  <c:v>1.2744586054571627E-2</c:v>
                </c:pt>
                <c:pt idx="2240">
                  <c:v>1.2739978384646022E-2</c:v>
                </c:pt>
                <c:pt idx="2241">
                  <c:v>1.2735351023431818E-2</c:v>
                </c:pt>
                <c:pt idx="2242">
                  <c:v>1.2730703942152033E-2</c:v>
                </c:pt>
                <c:pt idx="2243">
                  <c:v>1.2726037111949751E-2</c:v>
                </c:pt>
                <c:pt idx="2244">
                  <c:v>1.2721350504207862E-2</c:v>
                </c:pt>
                <c:pt idx="2245">
                  <c:v>1.2716644089909579E-2</c:v>
                </c:pt>
                <c:pt idx="2246">
                  <c:v>1.2711917840517728E-2</c:v>
                </c:pt>
                <c:pt idx="2247">
                  <c:v>1.2707171727175393E-2</c:v>
                </c:pt>
                <c:pt idx="2248">
                  <c:v>1.2702405721105592E-2</c:v>
                </c:pt>
                <c:pt idx="2249">
                  <c:v>1.2696248722754433E-2</c:v>
                </c:pt>
                <c:pt idx="2250">
                  <c:v>1.2692693572060598E-2</c:v>
                </c:pt>
                <c:pt idx="2251">
                  <c:v>1.2687297018336707E-2</c:v>
                </c:pt>
                <c:pt idx="2252">
                  <c:v>1.2682448293155346E-2</c:v>
                </c:pt>
                <c:pt idx="2253">
                  <c:v>1.2677579527284877E-2</c:v>
                </c:pt>
                <c:pt idx="2254">
                  <c:v>1.2672690692108191E-2</c:v>
                </c:pt>
                <c:pt idx="2255">
                  <c:v>1.2667781758688434E-2</c:v>
                </c:pt>
                <c:pt idx="2256">
                  <c:v>1.2662852698248628E-2</c:v>
                </c:pt>
                <c:pt idx="2257">
                  <c:v>1.2657903482171662E-2</c:v>
                </c:pt>
                <c:pt idx="2258">
                  <c:v>1.265293408160062E-2</c:v>
                </c:pt>
                <c:pt idx="2259">
                  <c:v>1.2647944467758521E-2</c:v>
                </c:pt>
                <c:pt idx="2260">
                  <c:v>1.2642934611788448E-2</c:v>
                </c:pt>
                <c:pt idx="2261">
                  <c:v>1.2637904485313101E-2</c:v>
                </c:pt>
                <c:pt idx="2262">
                  <c:v>1.2632854059075882E-2</c:v>
                </c:pt>
                <c:pt idx="2263">
                  <c:v>1.2627783304539619E-2</c:v>
                </c:pt>
                <c:pt idx="2264">
                  <c:v>1.2622692192927332E-2</c:v>
                </c:pt>
                <c:pt idx="2265">
                  <c:v>1.2617580695462038E-2</c:v>
                </c:pt>
                <c:pt idx="2266">
                  <c:v>1.2612448783446695E-2</c:v>
                </c:pt>
                <c:pt idx="2267">
                  <c:v>1.2607296427944448E-2</c:v>
                </c:pt>
                <c:pt idx="2268">
                  <c:v>1.2602123600418125E-2</c:v>
                </c:pt>
                <c:pt idx="2269">
                  <c:v>1.2596930271850937E-2</c:v>
                </c:pt>
                <c:pt idx="2270">
                  <c:v>1.2591716413625775E-2</c:v>
                </c:pt>
                <c:pt idx="2271">
                  <c:v>1.2586481997045595E-2</c:v>
                </c:pt>
                <c:pt idx="2272">
                  <c:v>1.2581226993173544E-2</c:v>
                </c:pt>
                <c:pt idx="2273">
                  <c:v>1.2575951373312577E-2</c:v>
                </c:pt>
                <c:pt idx="2274">
                  <c:v>1.2570655108685713E-2</c:v>
                </c:pt>
                <c:pt idx="2275">
                  <c:v>1.2565338170595908E-2</c:v>
                </c:pt>
                <c:pt idx="2276">
                  <c:v>1.256000053026618E-2</c:v>
                </c:pt>
                <c:pt idx="2277">
                  <c:v>1.2554642158839613E-2</c:v>
                </c:pt>
                <c:pt idx="2278">
                  <c:v>1.2549263027539226E-2</c:v>
                </c:pt>
                <c:pt idx="2279">
                  <c:v>1.254386310774791E-2</c:v>
                </c:pt>
                <c:pt idx="2280">
                  <c:v>1.2538442370528813E-2</c:v>
                </c:pt>
                <c:pt idx="2281">
                  <c:v>1.2533000787264825E-2</c:v>
                </c:pt>
                <c:pt idx="2282">
                  <c:v>1.2527538329019094E-2</c:v>
                </c:pt>
                <c:pt idx="2283">
                  <c:v>1.2522054967254448E-2</c:v>
                </c:pt>
                <c:pt idx="2284">
                  <c:v>1.2514620150545497E-2</c:v>
                </c:pt>
                <c:pt idx="2285">
                  <c:v>1.2509085518086493E-2</c:v>
                </c:pt>
                <c:pt idx="2286">
                  <c:v>1.2504685136320859E-2</c:v>
                </c:pt>
                <c:pt idx="2287">
                  <c:v>1.2499114867274841E-2</c:v>
                </c:pt>
                <c:pt idx="2288">
                  <c:v>1.2493523546668328E-2</c:v>
                </c:pt>
                <c:pt idx="2289">
                  <c:v>1.2487911145484532E-2</c:v>
                </c:pt>
                <c:pt idx="2290">
                  <c:v>1.2482277635346151E-2</c:v>
                </c:pt>
                <c:pt idx="2291">
                  <c:v>1.2476622987316333E-2</c:v>
                </c:pt>
                <c:pt idx="2292">
                  <c:v>1.2470947172698033E-2</c:v>
                </c:pt>
                <c:pt idx="2293">
                  <c:v>1.2465250162554398E-2</c:v>
                </c:pt>
                <c:pt idx="2294">
                  <c:v>1.2459531928268319E-2</c:v>
                </c:pt>
                <c:pt idx="2295">
                  <c:v>1.2453792441062816E-2</c:v>
                </c:pt>
                <c:pt idx="2296">
                  <c:v>1.2448031672160909E-2</c:v>
                </c:pt>
                <c:pt idx="2297">
                  <c:v>1.2442249592625743E-2</c:v>
                </c:pt>
                <c:pt idx="2298">
                  <c:v>1.2435642745620257E-2</c:v>
                </c:pt>
                <c:pt idx="2299">
                  <c:v>1.2427283332874239E-2</c:v>
                </c:pt>
                <c:pt idx="2300">
                  <c:v>1.2421424909687673E-2</c:v>
                </c:pt>
                <c:pt idx="2301">
                  <c:v>1.2415545044532905E-2</c:v>
                </c:pt>
                <c:pt idx="2302">
                  <c:v>1.2408798906244911E-2</c:v>
                </c:pt>
                <c:pt idx="2303">
                  <c:v>1.2403720873210844E-2</c:v>
                </c:pt>
                <c:pt idx="2304">
                  <c:v>1.2397776509569525E-2</c:v>
                </c:pt>
                <c:pt idx="2305">
                  <c:v>1.2391810588852081E-2</c:v>
                </c:pt>
                <c:pt idx="2306">
                  <c:v>1.2385823082281533E-2</c:v>
                </c:pt>
                <c:pt idx="2307">
                  <c:v>1.2379813961080899E-2</c:v>
                </c:pt>
                <c:pt idx="2308">
                  <c:v>1.2373783196713006E-2</c:v>
                </c:pt>
                <c:pt idx="2309">
                  <c:v>1.236773076008113E-2</c:v>
                </c:pt>
                <c:pt idx="2310">
                  <c:v>1.2361656622488226E-2</c:v>
                </c:pt>
                <c:pt idx="2311">
                  <c:v>1.2355560755397121E-2</c:v>
                </c:pt>
                <c:pt idx="2312">
                  <c:v>1.2349443129950899E-2</c:v>
                </c:pt>
                <c:pt idx="2313">
                  <c:v>1.2343303717212706E-2</c:v>
                </c:pt>
                <c:pt idx="2314">
                  <c:v>1.2337142488405561E-2</c:v>
                </c:pt>
                <c:pt idx="2315">
                  <c:v>1.2330959415072229E-2</c:v>
                </c:pt>
                <c:pt idx="2316">
                  <c:v>1.232475446819592E-2</c:v>
                </c:pt>
                <c:pt idx="2317">
                  <c:v>1.2318527619079589E-2</c:v>
                </c:pt>
                <c:pt idx="2318">
                  <c:v>1.231227883886632E-2</c:v>
                </c:pt>
                <c:pt idx="2319">
                  <c:v>1.2306008099018939E-2</c:v>
                </c:pt>
                <c:pt idx="2320">
                  <c:v>1.2299715370520659E-2</c:v>
                </c:pt>
                <c:pt idx="2321">
                  <c:v>1.2293400624834305E-2</c:v>
                </c:pt>
                <c:pt idx="2322">
                  <c:v>1.228706383294309E-2</c:v>
                </c:pt>
                <c:pt idx="2323">
                  <c:v>1.2280704966229905E-2</c:v>
                </c:pt>
                <c:pt idx="2324">
                  <c:v>1.2274323995917769E-2</c:v>
                </c:pt>
                <c:pt idx="2325">
                  <c:v>1.22679208932297E-2</c:v>
                </c:pt>
                <c:pt idx="2326">
                  <c:v>1.2261495629468655E-2</c:v>
                </c:pt>
                <c:pt idx="2327">
                  <c:v>1.2255048175777716E-2</c:v>
                </c:pt>
                <c:pt idx="2328">
                  <c:v>1.2248578503379903E-2</c:v>
                </c:pt>
                <c:pt idx="2329">
                  <c:v>1.2242086583498235E-2</c:v>
                </c:pt>
                <c:pt idx="2330">
                  <c:v>1.2235572387435667E-2</c:v>
                </c:pt>
                <c:pt idx="2331">
                  <c:v>1.2229035886495154E-2</c:v>
                </c:pt>
                <c:pt idx="2332">
                  <c:v>1.2222477051739844E-2</c:v>
                </c:pt>
                <c:pt idx="2333">
                  <c:v>1.2215895854472691E-2</c:v>
                </c:pt>
                <c:pt idx="2334">
                  <c:v>1.2209292265916716E-2</c:v>
                </c:pt>
                <c:pt idx="2335">
                  <c:v>1.2202666257374872E-2</c:v>
                </c:pt>
                <c:pt idx="2336">
                  <c:v>1.2193844354366767E-2</c:v>
                </c:pt>
                <c:pt idx="2337">
                  <c:v>1.218839203772859E-2</c:v>
                </c:pt>
                <c:pt idx="2338">
                  <c:v>1.2182653423824519E-2</c:v>
                </c:pt>
                <c:pt idx="2339">
                  <c:v>1.2175937447409524E-2</c:v>
                </c:pt>
                <c:pt idx="2340">
                  <c:v>1.2169198907123757E-2</c:v>
                </c:pt>
                <c:pt idx="2341">
                  <c:v>1.216243777435011E-2</c:v>
                </c:pt>
                <c:pt idx="2342">
                  <c:v>1.2155654020151729E-2</c:v>
                </c:pt>
                <c:pt idx="2343">
                  <c:v>1.2148847615591762E-2</c:v>
                </c:pt>
                <c:pt idx="2344">
                  <c:v>1.2142018532372845E-2</c:v>
                </c:pt>
                <c:pt idx="2345">
                  <c:v>1.2135166741158443E-2</c:v>
                </c:pt>
                <c:pt idx="2346">
                  <c:v>1.2128292213651193E-2</c:v>
                </c:pt>
                <c:pt idx="2347">
                  <c:v>1.2121394920994177E-2</c:v>
                </c:pt>
                <c:pt idx="2348">
                  <c:v>1.2114474834250544E-2</c:v>
                </c:pt>
                <c:pt idx="2349">
                  <c:v>1.2105544040386107E-2</c:v>
                </c:pt>
                <c:pt idx="2350">
                  <c:v>1.2100566163715243E-2</c:v>
                </c:pt>
                <c:pt idx="2351">
                  <c:v>1.2093577522529486E-2</c:v>
                </c:pt>
                <c:pt idx="2352">
                  <c:v>1.2086565972149188E-2</c:v>
                </c:pt>
                <c:pt idx="2353">
                  <c:v>1.2079531483877304E-2</c:v>
                </c:pt>
                <c:pt idx="2354">
                  <c:v>1.2071463944760552E-2</c:v>
                </c:pt>
                <c:pt idx="2355">
                  <c:v>1.2065393578870598E-2</c:v>
                </c:pt>
                <c:pt idx="2356">
                  <c:v>1.2058290104661751E-2</c:v>
                </c:pt>
                <c:pt idx="2357">
                  <c:v>1.205116357753333E-2</c:v>
                </c:pt>
                <c:pt idx="2358">
                  <c:v>1.204401396862842E-2</c:v>
                </c:pt>
                <c:pt idx="2359">
                  <c:v>1.2036841249489783E-2</c:v>
                </c:pt>
                <c:pt idx="2360">
                  <c:v>1.202964539110063E-2</c:v>
                </c:pt>
                <c:pt idx="2361">
                  <c:v>1.202242636468398E-2</c:v>
                </c:pt>
                <c:pt idx="2362">
                  <c:v>1.2015184141622726E-2</c:v>
                </c:pt>
                <c:pt idx="2363">
                  <c:v>1.2007918693139885E-2</c:v>
                </c:pt>
                <c:pt idx="2364">
                  <c:v>1.200062999021867E-2</c:v>
                </c:pt>
                <c:pt idx="2365">
                  <c:v>1.1993318004401843E-2</c:v>
                </c:pt>
                <c:pt idx="2366">
                  <c:v>1.1985982706832488E-2</c:v>
                </c:pt>
                <c:pt idx="2367">
                  <c:v>1.1978624068653687E-2</c:v>
                </c:pt>
                <c:pt idx="2368">
                  <c:v>1.1971242061248333E-2</c:v>
                </c:pt>
                <c:pt idx="2369">
                  <c:v>1.1963836655679572E-2</c:v>
                </c:pt>
                <c:pt idx="2370">
                  <c:v>1.1956407823330295E-2</c:v>
                </c:pt>
                <c:pt idx="2371">
                  <c:v>1.1948955535343586E-2</c:v>
                </c:pt>
                <c:pt idx="2372">
                  <c:v>1.1941479762942464E-2</c:v>
                </c:pt>
                <c:pt idx="2373">
                  <c:v>1.193398047750982E-2</c:v>
                </c:pt>
                <c:pt idx="2374">
                  <c:v>1.1926457650028865E-2</c:v>
                </c:pt>
                <c:pt idx="2375">
                  <c:v>1.1918911251882491E-2</c:v>
                </c:pt>
                <c:pt idx="2376">
                  <c:v>1.1911341254373653E-2</c:v>
                </c:pt>
                <c:pt idx="2377">
                  <c:v>1.190374762872537E-2</c:v>
                </c:pt>
                <c:pt idx="2378">
                  <c:v>1.1896130346000788E-2</c:v>
                </c:pt>
                <c:pt idx="2379">
                  <c:v>1.1888489377502864E-2</c:v>
                </c:pt>
                <c:pt idx="2380">
                  <c:v>1.1880824694614489E-2</c:v>
                </c:pt>
                <c:pt idx="2381">
                  <c:v>1.1873136268478746E-2</c:v>
                </c:pt>
                <c:pt idx="2382">
                  <c:v>1.1865424070158781E-2</c:v>
                </c:pt>
                <c:pt idx="2383">
                  <c:v>1.1857688071117423E-2</c:v>
                </c:pt>
                <c:pt idx="2384">
                  <c:v>1.184992824257769E-2</c:v>
                </c:pt>
                <c:pt idx="2385">
                  <c:v>1.1842144555522793E-2</c:v>
                </c:pt>
                <c:pt idx="2386">
                  <c:v>1.1834336981495497E-2</c:v>
                </c:pt>
                <c:pt idx="2387">
                  <c:v>1.1826505491638883E-2</c:v>
                </c:pt>
                <c:pt idx="2388">
                  <c:v>1.1817525895851944E-2</c:v>
                </c:pt>
                <c:pt idx="2389">
                  <c:v>1.1809643060827213E-2</c:v>
                </c:pt>
                <c:pt idx="2390">
                  <c:v>1.1802867239163461E-2</c:v>
                </c:pt>
                <c:pt idx="2391">
                  <c:v>1.1794939798219772E-2</c:v>
                </c:pt>
                <c:pt idx="2392">
                  <c:v>1.1786988297481926E-2</c:v>
                </c:pt>
                <c:pt idx="2393">
                  <c:v>1.1779012708332814E-2</c:v>
                </c:pt>
                <c:pt idx="2394">
                  <c:v>1.1771013001995456E-2</c:v>
                </c:pt>
                <c:pt idx="2395">
                  <c:v>1.1762989149692871E-2</c:v>
                </c:pt>
                <c:pt idx="2396">
                  <c:v>1.1754941122568141E-2</c:v>
                </c:pt>
                <c:pt idx="2397">
                  <c:v>1.1746868891924223E-2</c:v>
                </c:pt>
                <c:pt idx="2398">
                  <c:v>1.173877242906407E-2</c:v>
                </c:pt>
                <c:pt idx="2399">
                  <c:v>1.1730651705130768E-2</c:v>
                </c:pt>
                <c:pt idx="2400">
                  <c:v>1.1722506691347334E-2</c:v>
                </c:pt>
                <c:pt idx="2401">
                  <c:v>1.1714337358936788E-2</c:v>
                </c:pt>
                <c:pt idx="2402">
                  <c:v>1.1706143679282022E-2</c:v>
                </c:pt>
                <c:pt idx="2403">
                  <c:v>1.1697925623446181E-2</c:v>
                </c:pt>
                <c:pt idx="2404">
                  <c:v>1.1687323687477047E-2</c:v>
                </c:pt>
                <c:pt idx="2405">
                  <c:v>1.1681416268443101E-2</c:v>
                </c:pt>
                <c:pt idx="2406">
                  <c:v>1.1673124911801835E-2</c:v>
                </c:pt>
                <c:pt idx="2407">
                  <c:v>1.1664809063871573E-2</c:v>
                </c:pt>
                <c:pt idx="2408">
                  <c:v>1.1656468696035205E-2</c:v>
                </c:pt>
                <c:pt idx="2409">
                  <c:v>1.1648103779435814E-2</c:v>
                </c:pt>
                <c:pt idx="2410">
                  <c:v>1.1639714285376357E-2</c:v>
                </c:pt>
                <c:pt idx="2411">
                  <c:v>1.1631300185159787E-2</c:v>
                </c:pt>
                <c:pt idx="2412">
                  <c:v>1.1622861449929189E-2</c:v>
                </c:pt>
                <c:pt idx="2413">
                  <c:v>1.1614398050827646E-2</c:v>
                </c:pt>
                <c:pt idx="2414">
                  <c:v>1.160590995939792E-2</c:v>
                </c:pt>
                <c:pt idx="2415">
                  <c:v>1.1597397146383415E-2</c:v>
                </c:pt>
                <c:pt idx="2416">
                  <c:v>1.1588859583566702E-2</c:v>
                </c:pt>
                <c:pt idx="2417">
                  <c:v>1.1580297241851056E-2</c:v>
                </c:pt>
                <c:pt idx="2418">
                  <c:v>1.1571710092459497E-2</c:v>
                </c:pt>
                <c:pt idx="2419">
                  <c:v>1.1563098106854852E-2</c:v>
                </c:pt>
                <c:pt idx="2420">
                  <c:v>1.1554461255940396E-2</c:v>
                </c:pt>
                <c:pt idx="2421">
                  <c:v>1.1545799511258892E-2</c:v>
                </c:pt>
                <c:pt idx="2422">
                  <c:v>1.1537112843873487E-2</c:v>
                </c:pt>
                <c:pt idx="2423">
                  <c:v>1.1528401225007201E-2</c:v>
                </c:pt>
                <c:pt idx="2424">
                  <c:v>1.1519664626122861E-2</c:v>
                </c:pt>
                <c:pt idx="2425">
                  <c:v>1.1510903018203678E-2</c:v>
                </c:pt>
                <c:pt idx="2426">
                  <c:v>1.150211637247267E-2</c:v>
                </c:pt>
                <c:pt idx="2427">
                  <c:v>1.1493304660472603E-2</c:v>
                </c:pt>
                <c:pt idx="2428">
                  <c:v>1.1484467853026814E-2</c:v>
                </c:pt>
                <c:pt idx="2429">
                  <c:v>1.1475605921518195E-2</c:v>
                </c:pt>
                <c:pt idx="2430">
                  <c:v>1.1466718837409573E-2</c:v>
                </c:pt>
                <c:pt idx="2431">
                  <c:v>1.1457806571684159E-2</c:v>
                </c:pt>
                <c:pt idx="2432">
                  <c:v>1.1448869095564973E-2</c:v>
                </c:pt>
                <c:pt idx="2433">
                  <c:v>1.1439906380514842E-2</c:v>
                </c:pt>
                <c:pt idx="2434">
                  <c:v>1.1430918397596912E-2</c:v>
                </c:pt>
                <c:pt idx="2435">
                  <c:v>1.1421905117954267E-2</c:v>
                </c:pt>
                <c:pt idx="2436">
                  <c:v>1.1412866513049735E-2</c:v>
                </c:pt>
                <c:pt idx="2437">
                  <c:v>1.1403802553946463E-2</c:v>
                </c:pt>
                <c:pt idx="2438">
                  <c:v>1.1394713212027341E-2</c:v>
                </c:pt>
                <c:pt idx="2439">
                  <c:v>1.1385598458435453E-2</c:v>
                </c:pt>
                <c:pt idx="2440">
                  <c:v>1.1376458264313882E-2</c:v>
                </c:pt>
                <c:pt idx="2441">
                  <c:v>1.136729260104552E-2</c:v>
                </c:pt>
                <c:pt idx="2442">
                  <c:v>1.1358101439853385E-2</c:v>
                </c:pt>
                <c:pt idx="2443">
                  <c:v>1.1348884751960497E-2</c:v>
                </c:pt>
                <c:pt idx="2444">
                  <c:v>1.1339642508430003E-2</c:v>
                </c:pt>
                <c:pt idx="2445">
                  <c:v>1.1330374680724731E-2</c:v>
                </c:pt>
                <c:pt idx="2446">
                  <c:v>1.1321081239987763E-2</c:v>
                </c:pt>
                <c:pt idx="2447">
                  <c:v>1.1311762157522054E-2</c:v>
                </c:pt>
                <c:pt idx="2448">
                  <c:v>1.1302417404310816E-2</c:v>
                </c:pt>
                <c:pt idx="2449">
                  <c:v>1.1293046952056685E-2</c:v>
                </c:pt>
                <c:pt idx="2450">
                  <c:v>1.1283650771503062E-2</c:v>
                </c:pt>
                <c:pt idx="2451">
                  <c:v>1.1274228834112776E-2</c:v>
                </c:pt>
                <c:pt idx="2452">
                  <c:v>1.1264781111108846E-2</c:v>
                </c:pt>
                <c:pt idx="2453">
                  <c:v>1.1255307573874163E-2</c:v>
                </c:pt>
                <c:pt idx="2454">
                  <c:v>1.1243089333934364E-2</c:v>
                </c:pt>
                <c:pt idx="2455">
                  <c:v>1.1236282940965125E-2</c:v>
                </c:pt>
                <c:pt idx="2456">
                  <c:v>1.1226731787896682E-2</c:v>
                </c:pt>
                <c:pt idx="2457">
                  <c:v>1.1217154705489563E-2</c:v>
                </c:pt>
                <c:pt idx="2458">
                  <c:v>1.1206177681160057E-2</c:v>
                </c:pt>
                <c:pt idx="2459">
                  <c:v>1.1197922637071756E-2</c:v>
                </c:pt>
                <c:pt idx="2460">
                  <c:v>1.1188267593746914E-2</c:v>
                </c:pt>
                <c:pt idx="2461">
                  <c:v>1.117858650565573E-2</c:v>
                </c:pt>
                <c:pt idx="2462">
                  <c:v>1.1168879344420901E-2</c:v>
                </c:pt>
                <c:pt idx="2463">
                  <c:v>1.1159146081265447E-2</c:v>
                </c:pt>
                <c:pt idx="2464">
                  <c:v>1.1149386687332452E-2</c:v>
                </c:pt>
                <c:pt idx="2465">
                  <c:v>1.1139601133764998E-2</c:v>
                </c:pt>
                <c:pt idx="2466">
                  <c:v>1.1129789391706169E-2</c:v>
                </c:pt>
                <c:pt idx="2467">
                  <c:v>1.1119951432778663E-2</c:v>
                </c:pt>
                <c:pt idx="2468">
                  <c:v>1.1110087227965693E-2</c:v>
                </c:pt>
                <c:pt idx="2469">
                  <c:v>1.1100196748490276E-2</c:v>
                </c:pt>
                <c:pt idx="2470">
                  <c:v>1.1090279965575434E-2</c:v>
                </c:pt>
                <c:pt idx="2471">
                  <c:v>1.1080336850604056E-2</c:v>
                </c:pt>
                <c:pt idx="2472">
                  <c:v>1.1070367374639289E-2</c:v>
                </c:pt>
                <c:pt idx="2473">
                  <c:v>1.1060371509064026E-2</c:v>
                </c:pt>
                <c:pt idx="2474">
                  <c:v>1.105034922502135E-2</c:v>
                </c:pt>
                <c:pt idx="2475">
                  <c:v>1.1040300493654343E-2</c:v>
                </c:pt>
                <c:pt idx="2476">
                  <c:v>1.1030225286345896E-2</c:v>
                </c:pt>
                <c:pt idx="2477">
                  <c:v>1.1020123574478902E-2</c:v>
                </c:pt>
                <c:pt idx="2478">
                  <c:v>1.1009995328876698E-2</c:v>
                </c:pt>
                <c:pt idx="2479">
                  <c:v>1.0999840521161985E-2</c:v>
                </c:pt>
                <c:pt idx="2480">
                  <c:v>1.0989659122238038E-2</c:v>
                </c:pt>
                <c:pt idx="2481">
                  <c:v>1.0979451103727556E-2</c:v>
                </c:pt>
                <c:pt idx="2482">
                  <c:v>1.0969216436533813E-2</c:v>
                </c:pt>
                <c:pt idx="2483">
                  <c:v>1.0958955092039702E-2</c:v>
                </c:pt>
                <c:pt idx="2484">
                  <c:v>1.0948667041388305E-2</c:v>
                </c:pt>
                <c:pt idx="2485">
                  <c:v>1.0938352255882577E-2</c:v>
                </c:pt>
                <c:pt idx="2486">
                  <c:v>1.0928010706825475E-2</c:v>
                </c:pt>
                <c:pt idx="2487">
                  <c:v>1.0917642365280145E-2</c:v>
                </c:pt>
                <c:pt idx="2488">
                  <c:v>1.0907247202629478E-2</c:v>
                </c:pt>
                <c:pt idx="2489">
                  <c:v>1.0896825190096493E-2</c:v>
                </c:pt>
                <c:pt idx="2490">
                  <c:v>1.088637629890421E-2</c:v>
                </c:pt>
                <c:pt idx="2491">
                  <c:v>1.0875900500115776E-2</c:v>
                </c:pt>
                <c:pt idx="2492">
                  <c:v>1.0862452795485922E-2</c:v>
                </c:pt>
                <c:pt idx="2493">
                  <c:v>1.0852029977117539E-2</c:v>
                </c:pt>
                <c:pt idx="2494">
                  <c:v>1.0843107949760622E-2</c:v>
                </c:pt>
                <c:pt idx="2495">
                  <c:v>1.0832712749619944E-2</c:v>
                </c:pt>
                <c:pt idx="2496">
                  <c:v>1.0822332493605202E-2</c:v>
                </c:pt>
                <c:pt idx="2497">
                  <c:v>1.0811967232955411E-2</c:v>
                </c:pt>
                <c:pt idx="2498">
                  <c:v>1.0801617018429965E-2</c:v>
                </c:pt>
                <c:pt idx="2499">
                  <c:v>1.0791281901028071E-2</c:v>
                </c:pt>
                <c:pt idx="2500">
                  <c:v>1.0780961931908806E-2</c:v>
                </c:pt>
                <c:pt idx="2501">
                  <c:v>1.0770657162071373E-2</c:v>
                </c:pt>
                <c:pt idx="2502">
                  <c:v>1.0760367642355106E-2</c:v>
                </c:pt>
                <c:pt idx="2503">
                  <c:v>1.0750093423839147E-2</c:v>
                </c:pt>
                <c:pt idx="2504">
                  <c:v>1.073983455768257E-2</c:v>
                </c:pt>
                <c:pt idx="2505">
                  <c:v>1.0729591094484903E-2</c:v>
                </c:pt>
                <c:pt idx="2506">
                  <c:v>1.0719363085724964E-2</c:v>
                </c:pt>
                <c:pt idx="2507">
                  <c:v>1.0709150582082216E-2</c:v>
                </c:pt>
                <c:pt idx="2508">
                  <c:v>1.0698953634635799E-2</c:v>
                </c:pt>
                <c:pt idx="2509">
                  <c:v>1.0685866213728801E-2</c:v>
                </c:pt>
                <c:pt idx="2510">
                  <c:v>1.0677155653135983E-2</c:v>
                </c:pt>
                <c:pt idx="2511">
                  <c:v>1.0668456639386648E-2</c:v>
                </c:pt>
                <c:pt idx="2512">
                  <c:v>1.065832242679754E-2</c:v>
                </c:pt>
                <c:pt idx="2513">
                  <c:v>1.0648204025400787E-2</c:v>
                </c:pt>
                <c:pt idx="2514">
                  <c:v>1.0638101486035723E-2</c:v>
                </c:pt>
                <c:pt idx="2515">
                  <c:v>1.0628014860021295E-2</c:v>
                </c:pt>
                <c:pt idx="2516">
                  <c:v>1.0617944198116902E-2</c:v>
                </c:pt>
                <c:pt idx="2517">
                  <c:v>1.060788955148162E-2</c:v>
                </c:pt>
                <c:pt idx="2518">
                  <c:v>1.0597850970954781E-2</c:v>
                </c:pt>
                <c:pt idx="2519">
                  <c:v>1.0587828507695463E-2</c:v>
                </c:pt>
                <c:pt idx="2520">
                  <c:v>1.0577822212622934E-2</c:v>
                </c:pt>
                <c:pt idx="2521">
                  <c:v>1.0567832136736399E-2</c:v>
                </c:pt>
                <c:pt idx="2522">
                  <c:v>1.0557858330955128E-2</c:v>
                </c:pt>
                <c:pt idx="2523">
                  <c:v>1.0547900846438196E-2</c:v>
                </c:pt>
                <c:pt idx="2524">
                  <c:v>1.0537959734104874E-2</c:v>
                </c:pt>
                <c:pt idx="2525">
                  <c:v>1.0528035044954365E-2</c:v>
                </c:pt>
                <c:pt idx="2526">
                  <c:v>1.0518126829985874E-2</c:v>
                </c:pt>
                <c:pt idx="2527">
                  <c:v>1.0508235140198607E-2</c:v>
                </c:pt>
                <c:pt idx="2528">
                  <c:v>1.0498360026511833E-2</c:v>
                </c:pt>
                <c:pt idx="2529">
                  <c:v>1.0488501540004691E-2</c:v>
                </c:pt>
                <c:pt idx="2530">
                  <c:v>1.0478659731756323E-2</c:v>
                </c:pt>
                <c:pt idx="2531">
                  <c:v>1.0468834652765935E-2</c:v>
                </c:pt>
                <c:pt idx="2532">
                  <c:v>1.0459026353712986E-2</c:v>
                </c:pt>
                <c:pt idx="2533">
                  <c:v>1.0449234886076297E-2</c:v>
                </c:pt>
                <c:pt idx="2534">
                  <c:v>1.043946030053533E-2</c:v>
                </c:pt>
                <c:pt idx="2535">
                  <c:v>1.042970264808929E-2</c:v>
                </c:pt>
                <c:pt idx="2536">
                  <c:v>1.0419961979817316E-2</c:v>
                </c:pt>
                <c:pt idx="2537">
                  <c:v>1.041023834679855E-2</c:v>
                </c:pt>
                <c:pt idx="2538">
                  <c:v>1.0400531799952262E-2</c:v>
                </c:pt>
                <c:pt idx="2539">
                  <c:v>1.0390842390277655E-2</c:v>
                </c:pt>
                <c:pt idx="2540">
                  <c:v>1.0381170168773934E-2</c:v>
                </c:pt>
                <c:pt idx="2541">
                  <c:v>1.0371515186280433E-2</c:v>
                </c:pt>
                <c:pt idx="2542">
                  <c:v>1.0361877494196037E-2</c:v>
                </c:pt>
                <c:pt idx="2543">
                  <c:v>1.0352257143040333E-2</c:v>
                </c:pt>
                <c:pt idx="2544">
                  <c:v>1.0339913683186097E-2</c:v>
                </c:pt>
                <c:pt idx="2545">
                  <c:v>1.0330333160570859E-2</c:v>
                </c:pt>
                <c:pt idx="2546">
                  <c:v>1.032213521776626E-2</c:v>
                </c:pt>
                <c:pt idx="2547">
                  <c:v>1.0312587251908312E-2</c:v>
                </c:pt>
                <c:pt idx="2548">
                  <c:v>1.0303056889489071E-2</c:v>
                </c:pt>
                <c:pt idx="2549">
                  <c:v>1.0293544181587677E-2</c:v>
                </c:pt>
                <c:pt idx="2550">
                  <c:v>1.02840491791234E-2</c:v>
                </c:pt>
                <c:pt idx="2551">
                  <c:v>1.0274571933015508E-2</c:v>
                </c:pt>
                <c:pt idx="2552">
                  <c:v>1.0265112494423079E-2</c:v>
                </c:pt>
                <c:pt idx="2553">
                  <c:v>1.0255670914345316E-2</c:v>
                </c:pt>
                <c:pt idx="2554">
                  <c:v>1.0246247243621553E-2</c:v>
                </c:pt>
                <c:pt idx="2555">
                  <c:v>1.0236841533250995E-2</c:v>
                </c:pt>
                <c:pt idx="2556">
                  <c:v>1.0227453834392719E-2</c:v>
                </c:pt>
                <c:pt idx="2557">
                  <c:v>1.0218084198045929E-2</c:v>
                </c:pt>
                <c:pt idx="2558">
                  <c:v>1.0208732675049959E-2</c:v>
                </c:pt>
                <c:pt idx="2559">
                  <c:v>1.0199399316404012E-2</c:v>
                </c:pt>
                <c:pt idx="2560">
                  <c:v>1.01863858977147E-2</c:v>
                </c:pt>
                <c:pt idx="2561">
                  <c:v>1.0180787296558691E-2</c:v>
                </c:pt>
                <c:pt idx="2562">
                  <c:v>1.0170184727096299E-2</c:v>
                </c:pt>
                <c:pt idx="2563">
                  <c:v>1.0162248546343733E-2</c:v>
                </c:pt>
                <c:pt idx="2564">
                  <c:v>1.0153006774915596E-2</c:v>
                </c:pt>
                <c:pt idx="2565">
                  <c:v>1.0143783473832713E-2</c:v>
                </c:pt>
                <c:pt idx="2566">
                  <c:v>1.0134578694254159E-2</c:v>
                </c:pt>
                <c:pt idx="2567">
                  <c:v>1.0125392487099205E-2</c:v>
                </c:pt>
                <c:pt idx="2568">
                  <c:v>1.0116224903287119E-2</c:v>
                </c:pt>
                <c:pt idx="2569">
                  <c:v>1.0107075993897041E-2</c:v>
                </c:pt>
                <c:pt idx="2570">
                  <c:v>1.0097945810008113E-2</c:v>
                </c:pt>
                <c:pt idx="2571">
                  <c:v>1.0088834402459668E-2</c:v>
                </c:pt>
                <c:pt idx="2572">
                  <c:v>1.0079741822410782E-2</c:v>
                </c:pt>
                <c:pt idx="2573">
                  <c:v>1.0070668120620851E-2</c:v>
                </c:pt>
                <c:pt idx="2574">
                  <c:v>1.0061613348408827E-2</c:v>
                </c:pt>
                <c:pt idx="2575">
                  <c:v>1.0052577556534104E-2</c:v>
                </c:pt>
                <c:pt idx="2576">
                  <c:v>1.0043560795995887E-2</c:v>
                </c:pt>
                <c:pt idx="2577">
                  <c:v>1.0034563117873319E-2</c:v>
                </c:pt>
                <c:pt idx="2578">
                  <c:v>1.0025584573325474E-2</c:v>
                </c:pt>
                <c:pt idx="2579">
                  <c:v>1.001662521295188E-2</c:v>
                </c:pt>
                <c:pt idx="2580">
                  <c:v>1.0007685088071483E-2</c:v>
                </c:pt>
                <c:pt idx="2581">
                  <c:v>9.9987642496035534E-3</c:v>
                </c:pt>
                <c:pt idx="2582">
                  <c:v>9.9898627486272318E-3</c:v>
                </c:pt>
                <c:pt idx="2583">
                  <c:v>9.9809806359019149E-3</c:v>
                </c:pt>
                <c:pt idx="2584">
                  <c:v>9.9721179625866796E-3</c:v>
                </c:pt>
                <c:pt idx="2585">
                  <c:v>9.9632747797606669E-3</c:v>
                </c:pt>
                <c:pt idx="2586">
                  <c:v>9.9544511381832734E-3</c:v>
                </c:pt>
                <c:pt idx="2587">
                  <c:v>9.9456470892533844E-3</c:v>
                </c:pt>
                <c:pt idx="2588">
                  <c:v>9.9368626834905882E-3</c:v>
                </c:pt>
                <c:pt idx="2589">
                  <c:v>9.9280979722937701E-3</c:v>
                </c:pt>
                <c:pt idx="2590">
                  <c:v>9.9193530063423907E-3</c:v>
                </c:pt>
                <c:pt idx="2591">
                  <c:v>9.9106278367155909E-3</c:v>
                </c:pt>
                <c:pt idx="2592">
                  <c:v>9.9019225145724477E-3</c:v>
                </c:pt>
                <c:pt idx="2593">
                  <c:v>9.8932370908322298E-3</c:v>
                </c:pt>
                <c:pt idx="2594">
                  <c:v>9.8845716164142061E-3</c:v>
                </c:pt>
                <c:pt idx="2595">
                  <c:v>9.8759261423975175E-3</c:v>
                </c:pt>
                <c:pt idx="2596">
                  <c:v>9.8638806525652711E-3</c:v>
                </c:pt>
                <c:pt idx="2597">
                  <c:v>9.8552834927012611E-3</c:v>
                </c:pt>
                <c:pt idx="2598">
                  <c:v>9.8488854284894956E-3</c:v>
                </c:pt>
                <c:pt idx="2599">
                  <c:v>9.840323356558045E-3</c:v>
                </c:pt>
                <c:pt idx="2600">
                  <c:v>9.8317815472181991E-3</c:v>
                </c:pt>
                <c:pt idx="2601">
                  <c:v>9.8232600514691626E-3</c:v>
                </c:pt>
                <c:pt idx="2602">
                  <c:v>9.8147589204700125E-3</c:v>
                </c:pt>
                <c:pt idx="2603">
                  <c:v>9.8062782052998898E-3</c:v>
                </c:pt>
                <c:pt idx="2604">
                  <c:v>9.7978179564783829E-3</c:v>
                </c:pt>
                <c:pt idx="2605">
                  <c:v>9.7893782254043771E-3</c:v>
                </c:pt>
                <c:pt idx="2606">
                  <c:v>9.7809590630770771E-3</c:v>
                </c:pt>
                <c:pt idx="2607">
                  <c:v>9.7725605202558796E-3</c:v>
                </c:pt>
                <c:pt idx="2608">
                  <c:v>9.7641826482597338E-3</c:v>
                </c:pt>
                <c:pt idx="2609">
                  <c:v>9.7539704901965507E-3</c:v>
                </c:pt>
                <c:pt idx="2610">
                  <c:v>9.742734821704957E-3</c:v>
                </c:pt>
                <c:pt idx="2611">
                  <c:v>9.7344311896829794E-3</c:v>
                </c:pt>
                <c:pt idx="2612">
                  <c:v>9.7261484614197258E-3</c:v>
                </c:pt>
                <c:pt idx="2613">
                  <c:v>9.7178866879943371E-3</c:v>
                </c:pt>
                <c:pt idx="2614">
                  <c:v>9.7084703855365717E-3</c:v>
                </c:pt>
                <c:pt idx="2615">
                  <c:v>9.7014262094941017E-3</c:v>
                </c:pt>
                <c:pt idx="2616">
                  <c:v>9.6932276063377287E-3</c:v>
                </c:pt>
                <c:pt idx="2617">
                  <c:v>9.6850501620160401E-3</c:v>
                </c:pt>
                <c:pt idx="2618">
                  <c:v>9.6768939276081767E-3</c:v>
                </c:pt>
                <c:pt idx="2619">
                  <c:v>9.6687589537935992E-3</c:v>
                </c:pt>
                <c:pt idx="2620">
                  <c:v>9.6606452917313845E-3</c:v>
                </c:pt>
                <c:pt idx="2621">
                  <c:v>9.6525529926605458E-3</c:v>
                </c:pt>
                <c:pt idx="2622">
                  <c:v>9.6444821071806075E-3</c:v>
                </c:pt>
                <c:pt idx="2623">
                  <c:v>9.6364326864506467E-3</c:v>
                </c:pt>
                <c:pt idx="2624">
                  <c:v>9.6284047816297402E-3</c:v>
                </c:pt>
                <c:pt idx="2625">
                  <c:v>9.6203984434772849E-3</c:v>
                </c:pt>
                <c:pt idx="2626">
                  <c:v>9.6124137231523576E-3</c:v>
                </c:pt>
                <c:pt idx="2627">
                  <c:v>9.6044506715742273E-3</c:v>
                </c:pt>
                <c:pt idx="2628">
                  <c:v>9.5965093397420986E-3</c:v>
                </c:pt>
                <c:pt idx="2629">
                  <c:v>9.5885897788150487E-3</c:v>
                </c:pt>
                <c:pt idx="2630">
                  <c:v>9.5806920393926021E-3</c:v>
                </c:pt>
                <c:pt idx="2631">
                  <c:v>9.5728161727937078E-3</c:v>
                </c:pt>
                <c:pt idx="2632">
                  <c:v>9.5649622301774428E-3</c:v>
                </c:pt>
                <c:pt idx="2633">
                  <c:v>9.5571302621433318E-3</c:v>
                </c:pt>
                <c:pt idx="2634">
                  <c:v>9.5493203198504517E-3</c:v>
                </c:pt>
                <c:pt idx="2635">
                  <c:v>9.5415324543779434E-3</c:v>
                </c:pt>
                <c:pt idx="2636">
                  <c:v>9.5337667166450757E-3</c:v>
                </c:pt>
                <c:pt idx="2637">
                  <c:v>9.5260231576510535E-3</c:v>
                </c:pt>
                <c:pt idx="2638">
                  <c:v>9.5183018283151455E-3</c:v>
                </c:pt>
                <c:pt idx="2639">
                  <c:v>9.5106027798763648E-3</c:v>
                </c:pt>
                <c:pt idx="2640">
                  <c:v>9.5029260631740442E-3</c:v>
                </c:pt>
                <c:pt idx="2641">
                  <c:v>9.4952717291274524E-3</c:v>
                </c:pt>
                <c:pt idx="2642">
                  <c:v>9.4876398288157304E-3</c:v>
                </c:pt>
                <c:pt idx="2643">
                  <c:v>9.4800304133180191E-3</c:v>
                </c:pt>
                <c:pt idx="2644">
                  <c:v>9.4724435336335233E-3</c:v>
                </c:pt>
                <c:pt idx="2645">
                  <c:v>9.4648792406015758E-3</c:v>
                </c:pt>
                <c:pt idx="2646">
                  <c:v>9.4573375853812536E-3</c:v>
                </c:pt>
                <c:pt idx="2647">
                  <c:v>9.4498186188118893E-3</c:v>
                </c:pt>
                <c:pt idx="2648">
                  <c:v>9.4397745065899485E-3</c:v>
                </c:pt>
                <c:pt idx="2649">
                  <c:v>9.4337831855906273E-3</c:v>
                </c:pt>
                <c:pt idx="2650">
                  <c:v>9.4273983615611456E-3</c:v>
                </c:pt>
                <c:pt idx="2651">
                  <c:v>9.4199706599873423E-3</c:v>
                </c:pt>
                <c:pt idx="2652">
                  <c:v>9.4125659020605212E-3</c:v>
                </c:pt>
                <c:pt idx="2653">
                  <c:v>9.4051841389397595E-3</c:v>
                </c:pt>
                <c:pt idx="2654">
                  <c:v>9.3978254216242618E-3</c:v>
                </c:pt>
                <c:pt idx="2655">
                  <c:v>9.390489800873425E-3</c:v>
                </c:pt>
                <c:pt idx="2656">
                  <c:v>9.383177327926262E-3</c:v>
                </c:pt>
                <c:pt idx="2657">
                  <c:v>9.3758880536221056E-3</c:v>
                </c:pt>
                <c:pt idx="2658">
                  <c:v>9.3686220291999689E-3</c:v>
                </c:pt>
                <c:pt idx="2659">
                  <c:v>9.3613793054192485E-3</c:v>
                </c:pt>
                <c:pt idx="2660">
                  <c:v>9.3541599333590852E-3</c:v>
                </c:pt>
                <c:pt idx="2661">
                  <c:v>9.3469639640186841E-3</c:v>
                </c:pt>
                <c:pt idx="2662">
                  <c:v>9.3397914483173139E-3</c:v>
                </c:pt>
                <c:pt idx="2663">
                  <c:v>9.3326424374939876E-3</c:v>
                </c:pt>
                <c:pt idx="2664">
                  <c:v>9.3234854716683913E-3</c:v>
                </c:pt>
                <c:pt idx="2665">
                  <c:v>9.3184151339187338E-3</c:v>
                </c:pt>
                <c:pt idx="2666">
                  <c:v>9.3113369430852799E-3</c:v>
                </c:pt>
                <c:pt idx="2667">
                  <c:v>9.3042824609668173E-3</c:v>
                </c:pt>
                <c:pt idx="2668">
                  <c:v>9.2972517387224229E-3</c:v>
                </c:pt>
                <c:pt idx="2669">
                  <c:v>9.2902448271114935E-3</c:v>
                </c:pt>
                <c:pt idx="2670">
                  <c:v>9.2832617772131698E-3</c:v>
                </c:pt>
                <c:pt idx="2671">
                  <c:v>9.2763026398667847E-3</c:v>
                </c:pt>
                <c:pt idx="2672">
                  <c:v>9.2693674664712233E-3</c:v>
                </c:pt>
                <c:pt idx="2673">
                  <c:v>9.2624563076260102E-3</c:v>
                </c:pt>
                <c:pt idx="2674">
                  <c:v>9.2555692144902224E-3</c:v>
                </c:pt>
                <c:pt idx="2675">
                  <c:v>9.2487062381430007E-3</c:v>
                </c:pt>
                <c:pt idx="2676">
                  <c:v>9.241867429423678E-3</c:v>
                </c:pt>
                <c:pt idx="2677">
                  <c:v>9.2350528394913312E-3</c:v>
                </c:pt>
                <c:pt idx="2678">
                  <c:v>9.2282625191852929E-3</c:v>
                </c:pt>
                <c:pt idx="2679">
                  <c:v>9.2214965195047682E-3</c:v>
                </c:pt>
                <c:pt idx="2680">
                  <c:v>9.214754891608834E-3</c:v>
                </c:pt>
                <c:pt idx="2681">
                  <c:v>9.208037686416759E-3</c:v>
                </c:pt>
                <c:pt idx="2682">
                  <c:v>9.2013449548478121E-3</c:v>
                </c:pt>
                <c:pt idx="2683">
                  <c:v>9.1946767479811342E-3</c:v>
                </c:pt>
                <c:pt idx="2684">
                  <c:v>9.1880331168159302E-3</c:v>
                </c:pt>
                <c:pt idx="2685">
                  <c:v>9.1814141124313409E-3</c:v>
                </c:pt>
                <c:pt idx="2686">
                  <c:v>9.1748197856666991E-3</c:v>
                </c:pt>
                <c:pt idx="2687">
                  <c:v>9.1682501875212097E-3</c:v>
                </c:pt>
                <c:pt idx="2688">
                  <c:v>9.1617053690740136E-3</c:v>
                </c:pt>
                <c:pt idx="2689">
                  <c:v>9.1551853813243156E-3</c:v>
                </c:pt>
                <c:pt idx="2690">
                  <c:v>9.1486902753512567E-3</c:v>
                </c:pt>
                <c:pt idx="2691">
                  <c:v>9.1422201019941696E-3</c:v>
                </c:pt>
                <c:pt idx="2692">
                  <c:v>9.1357749122522591E-3</c:v>
                </c:pt>
                <c:pt idx="2693">
                  <c:v>9.1293547572046663E-3</c:v>
                </c:pt>
                <c:pt idx="2694">
                  <c:v>9.1229596879305319E-3</c:v>
                </c:pt>
                <c:pt idx="2695">
                  <c:v>9.1165897551892527E-3</c:v>
                </c:pt>
                <c:pt idx="2696">
                  <c:v>9.1102450102997778E-3</c:v>
                </c:pt>
                <c:pt idx="2697">
                  <c:v>9.1039255038616318E-3</c:v>
                </c:pt>
                <c:pt idx="2698">
                  <c:v>9.0976312872736997E-3</c:v>
                </c:pt>
                <c:pt idx="2699">
                  <c:v>9.0913624113753144E-3</c:v>
                </c:pt>
                <c:pt idx="2700">
                  <c:v>9.0851189270058086E-3</c:v>
                </c:pt>
                <c:pt idx="2701">
                  <c:v>9.0789008853242592E-3</c:v>
                </c:pt>
                <c:pt idx="2702">
                  <c:v>9.0727083374098072E-3</c:v>
                </c:pt>
                <c:pt idx="2703">
                  <c:v>9.0665413340218493E-3</c:v>
                </c:pt>
                <c:pt idx="2704">
                  <c:v>9.0603999263194623E-3</c:v>
                </c:pt>
                <c:pt idx="2705">
                  <c:v>9.0542841653817874E-3</c:v>
                </c:pt>
                <c:pt idx="2706">
                  <c:v>9.0481941020481571E-3</c:v>
                </c:pt>
                <c:pt idx="2707">
                  <c:v>9.0421297873177764E-3</c:v>
                </c:pt>
                <c:pt idx="2708">
                  <c:v>9.0360912724296583E-3</c:v>
                </c:pt>
                <c:pt idx="2709">
                  <c:v>9.0300786079033912E-3</c:v>
                </c:pt>
                <c:pt idx="2710">
                  <c:v>9.0240918452177965E-3</c:v>
                </c:pt>
                <c:pt idx="2711">
                  <c:v>9.0181310352921429E-3</c:v>
                </c:pt>
                <c:pt idx="2712">
                  <c:v>9.012196228805891E-3</c:v>
                </c:pt>
                <c:pt idx="2713">
                  <c:v>9.0062874769980539E-3</c:v>
                </c:pt>
                <c:pt idx="2714">
                  <c:v>9.0004048309477724E-3</c:v>
                </c:pt>
                <c:pt idx="2715">
                  <c:v>8.992879870213244E-3</c:v>
                </c:pt>
                <c:pt idx="2716">
                  <c:v>8.9887180596370797E-3</c:v>
                </c:pt>
                <c:pt idx="2717">
                  <c:v>8.9829140364550142E-3</c:v>
                </c:pt>
                <c:pt idx="2718">
                  <c:v>8.9771363229473877E-3</c:v>
                </c:pt>
                <c:pt idx="2719">
                  <c:v>8.9713849701134052E-3</c:v>
                </c:pt>
                <c:pt idx="2720">
                  <c:v>8.9656600287923993E-3</c:v>
                </c:pt>
                <c:pt idx="2721">
                  <c:v>8.9599615503033192E-3</c:v>
                </c:pt>
                <c:pt idx="2722">
                  <c:v>8.9542895852456894E-3</c:v>
                </c:pt>
                <c:pt idx="2723">
                  <c:v>8.9486441850183951E-3</c:v>
                </c:pt>
                <c:pt idx="2724">
                  <c:v>8.9430254002209608E-3</c:v>
                </c:pt>
                <c:pt idx="2725">
                  <c:v>8.9374332821723357E-3</c:v>
                </c:pt>
                <c:pt idx="2726">
                  <c:v>8.9318678818717245E-3</c:v>
                </c:pt>
                <c:pt idx="2727">
                  <c:v>8.9263292500785241E-3</c:v>
                </c:pt>
                <c:pt idx="2728">
                  <c:v>8.9208174378718752E-3</c:v>
                </c:pt>
                <c:pt idx="2729">
                  <c:v>8.9153324963309188E-3</c:v>
                </c:pt>
                <c:pt idx="2730">
                  <c:v>8.9098744763749238E-3</c:v>
                </c:pt>
                <c:pt idx="2731">
                  <c:v>8.904443429162967E-3</c:v>
                </c:pt>
                <c:pt idx="2732">
                  <c:v>8.8990394055343813E-3</c:v>
                </c:pt>
                <c:pt idx="2733">
                  <c:v>8.8936624564883715E-3</c:v>
                </c:pt>
                <c:pt idx="2734">
                  <c:v>8.8883126331040785E-3</c:v>
                </c:pt>
                <c:pt idx="2735">
                  <c:v>8.8829899863007711E-3</c:v>
                </c:pt>
                <c:pt idx="2736">
                  <c:v>8.8776945672375263E-3</c:v>
                </c:pt>
                <c:pt idx="2737">
                  <c:v>8.8724264265938046E-3</c:v>
                </c:pt>
                <c:pt idx="2738">
                  <c:v>8.8671856157684914E-3</c:v>
                </c:pt>
                <c:pt idx="2739">
                  <c:v>8.8619721854410471E-3</c:v>
                </c:pt>
                <c:pt idx="2740">
                  <c:v>8.8567861867705489E-3</c:v>
                </c:pt>
                <c:pt idx="2741">
                  <c:v>8.8516276706762653E-3</c:v>
                </c:pt>
                <c:pt idx="2742">
                  <c:v>8.8464966883172735E-3</c:v>
                </c:pt>
                <c:pt idx="2743">
                  <c:v>8.8413932903730341E-3</c:v>
                </c:pt>
                <c:pt idx="2744">
                  <c:v>8.8363175282424322E-3</c:v>
                </c:pt>
                <c:pt idx="2745">
                  <c:v>8.8312694525249924E-3</c:v>
                </c:pt>
                <c:pt idx="2746">
                  <c:v>8.8262491146195998E-3</c:v>
                </c:pt>
                <c:pt idx="2747">
                  <c:v>8.821256565125779E-3</c:v>
                </c:pt>
                <c:pt idx="2748">
                  <c:v>8.8162918554424152E-3</c:v>
                </c:pt>
                <c:pt idx="2749">
                  <c:v>8.8113550361690329E-3</c:v>
                </c:pt>
                <c:pt idx="2750">
                  <c:v>8.8064461586245812E-3</c:v>
                </c:pt>
                <c:pt idx="2751">
                  <c:v>8.8015652736483929E-3</c:v>
                </c:pt>
                <c:pt idx="2752">
                  <c:v>8.7960214614390964E-3</c:v>
                </c:pt>
                <c:pt idx="2753">
                  <c:v>8.7918876855574979E-3</c:v>
                </c:pt>
                <c:pt idx="2754">
                  <c:v>8.7870910842813288E-3</c:v>
                </c:pt>
                <c:pt idx="2755">
                  <c:v>8.7823226798100507E-3</c:v>
                </c:pt>
                <c:pt idx="2756">
                  <c:v>8.7775825227431881E-3</c:v>
                </c:pt>
                <c:pt idx="2757">
                  <c:v>8.772870664319754E-3</c:v>
                </c:pt>
                <c:pt idx="2758">
                  <c:v>8.7681871555389534E-3</c:v>
                </c:pt>
                <c:pt idx="2759">
                  <c:v>8.7635320473999911E-3</c:v>
                </c:pt>
                <c:pt idx="2760">
                  <c:v>8.758905390902072E-3</c:v>
                </c:pt>
                <c:pt idx="2761">
                  <c:v>8.7543072368045927E-3</c:v>
                </c:pt>
                <c:pt idx="2762">
                  <c:v>8.7497376364265023E-3</c:v>
                </c:pt>
                <c:pt idx="2763">
                  <c:v>8.7451966406870696E-3</c:v>
                </c:pt>
                <c:pt idx="2764">
                  <c:v>8.7406843004256274E-3</c:v>
                </c:pt>
                <c:pt idx="2765">
                  <c:v>8.7349249082624425E-3</c:v>
                </c:pt>
                <c:pt idx="2766">
                  <c:v>8.731745790573342E-3</c:v>
                </c:pt>
                <c:pt idx="2767">
                  <c:v>8.7273197232207167E-3</c:v>
                </c:pt>
                <c:pt idx="2768">
                  <c:v>8.7229225152629652E-3</c:v>
                </c:pt>
                <c:pt idx="2769">
                  <c:v>8.7185542178591646E-3</c:v>
                </c:pt>
                <c:pt idx="2770">
                  <c:v>8.7135973443075443E-3</c:v>
                </c:pt>
                <c:pt idx="2771">
                  <c:v>8.7099045591099156E-3</c:v>
                </c:pt>
                <c:pt idx="2772">
                  <c:v>8.7056232994431326E-3</c:v>
                </c:pt>
                <c:pt idx="2773">
                  <c:v>8.7013711544869921E-3</c:v>
                </c:pt>
                <c:pt idx="2774">
                  <c:v>8.6971481750008905E-3</c:v>
                </c:pt>
                <c:pt idx="2775">
                  <c:v>8.6929544122238411E-3</c:v>
                </c:pt>
                <c:pt idx="2776">
                  <c:v>8.6887899168353044E-3</c:v>
                </c:pt>
                <c:pt idx="2777">
                  <c:v>8.6846547401542296E-3</c:v>
                </c:pt>
                <c:pt idx="2778">
                  <c:v>8.6805489331798213E-3</c:v>
                </c:pt>
                <c:pt idx="2779">
                  <c:v>8.6764725465915404E-3</c:v>
                </c:pt>
                <c:pt idx="2780">
                  <c:v>8.6724256316283999E-3</c:v>
                </c:pt>
                <c:pt idx="2781">
                  <c:v>8.6684082391297324E-3</c:v>
                </c:pt>
                <c:pt idx="2782">
                  <c:v>8.664420420334551E-3</c:v>
                </c:pt>
                <c:pt idx="2783">
                  <c:v>8.6604622260821884E-3</c:v>
                </c:pt>
                <c:pt idx="2784">
                  <c:v>8.6565337073718496E-3</c:v>
                </c:pt>
                <c:pt idx="2785">
                  <c:v>8.6526349152027393E-3</c:v>
                </c:pt>
                <c:pt idx="2786">
                  <c:v>8.6487659005740625E-3</c:v>
                </c:pt>
                <c:pt idx="2787">
                  <c:v>8.64492671456496E-3</c:v>
                </c:pt>
                <c:pt idx="2788">
                  <c:v>8.6411174081746367E-3</c:v>
                </c:pt>
                <c:pt idx="2789">
                  <c:v>8.6373380322424254E-3</c:v>
                </c:pt>
                <c:pt idx="2790">
                  <c:v>8.6335886379274029E-3</c:v>
                </c:pt>
                <c:pt idx="2791">
                  <c:v>8.6298692761488383E-3</c:v>
                </c:pt>
                <c:pt idx="2792">
                  <c:v>8.6261799979858722E-3</c:v>
                </c:pt>
                <c:pt idx="2793">
                  <c:v>8.6225208542778375E-3</c:v>
                </c:pt>
                <c:pt idx="2794">
                  <c:v>8.6188918961838112E-3</c:v>
                </c:pt>
                <c:pt idx="2795">
                  <c:v>8.6152931746230621E-3</c:v>
                </c:pt>
                <c:pt idx="2796">
                  <c:v>8.611724740674731E-3</c:v>
                </c:pt>
                <c:pt idx="2797">
                  <c:v>8.6081866451781508E-3</c:v>
                </c:pt>
                <c:pt idx="2798">
                  <c:v>8.6046789393723344E-3</c:v>
                </c:pt>
                <c:pt idx="2799">
                  <c:v>8.6012016740966146E-3</c:v>
                </c:pt>
                <c:pt idx="2800">
                  <c:v>8.5977549002702602E-3</c:v>
                </c:pt>
                <c:pt idx="2801">
                  <c:v>8.5943386690523482E-3</c:v>
                </c:pt>
                <c:pt idx="2802">
                  <c:v>8.5909530312822113E-3</c:v>
                </c:pt>
                <c:pt idx="2803">
                  <c:v>8.5875980381988626E-3</c:v>
                </c:pt>
                <c:pt idx="2804">
                  <c:v>8.5833295863668724E-3</c:v>
                </c:pt>
                <c:pt idx="2805">
                  <c:v>8.5800448295003662E-3</c:v>
                </c:pt>
                <c:pt idx="2806">
                  <c:v>8.5772538455763936E-3</c:v>
                </c:pt>
                <c:pt idx="2807">
                  <c:v>8.5740263516242976E-3</c:v>
                </c:pt>
                <c:pt idx="2808">
                  <c:v>8.5708297646291953E-3</c:v>
                </c:pt>
                <c:pt idx="2809">
                  <c:v>8.5676641354304195E-3</c:v>
                </c:pt>
                <c:pt idx="2810">
                  <c:v>8.564529515107111E-3</c:v>
                </c:pt>
                <c:pt idx="2811">
                  <c:v>8.5614259544986027E-3</c:v>
                </c:pt>
                <c:pt idx="2812">
                  <c:v>8.5583535048439074E-3</c:v>
                </c:pt>
                <c:pt idx="2813">
                  <c:v>8.5553122169024221E-3</c:v>
                </c:pt>
                <c:pt idx="2814">
                  <c:v>8.5523021418332235E-3</c:v>
                </c:pt>
                <c:pt idx="2815">
                  <c:v>8.5493233305555805E-3</c:v>
                </c:pt>
                <c:pt idx="2816">
                  <c:v>8.546375834148634E-3</c:v>
                </c:pt>
                <c:pt idx="2817">
                  <c:v>8.5434597035316528E-3</c:v>
                </c:pt>
                <c:pt idx="2818">
                  <c:v>8.5405749897837779E-3</c:v>
                </c:pt>
                <c:pt idx="2819">
                  <c:v>8.5377217438242781E-3</c:v>
                </c:pt>
                <c:pt idx="2820">
                  <c:v>8.5340996052352125E-3</c:v>
                </c:pt>
                <c:pt idx="2821">
                  <c:v>8.5321098592672229E-3</c:v>
                </c:pt>
                <c:pt idx="2822">
                  <c:v>8.5289598304694181E-3</c:v>
                </c:pt>
                <c:pt idx="2823">
                  <c:v>8.5266244581738704E-3</c:v>
                </c:pt>
                <c:pt idx="2824">
                  <c:v>8.5239293162242546E-3</c:v>
                </c:pt>
                <c:pt idx="2825">
                  <c:v>8.5212659482980513E-3</c:v>
                </c:pt>
                <c:pt idx="2826">
                  <c:v>8.5186344049947849E-3</c:v>
                </c:pt>
                <c:pt idx="2827">
                  <c:v>8.5160347374735323E-3</c:v>
                </c:pt>
                <c:pt idx="2828">
                  <c:v>8.5134669968933707E-3</c:v>
                </c:pt>
                <c:pt idx="2829">
                  <c:v>8.5109312340136967E-3</c:v>
                </c:pt>
                <c:pt idx="2830">
                  <c:v>8.5084275000735232E-3</c:v>
                </c:pt>
                <c:pt idx="2831">
                  <c:v>8.5059558458322471E-3</c:v>
                </c:pt>
                <c:pt idx="2832">
                  <c:v>8.5035163224489452E-3</c:v>
                </c:pt>
                <c:pt idx="2833">
                  <c:v>8.5011089809228224E-3</c:v>
                </c:pt>
                <c:pt idx="2834">
                  <c:v>8.4987338721731476E-3</c:v>
                </c:pt>
                <c:pt idx="2835">
                  <c:v>8.4963910471191895E-3</c:v>
                </c:pt>
                <c:pt idx="2836">
                  <c:v>8.4940805570798972E-3</c:v>
                </c:pt>
                <c:pt idx="2837">
                  <c:v>8.4918024526547953E-3</c:v>
                </c:pt>
                <c:pt idx="2838">
                  <c:v>8.4895567850828968E-3</c:v>
                </c:pt>
                <c:pt idx="2839">
                  <c:v>8.4873436053634066E-3</c:v>
                </c:pt>
                <c:pt idx="2840">
                  <c:v>8.4851629644955295E-3</c:v>
                </c:pt>
                <c:pt idx="2841">
                  <c:v>8.4830149133185984E-3</c:v>
                </c:pt>
                <c:pt idx="2842">
                  <c:v>8.48089950299169E-3</c:v>
                </c:pt>
                <c:pt idx="2843">
                  <c:v>8.4788167845140094E-3</c:v>
                </c:pt>
                <c:pt idx="2844">
                  <c:v>8.4767668087248893E-3</c:v>
                </c:pt>
                <c:pt idx="2845">
                  <c:v>8.4747496267834066E-3</c:v>
                </c:pt>
                <c:pt idx="2846">
                  <c:v>8.4727652896887662E-3</c:v>
                </c:pt>
                <c:pt idx="2847">
                  <c:v>8.4708138482803008E-3</c:v>
                </c:pt>
                <c:pt idx="2848">
                  <c:v>8.4688953537970235E-3</c:v>
                </c:pt>
                <c:pt idx="2849">
                  <c:v>8.467009856998331E-3</c:v>
                </c:pt>
                <c:pt idx="2850">
                  <c:v>8.4651574092031723E-3</c:v>
                </c:pt>
                <c:pt idx="2851">
                  <c:v>8.463338061011072E-3</c:v>
                </c:pt>
                <c:pt idx="2852">
                  <c:v>8.4615518636610432E-3</c:v>
                </c:pt>
                <c:pt idx="2853">
                  <c:v>8.4597988681522907E-3</c:v>
                </c:pt>
                <c:pt idx="2854">
                  <c:v>8.4580791253241472E-3</c:v>
                </c:pt>
                <c:pt idx="2855">
                  <c:v>8.4563926864156258E-3</c:v>
                </c:pt>
                <c:pt idx="2856">
                  <c:v>8.4542734259684948E-3</c:v>
                </c:pt>
                <c:pt idx="2857">
                  <c:v>8.452663301534713E-3</c:v>
                </c:pt>
                <c:pt idx="2858">
                  <c:v>8.451309833317211E-3</c:v>
                </c:pt>
                <c:pt idx="2859">
                  <c:v>8.4497619105672328E-3</c:v>
                </c:pt>
                <c:pt idx="2860">
                  <c:v>8.4482475537672741E-3</c:v>
                </c:pt>
                <c:pt idx="2861">
                  <c:v>8.4467668141563479E-3</c:v>
                </c:pt>
                <c:pt idx="2862">
                  <c:v>8.4453197425737869E-3</c:v>
                </c:pt>
                <c:pt idx="2863">
                  <c:v>8.4439063900987321E-3</c:v>
                </c:pt>
                <c:pt idx="2864">
                  <c:v>8.4425268076504523E-3</c:v>
                </c:pt>
                <c:pt idx="2865">
                  <c:v>8.4411810463080883E-3</c:v>
                </c:pt>
                <c:pt idx="2866">
                  <c:v>8.4398691570708451E-3</c:v>
                </c:pt>
                <c:pt idx="2867">
                  <c:v>8.4385911908579914E-3</c:v>
                </c:pt>
                <c:pt idx="2868">
                  <c:v>8.4373471987486681E-3</c:v>
                </c:pt>
                <c:pt idx="2869">
                  <c:v>8.4361372316621441E-3</c:v>
                </c:pt>
                <c:pt idx="2870">
                  <c:v>8.4349613406775603E-3</c:v>
                </c:pt>
                <c:pt idx="2871">
                  <c:v>8.4335385023237563E-3</c:v>
                </c:pt>
                <c:pt idx="2872">
                  <c:v>8.4327119910110326E-3</c:v>
                </c:pt>
                <c:pt idx="2873">
                  <c:v>8.4316386342475624E-3</c:v>
                </c:pt>
                <c:pt idx="2874">
                  <c:v>8.4306254520294388E-3</c:v>
                </c:pt>
                <c:pt idx="2875">
                  <c:v>8.4294540823481867E-3</c:v>
                </c:pt>
                <c:pt idx="2876">
                  <c:v>8.4284886346264187E-3</c:v>
                </c:pt>
                <c:pt idx="2877">
                  <c:v>8.4275576272752062E-3</c:v>
                </c:pt>
                <c:pt idx="2878">
                  <c:v>8.42666111137369E-3</c:v>
                </c:pt>
                <c:pt idx="2879">
                  <c:v>8.425799137841139E-3</c:v>
                </c:pt>
                <c:pt idx="2880">
                  <c:v>8.4249717575968219E-3</c:v>
                </c:pt>
                <c:pt idx="2881">
                  <c:v>8.4241790216399437E-3</c:v>
                </c:pt>
                <c:pt idx="2882">
                  <c:v>8.4234209811295813E-3</c:v>
                </c:pt>
                <c:pt idx="2883">
                  <c:v>8.4226976869050674E-3</c:v>
                </c:pt>
                <c:pt idx="2884">
                  <c:v>8.422009190125479E-3</c:v>
                </c:pt>
                <c:pt idx="2885">
                  <c:v>8.4213555416301489E-3</c:v>
                </c:pt>
                <c:pt idx="2886">
                  <c:v>8.4207367924982179E-3</c:v>
                </c:pt>
                <c:pt idx="2887">
                  <c:v>8.420152993728891E-3</c:v>
                </c:pt>
                <c:pt idx="2888">
                  <c:v>8.4196041964013091E-3</c:v>
                </c:pt>
                <c:pt idx="2889">
                  <c:v>8.4190904512748688E-3</c:v>
                </c:pt>
                <c:pt idx="2890">
                  <c:v>8.4186118095086471E-3</c:v>
                </c:pt>
                <c:pt idx="2891">
                  <c:v>8.4181683221018488E-3</c:v>
                </c:pt>
                <c:pt idx="2892">
                  <c:v>8.4177600400536789E-3</c:v>
                </c:pt>
                <c:pt idx="2893">
                  <c:v>8.4173870145232144E-3</c:v>
                </c:pt>
                <c:pt idx="2894">
                  <c:v>8.4170492961099797E-3</c:v>
                </c:pt>
                <c:pt idx="2895">
                  <c:v>8.4167469361329239E-3</c:v>
                </c:pt>
                <c:pt idx="2896">
                  <c:v>8.4164799855113159E-3</c:v>
                </c:pt>
                <c:pt idx="2897">
                  <c:v>8.4162484952443606E-3</c:v>
                </c:pt>
                <c:pt idx="2898">
                  <c:v>8.4160525164111988E-3</c:v>
                </c:pt>
                <c:pt idx="2899">
                  <c:v>8.4158920997712272E-3</c:v>
                </c:pt>
                <c:pt idx="2900">
                  <c:v>8.415767296643395E-3</c:v>
                </c:pt>
                <c:pt idx="2901">
                  <c:v>8.4156781578670348E-3</c:v>
                </c:pt>
                <c:pt idx="2902">
                  <c:v>8.4156247342015433E-3</c:v>
                </c:pt>
                <c:pt idx="2903">
                  <c:v>8.4156070769658697E-3</c:v>
                </c:pt>
                <c:pt idx="2904">
                  <c:v>8.4156252372391549E-3</c:v>
                </c:pt>
                <c:pt idx="2905">
                  <c:v>8.4156792657008594E-3</c:v>
                </c:pt>
                <c:pt idx="2906">
                  <c:v>8.4157692136699325E-3</c:v>
                </c:pt>
                <c:pt idx="2907">
                  <c:v>8.4158951318258346E-3</c:v>
                </c:pt>
                <c:pt idx="2908">
                  <c:v>8.416165800833042E-3</c:v>
                </c:pt>
                <c:pt idx="2909">
                  <c:v>8.4163844484130834E-3</c:v>
                </c:pt>
                <c:pt idx="2910">
                  <c:v>8.4167597778872505E-3</c:v>
                </c:pt>
                <c:pt idx="2911">
                  <c:v>8.4170404458827619E-3</c:v>
                </c:pt>
                <c:pt idx="2912">
                  <c:v>8.4173573555013093E-3</c:v>
                </c:pt>
                <c:pt idx="2913">
                  <c:v>8.4177105577154521E-3</c:v>
                </c:pt>
                <c:pt idx="2914">
                  <c:v>8.4181001035510405E-3</c:v>
                </c:pt>
                <c:pt idx="2915">
                  <c:v>8.4185260440605703E-3</c:v>
                </c:pt>
                <c:pt idx="2916">
                  <c:v>8.4189884301100193E-3</c:v>
                </c:pt>
                <c:pt idx="2917">
                  <c:v>8.4194873128051739E-3</c:v>
                </c:pt>
                <c:pt idx="2918">
                  <c:v>8.4200227431718844E-3</c:v>
                </c:pt>
                <c:pt idx="2919">
                  <c:v>8.4205947721560648E-3</c:v>
                </c:pt>
                <c:pt idx="2920">
                  <c:v>8.42120345075692E-3</c:v>
                </c:pt>
                <c:pt idx="2921">
                  <c:v>8.4219393917184249E-3</c:v>
                </c:pt>
                <c:pt idx="2922">
                  <c:v>8.4225353079148135E-3</c:v>
                </c:pt>
                <c:pt idx="2923">
                  <c:v>8.4232647313164932E-3</c:v>
                </c:pt>
                <c:pt idx="2924">
                  <c:v>8.42403102138789E-3</c:v>
                </c:pt>
                <c:pt idx="2925">
                  <c:v>8.4248342288084643E-3</c:v>
                </c:pt>
                <c:pt idx="2926">
                  <c:v>8.4257974506307676E-3</c:v>
                </c:pt>
                <c:pt idx="2927">
                  <c:v>8.4265516001735818E-3</c:v>
                </c:pt>
                <c:pt idx="2928">
                  <c:v>8.4274658661165347E-3</c:v>
                </c:pt>
                <c:pt idx="2929">
                  <c:v>8.4284172534854207E-3</c:v>
                </c:pt>
                <c:pt idx="2930">
                  <c:v>8.4294058135192529E-3</c:v>
                </c:pt>
                <c:pt idx="2931">
                  <c:v>8.4304315968974919E-3</c:v>
                </c:pt>
                <c:pt idx="2932">
                  <c:v>8.4314946548591507E-3</c:v>
                </c:pt>
                <c:pt idx="2933">
                  <c:v>8.4325950381636261E-3</c:v>
                </c:pt>
                <c:pt idx="2934">
                  <c:v>8.4337327982098031E-3</c:v>
                </c:pt>
                <c:pt idx="2935">
                  <c:v>8.4349079855172704E-3</c:v>
                </c:pt>
                <c:pt idx="2936">
                  <c:v>8.4361206514049769E-3</c:v>
                </c:pt>
                <c:pt idx="2937">
                  <c:v>8.4373708468721276E-3</c:v>
                </c:pt>
                <c:pt idx="2938">
                  <c:v>8.4386586226781191E-3</c:v>
                </c:pt>
                <c:pt idx="2939">
                  <c:v>8.4399840300619644E-3</c:v>
                </c:pt>
                <c:pt idx="2940">
                  <c:v>8.4413471199429324E-3</c:v>
                </c:pt>
                <c:pt idx="2941">
                  <c:v>8.4427479432402919E-3</c:v>
                </c:pt>
                <c:pt idx="2942">
                  <c:v>8.4441865511131198E-3</c:v>
                </c:pt>
                <c:pt idx="2943">
                  <c:v>8.4456629944007489E-3</c:v>
                </c:pt>
                <c:pt idx="2944">
                  <c:v>8.4471773242622561E-3</c:v>
                </c:pt>
                <c:pt idx="2945">
                  <c:v>8.4487295916968463E-3</c:v>
                </c:pt>
                <c:pt idx="2946">
                  <c:v>8.4503198476237884E-3</c:v>
                </c:pt>
                <c:pt idx="2947">
                  <c:v>8.451948142882415E-3</c:v>
                </c:pt>
                <c:pt idx="2948">
                  <c:v>8.4536145287916753E-3</c:v>
                </c:pt>
                <c:pt idx="2949">
                  <c:v>8.4553190561109659E-3</c:v>
                </c:pt>
                <c:pt idx="2950">
                  <c:v>8.4570617759194278E-3</c:v>
                </c:pt>
                <c:pt idx="2951">
                  <c:v>8.4588427393761378E-3</c:v>
                </c:pt>
                <c:pt idx="2952">
                  <c:v>8.4606619971605568E-3</c:v>
                </c:pt>
                <c:pt idx="2953">
                  <c:v>8.4625196005916337E-3</c:v>
                </c:pt>
                <c:pt idx="2954">
                  <c:v>8.4644156004287652E-3</c:v>
                </c:pt>
                <c:pt idx="2955">
                  <c:v>8.4663500478310283E-3</c:v>
                </c:pt>
                <c:pt idx="2956">
                  <c:v>8.4683229935578197E-3</c:v>
                </c:pt>
                <c:pt idx="2957">
                  <c:v>8.4703344889280885E-3</c:v>
                </c:pt>
                <c:pt idx="2958">
                  <c:v>8.4723845849410395E-3</c:v>
                </c:pt>
                <c:pt idx="2959">
                  <c:v>8.4744733322761334E-3</c:v>
                </c:pt>
                <c:pt idx="2960">
                  <c:v>8.476907865890837E-3</c:v>
                </c:pt>
                <c:pt idx="2961">
                  <c:v>8.4790796097156118E-3</c:v>
                </c:pt>
                <c:pt idx="2962">
                  <c:v>8.4809719934053618E-3</c:v>
                </c:pt>
                <c:pt idx="2963">
                  <c:v>8.4832158568204363E-3</c:v>
                </c:pt>
                <c:pt idx="2964">
                  <c:v>8.4854986267135502E-3</c:v>
                </c:pt>
                <c:pt idx="2965">
                  <c:v>8.4878203541638442E-3</c:v>
                </c:pt>
                <c:pt idx="2966">
                  <c:v>8.4901810900905872E-3</c:v>
                </c:pt>
                <c:pt idx="2967">
                  <c:v>8.4925808855729201E-3</c:v>
                </c:pt>
                <c:pt idx="2968">
                  <c:v>8.4950197914501757E-3</c:v>
                </c:pt>
                <c:pt idx="2969">
                  <c:v>8.497497858961367E-3</c:v>
                </c:pt>
                <c:pt idx="2970">
                  <c:v>8.5000151388658907E-3</c:v>
                </c:pt>
                <c:pt idx="2971">
                  <c:v>8.5025716824027597E-3</c:v>
                </c:pt>
                <c:pt idx="2972">
                  <c:v>8.5051675403313709E-3</c:v>
                </c:pt>
                <c:pt idx="2973">
                  <c:v>8.5078027638907372E-3</c:v>
                </c:pt>
                <c:pt idx="2974">
                  <c:v>8.5104774039201914E-3</c:v>
                </c:pt>
                <c:pt idx="2975">
                  <c:v>8.5139742270712304E-3</c:v>
                </c:pt>
                <c:pt idx="2976">
                  <c:v>8.5159451374661188E-3</c:v>
                </c:pt>
                <c:pt idx="2977">
                  <c:v>8.5187383330609379E-3</c:v>
                </c:pt>
                <c:pt idx="2978">
                  <c:v>8.5215711491226642E-3</c:v>
                </c:pt>
                <c:pt idx="2979">
                  <c:v>8.5244436367304388E-3</c:v>
                </c:pt>
                <c:pt idx="2980">
                  <c:v>8.5273558468834665E-3</c:v>
                </c:pt>
                <c:pt idx="2981">
                  <c:v>8.5303078305809521E-3</c:v>
                </c:pt>
                <c:pt idx="2982">
                  <c:v>8.5332996387421645E-3</c:v>
                </c:pt>
                <c:pt idx="2983">
                  <c:v>8.5363313224462445E-3</c:v>
                </c:pt>
                <c:pt idx="2984">
                  <c:v>8.539402932612461E-3</c:v>
                </c:pt>
                <c:pt idx="2985">
                  <c:v>8.5425145203998909E-3</c:v>
                </c:pt>
                <c:pt idx="2986">
                  <c:v>8.5456661367278031E-3</c:v>
                </c:pt>
                <c:pt idx="2987">
                  <c:v>8.5488578324355302E-3</c:v>
                </c:pt>
                <c:pt idx="2988">
                  <c:v>8.5520896587620854E-3</c:v>
                </c:pt>
                <c:pt idx="2989">
                  <c:v>8.5553616667066734E-3</c:v>
                </c:pt>
                <c:pt idx="2990">
                  <c:v>8.558673906948755E-3</c:v>
                </c:pt>
                <c:pt idx="2991">
                  <c:v>8.5620264309671512E-3</c:v>
                </c:pt>
                <c:pt idx="2992">
                  <c:v>8.5654192892814507E-3</c:v>
                </c:pt>
                <c:pt idx="2993">
                  <c:v>8.5688525333704746E-3</c:v>
                </c:pt>
                <c:pt idx="2994">
                  <c:v>8.5723262138337475E-3</c:v>
                </c:pt>
                <c:pt idx="2995">
                  <c:v>8.5758403818303464E-3</c:v>
                </c:pt>
                <c:pt idx="2996">
                  <c:v>8.5793950885193482E-3</c:v>
                </c:pt>
                <c:pt idx="2997">
                  <c:v>8.5829903845802136E-3</c:v>
                </c:pt>
                <c:pt idx="2998">
                  <c:v>8.5866263212519556E-3</c:v>
                </c:pt>
                <c:pt idx="2999">
                  <c:v>8.590302949453843E-3</c:v>
                </c:pt>
                <c:pt idx="3000">
                  <c:v>8.5940203201850807E-3</c:v>
                </c:pt>
                <c:pt idx="3001">
                  <c:v>8.5977784845248095E-3</c:v>
                </c:pt>
                <c:pt idx="3002">
                  <c:v>8.6015774932324263E-3</c:v>
                </c:pt>
                <c:pt idx="3003">
                  <c:v>8.60541739762688E-3</c:v>
                </c:pt>
                <c:pt idx="3004">
                  <c:v>8.6092982486274394E-3</c:v>
                </c:pt>
                <c:pt idx="3005">
                  <c:v>8.6132200969935013E-3</c:v>
                </c:pt>
                <c:pt idx="3006">
                  <c:v>8.6171829939640787E-3</c:v>
                </c:pt>
                <c:pt idx="3007">
                  <c:v>8.6211869906183125E-3</c:v>
                </c:pt>
                <c:pt idx="3008">
                  <c:v>8.6252321376356633E-3</c:v>
                </c:pt>
                <c:pt idx="3009">
                  <c:v>8.6293184862551442E-3</c:v>
                </c:pt>
                <c:pt idx="3010">
                  <c:v>8.63344608747596E-3</c:v>
                </c:pt>
                <c:pt idx="3011">
                  <c:v>8.6376149923772516E-3</c:v>
                </c:pt>
                <c:pt idx="3012">
                  <c:v>8.6418107709818059E-3</c:v>
                </c:pt>
                <c:pt idx="3013">
                  <c:v>8.6460022471879228E-3</c:v>
                </c:pt>
                <c:pt idx="3014">
                  <c:v>8.6501882869427504E-3</c:v>
                </c:pt>
                <c:pt idx="3015">
                  <c:v>8.6543688698625942E-3</c:v>
                </c:pt>
                <c:pt idx="3016">
                  <c:v>8.6585439747643989E-3</c:v>
                </c:pt>
                <c:pt idx="3017">
                  <c:v>8.6627135811045974E-3</c:v>
                </c:pt>
                <c:pt idx="3018">
                  <c:v>8.6668776683396231E-3</c:v>
                </c:pt>
                <c:pt idx="3019">
                  <c:v>8.6710362156061649E-3</c:v>
                </c:pt>
                <c:pt idx="3020">
                  <c:v>8.6751892024405919E-3</c:v>
                </c:pt>
                <c:pt idx="3021">
                  <c:v>8.6793366077397849E-3</c:v>
                </c:pt>
                <c:pt idx="3022">
                  <c:v>8.6834784111200491E-3</c:v>
                </c:pt>
                <c:pt idx="3023">
                  <c:v>8.6876145917980097E-3</c:v>
                </c:pt>
                <c:pt idx="3024">
                  <c:v>8.6917451290702274E-3</c:v>
                </c:pt>
                <c:pt idx="3025">
                  <c:v>8.6958700021533275E-3</c:v>
                </c:pt>
                <c:pt idx="3026">
                  <c:v>8.7011650543900032E-3</c:v>
                </c:pt>
                <c:pt idx="3027">
                  <c:v>8.7041026732581628E-3</c:v>
                </c:pt>
                <c:pt idx="3028">
                  <c:v>8.708210429793084E-3</c:v>
                </c:pt>
                <c:pt idx="3029">
                  <c:v>8.7123124394050677E-3</c:v>
                </c:pt>
                <c:pt idx="3030">
                  <c:v>8.7164086813906749E-3</c:v>
                </c:pt>
                <c:pt idx="3031">
                  <c:v>8.7204991349665306E-3</c:v>
                </c:pt>
                <c:pt idx="3032">
                  <c:v>8.724583779669004E-3</c:v>
                </c:pt>
                <c:pt idx="3033">
                  <c:v>8.7286625945548479E-3</c:v>
                </c:pt>
                <c:pt idx="3034">
                  <c:v>8.7327355590005595E-3</c:v>
                </c:pt>
                <c:pt idx="3035">
                  <c:v>8.7368026522227638E-3</c:v>
                </c:pt>
                <c:pt idx="3036">
                  <c:v>8.7408638535979577E-3</c:v>
                </c:pt>
                <c:pt idx="3037">
                  <c:v>8.7449191425825745E-3</c:v>
                </c:pt>
                <c:pt idx="3038">
                  <c:v>8.748968498153431E-3</c:v>
                </c:pt>
                <c:pt idx="3039">
                  <c:v>8.7530118998468964E-3</c:v>
                </c:pt>
                <c:pt idx="3040">
                  <c:v>8.7570493269595318E-3</c:v>
                </c:pt>
                <c:pt idx="3041">
                  <c:v>8.761080758707962E-3</c:v>
                </c:pt>
                <c:pt idx="3042">
                  <c:v>8.7651061743088121E-3</c:v>
                </c:pt>
                <c:pt idx="3043">
                  <c:v>8.7691255532185153E-3</c:v>
                </c:pt>
                <c:pt idx="3044">
                  <c:v>8.7731388745737604E-3</c:v>
                </c:pt>
                <c:pt idx="3045">
                  <c:v>8.7771461179109167E-3</c:v>
                </c:pt>
                <c:pt idx="3046">
                  <c:v>8.781147262206801E-3</c:v>
                </c:pt>
                <c:pt idx="3047">
                  <c:v>8.7851422870777185E-3</c:v>
                </c:pt>
                <c:pt idx="3048">
                  <c:v>8.7891311715804221E-3</c:v>
                </c:pt>
                <c:pt idx="3049">
                  <c:v>8.793113895171345E-3</c:v>
                </c:pt>
                <c:pt idx="3050">
                  <c:v>8.7970904370671121E-3</c:v>
                </c:pt>
                <c:pt idx="3051">
                  <c:v>8.8010607767241567E-3</c:v>
                </c:pt>
                <c:pt idx="3052">
                  <c:v>8.8050248931992314E-3</c:v>
                </c:pt>
                <c:pt idx="3053">
                  <c:v>8.8089827657888975E-3</c:v>
                </c:pt>
                <c:pt idx="3054">
                  <c:v>8.8129343741094601E-3</c:v>
                </c:pt>
                <c:pt idx="3055">
                  <c:v>8.8168796970578001E-3</c:v>
                </c:pt>
                <c:pt idx="3056">
                  <c:v>8.8208187140903505E-3</c:v>
                </c:pt>
                <c:pt idx="3057">
                  <c:v>8.8247514047434805E-3</c:v>
                </c:pt>
                <c:pt idx="3058">
                  <c:v>8.8286777479940071E-3</c:v>
                </c:pt>
                <c:pt idx="3059">
                  <c:v>8.8325977232983632E-3</c:v>
                </c:pt>
                <c:pt idx="3060">
                  <c:v>8.836511309793238E-3</c:v>
                </c:pt>
                <c:pt idx="3061">
                  <c:v>8.8404184870150004E-3</c:v>
                </c:pt>
                <c:pt idx="3062">
                  <c:v>8.8443192341003396E-3</c:v>
                </c:pt>
                <c:pt idx="3063">
                  <c:v>8.8482135304257525E-3</c:v>
                </c:pt>
                <c:pt idx="3064">
                  <c:v>8.8526562292745581E-3</c:v>
                </c:pt>
                <c:pt idx="3065">
                  <c:v>8.8559826878231718E-3</c:v>
                </c:pt>
                <c:pt idx="3066">
                  <c:v>8.8598575074883001E-3</c:v>
                </c:pt>
                <c:pt idx="3067">
                  <c:v>8.8637257934998104E-3</c:v>
                </c:pt>
                <c:pt idx="3068">
                  <c:v>8.8675875252341996E-3</c:v>
                </c:pt>
                <c:pt idx="3069">
                  <c:v>8.8714426819880288E-3</c:v>
                </c:pt>
                <c:pt idx="3070">
                  <c:v>8.875291243057859E-3</c:v>
                </c:pt>
                <c:pt idx="3071">
                  <c:v>8.8791331876603152E-3</c:v>
                </c:pt>
                <c:pt idx="3072">
                  <c:v>8.8829684951718946E-3</c:v>
                </c:pt>
                <c:pt idx="3073">
                  <c:v>8.8867971448891581E-3</c:v>
                </c:pt>
                <c:pt idx="3074">
                  <c:v>8.8906191159487946E-3</c:v>
                </c:pt>
                <c:pt idx="3075">
                  <c:v>8.8944343878871734E-3</c:v>
                </c:pt>
                <c:pt idx="3076">
                  <c:v>8.8982429400008556E-3</c:v>
                </c:pt>
                <c:pt idx="3077">
                  <c:v>8.9020447513465939E-3</c:v>
                </c:pt>
                <c:pt idx="3078">
                  <c:v>8.9058398013808215E-3</c:v>
                </c:pt>
                <c:pt idx="3079">
                  <c:v>8.9096280693201635E-3</c:v>
                </c:pt>
                <c:pt idx="3080">
                  <c:v>8.913409534780925E-3</c:v>
                </c:pt>
                <c:pt idx="3081">
                  <c:v>8.9182613893790119E-3</c:v>
                </c:pt>
                <c:pt idx="3082">
                  <c:v>8.9213313618552448E-3</c:v>
                </c:pt>
                <c:pt idx="3083">
                  <c:v>8.9252496216118971E-3</c:v>
                </c:pt>
                <c:pt idx="3084">
                  <c:v>8.9290026837129943E-3</c:v>
                </c:pt>
                <c:pt idx="3085">
                  <c:v>8.9327488363810659E-3</c:v>
                </c:pt>
                <c:pt idx="3086">
                  <c:v>8.9364880593922891E-3</c:v>
                </c:pt>
                <c:pt idx="3087">
                  <c:v>8.9402203315636086E-3</c:v>
                </c:pt>
                <c:pt idx="3088">
                  <c:v>8.9439456325113298E-3</c:v>
                </c:pt>
                <c:pt idx="3089">
                  <c:v>8.9476639416119497E-3</c:v>
                </c:pt>
                <c:pt idx="3090">
                  <c:v>8.951375237762349E-3</c:v>
                </c:pt>
                <c:pt idx="3091">
                  <c:v>8.9550795006587691E-3</c:v>
                </c:pt>
                <c:pt idx="3092">
                  <c:v>8.9587767093579629E-3</c:v>
                </c:pt>
                <c:pt idx="3093">
                  <c:v>8.9624668431564913E-3</c:v>
                </c:pt>
                <c:pt idx="3094">
                  <c:v>8.9661498815907237E-3</c:v>
                </c:pt>
                <c:pt idx="3095">
                  <c:v>8.9698258037973488E-3</c:v>
                </c:pt>
                <c:pt idx="3096">
                  <c:v>8.9734945890729279E-3</c:v>
                </c:pt>
                <c:pt idx="3097">
                  <c:v>8.9771562165541496E-3</c:v>
                </c:pt>
                <c:pt idx="3098">
                  <c:v>8.9808106658573195E-3</c:v>
                </c:pt>
                <c:pt idx="3099">
                  <c:v>8.9844579161191263E-3</c:v>
                </c:pt>
                <c:pt idx="3100">
                  <c:v>8.988097946636131E-3</c:v>
                </c:pt>
                <c:pt idx="3101">
                  <c:v>8.9917307367048949E-3</c:v>
                </c:pt>
                <c:pt idx="3102">
                  <c:v>8.9953562657818509E-3</c:v>
                </c:pt>
                <c:pt idx="3103">
                  <c:v>8.9989745128438159E-3</c:v>
                </c:pt>
                <c:pt idx="3104">
                  <c:v>9.002585457267287E-3</c:v>
                </c:pt>
                <c:pt idx="3105">
                  <c:v>9.0061890785886334E-3</c:v>
                </c:pt>
                <c:pt idx="3106">
                  <c:v>9.009785355944544E-3</c:v>
                </c:pt>
                <c:pt idx="3107">
                  <c:v>9.013374268791452E-3</c:v>
                </c:pt>
                <c:pt idx="3108">
                  <c:v>9.0169557961861102E-3</c:v>
                </c:pt>
                <c:pt idx="3109">
                  <c:v>9.0205299174250797E-3</c:v>
                </c:pt>
                <c:pt idx="3110">
                  <c:v>9.0240966119647936E-3</c:v>
                </c:pt>
                <c:pt idx="3111">
                  <c:v>9.027655859101813E-3</c:v>
                </c:pt>
                <c:pt idx="3112">
                  <c:v>9.0312076380527628E-3</c:v>
                </c:pt>
                <c:pt idx="3113">
                  <c:v>9.0347519281941402E-3</c:v>
                </c:pt>
                <c:pt idx="3114">
                  <c:v>9.0382887087425701E-3</c:v>
                </c:pt>
                <c:pt idx="3115">
                  <c:v>9.0418179590745495E-3</c:v>
                </c:pt>
                <c:pt idx="3116">
                  <c:v>9.0463444684019123E-3</c:v>
                </c:pt>
                <c:pt idx="3117">
                  <c:v>9.0498564288044037E-3</c:v>
                </c:pt>
                <c:pt idx="3118">
                  <c:v>9.0528606338491358E-3</c:v>
                </c:pt>
                <c:pt idx="3119">
                  <c:v>9.0563584668323927E-3</c:v>
                </c:pt>
                <c:pt idx="3120">
                  <c:v>9.0598486629644981E-3</c:v>
                </c:pt>
                <c:pt idx="3121">
                  <c:v>9.0633312016219492E-3</c:v>
                </c:pt>
                <c:pt idx="3122">
                  <c:v>9.0668060623411151E-3</c:v>
                </c:pt>
                <c:pt idx="3123">
                  <c:v>9.0702732241787487E-3</c:v>
                </c:pt>
                <c:pt idx="3124">
                  <c:v>9.073732666351475E-3</c:v>
                </c:pt>
                <c:pt idx="3125">
                  <c:v>9.0771843683956632E-3</c:v>
                </c:pt>
                <c:pt idx="3126">
                  <c:v>9.0806283095279383E-3</c:v>
                </c:pt>
                <c:pt idx="3127">
                  <c:v>9.0840644688849892E-3</c:v>
                </c:pt>
                <c:pt idx="3128">
                  <c:v>9.087492825923249E-3</c:v>
                </c:pt>
                <c:pt idx="3129">
                  <c:v>9.0909133599392788E-3</c:v>
                </c:pt>
                <c:pt idx="3130">
                  <c:v>9.0943260502296397E-3</c:v>
                </c:pt>
                <c:pt idx="3131">
                  <c:v>9.0977308760109565E-3</c:v>
                </c:pt>
                <c:pt idx="3132">
                  <c:v>9.1028113358238016E-3</c:v>
                </c:pt>
                <c:pt idx="3133">
                  <c:v>9.1045168514725106E-3</c:v>
                </c:pt>
                <c:pt idx="3134">
                  <c:v>9.108380326932064E-3</c:v>
                </c:pt>
                <c:pt idx="3135">
                  <c:v>9.1112711206964292E-3</c:v>
                </c:pt>
                <c:pt idx="3136">
                  <c:v>9.1146363136207498E-3</c:v>
                </c:pt>
                <c:pt idx="3137">
                  <c:v>9.1179935180552008E-3</c:v>
                </c:pt>
                <c:pt idx="3138">
                  <c:v>9.1213427129765989E-3</c:v>
                </c:pt>
                <c:pt idx="3139">
                  <c:v>9.1246838779213135E-3</c:v>
                </c:pt>
                <c:pt idx="3140">
                  <c:v>9.1280169920260334E-3</c:v>
                </c:pt>
                <c:pt idx="3141">
                  <c:v>9.1313420347471919E-3</c:v>
                </c:pt>
                <c:pt idx="3142">
                  <c:v>9.1346589851415416E-3</c:v>
                </c:pt>
                <c:pt idx="3143">
                  <c:v>9.1379678227454519E-3</c:v>
                </c:pt>
                <c:pt idx="3144">
                  <c:v>9.1412685266956117E-3</c:v>
                </c:pt>
                <c:pt idx="3145">
                  <c:v>9.1445610764484542E-3</c:v>
                </c:pt>
                <c:pt idx="3146">
                  <c:v>9.1478454513005403E-3</c:v>
                </c:pt>
                <c:pt idx="3147">
                  <c:v>9.1511216303086229E-3</c:v>
                </c:pt>
                <c:pt idx="3148">
                  <c:v>9.1543895929291352E-3</c:v>
                </c:pt>
                <c:pt idx="3149">
                  <c:v>9.1576493184586383E-3</c:v>
                </c:pt>
                <c:pt idx="3150">
                  <c:v>9.1609007863535652E-3</c:v>
                </c:pt>
                <c:pt idx="3151">
                  <c:v>9.1641439755907328E-3</c:v>
                </c:pt>
                <c:pt idx="3152">
                  <c:v>9.1673788656265742E-3</c:v>
                </c:pt>
                <c:pt idx="3153">
                  <c:v>9.1706054357576505E-3</c:v>
                </c:pt>
                <c:pt idx="3154">
                  <c:v>9.1738236654403948E-3</c:v>
                </c:pt>
                <c:pt idx="3155">
                  <c:v>9.1770335337315601E-3</c:v>
                </c:pt>
                <c:pt idx="3156">
                  <c:v>9.1802350199277072E-3</c:v>
                </c:pt>
                <c:pt idx="3157">
                  <c:v>9.1834281035652054E-3</c:v>
                </c:pt>
                <c:pt idx="3158">
                  <c:v>9.1866127637008077E-3</c:v>
                </c:pt>
                <c:pt idx="3159">
                  <c:v>9.1897889797110111E-3</c:v>
                </c:pt>
                <c:pt idx="3160">
                  <c:v>9.1929567309723126E-3</c:v>
                </c:pt>
                <c:pt idx="3161">
                  <c:v>9.1961159967013373E-3</c:v>
                </c:pt>
                <c:pt idx="3162">
                  <c:v>9.1992667561946462E-3</c:v>
                </c:pt>
                <c:pt idx="3163">
                  <c:v>9.2024089887488003E-3</c:v>
                </c:pt>
                <c:pt idx="3164">
                  <c:v>9.2055426736603607E-3</c:v>
                </c:pt>
                <c:pt idx="3165">
                  <c:v>9.2086677903058245E-3</c:v>
                </c:pt>
                <c:pt idx="3166">
                  <c:v>9.2117843179817527E-3</c:v>
                </c:pt>
                <c:pt idx="3167">
                  <c:v>9.2148922358248342E-3</c:v>
                </c:pt>
                <c:pt idx="3168">
                  <c:v>9.2195531847050205E-3</c:v>
                </c:pt>
                <c:pt idx="3169">
                  <c:v>9.2226402650030792E-3</c:v>
                </c:pt>
                <c:pt idx="3170">
                  <c:v>9.2246036954612975E-3</c:v>
                </c:pt>
                <c:pt idx="3171">
                  <c:v>9.2276757240128404E-3</c:v>
                </c:pt>
                <c:pt idx="3172">
                  <c:v>9.2307390361767716E-3</c:v>
                </c:pt>
                <c:pt idx="3173">
                  <c:v>9.2337936114894603E-3</c:v>
                </c:pt>
                <c:pt idx="3174">
                  <c:v>9.2368394292474676E-3</c:v>
                </c:pt>
                <c:pt idx="3175">
                  <c:v>9.2398764687473545E-3</c:v>
                </c:pt>
                <c:pt idx="3176">
                  <c:v>9.2429047091258099E-3</c:v>
                </c:pt>
                <c:pt idx="3177">
                  <c:v>9.2459241298392669E-3</c:v>
                </c:pt>
                <c:pt idx="3178">
                  <c:v>9.2489347101842867E-3</c:v>
                </c:pt>
                <c:pt idx="3179">
                  <c:v>9.2519364293774942E-3</c:v>
                </c:pt>
                <c:pt idx="3180">
                  <c:v>9.2549292667953864E-3</c:v>
                </c:pt>
                <c:pt idx="3181">
                  <c:v>9.2592401948419223E-3</c:v>
                </c:pt>
                <c:pt idx="3182">
                  <c:v>9.2625842055582552E-3</c:v>
                </c:pt>
                <c:pt idx="3183">
                  <c:v>9.2655451532852595E-3</c:v>
                </c:pt>
                <c:pt idx="3184">
                  <c:v>9.2684971245127201E-3</c:v>
                </c:pt>
                <c:pt idx="3185">
                  <c:v>9.2714400985371981E-3</c:v>
                </c:pt>
                <c:pt idx="3186">
                  <c:v>9.2747924539704485E-3</c:v>
                </c:pt>
                <c:pt idx="3187">
                  <c:v>9.2772989722433863E-3</c:v>
                </c:pt>
                <c:pt idx="3188">
                  <c:v>9.2802148306780907E-3</c:v>
                </c:pt>
                <c:pt idx="3189">
                  <c:v>9.2831216090161206E-3</c:v>
                </c:pt>
                <c:pt idx="3190">
                  <c:v>9.2860192867139091E-3</c:v>
                </c:pt>
                <c:pt idx="3191">
                  <c:v>9.2889078430680172E-3</c:v>
                </c:pt>
                <c:pt idx="3192">
                  <c:v>9.2917872572950699E-3</c:v>
                </c:pt>
                <c:pt idx="3193">
                  <c:v>9.2946575089314365E-3</c:v>
                </c:pt>
                <c:pt idx="3194">
                  <c:v>9.2975185769539337E-3</c:v>
                </c:pt>
                <c:pt idx="3195">
                  <c:v>9.3003704408189947E-3</c:v>
                </c:pt>
                <c:pt idx="3196">
                  <c:v>9.3032130798231805E-3</c:v>
                </c:pt>
                <c:pt idx="3197">
                  <c:v>9.3060464732630521E-3</c:v>
                </c:pt>
                <c:pt idx="3198">
                  <c:v>9.3088706004351707E-3</c:v>
                </c:pt>
                <c:pt idx="3199">
                  <c:v>9.311685440476225E-3</c:v>
                </c:pt>
                <c:pt idx="3200">
                  <c:v>9.3144909730025205E-3</c:v>
                </c:pt>
                <c:pt idx="3201">
                  <c:v>9.3172871771507459E-3</c:v>
                </c:pt>
                <c:pt idx="3202">
                  <c:v>9.3200740320575903E-3</c:v>
                </c:pt>
                <c:pt idx="3203">
                  <c:v>9.3228515171794868E-3</c:v>
                </c:pt>
                <c:pt idx="3204">
                  <c:v>9.3256196119728685E-3</c:v>
                </c:pt>
                <c:pt idx="3205">
                  <c:v>9.3283782954145522E-3</c:v>
                </c:pt>
                <c:pt idx="3206">
                  <c:v>9.3311275470409072E-3</c:v>
                </c:pt>
                <c:pt idx="3207">
                  <c:v>9.3338673460685584E-3</c:v>
                </c:pt>
                <c:pt idx="3208">
                  <c:v>9.3365976717141308E-3</c:v>
                </c:pt>
                <c:pt idx="3209">
                  <c:v>9.3393185035139936E-3</c:v>
                </c:pt>
                <c:pt idx="3210">
                  <c:v>9.3420298203650276E-3</c:v>
                </c:pt>
                <c:pt idx="3211">
                  <c:v>9.3447316020434101E-3</c:v>
                </c:pt>
                <c:pt idx="3212">
                  <c:v>9.347423827525958E-3</c:v>
                </c:pt>
                <c:pt idx="3213">
                  <c:v>9.3501064761092323E-3</c:v>
                </c:pt>
                <c:pt idx="3214">
                  <c:v>9.3527795273296022E-3</c:v>
                </c:pt>
                <c:pt idx="3215">
                  <c:v>9.3554429602438205E-3</c:v>
                </c:pt>
                <c:pt idx="3216">
                  <c:v>9.3580967542283844E-3</c:v>
                </c:pt>
                <c:pt idx="3217">
                  <c:v>9.3607408886597909E-3</c:v>
                </c:pt>
                <c:pt idx="3218">
                  <c:v>9.3633753427546651E-3</c:v>
                </c:pt>
                <c:pt idx="3219">
                  <c:v>9.3660000957296319E-3</c:v>
                </c:pt>
                <c:pt idx="3220">
                  <c:v>9.3696686103017512E-3</c:v>
                </c:pt>
                <c:pt idx="3221">
                  <c:v>9.3715918035464085E-3</c:v>
                </c:pt>
                <c:pt idx="3222">
                  <c:v>9.3738159417000588E-3</c:v>
                </c:pt>
                <c:pt idx="3223">
                  <c:v>9.3764016836406228E-3</c:v>
                </c:pt>
                <c:pt idx="3224">
                  <c:v>9.3789776210240206E-3</c:v>
                </c:pt>
                <c:pt idx="3225">
                  <c:v>9.3815437331468132E-3</c:v>
                </c:pt>
                <c:pt idx="3226">
                  <c:v>9.3840999993854979E-3</c:v>
                </c:pt>
                <c:pt idx="3227">
                  <c:v>9.3866463989566995E-3</c:v>
                </c:pt>
                <c:pt idx="3228">
                  <c:v>9.3891829112369152E-3</c:v>
                </c:pt>
                <c:pt idx="3229">
                  <c:v>9.3917095152828978E-3</c:v>
                </c:pt>
                <c:pt idx="3230">
                  <c:v>9.3942261907109526E-3</c:v>
                </c:pt>
                <c:pt idx="3231">
                  <c:v>9.3967329167377045E-3</c:v>
                </c:pt>
                <c:pt idx="3232">
                  <c:v>9.3992296726597147E-3</c:v>
                </c:pt>
                <c:pt idx="3233">
                  <c:v>9.4017164376136719E-3</c:v>
                </c:pt>
                <c:pt idx="3234">
                  <c:v>9.4041931910560095E-3</c:v>
                </c:pt>
                <c:pt idx="3235">
                  <c:v>9.4066599120434802E-3</c:v>
                </c:pt>
                <c:pt idx="3236">
                  <c:v>9.409816636205548E-3</c:v>
                </c:pt>
                <c:pt idx="3237">
                  <c:v>9.4115631748792339E-3</c:v>
                </c:pt>
                <c:pt idx="3238">
                  <c:v>9.4143469212326636E-3</c:v>
                </c:pt>
                <c:pt idx="3239">
                  <c:v>9.4164260600937411E-3</c:v>
                </c:pt>
                <c:pt idx="3240">
                  <c:v>9.4188423094543339E-3</c:v>
                </c:pt>
                <c:pt idx="3241">
                  <c:v>9.4212484022992982E-3</c:v>
                </c:pt>
                <c:pt idx="3242">
                  <c:v>9.423644318005131E-3</c:v>
                </c:pt>
                <c:pt idx="3243">
                  <c:v>9.4260300359483296E-3</c:v>
                </c:pt>
                <c:pt idx="3244">
                  <c:v>9.4284055350257745E-3</c:v>
                </c:pt>
                <c:pt idx="3245">
                  <c:v>9.4307707950136432E-3</c:v>
                </c:pt>
                <c:pt idx="3246">
                  <c:v>9.4331257950486247E-3</c:v>
                </c:pt>
                <c:pt idx="3247">
                  <c:v>9.4354705143473439E-3</c:v>
                </c:pt>
                <c:pt idx="3248">
                  <c:v>9.4378049322862978E-3</c:v>
                </c:pt>
                <c:pt idx="3249">
                  <c:v>9.4401290280821115E-3</c:v>
                </c:pt>
                <c:pt idx="3250">
                  <c:v>9.4424427811112821E-3</c:v>
                </c:pt>
                <c:pt idx="3251">
                  <c:v>9.4447461705904345E-3</c:v>
                </c:pt>
                <c:pt idx="3252">
                  <c:v>9.447039176055938E-3</c:v>
                </c:pt>
                <c:pt idx="3253">
                  <c:v>9.4493217764846094E-3</c:v>
                </c:pt>
                <c:pt idx="3254">
                  <c:v>9.4515939512529457E-3</c:v>
                </c:pt>
                <c:pt idx="3255">
                  <c:v>9.4538556798173801E-3</c:v>
                </c:pt>
                <c:pt idx="3256">
                  <c:v>9.4561069413945376E-3</c:v>
                </c:pt>
                <c:pt idx="3257">
                  <c:v>9.4583477152809792E-3</c:v>
                </c:pt>
                <c:pt idx="3258">
                  <c:v>9.4605779807732659E-3</c:v>
                </c:pt>
                <c:pt idx="3259">
                  <c:v>9.4627977170880229E-3</c:v>
                </c:pt>
                <c:pt idx="3260">
                  <c:v>9.465006903521811E-3</c:v>
                </c:pt>
                <c:pt idx="3261">
                  <c:v>9.4672055195310634E-3</c:v>
                </c:pt>
                <c:pt idx="3262">
                  <c:v>9.4693935444123412E-3</c:v>
                </c:pt>
                <c:pt idx="3263">
                  <c:v>9.4715709572223972E-3</c:v>
                </c:pt>
                <c:pt idx="3264">
                  <c:v>9.4737377374976006E-3</c:v>
                </c:pt>
                <c:pt idx="3265">
                  <c:v>9.4758938643746404E-3</c:v>
                </c:pt>
                <c:pt idx="3266">
                  <c:v>9.4780393173898858E-3</c:v>
                </c:pt>
                <c:pt idx="3267">
                  <c:v>9.4801740756000896E-3</c:v>
                </c:pt>
                <c:pt idx="3268">
                  <c:v>9.482298118381749E-3</c:v>
                </c:pt>
                <c:pt idx="3269">
                  <c:v>9.4844114249514888E-3</c:v>
                </c:pt>
                <c:pt idx="3270">
                  <c:v>9.4865139748456784E-3</c:v>
                </c:pt>
                <c:pt idx="3271">
                  <c:v>9.4886057470411345E-3</c:v>
                </c:pt>
                <c:pt idx="3272">
                  <c:v>9.490983120379326E-3</c:v>
                </c:pt>
                <c:pt idx="3273">
                  <c:v>9.4930517283042803E-3</c:v>
                </c:pt>
                <c:pt idx="3274">
                  <c:v>9.4948161916796892E-3</c:v>
                </c:pt>
                <c:pt idx="3275">
                  <c:v>9.4968646468451823E-3</c:v>
                </c:pt>
                <c:pt idx="3276">
                  <c:v>9.4989022208746832E-3</c:v>
                </c:pt>
                <c:pt idx="3277">
                  <c:v>9.500928893224625E-3</c:v>
                </c:pt>
                <c:pt idx="3278">
                  <c:v>9.5029446431116327E-3</c:v>
                </c:pt>
                <c:pt idx="3279">
                  <c:v>9.5049494498322673E-3</c:v>
                </c:pt>
                <c:pt idx="3280">
                  <c:v>9.5069432926830899E-3</c:v>
                </c:pt>
                <c:pt idx="3281">
                  <c:v>9.5089261510405976E-3</c:v>
                </c:pt>
                <c:pt idx="3282">
                  <c:v>9.5108980041214153E-3</c:v>
                </c:pt>
                <c:pt idx="3283">
                  <c:v>9.5128588313020401E-3</c:v>
                </c:pt>
                <c:pt idx="3284">
                  <c:v>9.514808611719161E-3</c:v>
                </c:pt>
                <c:pt idx="3285">
                  <c:v>9.5167473249091472E-3</c:v>
                </c:pt>
                <c:pt idx="3286">
                  <c:v>9.5186749498488155E-3</c:v>
                </c:pt>
                <c:pt idx="3287">
                  <c:v>9.5211369988934536E-3</c:v>
                </c:pt>
                <c:pt idx="3288">
                  <c:v>9.5224968528828668E-3</c:v>
                </c:pt>
                <c:pt idx="3289">
                  <c:v>9.524391089490436E-3</c:v>
                </c:pt>
                <c:pt idx="3290">
                  <c:v>9.5262741552737396E-3</c:v>
                </c:pt>
                <c:pt idx="3291">
                  <c:v>9.5281460294494025E-3</c:v>
                </c:pt>
                <c:pt idx="3292">
                  <c:v>9.5300066913939219E-3</c:v>
                </c:pt>
                <c:pt idx="3293">
                  <c:v>9.5318561203239227E-3</c:v>
                </c:pt>
                <c:pt idx="3294">
                  <c:v>9.5336942956159021E-3</c:v>
                </c:pt>
                <c:pt idx="3295">
                  <c:v>9.5355211963266129E-3</c:v>
                </c:pt>
                <c:pt idx="3296">
                  <c:v>9.5373368022322325E-3</c:v>
                </c:pt>
                <c:pt idx="3297">
                  <c:v>9.5391410922296416E-3</c:v>
                </c:pt>
                <c:pt idx="3298">
                  <c:v>9.5409340456953373E-3</c:v>
                </c:pt>
                <c:pt idx="3299">
                  <c:v>9.5427156420058168E-3</c:v>
                </c:pt>
                <c:pt idx="3300">
                  <c:v>9.544485860457641E-3</c:v>
                </c:pt>
                <c:pt idx="3301">
                  <c:v>9.546244680267435E-3</c:v>
                </c:pt>
                <c:pt idx="3302">
                  <c:v>9.5479920808116958E-3</c:v>
                </c:pt>
                <c:pt idx="3303">
                  <c:v>9.5497280414669206E-3</c:v>
                </c:pt>
                <c:pt idx="3304">
                  <c:v>9.551452541209926E-3</c:v>
                </c:pt>
                <c:pt idx="3305">
                  <c:v>9.5531655595770815E-3</c:v>
                </c:pt>
                <c:pt idx="3306">
                  <c:v>9.5548670759448839E-3</c:v>
                </c:pt>
                <c:pt idx="3307">
                  <c:v>9.5565570694500224E-3</c:v>
                </c:pt>
                <c:pt idx="3308">
                  <c:v>9.5582355193890578E-3</c:v>
                </c:pt>
                <c:pt idx="3309">
                  <c:v>9.5599024052184234E-3</c:v>
                </c:pt>
                <c:pt idx="3310">
                  <c:v>9.5615577061547441E-3</c:v>
                </c:pt>
                <c:pt idx="3311">
                  <c:v>9.563201401494581E-3</c:v>
                </c:pt>
                <c:pt idx="3312">
                  <c:v>9.5648334702946869E-3</c:v>
                </c:pt>
                <c:pt idx="3313">
                  <c:v>9.5664538922513032E-3</c:v>
                </c:pt>
                <c:pt idx="3314">
                  <c:v>9.5680626465011187E-3</c:v>
                </c:pt>
                <c:pt idx="3315">
                  <c:v>9.5696597122607585E-3</c:v>
                </c:pt>
                <c:pt idx="3316">
                  <c:v>9.5712450689866557E-3</c:v>
                </c:pt>
                <c:pt idx="3317">
                  <c:v>9.5728186958154993E-3</c:v>
                </c:pt>
                <c:pt idx="3318">
                  <c:v>9.5743805721237862E-3</c:v>
                </c:pt>
                <c:pt idx="3319">
                  <c:v>9.5759306771281416E-3</c:v>
                </c:pt>
                <c:pt idx="3320">
                  <c:v>9.5774689903649346E-3</c:v>
                </c:pt>
                <c:pt idx="3321">
                  <c:v>9.578995490810982E-3</c:v>
                </c:pt>
                <c:pt idx="3322">
                  <c:v>9.580510157922717E-3</c:v>
                </c:pt>
                <c:pt idx="3323">
                  <c:v>9.5820129711565727E-3</c:v>
                </c:pt>
                <c:pt idx="3324">
                  <c:v>9.5837159300504737E-3</c:v>
                </c:pt>
                <c:pt idx="3325">
                  <c:v>9.5849829524574659E-3</c:v>
                </c:pt>
                <c:pt idx="3326">
                  <c:v>9.5864500791975615E-3</c:v>
                </c:pt>
                <c:pt idx="3327">
                  <c:v>9.587905269166086E-3</c:v>
                </c:pt>
                <c:pt idx="3328">
                  <c:v>9.5893485016596003E-3</c:v>
                </c:pt>
                <c:pt idx="3329">
                  <c:v>9.5907797557348573E-3</c:v>
                </c:pt>
                <c:pt idx="3330">
                  <c:v>9.5921990109282262E-3</c:v>
                </c:pt>
                <c:pt idx="3331">
                  <c:v>9.5936062464563321E-3</c:v>
                </c:pt>
                <c:pt idx="3332">
                  <c:v>9.5950014416157359E-3</c:v>
                </c:pt>
                <c:pt idx="3333">
                  <c:v>9.5963845757829347E-3</c:v>
                </c:pt>
                <c:pt idx="3334">
                  <c:v>9.5977556280946175E-3</c:v>
                </c:pt>
                <c:pt idx="3335">
                  <c:v>9.5991145780871534E-3</c:v>
                </c:pt>
                <c:pt idx="3336">
                  <c:v>9.6004614047373593E-3</c:v>
                </c:pt>
                <c:pt idx="3337">
                  <c:v>9.6021751921693266E-3</c:v>
                </c:pt>
                <c:pt idx="3338">
                  <c:v>9.6031186059164497E-3</c:v>
                </c:pt>
                <c:pt idx="3339">
                  <c:v>9.6044289388785842E-3</c:v>
                </c:pt>
                <c:pt idx="3340">
                  <c:v>9.605727066084313E-3</c:v>
                </c:pt>
                <c:pt idx="3341">
                  <c:v>9.6070129662706449E-3</c:v>
                </c:pt>
                <c:pt idx="3342">
                  <c:v>9.6084675687091448E-3</c:v>
                </c:pt>
                <c:pt idx="3343">
                  <c:v>9.609548004210211E-3</c:v>
                </c:pt>
                <c:pt idx="3344">
                  <c:v>9.6107971003966952E-3</c:v>
                </c:pt>
                <c:pt idx="3345">
                  <c:v>9.6120338870697708E-3</c:v>
                </c:pt>
                <c:pt idx="3346">
                  <c:v>9.6132583435259988E-3</c:v>
                </c:pt>
                <c:pt idx="3347">
                  <c:v>9.6144704490619404E-3</c:v>
                </c:pt>
                <c:pt idx="3348">
                  <c:v>9.6156701830540925E-3</c:v>
                </c:pt>
                <c:pt idx="3349">
                  <c:v>9.6168575246391441E-3</c:v>
                </c:pt>
                <c:pt idx="3350">
                  <c:v>9.6180324535133366E-3</c:v>
                </c:pt>
                <c:pt idx="3351">
                  <c:v>9.6191949484136785E-3</c:v>
                </c:pt>
                <c:pt idx="3352">
                  <c:v>9.6203449890364112E-3</c:v>
                </c:pt>
                <c:pt idx="3353">
                  <c:v>9.6214825545182237E-3</c:v>
                </c:pt>
                <c:pt idx="3354">
                  <c:v>9.6226076241556768E-3</c:v>
                </c:pt>
                <c:pt idx="3355">
                  <c:v>9.6237201773252679E-3</c:v>
                </c:pt>
                <c:pt idx="3356">
                  <c:v>9.6248201934034938E-3</c:v>
                </c:pt>
                <c:pt idx="3357">
                  <c:v>9.6259076514471076E-3</c:v>
                </c:pt>
                <c:pt idx="3358">
                  <c:v>9.6269825309125423E-3</c:v>
                </c:pt>
                <c:pt idx="3359">
                  <c:v>9.628044811096359E-3</c:v>
                </c:pt>
                <c:pt idx="3360">
                  <c:v>9.6290944712151827E-3</c:v>
                </c:pt>
                <c:pt idx="3361">
                  <c:v>9.6301314906455104E-3</c:v>
                </c:pt>
                <c:pt idx="3362">
                  <c:v>9.6311558486839033E-3</c:v>
                </c:pt>
                <c:pt idx="3363">
                  <c:v>9.6321675245469862E-3</c:v>
                </c:pt>
                <c:pt idx="3364">
                  <c:v>9.6331664976911924E-3</c:v>
                </c:pt>
                <c:pt idx="3365">
                  <c:v>9.6341527472532107E-3</c:v>
                </c:pt>
                <c:pt idx="3366">
                  <c:v>9.6351262524496661E-3</c:v>
                </c:pt>
                <c:pt idx="3367">
                  <c:v>9.636086992896864E-3</c:v>
                </c:pt>
                <c:pt idx="3368">
                  <c:v>9.6370349476515571E-3</c:v>
                </c:pt>
                <c:pt idx="3369">
                  <c:v>9.6379700960902426E-3</c:v>
                </c:pt>
                <c:pt idx="3370">
                  <c:v>9.6388924174295454E-3</c:v>
                </c:pt>
                <c:pt idx="3371">
                  <c:v>9.6398018911258987E-3</c:v>
                </c:pt>
                <c:pt idx="3372">
                  <c:v>9.6406984963959275E-3</c:v>
                </c:pt>
                <c:pt idx="3373">
                  <c:v>9.6415822124562567E-3</c:v>
                </c:pt>
                <c:pt idx="3374">
                  <c:v>9.6424530186034474E-3</c:v>
                </c:pt>
                <c:pt idx="3375">
                  <c:v>9.6433108943738688E-3</c:v>
                </c:pt>
                <c:pt idx="3376">
                  <c:v>9.6443948440239069E-3</c:v>
                </c:pt>
                <c:pt idx="3377">
                  <c:v>9.6452230865384792E-3</c:v>
                </c:pt>
                <c:pt idx="3378">
                  <c:v>9.6459226634948436E-3</c:v>
                </c:pt>
                <c:pt idx="3379">
                  <c:v>9.6467267492528208E-3</c:v>
                </c:pt>
                <c:pt idx="3380">
                  <c:v>9.6475177981591997E-3</c:v>
                </c:pt>
                <c:pt idx="3381">
                  <c:v>9.6482957891108612E-3</c:v>
                </c:pt>
                <c:pt idx="3382">
                  <c:v>9.6490607016441743E-3</c:v>
                </c:pt>
                <c:pt idx="3383">
                  <c:v>9.6498125151356362E-3</c:v>
                </c:pt>
                <c:pt idx="3384">
                  <c:v>9.650551208881808E-3</c:v>
                </c:pt>
                <c:pt idx="3385">
                  <c:v>9.6512767620193785E-3</c:v>
                </c:pt>
                <c:pt idx="3386">
                  <c:v>9.6519891539248448E-3</c:v>
                </c:pt>
                <c:pt idx="3387">
                  <c:v>9.6526883640546401E-3</c:v>
                </c:pt>
                <c:pt idx="3388">
                  <c:v>9.6533743713855813E-3</c:v>
                </c:pt>
                <c:pt idx="3389">
                  <c:v>9.6540471553741014E-3</c:v>
                </c:pt>
                <c:pt idx="3390">
                  <c:v>9.6547066953966976E-3</c:v>
                </c:pt>
                <c:pt idx="3391">
                  <c:v>9.6553529707499308E-3</c:v>
                </c:pt>
                <c:pt idx="3392">
                  <c:v>9.656164371776299E-3</c:v>
                </c:pt>
                <c:pt idx="3393">
                  <c:v>9.6566056443148085E-3</c:v>
                </c:pt>
                <c:pt idx="3394">
                  <c:v>9.6572975344599854E-3</c:v>
                </c:pt>
                <c:pt idx="3395">
                  <c:v>9.6578050105211588E-3</c:v>
                </c:pt>
                <c:pt idx="3396">
                  <c:v>9.6583846515763128E-3</c:v>
                </c:pt>
                <c:pt idx="3397">
                  <c:v>9.65895090374147E-3</c:v>
                </c:pt>
                <c:pt idx="3398">
                  <c:v>9.6595037463131916E-3</c:v>
                </c:pt>
                <c:pt idx="3399">
                  <c:v>9.6600431584281665E-3</c:v>
                </c:pt>
                <c:pt idx="3400">
                  <c:v>9.6605691195428278E-3</c:v>
                </c:pt>
                <c:pt idx="3401">
                  <c:v>9.6610816088738005E-3</c:v>
                </c:pt>
                <c:pt idx="3402">
                  <c:v>9.6615806057975817E-3</c:v>
                </c:pt>
                <c:pt idx="3403">
                  <c:v>9.6620660895307964E-3</c:v>
                </c:pt>
                <c:pt idx="3404">
                  <c:v>9.6625380394499416E-3</c:v>
                </c:pt>
                <c:pt idx="3405">
                  <c:v>9.6629964347716424E-3</c:v>
                </c:pt>
                <c:pt idx="3406">
                  <c:v>9.6634412548723958E-3</c:v>
                </c:pt>
                <c:pt idx="3407">
                  <c:v>9.6638724788888908E-3</c:v>
                </c:pt>
                <c:pt idx="3408">
                  <c:v>9.6642900863574965E-3</c:v>
                </c:pt>
                <c:pt idx="3409">
                  <c:v>9.664694056414902E-3</c:v>
                </c:pt>
                <c:pt idx="3410">
                  <c:v>9.6650843684376042E-3</c:v>
                </c:pt>
                <c:pt idx="3411">
                  <c:v>9.6654610016422282E-3</c:v>
                </c:pt>
                <c:pt idx="3412">
                  <c:v>9.6658239354052711E-3</c:v>
                </c:pt>
                <c:pt idx="3413">
                  <c:v>9.6661731489433578E-3</c:v>
                </c:pt>
                <c:pt idx="3414">
                  <c:v>9.6665086216329854E-3</c:v>
                </c:pt>
                <c:pt idx="3415">
                  <c:v>9.666830332770715E-3</c:v>
                </c:pt>
                <c:pt idx="3416">
                  <c:v>9.6671382615731716E-3</c:v>
                </c:pt>
                <c:pt idx="3417">
                  <c:v>9.6674323874967882E-3</c:v>
                </c:pt>
                <c:pt idx="3418">
                  <c:v>9.6677126895983179E-3</c:v>
                </c:pt>
                <c:pt idx="3419">
                  <c:v>9.6679791474141297E-3</c:v>
                </c:pt>
                <c:pt idx="3420">
                  <c:v>9.6682317400809126E-3</c:v>
                </c:pt>
                <c:pt idx="3421">
                  <c:v>9.6684704469751637E-3</c:v>
                </c:pt>
                <c:pt idx="3422">
                  <c:v>9.668695247393444E-3</c:v>
                </c:pt>
                <c:pt idx="3423">
                  <c:v>9.6689061205523785E-3</c:v>
                </c:pt>
                <c:pt idx="3424">
                  <c:v>9.6691030459084004E-3</c:v>
                </c:pt>
                <c:pt idx="3425">
                  <c:v>9.6692860025981986E-3</c:v>
                </c:pt>
                <c:pt idx="3426">
                  <c:v>9.6694549699982701E-3</c:v>
                </c:pt>
                <c:pt idx="3427">
                  <c:v>9.6696099274851122E-3</c:v>
                </c:pt>
                <c:pt idx="3428">
                  <c:v>9.6697885390106819E-3</c:v>
                </c:pt>
                <c:pt idx="3429">
                  <c:v>9.6699113957754435E-3</c:v>
                </c:pt>
                <c:pt idx="3430">
                  <c:v>9.6700054974618865E-3</c:v>
                </c:pt>
                <c:pt idx="3431">
                  <c:v>9.6701021929135322E-3</c:v>
                </c:pt>
                <c:pt idx="3432">
                  <c:v>9.6701847718172473E-3</c:v>
                </c:pt>
                <c:pt idx="3433">
                  <c:v>9.670253213629465E-3</c:v>
                </c:pt>
                <c:pt idx="3434">
                  <c:v>9.6703074975668102E-3</c:v>
                </c:pt>
                <c:pt idx="3435">
                  <c:v>9.6703476029258439E-3</c:v>
                </c:pt>
                <c:pt idx="3436">
                  <c:v>9.6703735090830634E-3</c:v>
                </c:pt>
                <c:pt idx="3437">
                  <c:v>9.6703851950952213E-3</c:v>
                </c:pt>
                <c:pt idx="3438">
                  <c:v>9.670382640418751E-3</c:v>
                </c:pt>
                <c:pt idx="3439">
                  <c:v>9.6703658245100854E-3</c:v>
                </c:pt>
                <c:pt idx="3440">
                  <c:v>9.6703347265059136E-3</c:v>
                </c:pt>
                <c:pt idx="3441">
                  <c:v>9.6702893255429245E-3</c:v>
                </c:pt>
                <c:pt idx="3442">
                  <c:v>9.6702296012374234E-3</c:v>
                </c:pt>
                <c:pt idx="3443">
                  <c:v>9.6703790507834952E-3</c:v>
                </c:pt>
                <c:pt idx="3444">
                  <c:v>9.6700670993854487E-3</c:v>
                </c:pt>
                <c:pt idx="3445">
                  <c:v>9.6699642803521613E-3</c:v>
                </c:pt>
                <c:pt idx="3446">
                  <c:v>9.6698291313401796E-3</c:v>
                </c:pt>
                <c:pt idx="3447">
                  <c:v>9.6697154027136634E-3</c:v>
                </c:pt>
                <c:pt idx="3448">
                  <c:v>9.6695693026216389E-3</c:v>
                </c:pt>
                <c:pt idx="3449">
                  <c:v>9.6694087342630297E-3</c:v>
                </c:pt>
                <c:pt idx="3450">
                  <c:v>9.6692336767745246E-3</c:v>
                </c:pt>
                <c:pt idx="3451">
                  <c:v>9.6690441094526847E-3</c:v>
                </c:pt>
                <c:pt idx="3452">
                  <c:v>9.668840011674007E-3</c:v>
                </c:pt>
                <c:pt idx="3453">
                  <c:v>9.6686213626551165E-3</c:v>
                </c:pt>
                <c:pt idx="3454">
                  <c:v>9.6683881417725104E-3</c:v>
                </c:pt>
                <c:pt idx="3455">
                  <c:v>9.6681403281628775E-3</c:v>
                </c:pt>
                <c:pt idx="3456">
                  <c:v>9.667877901282651E-3</c:v>
                </c:pt>
                <c:pt idx="3457">
                  <c:v>9.667600840428392E-3</c:v>
                </c:pt>
                <c:pt idx="3458">
                  <c:v>9.6673091248167253E-3</c:v>
                </c:pt>
                <c:pt idx="3459">
                  <c:v>9.6670027338241482E-3</c:v>
                </c:pt>
                <c:pt idx="3460">
                  <c:v>9.6666816465873495E-3</c:v>
                </c:pt>
                <c:pt idx="3461">
                  <c:v>9.6663458427226345E-3</c:v>
                </c:pt>
                <c:pt idx="3462">
                  <c:v>9.665995301126884E-3</c:v>
                </c:pt>
                <c:pt idx="3463">
                  <c:v>9.6656300014164032E-3</c:v>
                </c:pt>
                <c:pt idx="3464">
                  <c:v>9.665249922807817E-3</c:v>
                </c:pt>
                <c:pt idx="3465">
                  <c:v>9.6648550445177506E-3</c:v>
                </c:pt>
                <c:pt idx="3466">
                  <c:v>9.6644453458427648E-3</c:v>
                </c:pt>
                <c:pt idx="3467">
                  <c:v>9.6640208062392929E-3</c:v>
                </c:pt>
                <c:pt idx="3468">
                  <c:v>9.6635814049239599E-3</c:v>
                </c:pt>
                <c:pt idx="3469">
                  <c:v>9.6631271210334546E-3</c:v>
                </c:pt>
                <c:pt idx="3470">
                  <c:v>9.6626579340242102E-3</c:v>
                </c:pt>
                <c:pt idx="3471">
                  <c:v>9.66217382335266E-3</c:v>
                </c:pt>
                <c:pt idx="3472">
                  <c:v>9.6616747679156845E-3</c:v>
                </c:pt>
                <c:pt idx="3473">
                  <c:v>9.6611607473295891E-3</c:v>
                </c:pt>
                <c:pt idx="3474">
                  <c:v>9.6606317408109987E-3</c:v>
                </c:pt>
                <c:pt idx="3475">
                  <c:v>9.6600877275765384E-3</c:v>
                </c:pt>
                <c:pt idx="3476">
                  <c:v>9.6595286870826413E-3</c:v>
                </c:pt>
                <c:pt idx="3477">
                  <c:v>9.6589545984659964E-3</c:v>
                </c:pt>
                <c:pt idx="3478">
                  <c:v>9.6583654411031006E-3</c:v>
                </c:pt>
                <c:pt idx="3479">
                  <c:v>9.6577611943704511E-3</c:v>
                </c:pt>
                <c:pt idx="3480">
                  <c:v>9.6571307093995529E-3</c:v>
                </c:pt>
                <c:pt idx="3481">
                  <c:v>9.6564896960504853E-3</c:v>
                </c:pt>
                <c:pt idx="3482">
                  <c:v>9.6557636663874291E-3</c:v>
                </c:pt>
                <c:pt idx="3483">
                  <c:v>9.6550966855968312E-3</c:v>
                </c:pt>
                <c:pt idx="3484">
                  <c:v>9.6544145089616507E-3</c:v>
                </c:pt>
                <c:pt idx="3485">
                  <c:v>9.6537171155386403E-3</c:v>
                </c:pt>
                <c:pt idx="3486">
                  <c:v>9.6530044848641694E-3</c:v>
                </c:pt>
                <c:pt idx="3487">
                  <c:v>9.6522765960749268E-3</c:v>
                </c:pt>
                <c:pt idx="3488">
                  <c:v>9.6515334287072818E-3</c:v>
                </c:pt>
                <c:pt idx="3489">
                  <c:v>9.6507749618179872E-3</c:v>
                </c:pt>
                <c:pt idx="3490">
                  <c:v>9.6500011747835401E-3</c:v>
                </c:pt>
                <c:pt idx="3491">
                  <c:v>9.6492120469804377E-3</c:v>
                </c:pt>
                <c:pt idx="3492">
                  <c:v>9.6484075576253048E-3</c:v>
                </c:pt>
                <c:pt idx="3493">
                  <c:v>9.6475876859347665E-3</c:v>
                </c:pt>
                <c:pt idx="3494">
                  <c:v>9.6467524113652559E-3</c:v>
                </c:pt>
                <c:pt idx="3495">
                  <c:v>9.6459017131333979E-3</c:v>
                </c:pt>
                <c:pt idx="3496">
                  <c:v>9.645301748015811E-3</c:v>
                </c:pt>
                <c:pt idx="3497">
                  <c:v>9.6436432358082413E-3</c:v>
                </c:pt>
                <c:pt idx="3498">
                  <c:v>9.6426065961541241E-3</c:v>
                </c:pt>
                <c:pt idx="3499">
                  <c:v>9.6418158142341781E-3</c:v>
                </c:pt>
                <c:pt idx="3500">
                  <c:v>9.640878805363684E-3</c:v>
                </c:pt>
                <c:pt idx="3501">
                  <c:v>9.6399262366997363E-3</c:v>
                </c:pt>
                <c:pt idx="3502">
                  <c:v>9.638958087778704E-3</c:v>
                </c:pt>
                <c:pt idx="3503">
                  <c:v>9.6379743376573401E-3</c:v>
                </c:pt>
                <c:pt idx="3504">
                  <c:v>9.6369749658720139E-3</c:v>
                </c:pt>
                <c:pt idx="3505">
                  <c:v>9.6359599515594141E-3</c:v>
                </c:pt>
                <c:pt idx="3506">
                  <c:v>9.6349292740161019E-3</c:v>
                </c:pt>
                <c:pt idx="3507">
                  <c:v>9.6338829126185743E-3</c:v>
                </c:pt>
                <c:pt idx="3508">
                  <c:v>9.6328208465834564E-3</c:v>
                </c:pt>
                <c:pt idx="3509">
                  <c:v>9.6317430552073091E-3</c:v>
                </c:pt>
                <c:pt idx="3510">
                  <c:v>9.6306495178666296E-3</c:v>
                </c:pt>
                <c:pt idx="3511">
                  <c:v>9.6295402139379149E-3</c:v>
                </c:pt>
                <c:pt idx="3512">
                  <c:v>9.6284151226377901E-3</c:v>
                </c:pt>
                <c:pt idx="3513">
                  <c:v>9.627274223102944E-3</c:v>
                </c:pt>
                <c:pt idx="3514">
                  <c:v>9.6261174947098738E-3</c:v>
                </c:pt>
                <c:pt idx="3515">
                  <c:v>9.6249449169150125E-3</c:v>
                </c:pt>
                <c:pt idx="3516">
                  <c:v>9.6237564688550492E-3</c:v>
                </c:pt>
                <c:pt idx="3517">
                  <c:v>9.6225521299064809E-3</c:v>
                </c:pt>
                <c:pt idx="3518">
                  <c:v>9.6213318793658686E-3</c:v>
                </c:pt>
                <c:pt idx="3519">
                  <c:v>9.6200956964498374E-3</c:v>
                </c:pt>
                <c:pt idx="3520">
                  <c:v>9.6188435605348843E-3</c:v>
                </c:pt>
                <c:pt idx="3521">
                  <c:v>9.6175754509175704E-3</c:v>
                </c:pt>
                <c:pt idx="3522">
                  <c:v>9.6162913468944566E-3</c:v>
                </c:pt>
                <c:pt idx="3523">
                  <c:v>9.6149912278420402E-3</c:v>
                </c:pt>
                <c:pt idx="3524">
                  <c:v>9.6136750728170739E-3</c:v>
                </c:pt>
                <c:pt idx="3525">
                  <c:v>9.6123428612759909E-3</c:v>
                </c:pt>
                <c:pt idx="3526">
                  <c:v>9.6109945725952883E-3</c:v>
                </c:pt>
                <c:pt idx="3527">
                  <c:v>9.6096301859116551E-3</c:v>
                </c:pt>
                <c:pt idx="3528">
                  <c:v>9.6082496806015882E-3</c:v>
                </c:pt>
                <c:pt idx="3529">
                  <c:v>9.6068530360415849E-3</c:v>
                </c:pt>
                <c:pt idx="3530">
                  <c:v>9.605440231368334E-3</c:v>
                </c:pt>
                <c:pt idx="3531">
                  <c:v>9.6040112459583327E-3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538368"/>
        <c:axId val="648540160"/>
      </c:lineChart>
      <c:dateAx>
        <c:axId val="648538368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54016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48540160"/>
        <c:scaling>
          <c:orientation val="minMax"/>
          <c:max val="8.000000000000000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85383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10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23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b">
            <v>1</v>
          </cell>
        </row>
      </sheetData>
      <sheetData sheetId="7">
        <row r="7">
          <cell r="D7" t="str">
            <v>M7</v>
          </cell>
        </row>
      </sheetData>
      <sheetData sheetId="8">
        <row r="7">
          <cell r="D7" t="str">
            <v>G7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G7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42720</v>
          </cell>
        </row>
      </sheetData>
      <sheetData sheetId="27">
        <row r="7">
          <cell r="D7">
            <v>42720</v>
          </cell>
        </row>
      </sheetData>
      <sheetData sheetId="28">
        <row r="7">
          <cell r="D7">
            <v>42723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42724.721284722225</v>
      </c>
      <c r="E4" s="8"/>
      <c r="G4" s="6"/>
      <c r="H4" s="121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44</v>
      </c>
      <c r="J5" s="23">
        <f>COUNTA(_xll.ohPack(_xll.ohFilter(Check1M,Flag1M)))</f>
        <v>19</v>
      </c>
      <c r="K5" s="23">
        <f>COUNTA(_xll.ohPack(_xll.ohFilter(Check3M,Flag3M)))</f>
        <v>67</v>
      </c>
      <c r="L5" s="23">
        <f>COUNTA(_xll.ohPack(_xll.ohFilter(Check6M,Flag6M)))</f>
        <v>378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42724</v>
      </c>
      <c r="E6" s="8"/>
      <c r="G6" s="6"/>
      <c r="H6" s="29" t="s">
        <v>24</v>
      </c>
      <c r="I6" s="17">
        <f>COUNTIF(CheckON,TRUE)</f>
        <v>43</v>
      </c>
      <c r="J6" s="17">
        <f>COUNTIF(Check1M,"=TRUE")</f>
        <v>19</v>
      </c>
      <c r="K6" s="17">
        <f>COUNTIF(Check3M,TRUE)</f>
        <v>54</v>
      </c>
      <c r="L6" s="17">
        <f>COUNTIF(Check6M,TRUE)</f>
        <v>378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23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13</v>
      </c>
      <c r="L7" s="108">
        <f>L5-L6</f>
        <v>0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obj_00796#0000</v>
      </c>
      <c r="K21" s="47" t="str">
        <f>_xll.qlIborIndex(,K13,"1D",K16,Currency,Calendar,K17,K18,K19,K4,Permanent,Trigger,ObjectOverwrite)</f>
        <v>obj_00749#0000</v>
      </c>
      <c r="L21" s="47" t="str">
        <f>_xll.qlIborIndex(,L13,"1D",L16,Currency,Calendar,L17,L18,L19,L4,Permanent,Trigger,ObjectOverwrite)</f>
        <v>obj_00758#0000</v>
      </c>
      <c r="M21" s="47" t="str">
        <f>_xll.qlIborIndex(,M13,"1D",M16,Currency,Calendar,M17,M18,M19,M4,Permanent,Trigger,ObjectOverwrite)</f>
        <v>obj_0079b#0000</v>
      </c>
      <c r="N21" s="8"/>
    </row>
    <row r="22" spans="1:14" ht="11.25" customHeight="1" x14ac:dyDescent="0.25">
      <c r="B22" s="6"/>
      <c r="C22" s="27" t="s">
        <v>157</v>
      </c>
      <c r="D22" s="111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13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19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20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19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12">
        <v>5.0000000000000002E-5</v>
      </c>
      <c r="E27" s="8"/>
    </row>
    <row r="28" spans="1:14" ht="11.25" customHeight="1" x14ac:dyDescent="0.25">
      <c r="B28" s="6"/>
      <c r="C28" s="29" t="s">
        <v>131</v>
      </c>
      <c r="D28" s="112">
        <v>5.0000000000000001E-4</v>
      </c>
      <c r="E28" s="8"/>
    </row>
    <row r="29" spans="1:14" ht="11.25" customHeight="1" x14ac:dyDescent="0.25">
      <c r="B29" s="6"/>
      <c r="C29" s="32" t="s">
        <v>132</v>
      </c>
      <c r="D29" s="113">
        <v>5.0000000000000001E-4</v>
      </c>
      <c r="E29" s="8"/>
    </row>
    <row r="30" spans="1:14" ht="11.25" customHeight="1" x14ac:dyDescent="0.25">
      <c r="B30" s="6"/>
      <c r="C30" s="27" t="s">
        <v>139</v>
      </c>
      <c r="D30" s="111">
        <v>5.0000000000000001E-4</v>
      </c>
      <c r="E30" s="8"/>
    </row>
    <row r="31" spans="1:14" ht="11.25" customHeight="1" x14ac:dyDescent="0.25">
      <c r="B31" s="6"/>
      <c r="C31" s="29" t="s">
        <v>156</v>
      </c>
      <c r="D31" s="112">
        <v>4.0000000000000002E-4</v>
      </c>
      <c r="E31" s="8"/>
    </row>
    <row r="32" spans="1:14" ht="11.25" customHeight="1" x14ac:dyDescent="0.25">
      <c r="B32" s="6"/>
      <c r="C32" s="32" t="s">
        <v>158</v>
      </c>
      <c r="D32" s="113">
        <v>5.0000000000000001E-4</v>
      </c>
      <c r="E32" s="8"/>
    </row>
    <row r="33" spans="2:5" ht="11.25" customHeight="1" x14ac:dyDescent="0.25">
      <c r="B33" s="6"/>
      <c r="C33" s="26" t="s">
        <v>140</v>
      </c>
      <c r="D33" s="167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20" priority="1" operator="notEqual">
      <formula>0</formula>
    </cfRule>
    <cfRule type="cellIs" dxfId="1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 D7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2.7109375" style="62" hidden="1" customWidth="1" outlineLevel="1"/>
    <col min="32" max="32" width="20.7109375" style="62" hidden="1" customWidth="1" outlineLevel="1"/>
    <col min="33" max="33" width="9.140625" style="62" collapsed="1"/>
    <col min="34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42704</v>
      </c>
      <c r="E3" s="73">
        <f t="shared" ref="E3:E9" si="0">EDATE(SettlementDate,$B3)</f>
        <v>43091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-3.7000000000242395E-3</v>
      </c>
      <c r="H3" s="53">
        <f>IF(G3&gt;=0,ROUNDDOWN(G3*10,2)/10,ROUNDUP(G3*10,2)/10)</f>
        <v>-4.0000000000000001E-3</v>
      </c>
      <c r="I3" s="82">
        <f>MAX(_xll.ohPack(Data!$F$4:INDEX(FwdON,MATCH(E3+1,SettlementDates,1),1)))</f>
        <v>-2.8241344144053215E-3</v>
      </c>
      <c r="J3" s="53">
        <f t="shared" ref="J3:J9" si="2">IF(I3-G3&gt;1%,(QUOTIENT(I3*10000,50)+1)*0.5%,(QUOTIENT(I3*10000,10)+1)*0.1%)</f>
        <v>-1E-3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43456</v>
      </c>
      <c r="F4" s="77">
        <f t="shared" si="1"/>
        <v>3</v>
      </c>
      <c r="G4" s="83">
        <f>MIN(_xll.ohPack(Data!$F$4:INDEX(FwdON,MATCH(E4+1,SettlementDates,1),1)))</f>
        <v>-3.7000000000242395E-3</v>
      </c>
      <c r="H4" s="54">
        <f t="shared" ref="H4:H9" si="4">IF(G4&gt;=0,ROUNDDOWN(G4*10,2)/10,ROUNDUP(G4*10,2)/10)</f>
        <v>-4.0000000000000001E-3</v>
      </c>
      <c r="I4" s="83">
        <f>MAX(_xll.ohPack(Data!$F$4:INDEX(FwdON,MATCH(E4+1,SettlementDates,1),1)))</f>
        <v>-2.8241344144053215E-3</v>
      </c>
      <c r="J4" s="54">
        <f t="shared" si="2"/>
        <v>-1E-3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43821</v>
      </c>
      <c r="F5" s="77">
        <f t="shared" si="1"/>
        <v>6</v>
      </c>
      <c r="G5" s="83">
        <f>MIN(_xll.ohPack(Data!$F$4:INDEX(FwdON,MATCH(E5+1,SettlementDates,1),1)))</f>
        <v>-3.7000000000242395E-3</v>
      </c>
      <c r="H5" s="54">
        <f t="shared" si="4"/>
        <v>-4.0000000000000001E-3</v>
      </c>
      <c r="I5" s="83">
        <f>MAX(_xll.ohPack(Data!$F$4:INDEX(FwdON,MATCH(E5+1,SettlementDates,1),1)))</f>
        <v>-1.2556180873435352E-3</v>
      </c>
      <c r="J5" s="54">
        <f t="shared" si="2"/>
        <v>0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46378</v>
      </c>
      <c r="F6" s="77">
        <f t="shared" si="1"/>
        <v>6</v>
      </c>
      <c r="G6" s="83">
        <f>MIN(_xll.ohPack(Data!$F$4:INDEX(FwdON,MATCH(E6+1,SettlementDates,1),1)))</f>
        <v>-3.7000000000242395E-3</v>
      </c>
      <c r="H6" s="54">
        <f t="shared" si="4"/>
        <v>-4.0000000000000001E-3</v>
      </c>
      <c r="I6" s="83">
        <f>MAX(_xll.ohPack(Data!$F$4:INDEX(FwdON,MATCH(E6+1,SettlementDates,1),1)))</f>
        <v>1.6095756896117308E-2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50031</v>
      </c>
      <c r="F7" s="77">
        <f t="shared" si="1"/>
        <v>12</v>
      </c>
      <c r="G7" s="83">
        <f>MIN(_xll.ohPack(Data!$F$4:INDEX(FwdON,MATCH(E7+1,SettlementDates,1),1)))</f>
        <v>-3.7000000000242395E-3</v>
      </c>
      <c r="H7" s="54">
        <f t="shared" si="4"/>
        <v>-4.0000000000000001E-3</v>
      </c>
      <c r="I7" s="83">
        <f>MAX(_xll.ohPack(Data!$F$4:INDEX(FwdON,MATCH(E7+1,SettlementDates,1),1)))</f>
        <v>1.7745642626874059E-2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53683</v>
      </c>
      <c r="F8" s="77">
        <f t="shared" si="1"/>
        <v>36</v>
      </c>
      <c r="G8" s="83">
        <f>MIN(_xll.ohPack(Data!$F$4:INDEX(FwdON,MATCH(E8+1,SettlementDates,1),1)))</f>
        <v>-3.7000000000242395E-3</v>
      </c>
      <c r="H8" s="54">
        <f t="shared" si="4"/>
        <v>-4.0000000000000001E-3</v>
      </c>
      <c r="I8" s="83">
        <f>MAX(_xll.ohPack(Data!$F$4:INDEX(FwdON,MATCH(E8+1,SettlementDates,1),1)))</f>
        <v>1.7745642626874059E-2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64641</v>
      </c>
      <c r="F9" s="77">
        <f t="shared" si="1"/>
        <v>60</v>
      </c>
      <c r="G9" s="84">
        <f>MIN(_xll.ohPack(Data!$F$4:INDEX(FwdON,MATCH(E9+1,SettlementDates,1),1)))</f>
        <v>-3.7000000000242395E-3</v>
      </c>
      <c r="H9" s="55">
        <f t="shared" si="4"/>
        <v>-4.0000000000000001E-3</v>
      </c>
      <c r="I9" s="84">
        <f>MAX(_xll.ohPack(Data!$F$4:INDEX(FwdON,MATCH(E9+1,SettlementDates,1),1)))</f>
        <v>1.7745642626874059E-2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86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87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87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87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87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87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88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2" collapsed="1" x14ac:dyDescent="0.2">
      <c r="P17" s="63"/>
      <c r="Q17" s="63"/>
      <c r="S17" s="63"/>
      <c r="T17" s="63"/>
      <c r="U17" s="63"/>
      <c r="V17" s="63"/>
      <c r="Y17" s="63"/>
    </row>
    <row r="18" spans="3:32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2" x14ac:dyDescent="0.2">
      <c r="M19" s="101"/>
      <c r="P19" s="63"/>
      <c r="Q19" s="63"/>
      <c r="S19" s="63"/>
      <c r="T19" s="63"/>
      <c r="V19" s="63"/>
      <c r="Y19" s="63"/>
      <c r="AA19" s="85"/>
    </row>
    <row r="20" spans="3:32" x14ac:dyDescent="0.2">
      <c r="P20" s="63"/>
      <c r="Q20" s="63"/>
      <c r="S20" s="63"/>
      <c r="T20" s="63"/>
      <c r="U20" s="63"/>
      <c r="V20" s="63"/>
      <c r="Y20" s="63"/>
    </row>
    <row r="21" spans="3:32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  <c r="AF22" s="104" t="s">
        <v>159</v>
      </c>
    </row>
    <row r="23" spans="3:32" x14ac:dyDescent="0.2">
      <c r="J23" s="62"/>
      <c r="K23" s="62"/>
      <c r="L23" s="62"/>
      <c r="M23" s="93" t="s">
        <v>152</v>
      </c>
      <c r="N23" s="93" t="s">
        <v>53</v>
      </c>
      <c r="O23" s="93" t="str">
        <f>_xll.qlECBNextCode(SettlementDate,Trigger)</f>
        <v>JAN17</v>
      </c>
      <c r="P23" s="93" t="str">
        <f t="shared" ref="P23:P33" si="5">Currency&amp;M23&amp;N23&amp;O23&amp;QuoteSuffix</f>
        <v>EURECBOISJAN17_Quote</v>
      </c>
      <c r="Q23" s="169"/>
      <c r="R23" s="105">
        <f>_xll.qlCalendarAdvance(Calendar,S23,"-2D","f",,Trigger)</f>
        <v>42758</v>
      </c>
      <c r="S23" s="105">
        <f>_xll.qlECBdate(O23,,Trigger)</f>
        <v>42760</v>
      </c>
      <c r="T23" s="105">
        <f>_xll.qlECBNextDate(S23,Trigger)</f>
        <v>42809</v>
      </c>
      <c r="U23" s="96">
        <f>_xll.qlOvernightIndexedSwapFairRate(AA23,_xll.ohTrigger(Trigger,TriggerON,InterestRatesTrigger))</f>
        <v>-3.4799999997547678E-3</v>
      </c>
      <c r="V23" s="96">
        <f>_xll.qlQuoteValue(P23,_xll.ohTrigger(Trigger,TriggerON,InterestRatesTrigger))</f>
        <v>-3.4799999999999996E-3</v>
      </c>
      <c r="W23" s="96" t="b">
        <f t="shared" ref="W23:W33" si="6">NOT(ISERROR(V23))</f>
        <v>1</v>
      </c>
      <c r="X23" s="170">
        <f>(U23-V23)*10000</f>
        <v>2.452317862666753E-9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obj_007ad#0000</v>
      </c>
      <c r="AC23" s="68" t="s">
        <v>97</v>
      </c>
      <c r="AD23" s="51" t="s">
        <v>98</v>
      </c>
      <c r="AF23" s="52" t="str">
        <f t="array" ref="AF23:AF69">_xll.ohGroupList("EUROIS_instruments",TriggerON)</f>
        <v>EUROND_Quote</v>
      </c>
    </row>
    <row r="24" spans="3:32" x14ac:dyDescent="0.2">
      <c r="M24" s="94" t="s">
        <v>152</v>
      </c>
      <c r="N24" s="94" t="s">
        <v>53</v>
      </c>
      <c r="O24" s="94" t="str">
        <f>_xll.qlECBNextCode(S23,Trigger)</f>
        <v>MAR17</v>
      </c>
      <c r="P24" s="94" t="str">
        <f t="shared" si="5"/>
        <v>EURECBOISMAR17_Quote</v>
      </c>
      <c r="Q24" s="171"/>
      <c r="R24" s="106">
        <f>_xll.qlCalendarAdvance(Calendar,S24,"-2D","f",,Trigger)</f>
        <v>42807</v>
      </c>
      <c r="S24" s="106">
        <f>_xll.qlECBdate(O24,,Trigger)</f>
        <v>42809</v>
      </c>
      <c r="T24" s="106">
        <f>_xll.qlECBNextDate(S24,Trigger)</f>
        <v>42858</v>
      </c>
      <c r="U24" s="97">
        <f>_xll.qlOvernightIndexedSwapFairRate(AA24,_xll.ohTrigger(Trigger,TriggerON,InterestRatesTrigger))</f>
        <v>-3.430000002240207E-3</v>
      </c>
      <c r="V24" s="97">
        <f>_xll.qlQuoteValue(P24,_xll.ohTrigger(Trigger,TriggerON,InterestRatesTrigger))</f>
        <v>-3.4299999999999999E-3</v>
      </c>
      <c r="W24" s="97" t="b">
        <f t="shared" si="6"/>
        <v>1</v>
      </c>
      <c r="X24" s="132">
        <f t="shared" ref="X24:X69" si="7">(U24-V24)*10000</f>
        <v>-2.2402071517269029E-8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obj_007b0#0000</v>
      </c>
      <c r="AF24" s="50" t="str">
        <v>EURTND_Quote</v>
      </c>
    </row>
    <row r="25" spans="3:32" x14ac:dyDescent="0.2">
      <c r="M25" s="94" t="s">
        <v>152</v>
      </c>
      <c r="N25" s="94" t="s">
        <v>53</v>
      </c>
      <c r="O25" s="94" t="str">
        <f>_xll.qlECBNextCode(S24,Trigger)</f>
        <v>MAY17</v>
      </c>
      <c r="P25" s="94" t="str">
        <f t="shared" si="5"/>
        <v>EURECBOISMAY17_Quote</v>
      </c>
      <c r="Q25" s="171"/>
      <c r="R25" s="106">
        <f>_xll.qlCalendarAdvance(Calendar,S25,"-2D","f",,Trigger)</f>
        <v>42853</v>
      </c>
      <c r="S25" s="106">
        <f>_xll.qlECBdate(O25,,Trigger)</f>
        <v>42858</v>
      </c>
      <c r="T25" s="106">
        <f>_xll.qlECBNextDate(S25,Trigger)</f>
        <v>42900</v>
      </c>
      <c r="U25" s="97">
        <f>_xll.qlOvernightIndexedSwapFairRate(AA25,_xll.ohTrigger(Trigger,TriggerON,InterestRatesTrigger))</f>
        <v>-3.3900000034524174E-3</v>
      </c>
      <c r="V25" s="97">
        <f>_xll.qlQuoteValue(P25,_xll.ohTrigger(Trigger,TriggerON,InterestRatesTrigger))</f>
        <v>-3.3899999999999998E-3</v>
      </c>
      <c r="W25" s="97" t="b">
        <f t="shared" si="6"/>
        <v>1</v>
      </c>
      <c r="X25" s="132">
        <f t="shared" si="7"/>
        <v>-3.4524176052708189E-8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obj_007b1#0000</v>
      </c>
      <c r="AF25" s="50" t="str">
        <v>EUREONSW_Quote</v>
      </c>
    </row>
    <row r="26" spans="3:32" x14ac:dyDescent="0.2">
      <c r="M26" s="94" t="s">
        <v>152</v>
      </c>
      <c r="N26" s="94" t="s">
        <v>53</v>
      </c>
      <c r="O26" s="94" t="str">
        <f>_xll.qlECBNextCode(S25,Trigger)</f>
        <v>JUN17</v>
      </c>
      <c r="P26" s="94" t="str">
        <f t="shared" si="5"/>
        <v>EURECBOISJUN17_Quote</v>
      </c>
      <c r="Q26" s="171"/>
      <c r="R26" s="106">
        <f>_xll.qlCalendarAdvance(Calendar,S26,"-2D","f",,Trigger)</f>
        <v>42898</v>
      </c>
      <c r="S26" s="106">
        <f>_xll.qlECBdate(O26,,Trigger)</f>
        <v>42900</v>
      </c>
      <c r="T26" s="106">
        <f>_xll.qlECBNextDate(S26,Trigger)</f>
        <v>42942</v>
      </c>
      <c r="U26" s="97">
        <f>_xll.qlOvernightIndexedSwapFairRate(AA26,_xll.ohTrigger(Trigger,TriggerON,InterestRatesTrigger))</f>
        <v>-3.3700000042984658E-3</v>
      </c>
      <c r="V26" s="97">
        <f>_xll.qlQuoteValue(P26,_xll.ohTrigger(Trigger,TriggerON,InterestRatesTrigger))</f>
        <v>-3.3699999999999997E-3</v>
      </c>
      <c r="W26" s="97" t="b">
        <f t="shared" si="6"/>
        <v>1</v>
      </c>
      <c r="X26" s="132">
        <f t="shared" si="7"/>
        <v>-4.2984660969525024E-8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obj_007b2#0000</v>
      </c>
      <c r="AF26" s="50" t="str">
        <v>EUREON2W_Quote</v>
      </c>
    </row>
    <row r="27" spans="3:32" x14ac:dyDescent="0.2">
      <c r="M27" s="94" t="s">
        <v>152</v>
      </c>
      <c r="N27" s="94" t="s">
        <v>53</v>
      </c>
      <c r="O27" s="94" t="str">
        <f>_xll.qlECBNextCode(S26,Trigger)</f>
        <v>JUL17</v>
      </c>
      <c r="P27" s="94" t="str">
        <f t="shared" si="5"/>
        <v>EURECBOISJUL17_Quote</v>
      </c>
      <c r="Q27" s="171"/>
      <c r="R27" s="106">
        <f>_xll.qlCalendarAdvance(Calendar,S27,"-2D","f",,Trigger)</f>
        <v>42940</v>
      </c>
      <c r="S27" s="106">
        <f>_xll.qlECBdate(O27,,Trigger)</f>
        <v>42942</v>
      </c>
      <c r="T27" s="106">
        <f>_xll.qlECBNextDate(S27,Trigger)</f>
        <v>42991</v>
      </c>
      <c r="U27" s="97">
        <f>_xll.qlOvernightIndexedSwapFairRate(AA27,_xll.ohTrigger(Trigger,TriggerON,InterestRatesTrigger))</f>
        <v>-3.3400000045359845E-3</v>
      </c>
      <c r="V27" s="97">
        <f>_xll.qlQuoteValue(P27,_xll.ohTrigger(Trigger,TriggerON,InterestRatesTrigger))</f>
        <v>-3.3399999999999997E-3</v>
      </c>
      <c r="W27" s="97" t="b">
        <f t="shared" si="6"/>
        <v>1</v>
      </c>
      <c r="X27" s="132">
        <f t="shared" si="7"/>
        <v>-4.5359848689641158E-8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obj_007b3#0000</v>
      </c>
      <c r="AF27" s="50" t="str">
        <v>EUREON3W_Quote</v>
      </c>
    </row>
    <row r="28" spans="3:32" x14ac:dyDescent="0.2">
      <c r="M28" s="94" t="s">
        <v>152</v>
      </c>
      <c r="N28" s="94" t="s">
        <v>53</v>
      </c>
      <c r="O28" s="94" t="str">
        <f>_xll.qlECBNextCode(S27,Trigger)</f>
        <v>SEP17</v>
      </c>
      <c r="P28" s="94" t="str">
        <f t="shared" si="5"/>
        <v>EURECBOISSEP17_Quote</v>
      </c>
      <c r="Q28" s="171"/>
      <c r="R28" s="106">
        <f>_xll.qlCalendarAdvance(Calendar,S28,"-2D","f",,Trigger)</f>
        <v>42989</v>
      </c>
      <c r="S28" s="106">
        <f>_xll.qlECBdate(O28,,Trigger)</f>
        <v>42991</v>
      </c>
      <c r="T28" s="106">
        <f>_xll.qlECBNextDate(S28,Trigger)</f>
        <v>43041</v>
      </c>
      <c r="U28" s="97">
        <f>_xll.qlOvernightIndexedSwapFairRate(AA28,_xll.ohTrigger(Trigger,TriggerON,InterestRatesTrigger))</f>
        <v>-3.3100000053094543E-3</v>
      </c>
      <c r="V28" s="97">
        <f>_xll.qlQuoteValue(P28,_xll.ohTrigger(Trigger,TriggerON,InterestRatesTrigger))</f>
        <v>-3.3099999999999996E-3</v>
      </c>
      <c r="W28" s="97" t="b">
        <f t="shared" si="6"/>
        <v>1</v>
      </c>
      <c r="X28" s="132">
        <f t="shared" si="7"/>
        <v>-5.3094546988152747E-8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obj_007b4#0000</v>
      </c>
      <c r="AF28" s="50" t="str">
        <v>EUREON1M_Quote</v>
      </c>
    </row>
    <row r="29" spans="3:32" x14ac:dyDescent="0.2">
      <c r="M29" s="94" t="s">
        <v>152</v>
      </c>
      <c r="N29" s="94" t="s">
        <v>53</v>
      </c>
      <c r="O29" s="94" t="str">
        <f>_xll.qlECBNextCode(S28,Trigger)</f>
        <v>NOV17</v>
      </c>
      <c r="P29" s="94" t="str">
        <f t="shared" si="5"/>
        <v>EURECBOISNOV17_Quote</v>
      </c>
      <c r="Q29" s="171"/>
      <c r="R29" s="106">
        <f>_xll.qlCalendarAdvance(Calendar,S29,"-2D","f",,Trigger)</f>
        <v>43039</v>
      </c>
      <c r="S29" s="106">
        <f>_xll.qlECBdate(O29,,Trigger)</f>
        <v>43041</v>
      </c>
      <c r="T29" s="106">
        <f>_xll.qlECBNextDate(S29,Trigger)</f>
        <v>43089</v>
      </c>
      <c r="U29" s="97">
        <f>_xll.qlOvernightIndexedSwapFairRate(AA29,_xll.ohTrigger(Trigger,TriggerON,InterestRatesTrigger))</f>
        <v>-3.3000000064023483E-3</v>
      </c>
      <c r="V29" s="97">
        <f>_xll.qlQuoteValue(P29,_xll.ohTrigger(Trigger,TriggerON,InterestRatesTrigger))</f>
        <v>-3.2999999999999995E-3</v>
      </c>
      <c r="W29" s="97" t="b">
        <f t="shared" si="6"/>
        <v>1</v>
      </c>
      <c r="X29" s="132">
        <f t="shared" si="7"/>
        <v>-6.4023487032771609E-8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obj_007b5#0000</v>
      </c>
      <c r="AF29" s="50" t="str">
        <v>EUREON2M_Quote</v>
      </c>
    </row>
    <row r="30" spans="3:32" x14ac:dyDescent="0.2">
      <c r="M30" s="94" t="s">
        <v>152</v>
      </c>
      <c r="N30" s="94" t="s">
        <v>53</v>
      </c>
      <c r="O30" s="94" t="str">
        <f>_xll.qlECBNextCode(S29,Trigger)</f>
        <v>DEC17</v>
      </c>
      <c r="P30" s="94" t="str">
        <f t="shared" si="5"/>
        <v>EURECBOISDEC17_Quote</v>
      </c>
      <c r="Q30" s="171"/>
      <c r="R30" s="106">
        <f>_xll.qlCalendarAdvance(Calendar,S30,"-2D","f",,Trigger)</f>
        <v>43087</v>
      </c>
      <c r="S30" s="106">
        <f>_xll.qlECBdate(O30,,Trigger)</f>
        <v>43089</v>
      </c>
      <c r="T30" s="106" t="e">
        <f>_xll.qlECBNextDate(S30,Trigger)</f>
        <v>#NUM!</v>
      </c>
      <c r="U30" s="97" t="e">
        <f>_xll.qlOvernightIndexedSwapFairRate(AA30,_xll.ohTrigger(Trigger,TriggerON,InterestRatesTrigger))</f>
        <v>#VALUE!</v>
      </c>
      <c r="V30" s="97">
        <f>_xll.qlQuoteValue(P30,_xll.ohTrigger(Trigger,TriggerON,InterestRatesTrigger))</f>
        <v>-3.2899999999999995E-3</v>
      </c>
      <c r="W30" s="97" t="b">
        <f t="shared" si="6"/>
        <v>1</v>
      </c>
      <c r="X30" s="132" t="e">
        <f t="shared" si="7"/>
        <v>#VALUE!</v>
      </c>
      <c r="Y30" s="50" t="e">
        <f>ABS(X30/10000)&lt;=ABS('General Settings'!$D$22)</f>
        <v>#VALUE!</v>
      </c>
      <c r="AA30" s="50" t="e">
        <f>_xll.qlMakeDatedOIS(,S30,T30,IndexON,,DayCountConv,,Permanent,Trigger,ObjectOverwrite)</f>
        <v>#NUM!</v>
      </c>
      <c r="AF30" s="50" t="str">
        <v>EURECBOISJUL16_Quote</v>
      </c>
    </row>
    <row r="31" spans="3:32" x14ac:dyDescent="0.2">
      <c r="M31" s="94" t="s">
        <v>152</v>
      </c>
      <c r="N31" s="94" t="s">
        <v>53</v>
      </c>
      <c r="O31" s="94" t="e">
        <f>_xll.qlECBNextCode(S30,Trigger)</f>
        <v>#NUM!</v>
      </c>
      <c r="P31" s="94" t="e">
        <f t="shared" si="5"/>
        <v>#NUM!</v>
      </c>
      <c r="Q31" s="171"/>
      <c r="R31" s="106" t="e">
        <f>_xll.qlCalendarAdvance(Calendar,S31,"-2D","f",,Trigger)</f>
        <v>#NUM!</v>
      </c>
      <c r="S31" s="106" t="e">
        <f>_xll.qlECBdate(O31,,Trigger)</f>
        <v>#VALUE!</v>
      </c>
      <c r="T31" s="106" t="e">
        <f>_xll.qlECBNextDate(S31,Trigger)</f>
        <v>#NUM!</v>
      </c>
      <c r="U31" s="97" t="e">
        <f>_xll.qlOvernightIndexedSwapFairRate(AA31,_xll.ohTrigger(Trigger,TriggerON,InterestRatesTrigger))</f>
        <v>#VALUE!</v>
      </c>
      <c r="V31" s="97" t="e">
        <f>_xll.qlQuoteValue(P31,_xll.ohTrigger(Trigger,TriggerON,InterestRatesTrigger))</f>
        <v>#VALUE!</v>
      </c>
      <c r="W31" s="97" t="b">
        <f t="shared" si="6"/>
        <v>0</v>
      </c>
      <c r="X31" s="132" t="e">
        <f t="shared" si="7"/>
        <v>#VALUE!</v>
      </c>
      <c r="Y31" s="50" t="e">
        <f>ABS(X31/10000)&lt;=ABS('General Settings'!$D$22)</f>
        <v>#VALUE!</v>
      </c>
      <c r="AA31" s="50" t="e">
        <f>_xll.qlMakeDatedOIS(,S31,T31,IndexON,,DayCountConv,,Permanent,Trigger,ObjectOverwrite)</f>
        <v>#NUM!</v>
      </c>
      <c r="AF31" s="50" t="str">
        <v>EURECBOISSEP16_Quote</v>
      </c>
    </row>
    <row r="32" spans="3:32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71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>_xll.qlOvernightIndexedSwapFairRate(AA32,_xll.ohTrigger(Trigger,TriggerON,InterestRatesTrigger))</f>
        <v>#VALUE!</v>
      </c>
      <c r="V32" s="97" t="e">
        <f>_xll.qlQuoteValue(P32,_xll.ohTrigger(Trigger,TriggerON,InterestRatesTrigger))</f>
        <v>#VALUE!</v>
      </c>
      <c r="W32" s="97" t="b">
        <f t="shared" si="6"/>
        <v>0</v>
      </c>
      <c r="X32" s="132" t="e">
        <f t="shared" si="7"/>
        <v>#VALUE!</v>
      </c>
      <c r="Y32" s="50" t="e">
        <f>ABS(X32/10000)&lt;=ABS('General Settings'!$D$22)</f>
        <v>#VALUE!</v>
      </c>
      <c r="AA32" s="50" t="e">
        <f>_xll.qlMakeDatedOIS(,S32,T32,IndexON,,DayCountConv,,Permanent,Trigger,ObjectOverwrite)</f>
        <v>#NUM!</v>
      </c>
      <c r="AF32" s="50" t="str">
        <v>EURECBOISOCT16_Quote</v>
      </c>
    </row>
    <row r="33" spans="13:32" x14ac:dyDescent="0.2">
      <c r="M33" s="95" t="s">
        <v>152</v>
      </c>
      <c r="N33" s="95" t="s">
        <v>53</v>
      </c>
      <c r="O33" s="95" t="e">
        <f>_xll.qlECBNextCode(S32,Trigger)</f>
        <v>#NUM!</v>
      </c>
      <c r="P33" s="95" t="e">
        <f t="shared" si="5"/>
        <v>#NUM!</v>
      </c>
      <c r="Q33" s="172"/>
      <c r="R33" s="107" t="e">
        <f>_xll.qlCalendarAdvance(Calendar,S33,"-2D","f",,Trigger)</f>
        <v>#NUM!</v>
      </c>
      <c r="S33" s="107" t="e">
        <f>_xll.qlECBdate(O33,,Trigger)</f>
        <v>#VALUE!</v>
      </c>
      <c r="T33" s="107" t="e">
        <f>_xll.qlECBNextDate(S33,Trigger)</f>
        <v>#NUM!</v>
      </c>
      <c r="U33" s="98" t="e">
        <f>_xll.qlOvernightIndexedSwapFairRate(AA33,_xll.ohTrigger(Trigger,TriggerON,InterestRatesTrigger))</f>
        <v>#VALUE!</v>
      </c>
      <c r="V33" s="98" t="e">
        <f>_xll.qlQuoteValue(P33,_xll.ohTrigger(Trigger,TriggerON,InterestRatesTrigger))</f>
        <v>#VALUE!</v>
      </c>
      <c r="W33" s="98" t="b">
        <f t="shared" si="6"/>
        <v>0</v>
      </c>
      <c r="X33" s="173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  <c r="AF33" s="50" t="str">
        <v>EURECBOISDEC16_Quote</v>
      </c>
    </row>
    <row r="34" spans="13:32" x14ac:dyDescent="0.2">
      <c r="M34" s="94" t="s">
        <v>151</v>
      </c>
      <c r="N34" s="94"/>
      <c r="O34" s="94" t="s">
        <v>60</v>
      </c>
      <c r="P34" s="94" t="str">
        <f t="shared" ref="P34" si="8">Currency&amp;M34&amp;O34&amp;QuoteSuffix</f>
        <v>EUREONSW_Quote</v>
      </c>
      <c r="Q34" s="171"/>
      <c r="R34" s="106">
        <f t="shared" ref="R34:R65" si="9">EvaluationDate</f>
        <v>42724</v>
      </c>
      <c r="S34" s="106">
        <f>_xll.qlSwapStartDate(AA34)</f>
        <v>42726</v>
      </c>
      <c r="T34" s="106">
        <f>_xll.qlSwapMaturityDate(AA34)</f>
        <v>42733</v>
      </c>
      <c r="U34" s="97">
        <f>_xll.qlOvernightIndexedSwapFairRate(AA34,_xll.ohTrigger(Trigger,TriggerON,InterestRatesTrigger))</f>
        <v>-3.4899999999149505E-3</v>
      </c>
      <c r="V34" s="97">
        <f>_xll.qlQuoteValue(P34,_xll.ohTrigger(Trigger,TriggerON,InterestRatesTrigger))</f>
        <v>-3.4899999999999996E-3</v>
      </c>
      <c r="W34" s="97" t="b">
        <f t="shared" ref="W34" si="10">NOT(ISERROR(V34))</f>
        <v>1</v>
      </c>
      <c r="X34" s="132">
        <f t="shared" si="7"/>
        <v>8.504915521845291E-10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obj_005b7#0000</v>
      </c>
      <c r="AF34" s="50" t="str">
        <v>EURECBOISJAN17_Quote</v>
      </c>
    </row>
    <row r="35" spans="13:32" x14ac:dyDescent="0.2">
      <c r="M35" s="94" t="s">
        <v>151</v>
      </c>
      <c r="N35" s="94"/>
      <c r="O35" s="94" t="s">
        <v>61</v>
      </c>
      <c r="P35" s="94" t="str">
        <f t="shared" ref="P35:P65" si="11">Currency&amp;M35&amp;O35&amp;QuoteSuffix</f>
        <v>EUREON2W_Quote</v>
      </c>
      <c r="Q35" s="171"/>
      <c r="R35" s="106">
        <f t="shared" si="9"/>
        <v>42724</v>
      </c>
      <c r="S35" s="106">
        <f>_xll.qlSwapStartDate(AA35)</f>
        <v>42726</v>
      </c>
      <c r="T35" s="106">
        <f>_xll.qlSwapMaturityDate(AA35)</f>
        <v>42740</v>
      </c>
      <c r="U35" s="97">
        <f>_xll.qlOvernightIndexedSwapFairRate(AA35,_xll.ohTrigger(Trigger,TriggerON,InterestRatesTrigger))</f>
        <v>-3.350000000019092E-3</v>
      </c>
      <c r="V35" s="97">
        <f>_xll.qlQuoteValue(P35,_xll.ohTrigger(Trigger,TriggerON,InterestRatesTrigger))</f>
        <v>-3.3500000000000001E-3</v>
      </c>
      <c r="W35" s="97" t="b">
        <f t="shared" ref="W35:W65" si="12">NOT(ISERROR(V35))</f>
        <v>1</v>
      </c>
      <c r="X35" s="132">
        <f t="shared" si="7"/>
        <v>-1.9091932895731745E-10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obj_00683#0000</v>
      </c>
      <c r="AF35" s="50" t="str">
        <v>EURECBOISMAR17_Quote</v>
      </c>
    </row>
    <row r="36" spans="13:32" x14ac:dyDescent="0.2">
      <c r="M36" s="94" t="s">
        <v>151</v>
      </c>
      <c r="N36" s="94"/>
      <c r="O36" s="94" t="s">
        <v>62</v>
      </c>
      <c r="P36" s="94" t="str">
        <f t="shared" si="11"/>
        <v>EUREON3W_Quote</v>
      </c>
      <c r="Q36" s="171"/>
      <c r="R36" s="106">
        <f t="shared" si="9"/>
        <v>42724</v>
      </c>
      <c r="S36" s="106">
        <f>_xll.qlSwapStartDate(AA36)</f>
        <v>42726</v>
      </c>
      <c r="T36" s="106">
        <f>_xll.qlSwapMaturityDate(AA36)</f>
        <v>42747</v>
      </c>
      <c r="U36" s="97">
        <f>_xll.qlOvernightIndexedSwapFairRate(AA36,_xll.ohTrigger(Trigger,TriggerON,InterestRatesTrigger))</f>
        <v>-3.4000000000203711E-3</v>
      </c>
      <c r="V36" s="97">
        <f>_xll.qlQuoteValue(P36,_xll.ohTrigger(Trigger,TriggerON,InterestRatesTrigger))</f>
        <v>-3.3999999999999998E-3</v>
      </c>
      <c r="W36" s="97" t="b">
        <f t="shared" si="12"/>
        <v>1</v>
      </c>
      <c r="X36" s="132">
        <f t="shared" si="7"/>
        <v>-2.037129145926464E-10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obj_006d3#0000</v>
      </c>
      <c r="AF36" s="50" t="str">
        <v>EURECBOISAPR17_Quote</v>
      </c>
    </row>
    <row r="37" spans="13:32" x14ac:dyDescent="0.2">
      <c r="M37" s="94" t="s">
        <v>151</v>
      </c>
      <c r="N37" s="94"/>
      <c r="O37" s="94" t="s">
        <v>30</v>
      </c>
      <c r="P37" s="94" t="str">
        <f t="shared" si="11"/>
        <v>EUREON1M_Quote</v>
      </c>
      <c r="Q37" s="171"/>
      <c r="R37" s="106">
        <f t="shared" si="9"/>
        <v>42724</v>
      </c>
      <c r="S37" s="106">
        <f>_xll.qlSwapStartDate(AA37)</f>
        <v>42726</v>
      </c>
      <c r="T37" s="106">
        <f>_xll.qlSwapMaturityDate(AA37)</f>
        <v>42758</v>
      </c>
      <c r="U37" s="97">
        <f>_xll.qlOvernightIndexedSwapFairRate(AA37,_xll.ohTrigger(Trigger,TriggerON,InterestRatesTrigger))</f>
        <v>-3.4400000000232855E-3</v>
      </c>
      <c r="V37" s="97">
        <f>_xll.qlQuoteValue(P37,_xll.ohTrigger(Trigger,TriggerON,InterestRatesTrigger))</f>
        <v>-3.4399999999999999E-3</v>
      </c>
      <c r="W37" s="97" t="b">
        <f t="shared" si="12"/>
        <v>1</v>
      </c>
      <c r="X37" s="132">
        <f t="shared" si="7"/>
        <v>-2.3285626898905676E-10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obj_006cf#0000</v>
      </c>
      <c r="AF37" s="50" t="str">
        <v>EURECBOISJUN17_Quote</v>
      </c>
    </row>
    <row r="38" spans="13:32" x14ac:dyDescent="0.2">
      <c r="M38" s="94" t="s">
        <v>151</v>
      </c>
      <c r="N38" s="94"/>
      <c r="O38" s="94" t="s">
        <v>63</v>
      </c>
      <c r="P38" s="94" t="str">
        <f t="shared" si="11"/>
        <v>EUREON2M_Quote</v>
      </c>
      <c r="Q38" s="171"/>
      <c r="R38" s="106">
        <f t="shared" si="9"/>
        <v>42724</v>
      </c>
      <c r="S38" s="106">
        <f>_xll.qlSwapStartDate(AA38)</f>
        <v>42726</v>
      </c>
      <c r="T38" s="106">
        <f>_xll.qlSwapMaturityDate(AA38)</f>
        <v>42788</v>
      </c>
      <c r="U38" s="97">
        <f>_xll.qlOvernightIndexedSwapFairRate(AA38,_xll.ohTrigger(Trigger,TriggerON,InterestRatesTrigger))</f>
        <v>-3.460000000020347E-3</v>
      </c>
      <c r="V38" s="97">
        <f>_xll.qlQuoteValue(P38,_xll.ohTrigger(Trigger,TriggerON,InterestRatesTrigger))</f>
        <v>-3.4599999999999995E-3</v>
      </c>
      <c r="W38" s="97" t="b">
        <f t="shared" si="12"/>
        <v>1</v>
      </c>
      <c r="X38" s="132">
        <f t="shared" si="7"/>
        <v>-2.0347439011469959E-10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obj_006b7#0000</v>
      </c>
      <c r="AF38" s="50" t="str">
        <v>EUREON15M_Quote</v>
      </c>
    </row>
    <row r="39" spans="13:32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71"/>
      <c r="R39" s="106">
        <f t="shared" si="9"/>
        <v>42724</v>
      </c>
      <c r="S39" s="106">
        <f>_xll.qlSwapStartDate(AA39)</f>
        <v>42726</v>
      </c>
      <c r="T39" s="106">
        <f>_xll.qlSwapMaturityDate(AA39)</f>
        <v>42816</v>
      </c>
      <c r="U39" s="97">
        <f>_xll.qlOvernightIndexedSwapFairRate(AA39,_xll.ohTrigger(Trigger,TriggerON,InterestRatesTrigger))</f>
        <v>-3.4650802088216359E-3</v>
      </c>
      <c r="V39" s="97">
        <f>_xll.qlQuoteValue(P39,_xll.ohTrigger(Trigger,TriggerON,InterestRatesTrigger))</f>
        <v>-3.4599999999999995E-3</v>
      </c>
      <c r="W39" s="97" t="b">
        <f t="shared" si="12"/>
        <v>1</v>
      </c>
      <c r="X39" s="132">
        <f t="shared" si="7"/>
        <v>-5.0802088216363867E-2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obj_006e8#0000</v>
      </c>
      <c r="AF39" s="50" t="str">
        <v>EUREON18M_Quote</v>
      </c>
    </row>
    <row r="40" spans="13:32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71"/>
      <c r="R40" s="106">
        <f t="shared" si="9"/>
        <v>42724</v>
      </c>
      <c r="S40" s="106">
        <f>_xll.qlSwapStartDate(AA40)</f>
        <v>42726</v>
      </c>
      <c r="T40" s="106">
        <f>_xll.qlSwapMaturityDate(AA40)</f>
        <v>42849</v>
      </c>
      <c r="U40" s="97">
        <f>_xll.qlOvernightIndexedSwapFairRate(AA40,_xll.ohTrigger(Trigger,TriggerON,InterestRatesTrigger))</f>
        <v>-3.4548533810560889E-3</v>
      </c>
      <c r="V40" s="97">
        <f>_xll.qlQuoteValue(P40,_xll.ohTrigger(Trigger,TriggerON,InterestRatesTrigger))</f>
        <v>-3.4599999999999995E-3</v>
      </c>
      <c r="W40" s="97" t="b">
        <f t="shared" si="12"/>
        <v>1</v>
      </c>
      <c r="X40" s="132">
        <f t="shared" si="7"/>
        <v>5.1466189439105907E-2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obj_00662#0000</v>
      </c>
      <c r="AF40" s="50" t="str">
        <v>EUREON21M_Quote</v>
      </c>
    </row>
    <row r="41" spans="13:32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71"/>
      <c r="R41" s="106">
        <f t="shared" si="9"/>
        <v>42724</v>
      </c>
      <c r="S41" s="106">
        <f>_xll.qlSwapStartDate(AA41)</f>
        <v>42726</v>
      </c>
      <c r="T41" s="106">
        <f>_xll.qlSwapMaturityDate(AA41)</f>
        <v>42877</v>
      </c>
      <c r="U41" s="97">
        <f>_xll.qlOvernightIndexedSwapFairRate(AA41,_xll.ohTrigger(Trigger,TriggerON,InterestRatesTrigger))</f>
        <v>-3.4430829914729594E-3</v>
      </c>
      <c r="V41" s="97">
        <f>_xll.qlQuoteValue(P41,_xll.ohTrigger(Trigger,TriggerON,InterestRatesTrigger))</f>
        <v>-3.4399999999999999E-3</v>
      </c>
      <c r="W41" s="97" t="b">
        <f t="shared" si="12"/>
        <v>1</v>
      </c>
      <c r="X41" s="132">
        <f t="shared" si="7"/>
        <v>-3.08299147295946E-2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obj_0066b#0000</v>
      </c>
      <c r="AF41" s="50" t="str">
        <v>EUREON2Y_Quote</v>
      </c>
    </row>
    <row r="42" spans="13:32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71"/>
      <c r="R42" s="106">
        <f t="shared" si="9"/>
        <v>42724</v>
      </c>
      <c r="S42" s="106">
        <f>_xll.qlSwapStartDate(AA42)</f>
        <v>42726</v>
      </c>
      <c r="T42" s="106">
        <f>_xll.qlSwapMaturityDate(AA42)</f>
        <v>42908</v>
      </c>
      <c r="U42" s="97">
        <f>_xll.qlOvernightIndexedSwapFairRate(AA42,_xll.ohTrigger(Trigger,TriggerON,InterestRatesTrigger))</f>
        <v>-3.4324183740424572E-3</v>
      </c>
      <c r="V42" s="97">
        <f>_xll.qlQuoteValue(P42,_xll.ohTrigger(Trigger,TriggerON,InterestRatesTrigger))</f>
        <v>-3.4299999999999999E-3</v>
      </c>
      <c r="W42" s="97" t="b">
        <f t="shared" si="12"/>
        <v>1</v>
      </c>
      <c r="X42" s="132">
        <f t="shared" si="7"/>
        <v>-2.4183740424572886E-2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obj_006f1#0000</v>
      </c>
      <c r="AF42" s="50" t="str">
        <v>EUREON3Y_Quote</v>
      </c>
    </row>
    <row r="43" spans="13:32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71"/>
      <c r="R43" s="106">
        <f t="shared" si="9"/>
        <v>42724</v>
      </c>
      <c r="S43" s="106">
        <f>_xll.qlSwapStartDate(AA43)</f>
        <v>42726</v>
      </c>
      <c r="T43" s="106">
        <f>_xll.qlSwapMaturityDate(AA43)</f>
        <v>42940</v>
      </c>
      <c r="U43" s="97">
        <f>_xll.qlOvernightIndexedSwapFairRate(AA43,_xll.ohTrigger(Trigger,TriggerON,InterestRatesTrigger))</f>
        <v>-3.4219817026913957E-3</v>
      </c>
      <c r="V43" s="97">
        <f>_xll.qlQuoteValue(P43,_xll.ohTrigger(Trigger,TriggerON,InterestRatesTrigger))</f>
        <v>-3.4199999999999999E-3</v>
      </c>
      <c r="W43" s="97" t="b">
        <f t="shared" si="12"/>
        <v>1</v>
      </c>
      <c r="X43" s="132">
        <f t="shared" si="7"/>
        <v>-1.981702691395814E-2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obj_00757#0000</v>
      </c>
      <c r="AF43" s="50" t="str">
        <v>EUREON4Y_Quote</v>
      </c>
    </row>
    <row r="44" spans="13:32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71"/>
      <c r="R44" s="106">
        <f t="shared" si="9"/>
        <v>42724</v>
      </c>
      <c r="S44" s="106">
        <f>_xll.qlSwapStartDate(AA44)</f>
        <v>42726</v>
      </c>
      <c r="T44" s="106">
        <f>_xll.qlSwapMaturityDate(AA44)</f>
        <v>42969</v>
      </c>
      <c r="U44" s="97">
        <f>_xll.qlOvernightIndexedSwapFairRate(AA44,_xll.ohTrigger(Trigger,TriggerON,InterestRatesTrigger))</f>
        <v>-3.4123955394069921E-3</v>
      </c>
      <c r="V44" s="97">
        <f>_xll.qlQuoteValue(P44,_xll.ohTrigger(Trigger,TriggerON,InterestRatesTrigger))</f>
        <v>-3.4099999999999998E-3</v>
      </c>
      <c r="W44" s="97" t="b">
        <f t="shared" si="12"/>
        <v>1</v>
      </c>
      <c r="X44" s="132">
        <f t="shared" si="7"/>
        <v>-2.395539406992251E-2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obj_0076c#0000</v>
      </c>
      <c r="AF44" s="50" t="str">
        <v>EUREON5Y_Quote</v>
      </c>
    </row>
    <row r="45" spans="13:32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71"/>
      <c r="R45" s="106">
        <f t="shared" si="9"/>
        <v>42724</v>
      </c>
      <c r="S45" s="106">
        <f>_xll.qlSwapStartDate(AA45)</f>
        <v>42726</v>
      </c>
      <c r="T45" s="106">
        <f>_xll.qlSwapMaturityDate(AA45)</f>
        <v>43000</v>
      </c>
      <c r="U45" s="97">
        <f>_xll.qlOvernightIndexedSwapFairRate(AA45,_xll.ohTrigger(Trigger,TriggerON,InterestRatesTrigger))</f>
        <v>-3.4019955672579655E-3</v>
      </c>
      <c r="V45" s="97">
        <f>_xll.qlQuoteValue(P45,_xll.ohTrigger(Trigger,TriggerON,InterestRatesTrigger))</f>
        <v>-3.3999999999999998E-3</v>
      </c>
      <c r="W45" s="97" t="b">
        <f t="shared" si="12"/>
        <v>1</v>
      </c>
      <c r="X45" s="132">
        <f t="shared" si="7"/>
        <v>-1.9955672579657219E-2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obj_00638#0000</v>
      </c>
      <c r="AF45" s="50" t="str">
        <v>EUREON6Y_Quote</v>
      </c>
    </row>
    <row r="46" spans="13:32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71"/>
      <c r="R46" s="106">
        <f t="shared" si="9"/>
        <v>42724</v>
      </c>
      <c r="S46" s="106">
        <f>_xll.qlSwapStartDate(AA46)</f>
        <v>42726</v>
      </c>
      <c r="T46" s="106">
        <f>_xll.qlSwapMaturityDate(AA46)</f>
        <v>43031</v>
      </c>
      <c r="U46" s="97">
        <f>_xll.qlOvernightIndexedSwapFairRate(AA46,_xll.ohTrigger(Trigger,TriggerON,InterestRatesTrigger))</f>
        <v>-3.3917720539775194E-3</v>
      </c>
      <c r="V46" s="97">
        <f>_xll.qlQuoteValue(P46,_xll.ohTrigger(Trigger,TriggerON,InterestRatesTrigger))</f>
        <v>-3.3899999999999998E-3</v>
      </c>
      <c r="W46" s="97" t="b">
        <f t="shared" si="12"/>
        <v>1</v>
      </c>
      <c r="X46" s="132">
        <f t="shared" si="7"/>
        <v>-1.7720539775196477E-2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obj_0079a#0000</v>
      </c>
      <c r="AF46" s="50" t="str">
        <v>EUREON7Y_Quote</v>
      </c>
    </row>
    <row r="47" spans="13:32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71"/>
      <c r="R47" s="106">
        <f t="shared" si="9"/>
        <v>42724</v>
      </c>
      <c r="S47" s="106">
        <f>_xll.qlSwapStartDate(AA47)</f>
        <v>42726</v>
      </c>
      <c r="T47" s="106">
        <f>_xll.qlSwapMaturityDate(AA47)</f>
        <v>43061</v>
      </c>
      <c r="U47" s="97">
        <f>_xll.qlOvernightIndexedSwapFairRate(AA47,_xll.ohTrigger(Trigger,TriggerON,InterestRatesTrigger))</f>
        <v>-3.3826926542082111E-3</v>
      </c>
      <c r="V47" s="97">
        <f>_xll.qlQuoteValue(P47,_xll.ohTrigger(Trigger,TriggerON,InterestRatesTrigger))</f>
        <v>-3.3799999999999998E-3</v>
      </c>
      <c r="W47" s="97" t="b">
        <f t="shared" si="12"/>
        <v>1</v>
      </c>
      <c r="X47" s="132">
        <f t="shared" si="7"/>
        <v>-2.6926542082113605E-2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obj_006ad#0000</v>
      </c>
      <c r="AF47" s="50" t="str">
        <v>EUREON8Y_Quote</v>
      </c>
    </row>
    <row r="48" spans="13:32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71"/>
      <c r="R48" s="106">
        <f t="shared" si="9"/>
        <v>42724</v>
      </c>
      <c r="S48" s="106">
        <f>_xll.qlSwapStartDate(AA48)</f>
        <v>42726</v>
      </c>
      <c r="T48" s="106">
        <f>_xll.qlSwapMaturityDate(AA48)</f>
        <v>43091</v>
      </c>
      <c r="U48" s="97">
        <f>_xll.qlOvernightIndexedSwapFairRate(AA48,_xll.ohTrigger(Trigger,TriggerON,InterestRatesTrigger))</f>
        <v>-3.3751733158228626E-3</v>
      </c>
      <c r="V48" s="97">
        <f>_xll.qlQuoteValue(P48,_xll.ohTrigger(Trigger,TriggerON,InterestRatesTrigger))</f>
        <v>-3.3799999999999998E-3</v>
      </c>
      <c r="W48" s="97" t="b">
        <f t="shared" si="12"/>
        <v>1</v>
      </c>
      <c r="X48" s="132">
        <f t="shared" si="7"/>
        <v>4.8266841771371291E-2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obj_00602#0000</v>
      </c>
      <c r="AF48" s="50" t="str">
        <v>EUREON9Y_Quote</v>
      </c>
    </row>
    <row r="49" spans="13:32" x14ac:dyDescent="0.2">
      <c r="M49" s="94" t="s">
        <v>151</v>
      </c>
      <c r="N49" s="94"/>
      <c r="O49" s="94" t="s">
        <v>73</v>
      </c>
      <c r="P49" s="94" t="str">
        <f t="shared" si="11"/>
        <v>EUREON15M_Quote</v>
      </c>
      <c r="Q49" s="171"/>
      <c r="R49" s="106">
        <f t="shared" si="9"/>
        <v>42724</v>
      </c>
      <c r="S49" s="106">
        <f>_xll.qlSwapStartDate(AA49)</f>
        <v>42726</v>
      </c>
      <c r="T49" s="106">
        <f>_xll.qlSwapMaturityDate(AA49)</f>
        <v>43181</v>
      </c>
      <c r="U49" s="97">
        <f>_xll.qlOvernightIndexedSwapFairRate(AA49,_xll.ohTrigger(Trigger,TriggerON,InterestRatesTrigger))</f>
        <v>-3.3599999996547208E-3</v>
      </c>
      <c r="V49" s="97">
        <f>_xll.qlQuoteValue(P49,_xll.ohTrigger(Trigger,TriggerON,InterestRatesTrigger))</f>
        <v>-3.3599999999999997E-3</v>
      </c>
      <c r="W49" s="97" t="b">
        <f t="shared" si="12"/>
        <v>1</v>
      </c>
      <c r="X49" s="132">
        <f t="shared" si="7"/>
        <v>3.4527892697755469E-9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obj_005c5#0000</v>
      </c>
      <c r="AF49" s="50" t="str">
        <v>EUREON10Y_Quote</v>
      </c>
    </row>
    <row r="50" spans="13:32" x14ac:dyDescent="0.2">
      <c r="M50" s="94" t="s">
        <v>151</v>
      </c>
      <c r="N50" s="94"/>
      <c r="O50" s="94" t="s">
        <v>76</v>
      </c>
      <c r="P50" s="94" t="str">
        <f t="shared" si="11"/>
        <v>EUREON18M_Quote</v>
      </c>
      <c r="Q50" s="171"/>
      <c r="R50" s="106">
        <f t="shared" si="9"/>
        <v>42724</v>
      </c>
      <c r="S50" s="106">
        <f>_xll.qlSwapStartDate(AA50)</f>
        <v>42726</v>
      </c>
      <c r="T50" s="106">
        <f>_xll.qlSwapMaturityDate(AA50)</f>
        <v>43273</v>
      </c>
      <c r="U50" s="97">
        <f>_xll.qlOvernightIndexedSwapFairRate(AA50,_xll.ohTrigger(Trigger,TriggerON,InterestRatesTrigger))</f>
        <v>-3.3299999995856219E-3</v>
      </c>
      <c r="V50" s="97">
        <f>_xll.qlQuoteValue(P50,_xll.ohTrigger(Trigger,TriggerON,InterestRatesTrigger))</f>
        <v>-3.3299999999999996E-3</v>
      </c>
      <c r="W50" s="97" t="b">
        <f t="shared" si="12"/>
        <v>1</v>
      </c>
      <c r="X50" s="132">
        <f t="shared" si="7"/>
        <v>4.1437773351526985E-9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obj_0067f#0000</v>
      </c>
      <c r="AF50" s="50" t="str">
        <v>EUREON11Y_Quote</v>
      </c>
    </row>
    <row r="51" spans="13:32" x14ac:dyDescent="0.2">
      <c r="M51" s="94" t="s">
        <v>151</v>
      </c>
      <c r="N51" s="94"/>
      <c r="O51" s="94" t="s">
        <v>77</v>
      </c>
      <c r="P51" s="94" t="str">
        <f t="shared" si="11"/>
        <v>EUREON21M_Quote</v>
      </c>
      <c r="Q51" s="171"/>
      <c r="R51" s="106">
        <f t="shared" si="9"/>
        <v>42724</v>
      </c>
      <c r="S51" s="106">
        <f>_xll.qlSwapStartDate(AA51)</f>
        <v>42726</v>
      </c>
      <c r="T51" s="106">
        <f>_xll.qlSwapMaturityDate(AA51)</f>
        <v>43367</v>
      </c>
      <c r="U51" s="97">
        <f>_xll.qlOvernightIndexedSwapFairRate(AA51,_xll.ohTrigger(Trigger,TriggerON,InterestRatesTrigger))</f>
        <v>-3.2999999993168824E-3</v>
      </c>
      <c r="V51" s="97">
        <f>_xll.qlQuoteValue(P51,_xll.ohTrigger(Trigger,TriggerON,InterestRatesTrigger))</f>
        <v>-3.2999999999999995E-3</v>
      </c>
      <c r="W51" s="97" t="b">
        <f t="shared" si="12"/>
        <v>1</v>
      </c>
      <c r="X51" s="132">
        <f t="shared" si="7"/>
        <v>6.8311719128577586E-9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obj_0060f#0000</v>
      </c>
      <c r="AF51" s="50" t="str">
        <v>EUREON12Y_Quote</v>
      </c>
    </row>
    <row r="52" spans="13:32" x14ac:dyDescent="0.2">
      <c r="M52" s="94" t="s">
        <v>151</v>
      </c>
      <c r="N52" s="94"/>
      <c r="O52" s="94" t="s">
        <v>78</v>
      </c>
      <c r="P52" s="94" t="str">
        <f t="shared" si="11"/>
        <v>EUREON2Y_Quote</v>
      </c>
      <c r="Q52" s="171"/>
      <c r="R52" s="106">
        <f t="shared" si="9"/>
        <v>42724</v>
      </c>
      <c r="S52" s="106">
        <f>_xll.qlSwapStartDate(AA52)</f>
        <v>42726</v>
      </c>
      <c r="T52" s="106">
        <f>_xll.qlSwapMaturityDate(AA52)</f>
        <v>43458</v>
      </c>
      <c r="U52" s="97">
        <f>_xll.qlOvernightIndexedSwapFairRate(AA52,_xll.ohTrigger(Trigger,TriggerON,InterestRatesTrigger))</f>
        <v>-3.2600000000002328E-3</v>
      </c>
      <c r="V52" s="97">
        <f>_xll.qlQuoteValue(P52,_xll.ohTrigger(Trigger,TriggerON,InterestRatesTrigger))</f>
        <v>-3.2599999999999994E-3</v>
      </c>
      <c r="W52" s="97" t="b">
        <f t="shared" si="12"/>
        <v>1</v>
      </c>
      <c r="X52" s="132">
        <f t="shared" si="7"/>
        <v>-2.3332030751888055E-12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obj_0065a#0000</v>
      </c>
      <c r="AF52" s="50" t="str">
        <v>EUREON15Y_Quote</v>
      </c>
    </row>
    <row r="53" spans="13:32" x14ac:dyDescent="0.2">
      <c r="M53" s="94" t="s">
        <v>151</v>
      </c>
      <c r="N53" s="94"/>
      <c r="O53" s="94" t="s">
        <v>79</v>
      </c>
      <c r="P53" s="94" t="str">
        <f t="shared" si="11"/>
        <v>EUREON3Y_Quote</v>
      </c>
      <c r="Q53" s="171"/>
      <c r="R53" s="106">
        <f t="shared" si="9"/>
        <v>42724</v>
      </c>
      <c r="S53" s="106">
        <f>_xll.qlSwapStartDate(AA53)</f>
        <v>42726</v>
      </c>
      <c r="T53" s="106">
        <f>_xll.qlSwapMaturityDate(AA53)</f>
        <v>43822</v>
      </c>
      <c r="U53" s="97">
        <f>_xll.qlOvernightIndexedSwapFairRate(AA53,_xll.ohTrigger(Trigger,TriggerON,InterestRatesTrigger))</f>
        <v>-2.8899999999999781E-3</v>
      </c>
      <c r="V53" s="97">
        <f>_xll.qlQuoteValue(P53,_xll.ohTrigger(Trigger,TriggerON,InterestRatesTrigger))</f>
        <v>-2.8900000000000002E-3</v>
      </c>
      <c r="W53" s="97" t="b">
        <f t="shared" si="12"/>
        <v>1</v>
      </c>
      <c r="X53" s="132">
        <f t="shared" si="7"/>
        <v>2.211772431870429E-13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obj_0067d#0000</v>
      </c>
      <c r="AF53" s="50" t="str">
        <v>EUREON20Y_Quote</v>
      </c>
    </row>
    <row r="54" spans="13:32" x14ac:dyDescent="0.2">
      <c r="M54" s="94" t="s">
        <v>151</v>
      </c>
      <c r="N54" s="94"/>
      <c r="O54" s="94" t="s">
        <v>80</v>
      </c>
      <c r="P54" s="94" t="str">
        <f t="shared" si="11"/>
        <v>EUREON4Y_Quote</v>
      </c>
      <c r="Q54" s="171"/>
      <c r="R54" s="106">
        <f t="shared" si="9"/>
        <v>42724</v>
      </c>
      <c r="S54" s="106">
        <f>_xll.qlSwapStartDate(AA54)</f>
        <v>42726</v>
      </c>
      <c r="T54" s="106">
        <f>_xll.qlSwapMaturityDate(AA54)</f>
        <v>44187</v>
      </c>
      <c r="U54" s="97">
        <f>_xll.qlOvernightIndexedSwapFairRate(AA54,_xll.ohTrigger(Trigger,TriggerON,InterestRatesTrigger))</f>
        <v>-2.1900000005268868E-3</v>
      </c>
      <c r="V54" s="97">
        <f>_xll.qlQuoteValue(P54,_xll.ohTrigger(Trigger,TriggerON,InterestRatesTrigger))</f>
        <v>-2.1900000000000001E-3</v>
      </c>
      <c r="W54" s="97" t="b">
        <f t="shared" si="12"/>
        <v>1</v>
      </c>
      <c r="X54" s="132">
        <f t="shared" si="7"/>
        <v>-5.2688669399669763E-9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obj_005eb#0000</v>
      </c>
      <c r="AF54" s="50" t="str">
        <v>EUREON25Y_Quote</v>
      </c>
    </row>
    <row r="55" spans="13:32" x14ac:dyDescent="0.2">
      <c r="M55" s="94" t="s">
        <v>151</v>
      </c>
      <c r="N55" s="94"/>
      <c r="O55" s="94" t="s">
        <v>81</v>
      </c>
      <c r="P55" s="94" t="str">
        <f t="shared" si="11"/>
        <v>EUREON5Y_Quote</v>
      </c>
      <c r="Q55" s="171"/>
      <c r="R55" s="106">
        <f t="shared" si="9"/>
        <v>42724</v>
      </c>
      <c r="S55" s="106">
        <f>_xll.qlSwapStartDate(AA55)</f>
        <v>42726</v>
      </c>
      <c r="T55" s="106">
        <f>_xll.qlSwapMaturityDate(AA55)</f>
        <v>44552</v>
      </c>
      <c r="U55" s="97">
        <f>_xll.qlOvernightIndexedSwapFairRate(AA55,_xll.ohTrigger(Trigger,TriggerON,InterestRatesTrigger))</f>
        <v>-1.1800000000004903E-3</v>
      </c>
      <c r="V55" s="97">
        <f>_xll.qlQuoteValue(P55,_xll.ohTrigger(Trigger,TriggerON,InterestRatesTrigger))</f>
        <v>-1.1799999999999998E-3</v>
      </c>
      <c r="W55" s="97" t="b">
        <f t="shared" si="12"/>
        <v>1</v>
      </c>
      <c r="X55" s="132">
        <f t="shared" si="7"/>
        <v>-4.9049306283244221E-12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obj_0073d#0000</v>
      </c>
      <c r="AF55" s="50" t="str">
        <v>EUREON30Y_Quote</v>
      </c>
    </row>
    <row r="56" spans="13:32" x14ac:dyDescent="0.2">
      <c r="M56" s="94" t="s">
        <v>151</v>
      </c>
      <c r="N56" s="94"/>
      <c r="O56" s="94" t="s">
        <v>82</v>
      </c>
      <c r="P56" s="94" t="str">
        <f t="shared" si="11"/>
        <v>EUREON6Y_Quote</v>
      </c>
      <c r="Q56" s="171"/>
      <c r="R56" s="106">
        <f t="shared" si="9"/>
        <v>42724</v>
      </c>
      <c r="S56" s="106">
        <f>_xll.qlSwapStartDate(AA56)</f>
        <v>42726</v>
      </c>
      <c r="T56" s="106">
        <f>_xll.qlSwapMaturityDate(AA56)</f>
        <v>44917</v>
      </c>
      <c r="U56" s="97">
        <f>_xll.qlOvernightIndexedSwapFairRate(AA56,_xll.ohTrigger(Trigger,TriggerON,InterestRatesTrigger))</f>
        <v>2.0000000000050434E-5</v>
      </c>
      <c r="V56" s="97">
        <f>_xll.qlQuoteValue(P56,_xll.ohTrigger(Trigger,TriggerON,InterestRatesTrigger))</f>
        <v>1.9999999999999985E-5</v>
      </c>
      <c r="W56" s="97" t="b">
        <f t="shared" si="12"/>
        <v>1</v>
      </c>
      <c r="X56" s="132">
        <f t="shared" si="7"/>
        <v>5.0449282338466128E-13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obj_00765#0000</v>
      </c>
      <c r="AF56" s="50" t="str">
        <v>EUREON40Y_Quote</v>
      </c>
    </row>
    <row r="57" spans="13:32" x14ac:dyDescent="0.2">
      <c r="M57" s="94" t="s">
        <v>151</v>
      </c>
      <c r="N57" s="94"/>
      <c r="O57" s="94" t="s">
        <v>83</v>
      </c>
      <c r="P57" s="94" t="str">
        <f t="shared" si="11"/>
        <v>EUREON7Y_Quote</v>
      </c>
      <c r="Q57" s="171"/>
      <c r="R57" s="106">
        <f t="shared" si="9"/>
        <v>42724</v>
      </c>
      <c r="S57" s="106">
        <f>_xll.qlSwapStartDate(AA57)</f>
        <v>42726</v>
      </c>
      <c r="T57" s="106">
        <f>_xll.qlSwapMaturityDate(AA57)</f>
        <v>45282</v>
      </c>
      <c r="U57" s="97">
        <f>_xll.qlOvernightIndexedSwapFairRate(AA57,_xll.ohTrigger(Trigger,TriggerON,InterestRatesTrigger))</f>
        <v>1.3000000000000192E-3</v>
      </c>
      <c r="V57" s="97">
        <f>_xll.qlQuoteValue(P57,_xll.ohTrigger(Trigger,TriggerON,InterestRatesTrigger))</f>
        <v>1.2999999999999999E-3</v>
      </c>
      <c r="W57" s="97" t="b">
        <f t="shared" si="12"/>
        <v>1</v>
      </c>
      <c r="X57" s="132">
        <f t="shared" si="7"/>
        <v>1.9298798670241979E-13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obj_0076a#0000</v>
      </c>
      <c r="AF57" s="50" t="str">
        <v>EUREON50Y_Quote</v>
      </c>
    </row>
    <row r="58" spans="13:32" x14ac:dyDescent="0.2">
      <c r="M58" s="94" t="s">
        <v>151</v>
      </c>
      <c r="N58" s="94"/>
      <c r="O58" s="94" t="s">
        <v>84</v>
      </c>
      <c r="P58" s="94" t="str">
        <f t="shared" si="11"/>
        <v>EUREON8Y_Quote</v>
      </c>
      <c r="Q58" s="171"/>
      <c r="R58" s="106">
        <f t="shared" si="9"/>
        <v>42724</v>
      </c>
      <c r="S58" s="106">
        <f>_xll.qlSwapStartDate(AA58)</f>
        <v>42726</v>
      </c>
      <c r="T58" s="106">
        <f>_xll.qlSwapMaturityDate(AA58)</f>
        <v>45649</v>
      </c>
      <c r="U58" s="97">
        <f>_xll.qlOvernightIndexedSwapFairRate(AA58,_xll.ohTrigger(Trigger,TriggerON,InterestRatesTrigger))</f>
        <v>2.6100000000000645E-3</v>
      </c>
      <c r="V58" s="97">
        <f>_xll.qlQuoteValue(P58,_xll.ohTrigger(Trigger,TriggerON,InterestRatesTrigger))</f>
        <v>2.6099999999999999E-3</v>
      </c>
      <c r="W58" s="97" t="b">
        <f t="shared" si="12"/>
        <v>1</v>
      </c>
      <c r="X58" s="132">
        <f t="shared" si="7"/>
        <v>6.4618449480136064E-13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obj_0078b#0000</v>
      </c>
      <c r="AF58" s="50" t="str">
        <v>EUREON60Y_Quote</v>
      </c>
    </row>
    <row r="59" spans="13:32" x14ac:dyDescent="0.2">
      <c r="M59" s="94" t="s">
        <v>151</v>
      </c>
      <c r="N59" s="94"/>
      <c r="O59" s="94" t="s">
        <v>85</v>
      </c>
      <c r="P59" s="94" t="str">
        <f t="shared" si="11"/>
        <v>EUREON9Y_Quote</v>
      </c>
      <c r="Q59" s="171"/>
      <c r="R59" s="106">
        <f t="shared" si="9"/>
        <v>42724</v>
      </c>
      <c r="S59" s="106">
        <f>_xll.qlSwapStartDate(AA59)</f>
        <v>42726</v>
      </c>
      <c r="T59" s="106">
        <f>_xll.qlSwapMaturityDate(AA59)</f>
        <v>46013</v>
      </c>
      <c r="U59" s="97">
        <f>_xll.qlOvernightIndexedSwapFairRate(AA59,_xll.ohTrigger(Trigger,TriggerON,InterestRatesTrigger))</f>
        <v>3.8699999999999967E-3</v>
      </c>
      <c r="V59" s="97">
        <f>_xll.qlQuoteValue(P59,_xll.ohTrigger(Trigger,TriggerON,InterestRatesTrigger))</f>
        <v>3.8700000000000002E-3</v>
      </c>
      <c r="W59" s="97" t="b">
        <f t="shared" si="12"/>
        <v>1</v>
      </c>
      <c r="X59" s="132">
        <f t="shared" si="7"/>
        <v>-3.4694469519536142E-14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obj_0064f#0000</v>
      </c>
      <c r="AF59" s="50" t="str">
        <v/>
      </c>
    </row>
    <row r="60" spans="13:32" x14ac:dyDescent="0.2">
      <c r="M60" s="94" t="s">
        <v>151</v>
      </c>
      <c r="N60" s="94"/>
      <c r="O60" s="94" t="s">
        <v>86</v>
      </c>
      <c r="P60" s="94" t="str">
        <f t="shared" si="11"/>
        <v>EUREON10Y_Quote</v>
      </c>
      <c r="Q60" s="171"/>
      <c r="R60" s="106">
        <f t="shared" si="9"/>
        <v>42724</v>
      </c>
      <c r="S60" s="106">
        <f>_xll.qlSwapStartDate(AA60)</f>
        <v>42726</v>
      </c>
      <c r="T60" s="106">
        <f>_xll.qlSwapMaturityDate(AA60)</f>
        <v>46378</v>
      </c>
      <c r="U60" s="97">
        <f>_xll.qlOvernightIndexedSwapFairRate(AA60,_xll.ohTrigger(Trigger,TriggerON,InterestRatesTrigger))</f>
        <v>5.0099999999999719E-3</v>
      </c>
      <c r="V60" s="97">
        <f>_xll.qlQuoteValue(P60,_xll.ohTrigger(Trigger,TriggerON,InterestRatesTrigger))</f>
        <v>5.0099999999999997E-3</v>
      </c>
      <c r="W60" s="97" t="b">
        <f t="shared" si="12"/>
        <v>1</v>
      </c>
      <c r="X60" s="132">
        <f t="shared" si="7"/>
        <v>-2.7755575615628914E-13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obj_00608#0000</v>
      </c>
      <c r="AF60" s="50" t="str">
        <v/>
      </c>
    </row>
    <row r="61" spans="13:32" x14ac:dyDescent="0.2">
      <c r="M61" s="94" t="s">
        <v>151</v>
      </c>
      <c r="N61" s="94"/>
      <c r="O61" s="94" t="s">
        <v>112</v>
      </c>
      <c r="P61" s="94" t="str">
        <f t="shared" si="11"/>
        <v>EUREON11Y_Quote</v>
      </c>
      <c r="Q61" s="171"/>
      <c r="R61" s="106">
        <f t="shared" si="9"/>
        <v>42724</v>
      </c>
      <c r="S61" s="106">
        <f>_xll.qlSwapStartDate(AA61)</f>
        <v>42726</v>
      </c>
      <c r="T61" s="106">
        <f>_xll.qlSwapMaturityDate(AA61)</f>
        <v>46743</v>
      </c>
      <c r="U61" s="97">
        <f>_xll.qlOvernightIndexedSwapFairRate(AA61,_xll.ohTrigger(Trigger,TriggerON,InterestRatesTrigger))</f>
        <v>6.0100000000001038E-3</v>
      </c>
      <c r="V61" s="97">
        <f>_xll.qlQuoteValue(P61,_xll.ohTrigger(Trigger,TriggerON,InterestRatesTrigger))</f>
        <v>6.0099999999999997E-3</v>
      </c>
      <c r="W61" s="97" t="b">
        <f t="shared" si="12"/>
        <v>1</v>
      </c>
      <c r="X61" s="132">
        <f t="shared" si="7"/>
        <v>1.0408340855860843E-12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obj_00788#0000</v>
      </c>
      <c r="AF61" s="50" t="str">
        <v/>
      </c>
    </row>
    <row r="62" spans="13:32" x14ac:dyDescent="0.2">
      <c r="M62" s="94" t="s">
        <v>151</v>
      </c>
      <c r="N62" s="94"/>
      <c r="O62" s="94" t="s">
        <v>87</v>
      </c>
      <c r="P62" s="94" t="str">
        <f t="shared" si="11"/>
        <v>EUREON12Y_Quote</v>
      </c>
      <c r="Q62" s="171"/>
      <c r="R62" s="106">
        <f t="shared" si="9"/>
        <v>42724</v>
      </c>
      <c r="S62" s="106">
        <f>_xll.qlSwapStartDate(AA62)</f>
        <v>42726</v>
      </c>
      <c r="T62" s="106">
        <f>_xll.qlSwapMaturityDate(AA62)</f>
        <v>47109</v>
      </c>
      <c r="U62" s="97">
        <f>_xll.qlOvernightIndexedSwapFairRate(AA62,_xll.ohTrigger(Trigger,TriggerON,InterestRatesTrigger))</f>
        <v>6.9000000000000814E-3</v>
      </c>
      <c r="V62" s="97">
        <f>_xll.qlQuoteValue(P62,_xll.ohTrigger(Trigger,TriggerON,InterestRatesTrigger))</f>
        <v>6.8999999999999999E-3</v>
      </c>
      <c r="W62" s="97" t="b">
        <f t="shared" si="12"/>
        <v>1</v>
      </c>
      <c r="X62" s="132">
        <f t="shared" si="7"/>
        <v>8.1532003370909933E-13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obj_00778#0000</v>
      </c>
      <c r="AF62" s="50" t="str">
        <v/>
      </c>
    </row>
    <row r="63" spans="13:32" x14ac:dyDescent="0.2">
      <c r="M63" s="94" t="s">
        <v>151</v>
      </c>
      <c r="N63" s="94"/>
      <c r="O63" s="94" t="s">
        <v>88</v>
      </c>
      <c r="P63" s="94" t="str">
        <f t="shared" si="11"/>
        <v>EUREON15Y_Quote</v>
      </c>
      <c r="Q63" s="171"/>
      <c r="R63" s="106">
        <f t="shared" si="9"/>
        <v>42724</v>
      </c>
      <c r="S63" s="106">
        <f>_xll.qlSwapStartDate(AA63)</f>
        <v>42726</v>
      </c>
      <c r="T63" s="106">
        <f>_xll.qlSwapMaturityDate(AA63)</f>
        <v>48204</v>
      </c>
      <c r="U63" s="97">
        <f>_xll.qlOvernightIndexedSwapFairRate(AA63,_xll.ohTrigger(Trigger,TriggerON,InterestRatesTrigger))</f>
        <v>8.9100000000529936E-3</v>
      </c>
      <c r="V63" s="97">
        <f>_xll.qlQuoteValue(P63,_xll.ohTrigger(Trigger,TriggerON,InterestRatesTrigger))</f>
        <v>8.9099999999999995E-3</v>
      </c>
      <c r="W63" s="97" t="b">
        <f t="shared" si="12"/>
        <v>1</v>
      </c>
      <c r="X63" s="132">
        <f t="shared" si="7"/>
        <v>5.299406746761548E-10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obj_00719#0000</v>
      </c>
      <c r="AF63" s="50" t="str">
        <v/>
      </c>
    </row>
    <row r="64" spans="13:32" x14ac:dyDescent="0.2">
      <c r="M64" s="94" t="s">
        <v>151</v>
      </c>
      <c r="N64" s="94"/>
      <c r="O64" s="94" t="s">
        <v>89</v>
      </c>
      <c r="P64" s="94" t="str">
        <f t="shared" si="11"/>
        <v>EUREON20Y_Quote</v>
      </c>
      <c r="Q64" s="171"/>
      <c r="R64" s="106">
        <f t="shared" si="9"/>
        <v>42724</v>
      </c>
      <c r="S64" s="106">
        <f>_xll.qlSwapStartDate(AA64)</f>
        <v>42726</v>
      </c>
      <c r="T64" s="106">
        <f>_xll.qlSwapMaturityDate(AA64)</f>
        <v>50031</v>
      </c>
      <c r="U64" s="97">
        <f>_xll.qlOvernightIndexedSwapFairRate(AA64,_xll.ohTrigger(Trigger,TriggerON,InterestRatesTrigger))</f>
        <v>1.0639999999978752E-2</v>
      </c>
      <c r="V64" s="97">
        <f>_xll.qlQuoteValue(P64,_xll.ohTrigger(Trigger,TriggerON,InterestRatesTrigger))</f>
        <v>1.064E-2</v>
      </c>
      <c r="W64" s="97" t="b">
        <f t="shared" si="12"/>
        <v>1</v>
      </c>
      <c r="X64" s="132">
        <f t="shared" si="7"/>
        <v>-2.124862785723991E-10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obj_005ca#0000</v>
      </c>
      <c r="AF64" s="50" t="str">
        <v/>
      </c>
    </row>
    <row r="65" spans="10:32" x14ac:dyDescent="0.2">
      <c r="M65" s="94" t="s">
        <v>151</v>
      </c>
      <c r="N65" s="94"/>
      <c r="O65" s="94" t="s">
        <v>90</v>
      </c>
      <c r="P65" s="94" t="str">
        <f t="shared" si="11"/>
        <v>EUREON25Y_Quote</v>
      </c>
      <c r="Q65" s="171"/>
      <c r="R65" s="106">
        <f t="shared" si="9"/>
        <v>42724</v>
      </c>
      <c r="S65" s="106">
        <f>_xll.qlSwapStartDate(AA65)</f>
        <v>42726</v>
      </c>
      <c r="T65" s="106">
        <f>_xll.qlSwapMaturityDate(AA65)</f>
        <v>51858</v>
      </c>
      <c r="U65" s="97">
        <f>_xll.qlOvernightIndexedSwapFairRate(AA65,_xll.ohTrigger(Trigger,TriggerON,InterestRatesTrigger))</f>
        <v>1.1270000000169955E-2</v>
      </c>
      <c r="V65" s="97">
        <f>_xll.qlQuoteValue(P65,_xll.ohTrigger(Trigger,TriggerON,InterestRatesTrigger))</f>
        <v>1.1270000000000001E-2</v>
      </c>
      <c r="W65" s="97" t="b">
        <f t="shared" si="12"/>
        <v>1</v>
      </c>
      <c r="X65" s="132">
        <f t="shared" si="7"/>
        <v>1.6995432838839974E-9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obj_005ce#0000</v>
      </c>
      <c r="AF65" s="50" t="str">
        <v/>
      </c>
    </row>
    <row r="66" spans="10:32" x14ac:dyDescent="0.2">
      <c r="M66" s="94" t="s">
        <v>151</v>
      </c>
      <c r="N66" s="94"/>
      <c r="O66" s="94" t="s">
        <v>92</v>
      </c>
      <c r="P66" s="94" t="str">
        <f t="shared" ref="P66:P69" si="13">Currency&amp;M66&amp;O66&amp;QuoteSuffix</f>
        <v>EUREON30Y_Quote</v>
      </c>
      <c r="Q66" s="171"/>
      <c r="R66" s="106">
        <f t="shared" ref="R66:R69" si="14">EvaluationDate</f>
        <v>42724</v>
      </c>
      <c r="S66" s="106">
        <f>_xll.qlSwapStartDate(AA66)</f>
        <v>42726</v>
      </c>
      <c r="T66" s="106">
        <f>_xll.qlSwapMaturityDate(AA66)</f>
        <v>53685</v>
      </c>
      <c r="U66" s="97">
        <f>_xll.qlOvernightIndexedSwapFairRate(AA66,_xll.ohTrigger(Trigger,TriggerON,InterestRatesTrigger))</f>
        <v>1.1540000000239144E-2</v>
      </c>
      <c r="V66" s="97">
        <f>_xll.qlQuoteValue(P66,_xll.ohTrigger(Trigger,TriggerON,InterestRatesTrigger))</f>
        <v>1.154E-2</v>
      </c>
      <c r="W66" s="97" t="b">
        <f t="shared" ref="W66:W69" si="15">NOT(ISERROR(V66))</f>
        <v>1</v>
      </c>
      <c r="X66" s="132">
        <f t="shared" si="7"/>
        <v>2.391437742277347E-9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obj_00604#0000</v>
      </c>
      <c r="AF66" s="50" t="str">
        <v/>
      </c>
    </row>
    <row r="67" spans="10:32" x14ac:dyDescent="0.2">
      <c r="M67" s="94" t="s">
        <v>151</v>
      </c>
      <c r="N67" s="94"/>
      <c r="O67" s="94" t="s">
        <v>94</v>
      </c>
      <c r="P67" s="94" t="str">
        <f t="shared" si="13"/>
        <v>EUREON40Y_Quote</v>
      </c>
      <c r="Q67" s="171"/>
      <c r="R67" s="106">
        <f t="shared" si="14"/>
        <v>42724</v>
      </c>
      <c r="S67" s="106">
        <f>_xll.qlSwapStartDate(AA67)</f>
        <v>42726</v>
      </c>
      <c r="T67" s="106">
        <f>_xll.qlSwapMaturityDate(AA67)</f>
        <v>57336</v>
      </c>
      <c r="U67" s="97">
        <f>_xll.qlOvernightIndexedSwapFairRate(AA67,_xll.ohTrigger(Trigger,TriggerON,InterestRatesTrigger))</f>
        <v>1.1719999999607126E-2</v>
      </c>
      <c r="V67" s="97">
        <f>_xll.qlQuoteValue(P67,_xll.ohTrigger(Trigger,TriggerON,InterestRatesTrigger))</f>
        <v>1.1720000000000001E-2</v>
      </c>
      <c r="W67" s="97" t="b">
        <f t="shared" si="15"/>
        <v>1</v>
      </c>
      <c r="X67" s="132">
        <f t="shared" si="7"/>
        <v>-3.9287496866879934E-9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obj_006b1#0000</v>
      </c>
      <c r="AF67" s="50" t="str">
        <v/>
      </c>
    </row>
    <row r="68" spans="10:32" x14ac:dyDescent="0.2">
      <c r="M68" s="94" t="s">
        <v>151</v>
      </c>
      <c r="N68" s="94"/>
      <c r="O68" s="94" t="s">
        <v>95</v>
      </c>
      <c r="P68" s="94" t="str">
        <f t="shared" si="13"/>
        <v>EUREON50Y_Quote</v>
      </c>
      <c r="Q68" s="171"/>
      <c r="R68" s="106">
        <f t="shared" si="14"/>
        <v>42724</v>
      </c>
      <c r="S68" s="106">
        <f>_xll.qlSwapStartDate(AA68)</f>
        <v>42726</v>
      </c>
      <c r="T68" s="106">
        <f>_xll.qlSwapMaturityDate(AA68)</f>
        <v>60988</v>
      </c>
      <c r="U68" s="97">
        <f>_xll.qlOvernightIndexedSwapFairRate(AA68,_xll.ohTrigger(Trigger,TriggerON,InterestRatesTrigger))</f>
        <v>1.1309999999947262E-2</v>
      </c>
      <c r="V68" s="97">
        <f>_xll.qlQuoteValue(P68,_xll.ohTrigger(Trigger,TriggerON,InterestRatesTrigger))</f>
        <v>1.1310000000000001E-2</v>
      </c>
      <c r="W68" s="97" t="b">
        <f t="shared" si="15"/>
        <v>1</v>
      </c>
      <c r="X68" s="132">
        <f t="shared" si="7"/>
        <v>-5.2739063116646889E-10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obj_006f6#0000</v>
      </c>
      <c r="AF68" s="50" t="str">
        <v/>
      </c>
    </row>
    <row r="69" spans="10:32" x14ac:dyDescent="0.2">
      <c r="M69" s="95" t="s">
        <v>151</v>
      </c>
      <c r="N69" s="95"/>
      <c r="O69" s="95" t="s">
        <v>126</v>
      </c>
      <c r="P69" s="95" t="str">
        <f t="shared" si="13"/>
        <v>EUREON60Y_Quote</v>
      </c>
      <c r="Q69" s="172"/>
      <c r="R69" s="107">
        <f t="shared" si="14"/>
        <v>42724</v>
      </c>
      <c r="S69" s="107">
        <f>_xll.qlSwapStartDate(AA69)</f>
        <v>42726</v>
      </c>
      <c r="T69" s="107">
        <f>_xll.qlSwapMaturityDate(AA69)</f>
        <v>64641</v>
      </c>
      <c r="U69" s="98">
        <f>_xll.qlOvernightIndexedSwapFairRate(AA69,_xll.ohTrigger(Trigger,TriggerON,InterestRatesTrigger))</f>
        <v>1.1059999999999974E-2</v>
      </c>
      <c r="V69" s="98">
        <f>_xll.qlQuoteValue(P69,_xll.ohTrigger(Trigger,TriggerON,InterestRatesTrigger))</f>
        <v>1.1059999999999999E-2</v>
      </c>
      <c r="W69" s="98" t="b">
        <f t="shared" si="15"/>
        <v>1</v>
      </c>
      <c r="X69" s="173">
        <f t="shared" si="7"/>
        <v>-2.4286128663675299E-13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obj_0076d#0000</v>
      </c>
      <c r="AF69" s="51" t="str">
        <v/>
      </c>
    </row>
    <row r="70" spans="10:32" x14ac:dyDescent="0.2">
      <c r="W70" s="62"/>
      <c r="X70" s="62"/>
    </row>
    <row r="71" spans="10:32" x14ac:dyDescent="0.2">
      <c r="J71" s="62"/>
      <c r="K71" s="62"/>
      <c r="L71" s="62"/>
      <c r="W71" s="62"/>
      <c r="X71" s="62"/>
    </row>
    <row r="72" spans="10:32" x14ac:dyDescent="0.2">
      <c r="W72" s="62"/>
      <c r="X72" s="62"/>
    </row>
    <row r="73" spans="10:32" x14ac:dyDescent="0.2">
      <c r="W73" s="62"/>
      <c r="X73" s="62"/>
    </row>
    <row r="74" spans="10:32" x14ac:dyDescent="0.2">
      <c r="W74" s="62"/>
      <c r="X74" s="62"/>
    </row>
    <row r="75" spans="10:32" x14ac:dyDescent="0.2">
      <c r="W75" s="62"/>
      <c r="X75" s="62"/>
    </row>
    <row r="76" spans="10:32" x14ac:dyDescent="0.2">
      <c r="W76" s="62"/>
      <c r="X76" s="62"/>
    </row>
    <row r="77" spans="10:32" x14ac:dyDescent="0.2">
      <c r="W77" s="62"/>
      <c r="X77" s="62"/>
    </row>
    <row r="78" spans="10:32" x14ac:dyDescent="0.2">
      <c r="W78" s="62"/>
      <c r="X78" s="62"/>
    </row>
    <row r="79" spans="10:32" x14ac:dyDescent="0.2">
      <c r="W79" s="62"/>
      <c r="X79" s="62"/>
    </row>
    <row r="80" spans="10:32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18" priority="3" operator="equal">
      <formula>FALSE</formula>
    </cfRule>
  </conditionalFormatting>
  <conditionalFormatting sqref="M23:X23">
    <cfRule type="expression" dxfId="17" priority="2">
      <formula>ISNUMBER(MATCH($P23,$AF$23:$AF$69,0))</formula>
    </cfRule>
  </conditionalFormatting>
  <conditionalFormatting sqref="M24:X69">
    <cfRule type="expression" dxfId="16" priority="1">
      <formula>ISNUMBER(MATCH($P24,$AF$23:$AF$69,0))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2.4257812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42704</v>
      </c>
      <c r="E3" s="73">
        <f t="shared" ref="E3:E16" si="0">EDATE(SettlementDate,$B3)</f>
        <v>43091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-3.7500955739352879E-3</v>
      </c>
      <c r="H3" s="53">
        <f>IF(G3&gt;=0,ROUNDDOWN(G3*10,2)/10,ROUNDUP(G3*10,2)/10)</f>
        <v>-4.0000000000000001E-3</v>
      </c>
      <c r="I3" s="82">
        <f>MAX(_xll.ohPack(Data!$J$4:INDEX(Fwd1M,MATCH(E3+1,SettlementDates,1),1)))</f>
        <v>-3.4855601151712223E-3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43456</v>
      </c>
      <c r="F4" s="77">
        <f t="shared" si="1"/>
        <v>3</v>
      </c>
      <c r="G4" s="83">
        <f>MIN(_xll.ohPack(Data!$J$4:INDEX(Fwd1M,MATCH(E4+1,SettlementDates,1),1)))</f>
        <v>-3.7500955739352879E-3</v>
      </c>
      <c r="H4" s="54">
        <f t="shared" ref="H4:H16" si="4">IF(G4&gt;=0,ROUNDDOWN(G4*10,2)/10,ROUNDUP(G4*10,2)/10)</f>
        <v>-4.0000000000000001E-3</v>
      </c>
      <c r="I4" s="83">
        <f>MAX(_xll.ohPack(Data!$J$4:INDEX(Fwd1M,MATCH(E4+1,SettlementDates,1),1)))</f>
        <v>-2.9164530478940865E-3</v>
      </c>
      <c r="J4" s="54">
        <f t="shared" si="2"/>
        <v>-1E-3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43821</v>
      </c>
      <c r="F5" s="77">
        <f t="shared" si="1"/>
        <v>6</v>
      </c>
      <c r="G5" s="83">
        <f>MIN(_xll.ohPack(Data!$J$4:INDEX(Fwd1M,MATCH(E5+1,SettlementDates,1),1)))</f>
        <v>-3.7500955739352879E-3</v>
      </c>
      <c r="H5" s="54">
        <f t="shared" si="4"/>
        <v>-4.0000000000000001E-3</v>
      </c>
      <c r="I5" s="83">
        <f>MAX(_xll.ohPack(Data!$J$4:INDEX(Fwd1M,MATCH(E5+1,SettlementDates,1),1)))</f>
        <v>-1.233879966478918E-3</v>
      </c>
      <c r="J5" s="54">
        <f t="shared" si="2"/>
        <v>0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46378</v>
      </c>
      <c r="F6" s="77">
        <f t="shared" si="1"/>
        <v>6</v>
      </c>
      <c r="G6" s="83">
        <f>MIN(_xll.ohPack(Data!$J$4:INDEX(Fwd1M,MATCH(E6+1,SettlementDates,1),1)))</f>
        <v>-3.7500955739352879E-3</v>
      </c>
      <c r="H6" s="54">
        <f t="shared" si="4"/>
        <v>-4.0000000000000001E-3</v>
      </c>
      <c r="I6" s="83">
        <f>MAX(_xll.ohPack(Data!$J$4:INDEX(Fwd1M,MATCH(E6+1,SettlementDates,1),1)))</f>
        <v>1.6255082940904719E-2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50031</v>
      </c>
      <c r="F7" s="77">
        <f t="shared" si="1"/>
        <v>12</v>
      </c>
      <c r="G7" s="83">
        <f>MIN(_xll.ohPack(Data!$J$4:INDEX(Fwd1M,MATCH(E7+1,SettlementDates,1),1)))</f>
        <v>-3.7500955739352879E-3</v>
      </c>
      <c r="H7" s="54">
        <f t="shared" si="4"/>
        <v>-4.0000000000000001E-3</v>
      </c>
      <c r="I7" s="83">
        <f>MAX(_xll.ohPack(Data!$J$4:INDEX(Fwd1M,MATCH(E7+1,SettlementDates,1),1)))</f>
        <v>1.7654584291411233E-2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53683</v>
      </c>
      <c r="F8" s="77">
        <f t="shared" si="1"/>
        <v>36</v>
      </c>
      <c r="G8" s="83">
        <f>MIN(_xll.ohPack(Data!$J$4:INDEX(Fwd1M,MATCH(E8+1,SettlementDates,1),1)))</f>
        <v>-3.7500955739352879E-3</v>
      </c>
      <c r="H8" s="54">
        <f t="shared" si="4"/>
        <v>-4.0000000000000001E-3</v>
      </c>
      <c r="I8" s="83">
        <f>MAX(_xll.ohPack(Data!$J$4:INDEX(Fwd1M,MATCH(E8+1,SettlementDates,1),1)))</f>
        <v>1.7654584291411233E-2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64641</v>
      </c>
      <c r="F9" s="77">
        <f t="shared" si="1"/>
        <v>60</v>
      </c>
      <c r="G9" s="84">
        <f>MIN(_xll.ohPack(Data!$J$4:INDEX(Fwd1M,MATCH(E9+1,SettlementDates,1),1)))</f>
        <v>-3.7500955739352879E-3</v>
      </c>
      <c r="H9" s="55">
        <f t="shared" si="4"/>
        <v>-4.0000000000000001E-3</v>
      </c>
      <c r="I9" s="84">
        <f>MAX(_xll.ohPack(Data!$J$4:INDEX(Fwd1M,MATCH(E9+1,SettlementDates,1),1)))</f>
        <v>1.7654584291411233E-2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42704</v>
      </c>
      <c r="E10" s="73">
        <f t="shared" si="0"/>
        <v>43091</v>
      </c>
      <c r="F10" s="78">
        <f t="shared" si="1"/>
        <v>1</v>
      </c>
      <c r="G10" s="83">
        <f>MIN(_xll.ohPack(Data!$N$4:INDEX(ONFwd1M,MATCH(E10+1,SettlementDates,1),1)))</f>
        <v>-3.888422415974091E-3</v>
      </c>
      <c r="H10" s="54">
        <f t="shared" si="4"/>
        <v>-4.0000000000000001E-3</v>
      </c>
      <c r="I10" s="83">
        <f>MAX(_xll.ohPack(Data!$N$4:INDEX(ONFwd1M,MATCH(E10+1,SettlementDates,1),1)))</f>
        <v>-3.3659049415657449E-3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43456</v>
      </c>
      <c r="F11" s="77">
        <f t="shared" si="1"/>
        <v>3</v>
      </c>
      <c r="G11" s="83">
        <f>MIN(_xll.ohPack(Data!$N$4:INDEX(ONFwd1M,MATCH(E11+1,SettlementDates,1),1)))</f>
        <v>-3.888422415974091E-3</v>
      </c>
      <c r="H11" s="54">
        <f t="shared" si="4"/>
        <v>-4.0000000000000001E-3</v>
      </c>
      <c r="I11" s="83">
        <f>MAX(_xll.ohPack(Data!$N$4:INDEX(ONFwd1M,MATCH(E11+1,SettlementDates,1),1)))</f>
        <v>-2.9466971347780202E-3</v>
      </c>
      <c r="J11" s="54">
        <f t="shared" si="2"/>
        <v>-1E-3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44552</v>
      </c>
      <c r="F12" s="77">
        <f t="shared" si="1"/>
        <v>6</v>
      </c>
      <c r="G12" s="83">
        <f>MIN(_xll.ohPack(Data!$N$4:INDEX(ONFwd1M,MATCH(E12+1,SettlementDates,1),1)))</f>
        <v>-3.888422415974091E-3</v>
      </c>
      <c r="H12" s="54">
        <f t="shared" si="4"/>
        <v>-4.0000000000000001E-3</v>
      </c>
      <c r="I12" s="83">
        <f>MAX(_xll.ohPack(Data!$N$4:INDEX(ONFwd1M,MATCH(E12+1,SettlementDates,1),1)))</f>
        <v>4.4501513663686154E-3</v>
      </c>
      <c r="J12" s="54">
        <f t="shared" si="2"/>
        <v>5.0000000000000001E-3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46378</v>
      </c>
      <c r="F13" s="77">
        <f t="shared" si="1"/>
        <v>6</v>
      </c>
      <c r="G13" s="83">
        <f>MIN(_xll.ohPack(Data!$N$4:INDEX(ONFwd1M,MATCH(E13+1,SettlementDates,1),1)))</f>
        <v>-3.888422415974091E-3</v>
      </c>
      <c r="H13" s="54">
        <f t="shared" si="4"/>
        <v>-4.0000000000000001E-3</v>
      </c>
      <c r="I13" s="83">
        <f>MAX(_xll.ohPack(Data!$N$4:INDEX(ONFwd1M,MATCH(E13+1,SettlementDates,1),1)))</f>
        <v>1.6225036763968248E-2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50031</v>
      </c>
      <c r="F14" s="77">
        <f t="shared" si="1"/>
        <v>12</v>
      </c>
      <c r="G14" s="83">
        <f>MIN(_xll.ohPack(Data!$N$4:INDEX(ONFwd1M,MATCH(E14+1,SettlementDates,1),1)))</f>
        <v>-3.888422415974091E-3</v>
      </c>
      <c r="H14" s="54">
        <f t="shared" si="4"/>
        <v>-4.0000000000000001E-3</v>
      </c>
      <c r="I14" s="83">
        <f>MAX(_xll.ohPack(Data!$N$4:INDEX(ONFwd1M,MATCH(E14+1,SettlementDates,1),1)))</f>
        <v>1.7641754493658013E-2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53683</v>
      </c>
      <c r="F15" s="77">
        <f t="shared" si="1"/>
        <v>36</v>
      </c>
      <c r="G15" s="83">
        <f>MIN(_xll.ohPack(Data!$N$4:INDEX(ONFwd1M,MATCH(E15+1,SettlementDates,1),1)))</f>
        <v>-3.888422415974091E-3</v>
      </c>
      <c r="H15" s="54">
        <f t="shared" si="4"/>
        <v>-4.0000000000000001E-3</v>
      </c>
      <c r="I15" s="83">
        <f>MAX(_xll.ohPack(Data!$N$4:INDEX(ONFwd1M,MATCH(E15+1,SettlementDates,1),1)))</f>
        <v>1.7641754493658013E-2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64641</v>
      </c>
      <c r="F16" s="81">
        <f t="shared" si="1"/>
        <v>60</v>
      </c>
      <c r="G16" s="84">
        <f>MIN(_xll.ohPack(Data!$N$4:INDEX(ONFwd1M,MATCH(E16+1,SettlementDates,1),1)))</f>
        <v>-3.888422415974091E-3</v>
      </c>
      <c r="H16" s="55">
        <f t="shared" si="4"/>
        <v>-4.0000000000000001E-3</v>
      </c>
      <c r="I16" s="84">
        <f>MAX(_xll.ohPack(Data!$N$4:INDEX(ONFwd1M,MATCH(E16+1,SettlementDates,1),1)))</f>
        <v>1.7641754493658013E-2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  <c r="AG22" s="104" t="s">
        <v>159</v>
      </c>
    </row>
    <row r="23" spans="3:33" x14ac:dyDescent="0.2">
      <c r="J23" s="62"/>
      <c r="K23" s="62"/>
      <c r="L23" s="62"/>
      <c r="M23" s="93" t="s">
        <v>60</v>
      </c>
      <c r="N23" s="93"/>
      <c r="O23" s="93" t="s">
        <v>63</v>
      </c>
      <c r="P23" s="93" t="str">
        <f t="shared" ref="P23:P33" si="6">Currency&amp;LEFT(O23,LEN(O23)-1)&amp;"X1S"&amp;QuoteSuffix</f>
        <v>EUR2X1S_Quote</v>
      </c>
      <c r="Q23" s="169"/>
      <c r="R23" s="105">
        <f t="shared" ref="R23:R70" si="7">EvaluationDate</f>
        <v>42724</v>
      </c>
      <c r="S23" s="105">
        <f>_xll.qlInterestRateIndexValueDate(AA23,R23)</f>
        <v>42726</v>
      </c>
      <c r="T23" s="105">
        <f>_xll.qlInterestRateIndexMaturity(AA23,S23)</f>
        <v>42788</v>
      </c>
      <c r="U23" s="96">
        <f>_xll.qlIndexFixing(AA23,R23,,_xll.ohTrigger(Trigger,Trigger1M,InterestRatesTrigger))</f>
        <v>-3.7100000000018342E-3</v>
      </c>
      <c r="V23" s="96" t="e">
        <f>_xll.qlQuoteValue(P23,_xll.ohTrigger(Trigger,Trigger1M,InterestRatesTrigger))</f>
        <v>#NUM!</v>
      </c>
      <c r="W23" s="96" t="b">
        <f>NOT(ISERROR(V23))</f>
        <v>0</v>
      </c>
      <c r="X23" s="170" t="e">
        <f>(U23-V23)*10000</f>
        <v>#NUM!</v>
      </c>
      <c r="Y23" s="52" t="e">
        <f>ABS(X23/10000)&lt;=ABS('General Settings'!$D$24)</f>
        <v>#NUM!</v>
      </c>
      <c r="AA23" s="52" t="str">
        <f>_xll.qlSwapIndex(,,O23,SettlementDays,Currency,Calendar,ShortFixedLegTenor,ShortFixedLegBDC,ShortFixedLegDayCounter,Index1M,DiscountingCurve,Permanent,Trigger,ObjectOverwrite)</f>
        <v>obj_00687#0000</v>
      </c>
      <c r="AC23" s="103" t="s">
        <v>33</v>
      </c>
      <c r="AD23" s="103" t="s">
        <v>108</v>
      </c>
      <c r="AE23" s="104" t="s">
        <v>98</v>
      </c>
      <c r="AG23" s="52" t="str">
        <f t="array" ref="AG23:AG70">_xll.ohGroupList("EUR1M_instruments",Trigger1M)</f>
        <v>EURSWD_SYNTH1M_Quote</v>
      </c>
    </row>
    <row r="24" spans="3:33" x14ac:dyDescent="0.2">
      <c r="M24" s="94" t="s">
        <v>60</v>
      </c>
      <c r="N24" s="94"/>
      <c r="O24" s="94" t="s">
        <v>31</v>
      </c>
      <c r="P24" s="94" t="str">
        <f t="shared" si="6"/>
        <v>EUR3X1S_Quote</v>
      </c>
      <c r="Q24" s="171"/>
      <c r="R24" s="106">
        <f t="shared" si="7"/>
        <v>42724</v>
      </c>
      <c r="S24" s="106">
        <f>_xll.qlInterestRateIndexValueDate(AA24,R24)</f>
        <v>42726</v>
      </c>
      <c r="T24" s="106">
        <f>_xll.qlInterestRateIndexMaturity(AA24,S24)</f>
        <v>42816</v>
      </c>
      <c r="U24" s="97">
        <f>_xll.qlIndexFixing(AA24,R24,,_xll.ohTrigger(Trigger,Trigger1M,InterestRatesTrigger))</f>
        <v>-3.7000000001180767E-3</v>
      </c>
      <c r="V24" s="97" t="e">
        <f>_xll.qlQuoteValue(P24,_xll.ohTrigger(Trigger,Trigger1M,InterestRatesTrigger))</f>
        <v>#NUM!</v>
      </c>
      <c r="W24" s="97" t="b">
        <f t="shared" ref="W24:W70" si="8">NOT(ISERROR(V24))</f>
        <v>0</v>
      </c>
      <c r="X24" s="132" t="e">
        <f t="shared" ref="X24:X70" si="9">(U24-V24)*10000</f>
        <v>#NUM!</v>
      </c>
      <c r="Y24" s="50" t="e">
        <f>ABS(X24/10000)&lt;=ABS('General Settings'!$D$24)</f>
        <v>#NUM!</v>
      </c>
      <c r="AA24" s="50" t="str">
        <f>_xll.qlSwapIndex(,,O24,SettlementDays,Currency,Calendar,ShortFixedLegTenor,ShortFixedLegBDC,ShortFixedLegDayCounter,Index1M,DiscountingCurve,Permanent,Trigger,ObjectOverwrite)</f>
        <v>obj_005f2#0000</v>
      </c>
      <c r="AG24" s="50" t="str">
        <v>EUR2WD_SYNTH1M_Quote</v>
      </c>
    </row>
    <row r="25" spans="3:33" x14ac:dyDescent="0.2">
      <c r="M25" s="94" t="s">
        <v>60</v>
      </c>
      <c r="N25" s="94"/>
      <c r="O25" s="94" t="s">
        <v>64</v>
      </c>
      <c r="P25" s="94" t="str">
        <f t="shared" si="6"/>
        <v>EUR4X1S_Quote</v>
      </c>
      <c r="Q25" s="171"/>
      <c r="R25" s="106">
        <f t="shared" si="7"/>
        <v>42724</v>
      </c>
      <c r="S25" s="106">
        <f>_xll.qlInterestRateIndexValueDate(AA25,R25)</f>
        <v>42726</v>
      </c>
      <c r="T25" s="106">
        <f>_xll.qlInterestRateIndexMaturity(AA25,S25)</f>
        <v>42849</v>
      </c>
      <c r="U25" s="97">
        <f>_xll.qlIndexFixing(AA25,R25,,_xll.ohTrigger(Trigger,Trigger1M,InterestRatesTrigger))</f>
        <v>-3.6799999998994482E-3</v>
      </c>
      <c r="V25" s="97" t="e">
        <f>_xll.qlQuoteValue(P25,_xll.ohTrigger(Trigger,Trigger1M,InterestRatesTrigger))</f>
        <v>#NUM!</v>
      </c>
      <c r="W25" s="97" t="b">
        <f t="shared" si="8"/>
        <v>0</v>
      </c>
      <c r="X25" s="132" t="e">
        <f t="shared" si="9"/>
        <v>#NUM!</v>
      </c>
      <c r="Y25" s="50" t="e">
        <f>ABS(X25/10000)&lt;=ABS('General Settings'!$D$24)</f>
        <v>#NUM!</v>
      </c>
      <c r="AA25" s="50" t="str">
        <f>_xll.qlSwapIndex(,,O25,SettlementDays,Currency,Calendar,ShortFixedLegTenor,ShortFixedLegBDC,ShortFixedLegDayCounter,Index1M,DiscountingCurve,Permanent,Trigger,ObjectOverwrite)</f>
        <v>obj_00747#0000</v>
      </c>
      <c r="AG25" s="50" t="str">
        <v>EUR3WD_SYNTH1M_Quote</v>
      </c>
    </row>
    <row r="26" spans="3:33" x14ac:dyDescent="0.2">
      <c r="M26" s="94" t="s">
        <v>60</v>
      </c>
      <c r="N26" s="94"/>
      <c r="O26" s="94" t="s">
        <v>65</v>
      </c>
      <c r="P26" s="94" t="str">
        <f t="shared" si="6"/>
        <v>EUR5X1S_Quote</v>
      </c>
      <c r="Q26" s="171"/>
      <c r="R26" s="106">
        <f t="shared" si="7"/>
        <v>42724</v>
      </c>
      <c r="S26" s="106">
        <f>_xll.qlInterestRateIndexValueDate(AA26,R26)</f>
        <v>42726</v>
      </c>
      <c r="T26" s="106">
        <f>_xll.qlInterestRateIndexMaturity(AA26,S26)</f>
        <v>42877</v>
      </c>
      <c r="U26" s="97">
        <f>_xll.qlIndexFixing(AA26,R26,,_xll.ohTrigger(Trigger,Trigger1M,InterestRatesTrigger))</f>
        <v>-3.6599999997785127E-3</v>
      </c>
      <c r="V26" s="97" t="e">
        <f>_xll.qlQuoteValue(P26,_xll.ohTrigger(Trigger,Trigger1M,InterestRatesTrigger))</f>
        <v>#NUM!</v>
      </c>
      <c r="W26" s="97" t="b">
        <f t="shared" si="8"/>
        <v>0</v>
      </c>
      <c r="X26" s="132" t="e">
        <f t="shared" si="9"/>
        <v>#NUM!</v>
      </c>
      <c r="Y26" s="50" t="e">
        <f>ABS(X26/10000)&lt;=ABS('General Settings'!$D$24)</f>
        <v>#NUM!</v>
      </c>
      <c r="AA26" s="50" t="str">
        <f>_xll.qlSwapIndex(,,O26,SettlementDays,Currency,Calendar,ShortFixedLegTenor,ShortFixedLegBDC,ShortFixedLegDayCounter,Index1M,DiscountingCurve,Permanent,Trigger,ObjectOverwrite)</f>
        <v>obj_005e6#0000</v>
      </c>
      <c r="AG26" s="50" t="str">
        <v>EUR1MD_SYNTH1M_Quote</v>
      </c>
    </row>
    <row r="27" spans="3:33" x14ac:dyDescent="0.2">
      <c r="M27" s="94" t="s">
        <v>60</v>
      </c>
      <c r="N27" s="94"/>
      <c r="O27" s="94" t="s">
        <v>32</v>
      </c>
      <c r="P27" s="94" t="str">
        <f t="shared" si="6"/>
        <v>EUR6X1S_Quote</v>
      </c>
      <c r="Q27" s="171"/>
      <c r="R27" s="106">
        <f t="shared" si="7"/>
        <v>42724</v>
      </c>
      <c r="S27" s="106">
        <f>_xll.qlInterestRateIndexValueDate(AA27,R27)</f>
        <v>42726</v>
      </c>
      <c r="T27" s="106">
        <f>_xll.qlInterestRateIndexMaturity(AA27,S27)</f>
        <v>42908</v>
      </c>
      <c r="U27" s="97">
        <f>_xll.qlIndexFixing(AA27,R27,,_xll.ohTrigger(Trigger,Trigger1M,InterestRatesTrigger))</f>
        <v>-3.6500000002537888E-3</v>
      </c>
      <c r="V27" s="97" t="e">
        <f>_xll.qlQuoteValue(P27,_xll.ohTrigger(Trigger,Trigger1M,InterestRatesTrigger))</f>
        <v>#NUM!</v>
      </c>
      <c r="W27" s="97" t="b">
        <f t="shared" si="8"/>
        <v>0</v>
      </c>
      <c r="X27" s="132" t="e">
        <f t="shared" si="9"/>
        <v>#NUM!</v>
      </c>
      <c r="Y27" s="50" t="e">
        <f>ABS(X27/10000)&lt;=ABS('General Settings'!$D$24)</f>
        <v>#NUM!</v>
      </c>
      <c r="AA27" s="50" t="str">
        <f>_xll.qlSwapIndex(,,O27,SettlementDays,Currency,Calendar,ShortFixedLegTenor,ShortFixedLegBDC,ShortFixedLegDayCounter,Index1M,DiscountingCurve,Permanent,Trigger,ObjectOverwrite)</f>
        <v>obj_0063f#0000</v>
      </c>
      <c r="AG27" s="50" t="str">
        <v>EUR2X1S_Quote</v>
      </c>
    </row>
    <row r="28" spans="3:33" x14ac:dyDescent="0.2">
      <c r="M28" s="94" t="s">
        <v>60</v>
      </c>
      <c r="N28" s="94"/>
      <c r="O28" s="94" t="s">
        <v>66</v>
      </c>
      <c r="P28" s="94" t="str">
        <f t="shared" si="6"/>
        <v>EUR7X1S_Quote</v>
      </c>
      <c r="Q28" s="171"/>
      <c r="R28" s="106">
        <f t="shared" si="7"/>
        <v>42724</v>
      </c>
      <c r="S28" s="106">
        <f>_xll.qlInterestRateIndexValueDate(AA28,R28)</f>
        <v>42726</v>
      </c>
      <c r="T28" s="106">
        <f>_xll.qlInterestRateIndexMaturity(AA28,S28)</f>
        <v>42940</v>
      </c>
      <c r="U28" s="97">
        <f>_xll.qlIndexFixing(AA28,R28,,_xll.ohTrigger(Trigger,Trigger1M,InterestRatesTrigger))</f>
        <v>-3.6400000002009534E-3</v>
      </c>
      <c r="V28" s="97" t="e">
        <f>_xll.qlQuoteValue(P28,_xll.ohTrigger(Trigger,Trigger1M,InterestRatesTrigger))</f>
        <v>#NUM!</v>
      </c>
      <c r="W28" s="97" t="b">
        <f t="shared" si="8"/>
        <v>0</v>
      </c>
      <c r="X28" s="132" t="e">
        <f t="shared" si="9"/>
        <v>#NUM!</v>
      </c>
      <c r="Y28" s="50" t="e">
        <f>ABS(X28/10000)&lt;=ABS('General Settings'!$D$24)</f>
        <v>#NUM!</v>
      </c>
      <c r="AA28" s="50" t="str">
        <f>_xll.qlSwapIndex(,,O28,SettlementDays,Currency,Calendar,ShortFixedLegTenor,ShortFixedLegBDC,ShortFixedLegDayCounter,Index1M,DiscountingCurve,Permanent,Trigger,ObjectOverwrite)</f>
        <v>obj_0072d#0000</v>
      </c>
      <c r="AG28" s="50" t="str">
        <v>EUR3X1S_Quote</v>
      </c>
    </row>
    <row r="29" spans="3:33" x14ac:dyDescent="0.2">
      <c r="M29" s="94" t="s">
        <v>60</v>
      </c>
      <c r="N29" s="94"/>
      <c r="O29" s="94" t="s">
        <v>67</v>
      </c>
      <c r="P29" s="94" t="str">
        <f t="shared" si="6"/>
        <v>EUR8X1S_Quote</v>
      </c>
      <c r="Q29" s="171"/>
      <c r="R29" s="106">
        <f t="shared" si="7"/>
        <v>42724</v>
      </c>
      <c r="S29" s="106">
        <f>_xll.qlInterestRateIndexValueDate(AA29,R29)</f>
        <v>42726</v>
      </c>
      <c r="T29" s="106">
        <f>_xll.qlInterestRateIndexMaturity(AA29,S29)</f>
        <v>42969</v>
      </c>
      <c r="U29" s="97">
        <f>_xll.qlIndexFixing(AA29,R29,,_xll.ohTrigger(Trigger,Trigger1M,InterestRatesTrigger))</f>
        <v>-3.6399999999989271E-3</v>
      </c>
      <c r="V29" s="97" t="e">
        <f>_xll.qlQuoteValue(P29,_xll.ohTrigger(Trigger,Trigger1M,InterestRatesTrigger))</f>
        <v>#NUM!</v>
      </c>
      <c r="W29" s="97" t="b">
        <f t="shared" si="8"/>
        <v>0</v>
      </c>
      <c r="X29" s="132" t="e">
        <f t="shared" si="9"/>
        <v>#NUM!</v>
      </c>
      <c r="Y29" s="50" t="e">
        <f>ABS(X29/10000)&lt;=ABS('General Settings'!$D$24)</f>
        <v>#NUM!</v>
      </c>
      <c r="AA29" s="50" t="str">
        <f>_xll.qlSwapIndex(,,O29,SettlementDays,Currency,Calendar,ShortFixedLegTenor,ShortFixedLegBDC,ShortFixedLegDayCounter,Index1M,DiscountingCurve,Permanent,Trigger,ObjectOverwrite)</f>
        <v>obj_00642#0000</v>
      </c>
      <c r="AG29" s="50" t="str">
        <v>EUR4X1S_Quote</v>
      </c>
    </row>
    <row r="30" spans="3:33" x14ac:dyDescent="0.2">
      <c r="M30" s="94" t="s">
        <v>60</v>
      </c>
      <c r="N30" s="94"/>
      <c r="O30" s="94" t="s">
        <v>68</v>
      </c>
      <c r="P30" s="94" t="str">
        <f t="shared" si="6"/>
        <v>EUR9X1S_Quote</v>
      </c>
      <c r="Q30" s="171"/>
      <c r="R30" s="106">
        <f t="shared" si="7"/>
        <v>42724</v>
      </c>
      <c r="S30" s="106">
        <f>_xll.qlInterestRateIndexValueDate(AA30,R30)</f>
        <v>42726</v>
      </c>
      <c r="T30" s="106">
        <f>_xll.qlInterestRateIndexMaturity(AA30,S30)</f>
        <v>43000</v>
      </c>
      <c r="U30" s="97">
        <f>_xll.qlIndexFixing(AA30,R30,,_xll.ohTrigger(Trigger,Trigger1M,InterestRatesTrigger))</f>
        <v>-3.6300000000027079E-3</v>
      </c>
      <c r="V30" s="97" t="e">
        <f>_xll.qlQuoteValue(P30,_xll.ohTrigger(Trigger,Trigger1M,InterestRatesTrigger))</f>
        <v>#NUM!</v>
      </c>
      <c r="W30" s="97" t="b">
        <f t="shared" si="8"/>
        <v>0</v>
      </c>
      <c r="X30" s="132" t="e">
        <f t="shared" si="9"/>
        <v>#NUM!</v>
      </c>
      <c r="Y30" s="50" t="e">
        <f>ABS(X30/10000)&lt;=ABS('General Settings'!$D$24)</f>
        <v>#NUM!</v>
      </c>
      <c r="AA30" s="50" t="str">
        <f>_xll.qlSwapIndex(,,O30,SettlementDays,Currency,Calendar,ShortFixedLegTenor,ShortFixedLegBDC,ShortFixedLegDayCounter,Index1M,DiscountingCurve,Permanent,Trigger,ObjectOverwrite)</f>
        <v>obj_0068a#0000</v>
      </c>
      <c r="AG30" s="50" t="str">
        <v>EUR5X1S_Quote</v>
      </c>
    </row>
    <row r="31" spans="3:33" x14ac:dyDescent="0.2">
      <c r="M31" s="94" t="s">
        <v>60</v>
      </c>
      <c r="N31" s="94"/>
      <c r="O31" s="94" t="s">
        <v>69</v>
      </c>
      <c r="P31" s="94" t="str">
        <f t="shared" si="6"/>
        <v>EUR10X1S_Quote</v>
      </c>
      <c r="Q31" s="171"/>
      <c r="R31" s="106">
        <f t="shared" si="7"/>
        <v>42724</v>
      </c>
      <c r="S31" s="106">
        <f>_xll.qlInterestRateIndexValueDate(AA31,R31)</f>
        <v>42726</v>
      </c>
      <c r="T31" s="106">
        <f>_xll.qlInterestRateIndexMaturity(AA31,S31)</f>
        <v>43031</v>
      </c>
      <c r="U31" s="97">
        <f>_xll.qlIndexFixing(AA31,R31,,_xll.ohTrigger(Trigger,Trigger1M,InterestRatesTrigger))</f>
        <v>-3.6200000000067311E-3</v>
      </c>
      <c r="V31" s="97" t="e">
        <f>_xll.qlQuoteValue(P31,_xll.ohTrigger(Trigger,Trigger1M,InterestRatesTrigger))</f>
        <v>#NUM!</v>
      </c>
      <c r="W31" s="97" t="b">
        <f t="shared" si="8"/>
        <v>0</v>
      </c>
      <c r="X31" s="132" t="e">
        <f t="shared" si="9"/>
        <v>#NUM!</v>
      </c>
      <c r="Y31" s="50" t="e">
        <f>ABS(X31/10000)&lt;=ABS('General Settings'!$D$24)</f>
        <v>#NUM!</v>
      </c>
      <c r="AA31" s="50" t="str">
        <f>_xll.qlSwapIndex(,,O31,SettlementDays,Currency,Calendar,ShortFixedLegTenor,ShortFixedLegBDC,ShortFixedLegDayCounter,Index1M,DiscountingCurve,Permanent,Trigger,ObjectOverwrite)</f>
        <v>obj_0069f#0000</v>
      </c>
      <c r="AG31" s="50" t="str">
        <v>EUR6X1S_Quote</v>
      </c>
    </row>
    <row r="32" spans="3:33" x14ac:dyDescent="0.2">
      <c r="M32" s="94" t="s">
        <v>60</v>
      </c>
      <c r="N32" s="94"/>
      <c r="O32" s="94" t="s">
        <v>70</v>
      </c>
      <c r="P32" s="94" t="str">
        <f t="shared" si="6"/>
        <v>EUR11X1S_Quote</v>
      </c>
      <c r="Q32" s="171"/>
      <c r="R32" s="106">
        <f t="shared" si="7"/>
        <v>42724</v>
      </c>
      <c r="S32" s="106">
        <f>_xll.qlInterestRateIndexValueDate(AA32,R32)</f>
        <v>42726</v>
      </c>
      <c r="T32" s="106">
        <f>_xll.qlInterestRateIndexMaturity(AA32,S32)</f>
        <v>43061</v>
      </c>
      <c r="U32" s="97">
        <f>_xll.qlIndexFixing(AA32,R32,,_xll.ohTrigger(Trigger,Trigger1M,InterestRatesTrigger))</f>
        <v>-3.6099999999685758E-3</v>
      </c>
      <c r="V32" s="97" t="e">
        <f>_xll.qlQuoteValue(P32,_xll.ohTrigger(Trigger,Trigger1M,InterestRatesTrigger))</f>
        <v>#NUM!</v>
      </c>
      <c r="W32" s="97" t="b">
        <f t="shared" si="8"/>
        <v>0</v>
      </c>
      <c r="X32" s="132" t="e">
        <f t="shared" si="9"/>
        <v>#NUM!</v>
      </c>
      <c r="Y32" s="50" t="e">
        <f>ABS(X32/10000)&lt;=ABS('General Settings'!$D$24)</f>
        <v>#NUM!</v>
      </c>
      <c r="AA32" s="50" t="str">
        <f>_xll.qlSwapIndex(,,O32,SettlementDays,Currency,Calendar,ShortFixedLegTenor,ShortFixedLegBDC,ShortFixedLegDayCounter,Index1M,DiscountingCurve,Permanent,Trigger,ObjectOverwrite)</f>
        <v>obj_006c0#0000</v>
      </c>
      <c r="AG32" s="50" t="str">
        <v>EUR7X1S_Quote</v>
      </c>
    </row>
    <row r="33" spans="13:64" x14ac:dyDescent="0.2">
      <c r="M33" s="95" t="s">
        <v>60</v>
      </c>
      <c r="N33" s="95"/>
      <c r="O33" s="95" t="s">
        <v>102</v>
      </c>
      <c r="P33" s="95" t="str">
        <f t="shared" si="6"/>
        <v>EUR12X1S_Quote</v>
      </c>
      <c r="Q33" s="172"/>
      <c r="R33" s="107">
        <f t="shared" si="7"/>
        <v>42724</v>
      </c>
      <c r="S33" s="107">
        <f>_xll.qlInterestRateIndexValueDate(AA33,R33)</f>
        <v>42726</v>
      </c>
      <c r="T33" s="107">
        <f>_xll.qlInterestRateIndexMaturity(AA33,S33)</f>
        <v>43091</v>
      </c>
      <c r="U33" s="98">
        <f>_xll.qlIndexFixing(AA33,R33,,_xll.ohTrigger(Trigger,Trigger1M,InterestRatesTrigger))</f>
        <v>-3.600000000013797E-3</v>
      </c>
      <c r="V33" s="98" t="e">
        <f>_xll.qlQuoteValue(P33,_xll.ohTrigger(Trigger,Trigger1M,InterestRatesTrigger))</f>
        <v>#NUM!</v>
      </c>
      <c r="W33" s="98" t="b">
        <f t="shared" si="8"/>
        <v>0</v>
      </c>
      <c r="X33" s="173" t="e">
        <f t="shared" si="9"/>
        <v>#NUM!</v>
      </c>
      <c r="Y33" s="51" t="e">
        <f>ABS(X33/10000)&lt;=ABS('General Settings'!$D$24)</f>
        <v>#NUM!</v>
      </c>
      <c r="AA33" s="51" t="str">
        <f>_xll.qlSwapIndex(,,O33,SettlementDays,Currency,Calendar,ShortFixedLegTenor,ShortFixedLegBDC,ShortFixedLegDayCounter,Index1M,DiscountingCurve,Permanent,Trigger,ObjectOverwrite)</f>
        <v>obj_00633#0000</v>
      </c>
      <c r="AC33" s="103" t="s">
        <v>104</v>
      </c>
      <c r="AD33" s="103" t="s">
        <v>105</v>
      </c>
      <c r="AE33" s="104" t="s">
        <v>106</v>
      </c>
      <c r="AG33" s="50" t="str">
        <v>EUR8X1S_Quote</v>
      </c>
    </row>
    <row r="34" spans="13:64" x14ac:dyDescent="0.2">
      <c r="M34" s="94" t="s">
        <v>60</v>
      </c>
      <c r="N34" s="94"/>
      <c r="O34" s="94" t="s">
        <v>33</v>
      </c>
      <c r="P34" s="94" t="str">
        <f t="shared" ref="P34:P70" si="10">Currency&amp;"AB1E"&amp;O34&amp;QuoteSuffix</f>
        <v>EURAB1E1Y_Quote</v>
      </c>
      <c r="Q34" s="171"/>
      <c r="R34" s="106">
        <f t="shared" si="7"/>
        <v>42724</v>
      </c>
      <c r="S34" s="106">
        <f>_xll.qlInterestRateIndexValueDate(AA34,R34)</f>
        <v>42726</v>
      </c>
      <c r="T34" s="106">
        <f>_xll.qlInterestRateIndexMaturity(AA34,S34)</f>
        <v>43091</v>
      </c>
      <c r="U34" s="97">
        <f>_xll.qlIndexFixing(AA34,R34,,_xll.ohTrigger(Trigger,Trigger1M,InterestRatesTrigger))</f>
        <v>-3.6500000000139884E-3</v>
      </c>
      <c r="V34" s="97">
        <f>_xll.qlQuoteValue(P34,_xll.ohTrigger(Trigger,Trigger1M,InterestRatesTrigger))</f>
        <v>-3.65E-3</v>
      </c>
      <c r="W34" s="97" t="b">
        <f t="shared" si="8"/>
        <v>1</v>
      </c>
      <c r="X34" s="132">
        <f t="shared" si="9"/>
        <v>-1.3988376429407978E-10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obj_00787#0000</v>
      </c>
      <c r="AC34" s="103" t="s">
        <v>33</v>
      </c>
      <c r="AD34" s="103" t="s">
        <v>108</v>
      </c>
      <c r="AE34" s="104" t="s">
        <v>154</v>
      </c>
      <c r="AG34" s="50" t="str">
        <v>EUR9X1S_Quote</v>
      </c>
    </row>
    <row r="35" spans="13:64" x14ac:dyDescent="0.2">
      <c r="M35" s="94" t="s">
        <v>60</v>
      </c>
      <c r="N35" s="94"/>
      <c r="O35" s="94" t="s">
        <v>73</v>
      </c>
      <c r="P35" s="94" t="str">
        <f t="shared" si="10"/>
        <v>EURAB1E15M_Quote</v>
      </c>
      <c r="Q35" s="171"/>
      <c r="R35" s="106">
        <f t="shared" si="7"/>
        <v>42724</v>
      </c>
      <c r="S35" s="106">
        <f>_xll.qlInterestRateIndexValueDate(AA35,R35)</f>
        <v>42726</v>
      </c>
      <c r="T35" s="106">
        <f>_xll.qlInterestRateIndexMaturity(AA35,S35)</f>
        <v>43181</v>
      </c>
      <c r="U35" s="97">
        <f>_xll.qlIndexFixing(AA35,R35,,_xll.ohTrigger(Trigger,Trigger1M,InterestRatesTrigger))</f>
        <v>-3.6138983979440396E-3</v>
      </c>
      <c r="V35" s="97" t="e">
        <f>_xll.qlQuoteValue(P35,_xll.ohTrigger(Trigger,Trigger1M,InterestRatesTrigger))</f>
        <v>#NUM!</v>
      </c>
      <c r="W35" s="97" t="b">
        <f t="shared" si="8"/>
        <v>0</v>
      </c>
      <c r="X35" s="132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obj_006be#0000</v>
      </c>
      <c r="AG35" s="50" t="str">
        <v>EUR10X1S_Quote</v>
      </c>
    </row>
    <row r="36" spans="13:64" x14ac:dyDescent="0.2">
      <c r="M36" s="94" t="s">
        <v>60</v>
      </c>
      <c r="N36" s="94"/>
      <c r="O36" s="94" t="s">
        <v>76</v>
      </c>
      <c r="P36" s="94" t="str">
        <f t="shared" si="10"/>
        <v>EURAB1E18M_Quote</v>
      </c>
      <c r="Q36" s="171"/>
      <c r="R36" s="106">
        <f t="shared" si="7"/>
        <v>42724</v>
      </c>
      <c r="S36" s="106">
        <f>_xll.qlInterestRateIndexValueDate(AA36,R36)</f>
        <v>42726</v>
      </c>
      <c r="T36" s="106">
        <f>_xll.qlInterestRateIndexMaturity(AA36,S36)</f>
        <v>43273</v>
      </c>
      <c r="U36" s="97">
        <f>_xll.qlIndexFixing(AA36,R36,,_xll.ohTrigger(Trigger,Trigger1M,InterestRatesTrigger))</f>
        <v>-3.5908673305904653E-3</v>
      </c>
      <c r="V36" s="97" t="e">
        <f>_xll.qlQuoteValue(P36,_xll.ohTrigger(Trigger,Trigger1M,InterestRatesTrigger))</f>
        <v>#NUM!</v>
      </c>
      <c r="W36" s="97" t="b">
        <f t="shared" si="8"/>
        <v>0</v>
      </c>
      <c r="X36" s="132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obj_0075c#0000</v>
      </c>
      <c r="AG36" s="50" t="str">
        <v>EUR11X1S_Quote</v>
      </c>
    </row>
    <row r="37" spans="13:64" x14ac:dyDescent="0.2">
      <c r="M37" s="94" t="s">
        <v>60</v>
      </c>
      <c r="N37" s="94"/>
      <c r="O37" s="94" t="s">
        <v>77</v>
      </c>
      <c r="P37" s="94" t="str">
        <f t="shared" si="10"/>
        <v>EURAB1E21M_Quote</v>
      </c>
      <c r="Q37" s="171"/>
      <c r="R37" s="106">
        <f t="shared" si="7"/>
        <v>42724</v>
      </c>
      <c r="S37" s="106">
        <f>_xll.qlInterestRateIndexValueDate(AA37,R37)</f>
        <v>42726</v>
      </c>
      <c r="T37" s="106">
        <f>_xll.qlInterestRateIndexMaturity(AA37,S37)</f>
        <v>43367</v>
      </c>
      <c r="U37" s="97">
        <f>_xll.qlIndexFixing(AA37,R37,,_xll.ohTrigger(Trigger,Trigger1M,InterestRatesTrigger))</f>
        <v>-3.5555252711732253E-3</v>
      </c>
      <c r="V37" s="97" t="e">
        <f>_xll.qlQuoteValue(P37,_xll.ohTrigger(Trigger,Trigger1M,InterestRatesTrigger))</f>
        <v>#NUM!</v>
      </c>
      <c r="W37" s="97" t="b">
        <f t="shared" si="8"/>
        <v>0</v>
      </c>
      <c r="X37" s="132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obj_006f4#0000</v>
      </c>
      <c r="AG37" s="50" t="str">
        <v>EUR12X1S_Quote</v>
      </c>
    </row>
    <row r="38" spans="13:64" x14ac:dyDescent="0.2">
      <c r="M38" s="94" t="s">
        <v>60</v>
      </c>
      <c r="N38" s="94"/>
      <c r="O38" s="94" t="s">
        <v>78</v>
      </c>
      <c r="P38" s="94" t="str">
        <f t="shared" si="10"/>
        <v>EURAB1E2Y_Quote</v>
      </c>
      <c r="Q38" s="171"/>
      <c r="R38" s="106">
        <f t="shared" si="7"/>
        <v>42724</v>
      </c>
      <c r="S38" s="106">
        <f>_xll.qlInterestRateIndexValueDate(AA38,R38)</f>
        <v>42726</v>
      </c>
      <c r="T38" s="106">
        <f>_xll.qlInterestRateIndexMaturity(AA38,S38)</f>
        <v>43458</v>
      </c>
      <c r="U38" s="97">
        <f>_xll.qlIndexFixing(AA38,R38,,_xll.ohTrigger(Trigger,Trigger1M,InterestRatesTrigger))</f>
        <v>-3.499999999990123E-3</v>
      </c>
      <c r="V38" s="97">
        <f>_xll.qlQuoteValue(P38,_xll.ohTrigger(Trigger,Trigger1M,InterestRatesTrigger))</f>
        <v>-3.4999999999999996E-3</v>
      </c>
      <c r="W38" s="97" t="b">
        <f t="shared" si="8"/>
        <v>1</v>
      </c>
      <c r="X38" s="132">
        <f t="shared" si="9"/>
        <v>9.8766481104739512E-11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obj_0067a#0000</v>
      </c>
      <c r="AG38" s="50" t="str">
        <v>EURAB1E2Y_Quote</v>
      </c>
    </row>
    <row r="39" spans="13:64" x14ac:dyDescent="0.2">
      <c r="M39" s="94" t="s">
        <v>60</v>
      </c>
      <c r="N39" s="94"/>
      <c r="O39" s="94" t="s">
        <v>79</v>
      </c>
      <c r="P39" s="94" t="str">
        <f t="shared" si="10"/>
        <v>EURAB1E3Y_Quote</v>
      </c>
      <c r="Q39" s="171"/>
      <c r="R39" s="106">
        <f t="shared" si="7"/>
        <v>42724</v>
      </c>
      <c r="S39" s="106">
        <f>_xll.qlInterestRateIndexValueDate(AA39,R39)</f>
        <v>42726</v>
      </c>
      <c r="T39" s="106">
        <f>_xll.qlInterestRateIndexMaturity(AA39,S39)</f>
        <v>43822</v>
      </c>
      <c r="U39" s="97">
        <f>_xll.qlIndexFixing(AA39,R39,,_xll.ohTrigger(Trigger,Trigger1M,InterestRatesTrigger))</f>
        <v>-3.0799999996009722E-3</v>
      </c>
      <c r="V39" s="97">
        <f>_xll.qlQuoteValue(P39,_xll.ohTrigger(Trigger,Trigger1M,InterestRatesTrigger))</f>
        <v>-3.0800000000000007E-3</v>
      </c>
      <c r="W39" s="97" t="b">
        <f t="shared" si="8"/>
        <v>1</v>
      </c>
      <c r="X39" s="132">
        <f t="shared" si="9"/>
        <v>3.9902846651895807E-9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obj_005fe#0000</v>
      </c>
      <c r="AG39" s="50" t="str">
        <v>EURAB1E3Y_Quote</v>
      </c>
    </row>
    <row r="40" spans="13:64" x14ac:dyDescent="0.2">
      <c r="M40" s="94" t="s">
        <v>60</v>
      </c>
      <c r="N40" s="94"/>
      <c r="O40" s="94" t="s">
        <v>80</v>
      </c>
      <c r="P40" s="94" t="str">
        <f t="shared" si="10"/>
        <v>EURAB1E4Y_Quote</v>
      </c>
      <c r="Q40" s="171"/>
      <c r="R40" s="106">
        <f t="shared" si="7"/>
        <v>42724</v>
      </c>
      <c r="S40" s="106">
        <f>_xll.qlInterestRateIndexValueDate(AA40,R40)</f>
        <v>42726</v>
      </c>
      <c r="T40" s="106">
        <f>_xll.qlInterestRateIndexMaturity(AA40,S40)</f>
        <v>44187</v>
      </c>
      <c r="U40" s="97">
        <f>_xll.qlIndexFixing(AA40,R40,,_xll.ohTrigger(Trigger,Trigger1M,InterestRatesTrigger))</f>
        <v>-2.3400000003606465E-3</v>
      </c>
      <c r="V40" s="97">
        <f>_xll.qlQuoteValue(P40,_xll.ohTrigger(Trigger,Trigger1M,InterestRatesTrigger))</f>
        <v>-2.3400000000000001E-3</v>
      </c>
      <c r="W40" s="97" t="b">
        <f t="shared" si="8"/>
        <v>1</v>
      </c>
      <c r="X40" s="132">
        <f t="shared" si="9"/>
        <v>-3.6064640857036423E-9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obj_00713#0000</v>
      </c>
      <c r="AG40" s="50" t="str">
        <v>EURAB1E4Y_Quote</v>
      </c>
    </row>
    <row r="41" spans="13:64" x14ac:dyDescent="0.2">
      <c r="M41" s="94" t="s">
        <v>60</v>
      </c>
      <c r="N41" s="94"/>
      <c r="O41" s="94" t="s">
        <v>81</v>
      </c>
      <c r="P41" s="94" t="str">
        <f t="shared" si="10"/>
        <v>EURAB1E5Y_Quote</v>
      </c>
      <c r="Q41" s="171"/>
      <c r="R41" s="106">
        <f t="shared" si="7"/>
        <v>42724</v>
      </c>
      <c r="S41" s="106">
        <f>_xll.qlInterestRateIndexValueDate(AA41,R41)</f>
        <v>42726</v>
      </c>
      <c r="T41" s="106">
        <f>_xll.qlInterestRateIndexMaturity(AA41,S41)</f>
        <v>44552</v>
      </c>
      <c r="U41" s="97">
        <f>_xll.qlIndexFixing(AA41,R41,,_xll.ohTrigger(Trigger,Trigger1M,InterestRatesTrigger))</f>
        <v>-1.2999999994518794E-3</v>
      </c>
      <c r="V41" s="97">
        <f>_xll.qlQuoteValue(P41,_xll.ohTrigger(Trigger,Trigger1M,InterestRatesTrigger))</f>
        <v>-1.2999999999999999E-3</v>
      </c>
      <c r="W41" s="97" t="b">
        <f t="shared" si="8"/>
        <v>1</v>
      </c>
      <c r="X41" s="132">
        <f t="shared" si="9"/>
        <v>5.4812057670439174E-9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obj_00619#0000</v>
      </c>
      <c r="AG41" s="50" t="str">
        <v>EURAB1E5Y_Quote</v>
      </c>
    </row>
    <row r="42" spans="13:64" x14ac:dyDescent="0.2">
      <c r="M42" s="94" t="s">
        <v>60</v>
      </c>
      <c r="N42" s="94"/>
      <c r="O42" s="94" t="s">
        <v>82</v>
      </c>
      <c r="P42" s="94" t="str">
        <f t="shared" si="10"/>
        <v>EURAB1E6Y_Quote</v>
      </c>
      <c r="Q42" s="171"/>
      <c r="R42" s="106">
        <f t="shared" si="7"/>
        <v>42724</v>
      </c>
      <c r="S42" s="106">
        <f>_xll.qlInterestRateIndexValueDate(AA42,R42)</f>
        <v>42726</v>
      </c>
      <c r="T42" s="106">
        <f>_xll.qlInterestRateIndexMaturity(AA42,S42)</f>
        <v>44917</v>
      </c>
      <c r="U42" s="97">
        <f>_xll.qlIndexFixing(AA42,R42,,_xll.ohTrigger(Trigger,Trigger1M,InterestRatesTrigger))</f>
        <v>-8.0000000002775889E-5</v>
      </c>
      <c r="V42" s="97">
        <f>_xll.qlQuoteValue(P42,_xll.ohTrigger(Trigger,Trigger1M,InterestRatesTrigger))</f>
        <v>-8.000000000000002E-5</v>
      </c>
      <c r="W42" s="97" t="b">
        <f t="shared" si="8"/>
        <v>1</v>
      </c>
      <c r="X42" s="132">
        <f t="shared" si="9"/>
        <v>-2.7758692696874809E-11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obj_0061c#0000</v>
      </c>
      <c r="AG42" s="50" t="str">
        <v>EURAB1E6Y_Quote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M43" s="94" t="s">
        <v>60</v>
      </c>
      <c r="N43" s="94"/>
      <c r="O43" s="94" t="s">
        <v>83</v>
      </c>
      <c r="P43" s="94" t="str">
        <f t="shared" si="10"/>
        <v>EURAB1E7Y_Quote</v>
      </c>
      <c r="Q43" s="171"/>
      <c r="R43" s="106">
        <f t="shared" si="7"/>
        <v>42724</v>
      </c>
      <c r="S43" s="106">
        <f>_xll.qlInterestRateIndexValueDate(AA43,R43)</f>
        <v>42726</v>
      </c>
      <c r="T43" s="106">
        <f>_xll.qlInterestRateIndexMaturity(AA43,S43)</f>
        <v>45282</v>
      </c>
      <c r="U43" s="97">
        <f>_xll.qlIndexFixing(AA43,R43,,_xll.ohTrigger(Trigger,Trigger1M,InterestRatesTrigger))</f>
        <v>1.2299999999944812E-3</v>
      </c>
      <c r="V43" s="97">
        <f>_xll.qlQuoteValue(P43,_xll.ohTrigger(Trigger,Trigger1M,InterestRatesTrigger))</f>
        <v>1.23E-3</v>
      </c>
      <c r="W43" s="97" t="b">
        <f t="shared" si="8"/>
        <v>1</v>
      </c>
      <c r="X43" s="132">
        <f t="shared" si="9"/>
        <v>-5.5188058983857147E-11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obj_005e4#0000</v>
      </c>
      <c r="AG43" s="50" t="str">
        <v>EURAB1E7Y_Quote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M44" s="94" t="s">
        <v>60</v>
      </c>
      <c r="N44" s="94"/>
      <c r="O44" s="94" t="s">
        <v>84</v>
      </c>
      <c r="P44" s="94" t="str">
        <f t="shared" si="10"/>
        <v>EURAB1E8Y_Quote</v>
      </c>
      <c r="Q44" s="171"/>
      <c r="R44" s="106">
        <f t="shared" si="7"/>
        <v>42724</v>
      </c>
      <c r="S44" s="106">
        <f>_xll.qlInterestRateIndexValueDate(AA44,R44)</f>
        <v>42726</v>
      </c>
      <c r="T44" s="106">
        <f>_xll.qlInterestRateIndexMaturity(AA44,S44)</f>
        <v>45649</v>
      </c>
      <c r="U44" s="97">
        <f>_xll.qlIndexFixing(AA44,R44,,_xll.ohTrigger(Trigger,Trigger1M,InterestRatesTrigger))</f>
        <v>2.5599999999802881E-3</v>
      </c>
      <c r="V44" s="97">
        <f>_xll.qlQuoteValue(P44,_xll.ohTrigger(Trigger,Trigger1M,InterestRatesTrigger))</f>
        <v>2.5600000000000002E-3</v>
      </c>
      <c r="W44" s="97" t="b">
        <f t="shared" si="8"/>
        <v>1</v>
      </c>
      <c r="X44" s="132">
        <f t="shared" si="9"/>
        <v>-1.9712096538393453E-10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obj_00798#0000</v>
      </c>
      <c r="AG44" s="50" t="str">
        <v>EURAB1E8Y_Quote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M45" s="94" t="s">
        <v>60</v>
      </c>
      <c r="N45" s="94"/>
      <c r="O45" s="94" t="s">
        <v>85</v>
      </c>
      <c r="P45" s="94" t="str">
        <f t="shared" si="10"/>
        <v>EURAB1E9Y_Quote</v>
      </c>
      <c r="Q45" s="171"/>
      <c r="R45" s="106">
        <f t="shared" si="7"/>
        <v>42724</v>
      </c>
      <c r="S45" s="106">
        <f>_xll.qlInterestRateIndexValueDate(AA45,R45)</f>
        <v>42726</v>
      </c>
      <c r="T45" s="106">
        <f>_xll.qlInterestRateIndexMaturity(AA45,S45)</f>
        <v>46013</v>
      </c>
      <c r="U45" s="97">
        <f>_xll.qlIndexFixing(AA45,R45,,_xll.ohTrigger(Trigger,Trigger1M,InterestRatesTrigger))</f>
        <v>3.8199999999964265E-3</v>
      </c>
      <c r="V45" s="97">
        <f>_xll.qlQuoteValue(P45,_xll.ohTrigger(Trigger,Trigger1M,InterestRatesTrigger))</f>
        <v>3.82E-3</v>
      </c>
      <c r="W45" s="97" t="b">
        <f t="shared" si="8"/>
        <v>1</v>
      </c>
      <c r="X45" s="132">
        <f t="shared" si="9"/>
        <v>-3.5735303605122226E-11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obj_00795#0000</v>
      </c>
      <c r="AG45" s="50" t="str">
        <v>EURAB1E9Y_Quote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M46" s="94" t="s">
        <v>60</v>
      </c>
      <c r="N46" s="94"/>
      <c r="O46" s="94" t="s">
        <v>86</v>
      </c>
      <c r="P46" s="94" t="str">
        <f t="shared" si="10"/>
        <v>EURAB1E10Y_Quote</v>
      </c>
      <c r="Q46" s="171"/>
      <c r="R46" s="106">
        <f t="shared" si="7"/>
        <v>42724</v>
      </c>
      <c r="S46" s="106">
        <f>_xll.qlInterestRateIndexValueDate(AA46,R46)</f>
        <v>42726</v>
      </c>
      <c r="T46" s="106">
        <f>_xll.qlInterestRateIndexMaturity(AA46,S46)</f>
        <v>46378</v>
      </c>
      <c r="U46" s="97">
        <f>_xll.qlIndexFixing(AA46,R46,,_xll.ohTrigger(Trigger,Trigger1M,InterestRatesTrigger))</f>
        <v>4.9899999999874602E-3</v>
      </c>
      <c r="V46" s="97">
        <f>_xll.qlQuoteValue(P46,_xll.ohTrigger(Trigger,Trigger1M,InterestRatesTrigger))</f>
        <v>4.9899999999999996E-3</v>
      </c>
      <c r="W46" s="97" t="b">
        <f t="shared" si="8"/>
        <v>1</v>
      </c>
      <c r="X46" s="132">
        <f t="shared" si="9"/>
        <v>-1.253944864609835E-10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obj_006df#0000</v>
      </c>
      <c r="AG46" s="50" t="str">
        <v>EURAB1E10Y_Quote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M47" s="94" t="s">
        <v>60</v>
      </c>
      <c r="N47" s="94"/>
      <c r="O47" s="94" t="s">
        <v>112</v>
      </c>
      <c r="P47" s="94" t="str">
        <f t="shared" si="10"/>
        <v>EURAB1E11Y_Quote</v>
      </c>
      <c r="Q47" s="171"/>
      <c r="R47" s="106">
        <f t="shared" si="7"/>
        <v>42724</v>
      </c>
      <c r="S47" s="106">
        <f>_xll.qlInterestRateIndexValueDate(AA47,R47)</f>
        <v>42726</v>
      </c>
      <c r="T47" s="106">
        <f>_xll.qlInterestRateIndexMaturity(AA47,S47)</f>
        <v>46743</v>
      </c>
      <c r="U47" s="97">
        <f>_xll.qlIndexFixing(AA47,R47,,_xll.ohTrigger(Trigger,Trigger1M,InterestRatesTrigger))</f>
        <v>6.0113201436403658E-3</v>
      </c>
      <c r="V47" s="97">
        <f>_xll.qlQuoteValue(P47,_xll.ohTrigger(Trigger,Trigger1M,InterestRatesTrigger))</f>
        <v>6.000000000000001E-3</v>
      </c>
      <c r="W47" s="97" t="b">
        <f t="shared" si="8"/>
        <v>1</v>
      </c>
      <c r="X47" s="132">
        <f t="shared" si="9"/>
        <v>0.11320143640364787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obj_005d2#0000</v>
      </c>
      <c r="AG47" s="50" t="str">
        <v>EURAB1E12Y_Quote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M48" s="94" t="s">
        <v>60</v>
      </c>
      <c r="N48" s="94"/>
      <c r="O48" s="94" t="s">
        <v>87</v>
      </c>
      <c r="P48" s="94" t="str">
        <f t="shared" si="10"/>
        <v>EURAB1E12Y_Quote</v>
      </c>
      <c r="Q48" s="171"/>
      <c r="R48" s="106">
        <f t="shared" si="7"/>
        <v>42724</v>
      </c>
      <c r="S48" s="106">
        <f>_xll.qlInterestRateIndexValueDate(AA48,R48)</f>
        <v>42726</v>
      </c>
      <c r="T48" s="106">
        <f>_xll.qlInterestRateIndexMaturity(AA48,S48)</f>
        <v>47109</v>
      </c>
      <c r="U48" s="97">
        <f>_xll.qlIndexFixing(AA48,R48,,_xll.ohTrigger(Trigger,Trigger1M,InterestRatesTrigger))</f>
        <v>6.9000000000111229E-3</v>
      </c>
      <c r="V48" s="97">
        <f>_xll.qlQuoteValue(P48,_xll.ohTrigger(Trigger,Trigger1M,InterestRatesTrigger))</f>
        <v>6.8999999999999999E-3</v>
      </c>
      <c r="W48" s="97" t="b">
        <f t="shared" si="8"/>
        <v>1</v>
      </c>
      <c r="X48" s="132">
        <f t="shared" si="9"/>
        <v>1.1123046927963287E-10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obj_00697#0000</v>
      </c>
      <c r="AG48" s="50" t="str">
        <v>EURAB1E15Y_Quote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3:65" x14ac:dyDescent="0.2">
      <c r="M49" s="94" t="s">
        <v>60</v>
      </c>
      <c r="N49" s="94"/>
      <c r="O49" s="94" t="s">
        <v>113</v>
      </c>
      <c r="P49" s="94" t="str">
        <f t="shared" si="10"/>
        <v>EURAB1E13Y_Quote</v>
      </c>
      <c r="Q49" s="171"/>
      <c r="R49" s="106">
        <f t="shared" si="7"/>
        <v>42724</v>
      </c>
      <c r="S49" s="106">
        <f>_xll.qlInterestRateIndexValueDate(AA49,R49)</f>
        <v>42726</v>
      </c>
      <c r="T49" s="106">
        <f>_xll.qlInterestRateIndexMaturity(AA49,S49)</f>
        <v>47476</v>
      </c>
      <c r="U49" s="97">
        <f>_xll.qlIndexFixing(AA49,R49,,_xll.ohTrigger(Trigger,Trigger1M,InterestRatesTrigger))</f>
        <v>7.679440685420349E-3</v>
      </c>
      <c r="V49" s="97" t="e">
        <f>_xll.qlQuoteValue(P49,_xll.ohTrigger(Trigger,Trigger1M,InterestRatesTrigger))</f>
        <v>#NUM!</v>
      </c>
      <c r="W49" s="97" t="b">
        <f t="shared" si="8"/>
        <v>0</v>
      </c>
      <c r="X49" s="132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obj_0075a#0000</v>
      </c>
      <c r="AG49" s="50" t="str">
        <v>EURAB1E20Y_Quote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3:65" x14ac:dyDescent="0.2">
      <c r="M50" s="94" t="s">
        <v>60</v>
      </c>
      <c r="N50" s="94"/>
      <c r="O50" s="94" t="s">
        <v>114</v>
      </c>
      <c r="P50" s="94" t="str">
        <f t="shared" si="10"/>
        <v>EURAB1E14Y_Quote</v>
      </c>
      <c r="Q50" s="171"/>
      <c r="R50" s="106">
        <f t="shared" si="7"/>
        <v>42724</v>
      </c>
      <c r="S50" s="106">
        <f>_xll.qlInterestRateIndexValueDate(AA50,R50)</f>
        <v>42726</v>
      </c>
      <c r="T50" s="106">
        <f>_xll.qlInterestRateIndexMaturity(AA50,S50)</f>
        <v>47840</v>
      </c>
      <c r="U50" s="97">
        <f>_xll.qlIndexFixing(AA50,R50,,_xll.ohTrigger(Trigger,Trigger1M,InterestRatesTrigger))</f>
        <v>8.352420246845885E-3</v>
      </c>
      <c r="V50" s="97" t="e">
        <f>_xll.qlQuoteValue(P50,_xll.ohTrigger(Trigger,Trigger1M,InterestRatesTrigger))</f>
        <v>#NUM!</v>
      </c>
      <c r="W50" s="97" t="b">
        <f t="shared" si="8"/>
        <v>0</v>
      </c>
      <c r="X50" s="132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obj_0072e#0000</v>
      </c>
      <c r="AG50" s="50" t="str">
        <v>EURAB1E25Y_Quote</v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3:65" x14ac:dyDescent="0.2">
      <c r="M51" s="94" t="s">
        <v>60</v>
      </c>
      <c r="N51" s="94"/>
      <c r="O51" s="94" t="s">
        <v>88</v>
      </c>
      <c r="P51" s="94" t="str">
        <f t="shared" si="10"/>
        <v>EURAB1E15Y_Quote</v>
      </c>
      <c r="Q51" s="171"/>
      <c r="R51" s="106">
        <f t="shared" si="7"/>
        <v>42724</v>
      </c>
      <c r="S51" s="106">
        <f>_xll.qlInterestRateIndexValueDate(AA51,R51)</f>
        <v>42726</v>
      </c>
      <c r="T51" s="106">
        <f>_xll.qlInterestRateIndexMaturity(AA51,S51)</f>
        <v>48204</v>
      </c>
      <c r="U51" s="97">
        <f>_xll.qlIndexFixing(AA51,R51,,_xll.ohTrigger(Trigger,Trigger1M,InterestRatesTrigger))</f>
        <v>8.930000000364929E-3</v>
      </c>
      <c r="V51" s="97">
        <f>_xll.qlQuoteValue(P51,_xll.ohTrigger(Trigger,Trigger1M,InterestRatesTrigger))</f>
        <v>8.9300000000000004E-3</v>
      </c>
      <c r="W51" s="97" t="b">
        <f t="shared" si="8"/>
        <v>1</v>
      </c>
      <c r="X51" s="132">
        <f t="shared" si="9"/>
        <v>3.6492857347081298E-9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obj_00710#0000</v>
      </c>
      <c r="AG51" s="50" t="str">
        <v>EURAB1E30Y_Quote</v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3:65" x14ac:dyDescent="0.2">
      <c r="M52" s="94" t="s">
        <v>60</v>
      </c>
      <c r="N52" s="94"/>
      <c r="O52" s="94" t="s">
        <v>115</v>
      </c>
      <c r="P52" s="94" t="str">
        <f t="shared" si="10"/>
        <v>EURAB1E16Y_Quote</v>
      </c>
      <c r="Q52" s="171"/>
      <c r="R52" s="106">
        <f t="shared" si="7"/>
        <v>42724</v>
      </c>
      <c r="S52" s="106">
        <f>_xll.qlInterestRateIndexValueDate(AA52,R52)</f>
        <v>42726</v>
      </c>
      <c r="T52" s="106">
        <f>_xll.qlInterestRateIndexMaturity(AA52,S52)</f>
        <v>48570</v>
      </c>
      <c r="U52" s="97">
        <f>_xll.qlIndexFixing(AA52,R52,,_xll.ohTrigger(Trigger,Trigger1M,InterestRatesTrigger))</f>
        <v>9.4213460748416109E-3</v>
      </c>
      <c r="V52" s="97" t="e">
        <f>_xll.qlQuoteValue(P52,_xll.ohTrigger(Trigger,Trigger1M,InterestRatesTrigger))</f>
        <v>#NUM!</v>
      </c>
      <c r="W52" s="97" t="b">
        <f t="shared" si="8"/>
        <v>0</v>
      </c>
      <c r="X52" s="132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obj_005e3#0000</v>
      </c>
      <c r="AG52" s="50" t="str">
        <v>EURAB1E40Y_Quote</v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3:65" x14ac:dyDescent="0.2">
      <c r="M53" s="94" t="s">
        <v>60</v>
      </c>
      <c r="N53" s="94"/>
      <c r="O53" s="94" t="s">
        <v>116</v>
      </c>
      <c r="P53" s="94" t="str">
        <f t="shared" si="10"/>
        <v>EURAB1E17Y_Quote</v>
      </c>
      <c r="Q53" s="171"/>
      <c r="R53" s="106">
        <f t="shared" si="7"/>
        <v>42724</v>
      </c>
      <c r="S53" s="106">
        <f>_xll.qlInterestRateIndexValueDate(AA53,R53)</f>
        <v>42726</v>
      </c>
      <c r="T53" s="106">
        <f>_xll.qlInterestRateIndexMaturity(AA53,S53)</f>
        <v>48935</v>
      </c>
      <c r="U53" s="97">
        <f>_xll.qlIndexFixing(AA53,R53,,_xll.ohTrigger(Trigger,Trigger1M,InterestRatesTrigger))</f>
        <v>9.8287965647671071E-3</v>
      </c>
      <c r="V53" s="97" t="e">
        <f>_xll.qlQuoteValue(P53,_xll.ohTrigger(Trigger,Trigger1M,InterestRatesTrigger))</f>
        <v>#NUM!</v>
      </c>
      <c r="W53" s="97" t="b">
        <f t="shared" si="8"/>
        <v>0</v>
      </c>
      <c r="X53" s="132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obj_006ba#0000</v>
      </c>
      <c r="AG53" s="50" t="str">
        <v>EURAB1E50Y_Quote</v>
      </c>
    </row>
    <row r="54" spans="13:65" x14ac:dyDescent="0.2">
      <c r="M54" s="94" t="s">
        <v>60</v>
      </c>
      <c r="N54" s="94"/>
      <c r="O54" s="94" t="s">
        <v>117</v>
      </c>
      <c r="P54" s="94" t="str">
        <f t="shared" si="10"/>
        <v>EURAB1E18Y_Quote</v>
      </c>
      <c r="Q54" s="171"/>
      <c r="R54" s="106">
        <f t="shared" si="7"/>
        <v>42724</v>
      </c>
      <c r="S54" s="106">
        <f>_xll.qlInterestRateIndexValueDate(AA54,R54)</f>
        <v>42726</v>
      </c>
      <c r="T54" s="106">
        <f>_xll.qlInterestRateIndexMaturity(AA54,S54)</f>
        <v>49300</v>
      </c>
      <c r="U54" s="97">
        <f>_xll.qlIndexFixing(AA54,R54,,_xll.ohTrigger(Trigger,Trigger1M,InterestRatesTrigger))</f>
        <v>1.0165716101585421E-2</v>
      </c>
      <c r="V54" s="97" t="e">
        <f>_xll.qlQuoteValue(P54,_xll.ohTrigger(Trigger,Trigger1M,InterestRatesTrigger))</f>
        <v>#NUM!</v>
      </c>
      <c r="W54" s="97" t="b">
        <f t="shared" si="8"/>
        <v>0</v>
      </c>
      <c r="X54" s="132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obj_0079d#0000</v>
      </c>
      <c r="AG54" s="50" t="str">
        <v>EURAB1E60Y_Quote</v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3:65" x14ac:dyDescent="0.2">
      <c r="M55" s="94" t="s">
        <v>60</v>
      </c>
      <c r="N55" s="94"/>
      <c r="O55" s="94" t="s">
        <v>118</v>
      </c>
      <c r="P55" s="94" t="str">
        <f t="shared" si="10"/>
        <v>EURAB1E19Y_Quote</v>
      </c>
      <c r="Q55" s="171"/>
      <c r="R55" s="106">
        <f t="shared" si="7"/>
        <v>42724</v>
      </c>
      <c r="S55" s="106">
        <f>_xll.qlInterestRateIndexValueDate(AA55,R55)</f>
        <v>42726</v>
      </c>
      <c r="T55" s="106">
        <f>_xll.qlInterestRateIndexMaturity(AA55,S55)</f>
        <v>49667</v>
      </c>
      <c r="U55" s="97">
        <f>_xll.qlIndexFixing(AA55,R55,,_xll.ohTrigger(Trigger,Trigger1M,InterestRatesTrigger))</f>
        <v>1.0443582274200697E-2</v>
      </c>
      <c r="V55" s="97" t="e">
        <f>_xll.qlQuoteValue(P55,_xll.ohTrigger(Trigger,Trigger1M,InterestRatesTrigger))</f>
        <v>#NUM!</v>
      </c>
      <c r="W55" s="97" t="b">
        <f t="shared" si="8"/>
        <v>0</v>
      </c>
      <c r="X55" s="132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obj_006d7#0000</v>
      </c>
      <c r="AG55" s="50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3:65" x14ac:dyDescent="0.2">
      <c r="M56" s="94" t="s">
        <v>60</v>
      </c>
      <c r="N56" s="94"/>
      <c r="O56" s="94" t="s">
        <v>89</v>
      </c>
      <c r="P56" s="94" t="str">
        <f t="shared" si="10"/>
        <v>EURAB1E20Y_Quote</v>
      </c>
      <c r="Q56" s="171"/>
      <c r="R56" s="106">
        <f t="shared" si="7"/>
        <v>42724</v>
      </c>
      <c r="S56" s="106">
        <f>_xll.qlInterestRateIndexValueDate(AA56,R56)</f>
        <v>42726</v>
      </c>
      <c r="T56" s="106">
        <f>_xll.qlInterestRateIndexMaturity(AA56,S56)</f>
        <v>50031</v>
      </c>
      <c r="U56" s="97">
        <f>_xll.qlIndexFixing(AA56,R56,,_xll.ohTrigger(Trigger,Trigger1M,InterestRatesTrigger))</f>
        <v>1.0670000000350443E-2</v>
      </c>
      <c r="V56" s="97">
        <f>_xll.qlQuoteValue(P56,_xll.ohTrigger(Trigger,Trigger1M,InterestRatesTrigger))</f>
        <v>1.0670000000000002E-2</v>
      </c>
      <c r="W56" s="97" t="b">
        <f t="shared" si="8"/>
        <v>1</v>
      </c>
      <c r="X56" s="132">
        <f t="shared" si="9"/>
        <v>3.5044016299945469E-9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obj_005ec#0000</v>
      </c>
      <c r="AG56" s="50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3:65" x14ac:dyDescent="0.2">
      <c r="M57" s="94" t="s">
        <v>60</v>
      </c>
      <c r="N57" s="94"/>
      <c r="O57" s="94" t="s">
        <v>119</v>
      </c>
      <c r="P57" s="94" t="str">
        <f t="shared" si="10"/>
        <v>EURAB1E21Y_Quote</v>
      </c>
      <c r="Q57" s="171"/>
      <c r="R57" s="106">
        <f t="shared" si="7"/>
        <v>42724</v>
      </c>
      <c r="S57" s="106">
        <f>_xll.qlInterestRateIndexValueDate(AA57,R57)</f>
        <v>42726</v>
      </c>
      <c r="T57" s="106">
        <f>_xll.qlInterestRateIndexMaturity(AA57,S57)</f>
        <v>50396</v>
      </c>
      <c r="U57" s="97">
        <f>_xll.qlIndexFixing(AA57,R57,,_xll.ohTrigger(Trigger,Trigger1M,InterestRatesTrigger))</f>
        <v>1.0854321595112534E-2</v>
      </c>
      <c r="V57" s="97" t="e">
        <f>_xll.qlQuoteValue(P57,_xll.ohTrigger(Trigger,Trigger1M,InterestRatesTrigger))</f>
        <v>#NUM!</v>
      </c>
      <c r="W57" s="97" t="b">
        <f t="shared" si="8"/>
        <v>0</v>
      </c>
      <c r="X57" s="132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obj_0071e#0000</v>
      </c>
      <c r="AG57" s="50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3:65" x14ac:dyDescent="0.2">
      <c r="M58" s="94" t="s">
        <v>60</v>
      </c>
      <c r="N58" s="94"/>
      <c r="O58" s="94" t="s">
        <v>120</v>
      </c>
      <c r="P58" s="94" t="str">
        <f t="shared" si="10"/>
        <v>EURAB1E22Y_Quote</v>
      </c>
      <c r="Q58" s="171"/>
      <c r="R58" s="106">
        <f t="shared" si="7"/>
        <v>42724</v>
      </c>
      <c r="S58" s="106">
        <f>_xll.qlInterestRateIndexValueDate(AA58,R58)</f>
        <v>42726</v>
      </c>
      <c r="T58" s="106">
        <f>_xll.qlInterestRateIndexMaturity(AA58,S58)</f>
        <v>50761</v>
      </c>
      <c r="U58" s="97">
        <f>_xll.qlIndexFixing(AA58,R58,,_xll.ohTrigger(Trigger,Trigger1M,InterestRatesTrigger))</f>
        <v>1.1004112010191552E-2</v>
      </c>
      <c r="V58" s="97" t="e">
        <f>_xll.qlQuoteValue(P58,_xll.ohTrigger(Trigger,Trigger1M,InterestRatesTrigger))</f>
        <v>#NUM!</v>
      </c>
      <c r="W58" s="97" t="b">
        <f t="shared" si="8"/>
        <v>0</v>
      </c>
      <c r="X58" s="132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obj_005cd#0000</v>
      </c>
      <c r="AG58" s="50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3:65" x14ac:dyDescent="0.2">
      <c r="M59" s="94" t="s">
        <v>60</v>
      </c>
      <c r="N59" s="94"/>
      <c r="O59" s="94" t="s">
        <v>121</v>
      </c>
      <c r="P59" s="94" t="str">
        <f t="shared" si="10"/>
        <v>EURAB1E23Y_Quote</v>
      </c>
      <c r="Q59" s="171"/>
      <c r="R59" s="106">
        <f t="shared" si="7"/>
        <v>42724</v>
      </c>
      <c r="S59" s="106">
        <f>_xll.qlInterestRateIndexValueDate(AA59,R59)</f>
        <v>42726</v>
      </c>
      <c r="T59" s="106">
        <f>_xll.qlInterestRateIndexMaturity(AA59,S59)</f>
        <v>51126</v>
      </c>
      <c r="U59" s="97">
        <f>_xll.qlIndexFixing(AA59,R59,,_xll.ohTrigger(Trigger,Trigger1M,InterestRatesTrigger))</f>
        <v>1.1125661843848014E-2</v>
      </c>
      <c r="V59" s="97" t="e">
        <f>_xll.qlQuoteValue(P59,_xll.ohTrigger(Trigger,Trigger1M,InterestRatesTrigger))</f>
        <v>#NUM!</v>
      </c>
      <c r="W59" s="97" t="b">
        <f t="shared" si="8"/>
        <v>0</v>
      </c>
      <c r="X59" s="132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obj_0063d#0000</v>
      </c>
      <c r="AG59" s="50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3:65" x14ac:dyDescent="0.2">
      <c r="M60" s="94" t="s">
        <v>60</v>
      </c>
      <c r="N60" s="94"/>
      <c r="O60" s="94" t="s">
        <v>122</v>
      </c>
      <c r="P60" s="94" t="str">
        <f t="shared" si="10"/>
        <v>EURAB1E24Y_Quote</v>
      </c>
      <c r="Q60" s="171"/>
      <c r="R60" s="106">
        <f t="shared" si="7"/>
        <v>42724</v>
      </c>
      <c r="S60" s="106">
        <f>_xll.qlInterestRateIndexValueDate(AA60,R60)</f>
        <v>42726</v>
      </c>
      <c r="T60" s="106">
        <f>_xll.qlInterestRateIndexMaturity(AA60,S60)</f>
        <v>51494</v>
      </c>
      <c r="U60" s="97">
        <f>_xll.qlIndexFixing(AA60,R60,,_xll.ohTrigger(Trigger,Trigger1M,InterestRatesTrigger))</f>
        <v>1.1226931594035452E-2</v>
      </c>
      <c r="V60" s="97" t="e">
        <f>_xll.qlQuoteValue(P60,_xll.ohTrigger(Trigger,Trigger1M,InterestRatesTrigger))</f>
        <v>#NUM!</v>
      </c>
      <c r="W60" s="97" t="b">
        <f t="shared" si="8"/>
        <v>0</v>
      </c>
      <c r="X60" s="132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obj_00613#0000</v>
      </c>
      <c r="AG60" s="50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3:65" x14ac:dyDescent="0.2">
      <c r="M61" s="94" t="s">
        <v>60</v>
      </c>
      <c r="N61" s="94"/>
      <c r="O61" s="94" t="s">
        <v>90</v>
      </c>
      <c r="P61" s="94" t="str">
        <f t="shared" si="10"/>
        <v>EURAB1E25Y_Quote</v>
      </c>
      <c r="Q61" s="171"/>
      <c r="R61" s="106">
        <f t="shared" si="7"/>
        <v>42724</v>
      </c>
      <c r="S61" s="106">
        <f>_xll.qlInterestRateIndexValueDate(AA61,R61)</f>
        <v>42726</v>
      </c>
      <c r="T61" s="106">
        <f>_xll.qlInterestRateIndexMaturity(AA61,S61)</f>
        <v>51858</v>
      </c>
      <c r="U61" s="97">
        <f>_xll.qlIndexFixing(AA61,R61,,_xll.ohTrigger(Trigger,Trigger1M,InterestRatesTrigger))</f>
        <v>1.1309999999972184E-2</v>
      </c>
      <c r="V61" s="97">
        <f>_xll.qlQuoteValue(P61,_xll.ohTrigger(Trigger,Trigger1M,InterestRatesTrigger))</f>
        <v>1.1310000000000001E-2</v>
      </c>
      <c r="W61" s="97" t="b">
        <f t="shared" si="8"/>
        <v>1</v>
      </c>
      <c r="X61" s="132">
        <f t="shared" si="9"/>
        <v>-2.7816290937288102E-10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obj_00782#0000</v>
      </c>
      <c r="AG61" s="50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3:65" x14ac:dyDescent="0.2">
      <c r="M62" s="94" t="s">
        <v>60</v>
      </c>
      <c r="N62" s="94"/>
      <c r="O62" s="94" t="s">
        <v>123</v>
      </c>
      <c r="P62" s="94" t="str">
        <f t="shared" si="10"/>
        <v>EURAB1E26Y_Quote</v>
      </c>
      <c r="Q62" s="171"/>
      <c r="R62" s="106">
        <f t="shared" si="7"/>
        <v>42724</v>
      </c>
      <c r="S62" s="106">
        <f>_xll.qlInterestRateIndexValueDate(AA62,R62)</f>
        <v>42726</v>
      </c>
      <c r="T62" s="106">
        <f>_xll.qlInterestRateIndexMaturity(AA62,S62)</f>
        <v>52222</v>
      </c>
      <c r="U62" s="97">
        <f>_xll.qlIndexFixing(AA62,R62,,_xll.ohTrigger(Trigger,Trigger1M,InterestRatesTrigger))</f>
        <v>1.1382290491802928E-2</v>
      </c>
      <c r="V62" s="97" t="e">
        <f>_xll.qlQuoteValue(P62,_xll.ohTrigger(Trigger,Trigger1M,InterestRatesTrigger))</f>
        <v>#NUM!</v>
      </c>
      <c r="W62" s="97" t="b">
        <f t="shared" si="8"/>
        <v>0</v>
      </c>
      <c r="X62" s="132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obj_00644#0000</v>
      </c>
      <c r="AG62" s="50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3:65" x14ac:dyDescent="0.2">
      <c r="M63" s="94" t="s">
        <v>60</v>
      </c>
      <c r="N63" s="94"/>
      <c r="O63" s="94" t="s">
        <v>91</v>
      </c>
      <c r="P63" s="94" t="str">
        <f t="shared" si="10"/>
        <v>EURAB1E27Y_Quote</v>
      </c>
      <c r="Q63" s="171"/>
      <c r="R63" s="106">
        <f t="shared" si="7"/>
        <v>42724</v>
      </c>
      <c r="S63" s="106">
        <f>_xll.qlInterestRateIndexValueDate(AA63,R63)</f>
        <v>42726</v>
      </c>
      <c r="T63" s="106">
        <f>_xll.qlInterestRateIndexMaturity(AA63,S63)</f>
        <v>52587</v>
      </c>
      <c r="U63" s="97">
        <f>_xll.qlIndexFixing(AA63,R63,,_xll.ohTrigger(Trigger,Trigger1M,InterestRatesTrigger))</f>
        <v>1.1446082523795618E-2</v>
      </c>
      <c r="V63" s="97" t="e">
        <f>_xll.qlQuoteValue(P63,_xll.ohTrigger(Trigger,Trigger1M,InterestRatesTrigger))</f>
        <v>#NUM!</v>
      </c>
      <c r="W63" s="97" t="b">
        <f t="shared" si="8"/>
        <v>0</v>
      </c>
      <c r="X63" s="132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obj_005e1#0000</v>
      </c>
      <c r="AG63" s="50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3:65" x14ac:dyDescent="0.2">
      <c r="M64" s="94" t="s">
        <v>60</v>
      </c>
      <c r="N64" s="94"/>
      <c r="O64" s="94" t="s">
        <v>124</v>
      </c>
      <c r="P64" s="94" t="str">
        <f t="shared" si="10"/>
        <v>EURAB1E28Y_Quote</v>
      </c>
      <c r="Q64" s="171"/>
      <c r="R64" s="106">
        <f t="shared" si="7"/>
        <v>42724</v>
      </c>
      <c r="S64" s="106">
        <f>_xll.qlInterestRateIndexValueDate(AA64,R64)</f>
        <v>42726</v>
      </c>
      <c r="T64" s="106">
        <f>_xll.qlInterestRateIndexMaturity(AA64,S64)</f>
        <v>52953</v>
      </c>
      <c r="U64" s="97">
        <f>_xll.qlIndexFixing(AA64,R64,,_xll.ohTrigger(Trigger,Trigger1M,InterestRatesTrigger))</f>
        <v>1.1503606949074426E-2</v>
      </c>
      <c r="V64" s="97" t="e">
        <f>_xll.qlQuoteValue(P64,_xll.ohTrigger(Trigger,Trigger1M,InterestRatesTrigger))</f>
        <v>#NUM!</v>
      </c>
      <c r="W64" s="97" t="b">
        <f t="shared" si="8"/>
        <v>0</v>
      </c>
      <c r="X64" s="132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obj_00674#0000</v>
      </c>
      <c r="AG64" s="50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3:66" x14ac:dyDescent="0.2">
      <c r="M65" s="94" t="s">
        <v>60</v>
      </c>
      <c r="N65" s="94"/>
      <c r="O65" s="94" t="s">
        <v>125</v>
      </c>
      <c r="P65" s="94" t="str">
        <f t="shared" si="10"/>
        <v>EURAB1E29Y_Quote</v>
      </c>
      <c r="Q65" s="171"/>
      <c r="R65" s="106">
        <f t="shared" si="7"/>
        <v>42724</v>
      </c>
      <c r="S65" s="106">
        <f>_xll.qlInterestRateIndexValueDate(AA65,R65)</f>
        <v>42726</v>
      </c>
      <c r="T65" s="106">
        <f>_xll.qlInterestRateIndexMaturity(AA65,S65)</f>
        <v>53318</v>
      </c>
      <c r="U65" s="97">
        <f>_xll.qlIndexFixing(AA65,R65,,_xll.ohTrigger(Trigger,Trigger1M,InterestRatesTrigger))</f>
        <v>1.1554028626775613E-2</v>
      </c>
      <c r="V65" s="97" t="e">
        <f>_xll.qlQuoteValue(P65,_xll.ohTrigger(Trigger,Trigger1M,InterestRatesTrigger))</f>
        <v>#NUM!</v>
      </c>
      <c r="W65" s="97" t="b">
        <f t="shared" si="8"/>
        <v>0</v>
      </c>
      <c r="X65" s="132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obj_0073c#0000</v>
      </c>
      <c r="AG65" s="50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3:66" x14ac:dyDescent="0.2">
      <c r="M66" s="94" t="s">
        <v>60</v>
      </c>
      <c r="N66" s="94"/>
      <c r="O66" s="94" t="s">
        <v>92</v>
      </c>
      <c r="P66" s="94" t="str">
        <f t="shared" si="10"/>
        <v>EURAB1E30Y_Quote</v>
      </c>
      <c r="Q66" s="171"/>
      <c r="R66" s="106">
        <f t="shared" si="7"/>
        <v>42724</v>
      </c>
      <c r="S66" s="106">
        <f>_xll.qlInterestRateIndexValueDate(AA66,R66)</f>
        <v>42726</v>
      </c>
      <c r="T66" s="106">
        <f>_xll.qlInterestRateIndexMaturity(AA66,S66)</f>
        <v>53685</v>
      </c>
      <c r="U66" s="97">
        <f>_xll.qlIndexFixing(AA66,R66,,_xll.ohTrigger(Trigger,Trigger1M,InterestRatesTrigger))</f>
        <v>1.1599999999985672E-2</v>
      </c>
      <c r="V66" s="97">
        <f>_xll.qlQuoteValue(P66,_xll.ohTrigger(Trigger,Trigger1M,InterestRatesTrigger))</f>
        <v>1.1600000000000001E-2</v>
      </c>
      <c r="W66" s="97" t="b">
        <f t="shared" si="8"/>
        <v>1</v>
      </c>
      <c r="X66" s="132">
        <f t="shared" si="9"/>
        <v>-1.4328815911568427E-10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obj_0069d#0000</v>
      </c>
      <c r="AG66" s="50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3:66" x14ac:dyDescent="0.2">
      <c r="M67" s="94" t="s">
        <v>60</v>
      </c>
      <c r="N67" s="94"/>
      <c r="O67" s="94" t="s">
        <v>93</v>
      </c>
      <c r="P67" s="94" t="str">
        <f t="shared" si="10"/>
        <v>EURAB1E35Y_Quote</v>
      </c>
      <c r="Q67" s="171"/>
      <c r="R67" s="106">
        <f t="shared" si="7"/>
        <v>42724</v>
      </c>
      <c r="S67" s="106">
        <f>_xll.qlInterestRateIndexValueDate(AA67,R67)</f>
        <v>42726</v>
      </c>
      <c r="T67" s="106">
        <f>_xll.qlInterestRateIndexMaturity(AA67,S67)</f>
        <v>55509</v>
      </c>
      <c r="U67" s="97">
        <f>_xll.qlIndexFixing(AA67,R67,,_xll.ohTrigger(Trigger,Trigger1M,InterestRatesTrigger))</f>
        <v>1.1760183063075535E-2</v>
      </c>
      <c r="V67" s="97" t="e">
        <f>_xll.qlQuoteValue(P67,_xll.ohTrigger(Trigger,Trigger1M,InterestRatesTrigger))</f>
        <v>#NUM!</v>
      </c>
      <c r="W67" s="97" t="b">
        <f t="shared" si="8"/>
        <v>0</v>
      </c>
      <c r="X67" s="132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obj_006cc#0000</v>
      </c>
      <c r="AG67" s="50" t="str">
        <v/>
      </c>
    </row>
    <row r="68" spans="13:66" x14ac:dyDescent="0.2">
      <c r="M68" s="94" t="s">
        <v>60</v>
      </c>
      <c r="N68" s="94"/>
      <c r="O68" s="94" t="s">
        <v>94</v>
      </c>
      <c r="P68" s="94" t="str">
        <f t="shared" si="10"/>
        <v>EURAB1E40Y_Quote</v>
      </c>
      <c r="Q68" s="171"/>
      <c r="R68" s="106">
        <f t="shared" si="7"/>
        <v>42724</v>
      </c>
      <c r="S68" s="106">
        <f>_xll.qlInterestRateIndexValueDate(AA68,R68)</f>
        <v>42726</v>
      </c>
      <c r="T68" s="106">
        <f>_xll.qlInterestRateIndexMaturity(AA68,S68)</f>
        <v>57336</v>
      </c>
      <c r="U68" s="97">
        <f>_xll.qlIndexFixing(AA68,R68,,_xll.ohTrigger(Trigger,Trigger1M,InterestRatesTrigger))</f>
        <v>1.1770000000274727E-2</v>
      </c>
      <c r="V68" s="97">
        <f>_xll.qlQuoteValue(P68,_xll.ohTrigger(Trigger,Trigger1M,InterestRatesTrigger))</f>
        <v>1.1770000000000001E-2</v>
      </c>
      <c r="W68" s="97" t="b">
        <f t="shared" si="8"/>
        <v>1</v>
      </c>
      <c r="X68" s="132">
        <f t="shared" si="9"/>
        <v>2.7472642216697096E-9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obj_00605#0000</v>
      </c>
      <c r="AG68" s="50" t="str">
        <v/>
      </c>
    </row>
    <row r="69" spans="13:66" x14ac:dyDescent="0.2">
      <c r="M69" s="94" t="s">
        <v>60</v>
      </c>
      <c r="N69" s="94"/>
      <c r="O69" s="94" t="s">
        <v>95</v>
      </c>
      <c r="P69" s="94" t="str">
        <f t="shared" si="10"/>
        <v>EURAB1E50Y_Quote</v>
      </c>
      <c r="Q69" s="171"/>
      <c r="R69" s="106">
        <f t="shared" si="7"/>
        <v>42724</v>
      </c>
      <c r="S69" s="106">
        <f>_xll.qlInterestRateIndexValueDate(AA69,R69)</f>
        <v>42726</v>
      </c>
      <c r="T69" s="106">
        <f>_xll.qlInterestRateIndexMaturity(AA69,S69)</f>
        <v>60988</v>
      </c>
      <c r="U69" s="97">
        <f>_xll.qlIndexFixing(AA69,R69,,_xll.ohTrigger(Trigger,Trigger1M,InterestRatesTrigger))</f>
        <v>1.1339999999888183E-2</v>
      </c>
      <c r="V69" s="97">
        <f>_xll.qlQuoteValue(P69,_xll.ohTrigger(Trigger,Trigger1M,InterestRatesTrigger))</f>
        <v>1.1339999999999999E-2</v>
      </c>
      <c r="W69" s="97" t="b">
        <f t="shared" si="8"/>
        <v>1</v>
      </c>
      <c r="X69" s="132">
        <f t="shared" si="9"/>
        <v>-1.1181680581451303E-9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obj_0060e#0000</v>
      </c>
      <c r="AG69" s="50" t="str">
        <v/>
      </c>
    </row>
    <row r="70" spans="13:66" x14ac:dyDescent="0.2">
      <c r="M70" s="95" t="s">
        <v>60</v>
      </c>
      <c r="N70" s="95"/>
      <c r="O70" s="95" t="s">
        <v>126</v>
      </c>
      <c r="P70" s="95" t="str">
        <f t="shared" si="10"/>
        <v>EURAB1E60Y_Quote</v>
      </c>
      <c r="Q70" s="172"/>
      <c r="R70" s="107">
        <f t="shared" si="7"/>
        <v>42724</v>
      </c>
      <c r="S70" s="107">
        <f>_xll.qlInterestRateIndexValueDate(AA70,R70)</f>
        <v>42726</v>
      </c>
      <c r="T70" s="107">
        <f>_xll.qlInterestRateIndexMaturity(AA70,S70)</f>
        <v>64641</v>
      </c>
      <c r="U70" s="98">
        <f>_xll.qlIndexFixing(AA70,R70,,_xll.ohTrigger(Trigger,Trigger1M,InterestRatesTrigger))</f>
        <v>1.1069999999985718E-2</v>
      </c>
      <c r="V70" s="98">
        <f>_xll.qlQuoteValue(P70,_xll.ohTrigger(Trigger,Trigger1M,InterestRatesTrigger))</f>
        <v>1.1070000000000002E-2</v>
      </c>
      <c r="W70" s="98" t="b">
        <f t="shared" si="8"/>
        <v>1</v>
      </c>
      <c r="X70" s="173">
        <f t="shared" si="9"/>
        <v>-1.428371310119303E-10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obj_00627#0000</v>
      </c>
      <c r="AG70" s="51" t="str">
        <v/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3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3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3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3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3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3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15" priority="3" operator="equal">
      <formula>FALSE</formula>
    </cfRule>
  </conditionalFormatting>
  <conditionalFormatting sqref="M23:X23">
    <cfRule type="expression" dxfId="14" priority="2">
      <formula>ISNUMBER(MATCH($P23,$AG$23:$AG$70,0))</formula>
    </cfRule>
  </conditionalFormatting>
  <conditionalFormatting sqref="M24:X70">
    <cfRule type="expression" dxfId="13" priority="1">
      <formula>ISNUMBER(MATCH($P24,$AG$23:$AG$70,0))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42704</v>
      </c>
      <c r="E3" s="73">
        <f t="shared" ref="E3:E16" si="0">EDATE(SettlementDate,$B3)</f>
        <v>43091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-3.118415578640146E-3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-2.5800000000009149E-3</v>
      </c>
      <c r="J3" s="53">
        <f t="shared" ref="J3:J16" si="2">IF(I3-G3&gt;1%,(QUOTIENT(I3*10000,50)+1)*0.5%,(QUOTIENT(I3*10000,10)+1)*0.1%)</f>
        <v>-1E-3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43456</v>
      </c>
      <c r="F4" s="77">
        <f t="shared" si="1"/>
        <v>3</v>
      </c>
      <c r="G4" s="83">
        <f>MIN(_xll.ohPack(Data!$K$4:INDEX(Fwd3M,MATCH(E4+1,SettlementDates,1),1)))</f>
        <v>-3.118415578640146E-3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-1.6663616525200986E-3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43821</v>
      </c>
      <c r="F5" s="77">
        <f t="shared" si="1"/>
        <v>6</v>
      </c>
      <c r="G5" s="83">
        <f>MIN(_xll.ohPack(Data!$K$4:INDEX(Fwd3M,MATCH(E5+1,SettlementDates,1),1)))</f>
        <v>-3.118415578640146E-3</v>
      </c>
      <c r="H5" s="54">
        <f t="shared" si="4"/>
        <v>-4.0000000000000001E-3</v>
      </c>
      <c r="I5" s="83">
        <f>MAX(_xll.ohPack(Data!$K$4:INDEX(Fwd3M,MATCH(E5+1,SettlementDates,1),1)))</f>
        <v>1.4260223314276478E-4</v>
      </c>
      <c r="J5" s="54">
        <f t="shared" si="2"/>
        <v>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46378</v>
      </c>
      <c r="F6" s="77">
        <f t="shared" si="1"/>
        <v>6</v>
      </c>
      <c r="G6" s="83">
        <f>MIN(_xll.ohPack(Data!$K$4:INDEX(Fwd3M,MATCH(E6+1,SettlementDates,1),1)))</f>
        <v>-3.118415578640146E-3</v>
      </c>
      <c r="H6" s="54">
        <f t="shared" si="4"/>
        <v>-4.0000000000000001E-3</v>
      </c>
      <c r="I6" s="83">
        <f>MAX(_xll.ohPack(Data!$K$4:INDEX(Fwd3M,MATCH(E6+1,SettlementDates,1),1)))</f>
        <v>1.7084154295158527E-2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50031</v>
      </c>
      <c r="F7" s="77">
        <f t="shared" si="1"/>
        <v>12</v>
      </c>
      <c r="G7" s="83">
        <f>MIN(_xll.ohPack(Data!$K$4:INDEX(Fwd3M,MATCH(E7+1,SettlementDates,1),1)))</f>
        <v>-3.118415578640146E-3</v>
      </c>
      <c r="H7" s="54">
        <f t="shared" si="4"/>
        <v>-4.0000000000000001E-3</v>
      </c>
      <c r="I7" s="83">
        <f>MAX(_xll.ohPack(Data!$K$4:INDEX(Fwd3M,MATCH(E7+1,SettlementDates,1),1)))</f>
        <v>1.8307122885239877E-2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53683</v>
      </c>
      <c r="F8" s="77">
        <f t="shared" si="1"/>
        <v>36</v>
      </c>
      <c r="G8" s="83">
        <f>MIN(_xll.ohPack(Data!$K$4:INDEX(Fwd3M,MATCH(E8+1,SettlementDates,1),1)))</f>
        <v>-3.118415578640146E-3</v>
      </c>
      <c r="H8" s="54">
        <f t="shared" si="4"/>
        <v>-4.0000000000000001E-3</v>
      </c>
      <c r="I8" s="83">
        <f>MAX(_xll.ohPack(Data!$K$4:INDEX(Fwd3M,MATCH(E8+1,SettlementDates,1),1)))</f>
        <v>1.8307122885239877E-2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64641</v>
      </c>
      <c r="F9" s="77">
        <f t="shared" si="1"/>
        <v>60</v>
      </c>
      <c r="G9" s="84">
        <f>MIN(_xll.ohPack(Data!$K$4:INDEX(Fwd3M,MATCH(E9+1,SettlementDates,1),1)))</f>
        <v>-3.118415578640146E-3</v>
      </c>
      <c r="H9" s="55">
        <f t="shared" si="4"/>
        <v>-4.0000000000000001E-3</v>
      </c>
      <c r="I9" s="84">
        <f>MAX(_xll.ohPack(Data!$K$4:INDEX(Fwd3M,MATCH(E9+1,SettlementDates,1),1)))</f>
        <v>1.8307122885239877E-2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42704</v>
      </c>
      <c r="E10" s="73">
        <f t="shared" si="0"/>
        <v>43091</v>
      </c>
      <c r="F10" s="78">
        <f t="shared" si="1"/>
        <v>1</v>
      </c>
      <c r="G10" s="83">
        <f>MIN(_xll.ohPack(Data!$O$4:INDEX(ONFwd3M,MATCH(E10+1,SettlementDates,1),1)))</f>
        <v>-3.1532860726146694E-3</v>
      </c>
      <c r="H10" s="54">
        <f t="shared" si="4"/>
        <v>-4.0000000000000001E-3</v>
      </c>
      <c r="I10" s="83">
        <f>MAX(_xll.ohPack(Data!$O$4:INDEX(ONFwd3M,MATCH(E10+1,SettlementDates,1),1)))</f>
        <v>-2.4932721656201196E-3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43456</v>
      </c>
      <c r="F11" s="77">
        <f t="shared" si="1"/>
        <v>3</v>
      </c>
      <c r="G11" s="83">
        <f>MIN(_xll.ohPack(Data!$O$4:INDEX(ONFwd3M,MATCH(E11+1,SettlementDates,1),1)))</f>
        <v>-3.1532860726146694E-3</v>
      </c>
      <c r="H11" s="54">
        <f t="shared" si="4"/>
        <v>-4.0000000000000001E-3</v>
      </c>
      <c r="I11" s="83">
        <f>MAX(_xll.ohPack(Data!$O$4:INDEX(ONFwd3M,MATCH(E11+1,SettlementDates,1),1)))</f>
        <v>-1.8324724551765925E-3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44552</v>
      </c>
      <c r="F12" s="77">
        <f t="shared" si="1"/>
        <v>6</v>
      </c>
      <c r="G12" s="83">
        <f>MIN(_xll.ohPack(Data!$O$4:INDEX(ONFwd3M,MATCH(E12+1,SettlementDates,1),1)))</f>
        <v>-3.1532860726146694E-3</v>
      </c>
      <c r="H12" s="54">
        <f t="shared" si="4"/>
        <v>-4.0000000000000001E-3</v>
      </c>
      <c r="I12" s="83">
        <f>MAX(_xll.ohPack(Data!$O$4:INDEX(ONFwd3M,MATCH(E12+1,SettlementDates,1),1)))</f>
        <v>5.6764119375340982E-3</v>
      </c>
      <c r="J12" s="54">
        <f t="shared" si="2"/>
        <v>6.0000000000000001E-3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46378</v>
      </c>
      <c r="F13" s="77">
        <f t="shared" si="1"/>
        <v>6</v>
      </c>
      <c r="G13" s="83">
        <f>MIN(_xll.ohPack(Data!$O$4:INDEX(ONFwd3M,MATCH(E13+1,SettlementDates,1),1)))</f>
        <v>-3.1532860726146694E-3</v>
      </c>
      <c r="H13" s="54">
        <f t="shared" si="4"/>
        <v>-4.0000000000000001E-3</v>
      </c>
      <c r="I13" s="83">
        <f>MAX(_xll.ohPack(Data!$O$4:INDEX(ONFwd3M,MATCH(E13+1,SettlementDates,1),1)))</f>
        <v>1.6958511791322906E-2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50031</v>
      </c>
      <c r="F14" s="77">
        <f t="shared" si="1"/>
        <v>12</v>
      </c>
      <c r="G14" s="83">
        <f>MIN(_xll.ohPack(Data!$O$4:INDEX(ONFwd3M,MATCH(E14+1,SettlementDates,1),1)))</f>
        <v>-3.1532860726146694E-3</v>
      </c>
      <c r="H14" s="54">
        <f t="shared" si="4"/>
        <v>-4.0000000000000001E-3</v>
      </c>
      <c r="I14" s="83">
        <f>MAX(_xll.ohPack(Data!$O$4:INDEX(ONFwd3M,MATCH(E14+1,SettlementDates,1),1)))</f>
        <v>1.8266139495706213E-2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53683</v>
      </c>
      <c r="F15" s="77">
        <f t="shared" si="1"/>
        <v>36</v>
      </c>
      <c r="G15" s="83">
        <f>MIN(_xll.ohPack(Data!$O$4:INDEX(ONFwd3M,MATCH(E15+1,SettlementDates,1),1)))</f>
        <v>-3.1532860726146694E-3</v>
      </c>
      <c r="H15" s="54">
        <f t="shared" si="4"/>
        <v>-4.0000000000000001E-3</v>
      </c>
      <c r="I15" s="83">
        <f>MAX(_xll.ohPack(Data!$O$4:INDEX(ONFwd3M,MATCH(E15+1,SettlementDates,1),1)))</f>
        <v>1.8266139495706213E-2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64641</v>
      </c>
      <c r="F16" s="81">
        <f t="shared" si="1"/>
        <v>60</v>
      </c>
      <c r="G16" s="84">
        <f>MIN(_xll.ohPack(Data!$O$4:INDEX(ONFwd3M,MATCH(E16+1,SettlementDates,1),1)))</f>
        <v>-3.1532860726146694E-3</v>
      </c>
      <c r="H16" s="55">
        <f t="shared" si="4"/>
        <v>-4.0000000000000001E-3</v>
      </c>
      <c r="I16" s="84">
        <f>MAX(_xll.ohPack(Data!$O$4:INDEX(ONFwd3M,MATCH(E16+1,SettlementDates,1),1)))</f>
        <v>1.8266139495706213E-2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I22" s="104" t="s">
        <v>159</v>
      </c>
    </row>
    <row r="23" spans="3:35" x14ac:dyDescent="0.2">
      <c r="J23" s="62"/>
      <c r="K23" s="62"/>
      <c r="L23" s="62"/>
      <c r="M23" s="94" t="s">
        <v>146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EUR1x4F_Quote</v>
      </c>
      <c r="Q23" s="171"/>
      <c r="R23" s="106">
        <f>_xll.qlInterestRateIndexFixingDate(Index3M,S23)</f>
        <v>42754</v>
      </c>
      <c r="S23" s="106">
        <f>_xll.qlCalendarAdvance(Calendar,SettlementDate,N23,"mf",TRUE)</f>
        <v>42758</v>
      </c>
      <c r="T23" s="106">
        <f>_xll.qlCalendarAdvance(Calendar,SettlementDate,O23,"mf",TRUE)</f>
        <v>42849</v>
      </c>
      <c r="U23" s="97">
        <f>_xll.qlIndexFixing(Index3M,R23,TRUE,_xll.ohTrigger(Trigger,Trigger3M,InterestRatesTrigger))</f>
        <v>-3.0900000000014891E-3</v>
      </c>
      <c r="V23" s="97">
        <f>IFERROR(_xll.qlQuoteValue(P23,_xll.ohTrigger(Trigger,Trigger3M,InterestRatesTrigger)),NA())</f>
        <v>-3.0900000000000007E-3</v>
      </c>
      <c r="W23" s="94" t="b">
        <f>NOT(ISERROR(V23))</f>
        <v>1</v>
      </c>
      <c r="X23" s="124">
        <f>(U23-V23)*10000</f>
        <v>-1.4883927423881005E-11</v>
      </c>
      <c r="Y23" s="50" t="b">
        <f>ABS(X23/10000)&lt;=ABS('General Settings'!$D$26)</f>
        <v>1</v>
      </c>
      <c r="AG23" s="126" t="e">
        <f>NA()</f>
        <v>#N/A</v>
      </c>
      <c r="AI23" s="50" t="str">
        <f t="array" ref="AI23:AI104">_xll.ohGroupList("EUR3M_instruments",Trigger3M)</f>
        <v>EUR1MD_SYNTH3M_Quote</v>
      </c>
    </row>
    <row r="24" spans="3:35" x14ac:dyDescent="0.2">
      <c r="M24" s="94" t="s">
        <v>146</v>
      </c>
      <c r="N24" s="94" t="s">
        <v>63</v>
      </c>
      <c r="O24" s="94" t="str">
        <f t="shared" si="6"/>
        <v>5M</v>
      </c>
      <c r="P24" s="94" t="str">
        <f t="shared" si="7"/>
        <v>EUR2x5F_Quote</v>
      </c>
      <c r="Q24" s="171"/>
      <c r="R24" s="106">
        <f>_xll.qlInterestRateIndexFixingDate(Index3M,S24)</f>
        <v>42786</v>
      </c>
      <c r="S24" s="106">
        <f>_xll.qlCalendarAdvance(Calendar,SettlementDate,N24,"mf",TRUE)</f>
        <v>42788</v>
      </c>
      <c r="T24" s="106">
        <f>_xll.qlCalendarAdvance(Calendar,SettlementDate,O24,"mf",TRUE)</f>
        <v>42877</v>
      </c>
      <c r="U24" s="97">
        <f>_xll.qlIndexFixing(Index3M,R24,TRUE,_xll.ohTrigger(Trigger,Trigger3M,InterestRatesTrigger))</f>
        <v>-3.0499999999999972E-3</v>
      </c>
      <c r="V24" s="97">
        <f>IFERROR(_xll.qlQuoteValue(P24,_xll.ohTrigger(Trigger,Trigger3M,InterestRatesTrigger)),NA())</f>
        <v>-3.0500000000000006E-3</v>
      </c>
      <c r="W24" s="94" t="b">
        <f t="shared" ref="W24:W34" si="8">NOT(ISERROR(V24))</f>
        <v>1</v>
      </c>
      <c r="X24" s="124">
        <f t="shared" ref="X24:X60" si="9">(U24-V24)*10000</f>
        <v>3.4694469519536142E-14</v>
      </c>
      <c r="Y24" s="50" t="b">
        <f>ABS(X24/10000)&lt;=ABS('General Settings'!$D$26)</f>
        <v>1</v>
      </c>
      <c r="AG24" s="127" t="e">
        <f>NA()</f>
        <v>#N/A</v>
      </c>
      <c r="AI24" s="50" t="str">
        <v>EUR2MD_SYNTH3M_Quote</v>
      </c>
    </row>
    <row r="25" spans="3:35" x14ac:dyDescent="0.2">
      <c r="K25" s="122" t="b">
        <v>1</v>
      </c>
      <c r="M25" s="94" t="s">
        <v>146</v>
      </c>
      <c r="N25" s="94" t="s">
        <v>31</v>
      </c>
      <c r="O25" s="94" t="str">
        <f t="shared" si="6"/>
        <v>6M</v>
      </c>
      <c r="P25" s="94" t="str">
        <f t="shared" si="7"/>
        <v>EUR3x6F_Quote</v>
      </c>
      <c r="Q25" s="171"/>
      <c r="R25" s="106">
        <f>_xll.qlInterestRateIndexFixingDate(Index3M,S25)</f>
        <v>42814</v>
      </c>
      <c r="S25" s="106">
        <f>_xll.qlCalendarAdvance(Calendar,SettlementDate,N25,"mf",TRUE)</f>
        <v>42816</v>
      </c>
      <c r="T25" s="106">
        <f>_xll.qlCalendarAdvance(Calendar,SettlementDate,O25,"mf",TRUE)</f>
        <v>42908</v>
      </c>
      <c r="U25" s="97">
        <f>_xll.qlIndexFixing(Index3M,R25,TRUE,_xll.ohTrigger(Trigger,Trigger3M,InterestRatesTrigger))</f>
        <v>-3.0100000000007781E-3</v>
      </c>
      <c r="V25" s="97">
        <f>IFERROR(_xll.qlQuoteValue(P25,_xll.ohTrigger(Trigger,Trigger3M,InterestRatesTrigger)),NA())</f>
        <v>-3.0100000000000005E-3</v>
      </c>
      <c r="W25" s="94" t="b">
        <f t="shared" si="8"/>
        <v>1</v>
      </c>
      <c r="X25" s="124">
        <f t="shared" si="9"/>
        <v>-7.7758979810660378E-12</v>
      </c>
      <c r="Y25" s="50" t="b">
        <f>ABS(X25/10000)&lt;=ABS('General Settings'!$D$26)</f>
        <v>1</v>
      </c>
      <c r="AG25" s="127" t="e">
        <f>NA()</f>
        <v>#N/A</v>
      </c>
      <c r="AI25" s="50" t="str">
        <v>EUR3MD_SYNTH3M_Quote</v>
      </c>
    </row>
    <row r="26" spans="3:35" x14ac:dyDescent="0.2">
      <c r="M26" s="94" t="s">
        <v>146</v>
      </c>
      <c r="N26" s="94" t="s">
        <v>64</v>
      </c>
      <c r="O26" s="94" t="str">
        <f t="shared" si="6"/>
        <v>7M</v>
      </c>
      <c r="P26" s="94" t="str">
        <f t="shared" si="7"/>
        <v>EUR4x7F_Quote</v>
      </c>
      <c r="Q26" s="171"/>
      <c r="R26" s="106">
        <f>_xll.qlInterestRateIndexFixingDate(Index3M,S26)</f>
        <v>42845</v>
      </c>
      <c r="S26" s="106">
        <f>_xll.qlCalendarAdvance(Calendar,SettlementDate,N26,"mf",TRUE)</f>
        <v>42849</v>
      </c>
      <c r="T26" s="106">
        <f>_xll.qlCalendarAdvance(Calendar,SettlementDate,O26,"mf",TRUE)</f>
        <v>42940</v>
      </c>
      <c r="U26" s="97">
        <f>_xll.qlIndexFixing(Index3M,R26,TRUE,_xll.ohTrigger(Trigger,Trigger3M,InterestRatesTrigger))</f>
        <v>-2.9500000000002207E-3</v>
      </c>
      <c r="V26" s="97">
        <f>IFERROR(_xll.qlQuoteValue(P26,_xll.ohTrigger(Trigger,Trigger3M,InterestRatesTrigger)),NA())</f>
        <v>-2.9500000000000004E-3</v>
      </c>
      <c r="W26" s="94" t="b">
        <f t="shared" si="8"/>
        <v>1</v>
      </c>
      <c r="X26" s="124">
        <f t="shared" si="9"/>
        <v>-2.203098814490545E-12</v>
      </c>
      <c r="Y26" s="50" t="b">
        <f>ABS(X26/10000)&lt;=ABS('General Settings'!$D$26)</f>
        <v>1</v>
      </c>
      <c r="AG26" s="127" t="e">
        <f>NA()</f>
        <v>#N/A</v>
      </c>
      <c r="AI26" s="50" t="str">
        <v>EUR1x4F_Quote</v>
      </c>
    </row>
    <row r="27" spans="3:35" x14ac:dyDescent="0.2">
      <c r="M27" s="94" t="s">
        <v>146</v>
      </c>
      <c r="N27" s="94" t="s">
        <v>65</v>
      </c>
      <c r="O27" s="94" t="str">
        <f t="shared" si="6"/>
        <v>8M</v>
      </c>
      <c r="P27" s="94" t="str">
        <f t="shared" si="7"/>
        <v>EUR5x8F_Quote</v>
      </c>
      <c r="Q27" s="171"/>
      <c r="R27" s="106">
        <f>_xll.qlInterestRateIndexFixingDate(Index3M,S27)</f>
        <v>42873</v>
      </c>
      <c r="S27" s="106">
        <f>_xll.qlCalendarAdvance(Calendar,SettlementDate,N27,"mf",TRUE)</f>
        <v>42877</v>
      </c>
      <c r="T27" s="106">
        <f>_xll.qlCalendarAdvance(Calendar,SettlementDate,O27,"mf",TRUE)</f>
        <v>42969</v>
      </c>
      <c r="U27" s="97">
        <f>_xll.qlIndexFixing(Index3M,R27,TRUE,_xll.ohTrigger(Trigger,Trigger3M,InterestRatesTrigger))</f>
        <v>-2.9000000000003181E-3</v>
      </c>
      <c r="V27" s="97">
        <f>IFERROR(_xll.qlQuoteValue(P27,_xll.ohTrigger(Trigger,Trigger3M,InterestRatesTrigger)),NA())</f>
        <v>-2.9000000000000002E-3</v>
      </c>
      <c r="W27" s="94" t="b">
        <f t="shared" si="8"/>
        <v>1</v>
      </c>
      <c r="X27" s="124">
        <f t="shared" si="9"/>
        <v>-3.178880769727499E-12</v>
      </c>
      <c r="Y27" s="50" t="b">
        <f>ABS(X27/10000)&lt;=ABS('General Settings'!$D$26)</f>
        <v>1</v>
      </c>
      <c r="AG27" s="127" t="e">
        <f>NA()</f>
        <v>#N/A</v>
      </c>
      <c r="AI27" s="50" t="str">
        <v>EUR2x5F_Quote</v>
      </c>
    </row>
    <row r="28" spans="3:35" x14ac:dyDescent="0.2">
      <c r="K28" s="122" t="b">
        <v>0</v>
      </c>
      <c r="M28" s="94" t="s">
        <v>146</v>
      </c>
      <c r="N28" s="94" t="s">
        <v>32</v>
      </c>
      <c r="O28" s="94" t="str">
        <f t="shared" si="6"/>
        <v>9M</v>
      </c>
      <c r="P28" s="94" t="str">
        <f t="shared" si="7"/>
        <v>EUR6x9F_Quote</v>
      </c>
      <c r="Q28" s="171"/>
      <c r="R28" s="106">
        <f>_xll.qlInterestRateIndexFixingDate(Index3M,S28)</f>
        <v>42906</v>
      </c>
      <c r="S28" s="106">
        <f>_xll.qlCalendarAdvance(Calendar,SettlementDate,N28,"mf",TRUE)</f>
        <v>42908</v>
      </c>
      <c r="T28" s="106">
        <f>_xll.qlCalendarAdvance(Calendar,SettlementDate,O28,"mf",TRUE)</f>
        <v>43000</v>
      </c>
      <c r="U28" s="97">
        <f>_xll.qlIndexFixing(Index3M,R28,TRUE,_xll.ohTrigger(Trigger,Trigger3M,InterestRatesTrigger))</f>
        <v>-2.8500000000004247E-3</v>
      </c>
      <c r="V28" s="97">
        <f>IFERROR(_xll.qlQuoteValue(P28,_xll.ohTrigger(Trigger,Trigger3M,InterestRatesTrigger)),NA())</f>
        <v>-2.8500000000000001E-3</v>
      </c>
      <c r="W28" s="94" t="b">
        <f t="shared" si="8"/>
        <v>1</v>
      </c>
      <c r="X28" s="124">
        <f t="shared" si="9"/>
        <v>-4.2457357074532354E-12</v>
      </c>
      <c r="Y28" s="50" t="b">
        <f>ABS(X28/10000)&lt;=ABS('General Settings'!$D$26)</f>
        <v>1</v>
      </c>
      <c r="AG28" s="127" t="e">
        <f>NA()</f>
        <v>#N/A</v>
      </c>
      <c r="AI28" s="50" t="str">
        <v>EUR3x6F_Quote</v>
      </c>
    </row>
    <row r="29" spans="3:35" x14ac:dyDescent="0.2">
      <c r="M29" s="94" t="s">
        <v>146</v>
      </c>
      <c r="N29" s="94" t="s">
        <v>66</v>
      </c>
      <c r="O29" s="94" t="str">
        <f t="shared" si="6"/>
        <v>10M</v>
      </c>
      <c r="P29" s="94" t="str">
        <f t="shared" si="7"/>
        <v>EUR7x10F_Quote</v>
      </c>
      <c r="Q29" s="171"/>
      <c r="R29" s="106">
        <f>_xll.qlInterestRateIndexFixingDate(Index3M,S29)</f>
        <v>42936</v>
      </c>
      <c r="S29" s="106">
        <f>_xll.qlCalendarAdvance(Calendar,SettlementDate,N29,"mf",TRUE)</f>
        <v>42940</v>
      </c>
      <c r="T29" s="106">
        <f>_xll.qlCalendarAdvance(Calendar,SettlementDate,O29,"mf",TRUE)</f>
        <v>43031</v>
      </c>
      <c r="U29" s="97">
        <f>_xll.qlIndexFixing(Index3M,R29,TRUE,_xll.ohTrigger(Trigger,Trigger3M,InterestRatesTrigger))</f>
        <v>-2.789999998755636E-3</v>
      </c>
      <c r="V29" s="97">
        <f>IFERROR(_xll.qlQuoteValue(P29,_xll.ohTrigger(Trigger,Trigger3M,InterestRatesTrigger)),NA())</f>
        <v>-2.7900000000000004E-3</v>
      </c>
      <c r="W29" s="94" t="b">
        <f t="shared" si="8"/>
        <v>1</v>
      </c>
      <c r="X29" s="124">
        <f t="shared" si="9"/>
        <v>1.2443644205328841E-8</v>
      </c>
      <c r="Y29" s="50" t="b">
        <f>ABS(X29/10000)&lt;=ABS('General Settings'!$D$26)</f>
        <v>1</v>
      </c>
      <c r="AG29" s="127" t="e">
        <f>NA()</f>
        <v>#N/A</v>
      </c>
      <c r="AI29" s="50" t="str">
        <v>EUR4x7F_Quote</v>
      </c>
    </row>
    <row r="30" spans="3:35" x14ac:dyDescent="0.2">
      <c r="M30" s="94" t="s">
        <v>146</v>
      </c>
      <c r="N30" s="94" t="s">
        <v>67</v>
      </c>
      <c r="O30" s="94" t="str">
        <f t="shared" si="6"/>
        <v>11M</v>
      </c>
      <c r="P30" s="94" t="str">
        <f t="shared" si="7"/>
        <v>EUR8x11F_Quote</v>
      </c>
      <c r="Q30" s="171"/>
      <c r="R30" s="106">
        <f>_xll.qlInterestRateIndexFixingDate(Index3M,S30)</f>
        <v>42965</v>
      </c>
      <c r="S30" s="106">
        <f>_xll.qlCalendarAdvance(Calendar,SettlementDate,N30,"mf",TRUE)</f>
        <v>42969</v>
      </c>
      <c r="T30" s="106">
        <f>_xll.qlCalendarAdvance(Calendar,SettlementDate,O30,"mf",TRUE)</f>
        <v>43061</v>
      </c>
      <c r="U30" s="97">
        <f>_xll.qlIndexFixing(Index3M,R30,TRUE,_xll.ohTrigger(Trigger,Trigger3M,InterestRatesTrigger))</f>
        <v>-2.7500000000010732E-3</v>
      </c>
      <c r="V30" s="97">
        <f>IFERROR(_xll.qlQuoteValue(P30,_xll.ohTrigger(Trigger,Trigger3M,InterestRatesTrigger)),NA())</f>
        <v>-2.7500000000000003E-3</v>
      </c>
      <c r="W30" s="94" t="b">
        <f t="shared" si="8"/>
        <v>1</v>
      </c>
      <c r="X30" s="124">
        <f t="shared" si="9"/>
        <v>-1.0729264698916552E-11</v>
      </c>
      <c r="Y30" s="50" t="b">
        <f>ABS(X30/10000)&lt;=ABS('General Settings'!$D$26)</f>
        <v>1</v>
      </c>
      <c r="AG30" s="127" t="e">
        <f>NA()</f>
        <v>#N/A</v>
      </c>
      <c r="AI30" s="50" t="str">
        <v>EUR5x8F_Quote</v>
      </c>
    </row>
    <row r="31" spans="3:35" x14ac:dyDescent="0.2">
      <c r="K31" s="61" t="b">
        <v>0</v>
      </c>
      <c r="M31" s="94" t="s">
        <v>146</v>
      </c>
      <c r="N31" s="94" t="s">
        <v>68</v>
      </c>
      <c r="O31" s="94" t="str">
        <f t="shared" si="6"/>
        <v>12M</v>
      </c>
      <c r="P31" s="94" t="str">
        <f t="shared" si="7"/>
        <v>EUR9x12F_Quote</v>
      </c>
      <c r="Q31" s="171"/>
      <c r="R31" s="106">
        <f>_xll.qlInterestRateIndexFixingDate(Index3M,S31)</f>
        <v>42998</v>
      </c>
      <c r="S31" s="106">
        <f>_xll.qlCalendarAdvance(Calendar,SettlementDate,N31,"mf",TRUE)</f>
        <v>43000</v>
      </c>
      <c r="T31" s="106">
        <f>_xll.qlCalendarAdvance(Calendar,SettlementDate,O31,"mf",TRUE)</f>
        <v>43091</v>
      </c>
      <c r="U31" s="97">
        <f>_xll.qlIndexFixing(Index3M,R31,TRUE,_xll.ohTrigger(Trigger,Trigger3M,InterestRatesTrigger))</f>
        <v>-2.7000000000001198E-3</v>
      </c>
      <c r="V31" s="97">
        <f>IFERROR(_xll.qlQuoteValue(P31,_xll.ohTrigger(Trigger,Trigger3M,InterestRatesTrigger)),NA())</f>
        <v>-2.7000000000000001E-3</v>
      </c>
      <c r="W31" s="94" t="b">
        <f t="shared" si="8"/>
        <v>1</v>
      </c>
      <c r="X31" s="124">
        <f t="shared" si="9"/>
        <v>-1.1969591984239969E-12</v>
      </c>
      <c r="Y31" s="50" t="b">
        <f>ABS(X31/10000)&lt;=ABS('General Settings'!$D$26)</f>
        <v>1</v>
      </c>
      <c r="AG31" s="127" t="e">
        <f>NA()</f>
        <v>#N/A</v>
      </c>
      <c r="AI31" s="50" t="str">
        <v>EUR6x9F_Quote</v>
      </c>
    </row>
    <row r="32" spans="3:35" x14ac:dyDescent="0.2">
      <c r="M32" s="94" t="s">
        <v>146</v>
      </c>
      <c r="N32" s="94" t="s">
        <v>69</v>
      </c>
      <c r="O32" s="94" t="str">
        <f t="shared" si="6"/>
        <v>13M</v>
      </c>
      <c r="P32" s="94" t="str">
        <f t="shared" si="7"/>
        <v>EUR10x13F_Quote</v>
      </c>
      <c r="Q32" s="171"/>
      <c r="R32" s="106">
        <f>_xll.qlInterestRateIndexFixingDate(Index3M,S32)</f>
        <v>43027</v>
      </c>
      <c r="S32" s="106">
        <f>_xll.qlCalendarAdvance(Calendar,SettlementDate,N32,"mf",TRUE)</f>
        <v>43031</v>
      </c>
      <c r="T32" s="106">
        <f>_xll.qlCalendarAdvance(Calendar,SettlementDate,O32,"mf",TRUE)</f>
        <v>43122</v>
      </c>
      <c r="U32" s="97">
        <f>_xll.qlIndexFixing(Index3M,R32,TRUE,_xll.ohTrigger(Trigger,Trigger3M,InterestRatesTrigger))</f>
        <v>-2.6399999991204475E-3</v>
      </c>
      <c r="V32" s="97">
        <f>IFERROR(_xll.qlQuoteValue(P32,_xll.ohTrigger(Trigger,Trigger3M,InterestRatesTrigger)),NA())</f>
        <v>-2.64E-3</v>
      </c>
      <c r="W32" s="94" t="b">
        <f t="shared" si="8"/>
        <v>1</v>
      </c>
      <c r="X32" s="124">
        <f t="shared" si="9"/>
        <v>8.7955250721583056E-9</v>
      </c>
      <c r="Y32" s="50" t="b">
        <f>ABS(X32/10000)&lt;=ABS('General Settings'!$D$26)</f>
        <v>1</v>
      </c>
      <c r="AG32" s="127" t="e">
        <f>NA()</f>
        <v>#N/A</v>
      </c>
      <c r="AI32" s="50" t="str">
        <v>EUR7x10F_Quote</v>
      </c>
    </row>
    <row r="33" spans="13:35" x14ac:dyDescent="0.2">
      <c r="M33" s="94" t="s">
        <v>146</v>
      </c>
      <c r="N33" s="94" t="s">
        <v>70</v>
      </c>
      <c r="O33" s="94" t="str">
        <f t="shared" si="6"/>
        <v>14M</v>
      </c>
      <c r="P33" s="94" t="str">
        <f t="shared" si="7"/>
        <v>EUR11x14F_Quote</v>
      </c>
      <c r="Q33" s="171"/>
      <c r="R33" s="106">
        <f>_xll.qlInterestRateIndexFixingDate(Index3M,S33)</f>
        <v>43059</v>
      </c>
      <c r="S33" s="106">
        <f>_xll.qlCalendarAdvance(Calendar,SettlementDate,N33,"mf",TRUE)</f>
        <v>43061</v>
      </c>
      <c r="T33" s="106">
        <f>_xll.qlCalendarAdvance(Calendar,SettlementDate,O33,"mf",TRUE)</f>
        <v>43153</v>
      </c>
      <c r="U33" s="97">
        <f>_xll.qlIndexFixing(Index3M,R33,TRUE,_xll.ohTrigger(Trigger,Trigger3M,InterestRatesTrigger))</f>
        <v>-2.6100000000259613E-3</v>
      </c>
      <c r="V33" s="97">
        <f>IFERROR(_xll.qlQuoteValue(P33,_xll.ohTrigger(Trigger,Trigger3M,InterestRatesTrigger)),NA())</f>
        <v>-2.6099999999999999E-3</v>
      </c>
      <c r="W33" s="94" t="b">
        <f t="shared" si="8"/>
        <v>1</v>
      </c>
      <c r="X33" s="124">
        <f t="shared" si="9"/>
        <v>-2.5961437860599901E-10</v>
      </c>
      <c r="Y33" s="50" t="b">
        <f>ABS(X33/10000)&lt;=ABS('General Settings'!$D$26)</f>
        <v>1</v>
      </c>
      <c r="AG33" s="127" t="e">
        <f>NA()</f>
        <v>#N/A</v>
      </c>
      <c r="AI33" s="50" t="str">
        <v>EUR8x11F_Quote</v>
      </c>
    </row>
    <row r="34" spans="13:35" x14ac:dyDescent="0.2">
      <c r="M34" s="94" t="s">
        <v>146</v>
      </c>
      <c r="N34" s="94" t="s">
        <v>102</v>
      </c>
      <c r="O34" s="94" t="str">
        <f t="shared" si="6"/>
        <v>15M</v>
      </c>
      <c r="P34" s="94" t="str">
        <f t="shared" si="7"/>
        <v>EUR12x15F_Quote</v>
      </c>
      <c r="Q34" s="171"/>
      <c r="R34" s="106">
        <f>_xll.qlInterestRateIndexFixingDate(Index3M,S34)</f>
        <v>43089</v>
      </c>
      <c r="S34" s="106">
        <f>_xll.qlCalendarAdvance(Calendar,SettlementDate,N34,"mf",TRUE)</f>
        <v>43091</v>
      </c>
      <c r="T34" s="106">
        <f>_xll.qlCalendarAdvance(Calendar,SettlementDate,O34,"mf",TRUE)</f>
        <v>43181</v>
      </c>
      <c r="U34" s="97">
        <f>_xll.qlIndexFixing(Index3M,R34,TRUE,_xll.ohTrigger(Trigger,Trigger3M,InterestRatesTrigger))</f>
        <v>-2.5700000000279388E-3</v>
      </c>
      <c r="V34" s="97">
        <f>IFERROR(_xll.qlQuoteValue(P34,_xll.ohTrigger(Trigger,Trigger3M,InterestRatesTrigger)),NA())</f>
        <v>-2.5700000000000002E-3</v>
      </c>
      <c r="W34" s="94" t="b">
        <f t="shared" si="8"/>
        <v>1</v>
      </c>
      <c r="X34" s="124">
        <f t="shared" si="9"/>
        <v>-2.7938588942344467E-10</v>
      </c>
      <c r="Y34" s="50" t="b">
        <f>ABS(X34/10000)&lt;=ABS('General Settings'!$D$26)</f>
        <v>1</v>
      </c>
      <c r="AG34" s="128" t="e">
        <f>NA()</f>
        <v>#N/A</v>
      </c>
      <c r="AI34" s="50" t="str">
        <v>EUR9x12F_Quote</v>
      </c>
    </row>
    <row r="35" spans="13:35" x14ac:dyDescent="0.2">
      <c r="M35" s="93" t="s">
        <v>110</v>
      </c>
      <c r="N35" s="93"/>
      <c r="O35" s="93" t="str">
        <f>_xll.qlIMMNextCode(EvaluationDate+2,TRUE,Trigger)</f>
        <v>H7</v>
      </c>
      <c r="P35" s="93" t="str">
        <f t="shared" ref="P35:P60" si="10">Currency&amp;"FUT3M"&amp;O35&amp;QuoteSuffix</f>
        <v>EURFUT3MH7_Quote</v>
      </c>
      <c r="Q35" s="181" t="str">
        <f t="shared" ref="Q35:Q60" si="11">Currency&amp;"FUT3M"&amp;O35&amp;"ConvAdj"&amp;QuoteSuffix</f>
        <v>EURFUT3MH7ConvAdj_Quote</v>
      </c>
      <c r="R35" s="105">
        <f>_xll.qlInterestRateIndexFixingDate(Index3M,S35)</f>
        <v>42807</v>
      </c>
      <c r="S35" s="105">
        <f>_xll.qlIMMdate(O35)</f>
        <v>42809</v>
      </c>
      <c r="T35" s="105">
        <f>_xll.qlInterestRateIndexMaturity(Index3M,S35)</f>
        <v>42901</v>
      </c>
      <c r="U35" s="96">
        <f>_xll.qlIndexFixing(Index3M,R35,TRUE,_xll.ohTrigger(Trigger,Trigger3M,InterestRatesTrigger))</f>
        <v>-3.0207724714456535E-3</v>
      </c>
      <c r="V35" s="96">
        <f>IFERROR((100-_xll.qlQuoteValue(P35,_xll.ohTrigger(Trigger,Trigger3M,InterestRatesTrigger)))/100-_xll.qlQuoteValue(Q35,_xll.ohTrigger(Trigger,Trigger3M,InterestRatesTrigger)),NA())</f>
        <v>-3.025000000000091E-3</v>
      </c>
      <c r="W35" s="93" t="b">
        <f>NOT(ISERROR(V35))</f>
        <v>1</v>
      </c>
      <c r="X35" s="125">
        <f t="shared" si="9"/>
        <v>4.2275285544375076E-2</v>
      </c>
      <c r="Y35" s="52" t="b">
        <f>ABS(X35/10000)&lt;=ABS('General Settings'!$D$27)</f>
        <v>1</v>
      </c>
      <c r="AG35" s="126" t="e">
        <f>NA()</f>
        <v>#N/A</v>
      </c>
      <c r="AI35" s="50" t="str">
        <v>EUR10x13F_Quote</v>
      </c>
    </row>
    <row r="36" spans="13:35" x14ac:dyDescent="0.2">
      <c r="M36" s="94" t="s">
        <v>110</v>
      </c>
      <c r="N36" s="94"/>
      <c r="O36" s="94" t="str">
        <f>_xll.qlIMMNextCode(O35,TRUE,Trigger)</f>
        <v>M7</v>
      </c>
      <c r="P36" s="94" t="str">
        <f t="shared" si="10"/>
        <v>EURFUT3MM7_Quote</v>
      </c>
      <c r="Q36" s="182" t="str">
        <f t="shared" si="11"/>
        <v>EURFUT3MM7ConvAdj_Quote</v>
      </c>
      <c r="R36" s="106">
        <f>_xll.qlInterestRateIndexFixingDate(Index3M,S36)</f>
        <v>42905</v>
      </c>
      <c r="S36" s="106">
        <f>_xll.qlIMMdate(O36)</f>
        <v>42907</v>
      </c>
      <c r="T36" s="106">
        <f>_xll.qlInterestRateIndexMaturity(Index3M,S36)</f>
        <v>42999</v>
      </c>
      <c r="U36" s="97">
        <f>_xll.qlIndexFixing(Index3M,R36,TRUE,_xll.ohTrigger(Trigger,Trigger3M,InterestRatesTrigger))</f>
        <v>-2.8517908614126338E-3</v>
      </c>
      <c r="V36" s="97">
        <f>IFERROR((100-_xll.qlQuoteValue(P36,_xll.ohTrigger(Trigger,Trigger3M,InterestRatesTrigger)))/100-_xll.qlQuoteValue(Q36,_xll.ohTrigger(Trigger,Trigger3M,InterestRatesTrigger)),NA())</f>
        <v>-2.8749999999999431E-3</v>
      </c>
      <c r="W36" s="94" t="b">
        <f t="shared" ref="W36:W60" si="12">NOT(ISERROR(V36))</f>
        <v>1</v>
      </c>
      <c r="X36" s="124">
        <f t="shared" si="9"/>
        <v>0.23209138587309328</v>
      </c>
      <c r="Y36" s="50" t="b">
        <f>ABS(X36/10000)&lt;=ABS('General Settings'!$D$27)</f>
        <v>1</v>
      </c>
      <c r="AG36" s="127" t="e">
        <f>NA()</f>
        <v>#N/A</v>
      </c>
      <c r="AI36" s="50" t="str">
        <v>EUR11x14F_Quote</v>
      </c>
    </row>
    <row r="37" spans="13:35" x14ac:dyDescent="0.2">
      <c r="M37" s="94" t="s">
        <v>110</v>
      </c>
      <c r="N37" s="94"/>
      <c r="O37" s="94" t="str">
        <f>_xll.qlIMMNextCode(O36,TRUE,Trigger)</f>
        <v>U7</v>
      </c>
      <c r="P37" s="94" t="str">
        <f t="shared" si="10"/>
        <v>EURFUT3MU7_Quote</v>
      </c>
      <c r="Q37" s="182" t="str">
        <f t="shared" si="11"/>
        <v>EURFUT3MU7ConvAdj_Quote</v>
      </c>
      <c r="R37" s="106">
        <f>_xll.qlInterestRateIndexFixingDate(Index3M,S37)</f>
        <v>42996</v>
      </c>
      <c r="S37" s="106">
        <f>_xll.qlIMMdate(O37)</f>
        <v>42998</v>
      </c>
      <c r="T37" s="106">
        <f>_xll.qlInterestRateIndexMaturity(Index3M,S37)</f>
        <v>43089</v>
      </c>
      <c r="U37" s="97">
        <f>_xll.qlIndexFixing(Index3M,R37,TRUE,_xll.ohTrigger(Trigger,Trigger3M,InterestRatesTrigger))</f>
        <v>-2.7038364002485893E-3</v>
      </c>
      <c r="V37" s="97">
        <f>IFERROR((100-_xll.qlQuoteValue(P37,_xll.ohTrigger(Trigger,Trigger3M,InterestRatesTrigger)))/100-_xll.qlQuoteValue(Q37,_xll.ohTrigger(Trigger,Trigger3M,InterestRatesTrigger)),NA())</f>
        <v>-2.7250000000000798E-3</v>
      </c>
      <c r="W37" s="94" t="b">
        <f t="shared" si="12"/>
        <v>1</v>
      </c>
      <c r="X37" s="124">
        <f t="shared" si="9"/>
        <v>0.21163599751490483</v>
      </c>
      <c r="Y37" s="50" t="b">
        <f>ABS(X37/10000)&lt;=ABS('General Settings'!$D$27)</f>
        <v>1</v>
      </c>
      <c r="AG37" s="127" t="e">
        <f>NA()</f>
        <v>#N/A</v>
      </c>
      <c r="AI37" s="50" t="str">
        <v>EUR12x15F_Quote</v>
      </c>
    </row>
    <row r="38" spans="13:35" x14ac:dyDescent="0.2">
      <c r="M38" s="94" t="s">
        <v>110</v>
      </c>
      <c r="N38" s="94"/>
      <c r="O38" s="94" t="str">
        <f>_xll.qlIMMNextCode(O37,TRUE,Trigger)</f>
        <v>Z7</v>
      </c>
      <c r="P38" s="94" t="str">
        <f t="shared" si="10"/>
        <v>EURFUT3MZ7_Quote</v>
      </c>
      <c r="Q38" s="182" t="str">
        <f t="shared" si="11"/>
        <v>EURFUT3MZ7ConvAdj_Quote</v>
      </c>
      <c r="R38" s="106">
        <f>_xll.qlInterestRateIndexFixingDate(Index3M,S38)</f>
        <v>43087</v>
      </c>
      <c r="S38" s="106">
        <f>_xll.qlIMMdate(O38)</f>
        <v>43089</v>
      </c>
      <c r="T38" s="106">
        <f>_xll.qlInterestRateIndexMaturity(Index3M,S38)</f>
        <v>43179</v>
      </c>
      <c r="U38" s="97">
        <f>_xll.qlIndexFixing(Index3M,R38,TRUE,_xll.ohTrigger(Trigger,Trigger3M,InterestRatesTrigger))</f>
        <v>-2.5720483236222336E-3</v>
      </c>
      <c r="V38" s="97">
        <f>IFERROR((100-_xll.qlQuoteValue(P38,_xll.ohTrigger(Trigger,Trigger3M,InterestRatesTrigger)))/100-_xll.qlQuoteValue(Q38,_xll.ohTrigger(Trigger,Trigger3M,InterestRatesTrigger)),NA())</f>
        <v>-2.5749999999999319E-3</v>
      </c>
      <c r="W38" s="94" t="b">
        <f t="shared" si="12"/>
        <v>1</v>
      </c>
      <c r="X38" s="124">
        <f t="shared" si="9"/>
        <v>2.9516763776983763E-2</v>
      </c>
      <c r="Y38" s="50" t="b">
        <f>ABS(X38/10000)&lt;=ABS('General Settings'!$D$27)</f>
        <v>1</v>
      </c>
      <c r="AG38" s="127" t="e">
        <f>NA()</f>
        <v>#N/A</v>
      </c>
      <c r="AI38" s="50" t="str">
        <v>EURFUT3MU7_Quote</v>
      </c>
    </row>
    <row r="39" spans="13:35" x14ac:dyDescent="0.2">
      <c r="M39" s="163" t="s">
        <v>110</v>
      </c>
      <c r="N39" s="163"/>
      <c r="O39" s="163" t="str">
        <f>_xll.qlIMMNextCode(O38,TRUE,Trigger)</f>
        <v>H8</v>
      </c>
      <c r="P39" s="163" t="str">
        <f t="shared" si="10"/>
        <v>EURFUT3MH8_Quote</v>
      </c>
      <c r="Q39" s="183" t="str">
        <f t="shared" si="11"/>
        <v>EURFUT3MH8ConvAdj_Quote</v>
      </c>
      <c r="R39" s="164">
        <f>_xll.qlInterestRateIndexFixingDate(Index3M,S39)</f>
        <v>43178</v>
      </c>
      <c r="S39" s="164">
        <f>_xll.qlIMMdate(O39)</f>
        <v>43180</v>
      </c>
      <c r="T39" s="164">
        <f>_xll.qlInterestRateIndexMaturity(Index3M,S39)</f>
        <v>43272</v>
      </c>
      <c r="U39" s="165">
        <f>_xll.qlIndexFixing(Index3M,R39,TRUE,_xll.ohTrigger(Trigger,Trigger3M,InterestRatesTrigger))</f>
        <v>-2.3749999999877554E-3</v>
      </c>
      <c r="V39" s="165">
        <f>IFERROR((100-_xll.qlQuoteValue(P39,_xll.ohTrigger(Trigger,Trigger3M,InterestRatesTrigger)))/100-_xll.qlQuoteValue(Q39,_xll.ohTrigger(Trigger,Trigger3M,InterestRatesTrigger)),NA())</f>
        <v>-2.3750000000001136E-3</v>
      </c>
      <c r="W39" s="163" t="b">
        <f t="shared" si="12"/>
        <v>1</v>
      </c>
      <c r="X39" s="166">
        <f t="shared" si="9"/>
        <v>1.2358170042858774E-10</v>
      </c>
      <c r="Y39" s="123" t="b">
        <f>ABS(X39/10000)&lt;=ABS('General Settings'!$D$27)</f>
        <v>1</v>
      </c>
      <c r="AG39" s="127" t="e">
        <f>NA()</f>
        <v>#N/A</v>
      </c>
      <c r="AI39" s="50" t="str">
        <v>EURFUT3MZ7_Quote</v>
      </c>
    </row>
    <row r="40" spans="13:35" x14ac:dyDescent="0.2">
      <c r="M40" s="94" t="s">
        <v>110</v>
      </c>
      <c r="N40" s="94"/>
      <c r="O40" s="94" t="str">
        <f>_xll.qlIMMNextCode(O39,TRUE,Trigger)</f>
        <v>M8</v>
      </c>
      <c r="P40" s="94" t="str">
        <f t="shared" si="10"/>
        <v>EURFUT3MM8_Quote</v>
      </c>
      <c r="Q40" s="182" t="str">
        <f t="shared" si="11"/>
        <v>EURFUT3MM8ConvAdj_Quote</v>
      </c>
      <c r="R40" s="106">
        <f>_xll.qlInterestRateIndexFixingDate(Index3M,S40)</f>
        <v>43269</v>
      </c>
      <c r="S40" s="106">
        <f>_xll.qlIMMdate(O40)</f>
        <v>43271</v>
      </c>
      <c r="T40" s="106">
        <f>_xll.qlInterestRateIndexMaturity(Index3M,S40)</f>
        <v>43363</v>
      </c>
      <c r="U40" s="97">
        <f>_xll.qlIndexFixing(Index3M,R40,TRUE,_xll.ohTrigger(Trigger,Trigger3M,InterestRatesTrigger))</f>
        <v>-2.2249999996257572E-3</v>
      </c>
      <c r="V40" s="97">
        <f>IFERROR((100-_xll.qlQuoteValue(P40,_xll.ohTrigger(Trigger,Trigger3M,InterestRatesTrigger)))/100-_xll.qlQuoteValue(Q40,_xll.ohTrigger(Trigger,Trigger3M,InterestRatesTrigger)),NA())</f>
        <v>-2.2249999999999657E-3</v>
      </c>
      <c r="W40" s="94" t="b">
        <f t="shared" si="12"/>
        <v>1</v>
      </c>
      <c r="X40" s="124">
        <f t="shared" si="9"/>
        <v>3.7420847670555091E-9</v>
      </c>
      <c r="Y40" s="50" t="b">
        <f>ABS(X40/10000)&lt;=ABS('General Settings'!$D$27)</f>
        <v>1</v>
      </c>
      <c r="AG40" s="127" t="e">
        <f>NA()</f>
        <v>#N/A</v>
      </c>
      <c r="AI40" s="50" t="str">
        <v>EURFUT3MH8_Quote</v>
      </c>
    </row>
    <row r="41" spans="13:35" x14ac:dyDescent="0.2">
      <c r="M41" s="94" t="s">
        <v>110</v>
      </c>
      <c r="N41" s="94"/>
      <c r="O41" s="94" t="str">
        <f>_xll.qlIMMNextCode(O40,TRUE,Trigger)</f>
        <v>U8</v>
      </c>
      <c r="P41" s="94" t="str">
        <f t="shared" si="10"/>
        <v>EURFUT3MU8_Quote</v>
      </c>
      <c r="Q41" s="182" t="str">
        <f t="shared" si="11"/>
        <v>EURFUT3MU8ConvAdj_Quote</v>
      </c>
      <c r="R41" s="106">
        <f>_xll.qlInterestRateIndexFixingDate(Index3M,S41)</f>
        <v>43360</v>
      </c>
      <c r="S41" s="106">
        <f>_xll.qlIMMdate(O41)</f>
        <v>43362</v>
      </c>
      <c r="T41" s="106">
        <f>_xll.qlInterestRateIndexMaturity(Index3M,S41)</f>
        <v>43453</v>
      </c>
      <c r="U41" s="97">
        <f>_xll.qlIndexFixing(Index3M,R41,TRUE,_xll.ohTrigger(Trigger,Trigger3M,InterestRatesTrigger))</f>
        <v>-2.0249999989667409E-3</v>
      </c>
      <c r="V41" s="97">
        <f>IFERROR((100-_xll.qlQuoteValue(P41,_xll.ohTrigger(Trigger,Trigger3M,InterestRatesTrigger)))/100-_xll.qlQuoteValue(Q41,_xll.ohTrigger(Trigger,Trigger3M,InterestRatesTrigger)),NA())</f>
        <v>-2.0250000000000055E-3</v>
      </c>
      <c r="W41" s="94" t="b">
        <f t="shared" si="12"/>
        <v>1</v>
      </c>
      <c r="X41" s="124">
        <f t="shared" si="9"/>
        <v>1.0332646196986595E-8</v>
      </c>
      <c r="Y41" s="50" t="b">
        <f>ABS(X41/10000)&lt;=ABS('General Settings'!$D$27)</f>
        <v>1</v>
      </c>
      <c r="AG41" s="127" t="e">
        <f>NA()</f>
        <v>#N/A</v>
      </c>
      <c r="AI41" s="50" t="str">
        <v>EURFUT3MM8_Quote</v>
      </c>
    </row>
    <row r="42" spans="13:35" x14ac:dyDescent="0.2">
      <c r="M42" s="94" t="s">
        <v>110</v>
      </c>
      <c r="N42" s="94"/>
      <c r="O42" s="94" t="str">
        <f>_xll.qlIMMNextCode(O41,TRUE,Trigger)</f>
        <v>Z8</v>
      </c>
      <c r="P42" s="94" t="str">
        <f t="shared" si="10"/>
        <v>EURFUT3MZ8_Quote</v>
      </c>
      <c r="Q42" s="182" t="str">
        <f t="shared" si="11"/>
        <v>EURFUT3MZ8ConvAdj_Quote</v>
      </c>
      <c r="R42" s="106">
        <f>_xll.qlInterestRateIndexFixingDate(Index3M,S42)</f>
        <v>43451</v>
      </c>
      <c r="S42" s="106">
        <f>_xll.qlIMMdate(O42)</f>
        <v>43453</v>
      </c>
      <c r="T42" s="106">
        <f>_xll.qlInterestRateIndexMaturity(Index3M,S42)</f>
        <v>43543</v>
      </c>
      <c r="U42" s="97">
        <f>_xll.qlIndexFixing(Index3M,R42,TRUE,_xll.ohTrigger(Trigger,Trigger3M,InterestRatesTrigger))</f>
        <v>-1.6749999994991605E-3</v>
      </c>
      <c r="V42" s="97">
        <f>IFERROR((100-_xll.qlQuoteValue(P42,_xll.ohTrigger(Trigger,Trigger3M,InterestRatesTrigger)))/100-_xll.qlQuoteValue(Q42,_xll.ohTrigger(Trigger,Trigger3M,InterestRatesTrigger)),NA())</f>
        <v>-1.6750000000000397E-3</v>
      </c>
      <c r="W42" s="94" t="b">
        <f t="shared" si="12"/>
        <v>1</v>
      </c>
      <c r="X42" s="124">
        <f t="shared" si="9"/>
        <v>5.0087928596398434E-9</v>
      </c>
      <c r="Y42" s="50" t="b">
        <f>ABS(X42/10000)&lt;=ABS('General Settings'!$D$27)</f>
        <v>1</v>
      </c>
      <c r="AG42" s="128" t="e">
        <f>NA()</f>
        <v>#N/A</v>
      </c>
      <c r="AI42" s="50" t="str">
        <v>EURFUT3MU8_Quote</v>
      </c>
    </row>
    <row r="43" spans="13:35" x14ac:dyDescent="0.2">
      <c r="M43" s="94" t="s">
        <v>110</v>
      </c>
      <c r="N43" s="94"/>
      <c r="O43" s="94" t="str">
        <f>_xll.qlIMMNextCode(O42,TRUE,Trigger)</f>
        <v>H9</v>
      </c>
      <c r="P43" s="94" t="str">
        <f t="shared" si="10"/>
        <v>EURFUT3MH9_Quote</v>
      </c>
      <c r="Q43" s="182" t="str">
        <f t="shared" si="11"/>
        <v>EURFUT3MH9ConvAdj_Quote</v>
      </c>
      <c r="R43" s="106">
        <f>_xll.qlInterestRateIndexFixingDate(Index3M,S43)</f>
        <v>43542</v>
      </c>
      <c r="S43" s="106">
        <f>_xll.qlIMMdate(O43)</f>
        <v>43544</v>
      </c>
      <c r="T43" s="106">
        <f>_xll.qlInterestRateIndexMaturity(Index3M,S43)</f>
        <v>43636</v>
      </c>
      <c r="U43" s="97">
        <f>_xll.qlIndexFixing(Index3M,R43,TRUE,_xll.ohTrigger(Trigger,Trigger3M,InterestRatesTrigger))</f>
        <v>-1.2749999999744669E-3</v>
      </c>
      <c r="V43" s="97">
        <f>IFERROR((100-_xll.qlQuoteValue(P43,_xll.ohTrigger(Trigger,Trigger3M,InterestRatesTrigger)))/100-_xll.qlQuoteValue(Q43,_xll.ohTrigger(Trigger,Trigger3M,InterestRatesTrigger)),NA())</f>
        <v>-1.2749999999999773E-3</v>
      </c>
      <c r="W43" s="94" t="b">
        <f t="shared" si="12"/>
        <v>1</v>
      </c>
      <c r="X43" s="124">
        <f t="shared" si="9"/>
        <v>2.5510409756845931E-10</v>
      </c>
      <c r="Y43" s="50" t="b">
        <f>ABS(X43/10000)&lt;=ABS('General Settings'!$D$27)</f>
        <v>1</v>
      </c>
      <c r="AG43" s="127" t="e">
        <f>NA()</f>
        <v>#N/A</v>
      </c>
      <c r="AI43" s="50" t="str">
        <v>EURFUT3MZ8_Quote</v>
      </c>
    </row>
    <row r="44" spans="13:35" x14ac:dyDescent="0.2">
      <c r="M44" s="159" t="s">
        <v>110</v>
      </c>
      <c r="N44" s="159"/>
      <c r="O44" s="159" t="str">
        <f>_xll.qlIMMNextCode(O43,TRUE,Trigger)</f>
        <v>M9</v>
      </c>
      <c r="P44" s="159" t="str">
        <f t="shared" si="10"/>
        <v>EURFUT3MM9_Quote</v>
      </c>
      <c r="Q44" s="184" t="str">
        <f t="shared" si="11"/>
        <v>EURFUT3MM9ConvAdj_Quote</v>
      </c>
      <c r="R44" s="160">
        <f>_xll.qlInterestRateIndexFixingDate(Index3M,S44)</f>
        <v>43633</v>
      </c>
      <c r="S44" s="160">
        <f>_xll.qlIMMdate(O44)</f>
        <v>43635</v>
      </c>
      <c r="T44" s="160">
        <f>_xll.qlInterestRateIndexMaturity(Index3M,S44)</f>
        <v>43727</v>
      </c>
      <c r="U44" s="161">
        <f>_xll.qlIndexFixing(Index3M,R44,TRUE,_xll.ohTrigger(Trigger,Trigger3M,InterestRatesTrigger))</f>
        <v>-8.7499999910341068E-4</v>
      </c>
      <c r="V44" s="161">
        <f>IFERROR((100-_xll.qlQuoteValue(P44,_xll.ohTrigger(Trigger,Trigger3M,InterestRatesTrigger)))/100-_xll.qlQuoteValue(Q44,_xll.ohTrigger(Trigger,Trigger3M,InterestRatesTrigger)),NA())</f>
        <v>-8.7500000000005683E-4</v>
      </c>
      <c r="W44" s="159" t="b">
        <f t="shared" si="12"/>
        <v>1</v>
      </c>
      <c r="X44" s="162">
        <f t="shared" si="9"/>
        <v>8.9664614708745427E-9</v>
      </c>
      <c r="Y44" s="168" t="b">
        <f>ABS(X44/10000)&lt;=ABS('General Settings'!$D$27)</f>
        <v>1</v>
      </c>
      <c r="AG44" s="127" t="e">
        <f>NA()</f>
        <v>#N/A</v>
      </c>
      <c r="AI44" s="50" t="str">
        <v>EURAB3E3Y_Quote</v>
      </c>
    </row>
    <row r="45" spans="13:35" x14ac:dyDescent="0.2">
      <c r="M45" s="94" t="s">
        <v>110</v>
      </c>
      <c r="N45" s="94"/>
      <c r="O45" s="94" t="str">
        <f>_xll.qlIMMNextCode(O44,TRUE,Trigger)</f>
        <v>U9</v>
      </c>
      <c r="P45" s="94" t="str">
        <f t="shared" si="10"/>
        <v>EURFUT3MU9_Quote</v>
      </c>
      <c r="Q45" s="182" t="str">
        <f t="shared" si="11"/>
        <v>EURFUT3MU9ConvAdj_Quote</v>
      </c>
      <c r="R45" s="106">
        <f>_xll.qlInterestRateIndexFixingDate(Index3M,S45)</f>
        <v>43724</v>
      </c>
      <c r="S45" s="106">
        <f>_xll.qlIMMdate(O45)</f>
        <v>43726</v>
      </c>
      <c r="T45" s="106">
        <f>_xll.qlInterestRateIndexMaturity(Index3M,S45)</f>
        <v>43817</v>
      </c>
      <c r="U45" s="97">
        <f>_xll.qlIndexFixing(Index3M,R45,TRUE,_xll.ohTrigger(Trigger,Trigger3M,InterestRatesTrigger))</f>
        <v>-4.1918104754411261E-4</v>
      </c>
      <c r="V45" s="97">
        <f>IFERROR((100-_xll.qlQuoteValue(P45,_xll.ohTrigger(Trigger,Trigger3M,InterestRatesTrigger)))/100-_xll.qlQuoteValue(Q45,_xll.ohTrigger(Trigger,Trigger3M,InterestRatesTrigger)),NA())</f>
        <v>-4.2500000000003977E-4</v>
      </c>
      <c r="W45" s="94" t="b">
        <f t="shared" si="12"/>
        <v>1</v>
      </c>
      <c r="X45" s="124">
        <f t="shared" si="9"/>
        <v>5.8189524559271608E-2</v>
      </c>
      <c r="Y45" s="50" t="b">
        <f>ABS(X45/10000)&lt;=ABS('General Settings'!$D$27)</f>
        <v>1</v>
      </c>
      <c r="AG45" s="127" t="e">
        <f>NA()</f>
        <v>#N/A</v>
      </c>
      <c r="AI45" s="50" t="str">
        <v>EURAB3E4Y_Quote</v>
      </c>
    </row>
    <row r="46" spans="13:35" x14ac:dyDescent="0.2">
      <c r="M46" s="94" t="s">
        <v>110</v>
      </c>
      <c r="N46" s="94"/>
      <c r="O46" s="94" t="str">
        <f>_xll.qlIMMNextCode(O45,TRUE,Trigger)</f>
        <v>Z9</v>
      </c>
      <c r="P46" s="94" t="str">
        <f t="shared" si="10"/>
        <v>EURFUT3MZ9_Quote</v>
      </c>
      <c r="Q46" s="182" t="str">
        <f t="shared" si="11"/>
        <v>EURFUT3MZ9ConvAdj_Quote</v>
      </c>
      <c r="R46" s="106">
        <f>_xll.qlInterestRateIndexFixingDate(Index3M,S46)</f>
        <v>43815</v>
      </c>
      <c r="S46" s="106">
        <f>_xll.qlIMMdate(O46)</f>
        <v>43817</v>
      </c>
      <c r="T46" s="106">
        <f>_xll.qlInterestRateIndexMaturity(Index3M,S46)</f>
        <v>43908</v>
      </c>
      <c r="U46" s="97">
        <f>_xll.qlIndexFixing(Index3M,R46,TRUE,_xll.ohTrigger(Trigger,Trigger3M,InterestRatesTrigger))</f>
        <v>1.1603294384310414E-4</v>
      </c>
      <c r="V46" s="97">
        <f>IFERROR((100-_xll.qlQuoteValue(P46,_xll.ohTrigger(Trigger,Trigger3M,InterestRatesTrigger)))/100-_xll.qlQuoteValue(Q46,_xll.ohTrigger(Trigger,Trigger3M,InterestRatesTrigger)),NA())</f>
        <v>1.9999999999996022E-4</v>
      </c>
      <c r="W46" s="94" t="b">
        <f t="shared" si="12"/>
        <v>1</v>
      </c>
      <c r="X46" s="124">
        <f t="shared" si="9"/>
        <v>-0.83967056156856079</v>
      </c>
      <c r="Y46" s="50" t="b">
        <f>ABS(X46/10000)&lt;=ABS('General Settings'!$D$27)</f>
        <v>0</v>
      </c>
      <c r="AG46" s="127" t="e">
        <f>NA()</f>
        <v>#N/A</v>
      </c>
      <c r="AI46" s="50" t="str">
        <v>EURAB3E5Y_Quote</v>
      </c>
    </row>
    <row r="47" spans="13:35" x14ac:dyDescent="0.2">
      <c r="M47" s="94" t="s">
        <v>110</v>
      </c>
      <c r="N47" s="94"/>
      <c r="O47" s="94" t="str">
        <f>_xll.qlIMMNextCode(O46,TRUE,Trigger)</f>
        <v>H0</v>
      </c>
      <c r="P47" s="94" t="str">
        <f t="shared" si="10"/>
        <v>EURFUT3MH0_Quote</v>
      </c>
      <c r="Q47" s="182" t="str">
        <f t="shared" si="11"/>
        <v>EURFUT3MH0ConvAdj_Quote</v>
      </c>
      <c r="R47" s="106">
        <f>_xll.qlInterestRateIndexFixingDate(Index3M,S47)</f>
        <v>43906</v>
      </c>
      <c r="S47" s="106">
        <f>_xll.qlIMMdate(O47)</f>
        <v>43908</v>
      </c>
      <c r="T47" s="106">
        <f>_xll.qlInterestRateIndexMaturity(Index3M,S47)</f>
        <v>44000</v>
      </c>
      <c r="U47" s="97">
        <f>_xll.qlIndexFixing(Index3M,R47,TRUE,_xll.ohTrigger(Trigger,Trigger3M,InterestRatesTrigger))</f>
        <v>7.1822277009747648E-4</v>
      </c>
      <c r="V47" s="97">
        <f>IFERROR((100-_xll.qlQuoteValue(P47,_xll.ohTrigger(Trigger,Trigger3M,InterestRatesTrigger)))/100-_xll.qlQuoteValue(Q47,_xll.ohTrigger(Trigger,Trigger3M,InterestRatesTrigger)),NA())</f>
        <v>7.7500000000000572E-4</v>
      </c>
      <c r="W47" s="94" t="b">
        <f t="shared" si="12"/>
        <v>1</v>
      </c>
      <c r="X47" s="124">
        <f t="shared" si="9"/>
        <v>-0.56777229902529236</v>
      </c>
      <c r="Y47" s="50" t="b">
        <f>ABS(X47/10000)&lt;=ABS('General Settings'!$D$27)</f>
        <v>0</v>
      </c>
      <c r="AG47" s="127" t="e">
        <f>NA()</f>
        <v>#N/A</v>
      </c>
      <c r="AI47" s="50" t="str">
        <v>EURAB3E6Y_Quote</v>
      </c>
    </row>
    <row r="48" spans="13:35" x14ac:dyDescent="0.2">
      <c r="M48" s="94" t="s">
        <v>110</v>
      </c>
      <c r="N48" s="94"/>
      <c r="O48" s="94" t="str">
        <f>_xll.qlIMMNextCode(O47,TRUE,Trigger)</f>
        <v>M0</v>
      </c>
      <c r="P48" s="94" t="str">
        <f t="shared" si="10"/>
        <v>EURFUT3MM0_Quote</v>
      </c>
      <c r="Q48" s="182" t="str">
        <f t="shared" si="11"/>
        <v>EURFUT3MM0ConvAdj_Quote</v>
      </c>
      <c r="R48" s="106">
        <f>_xll.qlInterestRateIndexFixingDate(Index3M,S48)</f>
        <v>43997</v>
      </c>
      <c r="S48" s="106">
        <f>_xll.qlIMMdate(O48)</f>
        <v>43999</v>
      </c>
      <c r="T48" s="106">
        <f>_xll.qlInterestRateIndexMaturity(Index3M,S48)</f>
        <v>44091</v>
      </c>
      <c r="U48" s="97">
        <f>_xll.qlIndexFixing(Index3M,R48,TRUE,_xll.ohTrigger(Trigger,Trigger3M,InterestRatesTrigger))</f>
        <v>1.3766649357986787E-3</v>
      </c>
      <c r="V48" s="97">
        <f>IFERROR((100-_xll.qlQuoteValue(P48,_xll.ohTrigger(Trigger,Trigger3M,InterestRatesTrigger)))/100-_xll.qlQuoteValue(Q48,_xll.ohTrigger(Trigger,Trigger3M,InterestRatesTrigger)),NA())</f>
        <v>1.5250000000000341E-3</v>
      </c>
      <c r="W48" s="94" t="b">
        <f t="shared" si="12"/>
        <v>1</v>
      </c>
      <c r="X48" s="124">
        <f t="shared" si="9"/>
        <v>-1.4833506420135547</v>
      </c>
      <c r="Y48" s="50" t="b">
        <f>ABS(X48/10000)&lt;=ABS('General Settings'!$D$27)</f>
        <v>0</v>
      </c>
      <c r="AG48" s="127" t="e">
        <f>NA()</f>
        <v>#N/A</v>
      </c>
      <c r="AI48" s="50" t="str">
        <v>EURAB3E7Y_Quote</v>
      </c>
    </row>
    <row r="49" spans="12:35" x14ac:dyDescent="0.2">
      <c r="M49" s="94" t="s">
        <v>110</v>
      </c>
      <c r="N49" s="94"/>
      <c r="O49" s="94" t="str">
        <f>_xll.qlIMMNextCode(O48,TRUE,Trigger)</f>
        <v>U0</v>
      </c>
      <c r="P49" s="94" t="str">
        <f t="shared" si="10"/>
        <v>EURFUT3MU0_Quote</v>
      </c>
      <c r="Q49" s="182" t="str">
        <f t="shared" si="11"/>
        <v>EURFUT3MU0ConvAdj_Quote</v>
      </c>
      <c r="R49" s="106">
        <f>_xll.qlInterestRateIndexFixingDate(Index3M,S49)</f>
        <v>44088</v>
      </c>
      <c r="S49" s="106">
        <f>_xll.qlIMMdate(O49)</f>
        <v>44090</v>
      </c>
      <c r="T49" s="106">
        <f>_xll.qlInterestRateIndexMaturity(Index3M,S49)</f>
        <v>44181</v>
      </c>
      <c r="U49" s="97">
        <f>_xll.qlIndexFixing(Index3M,R49,TRUE,_xll.ohTrigger(Trigger,Trigger3M,InterestRatesTrigger))</f>
        <v>2.0914437480856873E-3</v>
      </c>
      <c r="V49" s="97">
        <f>IFERROR((100-_xll.qlQuoteValue(P49,_xll.ohTrigger(Trigger,Trigger3M,InterestRatesTrigger)))/100-_xll.qlQuoteValue(Q49,_xll.ohTrigger(Trigger,Trigger3M,InterestRatesTrigger)),NA())</f>
        <v>2.3250000000000172E-3</v>
      </c>
      <c r="W49" s="94" t="b">
        <f t="shared" si="12"/>
        <v>1</v>
      </c>
      <c r="X49" s="124">
        <f t="shared" si="9"/>
        <v>-2.3355625191432989</v>
      </c>
      <c r="Y49" s="50" t="b">
        <f>ABS(X49/10000)&lt;=ABS('General Settings'!$D$27)</f>
        <v>0</v>
      </c>
      <c r="AG49" s="127" t="e">
        <f>NA()</f>
        <v>#N/A</v>
      </c>
      <c r="AI49" s="50" t="str">
        <v>EURAB3E8Y_Quote</v>
      </c>
    </row>
    <row r="50" spans="12:35" x14ac:dyDescent="0.2">
      <c r="M50" s="94" t="s">
        <v>110</v>
      </c>
      <c r="N50" s="94"/>
      <c r="O50" s="94" t="str">
        <f>_xll.qlIMMNextCode(O49,TRUE,Trigger)</f>
        <v>Z0</v>
      </c>
      <c r="P50" s="94" t="str">
        <f t="shared" si="10"/>
        <v>EURFUT3MZ0_Quote</v>
      </c>
      <c r="Q50" s="182" t="str">
        <f t="shared" si="11"/>
        <v>EURFUT3MZ0ConvAdj_Quote</v>
      </c>
      <c r="R50" s="106">
        <f>_xll.qlInterestRateIndexFixingDate(Index3M,S50)</f>
        <v>44179</v>
      </c>
      <c r="S50" s="106">
        <f>_xll.qlIMMdate(O50)</f>
        <v>44181</v>
      </c>
      <c r="T50" s="106">
        <f>_xll.qlInterestRateIndexMaturity(Index3M,S50)</f>
        <v>44271</v>
      </c>
      <c r="U50" s="97">
        <f>_xll.qlIndexFixing(Index3M,R50,TRUE,_xll.ohTrigger(Trigger,Trigger3M,InterestRatesTrigger))</f>
        <v>2.8599103933979464E-3</v>
      </c>
      <c r="V50" s="97">
        <f>IFERROR((100-_xll.qlQuoteValue(P50,_xll.ohTrigger(Trigger,Trigger3M,InterestRatesTrigger)))/100-_xll.qlQuoteValue(Q50,_xll.ohTrigger(Trigger,Trigger3M,InterestRatesTrigger)),NA())</f>
        <v>3.1999999999999316E-3</v>
      </c>
      <c r="W50" s="94" t="b">
        <f t="shared" si="12"/>
        <v>1</v>
      </c>
      <c r="X50" s="124">
        <f t="shared" si="9"/>
        <v>-3.4008960660198522</v>
      </c>
      <c r="Y50" s="50" t="b">
        <f>ABS(X50/10000)&lt;=ABS('General Settings'!$D$27)</f>
        <v>0</v>
      </c>
      <c r="AG50" s="127" t="e">
        <f>NA()</f>
        <v>#N/A</v>
      </c>
      <c r="AI50" s="50" t="str">
        <v>EURAB3E9Y_Quote</v>
      </c>
    </row>
    <row r="51" spans="12:35" x14ac:dyDescent="0.2">
      <c r="M51" s="94" t="s">
        <v>110</v>
      </c>
      <c r="N51" s="94"/>
      <c r="O51" s="94" t="str">
        <f>_xll.qlIMMNextCode(O50,TRUE,Trigger)</f>
        <v>H1</v>
      </c>
      <c r="P51" s="94" t="str">
        <f t="shared" si="10"/>
        <v>EURFUT3MH1_Quote</v>
      </c>
      <c r="Q51" s="182" t="str">
        <f t="shared" si="11"/>
        <v>EURFUT3MH1ConvAdj_Quote</v>
      </c>
      <c r="R51" s="106">
        <f>_xll.qlInterestRateIndexFixingDate(Index3M,S51)</f>
        <v>44270</v>
      </c>
      <c r="S51" s="106">
        <f>_xll.qlIMMdate(O51)</f>
        <v>44272</v>
      </c>
      <c r="T51" s="106">
        <f>_xll.qlInterestRateIndexMaturity(Index3M,S51)</f>
        <v>44364</v>
      </c>
      <c r="U51" s="97">
        <f>_xll.qlIndexFixing(Index3M,R51,TRUE,_xll.ohTrigger(Trigger,Trigger3M,InterestRatesTrigger))</f>
        <v>3.6566722472490725E-3</v>
      </c>
      <c r="V51" s="97">
        <f>IFERROR((100-_xll.qlQuoteValue(P51,_xll.ohTrigger(Trigger,Trigger3M,InterestRatesTrigger)))/100-_xll.qlQuoteValue(Q51,_xll.ohTrigger(Trigger,Trigger3M,InterestRatesTrigger)),NA())</f>
        <v>4.0500000000000111E-3</v>
      </c>
      <c r="W51" s="94" t="b">
        <f t="shared" si="12"/>
        <v>1</v>
      </c>
      <c r="X51" s="124">
        <f t="shared" si="9"/>
        <v>-3.9332775275093859</v>
      </c>
      <c r="Y51" s="50" t="b">
        <f>ABS(X51/10000)&lt;=ABS('General Settings'!$D$27)</f>
        <v>0</v>
      </c>
      <c r="AG51" s="127" t="e">
        <f>NA()</f>
        <v>#N/A</v>
      </c>
      <c r="AI51" s="50" t="str">
        <v>EURAB3E10Y_Quote</v>
      </c>
    </row>
    <row r="52" spans="12:35" x14ac:dyDescent="0.2">
      <c r="M52" s="94" t="s">
        <v>110</v>
      </c>
      <c r="N52" s="94"/>
      <c r="O52" s="94" t="str">
        <f>_xll.qlIMMNextCode(O51,TRUE,Trigger)</f>
        <v>M1</v>
      </c>
      <c r="P52" s="94" t="str">
        <f t="shared" si="10"/>
        <v>EURFUT3MM1_Quote</v>
      </c>
      <c r="Q52" s="182" t="str">
        <f t="shared" si="11"/>
        <v>EURFUT3MM1ConvAdj_Quote</v>
      </c>
      <c r="R52" s="106">
        <f>_xll.qlInterestRateIndexFixingDate(Index3M,S52)</f>
        <v>44361</v>
      </c>
      <c r="S52" s="106">
        <f>_xll.qlIMMdate(O52)</f>
        <v>44363</v>
      </c>
      <c r="T52" s="106">
        <f>_xll.qlInterestRateIndexMaturity(Index3M,S52)</f>
        <v>44455</v>
      </c>
      <c r="U52" s="97">
        <f>_xll.qlIndexFixing(Index3M,R52,TRUE,_xll.ohTrigger(Trigger,Trigger3M,InterestRatesTrigger))</f>
        <v>4.4384769522045333E-3</v>
      </c>
      <c r="V52" s="97">
        <f>IFERROR((100-_xll.qlQuoteValue(P52,_xll.ohTrigger(Trigger,Trigger3M,InterestRatesTrigger)))/100-_xll.qlQuoteValue(Q52,_xll.ohTrigger(Trigger,Trigger3M,InterestRatesTrigger)),NA())</f>
        <v>4.9000000000000909E-3</v>
      </c>
      <c r="W52" s="94" t="b">
        <f t="shared" si="12"/>
        <v>1</v>
      </c>
      <c r="X52" s="124">
        <f t="shared" si="9"/>
        <v>-4.6152304779555759</v>
      </c>
      <c r="Y52" s="50" t="b">
        <f>ABS(X52/10000)&lt;=ABS('General Settings'!$D$27)</f>
        <v>0</v>
      </c>
      <c r="AG52" s="127" t="e">
        <f>NA()</f>
        <v>#N/A</v>
      </c>
      <c r="AI52" s="50" t="str">
        <v>EURAB3E12Y_Quote</v>
      </c>
    </row>
    <row r="53" spans="12:35" x14ac:dyDescent="0.2">
      <c r="M53" s="94" t="s">
        <v>110</v>
      </c>
      <c r="N53" s="94"/>
      <c r="O53" s="94" t="str">
        <f>_xll.qlIMMNextCode(O52,TRUE,Trigger)</f>
        <v>U1</v>
      </c>
      <c r="P53" s="94" t="str">
        <f t="shared" si="10"/>
        <v>EURFUT3MU1_Quote</v>
      </c>
      <c r="Q53" s="182" t="str">
        <f t="shared" si="11"/>
        <v>EURFUT3MU1ConvAdj_Quote</v>
      </c>
      <c r="R53" s="106">
        <f>_xll.qlInterestRateIndexFixingDate(Index3M,S53)</f>
        <v>44452</v>
      </c>
      <c r="S53" s="106">
        <f>_xll.qlIMMdate(O53)</f>
        <v>44454</v>
      </c>
      <c r="T53" s="106">
        <f>_xll.qlInterestRateIndexMaturity(Index3M,S53)</f>
        <v>44545</v>
      </c>
      <c r="U53" s="97">
        <f>_xll.qlIndexFixing(Index3M,R53,TRUE,_xll.ohTrigger(Trigger,Trigger3M,InterestRatesTrigger))</f>
        <v>5.1980746434082863E-3</v>
      </c>
      <c r="V53" s="97">
        <f>IFERROR((100-_xll.qlQuoteValue(P53,_xll.ohTrigger(Trigger,Trigger3M,InterestRatesTrigger)))/100-_xll.qlQuoteValue(Q53,_xll.ohTrigger(Trigger,Trigger3M,InterestRatesTrigger)),NA())</f>
        <v>5.7499999999998863E-3</v>
      </c>
      <c r="W53" s="94" t="b">
        <f t="shared" si="12"/>
        <v>1</v>
      </c>
      <c r="X53" s="124">
        <f t="shared" si="9"/>
        <v>-5.5192535659160002</v>
      </c>
      <c r="Y53" s="50" t="b">
        <f>ABS(X53/10000)&lt;=ABS('General Settings'!$D$27)</f>
        <v>0</v>
      </c>
      <c r="AG53" s="127" t="e">
        <f>NA()</f>
        <v>#N/A</v>
      </c>
      <c r="AI53" s="50" t="str">
        <v>EURAB3E15Y_Quote</v>
      </c>
    </row>
    <row r="54" spans="12:35" x14ac:dyDescent="0.2">
      <c r="M54" s="94" t="s">
        <v>110</v>
      </c>
      <c r="N54" s="94"/>
      <c r="O54" s="94" t="str">
        <f>_xll.qlIMMNextCode(O53,TRUE,Trigger)</f>
        <v>Z1</v>
      </c>
      <c r="P54" s="94" t="str">
        <f t="shared" si="10"/>
        <v>EURFUT3MZ1_Quote</v>
      </c>
      <c r="Q54" s="182" t="str">
        <f t="shared" si="11"/>
        <v>EURFUT3MZ1ConvAdj_Quote</v>
      </c>
      <c r="R54" s="106">
        <f>_xll.qlInterestRateIndexFixingDate(Index3M,S54)</f>
        <v>44543</v>
      </c>
      <c r="S54" s="106">
        <f>_xll.qlIMMdate(O54)</f>
        <v>44545</v>
      </c>
      <c r="T54" s="106">
        <f>_xll.qlInterestRateIndexMaturity(Index3M,S54)</f>
        <v>44635</v>
      </c>
      <c r="U54" s="97">
        <f>_xll.qlIndexFixing(Index3M,R54,TRUE,_xll.ohTrigger(Trigger,Trigger3M,InterestRatesTrigger))</f>
        <v>5.9336270078027553E-3</v>
      </c>
      <c r="V54" s="97">
        <f>IFERROR((100-_xll.qlQuoteValue(P54,_xll.ohTrigger(Trigger,Trigger3M,InterestRatesTrigger)))/100-_xll.qlQuoteValue(Q54,_xll.ohTrigger(Trigger,Trigger3M,InterestRatesTrigger)),NA())</f>
        <v>6.5749999999999888E-3</v>
      </c>
      <c r="W54" s="94" t="b">
        <f t="shared" si="12"/>
        <v>1</v>
      </c>
      <c r="X54" s="124">
        <f t="shared" si="9"/>
        <v>-6.4137299219723349</v>
      </c>
      <c r="Y54" s="50" t="b">
        <f>ABS(X54/10000)&lt;=ABS('General Settings'!$D$27)</f>
        <v>0</v>
      </c>
      <c r="AG54" s="127" t="e">
        <f>NA()</f>
        <v>#N/A</v>
      </c>
      <c r="AI54" s="50" t="str">
        <v>EURAB3E20Y_Quote</v>
      </c>
    </row>
    <row r="55" spans="12:35" x14ac:dyDescent="0.2">
      <c r="M55" s="94" t="s">
        <v>110</v>
      </c>
      <c r="N55" s="94"/>
      <c r="O55" s="94" t="str">
        <f>_xll.qlIMMNextCode(O54,TRUE,Trigger)</f>
        <v>H2</v>
      </c>
      <c r="P55" s="94" t="str">
        <f t="shared" si="10"/>
        <v>EURFUT3MH2_Quote</v>
      </c>
      <c r="Q55" s="182" t="str">
        <f t="shared" si="11"/>
        <v>EURFUT3MH2ConvAdj_Quote</v>
      </c>
      <c r="R55" s="106">
        <f>_xll.qlInterestRateIndexFixingDate(Index3M,S55)</f>
        <v>44634</v>
      </c>
      <c r="S55" s="106">
        <f>_xll.qlIMMdate(O55)</f>
        <v>44636</v>
      </c>
      <c r="T55" s="106">
        <f>_xll.qlInterestRateIndexMaturity(Index3M,S55)</f>
        <v>44728</v>
      </c>
      <c r="U55" s="97">
        <f>_xll.qlIndexFixing(Index3M,R55,TRUE,_xll.ohTrigger(Trigger,Trigger3M,InterestRatesTrigger))</f>
        <v>6.6759454370676164E-3</v>
      </c>
      <c r="V55" s="97">
        <f>IFERROR((100-_xll.qlQuoteValue(P55,_xll.ohTrigger(Trigger,Trigger3M,InterestRatesTrigger)))/100-_xll.qlQuoteValue(Q55,_xll.ohTrigger(Trigger,Trigger3M,InterestRatesTrigger)),NA())</f>
        <v>7.4500000000000451E-3</v>
      </c>
      <c r="W55" s="94" t="b">
        <f t="shared" si="12"/>
        <v>1</v>
      </c>
      <c r="X55" s="124">
        <f t="shared" si="9"/>
        <v>-7.7405456293242869</v>
      </c>
      <c r="Y55" s="50" t="b">
        <f>ABS(X55/10000)&lt;=ABS('General Settings'!$D$27)</f>
        <v>0</v>
      </c>
      <c r="AG55" s="127" t="e">
        <f>NA()</f>
        <v>#N/A</v>
      </c>
      <c r="AI55" s="50" t="str">
        <v>EURAB3E25Y_Quote</v>
      </c>
    </row>
    <row r="56" spans="12:35" x14ac:dyDescent="0.2">
      <c r="M56" s="94" t="s">
        <v>110</v>
      </c>
      <c r="N56" s="94"/>
      <c r="O56" s="94" t="str">
        <f>_xll.qlIMMNextCode(O55,TRUE,Trigger)</f>
        <v>M2</v>
      </c>
      <c r="P56" s="94" t="str">
        <f t="shared" si="10"/>
        <v>EURFUT3MM2_Quote</v>
      </c>
      <c r="Q56" s="182" t="str">
        <f t="shared" si="11"/>
        <v>EURFUT3MM2ConvAdj_Quote</v>
      </c>
      <c r="R56" s="106">
        <f>_xll.qlInterestRateIndexFixingDate(Index3M,S56)</f>
        <v>44725</v>
      </c>
      <c r="S56" s="106">
        <f>_xll.qlIMMdate(O56)</f>
        <v>44727</v>
      </c>
      <c r="T56" s="106">
        <f>_xll.qlInterestRateIndexMaturity(Index3M,S56)</f>
        <v>44819</v>
      </c>
      <c r="U56" s="97">
        <f>_xll.qlIndexFixing(Index3M,R56,TRUE,_xll.ohTrigger(Trigger,Trigger3M,InterestRatesTrigger))</f>
        <v>7.4089151634420857E-3</v>
      </c>
      <c r="V56" s="97">
        <f>IFERROR((100-_xll.qlQuoteValue(P56,_xll.ohTrigger(Trigger,Trigger3M,InterestRatesTrigger)))/100-_xll.qlQuoteValue(Q56,_xll.ohTrigger(Trigger,Trigger3M,InterestRatesTrigger)),NA())</f>
        <v>8.2750000000000063E-3</v>
      </c>
      <c r="W56" s="94" t="b">
        <f t="shared" si="12"/>
        <v>1</v>
      </c>
      <c r="X56" s="124">
        <f t="shared" si="9"/>
        <v>-8.6608483655792057</v>
      </c>
      <c r="Y56" s="50" t="b">
        <f>ABS(X56/10000)&lt;=ABS('General Settings'!$D$27)</f>
        <v>0</v>
      </c>
      <c r="AG56" s="127" t="e">
        <f>NA()</f>
        <v>#N/A</v>
      </c>
      <c r="AI56" s="50" t="str">
        <v>EURAB3E30Y_Quote</v>
      </c>
    </row>
    <row r="57" spans="12:35" x14ac:dyDescent="0.2">
      <c r="M57" s="94" t="s">
        <v>110</v>
      </c>
      <c r="N57" s="94"/>
      <c r="O57" s="94" t="str">
        <f>_xll.qlIMMNextCode(O56,TRUE,Trigger)</f>
        <v>U2</v>
      </c>
      <c r="P57" s="94" t="str">
        <f t="shared" si="10"/>
        <v>EURFUT3MU2_Quote</v>
      </c>
      <c r="Q57" s="182" t="str">
        <f t="shared" si="11"/>
        <v>EURFUT3MU2ConvAdj_Quote</v>
      </c>
      <c r="R57" s="106">
        <f>_xll.qlInterestRateIndexFixingDate(Index3M,S57)</f>
        <v>44823</v>
      </c>
      <c r="S57" s="106">
        <f>_xll.qlIMMdate(O57)</f>
        <v>44825</v>
      </c>
      <c r="T57" s="106">
        <f>_xll.qlInterestRateIndexMaturity(Index3M,S57)</f>
        <v>44916</v>
      </c>
      <c r="U57" s="97">
        <f>_xll.qlIndexFixing(Index3M,R57,TRUE,_xll.ohTrigger(Trigger,Trigger3M,InterestRatesTrigger))</f>
        <v>8.1886576537370474E-3</v>
      </c>
      <c r="V57" s="97">
        <f>IFERROR((100-_xll.qlQuoteValue(P57,_xll.ohTrigger(Trigger,Trigger3M,InterestRatesTrigger)))/100-_xll.qlQuoteValue(Q57,_xll.ohTrigger(Trigger,Trigger3M,InterestRatesTrigger)),NA())</f>
        <v>9.1999999999998749E-3</v>
      </c>
      <c r="W57" s="94" t="b">
        <f t="shared" si="12"/>
        <v>1</v>
      </c>
      <c r="X57" s="124">
        <f t="shared" si="9"/>
        <v>-10.113423462628276</v>
      </c>
      <c r="Y57" s="94" t="b">
        <f>ABS(X57/10000)&lt;=ABS('General Settings'!$D$27)</f>
        <v>0</v>
      </c>
      <c r="AG57" s="127" t="e">
        <f>NA()</f>
        <v>#N/A</v>
      </c>
      <c r="AI57" s="50" t="str">
        <v>EURAB3E40Y_Quote</v>
      </c>
    </row>
    <row r="58" spans="12:35" x14ac:dyDescent="0.2">
      <c r="M58" s="95" t="s">
        <v>110</v>
      </c>
      <c r="N58" s="95"/>
      <c r="O58" s="95" t="str">
        <f>_xll.qlIMMNextCode(O57,TRUE,Trigger)</f>
        <v>Z2</v>
      </c>
      <c r="P58" s="95" t="str">
        <f t="shared" si="10"/>
        <v>EURFUT3MZ2_Quote</v>
      </c>
      <c r="Q58" s="185" t="str">
        <f t="shared" si="11"/>
        <v>EURFUT3MZ2ConvAdj_Quote</v>
      </c>
      <c r="R58" s="107">
        <f>_xll.qlInterestRateIndexFixingDate(Index3M,S58)</f>
        <v>44914</v>
      </c>
      <c r="S58" s="107">
        <f>_xll.qlIMMdate(O58)</f>
        <v>44916</v>
      </c>
      <c r="T58" s="107">
        <f>_xll.qlInterestRateIndexMaturity(Index3M,S58)</f>
        <v>45006</v>
      </c>
      <c r="U58" s="98">
        <f>_xll.qlIndexFixing(Index3M,R58,TRUE,_xll.ohTrigger(Trigger,Trigger3M,InterestRatesTrigger))</f>
        <v>8.9050698531325523E-3</v>
      </c>
      <c r="V58" s="98">
        <f>IFERROR((100-_xll.qlQuoteValue(P58,_xll.ohTrigger(Trigger,Trigger3M,InterestRatesTrigger)))/100-_xll.qlQuoteValue(Q58,_xll.ohTrigger(Trigger,Trigger3M,InterestRatesTrigger)),NA())</f>
        <v>1.0049999999999955E-2</v>
      </c>
      <c r="W58" s="95" t="b">
        <f t="shared" si="12"/>
        <v>1</v>
      </c>
      <c r="X58" s="158">
        <f t="shared" si="9"/>
        <v>-11.449301468674026</v>
      </c>
      <c r="Y58" s="95" t="b">
        <f>ABS(X58/10000)&lt;=ABS('General Settings'!$D$27)</f>
        <v>0</v>
      </c>
      <c r="AG58" s="128" t="e">
        <f>NA()</f>
        <v>#N/A</v>
      </c>
      <c r="AI58" s="50" t="str">
        <v>EURAB3E50Y_Quote</v>
      </c>
    </row>
    <row r="59" spans="12:35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F7</v>
      </c>
      <c r="P59" s="93" t="str">
        <f t="shared" si="10"/>
        <v>EURFUT3MF7_Quote</v>
      </c>
      <c r="Q59" s="181" t="str">
        <f t="shared" si="11"/>
        <v>EURFUT3MF7ConvAdj_Quote</v>
      </c>
      <c r="R59" s="105">
        <f>_xll.qlInterestRateIndexFixingDate(Index3M,S59)</f>
        <v>42751</v>
      </c>
      <c r="S59" s="105">
        <f>_xll.qlIMMdate(O59)</f>
        <v>42753</v>
      </c>
      <c r="T59" s="105">
        <f>_xll.qlInterestRateIndexMaturity(Index3M,S59)</f>
        <v>42843</v>
      </c>
      <c r="U59" s="96">
        <f>_xll.qlIndexFixing(Index3M,R59,TRUE,_xll.ohTrigger(Trigger,Trigger3M,InterestRatesTrigger))</f>
        <v>-3.0985405268384447E-3</v>
      </c>
      <c r="V59" s="96">
        <f>IFERROR((100-_xll.qlQuoteValue(P59,_xll.ohTrigger(Trigger,Trigger3M,InterestRatesTrigger)))/100-_xll.qlQuoteValue(Q59,_xll.ohTrigger(Trigger,Trigger3M,InterestRatesTrigger)),NA())</f>
        <v>-3.0750000000000456E-3</v>
      </c>
      <c r="W59" s="93" t="b">
        <f t="shared" si="12"/>
        <v>1</v>
      </c>
      <c r="X59" s="125">
        <f t="shared" si="9"/>
        <v>-0.2354052683839914</v>
      </c>
      <c r="Y59" s="93" t="b">
        <f>ABS(X59/10000)&lt;=ABS('General Settings'!$D$27)</f>
        <v>1</v>
      </c>
      <c r="AG59" s="126" t="e">
        <f>NA()</f>
        <v>#N/A</v>
      </c>
      <c r="AI59" s="50" t="str">
        <v>EURAB3E60Y_Quote</v>
      </c>
    </row>
    <row r="60" spans="12:35" x14ac:dyDescent="0.2">
      <c r="M60" s="95" t="s">
        <v>111</v>
      </c>
      <c r="N60" s="95"/>
      <c r="O60" s="95" t="str">
        <f>IF(_xll.qlIMMIsIMMcode(_xll.qlIMMNextCode(O59,FALSE)),_xll.qlIMMNextCode(_xll.qlIMMNextCode(O59,FALSE),FALSE),_xll.qlIMMNextCode(O59,FALSE))</f>
        <v>G7</v>
      </c>
      <c r="P60" s="95" t="str">
        <f t="shared" si="10"/>
        <v>EURFUT3MG7_Quote</v>
      </c>
      <c r="Q60" s="185" t="str">
        <f t="shared" si="11"/>
        <v>EURFUT3MG7ConvAdj_Quote</v>
      </c>
      <c r="R60" s="107">
        <f>_xll.qlInterestRateIndexFixingDate(Index3M,S60)</f>
        <v>42779</v>
      </c>
      <c r="S60" s="107">
        <f>_xll.qlIMMdate(O60)</f>
        <v>42781</v>
      </c>
      <c r="T60" s="107">
        <f>_xll.qlInterestRateIndexMaturity(Index3M,S60)</f>
        <v>42870</v>
      </c>
      <c r="U60" s="98">
        <f>_xll.qlIndexFixing(Index3M,R60,TRUE,_xll.ohTrigger(Trigger,Trigger3M,InterestRatesTrigger))</f>
        <v>-3.0589700452261451E-3</v>
      </c>
      <c r="V60" s="98">
        <f>IFERROR((100-_xll.qlQuoteValue(P60,_xll.ohTrigger(Trigger,Trigger3M,InterestRatesTrigger)))/100-_xll.qlQuoteValue(Q60,_xll.ohTrigger(Trigger,Trigger3M,InterestRatesTrigger)),NA())</f>
        <v>-3.0500000000000683E-3</v>
      </c>
      <c r="W60" s="95" t="b">
        <f t="shared" si="12"/>
        <v>1</v>
      </c>
      <c r="X60" s="158">
        <f t="shared" si="9"/>
        <v>-8.9700452260768615E-2</v>
      </c>
      <c r="Y60" s="51" t="b">
        <f>ABS(X60/10000)&lt;=ABS('General Settings'!$D$27)</f>
        <v>1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28" t="e">
        <f>NA()</f>
        <v>#N/A</v>
      </c>
      <c r="AI60" s="50" t="str">
        <v/>
      </c>
    </row>
    <row r="61" spans="12:35" x14ac:dyDescent="0.2">
      <c r="L61" s="62"/>
      <c r="M61" s="94" t="s">
        <v>60</v>
      </c>
      <c r="N61" s="94"/>
      <c r="O61" s="94" t="s">
        <v>33</v>
      </c>
      <c r="P61" s="94" t="str">
        <f t="shared" ref="P61:P97" si="13">Currency&amp;"AB3E"&amp;O61&amp;QuoteSuffix</f>
        <v>EURAB3E1Y_Quote</v>
      </c>
      <c r="Q61" s="171"/>
      <c r="R61" s="106">
        <f t="shared" ref="R61:R97" si="14">EvaluationDate</f>
        <v>42724</v>
      </c>
      <c r="S61" s="106">
        <f>_xll.qlInterestRateIndexValueDate(AA61,R61)</f>
        <v>42726</v>
      </c>
      <c r="T61" s="106">
        <f>_xll.qlInterestRateIndexMaturity(AA61,S61)</f>
        <v>43091</v>
      </c>
      <c r="U61" s="97">
        <f>_xll.qlIndexFixing(AA61,R61,TRUE,_xll.ohTrigger(Trigger,Trigger3M,InterestRatesTrigger))</f>
        <v>-2.9586460677481197E-3</v>
      </c>
      <c r="V61" s="97">
        <f>_xll.qlQuoteValue(P61,_xll.ohTrigger(Trigger,Trigger3M,InterestRatesTrigger))</f>
        <v>-2.9600000000000004E-3</v>
      </c>
      <c r="W61" s="94" t="b">
        <f t="shared" ref="W61:W87" si="15">NOT(ISERROR(V61))</f>
        <v>1</v>
      </c>
      <c r="X61" s="124">
        <f t="shared" ref="X61:X75" si="16">(U61-V61)*10000</f>
        <v>1.3539322518806712E-2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obj_00751#0000</v>
      </c>
      <c r="AC61" s="103" t="s">
        <v>33</v>
      </c>
      <c r="AD61" s="103" t="s">
        <v>108</v>
      </c>
      <c r="AE61" s="104" t="s">
        <v>154</v>
      </c>
      <c r="AI61" s="50" t="str">
        <v/>
      </c>
    </row>
    <row r="62" spans="12:35" x14ac:dyDescent="0.2">
      <c r="M62" s="94" t="s">
        <v>60</v>
      </c>
      <c r="N62" s="94"/>
      <c r="O62" s="94" t="s">
        <v>73</v>
      </c>
      <c r="P62" s="94" t="str">
        <f t="shared" si="13"/>
        <v>EURAB3E15M_Quote</v>
      </c>
      <c r="Q62" s="171"/>
      <c r="R62" s="106">
        <f t="shared" si="14"/>
        <v>42724</v>
      </c>
      <c r="S62" s="106">
        <f>_xll.qlInterestRateIndexValueDate(AA62,R62)</f>
        <v>42726</v>
      </c>
      <c r="T62" s="106">
        <f>_xll.qlInterestRateIndexMaturity(AA62,S62)</f>
        <v>43181</v>
      </c>
      <c r="U62" s="97">
        <f>_xll.qlIndexFixing(AA62,R62,TRUE,_xll.ohTrigger(Trigger,Trigger3M,InterestRatesTrigger))</f>
        <v>-2.8809128757339994E-3</v>
      </c>
      <c r="V62" s="97">
        <f>_xll.qlQuoteValue(P62,_xll.ohTrigger(Trigger,Trigger3M,InterestRatesTrigger))</f>
        <v>-2.8800000000000002E-3</v>
      </c>
      <c r="W62" s="94" t="b">
        <f t="shared" si="15"/>
        <v>1</v>
      </c>
      <c r="X62" s="124">
        <f t="shared" si="16"/>
        <v>-9.1287573399925423E-3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obj_00715#0000</v>
      </c>
      <c r="AI62" s="50" t="str">
        <v/>
      </c>
    </row>
    <row r="63" spans="12:35" x14ac:dyDescent="0.2">
      <c r="M63" s="94" t="s">
        <v>60</v>
      </c>
      <c r="N63" s="94"/>
      <c r="O63" s="94" t="s">
        <v>76</v>
      </c>
      <c r="P63" s="94" t="str">
        <f t="shared" si="13"/>
        <v>EURAB3E18M_Quote</v>
      </c>
      <c r="Q63" s="171"/>
      <c r="R63" s="106">
        <f t="shared" si="14"/>
        <v>42724</v>
      </c>
      <c r="S63" s="106">
        <f>_xll.qlInterestRateIndexValueDate(AA63,R63)</f>
        <v>42726</v>
      </c>
      <c r="T63" s="106">
        <f>_xll.qlInterestRateIndexMaturity(AA63,S63)</f>
        <v>43273</v>
      </c>
      <c r="U63" s="97">
        <f>_xll.qlIndexFixing(AA63,R63,TRUE,_xll.ohTrigger(Trigger,Trigger3M,InterestRatesTrigger))</f>
        <v>-2.8044967121368908E-3</v>
      </c>
      <c r="V63" s="97">
        <f>_xll.qlQuoteValue(P63,_xll.ohTrigger(Trigger,Trigger3M,InterestRatesTrigger))</f>
        <v>-2.8100000000000004E-3</v>
      </c>
      <c r="W63" s="94" t="b">
        <f t="shared" si="15"/>
        <v>1</v>
      </c>
      <c r="X63" s="124">
        <f t="shared" si="16"/>
        <v>5.5032878631096696E-2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obj_006e0#0000</v>
      </c>
      <c r="AI63" s="50" t="str">
        <v/>
      </c>
    </row>
    <row r="64" spans="12:35" x14ac:dyDescent="0.2">
      <c r="M64" s="94" t="s">
        <v>60</v>
      </c>
      <c r="N64" s="94"/>
      <c r="O64" s="94" t="s">
        <v>77</v>
      </c>
      <c r="P64" s="94" t="str">
        <f t="shared" si="13"/>
        <v>EURAB3E21M_Quote</v>
      </c>
      <c r="Q64" s="171"/>
      <c r="R64" s="106">
        <f t="shared" si="14"/>
        <v>42724</v>
      </c>
      <c r="S64" s="106">
        <f>_xll.qlInterestRateIndexValueDate(AA64,R64)</f>
        <v>42726</v>
      </c>
      <c r="T64" s="106">
        <f>_xll.qlInterestRateIndexMaturity(AA64,S64)</f>
        <v>43367</v>
      </c>
      <c r="U64" s="97">
        <f>_xll.qlIndexFixing(AA64,R64,TRUE,_xll.ohTrigger(Trigger,Trigger3M,InterestRatesTrigger))</f>
        <v>-2.7257046520537702E-3</v>
      </c>
      <c r="V64" s="97">
        <f>_xll.qlQuoteValue(P64,_xll.ohTrigger(Trigger,Trigger3M,InterestRatesTrigger))</f>
        <v>-2.7300000000000002E-3</v>
      </c>
      <c r="W64" s="94" t="b">
        <f t="shared" si="15"/>
        <v>1</v>
      </c>
      <c r="X64" s="124">
        <f t="shared" si="16"/>
        <v>4.295347946230068E-2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obj_0076f#0000</v>
      </c>
      <c r="AI64" s="50" t="str">
        <v/>
      </c>
    </row>
    <row r="65" spans="10:35" x14ac:dyDescent="0.2">
      <c r="M65" s="94" t="s">
        <v>60</v>
      </c>
      <c r="N65" s="94"/>
      <c r="O65" s="94" t="s">
        <v>78</v>
      </c>
      <c r="P65" s="94" t="str">
        <f t="shared" si="13"/>
        <v>EURAB3E2Y_Quote</v>
      </c>
      <c r="Q65" s="171"/>
      <c r="R65" s="106">
        <f t="shared" si="14"/>
        <v>42724</v>
      </c>
      <c r="S65" s="106">
        <f>_xll.qlInterestRateIndexValueDate(AA65,R65)</f>
        <v>42726</v>
      </c>
      <c r="T65" s="106">
        <f>_xll.qlInterestRateIndexMaturity(AA65,S65)</f>
        <v>43458</v>
      </c>
      <c r="U65" s="97">
        <f>_xll.qlIndexFixing(AA65,R65,TRUE,_xll.ohTrigger(Trigger,Trigger3M,InterestRatesTrigger))</f>
        <v>-2.63824022040048E-3</v>
      </c>
      <c r="V65" s="97">
        <f>_xll.qlQuoteValue(P65,_xll.ohTrigger(Trigger,Trigger3M,InterestRatesTrigger))</f>
        <v>-2.64E-3</v>
      </c>
      <c r="W65" s="94" t="b">
        <f t="shared" si="15"/>
        <v>1</v>
      </c>
      <c r="X65" s="124">
        <f t="shared" si="16"/>
        <v>1.7597795995199714E-2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obj_00738#0000</v>
      </c>
      <c r="AI65" s="50" t="str">
        <v/>
      </c>
    </row>
    <row r="66" spans="10:35" x14ac:dyDescent="0.2">
      <c r="M66" s="94" t="s">
        <v>60</v>
      </c>
      <c r="N66" s="94"/>
      <c r="O66" s="94" t="s">
        <v>79</v>
      </c>
      <c r="P66" s="94" t="str">
        <f t="shared" si="13"/>
        <v>EURAB3E3Y_Quote</v>
      </c>
      <c r="Q66" s="171"/>
      <c r="R66" s="106">
        <f t="shared" si="14"/>
        <v>42724</v>
      </c>
      <c r="S66" s="106">
        <f>_xll.qlInterestRateIndexValueDate(AA66,R66)</f>
        <v>42726</v>
      </c>
      <c r="T66" s="106">
        <f>_xll.qlInterestRateIndexMaturity(AA66,S66)</f>
        <v>43822</v>
      </c>
      <c r="U66" s="97">
        <f>_xll.qlIndexFixing(AA66,R66,TRUE,_xll.ohTrigger(Trigger,Trigger3M,InterestRatesTrigger))</f>
        <v>-2.1099999999611599E-3</v>
      </c>
      <c r="V66" s="97">
        <f>_xll.qlQuoteValue(P66,_xll.ohTrigger(Trigger,Trigger3M,InterestRatesTrigger))</f>
        <v>-2.1100000000000003E-3</v>
      </c>
      <c r="W66" s="94" t="b">
        <f t="shared" si="15"/>
        <v>1</v>
      </c>
      <c r="X66" s="124">
        <f t="shared" si="16"/>
        <v>3.8840458627120711E-10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obj_006ed#0000</v>
      </c>
      <c r="AI66" s="50" t="str">
        <v/>
      </c>
    </row>
    <row r="67" spans="10:35" x14ac:dyDescent="0.2">
      <c r="M67" s="94" t="s">
        <v>60</v>
      </c>
      <c r="N67" s="94"/>
      <c r="O67" s="94" t="s">
        <v>80</v>
      </c>
      <c r="P67" s="94" t="str">
        <f t="shared" si="13"/>
        <v>EURAB3E4Y_Quote</v>
      </c>
      <c r="Q67" s="171"/>
      <c r="R67" s="106">
        <f t="shared" si="14"/>
        <v>42724</v>
      </c>
      <c r="S67" s="106">
        <f>_xll.qlInterestRateIndexValueDate(AA67,R67)</f>
        <v>42726</v>
      </c>
      <c r="T67" s="106">
        <f>_xll.qlInterestRateIndexMaturity(AA67,S67)</f>
        <v>44187</v>
      </c>
      <c r="U67" s="97">
        <f>_xll.qlIndexFixing(AA67,R67,TRUE,_xll.ohTrigger(Trigger,Trigger3M,InterestRatesTrigger))</f>
        <v>-1.2999999991600173E-3</v>
      </c>
      <c r="V67" s="97">
        <f>_xll.qlQuoteValue(P67,_xll.ohTrigger(Trigger,Trigger3M,InterestRatesTrigger))</f>
        <v>-1.2999999999999999E-3</v>
      </c>
      <c r="W67" s="94" t="b">
        <f t="shared" si="15"/>
        <v>1</v>
      </c>
      <c r="X67" s="124">
        <f t="shared" si="16"/>
        <v>8.399825973670616E-9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obj_005f5#0000</v>
      </c>
      <c r="AI67" s="50" t="str">
        <v/>
      </c>
    </row>
    <row r="68" spans="10:35" x14ac:dyDescent="0.2">
      <c r="M68" s="94" t="s">
        <v>60</v>
      </c>
      <c r="N68" s="94"/>
      <c r="O68" s="94" t="s">
        <v>81</v>
      </c>
      <c r="P68" s="94" t="str">
        <f t="shared" si="13"/>
        <v>EURAB3E5Y_Quote</v>
      </c>
      <c r="Q68" s="171"/>
      <c r="R68" s="106">
        <f t="shared" si="14"/>
        <v>42724</v>
      </c>
      <c r="S68" s="106">
        <f>_xll.qlInterestRateIndexValueDate(AA68,R68)</f>
        <v>42726</v>
      </c>
      <c r="T68" s="106">
        <f>_xll.qlInterestRateIndexMaturity(AA68,S68)</f>
        <v>44552</v>
      </c>
      <c r="U68" s="97">
        <f>_xll.qlIndexFixing(AA68,R68,TRUE,_xll.ohTrigger(Trigger,Trigger3M,InterestRatesTrigger))</f>
        <v>-2.0999999958222195E-4</v>
      </c>
      <c r="V68" s="97">
        <f>_xll.qlQuoteValue(P68,_xll.ohTrigger(Trigger,Trigger3M,InterestRatesTrigger))</f>
        <v>-2.0999999999999998E-4</v>
      </c>
      <c r="W68" s="94" t="b">
        <f t="shared" si="15"/>
        <v>1</v>
      </c>
      <c r="X68" s="124">
        <f t="shared" si="16"/>
        <v>4.177780354736732E-9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obj_006fe#0000</v>
      </c>
      <c r="AI68" s="50" t="str">
        <v/>
      </c>
    </row>
    <row r="69" spans="10:35" x14ac:dyDescent="0.2">
      <c r="M69" s="94" t="s">
        <v>60</v>
      </c>
      <c r="N69" s="94"/>
      <c r="O69" s="94" t="s">
        <v>82</v>
      </c>
      <c r="P69" s="94" t="str">
        <f t="shared" si="13"/>
        <v>EURAB3E6Y_Quote</v>
      </c>
      <c r="Q69" s="171"/>
      <c r="R69" s="106">
        <f t="shared" si="14"/>
        <v>42724</v>
      </c>
      <c r="S69" s="106">
        <f>_xll.qlInterestRateIndexValueDate(AA69,R69)</f>
        <v>42726</v>
      </c>
      <c r="T69" s="106">
        <f>_xll.qlInterestRateIndexMaturity(AA69,S69)</f>
        <v>44917</v>
      </c>
      <c r="U69" s="97">
        <f>_xll.qlIndexFixing(AA69,R69,TRUE,_xll.ohTrigger(Trigger,Trigger3M,InterestRatesTrigger))</f>
        <v>1.0199999999926487E-3</v>
      </c>
      <c r="V69" s="97">
        <f>_xll.qlQuoteValue(P69,_xll.ohTrigger(Trigger,Trigger3M,InterestRatesTrigger))</f>
        <v>1.0200000000000001E-3</v>
      </c>
      <c r="W69" s="94" t="b">
        <f t="shared" si="15"/>
        <v>1</v>
      </c>
      <c r="X69" s="124">
        <f t="shared" si="16"/>
        <v>-7.3513244103207143E-11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obj_006a4#0000</v>
      </c>
      <c r="AI69" s="50" t="str">
        <v/>
      </c>
    </row>
    <row r="70" spans="10:35" x14ac:dyDescent="0.2">
      <c r="M70" s="94" t="s">
        <v>60</v>
      </c>
      <c r="N70" s="94"/>
      <c r="O70" s="94" t="s">
        <v>83</v>
      </c>
      <c r="P70" s="94" t="str">
        <f t="shared" si="13"/>
        <v>EURAB3E7Y_Quote</v>
      </c>
      <c r="Q70" s="171"/>
      <c r="R70" s="106">
        <f t="shared" si="14"/>
        <v>42724</v>
      </c>
      <c r="S70" s="106">
        <f>_xll.qlInterestRateIndexValueDate(AA70,R70)</f>
        <v>42726</v>
      </c>
      <c r="T70" s="106">
        <f>_xll.qlInterestRateIndexMaturity(AA70,S70)</f>
        <v>45282</v>
      </c>
      <c r="U70" s="97">
        <f>_xll.qlIndexFixing(AA70,R70,TRUE,_xll.ohTrigger(Trigger,Trigger3M,InterestRatesTrigger))</f>
        <v>2.3099999999813985E-3</v>
      </c>
      <c r="V70" s="97">
        <f>_xll.qlQuoteValue(P70,_xll.ohTrigger(Trigger,Trigger3M,InterestRatesTrigger))</f>
        <v>2.31E-3</v>
      </c>
      <c r="W70" s="94" t="b">
        <f t="shared" si="15"/>
        <v>1</v>
      </c>
      <c r="X70" s="124">
        <f t="shared" si="16"/>
        <v>-1.8601439832899302E-10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obj_006eb#0000</v>
      </c>
      <c r="AI70" s="50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84</v>
      </c>
      <c r="P71" s="94" t="str">
        <f t="shared" si="13"/>
        <v>EURAB3E8Y_Quote</v>
      </c>
      <c r="Q71" s="171"/>
      <c r="R71" s="106">
        <f t="shared" si="14"/>
        <v>42724</v>
      </c>
      <c r="S71" s="106">
        <f>_xll.qlInterestRateIndexValueDate(AA71,R71)</f>
        <v>42726</v>
      </c>
      <c r="T71" s="106">
        <f>_xll.qlInterestRateIndexMaturity(AA71,S71)</f>
        <v>45649</v>
      </c>
      <c r="U71" s="97">
        <f>_xll.qlIndexFixing(AA71,R71,TRUE,_xll.ohTrigger(Trigger,Trigger3M,InterestRatesTrigger))</f>
        <v>3.6199999999497355E-3</v>
      </c>
      <c r="V71" s="97">
        <f>_xll.qlQuoteValue(P71,_xll.ohTrigger(Trigger,Trigger3M,InterestRatesTrigger))</f>
        <v>3.62E-3</v>
      </c>
      <c r="W71" s="94" t="b">
        <f t="shared" si="15"/>
        <v>1</v>
      </c>
      <c r="X71" s="124">
        <f t="shared" si="16"/>
        <v>-5.0264480078165974E-10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obj_0067c#0000</v>
      </c>
      <c r="AI71" s="50" t="str">
        <v/>
      </c>
    </row>
    <row r="72" spans="10:35" x14ac:dyDescent="0.2">
      <c r="M72" s="94" t="s">
        <v>60</v>
      </c>
      <c r="N72" s="94"/>
      <c r="O72" s="94" t="s">
        <v>85</v>
      </c>
      <c r="P72" s="94" t="str">
        <f t="shared" si="13"/>
        <v>EURAB3E9Y_Quote</v>
      </c>
      <c r="Q72" s="171"/>
      <c r="R72" s="106">
        <f t="shared" si="14"/>
        <v>42724</v>
      </c>
      <c r="S72" s="106">
        <f>_xll.qlInterestRateIndexValueDate(AA72,R72)</f>
        <v>42726</v>
      </c>
      <c r="T72" s="106">
        <f>_xll.qlInterestRateIndexMaturity(AA72,S72)</f>
        <v>46013</v>
      </c>
      <c r="U72" s="97">
        <f>_xll.qlIndexFixing(AA72,R72,TRUE,_xll.ohTrigger(Trigger,Trigger3M,InterestRatesTrigger))</f>
        <v>4.8600000008956618E-3</v>
      </c>
      <c r="V72" s="97">
        <f>_xll.qlQuoteValue(P72,_xll.ohTrigger(Trigger,Trigger3M,InterestRatesTrigger))</f>
        <v>4.8599999999999997E-3</v>
      </c>
      <c r="W72" s="94" t="b">
        <f t="shared" si="15"/>
        <v>1</v>
      </c>
      <c r="X72" s="124">
        <f t="shared" si="16"/>
        <v>8.9566201677548918E-9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obj_005f9#0000</v>
      </c>
      <c r="AI72" s="50" t="str">
        <v/>
      </c>
    </row>
    <row r="73" spans="10:35" x14ac:dyDescent="0.2">
      <c r="M73" s="94" t="s">
        <v>60</v>
      </c>
      <c r="N73" s="94"/>
      <c r="O73" s="94" t="s">
        <v>86</v>
      </c>
      <c r="P73" s="94" t="str">
        <f t="shared" si="13"/>
        <v>EURAB3E10Y_Quote</v>
      </c>
      <c r="Q73" s="171"/>
      <c r="R73" s="106">
        <f t="shared" si="14"/>
        <v>42724</v>
      </c>
      <c r="S73" s="106">
        <f>_xll.qlInterestRateIndexValueDate(AA73,R73)</f>
        <v>42726</v>
      </c>
      <c r="T73" s="106">
        <f>_xll.qlInterestRateIndexMaturity(AA73,S73)</f>
        <v>46378</v>
      </c>
      <c r="U73" s="97">
        <f>_xll.qlIndexFixing(AA73,R73,TRUE,_xll.ohTrigger(Trigger,Trigger3M,InterestRatesTrigger))</f>
        <v>5.9999999999652467E-3</v>
      </c>
      <c r="V73" s="97">
        <f>_xll.qlQuoteValue(P73,_xll.ohTrigger(Trigger,Trigger3M,InterestRatesTrigger))</f>
        <v>6.000000000000001E-3</v>
      </c>
      <c r="W73" s="94" t="b">
        <f t="shared" si="15"/>
        <v>1</v>
      </c>
      <c r="X73" s="124">
        <f t="shared" si="16"/>
        <v>-3.4754317479457342E-10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obj_00695#0000</v>
      </c>
      <c r="AI73" s="50" t="str">
        <v/>
      </c>
    </row>
    <row r="74" spans="10:35" x14ac:dyDescent="0.2">
      <c r="M74" s="94" t="s">
        <v>60</v>
      </c>
      <c r="N74" s="94"/>
      <c r="O74" s="94" t="s">
        <v>112</v>
      </c>
      <c r="P74" s="94" t="str">
        <f t="shared" si="13"/>
        <v>EURAB3E11Y_Quote</v>
      </c>
      <c r="Q74" s="171"/>
      <c r="R74" s="106">
        <f t="shared" si="14"/>
        <v>42724</v>
      </c>
      <c r="S74" s="106">
        <f>_xll.qlInterestRateIndexValueDate(AA74,R74)</f>
        <v>42726</v>
      </c>
      <c r="T74" s="106">
        <f>_xll.qlInterestRateIndexMaturity(AA74,S74)</f>
        <v>46743</v>
      </c>
      <c r="U74" s="97">
        <f>_xll.qlIndexFixing(AA74,R74,TRUE,_xll.ohTrigger(Trigger,Trigger3M,InterestRatesTrigger))</f>
        <v>7.0073433578923825E-3</v>
      </c>
      <c r="V74" s="97">
        <f>_xll.qlQuoteValue(P74,_xll.ohTrigger(Trigger,Trigger3M,InterestRatesTrigger))</f>
        <v>6.9999999999999993E-3</v>
      </c>
      <c r="W74" s="94" t="b">
        <f t="shared" si="15"/>
        <v>1</v>
      </c>
      <c r="X74" s="124">
        <f t="shared" si="16"/>
        <v>7.3433578923831969E-2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obj_00620#0000</v>
      </c>
      <c r="AI74" s="50" t="str">
        <v/>
      </c>
    </row>
    <row r="75" spans="10:35" x14ac:dyDescent="0.2">
      <c r="M75" s="94" t="s">
        <v>60</v>
      </c>
      <c r="N75" s="94"/>
      <c r="O75" s="94" t="s">
        <v>87</v>
      </c>
      <c r="P75" s="94" t="str">
        <f t="shared" si="13"/>
        <v>EURAB3E12Y_Quote</v>
      </c>
      <c r="Q75" s="171"/>
      <c r="R75" s="106">
        <f t="shared" si="14"/>
        <v>42724</v>
      </c>
      <c r="S75" s="106">
        <f>_xll.qlInterestRateIndexValueDate(AA75,R75)</f>
        <v>42726</v>
      </c>
      <c r="T75" s="106">
        <f>_xll.qlInterestRateIndexMaturity(AA75,S75)</f>
        <v>47109</v>
      </c>
      <c r="U75" s="97">
        <f>_xll.qlIndexFixing(AA75,R75,TRUE,_xll.ohTrigger(Trigger,Trigger3M,InterestRatesTrigger))</f>
        <v>7.8899999999562809E-3</v>
      </c>
      <c r="V75" s="97">
        <f>_xll.qlQuoteValue(P75,_xll.ohTrigger(Trigger,Trigger3M,InterestRatesTrigger))</f>
        <v>7.8900000000000012E-3</v>
      </c>
      <c r="W75" s="94" t="b">
        <f t="shared" si="15"/>
        <v>1</v>
      </c>
      <c r="X75" s="124">
        <f t="shared" si="16"/>
        <v>-4.3720235765043469E-10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obj_0065e#0000</v>
      </c>
      <c r="AI75" s="50" t="str">
        <v/>
      </c>
    </row>
    <row r="76" spans="10:35" x14ac:dyDescent="0.2">
      <c r="M76" s="94" t="s">
        <v>60</v>
      </c>
      <c r="N76" s="94"/>
      <c r="O76" s="94" t="s">
        <v>113</v>
      </c>
      <c r="P76" s="94" t="str">
        <f t="shared" si="13"/>
        <v>EURAB3E13Y_Quote</v>
      </c>
      <c r="Q76" s="171"/>
      <c r="R76" s="106">
        <f t="shared" si="14"/>
        <v>42724</v>
      </c>
      <c r="S76" s="106">
        <f>_xll.qlInterestRateIndexValueDate(AA76,R76)</f>
        <v>42726</v>
      </c>
      <c r="T76" s="106">
        <f>_xll.qlInterestRateIndexMaturity(AA76,S76)</f>
        <v>47476</v>
      </c>
      <c r="U76" s="97">
        <f>_xll.qlIndexFixing(AA76,R76,TRUE,_xll.ohTrigger(Trigger,Trigger3M,InterestRatesTrigger))</f>
        <v>8.6552585768759887E-3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2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obj_00716#0000</v>
      </c>
      <c r="AI76" s="50" t="str">
        <v/>
      </c>
    </row>
    <row r="77" spans="10:35" x14ac:dyDescent="0.2">
      <c r="M77" s="94" t="s">
        <v>60</v>
      </c>
      <c r="N77" s="94"/>
      <c r="O77" s="94" t="s">
        <v>114</v>
      </c>
      <c r="P77" s="94" t="str">
        <f t="shared" si="13"/>
        <v>EURAB3E14Y_Quote</v>
      </c>
      <c r="Q77" s="171"/>
      <c r="R77" s="106">
        <f t="shared" si="14"/>
        <v>42724</v>
      </c>
      <c r="S77" s="106">
        <f>_xll.qlInterestRateIndexValueDate(AA77,R77)</f>
        <v>42726</v>
      </c>
      <c r="T77" s="106">
        <f>_xll.qlInterestRateIndexMaturity(AA77,S77)</f>
        <v>47840</v>
      </c>
      <c r="U77" s="97">
        <f>_xll.qlIndexFixing(AA77,R77,TRUE,_xll.ohTrigger(Trigger,Trigger3M,InterestRatesTrigger))</f>
        <v>9.3068318651154999E-3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2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obj_00667#0000</v>
      </c>
      <c r="AI77" s="50" t="str">
        <v/>
      </c>
    </row>
    <row r="78" spans="10:35" x14ac:dyDescent="0.2">
      <c r="M78" s="94" t="s">
        <v>60</v>
      </c>
      <c r="N78" s="94"/>
      <c r="O78" s="94" t="s">
        <v>88</v>
      </c>
      <c r="P78" s="94" t="str">
        <f t="shared" si="13"/>
        <v>EURAB3E15Y_Quote</v>
      </c>
      <c r="Q78" s="171"/>
      <c r="R78" s="106">
        <f t="shared" si="14"/>
        <v>42724</v>
      </c>
      <c r="S78" s="106">
        <f>_xll.qlInterestRateIndexValueDate(AA78,R78)</f>
        <v>42726</v>
      </c>
      <c r="T78" s="106">
        <f>_xll.qlInterestRateIndexMaturity(AA78,S78)</f>
        <v>48204</v>
      </c>
      <c r="U78" s="97">
        <f>_xll.qlIndexFixing(AA78,R78,TRUE,_xll.ohTrigger(Trigger,Trigger3M,InterestRatesTrigger))</f>
        <v>9.8600000007267059E-3</v>
      </c>
      <c r="V78" s="97">
        <f>_xll.qlQuoteValue(P78,_xll.ohTrigger(Trigger,Trigger3M,InterestRatesTrigger))</f>
        <v>9.8600000000000007E-3</v>
      </c>
      <c r="W78" s="94" t="b">
        <f t="shared" si="15"/>
        <v>1</v>
      </c>
      <c r="X78" s="124">
        <f t="shared" si="17"/>
        <v>7.267051543857761E-9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obj_005d5#0000</v>
      </c>
      <c r="AI78" s="50" t="str">
        <v/>
      </c>
    </row>
    <row r="79" spans="10:35" x14ac:dyDescent="0.2">
      <c r="M79" s="94" t="s">
        <v>60</v>
      </c>
      <c r="N79" s="94"/>
      <c r="O79" s="94" t="s">
        <v>115</v>
      </c>
      <c r="P79" s="94" t="str">
        <f t="shared" si="13"/>
        <v>EURAB3E16Y_Quote</v>
      </c>
      <c r="Q79" s="171"/>
      <c r="R79" s="106">
        <f t="shared" si="14"/>
        <v>42724</v>
      </c>
      <c r="S79" s="106">
        <f>_xll.qlInterestRateIndexValueDate(AA79,R79)</f>
        <v>42726</v>
      </c>
      <c r="T79" s="106">
        <f>_xll.qlInterestRateIndexMaturity(AA79,S79)</f>
        <v>48570</v>
      </c>
      <c r="U79" s="97">
        <f>_xll.qlIndexFixing(AA79,R79,TRUE,_xll.ohTrigger(Trigger,Trigger3M,InterestRatesTrigger))</f>
        <v>1.0327418458809648E-2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2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obj_006f3#0000</v>
      </c>
      <c r="AI79" s="50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3"/>
        <v>EURAB3E17Y_Quote</v>
      </c>
      <c r="Q80" s="171"/>
      <c r="R80" s="106">
        <f t="shared" si="14"/>
        <v>42724</v>
      </c>
      <c r="S80" s="106">
        <f>_xll.qlInterestRateIndexValueDate(AA80,R80)</f>
        <v>42726</v>
      </c>
      <c r="T80" s="106">
        <f>_xll.qlInterestRateIndexMaturity(AA80,S80)</f>
        <v>48935</v>
      </c>
      <c r="U80" s="97">
        <f>_xll.qlIndexFixing(AA80,R80,TRUE,_xll.ohTrigger(Trigger,Trigger3M,InterestRatesTrigger))</f>
        <v>1.0711946231205942E-2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2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obj_00632#0000</v>
      </c>
      <c r="AI80" s="50" t="str">
        <v/>
      </c>
    </row>
    <row r="81" spans="13:36" x14ac:dyDescent="0.2">
      <c r="M81" s="94" t="s">
        <v>60</v>
      </c>
      <c r="N81" s="94"/>
      <c r="O81" s="94" t="s">
        <v>117</v>
      </c>
      <c r="P81" s="94" t="str">
        <f t="shared" si="13"/>
        <v>EURAB3E18Y_Quote</v>
      </c>
      <c r="Q81" s="171"/>
      <c r="R81" s="106">
        <f t="shared" si="14"/>
        <v>42724</v>
      </c>
      <c r="S81" s="106">
        <f>_xll.qlInterestRateIndexValueDate(AA81,R81)</f>
        <v>42726</v>
      </c>
      <c r="T81" s="106">
        <f>_xll.qlInterestRateIndexMaturity(AA81,S81)</f>
        <v>49300</v>
      </c>
      <c r="U81" s="97">
        <f>_xll.qlIndexFixing(AA81,R81,TRUE,_xll.ohTrigger(Trigger,Trigger3M,InterestRatesTrigger))</f>
        <v>1.1026935532168991E-2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2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obj_006bc#0000</v>
      </c>
      <c r="AI81" s="50" t="str">
        <v/>
      </c>
    </row>
    <row r="82" spans="13:36" x14ac:dyDescent="0.2">
      <c r="M82" s="94" t="s">
        <v>60</v>
      </c>
      <c r="N82" s="94"/>
      <c r="O82" s="94" t="s">
        <v>118</v>
      </c>
      <c r="P82" s="94" t="str">
        <f t="shared" si="13"/>
        <v>EURAB3E19Y_Quote</v>
      </c>
      <c r="Q82" s="171"/>
      <c r="R82" s="106">
        <f t="shared" si="14"/>
        <v>42724</v>
      </c>
      <c r="S82" s="106">
        <f>_xll.qlInterestRateIndexValueDate(AA82,R82)</f>
        <v>42726</v>
      </c>
      <c r="T82" s="106">
        <f>_xll.qlInterestRateIndexMaturity(AA82,S82)</f>
        <v>49667</v>
      </c>
      <c r="U82" s="97">
        <f>_xll.qlIndexFixing(AA82,R82,TRUE,_xll.ohTrigger(Trigger,Trigger3M,InterestRatesTrigger))</f>
        <v>1.1283654409369404E-2</v>
      </c>
      <c r="V82" s="97" t="e">
        <f>_xll.qlQuoteValue(P82,_xll.ohTrigger(Trigger,Trigger3M,InterestRatesTrigger))</f>
        <v>#NUM!</v>
      </c>
      <c r="W82" s="94" t="b">
        <f t="shared" si="15"/>
        <v>0</v>
      </c>
      <c r="X82" s="12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obj_00657#0000</v>
      </c>
      <c r="AI82" s="50" t="str">
        <v/>
      </c>
    </row>
    <row r="83" spans="13:36" x14ac:dyDescent="0.2">
      <c r="M83" s="94" t="s">
        <v>60</v>
      </c>
      <c r="N83" s="94"/>
      <c r="O83" s="94" t="s">
        <v>89</v>
      </c>
      <c r="P83" s="94" t="str">
        <f t="shared" si="13"/>
        <v>EURAB3E20Y_Quote</v>
      </c>
      <c r="Q83" s="171"/>
      <c r="R83" s="106">
        <f t="shared" si="14"/>
        <v>42724</v>
      </c>
      <c r="S83" s="106">
        <f>_xll.qlInterestRateIndexValueDate(AA83,R83)</f>
        <v>42726</v>
      </c>
      <c r="T83" s="106">
        <f>_xll.qlInterestRateIndexMaturity(AA83,S83)</f>
        <v>50031</v>
      </c>
      <c r="U83" s="97">
        <f>_xll.qlIndexFixing(AA83,R83,TRUE,_xll.ohTrigger(Trigger,Trigger3M,InterestRatesTrigger))</f>
        <v>1.1490000000006771E-2</v>
      </c>
      <c r="V83" s="97">
        <f>_xll.qlQuoteValue(P83,_xll.ohTrigger(Trigger,Trigger3M,InterestRatesTrigger))</f>
        <v>1.149E-2</v>
      </c>
      <c r="W83" s="94" t="b">
        <f t="shared" si="15"/>
        <v>1</v>
      </c>
      <c r="X83" s="124">
        <f t="shared" si="17"/>
        <v>6.7706257267374781E-11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obj_0066f#0000</v>
      </c>
      <c r="AI83" s="50" t="str">
        <v/>
      </c>
    </row>
    <row r="84" spans="13:36" x14ac:dyDescent="0.2">
      <c r="M84" s="94" t="s">
        <v>60</v>
      </c>
      <c r="N84" s="94"/>
      <c r="O84" s="94" t="s">
        <v>119</v>
      </c>
      <c r="P84" s="94" t="str">
        <f t="shared" si="13"/>
        <v>EURAB3E21Y_Quote</v>
      </c>
      <c r="Q84" s="171"/>
      <c r="R84" s="106">
        <f t="shared" si="14"/>
        <v>42724</v>
      </c>
      <c r="S84" s="106">
        <f>_xll.qlInterestRateIndexValueDate(AA84,R84)</f>
        <v>42726</v>
      </c>
      <c r="T84" s="106">
        <f>_xll.qlInterestRateIndexMaturity(AA84,S84)</f>
        <v>50396</v>
      </c>
      <c r="U84" s="97">
        <f>_xll.qlIndexFixing(AA84,R84,TRUE,_xll.ohTrigger(Trigger,Trigger3M,InterestRatesTrigger))</f>
        <v>1.1654818937676248E-2</v>
      </c>
      <c r="V84" s="97" t="e">
        <f>_xll.qlQuoteValue(P84,_xll.ohTrigger(Trigger,Trigger3M,InterestRatesTrigger))</f>
        <v>#NUM!</v>
      </c>
      <c r="W84" s="94" t="b">
        <f t="shared" si="15"/>
        <v>0</v>
      </c>
      <c r="X84" s="12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obj_0068d#0000</v>
      </c>
      <c r="AI84" s="50" t="str">
        <v/>
      </c>
    </row>
    <row r="85" spans="13:36" x14ac:dyDescent="0.2">
      <c r="M85" s="94" t="s">
        <v>60</v>
      </c>
      <c r="N85" s="94"/>
      <c r="O85" s="94" t="s">
        <v>120</v>
      </c>
      <c r="P85" s="94" t="str">
        <f t="shared" si="13"/>
        <v>EURAB3E22Y_Quote</v>
      </c>
      <c r="Q85" s="171"/>
      <c r="R85" s="106">
        <f t="shared" si="14"/>
        <v>42724</v>
      </c>
      <c r="S85" s="106">
        <f>_xll.qlInterestRateIndexValueDate(AA85,R85)</f>
        <v>42726</v>
      </c>
      <c r="T85" s="106">
        <f>_xll.qlInterestRateIndexMaturity(AA85,S85)</f>
        <v>50761</v>
      </c>
      <c r="U85" s="97">
        <f>_xll.qlIndexFixing(AA85,R85,TRUE,_xll.ohTrigger(Trigger,Trigger3M,InterestRatesTrigger))</f>
        <v>1.1785839363217027E-2</v>
      </c>
      <c r="V85" s="97" t="e">
        <f>_xll.qlQuoteValue(P85,_xll.ohTrigger(Trigger,Trigger3M,InterestRatesTrigger))</f>
        <v>#NUM!</v>
      </c>
      <c r="W85" s="94" t="b">
        <f t="shared" si="15"/>
        <v>0</v>
      </c>
      <c r="X85" s="12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obj_0062a#0000</v>
      </c>
      <c r="AI85" s="50" t="str">
        <v/>
      </c>
    </row>
    <row r="86" spans="13:36" x14ac:dyDescent="0.2">
      <c r="M86" s="94" t="s">
        <v>60</v>
      </c>
      <c r="N86" s="94"/>
      <c r="O86" s="94" t="s">
        <v>121</v>
      </c>
      <c r="P86" s="94" t="str">
        <f t="shared" si="13"/>
        <v>EURAB3E23Y_Quote</v>
      </c>
      <c r="Q86" s="171"/>
      <c r="R86" s="106">
        <f t="shared" si="14"/>
        <v>42724</v>
      </c>
      <c r="S86" s="106">
        <f>_xll.qlInterestRateIndexValueDate(AA86,R86)</f>
        <v>42726</v>
      </c>
      <c r="T86" s="106">
        <f>_xll.qlInterestRateIndexMaturity(AA86,S86)</f>
        <v>51126</v>
      </c>
      <c r="U86" s="97">
        <f>_xll.qlIndexFixing(AA86,R86,TRUE,_xll.ohTrigger(Trigger,Trigger3M,InterestRatesTrigger))</f>
        <v>1.1889371988248356E-2</v>
      </c>
      <c r="V86" s="97" t="e">
        <f>_xll.qlQuoteValue(P86,_xll.ohTrigger(Trigger,Trigger3M,InterestRatesTrigger))</f>
        <v>#NUM!</v>
      </c>
      <c r="W86" s="94" t="b">
        <f t="shared" si="15"/>
        <v>0</v>
      </c>
      <c r="X86" s="12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obj_00767#0000</v>
      </c>
      <c r="AI86" s="50" t="str">
        <v/>
      </c>
    </row>
    <row r="87" spans="13:36" x14ac:dyDescent="0.2">
      <c r="M87" s="94" t="s">
        <v>60</v>
      </c>
      <c r="N87" s="94"/>
      <c r="O87" s="94" t="s">
        <v>122</v>
      </c>
      <c r="P87" s="94" t="str">
        <f t="shared" si="13"/>
        <v>EURAB3E24Y_Quote</v>
      </c>
      <c r="Q87" s="171"/>
      <c r="R87" s="106">
        <f t="shared" si="14"/>
        <v>42724</v>
      </c>
      <c r="S87" s="106">
        <f>_xll.qlInterestRateIndexValueDate(AA87,R87)</f>
        <v>42726</v>
      </c>
      <c r="T87" s="106">
        <f>_xll.qlInterestRateIndexMaturity(AA87,S87)</f>
        <v>51494</v>
      </c>
      <c r="U87" s="97">
        <f>_xll.qlIndexFixing(AA87,R87,TRUE,_xll.ohTrigger(Trigger,Trigger3M,InterestRatesTrigger))</f>
        <v>1.1973330980300291E-2</v>
      </c>
      <c r="V87" s="97" t="e">
        <f>_xll.qlQuoteValue(P87,_xll.ohTrigger(Trigger,Trigger3M,InterestRatesTrigger))</f>
        <v>#NUM!</v>
      </c>
      <c r="W87" s="94" t="b">
        <f t="shared" si="15"/>
        <v>0</v>
      </c>
      <c r="X87" s="12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obj_006f7#0000</v>
      </c>
      <c r="AI87" s="50" t="str">
        <v/>
      </c>
    </row>
    <row r="88" spans="13:36" x14ac:dyDescent="0.2">
      <c r="M88" s="94" t="s">
        <v>60</v>
      </c>
      <c r="N88" s="94"/>
      <c r="O88" s="94" t="s">
        <v>90</v>
      </c>
      <c r="P88" s="94" t="str">
        <f t="shared" si="13"/>
        <v>EURAB3E25Y_Quote</v>
      </c>
      <c r="Q88" s="171"/>
      <c r="R88" s="106">
        <f t="shared" si="14"/>
        <v>42724</v>
      </c>
      <c r="S88" s="106">
        <f>_xll.qlInterestRateIndexValueDate(AA88,R88)</f>
        <v>42726</v>
      </c>
      <c r="T88" s="106">
        <f>_xll.qlInterestRateIndexMaturity(AA88,S88)</f>
        <v>51858</v>
      </c>
      <c r="U88" s="97">
        <f>_xll.qlIndexFixing(AA88,R88,TRUE,_xll.ohTrigger(Trigger,Trigger3M,InterestRatesTrigger))</f>
        <v>1.2039999999957383E-2</v>
      </c>
      <c r="V88" s="97">
        <f>_xll.qlQuoteValue(P88,_xll.ohTrigger(Trigger,Trigger3M,InterestRatesTrigger))</f>
        <v>1.2040000000000002E-2</v>
      </c>
      <c r="W88" s="94" t="b">
        <f t="shared" ref="W88:W101" si="18">NOT(ISERROR(V88))</f>
        <v>1</v>
      </c>
      <c r="X88" s="124">
        <f t="shared" si="17"/>
        <v>-4.2618686357798197E-10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obj_00785#0000</v>
      </c>
      <c r="AI88" s="50" t="str">
        <v/>
      </c>
    </row>
    <row r="89" spans="13:36" x14ac:dyDescent="0.2">
      <c r="M89" s="94" t="s">
        <v>60</v>
      </c>
      <c r="N89" s="94"/>
      <c r="O89" s="94" t="s">
        <v>123</v>
      </c>
      <c r="P89" s="94" t="str">
        <f t="shared" si="13"/>
        <v>EURAB3E26Y_Quote</v>
      </c>
      <c r="Q89" s="171"/>
      <c r="R89" s="106">
        <f t="shared" si="14"/>
        <v>42724</v>
      </c>
      <c r="S89" s="106">
        <f>_xll.qlInterestRateIndexValueDate(AA89,R89)</f>
        <v>42726</v>
      </c>
      <c r="T89" s="106">
        <f>_xll.qlInterestRateIndexMaturity(AA89,S89)</f>
        <v>52222</v>
      </c>
      <c r="U89" s="97">
        <f>_xll.qlIndexFixing(AA89,R89,TRUE,_xll.ohTrigger(Trigger,Trigger3M,InterestRatesTrigger))</f>
        <v>1.2096703079054074E-2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2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obj_005f3#0000</v>
      </c>
      <c r="AI89" s="50" t="str">
        <v/>
      </c>
    </row>
    <row r="90" spans="13:36" x14ac:dyDescent="0.2">
      <c r="M90" s="94" t="s">
        <v>60</v>
      </c>
      <c r="N90" s="94"/>
      <c r="O90" s="94" t="s">
        <v>91</v>
      </c>
      <c r="P90" s="94" t="str">
        <f t="shared" si="13"/>
        <v>EURAB3E27Y_Quote</v>
      </c>
      <c r="Q90" s="171"/>
      <c r="R90" s="106">
        <f t="shared" si="14"/>
        <v>42724</v>
      </c>
      <c r="S90" s="106">
        <f>_xll.qlInterestRateIndexValueDate(AA90,R90)</f>
        <v>42726</v>
      </c>
      <c r="T90" s="106">
        <f>_xll.qlInterestRateIndexMaturity(AA90,S90)</f>
        <v>52587</v>
      </c>
      <c r="U90" s="97">
        <f>_xll.qlIndexFixing(AA90,R90,TRUE,_xll.ohTrigger(Trigger,Trigger3M,InterestRatesTrigger))</f>
        <v>1.2145681826217331E-2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2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obj_0078f#0000</v>
      </c>
      <c r="AI90" s="50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3"/>
        <v>EURAB3E28Y_Quote</v>
      </c>
      <c r="Q91" s="171"/>
      <c r="R91" s="106">
        <f t="shared" si="14"/>
        <v>42724</v>
      </c>
      <c r="S91" s="106">
        <f>_xll.qlInterestRateIndexValueDate(AA91,R91)</f>
        <v>42726</v>
      </c>
      <c r="T91" s="106">
        <f>_xll.qlInterestRateIndexMaturity(AA91,S91)</f>
        <v>52953</v>
      </c>
      <c r="U91" s="97">
        <f>_xll.qlIndexFixing(AA91,R91,TRUE,_xll.ohTrigger(Trigger,Trigger3M,InterestRatesTrigger))</f>
        <v>1.2189227066109445E-2</v>
      </c>
      <c r="V91" s="97" t="e">
        <f>_xll.qlQuoteValue(P91,_xll.ohTrigger(Trigger,Trigger3M,InterestRatesTrigger))</f>
        <v>#NUM!</v>
      </c>
      <c r="W91" s="94" t="b">
        <f t="shared" si="18"/>
        <v>0</v>
      </c>
      <c r="X91" s="12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obj_00655#0000</v>
      </c>
      <c r="AI91" s="50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3"/>
        <v>EURAB3E29Y_Quote</v>
      </c>
      <c r="Q92" s="171"/>
      <c r="R92" s="106">
        <f t="shared" si="14"/>
        <v>42724</v>
      </c>
      <c r="S92" s="106">
        <f>_xll.qlInterestRateIndexValueDate(AA92,R92)</f>
        <v>42726</v>
      </c>
      <c r="T92" s="106">
        <f>_xll.qlInterestRateIndexMaturity(AA92,S92)</f>
        <v>53318</v>
      </c>
      <c r="U92" s="97">
        <f>_xll.qlIndexFixing(AA92,R92,TRUE,_xll.ohTrigger(Trigger,Trigger3M,InterestRatesTrigger))</f>
        <v>1.2226465558024969E-2</v>
      </c>
      <c r="V92" s="97" t="e">
        <f>_xll.qlQuoteValue(P92,_xll.ohTrigger(Trigger,Trigger3M,InterestRatesTrigger))</f>
        <v>#NUM!</v>
      </c>
      <c r="W92" s="94" t="b">
        <f t="shared" si="18"/>
        <v>0</v>
      </c>
      <c r="X92" s="12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obj_006f2#0000</v>
      </c>
      <c r="AI92" s="50" t="str">
        <v/>
      </c>
    </row>
    <row r="93" spans="13:36" x14ac:dyDescent="0.2">
      <c r="M93" s="94" t="s">
        <v>60</v>
      </c>
      <c r="N93" s="94"/>
      <c r="O93" s="94" t="s">
        <v>92</v>
      </c>
      <c r="P93" s="94" t="str">
        <f t="shared" si="13"/>
        <v>EURAB3E30Y_Quote</v>
      </c>
      <c r="Q93" s="171"/>
      <c r="R93" s="106">
        <f t="shared" si="14"/>
        <v>42724</v>
      </c>
      <c r="S93" s="106">
        <f>_xll.qlInterestRateIndexValueDate(AA93,R93)</f>
        <v>42726</v>
      </c>
      <c r="T93" s="106">
        <f>_xll.qlInterestRateIndexMaturity(AA93,S93)</f>
        <v>53685</v>
      </c>
      <c r="U93" s="97">
        <f>_xll.qlIndexFixing(AA93,R93,TRUE,_xll.ohTrigger(Trigger,Trigger3M,InterestRatesTrigger))</f>
        <v>1.2259999999847173E-2</v>
      </c>
      <c r="V93" s="97">
        <f>_xll.qlQuoteValue(P93,_xll.ohTrigger(Trigger,Trigger3M,InterestRatesTrigger))</f>
        <v>1.226E-2</v>
      </c>
      <c r="W93" s="94" t="b">
        <f t="shared" si="18"/>
        <v>1</v>
      </c>
      <c r="X93" s="124">
        <f t="shared" si="17"/>
        <v>-1.5282740351008073E-9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obj_006ef#0000</v>
      </c>
      <c r="AF93" s="116"/>
      <c r="AG93" s="110"/>
      <c r="AI93" s="50" t="str">
        <v/>
      </c>
    </row>
    <row r="94" spans="13:36" x14ac:dyDescent="0.2">
      <c r="M94" s="94" t="s">
        <v>60</v>
      </c>
      <c r="N94" s="94"/>
      <c r="O94" s="94" t="s">
        <v>93</v>
      </c>
      <c r="P94" s="94" t="str">
        <f t="shared" si="13"/>
        <v>EURAB3E35Y_Quote</v>
      </c>
      <c r="Q94" s="171"/>
      <c r="R94" s="106">
        <f t="shared" si="14"/>
        <v>42724</v>
      </c>
      <c r="S94" s="106">
        <f>_xll.qlInterestRateIndexValueDate(AA94,R94)</f>
        <v>42726</v>
      </c>
      <c r="T94" s="106">
        <f>_xll.qlInterestRateIndexMaturity(AA94,S94)</f>
        <v>55509</v>
      </c>
      <c r="U94" s="97">
        <f>_xll.qlIndexFixing(AA94,R94,TRUE,_xll.ohTrigger(Trigger,Trigger3M,InterestRatesTrigger))</f>
        <v>1.2370705712215125E-2</v>
      </c>
      <c r="V94" s="97" t="e">
        <f>_xll.qlQuoteValue(P94,_xll.ohTrigger(Trigger,Trigger3M,InterestRatesTrigger))</f>
        <v>#NUM!</v>
      </c>
      <c r="W94" s="94" t="b">
        <f t="shared" si="18"/>
        <v>0</v>
      </c>
      <c r="X94" s="12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obj_005f6#0000</v>
      </c>
      <c r="AF94" s="116"/>
      <c r="AG94" s="110"/>
      <c r="AH94" s="116"/>
      <c r="AI94" s="50" t="str">
        <v/>
      </c>
      <c r="AJ94" s="116"/>
    </row>
    <row r="95" spans="13:36" x14ac:dyDescent="0.2">
      <c r="M95" s="94" t="s">
        <v>60</v>
      </c>
      <c r="N95" s="94"/>
      <c r="O95" s="94" t="s">
        <v>94</v>
      </c>
      <c r="P95" s="94" t="str">
        <f t="shared" si="13"/>
        <v>EURAB3E40Y_Quote</v>
      </c>
      <c r="Q95" s="171"/>
      <c r="R95" s="106">
        <f t="shared" si="14"/>
        <v>42724</v>
      </c>
      <c r="S95" s="106">
        <f>_xll.qlInterestRateIndexValueDate(AA95,R95)</f>
        <v>42726</v>
      </c>
      <c r="T95" s="106">
        <f>_xll.qlInterestRateIndexMaturity(AA95,S95)</f>
        <v>57336</v>
      </c>
      <c r="U95" s="97">
        <f>_xll.qlIndexFixing(AA95,R95,TRUE,_xll.ohTrigger(Trigger,Trigger3M,InterestRatesTrigger))</f>
        <v>1.2340000000291514E-2</v>
      </c>
      <c r="V95" s="97">
        <f>_xll.qlQuoteValue(P95,_xll.ohTrigger(Trigger,Trigger3M,InterestRatesTrigger))</f>
        <v>1.234E-2</v>
      </c>
      <c r="W95" s="94" t="b">
        <f t="shared" si="18"/>
        <v>1</v>
      </c>
      <c r="X95" s="124">
        <f t="shared" si="17"/>
        <v>2.9151334124399852E-9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obj_005b8#0000</v>
      </c>
      <c r="AF95" s="116"/>
      <c r="AG95" s="110"/>
      <c r="AH95" s="116"/>
      <c r="AI95" s="50" t="str">
        <v/>
      </c>
      <c r="AJ95" s="116"/>
    </row>
    <row r="96" spans="13:36" x14ac:dyDescent="0.2">
      <c r="M96" s="94" t="s">
        <v>60</v>
      </c>
      <c r="N96" s="94"/>
      <c r="O96" s="94" t="s">
        <v>95</v>
      </c>
      <c r="P96" s="94" t="str">
        <f t="shared" si="13"/>
        <v>EURAB3E50Y_Quote</v>
      </c>
      <c r="Q96" s="171"/>
      <c r="R96" s="106">
        <f t="shared" si="14"/>
        <v>42724</v>
      </c>
      <c r="S96" s="106">
        <f>_xll.qlInterestRateIndexValueDate(AA96,R96)</f>
        <v>42726</v>
      </c>
      <c r="T96" s="106">
        <f>_xll.qlInterestRateIndexMaturity(AA96,S96)</f>
        <v>60988</v>
      </c>
      <c r="U96" s="97">
        <f>_xll.qlIndexFixing(AA96,R96,TRUE,_xll.ohTrigger(Trigger,Trigger3M,InterestRatesTrigger))</f>
        <v>1.1849999999715054E-2</v>
      </c>
      <c r="V96" s="97">
        <f>_xll.qlQuoteValue(P96,_xll.ohTrigger(Trigger,Trigger3M,InterestRatesTrigger))</f>
        <v>1.1850000000000001E-2</v>
      </c>
      <c r="W96" s="94" t="b">
        <f t="shared" si="18"/>
        <v>1</v>
      </c>
      <c r="X96" s="124">
        <f t="shared" si="17"/>
        <v>-2.8494741288742631E-9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obj_005e9#0000</v>
      </c>
      <c r="AF96" s="116"/>
      <c r="AG96" s="110"/>
      <c r="AH96" s="116"/>
      <c r="AI96" s="50" t="str">
        <v/>
      </c>
      <c r="AJ96" s="116"/>
    </row>
    <row r="97" spans="13:77" x14ac:dyDescent="0.2">
      <c r="M97" s="94" t="s">
        <v>60</v>
      </c>
      <c r="N97" s="94"/>
      <c r="O97" s="94" t="s">
        <v>126</v>
      </c>
      <c r="P97" s="94" t="str">
        <f t="shared" si="13"/>
        <v>EURAB3E60Y_Quote</v>
      </c>
      <c r="Q97" s="171"/>
      <c r="R97" s="106">
        <f t="shared" si="14"/>
        <v>42724</v>
      </c>
      <c r="S97" s="106">
        <f>_xll.qlInterestRateIndexValueDate(AA97,R97)</f>
        <v>42726</v>
      </c>
      <c r="T97" s="106">
        <f>_xll.qlInterestRateIndexMaturity(AA97,S97)</f>
        <v>64641</v>
      </c>
      <c r="U97" s="97">
        <f>_xll.qlIndexFixing(AA97,R97,TRUE,_xll.ohTrigger(Trigger,Trigger3M,InterestRatesTrigger))</f>
        <v>1.1549999999919873E-2</v>
      </c>
      <c r="V97" s="97">
        <f>_xll.qlQuoteValue(P97,_xll.ohTrigger(Trigger,Trigger3M,InterestRatesTrigger))</f>
        <v>1.155E-2</v>
      </c>
      <c r="W97" s="94" t="b">
        <f t="shared" si="18"/>
        <v>1</v>
      </c>
      <c r="X97" s="124">
        <f t="shared" si="17"/>
        <v>-8.012687735536872E-10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obj_00618#0000</v>
      </c>
      <c r="AC97" s="104" t="s">
        <v>137</v>
      </c>
      <c r="AF97" s="116"/>
      <c r="AG97" s="110"/>
      <c r="AH97" s="116"/>
      <c r="AI97" s="50" t="str">
        <v/>
      </c>
      <c r="AJ97" s="116"/>
    </row>
    <row r="98" spans="13:77" x14ac:dyDescent="0.2">
      <c r="M98" s="93" t="s">
        <v>127</v>
      </c>
      <c r="N98" s="93">
        <v>12</v>
      </c>
      <c r="O98" s="93" t="s">
        <v>133</v>
      </c>
      <c r="P98" s="93" t="str">
        <f t="shared" ref="P98:P104" si="19">Currency&amp;O98&amp;N98&amp;QuoteSuffix</f>
        <v>EUR1S12_Quote</v>
      </c>
      <c r="Q98" s="169"/>
      <c r="R98" s="105">
        <f>_xll.qlInterestRateIndexFixingDate(Index3M,S98)</f>
        <v>42723</v>
      </c>
      <c r="S98" s="105">
        <f>_xll.qlIMMdate(AE98)</f>
        <v>42725</v>
      </c>
      <c r="T98" s="105">
        <f>_xll.qlSwapMaturityDate(AA98)</f>
        <v>43089</v>
      </c>
      <c r="U98" s="96">
        <f>_xll.qlVanillaSwapFairRate(AA98,_xll.ohTrigger(Trigger,Trigger3M,InterestRatesTrigger))</f>
        <v>-2.9604359771748176E-3</v>
      </c>
      <c r="V98" s="96">
        <f>_xll.qlQuoteValue(P98,_xll.ohTrigger(Trigger,Trigger3M,InterestRatesTrigger))</f>
        <v>-2.7900000000000004E-3</v>
      </c>
      <c r="W98" s="93" t="b">
        <f t="shared" si="18"/>
        <v>1</v>
      </c>
      <c r="X98" s="125">
        <f t="shared" si="17"/>
        <v>-1.7043597717481722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obj_007ac#0000</v>
      </c>
      <c r="AC98" s="104" t="str">
        <f>_xll.qlDiscountingSwapEngine(,DiscountingCurve,,,,Permanent,Trigger,ObjectOverwrite)</f>
        <v>obj_005f8#0000</v>
      </c>
      <c r="AE98" s="126" t="str">
        <f>_xll.qlIMMNextCode(EvaluationDate-1,,Trigger)</f>
        <v>Z6</v>
      </c>
      <c r="AF98" s="116"/>
      <c r="AH98" s="116"/>
      <c r="AI98" s="50" t="str">
        <v/>
      </c>
      <c r="AJ98" s="116"/>
    </row>
    <row r="99" spans="13:77" x14ac:dyDescent="0.2">
      <c r="M99" s="94" t="s">
        <v>127</v>
      </c>
      <c r="N99" s="94">
        <v>12</v>
      </c>
      <c r="O99" s="94" t="s">
        <v>134</v>
      </c>
      <c r="P99" s="94" t="str">
        <f t="shared" si="19"/>
        <v>EUR2S12_Quote</v>
      </c>
      <c r="Q99" s="171"/>
      <c r="R99" s="106">
        <f>_xll.qlInterestRateIndexFixingDate(Index3M,S99)</f>
        <v>42807</v>
      </c>
      <c r="S99" s="106">
        <f>_xll.qlIMMdate(AE99)</f>
        <v>42809</v>
      </c>
      <c r="T99" s="106">
        <f>_xll.qlSwapMaturityDate(AA99)</f>
        <v>43180</v>
      </c>
      <c r="U99" s="97">
        <f>_xll.qlVanillaSwapFairRate(AA99,_xll.ohTrigger(Trigger,Trigger3M,InterestRatesTrigger))</f>
        <v>-2.8248423161207057E-3</v>
      </c>
      <c r="V99" s="97">
        <f>_xll.qlQuoteValue(P99,_xll.ohTrigger(Trigger,Trigger3M,InterestRatesTrigger))</f>
        <v>-2.63E-3</v>
      </c>
      <c r="W99" s="94" t="b">
        <f t="shared" si="18"/>
        <v>1</v>
      </c>
      <c r="X99" s="124">
        <f t="shared" si="17"/>
        <v>-1.9484231612070575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obj_007ae#0000</v>
      </c>
      <c r="AE99" s="127" t="str">
        <f>_xll.qlIMMNextCode(AE98,,Trigger)</f>
        <v>H7</v>
      </c>
      <c r="AF99" s="116"/>
      <c r="AH99" s="116"/>
      <c r="AI99" s="50" t="str">
        <v/>
      </c>
      <c r="AJ99" s="116"/>
    </row>
    <row r="100" spans="13:77" x14ac:dyDescent="0.2">
      <c r="M100" s="94" t="s">
        <v>127</v>
      </c>
      <c r="N100" s="94">
        <v>12</v>
      </c>
      <c r="O100" s="94" t="s">
        <v>135</v>
      </c>
      <c r="P100" s="94" t="str">
        <f t="shared" si="19"/>
        <v>EUR3S12_Quote</v>
      </c>
      <c r="Q100" s="171"/>
      <c r="R100" s="106">
        <f>_xll.qlInterestRateIndexFixingDate(Index3M,S100)</f>
        <v>42905</v>
      </c>
      <c r="S100" s="106">
        <f>_xll.qlIMMdate(AE100)</f>
        <v>42907</v>
      </c>
      <c r="T100" s="106">
        <f>_xll.qlSwapMaturityDate(AA100)</f>
        <v>43271</v>
      </c>
      <c r="U100" s="97">
        <f>_xll.qlVanillaSwapFairRate(AA100,_xll.ohTrigger(Trigger,Trigger3M,InterestRatesTrigger))</f>
        <v>-2.6590972664271759E-3</v>
      </c>
      <c r="V100" s="97">
        <f>_xll.qlQuoteValue(P100,_xll.ohTrigger(Trigger,Trigger3M,InterestRatesTrigger))</f>
        <v>-2.48E-3</v>
      </c>
      <c r="W100" s="94" t="b">
        <f t="shared" si="18"/>
        <v>1</v>
      </c>
      <c r="X100" s="124">
        <f t="shared" si="17"/>
        <v>-1.7909726642717592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obj_007af#0000</v>
      </c>
      <c r="AE100" s="127" t="str">
        <f>_xll.qlIMMNextCode(AE99,,Trigger)</f>
        <v>M7</v>
      </c>
      <c r="AF100" s="116"/>
      <c r="AH100" s="116"/>
      <c r="AI100" s="50" t="str">
        <v/>
      </c>
      <c r="AJ100" s="116"/>
    </row>
    <row r="101" spans="13:77" x14ac:dyDescent="0.2">
      <c r="M101" s="159" t="s">
        <v>127</v>
      </c>
      <c r="N101" s="159">
        <v>12</v>
      </c>
      <c r="O101" s="159" t="s">
        <v>136</v>
      </c>
      <c r="P101" s="159" t="str">
        <f t="shared" si="19"/>
        <v>EUR4S12_Quote</v>
      </c>
      <c r="Q101" s="174"/>
      <c r="R101" s="160">
        <f>_xll.qlInterestRateIndexFixingDate(Index3M,S101)</f>
        <v>42996</v>
      </c>
      <c r="S101" s="160">
        <f>_xll.qlIMMdate(AE101)</f>
        <v>42998</v>
      </c>
      <c r="T101" s="160">
        <f>_xll.qlSwapMaturityDate(AA101)</f>
        <v>43362</v>
      </c>
      <c r="U101" s="161">
        <f>_xll.qlVanillaSwapFairRate(AA101,_xll.ohTrigger(Trigger,Trigger3M,InterestRatesTrigger))</f>
        <v>-2.5004863466056991E-3</v>
      </c>
      <c r="V101" s="161">
        <f>_xll.qlQuoteValue(P101,_xll.ohTrigger(Trigger,Trigger3M,InterestRatesTrigger))</f>
        <v>-2.3E-3</v>
      </c>
      <c r="W101" s="159" t="b">
        <f t="shared" si="18"/>
        <v>1</v>
      </c>
      <c r="X101" s="162">
        <f t="shared" si="17"/>
        <v>-2.0048634660569915</v>
      </c>
      <c r="Y101" s="131" t="b">
        <f>ABS(X101/10000)&lt;=ABS('General Settings'!$D$29)</f>
        <v>1</v>
      </c>
      <c r="AA101" s="50" t="str">
        <f>_xll.qlMakeIMMSwap(,N101&amp;"M",Index3M,,S101,FixedLegDayCounter,,DiscountingEngine)</f>
        <v>obj_008ed#0000</v>
      </c>
      <c r="AE101" s="127" t="str">
        <f>_xll.qlIMMNextCode(AE100,,Trigger)</f>
        <v>U7</v>
      </c>
      <c r="AF101" s="116"/>
      <c r="AH101" s="116"/>
      <c r="AI101" s="50" t="str">
        <v/>
      </c>
      <c r="AJ101" s="116"/>
    </row>
    <row r="102" spans="13:77" x14ac:dyDescent="0.2">
      <c r="M102" s="94" t="s">
        <v>127</v>
      </c>
      <c r="N102" s="94">
        <v>24</v>
      </c>
      <c r="O102" s="94" t="s">
        <v>133</v>
      </c>
      <c r="P102" s="94" t="str">
        <f t="shared" si="19"/>
        <v>EUR1S24_Quote</v>
      </c>
      <c r="Q102" s="171"/>
      <c r="R102" s="106">
        <f>_xll.qlInterestRateIndexFixingDate(Index3M,S102)</f>
        <v>42723</v>
      </c>
      <c r="S102" s="106">
        <f>_xll.qlIMMdate(AE102)</f>
        <v>42725</v>
      </c>
      <c r="T102" s="106">
        <f>_xll.qlSwapMaturityDate(AA102)</f>
        <v>43453</v>
      </c>
      <c r="U102" s="97">
        <f>_xll.qlVanillaSwapFairRate(AA102,_xll.ohTrigger(Trigger,Trigger3M,InterestRatesTrigger))</f>
        <v>-2.6440650104400916E-3</v>
      </c>
      <c r="V102" s="97">
        <f>_xll.qlQuoteValue(P102,_xll.ohTrigger(Trigger,Trigger3M,InterestRatesTrigger))</f>
        <v>-2.4399999999999999E-3</v>
      </c>
      <c r="W102" s="94" t="b">
        <f t="shared" ref="W102:W104" si="20">NOT(ISERROR(V102))</f>
        <v>1</v>
      </c>
      <c r="X102" s="124">
        <f t="shared" ref="X102:X104" si="21">(U102-V102)*10000</f>
        <v>-2.0406501044009175</v>
      </c>
      <c r="Y102" s="123" t="b">
        <f>ABS(X102/10000)&lt;=ABS('General Settings'!$D$29)</f>
        <v>1</v>
      </c>
      <c r="AA102" s="50" t="str">
        <f>_xll.qlMakeIMMSwap(,N102&amp;"M",Index3M,,S102,FixedLegDayCounter,,DiscountingEngine)</f>
        <v>obj_007ab#0000</v>
      </c>
      <c r="AE102" s="129" t="str">
        <f>_xll.qlIMMNextCode(EvaluationDate-1,,Trigger)</f>
        <v>Z6</v>
      </c>
      <c r="AF102" s="116"/>
      <c r="AH102" s="116"/>
      <c r="AI102" s="50" t="str">
        <v/>
      </c>
      <c r="AJ102" s="116"/>
    </row>
    <row r="103" spans="13:77" x14ac:dyDescent="0.2">
      <c r="M103" s="94" t="s">
        <v>127</v>
      </c>
      <c r="N103" s="94">
        <v>24</v>
      </c>
      <c r="O103" s="94" t="s">
        <v>134</v>
      </c>
      <c r="P103" s="94" t="str">
        <f t="shared" si="19"/>
        <v>EUR2S24_Quote</v>
      </c>
      <c r="Q103" s="171"/>
      <c r="R103" s="106">
        <f>_xll.qlInterestRateIndexFixingDate(Index3M,S103)</f>
        <v>42807</v>
      </c>
      <c r="S103" s="106">
        <f>_xll.qlIMMdate(AE103)</f>
        <v>42809</v>
      </c>
      <c r="T103" s="106">
        <f>_xll.qlSwapMaturityDate(AA103)</f>
        <v>43544</v>
      </c>
      <c r="U103" s="97">
        <f>_xll.qlVanillaSwapFairRate(AA103,_xll.ohTrigger(Trigger,Trigger3M,InterestRatesTrigger))</f>
        <v>-2.4660134564415156E-3</v>
      </c>
      <c r="V103" s="97">
        <f>_xll.qlQuoteValue(P103,_xll.ohTrigger(Trigger,Trigger3M,InterestRatesTrigger))</f>
        <v>-2.2200000000000002E-3</v>
      </c>
      <c r="W103" s="94" t="b">
        <f t="shared" si="20"/>
        <v>1</v>
      </c>
      <c r="X103" s="124">
        <f t="shared" si="21"/>
        <v>-2.4601345644151547</v>
      </c>
      <c r="Y103" s="131" t="b">
        <f>ABS(X103/10000)&lt;=ABS('General Settings'!$D$29)</f>
        <v>1</v>
      </c>
      <c r="AA103" s="50" t="str">
        <f>_xll.qlMakeIMMSwap(,N103&amp;"M",Index3M,,S103,FixedLegDayCounter,,DiscountingEngine)</f>
        <v>obj_008ee#0000</v>
      </c>
      <c r="AB103" s="115"/>
      <c r="AC103" s="115"/>
      <c r="AD103" s="87"/>
      <c r="AE103" s="130" t="str">
        <f>_xll.qlIMMNextCode(AE102,,Trigger)</f>
        <v>H7</v>
      </c>
      <c r="AF103" s="116"/>
      <c r="AH103" s="116"/>
      <c r="AI103" s="50" t="str">
        <v/>
      </c>
      <c r="AJ103" s="116"/>
    </row>
    <row r="104" spans="13:77" x14ac:dyDescent="0.2">
      <c r="M104" s="176" t="s">
        <v>127</v>
      </c>
      <c r="N104" s="176">
        <v>36</v>
      </c>
      <c r="O104" s="176" t="s">
        <v>133</v>
      </c>
      <c r="P104" s="176" t="str">
        <f t="shared" si="19"/>
        <v>EUR1S36_Quote</v>
      </c>
      <c r="Q104" s="177"/>
      <c r="R104" s="178">
        <f>_xll.qlInterestRateIndexFixingDate(Index3M,S104)</f>
        <v>42723</v>
      </c>
      <c r="S104" s="178">
        <f>_xll.qlIMMdate(AE104)</f>
        <v>42725</v>
      </c>
      <c r="T104" s="178">
        <f>_xll.qlSwapMaturityDate(AA104)</f>
        <v>43817</v>
      </c>
      <c r="U104" s="179">
        <f>_xll.qlVanillaSwapFairRate(AA104,_xll.ohTrigger(Trigger,Trigger3M,InterestRatesTrigger))</f>
        <v>-2.1198558595163872E-3</v>
      </c>
      <c r="V104" s="179">
        <f>_xll.qlQuoteValue(P104,_xll.ohTrigger(Trigger,Trigger3M,InterestRatesTrigger))</f>
        <v>-1.83E-3</v>
      </c>
      <c r="W104" s="176" t="b">
        <f t="shared" si="20"/>
        <v>1</v>
      </c>
      <c r="X104" s="180">
        <f t="shared" si="21"/>
        <v>-2.8985585951638719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obj_008ef#0000</v>
      </c>
      <c r="AB104" s="115"/>
      <c r="AC104" s="115"/>
      <c r="AD104" s="87"/>
      <c r="AE104" s="128" t="str">
        <f>_xll.qlIMMNextCode(EvaluationDate-1,,Trigger)</f>
        <v>Z6</v>
      </c>
      <c r="AF104" s="116"/>
      <c r="AH104" s="116"/>
      <c r="AI104" s="51" t="str">
        <v/>
      </c>
      <c r="AJ104" s="116"/>
      <c r="AK104" s="117"/>
      <c r="AL104" s="114"/>
      <c r="AM104" s="114"/>
      <c r="AN104" s="118"/>
      <c r="AO104" s="114"/>
      <c r="AP104" s="114"/>
      <c r="AQ104" s="114"/>
      <c r="AR104" s="114"/>
      <c r="AS104" s="114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W105" s="62"/>
      <c r="X105" s="63"/>
      <c r="AA105" s="87"/>
      <c r="AB105" s="115"/>
      <c r="AC105" s="115"/>
      <c r="AD105" s="87"/>
      <c r="AE105" s="87"/>
      <c r="AF105" s="116"/>
      <c r="AH105" s="116"/>
      <c r="AI105" s="87"/>
      <c r="AJ105" s="116"/>
      <c r="AK105" s="117"/>
      <c r="AL105" s="114"/>
      <c r="AM105" s="114"/>
      <c r="AN105" s="118"/>
      <c r="AO105" s="114"/>
      <c r="AP105" s="114"/>
      <c r="AQ105" s="114"/>
      <c r="AR105" s="114"/>
      <c r="AS105" s="114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AF106" s="116"/>
      <c r="AH106" s="116"/>
      <c r="AI106" s="87"/>
      <c r="AJ106" s="116"/>
      <c r="AK106" s="117"/>
      <c r="AL106" s="114"/>
      <c r="AM106" s="114"/>
      <c r="AN106" s="118"/>
      <c r="AO106" s="114"/>
      <c r="AP106" s="114"/>
      <c r="AQ106" s="114"/>
      <c r="AR106" s="114"/>
      <c r="AS106" s="114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W107" s="62"/>
      <c r="X107" s="63"/>
      <c r="AA107" s="87"/>
      <c r="AB107" s="115"/>
      <c r="AC107" s="115"/>
      <c r="AD107" s="87"/>
      <c r="AE107" s="87"/>
      <c r="AF107" s="116"/>
      <c r="AG107" s="110"/>
      <c r="AH107" s="116"/>
      <c r="AK107" s="117"/>
      <c r="AL107" s="114"/>
      <c r="AM107" s="114"/>
      <c r="AN107" s="118"/>
      <c r="AO107" s="114"/>
      <c r="AP107" s="114"/>
      <c r="AQ107" s="114"/>
      <c r="AR107" s="114"/>
      <c r="AS107" s="114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W108" s="62"/>
      <c r="X108" s="63"/>
      <c r="AA108" s="87"/>
      <c r="AB108" s="115"/>
      <c r="AC108" s="115"/>
      <c r="AD108" s="87"/>
      <c r="AE108" s="87"/>
      <c r="AF108" s="116"/>
      <c r="AG108" s="110"/>
      <c r="AH108" s="116"/>
      <c r="AI108" s="87"/>
      <c r="AJ108" s="116"/>
      <c r="AK108" s="117"/>
      <c r="AL108" s="114"/>
      <c r="AM108" s="114"/>
      <c r="AN108" s="118"/>
      <c r="AO108" s="114"/>
      <c r="AP108" s="114"/>
      <c r="AQ108" s="114"/>
      <c r="AR108" s="114"/>
      <c r="AS108" s="114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W109" s="62"/>
      <c r="X109" s="63"/>
      <c r="AA109" s="87"/>
      <c r="AB109" s="115"/>
      <c r="AC109" s="115"/>
      <c r="AD109" s="87"/>
      <c r="AE109" s="87"/>
      <c r="AF109" s="116"/>
      <c r="AG109" s="110"/>
      <c r="AH109" s="116"/>
      <c r="AI109" s="87"/>
      <c r="AJ109" s="116"/>
      <c r="AK109" s="117"/>
      <c r="AL109" s="114"/>
      <c r="AM109" s="114"/>
      <c r="AN109" s="118"/>
      <c r="AO109" s="114"/>
      <c r="AP109" s="114"/>
      <c r="AQ109" s="114"/>
      <c r="AR109" s="114"/>
      <c r="AS109" s="114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W110" s="62"/>
      <c r="X110" s="63"/>
      <c r="AA110" s="87"/>
      <c r="AB110" s="115"/>
      <c r="AC110" s="115"/>
      <c r="AD110" s="87"/>
      <c r="AE110" s="87"/>
      <c r="AF110" s="116"/>
      <c r="AG110" s="110"/>
      <c r="AH110" s="116"/>
      <c r="AI110" s="87"/>
      <c r="AJ110" s="116"/>
      <c r="AK110" s="117"/>
      <c r="AL110" s="114"/>
      <c r="AM110" s="114"/>
      <c r="AN110" s="118"/>
      <c r="AO110" s="114"/>
      <c r="AP110" s="114"/>
      <c r="AQ110" s="114"/>
      <c r="AR110" s="114"/>
      <c r="AS110" s="114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5"/>
      <c r="AC111" s="115"/>
      <c r="AD111" s="87"/>
      <c r="AE111" s="87"/>
      <c r="AF111" s="116"/>
      <c r="AG111" s="110"/>
      <c r="AH111" s="116"/>
      <c r="AI111" s="87"/>
      <c r="AJ111" s="116"/>
      <c r="AK111" s="117"/>
      <c r="AL111" s="114"/>
      <c r="AM111" s="114"/>
      <c r="AN111" s="118"/>
      <c r="AO111" s="114"/>
      <c r="AP111" s="114"/>
      <c r="AQ111" s="114"/>
      <c r="AR111" s="114"/>
      <c r="AS111" s="114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W112" s="62"/>
      <c r="X112" s="63"/>
      <c r="AA112" s="87"/>
      <c r="AB112" s="115"/>
      <c r="AC112" s="115"/>
      <c r="AD112" s="87"/>
      <c r="AE112" s="87"/>
      <c r="AF112" s="116"/>
      <c r="AG112" s="110"/>
      <c r="AH112" s="116"/>
      <c r="AI112" s="87"/>
      <c r="AJ112" s="116"/>
      <c r="AK112" s="117"/>
      <c r="AL112" s="114"/>
      <c r="AM112" s="114"/>
      <c r="AN112" s="118"/>
      <c r="AO112" s="114"/>
      <c r="AP112" s="114"/>
      <c r="AQ112" s="114"/>
      <c r="AR112" s="114"/>
      <c r="AS112" s="114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B113" s="115"/>
      <c r="AC113" s="115"/>
      <c r="AD113" s="87"/>
      <c r="AE113" s="87"/>
      <c r="AF113" s="116"/>
      <c r="AG113" s="110"/>
      <c r="AH113" s="116"/>
      <c r="AI113" s="87"/>
      <c r="AJ113" s="116"/>
      <c r="AK113" s="117"/>
      <c r="AL113" s="114"/>
      <c r="AM113" s="114"/>
      <c r="AN113" s="118"/>
      <c r="AO113" s="114"/>
      <c r="AP113" s="114"/>
      <c r="AQ113" s="114"/>
      <c r="AR113" s="114"/>
      <c r="AS113" s="114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5"/>
      <c r="AC114" s="115"/>
      <c r="AD114" s="87"/>
      <c r="AE114" s="87"/>
      <c r="AF114" s="116"/>
      <c r="AG114" s="110"/>
      <c r="AH114" s="116"/>
      <c r="AI114" s="87"/>
      <c r="AJ114" s="116"/>
      <c r="AK114" s="117"/>
      <c r="AL114" s="114"/>
      <c r="AM114" s="114"/>
      <c r="AN114" s="118"/>
      <c r="AO114" s="114"/>
      <c r="AP114" s="114"/>
      <c r="AQ114" s="114"/>
      <c r="AR114" s="114"/>
      <c r="AS114" s="114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5"/>
      <c r="AC115" s="115"/>
      <c r="AD115" s="87"/>
      <c r="AE115" s="87"/>
      <c r="AH115" s="116"/>
      <c r="AI115" s="87"/>
      <c r="AJ115" s="116"/>
      <c r="AK115" s="117"/>
      <c r="AL115" s="114"/>
      <c r="AM115" s="114"/>
      <c r="AN115" s="118"/>
      <c r="AO115" s="114"/>
      <c r="AP115" s="114"/>
      <c r="AQ115" s="114"/>
      <c r="AR115" s="114"/>
      <c r="AS115" s="114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5"/>
      <c r="AC116" s="115"/>
      <c r="AD116" s="87"/>
      <c r="AE116" s="87"/>
      <c r="AK116" s="117"/>
      <c r="AL116" s="114"/>
      <c r="AM116" s="114"/>
      <c r="AN116" s="118"/>
      <c r="AO116" s="114"/>
      <c r="AP116" s="114"/>
      <c r="AQ116" s="114"/>
      <c r="AR116" s="114"/>
      <c r="AS116" s="114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5"/>
      <c r="AC117" s="115"/>
      <c r="AD117" s="87"/>
      <c r="AE117" s="87"/>
      <c r="AK117" s="117"/>
      <c r="AL117" s="114"/>
      <c r="AM117" s="114"/>
      <c r="AN117" s="118"/>
      <c r="AO117" s="114"/>
      <c r="AP117" s="114"/>
      <c r="AQ117" s="114"/>
      <c r="AR117" s="114"/>
      <c r="AS117" s="114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5"/>
      <c r="AC118" s="115"/>
      <c r="AD118" s="87"/>
      <c r="AE118" s="87"/>
      <c r="AK118" s="117"/>
      <c r="AL118" s="114"/>
      <c r="AM118" s="114"/>
      <c r="AN118" s="118"/>
      <c r="AO118" s="114"/>
      <c r="AP118" s="114"/>
      <c r="AQ118" s="114"/>
      <c r="AR118" s="114"/>
      <c r="AS118" s="114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5"/>
      <c r="AC119" s="115"/>
      <c r="AD119" s="87"/>
      <c r="AE119" s="87"/>
      <c r="AK119" s="117"/>
      <c r="AL119" s="114"/>
      <c r="AM119" s="114"/>
      <c r="AN119" s="118"/>
      <c r="AO119" s="114"/>
      <c r="AP119" s="114"/>
      <c r="AQ119" s="114"/>
      <c r="AR119" s="114"/>
      <c r="AS119" s="114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5"/>
      <c r="AC120" s="115"/>
      <c r="AD120" s="87"/>
      <c r="AE120" s="87"/>
      <c r="AK120" s="117"/>
      <c r="AL120" s="114"/>
      <c r="AM120" s="114"/>
      <c r="AN120" s="118"/>
      <c r="AO120" s="114"/>
      <c r="AP120" s="114"/>
      <c r="AQ120" s="114"/>
      <c r="AR120" s="114"/>
      <c r="AS120" s="114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5"/>
      <c r="AC121" s="115"/>
      <c r="AD121" s="87"/>
      <c r="AE121" s="87"/>
      <c r="AK121" s="117"/>
      <c r="AL121" s="114"/>
      <c r="AM121" s="114"/>
      <c r="AN121" s="118"/>
      <c r="AO121" s="114"/>
      <c r="AP121" s="114"/>
      <c r="AQ121" s="114"/>
      <c r="AR121" s="114"/>
      <c r="AS121" s="114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5"/>
      <c r="AC122" s="115"/>
      <c r="AD122" s="87"/>
      <c r="AE122" s="87"/>
      <c r="AK122" s="117"/>
      <c r="AL122" s="114"/>
      <c r="AM122" s="114"/>
      <c r="AN122" s="118"/>
      <c r="AO122" s="114"/>
      <c r="AP122" s="114"/>
      <c r="AQ122" s="114"/>
      <c r="AR122" s="114"/>
      <c r="AS122" s="114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5"/>
      <c r="AC123" s="115"/>
      <c r="AD123" s="87"/>
      <c r="AE123" s="87"/>
      <c r="AK123" s="117"/>
      <c r="AL123" s="114"/>
      <c r="AM123" s="114"/>
      <c r="AN123" s="118"/>
      <c r="AO123" s="114"/>
      <c r="AP123" s="114"/>
      <c r="AQ123" s="114"/>
      <c r="AR123" s="114"/>
      <c r="AS123" s="114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5"/>
      <c r="AC124" s="115"/>
      <c r="AD124" s="87"/>
      <c r="AE124" s="87"/>
      <c r="AK124" s="117"/>
      <c r="AL124" s="114"/>
      <c r="AM124" s="114"/>
      <c r="AN124" s="118"/>
      <c r="AO124" s="114"/>
      <c r="AP124" s="114"/>
      <c r="AQ124" s="114"/>
      <c r="AR124" s="114"/>
      <c r="AS124" s="114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5"/>
      <c r="AC125" s="115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12" priority="4" operator="equal">
      <formula>FALSE</formula>
    </cfRule>
  </conditionalFormatting>
  <conditionalFormatting sqref="Y23:Y34">
    <cfRule type="cellIs" dxfId="11" priority="3" operator="equal">
      <formula>FALSE</formula>
    </cfRule>
  </conditionalFormatting>
  <conditionalFormatting sqref="M23:X23">
    <cfRule type="expression" dxfId="10" priority="2">
      <formula>ISNUMBER(MATCH($P23,$AI$23:$AI$104,0))</formula>
    </cfRule>
  </conditionalFormatting>
  <conditionalFormatting sqref="M24:X104">
    <cfRule type="expression" dxfId="9" priority="1">
      <formula>ISNUMBER(MATCH($P24,$AI$23:$AI$104,0))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42704</v>
      </c>
      <c r="E3" s="73">
        <f t="shared" ref="E3:E16" si="0">EDATE(SettlementDate,$B3)</f>
        <v>43091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-2.1740000000003545E-3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-1.3700000000001471E-3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43456</v>
      </c>
      <c r="F4" s="77">
        <f t="shared" si="1"/>
        <v>3</v>
      </c>
      <c r="G4" s="83">
        <f>MIN(_xll.ohPack(Data!$L$4:INDEX(Fwd6M,MATCH(E4+1,SettlementDates,1),1)))</f>
        <v>-2.1740000000003545E-3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-1.6828957248738019E-4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43821</v>
      </c>
      <c r="F5" s="77">
        <f t="shared" si="1"/>
        <v>6</v>
      </c>
      <c r="G5" s="83">
        <f>MIN(_xll.ohPack(Data!$L$4:INDEX(Fwd6M,MATCH(E5+1,SettlementDates,1),1)))</f>
        <v>-2.1740000000003545E-3</v>
      </c>
      <c r="H5" s="54">
        <f t="shared" si="4"/>
        <v>-3.0000000000000001E-3</v>
      </c>
      <c r="I5" s="83">
        <f>MAX(_xll.ohPack(Data!$L$4:INDEX(Fwd6M,MATCH(E5+1,SettlementDates,1),1)))</f>
        <v>1.9877442412031075E-3</v>
      </c>
      <c r="J5" s="54">
        <f t="shared" si="2"/>
        <v>2E-3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46378</v>
      </c>
      <c r="F6" s="77">
        <f t="shared" si="1"/>
        <v>6</v>
      </c>
      <c r="G6" s="83">
        <f>MIN(_xll.ohPack(Data!$L$4:INDEX(Fwd6M,MATCH(E6+1,SettlementDates,1),1)))</f>
        <v>-2.1740000000003545E-3</v>
      </c>
      <c r="H6" s="54">
        <f t="shared" si="4"/>
        <v>-3.0000000000000001E-3</v>
      </c>
      <c r="I6" s="83">
        <f>MAX(_xll.ohPack(Data!$L$4:INDEX(Fwd6M,MATCH(E6+1,SettlementDates,1),1)))</f>
        <v>1.7697877688253882E-2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50031</v>
      </c>
      <c r="F7" s="77">
        <f t="shared" si="1"/>
        <v>12</v>
      </c>
      <c r="G7" s="83">
        <f>MIN(_xll.ohPack(Data!$L$4:INDEX(Fwd6M,MATCH(E7+1,SettlementDates,1),1)))</f>
        <v>-2.1740000000003545E-3</v>
      </c>
      <c r="H7" s="54">
        <f t="shared" si="4"/>
        <v>-3.0000000000000001E-3</v>
      </c>
      <c r="I7" s="83">
        <f>MAX(_xll.ohPack(Data!$L$4:INDEX(Fwd6M,MATCH(E7+1,SettlementDates,1),1)))</f>
        <v>1.8544983477129167E-2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53683</v>
      </c>
      <c r="F8" s="77">
        <f t="shared" si="1"/>
        <v>36</v>
      </c>
      <c r="G8" s="83">
        <f>MIN(_xll.ohPack(Data!$L$4:INDEX(Fwd6M,MATCH(E8+1,SettlementDates,1),1)))</f>
        <v>-2.1740000000003545E-3</v>
      </c>
      <c r="H8" s="54">
        <f t="shared" si="4"/>
        <v>-3.0000000000000001E-3</v>
      </c>
      <c r="I8" s="83">
        <f>MAX(_xll.ohPack(Data!$L$4:INDEX(Fwd6M,MATCH(E8+1,SettlementDates,1),1)))</f>
        <v>1.8544983477129167E-2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64641</v>
      </c>
      <c r="F9" s="77">
        <f t="shared" si="1"/>
        <v>60</v>
      </c>
      <c r="G9" s="84">
        <f>MIN(_xll.ohPack(Data!$L$4:INDEX(Fwd6M,MATCH(E9+1,SettlementDates,1),1)))</f>
        <v>-2.1740000000003545E-3</v>
      </c>
      <c r="H9" s="55">
        <f t="shared" si="4"/>
        <v>-3.0000000000000001E-3</v>
      </c>
      <c r="I9" s="84">
        <f>MAX(_xll.ohPack(Data!$L$4:INDEX(Fwd6M,MATCH(E9+1,SettlementDates,1),1)))</f>
        <v>1.8544983477129167E-2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42704</v>
      </c>
      <c r="E10" s="73">
        <f t="shared" si="0"/>
        <v>43091</v>
      </c>
      <c r="F10" s="78">
        <f t="shared" si="1"/>
        <v>1</v>
      </c>
      <c r="G10" s="83">
        <f>MIN(_xll.ohPack(Data!$P$4:INDEX(ONFwd6M,MATCH(E10+1,SettlementDates,1),1)))</f>
        <v>-2.3631027619508416E-3</v>
      </c>
      <c r="H10" s="53">
        <f t="shared" si="4"/>
        <v>-3.0000000000000001E-3</v>
      </c>
      <c r="I10" s="82">
        <f>MAX(_xll.ohPack(Data!$P$4:INDEX(ONFwd6M,MATCH(E10+1,SettlementDates,1),1)))</f>
        <v>-1.5094915796920461E-3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43456</v>
      </c>
      <c r="F11" s="77">
        <f t="shared" si="1"/>
        <v>3</v>
      </c>
      <c r="G11" s="83">
        <f>MIN(_xll.ohPack(Data!$P$4:INDEX(ONFwd6M,MATCH(E11+1,SettlementDates,1),1)))</f>
        <v>-2.3631027619508416E-3</v>
      </c>
      <c r="H11" s="54">
        <f t="shared" si="4"/>
        <v>-3.0000000000000001E-3</v>
      </c>
      <c r="I11" s="83">
        <f>MAX(_xll.ohPack(Data!$P$4:INDEX(ONFwd6M,MATCH(E11+1,SettlementDates,1),1)))</f>
        <v>-5.5948791487736571E-4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44552</v>
      </c>
      <c r="F12" s="77">
        <f t="shared" si="1"/>
        <v>6</v>
      </c>
      <c r="G12" s="83">
        <f>MIN(_xll.ohPack(Data!$P$4:INDEX(ONFwd6M,MATCH(E12+1,SettlementDates,1),1)))</f>
        <v>-2.3631027619508416E-3</v>
      </c>
      <c r="H12" s="54">
        <f t="shared" si="4"/>
        <v>-3.0000000000000001E-3</v>
      </c>
      <c r="I12" s="83">
        <f>MAX(_xll.ohPack(Data!$P$4:INDEX(ONFwd6M,MATCH(E12+1,SettlementDates,1),1)))</f>
        <v>7.0735796116494498E-3</v>
      </c>
      <c r="J12" s="54">
        <f t="shared" si="2"/>
        <v>8.0000000000000002E-3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46378</v>
      </c>
      <c r="F13" s="77">
        <f t="shared" si="1"/>
        <v>6</v>
      </c>
      <c r="G13" s="83">
        <f>MIN(_xll.ohPack(Data!$P$4:INDEX(ONFwd6M,MATCH(E13+1,SettlementDates,1),1)))</f>
        <v>-2.3631027619508416E-3</v>
      </c>
      <c r="H13" s="54">
        <f t="shared" si="4"/>
        <v>-3.0000000000000001E-3</v>
      </c>
      <c r="I13" s="83">
        <f>MAX(_xll.ohPack(Data!$P$4:INDEX(ONFwd6M,MATCH(E13+1,SettlementDates,1),1)))</f>
        <v>1.7460534655961979E-2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50031</v>
      </c>
      <c r="F14" s="77">
        <f t="shared" si="1"/>
        <v>12</v>
      </c>
      <c r="G14" s="83">
        <f>MIN(_xll.ohPack(Data!$P$4:INDEX(ONFwd6M,MATCH(E14+1,SettlementDates,1),1)))</f>
        <v>-2.3631027619508416E-3</v>
      </c>
      <c r="H14" s="54">
        <f t="shared" si="4"/>
        <v>-3.0000000000000001E-3</v>
      </c>
      <c r="I14" s="83">
        <f>MAX(_xll.ohPack(Data!$P$4:INDEX(ONFwd6M,MATCH(E14+1,SettlementDates,1),1)))</f>
        <v>1.8459925509715092E-2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53683</v>
      </c>
      <c r="F15" s="77">
        <f t="shared" si="1"/>
        <v>36</v>
      </c>
      <c r="G15" s="83">
        <f>MIN(_xll.ohPack(Data!$P$4:INDEX(ONFwd6M,MATCH(E15+1,SettlementDates,1),1)))</f>
        <v>-2.3631027619508416E-3</v>
      </c>
      <c r="H15" s="54">
        <f t="shared" si="4"/>
        <v>-3.0000000000000001E-3</v>
      </c>
      <c r="I15" s="83">
        <f>MAX(_xll.ohPack(Data!$P$4:INDEX(ONFwd6M,MATCH(E15+1,SettlementDates,1),1)))</f>
        <v>1.8459925509715092E-2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64641</v>
      </c>
      <c r="F16" s="81">
        <f t="shared" si="1"/>
        <v>60</v>
      </c>
      <c r="G16" s="84">
        <f>MIN(_xll.ohPack(Data!$P$4:INDEX(ONFwd6M,MATCH(E16+1,SettlementDates,1),1)))</f>
        <v>-2.3631027619508416E-3</v>
      </c>
      <c r="H16" s="55">
        <f t="shared" si="4"/>
        <v>-3.0000000000000001E-3</v>
      </c>
      <c r="I16" s="84">
        <f>MAX(_xll.ohPack(Data!$P$4:INDEX(ONFwd6M,MATCH(E16+1,SettlementDates,1),1)))</f>
        <v>1.8459925509715092E-2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H22" s="104" t="s">
        <v>159</v>
      </c>
    </row>
    <row r="23" spans="3:34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40" si="6">LEFT(N23,LEN(N23)-1)+6&amp;"M"</f>
        <v>7M</v>
      </c>
      <c r="P23" s="93" t="str">
        <f t="shared" ref="P23:P40" si="7">Currency&amp;LEFT(N23,LEN(N23)-1)&amp;"x"&amp;LEFT(O23,LEN(O23)-1)&amp;"F"&amp;QuoteSuffix</f>
        <v>EUR1x7F_Quote</v>
      </c>
      <c r="Q23" s="169"/>
      <c r="R23" s="105">
        <f>_xll.qlInterestRateIndexFixingDate(Index6M,S23)</f>
        <v>42754</v>
      </c>
      <c r="S23" s="105">
        <f>_xll.qlCalendarAdvance(Calendar,SettlementDate,N23,"mf",TRUE)</f>
        <v>42758</v>
      </c>
      <c r="T23" s="105">
        <f>_xll.qlCalendarAdvance(Calendar,SettlementDate,O23,"mf",TRUE)</f>
        <v>42940</v>
      </c>
      <c r="U23" s="96">
        <f>_xll.qlIndexFixing(Index6M,R23,TRUE,_xll.ohTrigger(Trigger,Trigger6M,InterestRatesTrigger))</f>
        <v>-2.1100000000002957E-3</v>
      </c>
      <c r="V23" s="96">
        <f>IFERROR(_xll.qlQuoteValue(P23,_xll.ohTrigger(Trigger,Trigger6M,InterestRatesTrigger)),NA())</f>
        <v>-2.1100000000000003E-3</v>
      </c>
      <c r="W23" s="93" t="b">
        <f>NOT(ISERROR(V23))</f>
        <v>1</v>
      </c>
      <c r="X23" s="125">
        <f>(U23-V23)*10000</f>
        <v>-2.9533667178505141E-12</v>
      </c>
      <c r="Y23" s="50" t="b">
        <f>ABS(X23/10000)&lt;=ABS('General Settings'!$D$30)</f>
        <v>1</v>
      </c>
      <c r="AF23" s="62" t="e">
        <f t="array" ref="AF23:AF40">NA()</f>
        <v>#N/A</v>
      </c>
      <c r="AH23" s="50" t="str">
        <f t="array" ref="AH23:AH401">_xll.ohGroupList("EUR6M_instruments",Trigger6M)</f>
        <v>EUR1MD_SYNTH6M_Quote</v>
      </c>
    </row>
    <row r="24" spans="3:34" x14ac:dyDescent="0.2">
      <c r="M24" s="94" t="s">
        <v>146</v>
      </c>
      <c r="N24" s="94" t="s">
        <v>63</v>
      </c>
      <c r="O24" s="94" t="str">
        <f t="shared" si="6"/>
        <v>8M</v>
      </c>
      <c r="P24" s="94" t="str">
        <f t="shared" si="7"/>
        <v>EUR2x8F_Quote</v>
      </c>
      <c r="Q24" s="171"/>
      <c r="R24" s="106">
        <f>_xll.qlInterestRateIndexFixingDate(Index6M,S24)</f>
        <v>42786</v>
      </c>
      <c r="S24" s="106">
        <f>_xll.qlCalendarAdvance(Calendar,SettlementDate,N24,"mf",TRUE)</f>
        <v>42788</v>
      </c>
      <c r="T24" s="106">
        <f>_xll.qlCalendarAdvance(Calendar,SettlementDate,O24,"mf",TRUE)</f>
        <v>42969</v>
      </c>
      <c r="U24" s="97">
        <f>_xll.qlIndexFixing(Index6M,R24,TRUE,_xll.ohTrigger(Trigger,Trigger6M,InterestRatesTrigger))</f>
        <v>-2.0400000000005128E-3</v>
      </c>
      <c r="V24" s="97">
        <f>IFERROR(_xll.qlQuoteValue(P24,_xll.ohTrigger(Trigger,Trigger6M,InterestRatesTrigger)),NA())</f>
        <v>-2.0400000000000001E-3</v>
      </c>
      <c r="W24" s="94" t="b">
        <f t="shared" ref="W24:W40" si="8">NOT(ISERROR(V24))</f>
        <v>1</v>
      </c>
      <c r="X24" s="124">
        <f t="shared" ref="X24:X77" si="9">(U24-V24)*10000</f>
        <v>-5.126107871511465E-12</v>
      </c>
      <c r="Y24" s="50" t="b">
        <f>ABS(X24/10000)&lt;=ABS('General Settings'!$D$30)</f>
        <v>1</v>
      </c>
      <c r="AF24" s="62" t="e">
        <v>#N/A</v>
      </c>
      <c r="AH24" s="50" t="str">
        <v>EUR2MD_SYNTH6M_Quote</v>
      </c>
    </row>
    <row r="25" spans="3:34" x14ac:dyDescent="0.2">
      <c r="M25" s="94" t="s">
        <v>146</v>
      </c>
      <c r="N25" s="94" t="s">
        <v>31</v>
      </c>
      <c r="O25" s="94" t="str">
        <f t="shared" si="6"/>
        <v>9M</v>
      </c>
      <c r="P25" s="94" t="str">
        <f t="shared" si="7"/>
        <v>EUR3x9F_Quote</v>
      </c>
      <c r="Q25" s="171"/>
      <c r="R25" s="106">
        <f>_xll.qlInterestRateIndexFixingDate(Index6M,S25)</f>
        <v>42814</v>
      </c>
      <c r="S25" s="106">
        <f>_xll.qlCalendarAdvance(Calendar,SettlementDate,N25,"mf",TRUE)</f>
        <v>42816</v>
      </c>
      <c r="T25" s="106">
        <f>_xll.qlCalendarAdvance(Calendar,SettlementDate,O25,"mf",TRUE)</f>
        <v>43000</v>
      </c>
      <c r="U25" s="97">
        <f>_xll.qlIndexFixing(Index6M,R25,TRUE,_xll.ohTrigger(Trigger,Trigger6M,InterestRatesTrigger))</f>
        <v>-1.9700000000000034E-3</v>
      </c>
      <c r="V25" s="97">
        <f>IFERROR(_xll.qlQuoteValue(P25,_xll.ohTrigger(Trigger,Trigger6M,InterestRatesTrigger)),NA())</f>
        <v>-1.97E-3</v>
      </c>
      <c r="W25" s="94" t="b">
        <f t="shared" si="8"/>
        <v>1</v>
      </c>
      <c r="X25" s="124">
        <f t="shared" si="9"/>
        <v>-3.4694469519536142E-14</v>
      </c>
      <c r="Y25" s="50" t="b">
        <f>ABS(X25/10000)&lt;=ABS('General Settings'!$D$30)</f>
        <v>1</v>
      </c>
      <c r="AF25" s="62" t="e">
        <v>#N/A</v>
      </c>
      <c r="AH25" s="50" t="str">
        <v>EUR3MD_SYNTH6M_Quote</v>
      </c>
    </row>
    <row r="26" spans="3:34" x14ac:dyDescent="0.2">
      <c r="M26" s="94" t="s">
        <v>146</v>
      </c>
      <c r="N26" s="94" t="s">
        <v>64</v>
      </c>
      <c r="O26" s="94" t="str">
        <f t="shared" si="6"/>
        <v>10M</v>
      </c>
      <c r="P26" s="94" t="str">
        <f t="shared" si="7"/>
        <v>EUR4x10F_Quote</v>
      </c>
      <c r="Q26" s="171"/>
      <c r="R26" s="106">
        <f>_xll.qlInterestRateIndexFixingDate(Index6M,S26)</f>
        <v>42845</v>
      </c>
      <c r="S26" s="106">
        <f>_xll.qlCalendarAdvance(Calendar,SettlementDate,N26,"mf",TRUE)</f>
        <v>42849</v>
      </c>
      <c r="T26" s="106">
        <f>_xll.qlCalendarAdvance(Calendar,SettlementDate,O26,"mf",TRUE)</f>
        <v>43031</v>
      </c>
      <c r="U26" s="97">
        <f>_xll.qlIndexFixing(Index6M,R26,TRUE,_xll.ohTrigger(Trigger,Trigger6M,InterestRatesTrigger))</f>
        <v>-1.8899999999935772E-3</v>
      </c>
      <c r="V26" s="97">
        <f>IFERROR(_xll.qlQuoteValue(P26,_xll.ohTrigger(Trigger,Trigger6M,InterestRatesTrigger)),NA())</f>
        <v>-1.89E-3</v>
      </c>
      <c r="W26" s="94" t="b">
        <f t="shared" si="8"/>
        <v>1</v>
      </c>
      <c r="X26" s="124">
        <f t="shared" si="9"/>
        <v>6.4228136698041283E-11</v>
      </c>
      <c r="Y26" s="50" t="b">
        <f>ABS(X26/10000)&lt;=ABS('General Settings'!$D$30)</f>
        <v>1</v>
      </c>
      <c r="AF26" s="62" t="e">
        <v>#N/A</v>
      </c>
      <c r="AH26" s="50" t="str">
        <v>EUR4MD_SYNTH6M_Quote</v>
      </c>
    </row>
    <row r="27" spans="3:34" x14ac:dyDescent="0.2">
      <c r="M27" s="94" t="s">
        <v>146</v>
      </c>
      <c r="N27" s="94" t="s">
        <v>65</v>
      </c>
      <c r="O27" s="94" t="str">
        <f t="shared" si="6"/>
        <v>11M</v>
      </c>
      <c r="P27" s="94" t="str">
        <f t="shared" si="7"/>
        <v>EUR5x11F_Quote</v>
      </c>
      <c r="Q27" s="171"/>
      <c r="R27" s="106">
        <f>_xll.qlInterestRateIndexFixingDate(Index6M,S27)</f>
        <v>42873</v>
      </c>
      <c r="S27" s="106">
        <f>_xll.qlCalendarAdvance(Calendar,SettlementDate,N27,"mf",TRUE)</f>
        <v>42877</v>
      </c>
      <c r="T27" s="106">
        <f>_xll.qlCalendarAdvance(Calendar,SettlementDate,O27,"mf",TRUE)</f>
        <v>43061</v>
      </c>
      <c r="U27" s="97">
        <f>_xll.qlIndexFixing(Index6M,R27,TRUE,_xll.ohTrigger(Trigger,Trigger6M,InterestRatesTrigger))</f>
        <v>-1.820000000000324E-3</v>
      </c>
      <c r="V27" s="97">
        <f>IFERROR(_xll.qlQuoteValue(P27,_xll.ohTrigger(Trigger,Trigger6M,InterestRatesTrigger)),NA())</f>
        <v>-1.82E-3</v>
      </c>
      <c r="W27" s="94" t="b">
        <f t="shared" si="8"/>
        <v>1</v>
      </c>
      <c r="X27" s="124">
        <f t="shared" si="9"/>
        <v>-3.2395960913866872E-12</v>
      </c>
      <c r="Y27" s="50" t="b">
        <f>ABS(X27/10000)&lt;=ABS('General Settings'!$D$30)</f>
        <v>1</v>
      </c>
      <c r="AF27" s="62" t="e">
        <v>#N/A</v>
      </c>
      <c r="AH27" s="50" t="str">
        <v>EUR5MD_SYNTH6M_Quote</v>
      </c>
    </row>
    <row r="28" spans="3:34" x14ac:dyDescent="0.2">
      <c r="M28" s="94" t="s">
        <v>146</v>
      </c>
      <c r="N28" s="94" t="s">
        <v>32</v>
      </c>
      <c r="O28" s="94" t="str">
        <f t="shared" si="6"/>
        <v>12M</v>
      </c>
      <c r="P28" s="94" t="str">
        <f t="shared" si="7"/>
        <v>EUR6x12F_Quote</v>
      </c>
      <c r="Q28" s="171"/>
      <c r="R28" s="106">
        <f>_xll.qlInterestRateIndexFixingDate(Index6M,S28)</f>
        <v>42906</v>
      </c>
      <c r="S28" s="106">
        <f>_xll.qlCalendarAdvance(Calendar,SettlementDate,N28,"mf",TRUE)</f>
        <v>42908</v>
      </c>
      <c r="T28" s="106">
        <f>_xll.qlCalendarAdvance(Calendar,SettlementDate,O28,"mf",TRUE)</f>
        <v>43091</v>
      </c>
      <c r="U28" s="97">
        <f>_xll.qlIndexFixing(Index6M,R28,TRUE,_xll.ohTrigger(Trigger,Trigger6M,InterestRatesTrigger))</f>
        <v>-1.7400000000001295E-3</v>
      </c>
      <c r="V28" s="97">
        <f>IFERROR(_xll.qlQuoteValue(P28,_xll.ohTrigger(Trigger,Trigger6M,InterestRatesTrigger)),NA())</f>
        <v>-1.7399999999999998E-3</v>
      </c>
      <c r="W28" s="94" t="b">
        <f t="shared" si="8"/>
        <v>1</v>
      </c>
      <c r="X28" s="124">
        <f t="shared" si="9"/>
        <v>-1.2967057982926633E-12</v>
      </c>
      <c r="Y28" s="50" t="b">
        <f>ABS(X28/10000)&lt;=ABS('General Settings'!$D$30)</f>
        <v>1</v>
      </c>
      <c r="AF28" s="62" t="e">
        <v>#N/A</v>
      </c>
      <c r="AH28" s="50" t="str">
        <v>EUR6MD_SYNTH6M_Quote</v>
      </c>
    </row>
    <row r="29" spans="3:34" x14ac:dyDescent="0.2">
      <c r="M29" s="94" t="s">
        <v>146</v>
      </c>
      <c r="N29" s="94" t="s">
        <v>66</v>
      </c>
      <c r="O29" s="94" t="str">
        <f t="shared" si="6"/>
        <v>13M</v>
      </c>
      <c r="P29" s="94" t="str">
        <f t="shared" si="7"/>
        <v>EUR7x13F_Quote</v>
      </c>
      <c r="Q29" s="171"/>
      <c r="R29" s="106">
        <f>_xll.qlInterestRateIndexFixingDate(Index6M,S29)</f>
        <v>42936</v>
      </c>
      <c r="S29" s="106">
        <f>_xll.qlCalendarAdvance(Calendar,SettlementDate,N29,"mf",TRUE)</f>
        <v>42940</v>
      </c>
      <c r="T29" s="106">
        <f>_xll.qlCalendarAdvance(Calendar,SettlementDate,O29,"mf",TRUE)</f>
        <v>43122</v>
      </c>
      <c r="U29" s="97">
        <f>_xll.qlIndexFixing(Index6M,R29,TRUE,_xll.ohTrigger(Trigger,Trigger6M,InterestRatesTrigger))</f>
        <v>-1.669999999765398E-3</v>
      </c>
      <c r="V29" s="97">
        <f>IFERROR(_xll.qlQuoteValue(P29,_xll.ohTrigger(Trigger,Trigger6M,InterestRatesTrigger)),NA())</f>
        <v>-1.67E-3</v>
      </c>
      <c r="W29" s="94" t="b">
        <f t="shared" si="8"/>
        <v>1</v>
      </c>
      <c r="X29" s="124">
        <f t="shared" si="9"/>
        <v>2.3460205132719292E-9</v>
      </c>
      <c r="Y29" s="133" t="b">
        <f>ABS(X29/10000)&lt;=ABS('General Settings'!$D$30)</f>
        <v>1</v>
      </c>
      <c r="AF29" s="62" t="e">
        <v>#N/A</v>
      </c>
      <c r="AH29" s="50" t="str">
        <v>EUR1x7F_Quote</v>
      </c>
    </row>
    <row r="30" spans="3:34" x14ac:dyDescent="0.2">
      <c r="M30" s="94" t="s">
        <v>146</v>
      </c>
      <c r="N30" s="94" t="s">
        <v>67</v>
      </c>
      <c r="O30" s="94" t="str">
        <f t="shared" si="6"/>
        <v>14M</v>
      </c>
      <c r="P30" s="94" t="str">
        <f t="shared" si="7"/>
        <v>EUR8x14F_Quote</v>
      </c>
      <c r="Q30" s="171"/>
      <c r="R30" s="106">
        <f>_xll.qlInterestRateIndexFixingDate(Index6M,S30)</f>
        <v>42965</v>
      </c>
      <c r="S30" s="106">
        <f>_xll.qlCalendarAdvance(Calendar,SettlementDate,N30,"mf",TRUE)</f>
        <v>42969</v>
      </c>
      <c r="T30" s="106">
        <f>_xll.qlCalendarAdvance(Calendar,SettlementDate,O30,"mf",TRUE)</f>
        <v>43153</v>
      </c>
      <c r="U30" s="97">
        <f>_xll.qlIndexFixing(Index6M,R30,TRUE,_xll.ohTrigger(Trigger,Trigger6M,InterestRatesTrigger))</f>
        <v>-1.6199999999996653E-3</v>
      </c>
      <c r="V30" s="97">
        <f>IFERROR(_xll.qlQuoteValue(P30,_xll.ohTrigger(Trigger,Trigger6M,InterestRatesTrigger)),NA())</f>
        <v>-1.6200000000000001E-3</v>
      </c>
      <c r="W30" s="94" t="b">
        <f t="shared" si="8"/>
        <v>1</v>
      </c>
      <c r="X30" s="124">
        <f t="shared" si="9"/>
        <v>3.3480163086352377E-12</v>
      </c>
      <c r="Y30" s="50" t="b">
        <f>ABS(X30/10000)&lt;=ABS('General Settings'!$D$30)</f>
        <v>1</v>
      </c>
      <c r="AF30" s="62" t="e">
        <v>#N/A</v>
      </c>
      <c r="AH30" s="50" t="str">
        <v>EUR2x8F_Quote</v>
      </c>
    </row>
    <row r="31" spans="3:34" x14ac:dyDescent="0.2">
      <c r="M31" s="94" t="s">
        <v>146</v>
      </c>
      <c r="N31" s="94" t="s">
        <v>68</v>
      </c>
      <c r="O31" s="94" t="str">
        <f t="shared" si="6"/>
        <v>15M</v>
      </c>
      <c r="P31" s="94" t="str">
        <f t="shared" si="7"/>
        <v>EUR9x15F_Quote</v>
      </c>
      <c r="Q31" s="171"/>
      <c r="R31" s="106">
        <f>_xll.qlInterestRateIndexFixingDate(Index6M,S31)</f>
        <v>42998</v>
      </c>
      <c r="S31" s="106">
        <f>_xll.qlCalendarAdvance(Calendar,SettlementDate,N31,"mf",TRUE)</f>
        <v>43000</v>
      </c>
      <c r="T31" s="106">
        <f>_xll.qlCalendarAdvance(Calendar,SettlementDate,O31,"mf",TRUE)</f>
        <v>43181</v>
      </c>
      <c r="U31" s="97">
        <f>_xll.qlIndexFixing(Index6M,R31,TRUE,_xll.ohTrigger(Trigger,Trigger6M,InterestRatesTrigger))</f>
        <v>-1.5599999999998857E-3</v>
      </c>
      <c r="V31" s="97">
        <f>IFERROR(_xll.qlQuoteValue(P31,_xll.ohTrigger(Trigger,Trigger6M,InterestRatesTrigger)),NA())</f>
        <v>-1.56E-3</v>
      </c>
      <c r="W31" s="94" t="b">
        <f t="shared" si="8"/>
        <v>1</v>
      </c>
      <c r="X31" s="124">
        <f t="shared" si="9"/>
        <v>1.1427490897997217E-12</v>
      </c>
      <c r="Y31" s="50" t="b">
        <f>ABS(X31/10000)&lt;=ABS('General Settings'!$D$30)</f>
        <v>1</v>
      </c>
      <c r="AF31" s="62" t="e">
        <v>#N/A</v>
      </c>
      <c r="AH31" s="50" t="str">
        <v>EUR3x9F_Quote</v>
      </c>
    </row>
    <row r="32" spans="3:34" x14ac:dyDescent="0.2">
      <c r="M32" s="94" t="s">
        <v>146</v>
      </c>
      <c r="N32" s="94" t="s">
        <v>69</v>
      </c>
      <c r="O32" s="94" t="str">
        <f t="shared" si="6"/>
        <v>16M</v>
      </c>
      <c r="P32" s="94" t="str">
        <f t="shared" si="7"/>
        <v>EUR10x16F_Quote</v>
      </c>
      <c r="Q32" s="171"/>
      <c r="R32" s="106">
        <f>_xll.qlInterestRateIndexFixingDate(Index6M,S32)</f>
        <v>43027</v>
      </c>
      <c r="S32" s="106">
        <f>_xll.qlCalendarAdvance(Calendar,SettlementDate,N32,"mf",TRUE)</f>
        <v>43031</v>
      </c>
      <c r="T32" s="106">
        <f>_xll.qlCalendarAdvance(Calendar,SettlementDate,O32,"mf",TRUE)</f>
        <v>43213</v>
      </c>
      <c r="U32" s="97">
        <f>_xll.qlIndexFixing(Index6M,R32,TRUE,_xll.ohTrigger(Trigger,Trigger6M,InterestRatesTrigger))</f>
        <v>-1.4899999999934228E-3</v>
      </c>
      <c r="V32" s="97">
        <f>IFERROR(_xll.qlQuoteValue(P32,_xll.ohTrigger(Trigger,Trigger6M,InterestRatesTrigger)),NA())</f>
        <v>-1.4900000000000002E-3</v>
      </c>
      <c r="W32" s="94" t="b">
        <f t="shared" si="8"/>
        <v>1</v>
      </c>
      <c r="X32" s="124">
        <f t="shared" si="9"/>
        <v>6.5774208996005612E-11</v>
      </c>
      <c r="Y32" s="50" t="b">
        <f>ABS(X32/10000)&lt;=ABS('General Settings'!$D$30)</f>
        <v>1</v>
      </c>
      <c r="AF32" s="62" t="e">
        <v>#N/A</v>
      </c>
      <c r="AH32" s="50" t="str">
        <v>EUR4x10F_Quote</v>
      </c>
    </row>
    <row r="33" spans="13:34" x14ac:dyDescent="0.2">
      <c r="M33" s="94" t="s">
        <v>146</v>
      </c>
      <c r="N33" s="94" t="s">
        <v>70</v>
      </c>
      <c r="O33" s="94" t="str">
        <f t="shared" si="6"/>
        <v>17M</v>
      </c>
      <c r="P33" s="94" t="str">
        <f t="shared" si="7"/>
        <v>EUR11x17F_Quote</v>
      </c>
      <c r="Q33" s="171"/>
      <c r="R33" s="106">
        <f>_xll.qlInterestRateIndexFixingDate(Index6M,S33)</f>
        <v>43059</v>
      </c>
      <c r="S33" s="106">
        <f>_xll.qlCalendarAdvance(Calendar,SettlementDate,N33,"mf",TRUE)</f>
        <v>43061</v>
      </c>
      <c r="T33" s="106">
        <f>_xll.qlCalendarAdvance(Calendar,SettlementDate,O33,"mf",TRUE)</f>
        <v>43242</v>
      </c>
      <c r="U33" s="97">
        <f>_xll.qlIndexFixing(Index6M,R33,TRUE,_xll.ohTrigger(Trigger,Trigger6M,InterestRatesTrigger))</f>
        <v>-1.4300000000005576E-3</v>
      </c>
      <c r="V33" s="97">
        <f>IFERROR(_xll.qlQuoteValue(P33,_xll.ohTrigger(Trigger,Trigger6M,InterestRatesTrigger)),NA())</f>
        <v>-1.4300000000000001E-3</v>
      </c>
      <c r="W33" s="94" t="b">
        <f t="shared" si="8"/>
        <v>1</v>
      </c>
      <c r="X33" s="124">
        <f t="shared" si="9"/>
        <v>-5.5749675709204638E-12</v>
      </c>
      <c r="Y33" s="50" t="b">
        <f>ABS(X33/10000)&lt;=ABS('General Settings'!$D$30)</f>
        <v>1</v>
      </c>
      <c r="AF33" s="62" t="e">
        <v>#N/A</v>
      </c>
      <c r="AH33" s="50" t="str">
        <v>EUR5x11F_Quote</v>
      </c>
    </row>
    <row r="34" spans="13:34" x14ac:dyDescent="0.2">
      <c r="M34" s="94" t="s">
        <v>146</v>
      </c>
      <c r="N34" s="94" t="s">
        <v>102</v>
      </c>
      <c r="O34" s="94" t="str">
        <f t="shared" si="6"/>
        <v>18M</v>
      </c>
      <c r="P34" s="94" t="str">
        <f t="shared" si="7"/>
        <v>EUR12x18F_Quote</v>
      </c>
      <c r="Q34" s="171"/>
      <c r="R34" s="106">
        <f>_xll.qlInterestRateIndexFixingDate(Index6M,S34)</f>
        <v>43089</v>
      </c>
      <c r="S34" s="106">
        <f>_xll.qlCalendarAdvance(Calendar,SettlementDate,N34,"mf",TRUE)</f>
        <v>43091</v>
      </c>
      <c r="T34" s="106">
        <f>_xll.qlCalendarAdvance(Calendar,SettlementDate,O34,"mf",TRUE)</f>
        <v>43273</v>
      </c>
      <c r="U34" s="97">
        <f>_xll.qlIndexFixing(Index6M,R34,TRUE,_xll.ohTrigger(Trigger,Trigger6M,InterestRatesTrigger))</f>
        <v>-1.3600000000570909E-3</v>
      </c>
      <c r="V34" s="97">
        <f>IFERROR(_xll.qlQuoteValue(P34,_xll.ohTrigger(Trigger,Trigger6M,InterestRatesTrigger)),NA())</f>
        <v>-1.3600000000000001E-3</v>
      </c>
      <c r="W34" s="94" t="b">
        <f t="shared" si="8"/>
        <v>1</v>
      </c>
      <c r="X34" s="124">
        <f t="shared" si="9"/>
        <v>-5.7090833796569207E-10</v>
      </c>
      <c r="Y34" s="50" t="b">
        <f>ABS(X34/10000)&lt;=ABS('General Settings'!$D$30)</f>
        <v>1</v>
      </c>
      <c r="AF34" s="62" t="e">
        <v>#N/A</v>
      </c>
      <c r="AH34" s="50" t="str">
        <v>EUR6x12F_Quote</v>
      </c>
    </row>
    <row r="35" spans="13:34" x14ac:dyDescent="0.2">
      <c r="M35" s="94" t="s">
        <v>146</v>
      </c>
      <c r="N35" s="94" t="s">
        <v>71</v>
      </c>
      <c r="O35" s="94" t="str">
        <f t="shared" si="6"/>
        <v>19M</v>
      </c>
      <c r="P35" s="94" t="str">
        <f t="shared" si="7"/>
        <v>EUR13x19F_Quote</v>
      </c>
      <c r="Q35" s="171"/>
      <c r="R35" s="106">
        <f>_xll.qlInterestRateIndexFixingDate(Index6M,S35)</f>
        <v>43118</v>
      </c>
      <c r="S35" s="106">
        <f>_xll.qlCalendarAdvance(Calendar,SettlementDate,N35,"mf",TRUE)</f>
        <v>43122</v>
      </c>
      <c r="T35" s="106">
        <f>_xll.qlCalendarAdvance(Calendar,SettlementDate,O35,"mf",TRUE)</f>
        <v>43304</v>
      </c>
      <c r="U35" s="97">
        <f>_xll.qlIndexFixing(Index6M,R35,TRUE,_xll.ohTrigger(Trigger,Trigger6M,InterestRatesTrigger))</f>
        <v>-1.3000000000001717E-3</v>
      </c>
      <c r="V35" s="97">
        <f>IFERROR(_xll.qlQuoteValue(P35,_xll.ohTrigger(Trigger,Trigger6M,InterestRatesTrigger)),NA())</f>
        <v>-1.2999999999999999E-3</v>
      </c>
      <c r="W35" s="94" t="b">
        <f t="shared" si="8"/>
        <v>1</v>
      </c>
      <c r="X35" s="124">
        <f t="shared" si="9"/>
        <v>-1.717376241217039E-12</v>
      </c>
      <c r="Y35" s="50" t="b">
        <f>ABS(X35/10000)&lt;=ABS('General Settings'!$D$30)</f>
        <v>1</v>
      </c>
      <c r="AF35" s="62" t="e">
        <v>#N/A</v>
      </c>
      <c r="AH35" s="50" t="str">
        <v>EUR7x13F_Quote</v>
      </c>
    </row>
    <row r="36" spans="13:34" x14ac:dyDescent="0.2">
      <c r="M36" s="94" t="s">
        <v>146</v>
      </c>
      <c r="N36" s="94" t="s">
        <v>72</v>
      </c>
      <c r="O36" s="94" t="str">
        <f t="shared" si="6"/>
        <v>20M</v>
      </c>
      <c r="P36" s="94" t="str">
        <f t="shared" si="7"/>
        <v>EUR14x20F_Quote</v>
      </c>
      <c r="Q36" s="171"/>
      <c r="R36" s="106">
        <f>_xll.qlInterestRateIndexFixingDate(Index6M,S36)</f>
        <v>43151</v>
      </c>
      <c r="S36" s="106">
        <f>_xll.qlCalendarAdvance(Calendar,SettlementDate,N36,"mf",TRUE)</f>
        <v>43153</v>
      </c>
      <c r="T36" s="106">
        <f>_xll.qlCalendarAdvance(Calendar,SettlementDate,O36,"mf",TRUE)</f>
        <v>43334</v>
      </c>
      <c r="U36" s="97">
        <f>_xll.qlIndexFixing(Index6M,R36,TRUE,_xll.ohTrigger(Trigger,Trigger6M,InterestRatesTrigger))</f>
        <v>-1.2200000000001314E-3</v>
      </c>
      <c r="V36" s="97">
        <f>IFERROR(_xll.qlQuoteValue(P36,_xll.ohTrigger(Trigger,Trigger6M,InterestRatesTrigger)),NA())</f>
        <v>-1.2199999999999999E-3</v>
      </c>
      <c r="W36" s="94" t="b">
        <f t="shared" si="8"/>
        <v>1</v>
      </c>
      <c r="X36" s="124">
        <f t="shared" si="9"/>
        <v>-1.3140530330524314E-12</v>
      </c>
      <c r="Y36" s="50" t="b">
        <f>ABS(X36/10000)&lt;=ABS('General Settings'!$D$30)</f>
        <v>1</v>
      </c>
      <c r="AF36" s="62" t="e">
        <v>#N/A</v>
      </c>
      <c r="AH36" s="50" t="str">
        <v>EUR8x14F_Quote</v>
      </c>
    </row>
    <row r="37" spans="13:34" x14ac:dyDescent="0.2">
      <c r="M37" s="94" t="s">
        <v>146</v>
      </c>
      <c r="N37" s="94" t="s">
        <v>73</v>
      </c>
      <c r="O37" s="94" t="str">
        <f t="shared" si="6"/>
        <v>21M</v>
      </c>
      <c r="P37" s="94" t="str">
        <f t="shared" si="7"/>
        <v>EUR15x21F_Quote</v>
      </c>
      <c r="Q37" s="171"/>
      <c r="R37" s="106">
        <f>_xll.qlInterestRateIndexFixingDate(Index6M,S37)</f>
        <v>43179</v>
      </c>
      <c r="S37" s="106">
        <f>_xll.qlCalendarAdvance(Calendar,SettlementDate,N37,"mf",TRUE)</f>
        <v>43181</v>
      </c>
      <c r="T37" s="106">
        <f>_xll.qlCalendarAdvance(Calendar,SettlementDate,O37,"mf",TRUE)</f>
        <v>43367</v>
      </c>
      <c r="U37" s="97">
        <f>_xll.qlIndexFixing(Index6M,R37,TRUE,_xll.ohTrigger(Trigger,Trigger6M,InterestRatesTrigger))</f>
        <v>-1.1500000000002279E-3</v>
      </c>
      <c r="V37" s="97">
        <f>IFERROR(_xll.qlQuoteValue(P37,_xll.ohTrigger(Trigger,Trigger6M,InterestRatesTrigger)),NA())</f>
        <v>-1.15E-3</v>
      </c>
      <c r="W37" s="94" t="b">
        <f t="shared" si="8"/>
        <v>1</v>
      </c>
      <c r="X37" s="124">
        <f t="shared" si="9"/>
        <v>-2.2789929665645303E-12</v>
      </c>
      <c r="Y37" s="50" t="b">
        <f>ABS(X37/10000)&lt;=ABS('General Settings'!$D$30)</f>
        <v>1</v>
      </c>
      <c r="AF37" s="62" t="e">
        <v>#N/A</v>
      </c>
      <c r="AH37" s="50" t="str">
        <v>EUR9x15F_Quote</v>
      </c>
    </row>
    <row r="38" spans="13:34" x14ac:dyDescent="0.2">
      <c r="M38" s="94" t="s">
        <v>146</v>
      </c>
      <c r="N38" s="94" t="s">
        <v>74</v>
      </c>
      <c r="O38" s="94" t="str">
        <f t="shared" si="6"/>
        <v>22M</v>
      </c>
      <c r="P38" s="94" t="str">
        <f t="shared" si="7"/>
        <v>EUR16x22F_Quote</v>
      </c>
      <c r="Q38" s="171"/>
      <c r="R38" s="106">
        <f>_xll.qlInterestRateIndexFixingDate(Index6M,S38)</f>
        <v>43209</v>
      </c>
      <c r="S38" s="106">
        <f>_xll.qlCalendarAdvance(Calendar,SettlementDate,N38,"mf",TRUE)</f>
        <v>43213</v>
      </c>
      <c r="T38" s="106">
        <f>_xll.qlCalendarAdvance(Calendar,SettlementDate,O38,"mf",TRUE)</f>
        <v>43395</v>
      </c>
      <c r="U38" s="97">
        <f>_xll.qlIndexFixing(Index6M,R38,TRUE,_xll.ohTrigger(Trigger,Trigger6M,InterestRatesTrigger))</f>
        <v>-1.0700000031554639E-3</v>
      </c>
      <c r="V38" s="97">
        <f>IFERROR(_xll.qlQuoteValue(P38,_xll.ohTrigger(Trigger,Trigger6M,InterestRatesTrigger)),NA())</f>
        <v>-1.0700000000000002E-3</v>
      </c>
      <c r="W38" s="94" t="b">
        <f t="shared" si="8"/>
        <v>1</v>
      </c>
      <c r="X38" s="124">
        <f t="shared" si="9"/>
        <v>-3.1554637375252881E-8</v>
      </c>
      <c r="Y38" s="50" t="b">
        <f>ABS(X38/10000)&lt;=ABS('General Settings'!$D$30)</f>
        <v>1</v>
      </c>
      <c r="AF38" s="62" t="e">
        <v>#N/A</v>
      </c>
      <c r="AH38" s="50" t="str">
        <v>EUR10x16F_Quote</v>
      </c>
    </row>
    <row r="39" spans="13:34" x14ac:dyDescent="0.2">
      <c r="M39" s="94" t="s">
        <v>146</v>
      </c>
      <c r="N39" s="94" t="s">
        <v>75</v>
      </c>
      <c r="O39" s="94" t="str">
        <f t="shared" si="6"/>
        <v>23M</v>
      </c>
      <c r="P39" s="94" t="str">
        <f t="shared" si="7"/>
        <v>EUR17x23F_Quote</v>
      </c>
      <c r="Q39" s="171"/>
      <c r="R39" s="106">
        <f>_xll.qlInterestRateIndexFixingDate(Index6M,S39)</f>
        <v>43238</v>
      </c>
      <c r="S39" s="106">
        <f>_xll.qlCalendarAdvance(Calendar,SettlementDate,N39,"mf",TRUE)</f>
        <v>43242</v>
      </c>
      <c r="T39" s="106">
        <f>_xll.qlCalendarAdvance(Calendar,SettlementDate,O39,"mf",TRUE)</f>
        <v>43426</v>
      </c>
      <c r="U39" s="97">
        <f>_xll.qlIndexFixing(Index6M,R39,TRUE,_xll.ohTrigger(Trigger,Trigger6M,InterestRatesTrigger))</f>
        <v>-9.9000000000044712E-4</v>
      </c>
      <c r="V39" s="97">
        <f>IFERROR(_xll.qlQuoteValue(P39,_xll.ohTrigger(Trigger,Trigger6M,InterestRatesTrigger)),NA())</f>
        <v>-9.8999999999999999E-4</v>
      </c>
      <c r="W39" s="94" t="b">
        <f t="shared" si="8"/>
        <v>1</v>
      </c>
      <c r="X39" s="124">
        <f t="shared" si="9"/>
        <v>-4.4712497593302203E-12</v>
      </c>
      <c r="Y39" s="50" t="b">
        <f>ABS(X39/10000)&lt;=ABS('General Settings'!$D$30)</f>
        <v>1</v>
      </c>
      <c r="AF39" s="62" t="e">
        <v>#N/A</v>
      </c>
      <c r="AH39" s="50" t="str">
        <v>EUR11x17F_Quote</v>
      </c>
    </row>
    <row r="40" spans="13:34" x14ac:dyDescent="0.2">
      <c r="M40" s="95" t="s">
        <v>146</v>
      </c>
      <c r="N40" s="95" t="s">
        <v>76</v>
      </c>
      <c r="O40" s="95" t="str">
        <f t="shared" si="6"/>
        <v>24M</v>
      </c>
      <c r="P40" s="95" t="str">
        <f t="shared" si="7"/>
        <v>EUR18x24F_Quote</v>
      </c>
      <c r="Q40" s="172"/>
      <c r="R40" s="107">
        <f>_xll.qlInterestRateIndexFixingDate(Index6M,S40)</f>
        <v>43271</v>
      </c>
      <c r="S40" s="107">
        <f>_xll.qlCalendarAdvance(Calendar,SettlementDate,N40,"mf",TRUE)</f>
        <v>43273</v>
      </c>
      <c r="T40" s="107">
        <f>_xll.qlCalendarAdvance(Calendar,SettlementDate,O40,"mf",TRUE)</f>
        <v>43458</v>
      </c>
      <c r="U40" s="98">
        <f>_xll.qlIndexFixing(Index6M,R40,TRUE,_xll.ohTrigger(Trigger,Trigger6M,InterestRatesTrigger))</f>
        <v>-8.9000000032784339E-4</v>
      </c>
      <c r="V40" s="98">
        <f>IFERROR(_xll.qlQuoteValue(P40,_xll.ohTrigger(Trigger,Trigger6M,InterestRatesTrigger)),NA())</f>
        <v>-8.8999999999999995E-4</v>
      </c>
      <c r="W40" s="95" t="b">
        <f t="shared" si="8"/>
        <v>1</v>
      </c>
      <c r="X40" s="158">
        <f t="shared" si="9"/>
        <v>-3.278434381609463E-9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  <c r="AH40" s="50" t="str">
        <v>EUR12x18F_Quote</v>
      </c>
    </row>
    <row r="41" spans="13:34" x14ac:dyDescent="0.2">
      <c r="M41" s="94" t="s">
        <v>60</v>
      </c>
      <c r="N41" s="94"/>
      <c r="O41" s="94" t="s">
        <v>33</v>
      </c>
      <c r="P41" s="94" t="str">
        <f t="shared" ref="P41:P77" si="10">Currency&amp;"AB6E"&amp;O41&amp;QuoteSuffix</f>
        <v>EURAB6E1Y_Quote</v>
      </c>
      <c r="Q41" s="171"/>
      <c r="R41" s="106">
        <f t="shared" ref="R41:R77" si="11">EvaluationDate</f>
        <v>42724</v>
      </c>
      <c r="S41" s="106">
        <f>_xll.qlInterestRateIndexValueDate(AA41,R41)</f>
        <v>42726</v>
      </c>
      <c r="T41" s="106">
        <f>_xll.qlInterestRateIndexMaturity(AA41,S41)</f>
        <v>43091</v>
      </c>
      <c r="U41" s="97">
        <f>_xll.qlIndexFixing(AA41,R41,TRUE,_xll.ohTrigger(Trigger,Trigger6M,InterestRatesTrigger))</f>
        <v>-1.9847488688390399E-3</v>
      </c>
      <c r="V41" s="97">
        <f>_xll.qlQuoteValue(P41,_xll.ohTrigger(Trigger,Trigger6M,InterestRatesTrigger))</f>
        <v>-1.99E-3</v>
      </c>
      <c r="W41" s="94" t="b">
        <f t="shared" ref="W41:W77" si="12">NOT(ISERROR(V41))</f>
        <v>1</v>
      </c>
      <c r="X41" s="124">
        <f t="shared" si="9"/>
        <v>5.2511311609600847E-2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obj_00623#0000</v>
      </c>
      <c r="AB41" s="115"/>
      <c r="AC41" s="103" t="s">
        <v>33</v>
      </c>
      <c r="AD41" s="103" t="s">
        <v>108</v>
      </c>
      <c r="AE41" s="104" t="s">
        <v>154</v>
      </c>
      <c r="AH41" s="50" t="str">
        <v>EUR13x19F_Quote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EURAB6E15M_Quote</v>
      </c>
      <c r="Q42" s="171"/>
      <c r="R42" s="106">
        <f t="shared" si="11"/>
        <v>42724</v>
      </c>
      <c r="S42" s="106">
        <f>_xll.qlInterestRateIndexValueDate(AA42,R42)</f>
        <v>42726</v>
      </c>
      <c r="T42" s="106">
        <f>_xll.qlInterestRateIndexMaturity(AA42,S42)</f>
        <v>43181</v>
      </c>
      <c r="U42" s="97">
        <f>_xll.qlIndexFixing(AA42,R42,TRUE,_xll.ohTrigger(Trigger,Trigger6M,InterestRatesTrigger))</f>
        <v>-1.8674302478083275E-3</v>
      </c>
      <c r="V42" s="97">
        <f>_xll.qlQuoteValue(P42,_xll.ohTrigger(Trigger,Trigger6M,InterestRatesTrigger))</f>
        <v>-2.0600000000000002E-3</v>
      </c>
      <c r="W42" s="94" t="b">
        <f t="shared" si="12"/>
        <v>1</v>
      </c>
      <c r="X42" s="124">
        <f t="shared" si="9"/>
        <v>1.9256975219167274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obj_006c5#0000</v>
      </c>
      <c r="AB42" s="115"/>
      <c r="AC42" s="115"/>
      <c r="AD42" s="87"/>
      <c r="AH42" s="50" t="str">
        <v>EUR14x20F_Quote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EURAB6E18M_Quote</v>
      </c>
      <c r="Q43" s="171"/>
      <c r="R43" s="106">
        <f t="shared" si="11"/>
        <v>42724</v>
      </c>
      <c r="S43" s="106">
        <f>_xll.qlInterestRateIndexValueDate(AA43,R43)</f>
        <v>42726</v>
      </c>
      <c r="T43" s="106">
        <f>_xll.qlInterestRateIndexMaturity(AA43,S43)</f>
        <v>43273</v>
      </c>
      <c r="U43" s="97">
        <f>_xll.qlIndexFixing(AA43,R43,TRUE,_xll.ohTrigger(Trigger,Trigger6M,InterestRatesTrigger))</f>
        <v>-1.7813434363650516E-3</v>
      </c>
      <c r="V43" s="97">
        <f>_xll.qlQuoteValue(P43,_xll.ohTrigger(Trigger,Trigger6M,InterestRatesTrigger))</f>
        <v>-1.7799999999999999E-3</v>
      </c>
      <c r="W43" s="94" t="b">
        <f t="shared" si="12"/>
        <v>1</v>
      </c>
      <c r="X43" s="124">
        <f t="shared" si="9"/>
        <v>-1.3434363650517353E-2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obj_00769#0000</v>
      </c>
      <c r="AB43" s="115"/>
      <c r="AC43" s="115"/>
      <c r="AD43" s="87"/>
      <c r="AH43" s="50" t="str">
        <v>EUR15x21F_Quote</v>
      </c>
    </row>
    <row r="44" spans="13:34" x14ac:dyDescent="0.2">
      <c r="M44" s="94" t="s">
        <v>60</v>
      </c>
      <c r="N44" s="94"/>
      <c r="O44" s="94" t="s">
        <v>77</v>
      </c>
      <c r="P44" s="94" t="str">
        <f t="shared" si="10"/>
        <v>EURAB6E21M_Quote</v>
      </c>
      <c r="Q44" s="171"/>
      <c r="R44" s="106">
        <f t="shared" si="11"/>
        <v>42724</v>
      </c>
      <c r="S44" s="106">
        <f>_xll.qlInterestRateIndexValueDate(AA44,R44)</f>
        <v>42726</v>
      </c>
      <c r="T44" s="106">
        <f>_xll.qlInterestRateIndexMaturity(AA44,S44)</f>
        <v>43367</v>
      </c>
      <c r="U44" s="97">
        <f>_xll.qlIndexFixing(AA44,R44,TRUE,_xll.ohTrigger(Trigger,Trigger6M,InterestRatesTrigger))</f>
        <v>-1.6673825183129525E-3</v>
      </c>
      <c r="V44" s="97">
        <f>_xll.qlQuoteValue(P44,_xll.ohTrigger(Trigger,Trigger6M,InterestRatesTrigger))</f>
        <v>-1.8E-3</v>
      </c>
      <c r="W44" s="94" t="b">
        <f t="shared" si="12"/>
        <v>1</v>
      </c>
      <c r="X44" s="124">
        <f t="shared" si="9"/>
        <v>1.3261748168704748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obj_00621#0000</v>
      </c>
      <c r="AB44" s="115"/>
      <c r="AC44" s="115"/>
      <c r="AD44" s="87"/>
      <c r="AH44" s="50" t="str">
        <v>EUR16x22F_Quote</v>
      </c>
    </row>
    <row r="45" spans="13:34" x14ac:dyDescent="0.2">
      <c r="M45" s="94" t="s">
        <v>60</v>
      </c>
      <c r="N45" s="94"/>
      <c r="O45" s="94" t="s">
        <v>78</v>
      </c>
      <c r="P45" s="94" t="str">
        <f t="shared" si="10"/>
        <v>EURAB6E2Y_Quote</v>
      </c>
      <c r="Q45" s="171"/>
      <c r="R45" s="106">
        <f t="shared" si="11"/>
        <v>42724</v>
      </c>
      <c r="S45" s="106">
        <f>_xll.qlInterestRateIndexValueDate(AA45,R45)</f>
        <v>42726</v>
      </c>
      <c r="T45" s="106">
        <f>_xll.qlInterestRateIndexMaturity(AA45,S45)</f>
        <v>43458</v>
      </c>
      <c r="U45" s="97">
        <f>_xll.qlIndexFixing(AA45,R45,TRUE,_xll.ohTrigger(Trigger,Trigger6M,InterestRatesTrigger))</f>
        <v>-1.5592788287051957E-3</v>
      </c>
      <c r="V45" s="97">
        <f>_xll.qlQuoteValue(P45,_xll.ohTrigger(Trigger,Trigger6M,InterestRatesTrigger))</f>
        <v>-1.56E-3</v>
      </c>
      <c r="W45" s="94" t="b">
        <f t="shared" si="12"/>
        <v>1</v>
      </c>
      <c r="X45" s="124">
        <f t="shared" si="9"/>
        <v>7.2117129480426395E-3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obj_00635#0000</v>
      </c>
      <c r="AB45" s="115"/>
      <c r="AC45" s="115"/>
      <c r="AD45" s="87"/>
      <c r="AH45" s="50" t="str">
        <v>EUR17x23F_Quote</v>
      </c>
    </row>
    <row r="46" spans="13:34" x14ac:dyDescent="0.2">
      <c r="M46" s="94" t="s">
        <v>60</v>
      </c>
      <c r="N46" s="94"/>
      <c r="O46" s="94" t="s">
        <v>79</v>
      </c>
      <c r="P46" s="94" t="str">
        <f t="shared" si="10"/>
        <v>EURAB6E3Y_Quote</v>
      </c>
      <c r="Q46" s="171"/>
      <c r="R46" s="106">
        <f t="shared" si="11"/>
        <v>42724</v>
      </c>
      <c r="S46" s="106">
        <f>_xll.qlInterestRateIndexValueDate(AA46,R46)</f>
        <v>42726</v>
      </c>
      <c r="T46" s="106">
        <f>_xll.qlInterestRateIndexMaturity(AA46,S46)</f>
        <v>43822</v>
      </c>
      <c r="U46" s="97">
        <f>_xll.qlIndexFixing(AA46,R46,TRUE,_xll.ohTrigger(Trigger,Trigger6M,InterestRatesTrigger))</f>
        <v>-9.2999999992778048E-4</v>
      </c>
      <c r="V46" s="97">
        <f>_xll.qlQuoteValue(P46,_xll.ohTrigger(Trigger,Trigger6M,InterestRatesTrigger))</f>
        <v>-9.2999999999999995E-4</v>
      </c>
      <c r="W46" s="94" t="b">
        <f t="shared" si="12"/>
        <v>1</v>
      </c>
      <c r="X46" s="124">
        <f t="shared" si="9"/>
        <v>7.221946565078019E-10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obj_006c1#0000</v>
      </c>
      <c r="AB46" s="115"/>
      <c r="AC46" s="115"/>
      <c r="AD46" s="87"/>
      <c r="AH46" s="50" t="str">
        <v>EUR18x24F_Quote</v>
      </c>
    </row>
    <row r="47" spans="13:34" x14ac:dyDescent="0.2">
      <c r="M47" s="94" t="s">
        <v>60</v>
      </c>
      <c r="N47" s="94"/>
      <c r="O47" s="94" t="s">
        <v>80</v>
      </c>
      <c r="P47" s="94" t="str">
        <f t="shared" si="10"/>
        <v>EURAB6E4Y_Quote</v>
      </c>
      <c r="Q47" s="171"/>
      <c r="R47" s="106">
        <f t="shared" si="11"/>
        <v>42724</v>
      </c>
      <c r="S47" s="106">
        <f>_xll.qlInterestRateIndexValueDate(AA47,R47)</f>
        <v>42726</v>
      </c>
      <c r="T47" s="106">
        <f>_xll.qlInterestRateIndexMaturity(AA47,S47)</f>
        <v>44187</v>
      </c>
      <c r="U47" s="97">
        <f>_xll.qlIndexFixing(AA47,R47,TRUE,_xll.ohTrigger(Trigger,Trigger6M,InterestRatesTrigger))</f>
        <v>-2.0000000015955385E-5</v>
      </c>
      <c r="V47" s="97">
        <f>_xll.qlQuoteValue(P47,_xll.ohTrigger(Trigger,Trigger6M,InterestRatesTrigger))</f>
        <v>-1.9999999999999985E-5</v>
      </c>
      <c r="W47" s="94" t="b">
        <f t="shared" si="12"/>
        <v>1</v>
      </c>
      <c r="X47" s="124">
        <f t="shared" si="9"/>
        <v>-1.5955400385235172E-10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obj_00784#0000</v>
      </c>
      <c r="AB47" s="115"/>
      <c r="AC47" s="115"/>
      <c r="AD47" s="87"/>
      <c r="AH47" s="50" t="str">
        <v>EURAB6E3Y_Quote</v>
      </c>
    </row>
    <row r="48" spans="13:34" x14ac:dyDescent="0.2">
      <c r="M48" s="94" t="s">
        <v>60</v>
      </c>
      <c r="N48" s="94"/>
      <c r="O48" s="94" t="s">
        <v>81</v>
      </c>
      <c r="P48" s="94" t="str">
        <f t="shared" si="10"/>
        <v>EURAB6E5Y_Quote</v>
      </c>
      <c r="Q48" s="171"/>
      <c r="R48" s="106">
        <f t="shared" si="11"/>
        <v>42724</v>
      </c>
      <c r="S48" s="106">
        <f>_xll.qlInterestRateIndexValueDate(AA48,R48)</f>
        <v>42726</v>
      </c>
      <c r="T48" s="106">
        <f>_xll.qlInterestRateIndexMaturity(AA48,S48)</f>
        <v>44552</v>
      </c>
      <c r="U48" s="97">
        <f>_xll.qlIndexFixing(AA48,R48,TRUE,_xll.ohTrigger(Trigger,Trigger6M,InterestRatesTrigger))</f>
        <v>1.1200000002123402E-3</v>
      </c>
      <c r="V48" s="97">
        <f>_xll.qlQuoteValue(P48,_xll.ohTrigger(Trigger,Trigger6M,InterestRatesTrigger))</f>
        <v>1.1200000000000001E-3</v>
      </c>
      <c r="W48" s="94" t="b">
        <f t="shared" si="12"/>
        <v>1</v>
      </c>
      <c r="X48" s="124">
        <f t="shared" si="9"/>
        <v>2.1234012811954805E-9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obj_005e8#0000</v>
      </c>
      <c r="AB48" s="115"/>
      <c r="AC48" s="115"/>
      <c r="AD48" s="87"/>
      <c r="AH48" s="50" t="str">
        <v>EURAB6E4Y_Quote</v>
      </c>
    </row>
    <row r="49" spans="13:34" x14ac:dyDescent="0.2">
      <c r="M49" s="94" t="s">
        <v>60</v>
      </c>
      <c r="N49" s="94"/>
      <c r="O49" s="94" t="s">
        <v>82</v>
      </c>
      <c r="P49" s="94" t="str">
        <f t="shared" si="10"/>
        <v>EURAB6E6Y_Quote</v>
      </c>
      <c r="Q49" s="171"/>
      <c r="R49" s="106">
        <f t="shared" si="11"/>
        <v>42724</v>
      </c>
      <c r="S49" s="106">
        <f>_xll.qlInterestRateIndexValueDate(AA49,R49)</f>
        <v>42726</v>
      </c>
      <c r="T49" s="106">
        <f>_xll.qlInterestRateIndexMaturity(AA49,S49)</f>
        <v>44917</v>
      </c>
      <c r="U49" s="97">
        <f>_xll.qlIndexFixing(AA49,R49,TRUE,_xll.ohTrigger(Trigger,Trigger6M,InterestRatesTrigger))</f>
        <v>2.350000000699206E-3</v>
      </c>
      <c r="V49" s="97">
        <f>_xll.qlQuoteValue(P49,_xll.ohTrigger(Trigger,Trigger6M,InterestRatesTrigger))</f>
        <v>2.3499999999999997E-3</v>
      </c>
      <c r="W49" s="94" t="b">
        <f t="shared" si="12"/>
        <v>1</v>
      </c>
      <c r="X49" s="124">
        <f t="shared" si="9"/>
        <v>6.9920631784459175E-9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obj_0078c#0000</v>
      </c>
      <c r="AB49" s="115"/>
      <c r="AC49" s="115"/>
      <c r="AD49" s="87"/>
      <c r="AH49" s="50" t="str">
        <v>EURAB6E5Y_Quote</v>
      </c>
    </row>
    <row r="50" spans="13:34" x14ac:dyDescent="0.2">
      <c r="M50" s="94" t="s">
        <v>60</v>
      </c>
      <c r="N50" s="94"/>
      <c r="O50" s="94" t="s">
        <v>83</v>
      </c>
      <c r="P50" s="94" t="str">
        <f t="shared" si="10"/>
        <v>EURAB6E7Y_Quote</v>
      </c>
      <c r="Q50" s="171"/>
      <c r="R50" s="106">
        <f t="shared" si="11"/>
        <v>42724</v>
      </c>
      <c r="S50" s="106">
        <f>_xll.qlInterestRateIndexValueDate(AA50,R50)</f>
        <v>42726</v>
      </c>
      <c r="T50" s="106">
        <f>_xll.qlInterestRateIndexMaturity(AA50,S50)</f>
        <v>45282</v>
      </c>
      <c r="U50" s="97">
        <f>_xll.qlIndexFixing(AA50,R50,TRUE,_xll.ohTrigger(Trigger,Trigger6M,InterestRatesTrigger))</f>
        <v>3.6299999999787032E-3</v>
      </c>
      <c r="V50" s="97">
        <f>_xll.qlQuoteValue(P50,_xll.ohTrigger(Trigger,Trigger6M,InterestRatesTrigger))</f>
        <v>3.63E-3</v>
      </c>
      <c r="W50" s="94" t="b">
        <f t="shared" si="12"/>
        <v>1</v>
      </c>
      <c r="X50" s="124">
        <f t="shared" si="9"/>
        <v>-2.1296766433698266E-10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obj_0073a#0000</v>
      </c>
      <c r="AB50" s="115"/>
      <c r="AC50" s="115"/>
      <c r="AD50" s="87"/>
      <c r="AH50" s="50" t="str">
        <v>EURAB6E6Y_Quote</v>
      </c>
    </row>
    <row r="51" spans="13:34" x14ac:dyDescent="0.2">
      <c r="M51" s="94" t="s">
        <v>60</v>
      </c>
      <c r="N51" s="94"/>
      <c r="O51" s="94" t="s">
        <v>84</v>
      </c>
      <c r="P51" s="94" t="str">
        <f t="shared" si="10"/>
        <v>EURAB6E8Y_Quote</v>
      </c>
      <c r="Q51" s="171"/>
      <c r="R51" s="106">
        <f t="shared" si="11"/>
        <v>42724</v>
      </c>
      <c r="S51" s="106">
        <f>_xll.qlInterestRateIndexValueDate(AA51,R51)</f>
        <v>42726</v>
      </c>
      <c r="T51" s="106">
        <f>_xll.qlInterestRateIndexMaturity(AA51,S51)</f>
        <v>45649</v>
      </c>
      <c r="U51" s="97">
        <f>_xll.qlIndexFixing(AA51,R51,TRUE,_xll.ohTrigger(Trigger,Trigger6M,InterestRatesTrigger))</f>
        <v>4.8999999999416238E-3</v>
      </c>
      <c r="V51" s="97">
        <f>_xll.qlQuoteValue(P51,_xll.ohTrigger(Trigger,Trigger6M,InterestRatesTrigger))</f>
        <v>4.8999999999999998E-3</v>
      </c>
      <c r="W51" s="94" t="b">
        <f t="shared" si="12"/>
        <v>1</v>
      </c>
      <c r="X51" s="124">
        <f t="shared" si="9"/>
        <v>-5.8376047051833524E-10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obj_00689#0000</v>
      </c>
      <c r="AB51" s="115"/>
      <c r="AC51" s="115"/>
      <c r="AD51" s="87"/>
      <c r="AH51" s="50" t="str">
        <v>EURAB6E7Y_Quote</v>
      </c>
    </row>
    <row r="52" spans="13:34" x14ac:dyDescent="0.2">
      <c r="M52" s="94" t="s">
        <v>60</v>
      </c>
      <c r="N52" s="94"/>
      <c r="O52" s="94" t="s">
        <v>85</v>
      </c>
      <c r="P52" s="94" t="str">
        <f t="shared" si="10"/>
        <v>EURAB6E9Y_Quote</v>
      </c>
      <c r="Q52" s="171"/>
      <c r="R52" s="106">
        <f t="shared" si="11"/>
        <v>42724</v>
      </c>
      <c r="S52" s="106">
        <f>_xll.qlInterestRateIndexValueDate(AA52,R52)</f>
        <v>42726</v>
      </c>
      <c r="T52" s="106">
        <f>_xll.qlInterestRateIndexMaturity(AA52,S52)</f>
        <v>46013</v>
      </c>
      <c r="U52" s="97">
        <f>_xll.qlIndexFixing(AA52,R52,TRUE,_xll.ohTrigger(Trigger,Trigger6M,InterestRatesTrigger))</f>
        <v>6.0900000005020497E-3</v>
      </c>
      <c r="V52" s="97">
        <f>_xll.qlQuoteValue(P52,_xll.ohTrigger(Trigger,Trigger6M,InterestRatesTrigger))</f>
        <v>6.0899999999999999E-3</v>
      </c>
      <c r="W52" s="94" t="b">
        <f t="shared" si="12"/>
        <v>1</v>
      </c>
      <c r="X52" s="124">
        <f t="shared" si="9"/>
        <v>5.0204979062939969E-9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obj_00704#0000</v>
      </c>
      <c r="AB52" s="115"/>
      <c r="AC52" s="115"/>
      <c r="AD52" s="87"/>
      <c r="AH52" s="50" t="str">
        <v>EURAB6E8Y_Quote</v>
      </c>
    </row>
    <row r="53" spans="13:34" x14ac:dyDescent="0.2">
      <c r="M53" s="94" t="s">
        <v>60</v>
      </c>
      <c r="N53" s="94"/>
      <c r="O53" s="94" t="s">
        <v>86</v>
      </c>
      <c r="P53" s="94" t="str">
        <f t="shared" si="10"/>
        <v>EURAB6E10Y_Quote</v>
      </c>
      <c r="Q53" s="171"/>
      <c r="R53" s="106">
        <f t="shared" si="11"/>
        <v>42724</v>
      </c>
      <c r="S53" s="106">
        <f>_xll.qlInterestRateIndexValueDate(AA53,R53)</f>
        <v>42726</v>
      </c>
      <c r="T53" s="106">
        <f>_xll.qlInterestRateIndexMaturity(AA53,S53)</f>
        <v>46378</v>
      </c>
      <c r="U53" s="97">
        <f>_xll.qlIndexFixing(AA53,R53,TRUE,_xll.ohTrigger(Trigger,Trigger6M,InterestRatesTrigger))</f>
        <v>7.1699999999065315E-3</v>
      </c>
      <c r="V53" s="97">
        <f>_xll.qlQuoteValue(P53,_xll.ohTrigger(Trigger,Trigger6M,InterestRatesTrigger))</f>
        <v>7.170000000000001E-3</v>
      </c>
      <c r="W53" s="94" t="b">
        <f t="shared" si="12"/>
        <v>1</v>
      </c>
      <c r="X53" s="124">
        <f t="shared" si="9"/>
        <v>-9.3469502970844331E-10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obj_006b9#0000</v>
      </c>
      <c r="AB53" s="115"/>
      <c r="AC53" s="115"/>
      <c r="AD53" s="87"/>
      <c r="AH53" s="50" t="str">
        <v>EURAB6E9Y_Quote</v>
      </c>
    </row>
    <row r="54" spans="13:34" x14ac:dyDescent="0.2">
      <c r="M54" s="94" t="s">
        <v>60</v>
      </c>
      <c r="N54" s="94"/>
      <c r="O54" s="94" t="s">
        <v>112</v>
      </c>
      <c r="P54" s="94" t="str">
        <f t="shared" si="10"/>
        <v>EURAB6E11Y_Quote</v>
      </c>
      <c r="Q54" s="171"/>
      <c r="R54" s="106">
        <f t="shared" si="11"/>
        <v>42724</v>
      </c>
      <c r="S54" s="106">
        <f>_xll.qlInterestRateIndexValueDate(AA54,R54)</f>
        <v>42726</v>
      </c>
      <c r="T54" s="106">
        <f>_xll.qlInterestRateIndexMaturity(AA54,S54)</f>
        <v>46743</v>
      </c>
      <c r="U54" s="97">
        <f>_xll.qlIndexFixing(AA54,R54,TRUE,_xll.ohTrigger(Trigger,Trigger6M,InterestRatesTrigger))</f>
        <v>8.1162990654721039E-3</v>
      </c>
      <c r="V54" s="97">
        <f>_xll.qlQuoteValue(P54,_xll.ohTrigger(Trigger,Trigger6M,InterestRatesTrigger))</f>
        <v>8.1100000000000009E-3</v>
      </c>
      <c r="W54" s="94" t="b">
        <f t="shared" si="12"/>
        <v>1</v>
      </c>
      <c r="X54" s="124">
        <f t="shared" si="9"/>
        <v>6.2990654721029743E-2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obj_00761#0000</v>
      </c>
      <c r="AB54" s="115"/>
      <c r="AC54" s="115"/>
      <c r="AD54" s="87"/>
      <c r="AH54" s="50" t="str">
        <v>EURAB6E10Y_Quote</v>
      </c>
    </row>
    <row r="55" spans="13:34" x14ac:dyDescent="0.2">
      <c r="M55" s="94" t="s">
        <v>60</v>
      </c>
      <c r="N55" s="94"/>
      <c r="O55" s="94" t="s">
        <v>87</v>
      </c>
      <c r="P55" s="94" t="str">
        <f t="shared" si="10"/>
        <v>EURAB6E12Y_Quote</v>
      </c>
      <c r="Q55" s="171"/>
      <c r="R55" s="106">
        <f t="shared" si="11"/>
        <v>42724</v>
      </c>
      <c r="S55" s="106">
        <f>_xll.qlInterestRateIndexValueDate(AA55,R55)</f>
        <v>42726</v>
      </c>
      <c r="T55" s="106">
        <f>_xll.qlInterestRateIndexMaturity(AA55,S55)</f>
        <v>47109</v>
      </c>
      <c r="U55" s="97">
        <f>_xll.qlIndexFixing(AA55,R55,TRUE,_xll.ohTrigger(Trigger,Trigger6M,InterestRatesTrigger))</f>
        <v>8.9399999998267914E-3</v>
      </c>
      <c r="V55" s="97">
        <f>_xll.qlQuoteValue(P55,_xll.ohTrigger(Trigger,Trigger6M,InterestRatesTrigger))</f>
        <v>8.94E-3</v>
      </c>
      <c r="W55" s="94" t="b">
        <f t="shared" si="12"/>
        <v>1</v>
      </c>
      <c r="X55" s="124">
        <f t="shared" si="9"/>
        <v>-1.7320866962933223E-9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obj_0065d#0000</v>
      </c>
      <c r="AB55" s="115"/>
      <c r="AC55" s="115"/>
      <c r="AD55" s="87"/>
      <c r="AH55" s="50" t="str">
        <v>EURAB6E12Y_Quote</v>
      </c>
    </row>
    <row r="56" spans="13:34" x14ac:dyDescent="0.2">
      <c r="M56" s="94" t="s">
        <v>60</v>
      </c>
      <c r="N56" s="94"/>
      <c r="O56" s="94" t="s">
        <v>113</v>
      </c>
      <c r="P56" s="94" t="str">
        <f t="shared" si="10"/>
        <v>EURAB6E13Y_Quote</v>
      </c>
      <c r="Q56" s="171"/>
      <c r="R56" s="106">
        <f t="shared" si="11"/>
        <v>42724</v>
      </c>
      <c r="S56" s="106">
        <f>_xll.qlInterestRateIndexValueDate(AA56,R56)</f>
        <v>42726</v>
      </c>
      <c r="T56" s="106">
        <f>_xll.qlInterestRateIndexMaturity(AA56,S56)</f>
        <v>47476</v>
      </c>
      <c r="U56" s="97">
        <f>_xll.qlIndexFixing(AA56,R56,TRUE,_xll.ohTrigger(Trigger,Trigger6M,InterestRatesTrigger))</f>
        <v>9.6482984856210742E-3</v>
      </c>
      <c r="V56" s="97">
        <f>_xll.qlQuoteValue(P56,_xll.ohTrigger(Trigger,Trigger6M,InterestRatesTrigger))</f>
        <v>9.6399999999999993E-3</v>
      </c>
      <c r="W56" s="94" t="b">
        <f t="shared" si="12"/>
        <v>1</v>
      </c>
      <c r="X56" s="124">
        <f t="shared" si="9"/>
        <v>8.2984856210749358E-2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obj_006cd#0000</v>
      </c>
      <c r="AB56" s="115"/>
      <c r="AC56" s="115"/>
      <c r="AD56" s="87"/>
      <c r="AH56" s="50" t="str">
        <v>EURAB6E15Y_Quote</v>
      </c>
    </row>
    <row r="57" spans="13:34" x14ac:dyDescent="0.2">
      <c r="M57" s="94" t="s">
        <v>60</v>
      </c>
      <c r="N57" s="94"/>
      <c r="O57" s="94" t="s">
        <v>114</v>
      </c>
      <c r="P57" s="94" t="str">
        <f t="shared" si="10"/>
        <v>EURAB6E14Y_Quote</v>
      </c>
      <c r="Q57" s="171"/>
      <c r="R57" s="106">
        <f t="shared" si="11"/>
        <v>42724</v>
      </c>
      <c r="S57" s="106">
        <f>_xll.qlInterestRateIndexValueDate(AA57,R57)</f>
        <v>42726</v>
      </c>
      <c r="T57" s="106">
        <f>_xll.qlInterestRateIndexMaturity(AA57,S57)</f>
        <v>47840</v>
      </c>
      <c r="U57" s="97">
        <f>_xll.qlIndexFixing(AA57,R57,TRUE,_xll.ohTrigger(Trigger,Trigger6M,InterestRatesTrigger))</f>
        <v>1.0246452845966265E-2</v>
      </c>
      <c r="V57" s="97">
        <f>_xll.qlQuoteValue(P57,_xll.ohTrigger(Trigger,Trigger6M,InterestRatesTrigger))</f>
        <v>1.0240000000000001E-2</v>
      </c>
      <c r="W57" s="94" t="b">
        <f t="shared" si="12"/>
        <v>1</v>
      </c>
      <c r="X57" s="124">
        <f t="shared" si="9"/>
        <v>6.4528459662645948E-2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obj_006a8#0000</v>
      </c>
      <c r="AB57" s="115"/>
      <c r="AC57" s="115"/>
      <c r="AD57" s="87"/>
      <c r="AH57" s="50" t="str">
        <v>EURAB6E20Y_Quote</v>
      </c>
    </row>
    <row r="58" spans="13:34" x14ac:dyDescent="0.2">
      <c r="M58" s="94" t="s">
        <v>60</v>
      </c>
      <c r="N58" s="94"/>
      <c r="O58" s="94" t="s">
        <v>88</v>
      </c>
      <c r="P58" s="94" t="str">
        <f t="shared" si="10"/>
        <v>EURAB6E15Y_Quote</v>
      </c>
      <c r="Q58" s="171"/>
      <c r="R58" s="106">
        <f t="shared" si="11"/>
        <v>42724</v>
      </c>
      <c r="S58" s="106">
        <f>_xll.qlInterestRateIndexValueDate(AA58,R58)</f>
        <v>42726</v>
      </c>
      <c r="T58" s="106">
        <f>_xll.qlInterestRateIndexMaturity(AA58,S58)</f>
        <v>48204</v>
      </c>
      <c r="U58" s="97">
        <f>_xll.qlIndexFixing(AA58,R58,TRUE,_xll.ohTrigger(Trigger,Trigger6M,InterestRatesTrigger))</f>
        <v>1.074999999997449E-2</v>
      </c>
      <c r="V58" s="97">
        <f>_xll.qlQuoteValue(P58,_xll.ohTrigger(Trigger,Trigger6M,InterestRatesTrigger))</f>
        <v>1.0749999999999999E-2</v>
      </c>
      <c r="W58" s="94" t="b">
        <f t="shared" si="12"/>
        <v>1</v>
      </c>
      <c r="X58" s="124">
        <f t="shared" si="9"/>
        <v>-2.5509108714238948E-10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obj_006e9#0000</v>
      </c>
      <c r="AB58" s="115"/>
      <c r="AC58" s="115"/>
      <c r="AD58" s="87"/>
      <c r="AH58" s="50" t="str">
        <v>EURAB6E25Y_Quote</v>
      </c>
    </row>
    <row r="59" spans="13:34" x14ac:dyDescent="0.2">
      <c r="M59" s="94" t="s">
        <v>60</v>
      </c>
      <c r="N59" s="94"/>
      <c r="O59" s="94" t="s">
        <v>115</v>
      </c>
      <c r="P59" s="94" t="str">
        <f t="shared" si="10"/>
        <v>EURAB6E16Y_Quote</v>
      </c>
      <c r="Q59" s="171"/>
      <c r="R59" s="106">
        <f t="shared" si="11"/>
        <v>42724</v>
      </c>
      <c r="S59" s="106">
        <f>_xll.qlInterestRateIndexValueDate(AA59,R59)</f>
        <v>42726</v>
      </c>
      <c r="T59" s="106">
        <f>_xll.qlInterestRateIndexMaturity(AA59,S59)</f>
        <v>48570</v>
      </c>
      <c r="U59" s="97">
        <f>_xll.qlIndexFixing(AA59,R59,TRUE,_xll.ohTrigger(Trigger,Trigger6M,InterestRatesTrigger))</f>
        <v>1.1172014129754951E-2</v>
      </c>
      <c r="V59" s="97">
        <f>_xll.qlQuoteValue(P59,_xll.ohTrigger(Trigger,Trigger6M,InterestRatesTrigger))</f>
        <v>1.1169999999999999E-2</v>
      </c>
      <c r="W59" s="94" t="b">
        <f t="shared" si="12"/>
        <v>1</v>
      </c>
      <c r="X59" s="124">
        <f t="shared" si="9"/>
        <v>2.0141297549514103E-2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obj_00679#0000</v>
      </c>
      <c r="AB59" s="115"/>
      <c r="AC59" s="115"/>
      <c r="AD59" s="87"/>
      <c r="AH59" s="50" t="str">
        <v>EURAB6E30Y_Quote</v>
      </c>
    </row>
    <row r="60" spans="13:34" x14ac:dyDescent="0.2">
      <c r="M60" s="94" t="s">
        <v>60</v>
      </c>
      <c r="N60" s="94"/>
      <c r="O60" s="94" t="s">
        <v>116</v>
      </c>
      <c r="P60" s="94" t="str">
        <f t="shared" si="10"/>
        <v>EURAB6E17Y_Quote</v>
      </c>
      <c r="Q60" s="171"/>
      <c r="R60" s="106">
        <f t="shared" si="11"/>
        <v>42724</v>
      </c>
      <c r="S60" s="106">
        <f>_xll.qlInterestRateIndexValueDate(AA60,R60)</f>
        <v>42726</v>
      </c>
      <c r="T60" s="106">
        <f>_xll.qlInterestRateIndexMaturity(AA60,S60)</f>
        <v>48935</v>
      </c>
      <c r="U60" s="97">
        <f>_xll.qlIndexFixing(AA60,R60,TRUE,_xll.ohTrigger(Trigger,Trigger6M,InterestRatesTrigger))</f>
        <v>1.1515237427619276E-2</v>
      </c>
      <c r="V60" s="97">
        <f>_xll.qlQuoteValue(P60,_xll.ohTrigger(Trigger,Trigger6M,InterestRatesTrigger))</f>
        <v>1.1520000000000001E-2</v>
      </c>
      <c r="W60" s="94" t="b">
        <f t="shared" si="12"/>
        <v>1</v>
      </c>
      <c r="X60" s="124">
        <f t="shared" si="9"/>
        <v>-4.7625723807245834E-2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obj_0070a#0000</v>
      </c>
      <c r="AB60" s="115"/>
      <c r="AC60" s="115"/>
      <c r="AD60" s="87"/>
      <c r="AH60" s="50" t="str">
        <v>EURAB6E35Y_Quote</v>
      </c>
    </row>
    <row r="61" spans="13:34" x14ac:dyDescent="0.2">
      <c r="M61" s="94" t="s">
        <v>60</v>
      </c>
      <c r="N61" s="94"/>
      <c r="O61" s="94" t="s">
        <v>117</v>
      </c>
      <c r="P61" s="94" t="str">
        <f t="shared" si="10"/>
        <v>EURAB6E18Y_Quote</v>
      </c>
      <c r="Q61" s="171"/>
      <c r="R61" s="106">
        <f t="shared" si="11"/>
        <v>42724</v>
      </c>
      <c r="S61" s="106">
        <f>_xll.qlInterestRateIndexValueDate(AA61,R61)</f>
        <v>42726</v>
      </c>
      <c r="T61" s="106">
        <f>_xll.qlInterestRateIndexMaturity(AA61,S61)</f>
        <v>49300</v>
      </c>
      <c r="U61" s="97">
        <f>_xll.qlIndexFixing(AA61,R61,TRUE,_xll.ohTrigger(Trigger,Trigger6M,InterestRatesTrigger))</f>
        <v>1.1792624626327953E-2</v>
      </c>
      <c r="V61" s="97">
        <f>_xll.qlQuoteValue(P61,_xll.ohTrigger(Trigger,Trigger6M,InterestRatesTrigger))</f>
        <v>1.179E-2</v>
      </c>
      <c r="W61" s="94" t="b">
        <f t="shared" si="12"/>
        <v>1</v>
      </c>
      <c r="X61" s="124">
        <f t="shared" si="9"/>
        <v>2.6246263279527254E-2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obj_00659#0000</v>
      </c>
      <c r="AB61" s="115"/>
      <c r="AC61" s="115"/>
      <c r="AD61" s="87"/>
      <c r="AH61" s="50" t="str">
        <v>EURAB6E40Y_Quote</v>
      </c>
    </row>
    <row r="62" spans="13:34" x14ac:dyDescent="0.2">
      <c r="M62" s="94" t="s">
        <v>60</v>
      </c>
      <c r="N62" s="94"/>
      <c r="O62" s="94" t="s">
        <v>118</v>
      </c>
      <c r="P62" s="94" t="str">
        <f t="shared" si="10"/>
        <v>EURAB6E19Y_Quote</v>
      </c>
      <c r="Q62" s="171"/>
      <c r="R62" s="106">
        <f t="shared" si="11"/>
        <v>42724</v>
      </c>
      <c r="S62" s="106">
        <f>_xll.qlInterestRateIndexValueDate(AA62,R62)</f>
        <v>42726</v>
      </c>
      <c r="T62" s="106">
        <f>_xll.qlInterestRateIndexMaturity(AA62,S62)</f>
        <v>49667</v>
      </c>
      <c r="U62" s="97">
        <f>_xll.qlIndexFixing(AA62,R62,TRUE,_xll.ohTrigger(Trigger,Trigger6M,InterestRatesTrigger))</f>
        <v>1.2014862070719026E-2</v>
      </c>
      <c r="V62" s="97">
        <f>_xll.qlQuoteValue(P62,_xll.ohTrigger(Trigger,Trigger6M,InterestRatesTrigger))</f>
        <v>1.2019999999999999E-2</v>
      </c>
      <c r="W62" s="94" t="b">
        <f t="shared" si="12"/>
        <v>1</v>
      </c>
      <c r="X62" s="124">
        <f t="shared" si="9"/>
        <v>-5.1379292809738963E-2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obj_006cb#0000</v>
      </c>
      <c r="AB62" s="115"/>
      <c r="AC62" s="115"/>
      <c r="AD62" s="87"/>
      <c r="AH62" s="50" t="str">
        <v>EUR15F30Y_Quote</v>
      </c>
    </row>
    <row r="63" spans="13:34" x14ac:dyDescent="0.2">
      <c r="M63" s="94" t="s">
        <v>60</v>
      </c>
      <c r="N63" s="94"/>
      <c r="O63" s="94" t="s">
        <v>89</v>
      </c>
      <c r="P63" s="94" t="str">
        <f t="shared" si="10"/>
        <v>EURAB6E20Y_Quote</v>
      </c>
      <c r="Q63" s="171"/>
      <c r="R63" s="106">
        <f t="shared" si="11"/>
        <v>42724</v>
      </c>
      <c r="S63" s="106">
        <f>_xll.qlInterestRateIndexValueDate(AA63,R63)</f>
        <v>42726</v>
      </c>
      <c r="T63" s="106">
        <f>_xll.qlInterestRateIndexMaturity(AA63,S63)</f>
        <v>50031</v>
      </c>
      <c r="U63" s="97">
        <f>_xll.qlIndexFixing(AA63,R63,TRUE,_xll.ohTrigger(Trigger,Trigger6M,InterestRatesTrigger))</f>
        <v>1.2190000000122053E-2</v>
      </c>
      <c r="V63" s="97">
        <f>_xll.qlQuoteValue(P63,_xll.ohTrigger(Trigger,Trigger6M,InterestRatesTrigger))</f>
        <v>1.2190000000000001E-2</v>
      </c>
      <c r="W63" s="94" t="b">
        <f t="shared" si="12"/>
        <v>1</v>
      </c>
      <c r="X63" s="124">
        <f t="shared" si="9"/>
        <v>1.2205167432277619E-9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obj_005bf#0000</v>
      </c>
      <c r="AB63" s="115"/>
      <c r="AC63" s="115"/>
      <c r="AD63" s="87"/>
      <c r="AH63" s="50" t="str">
        <v>EURAB6E50Y_Quote</v>
      </c>
    </row>
    <row r="64" spans="13:34" x14ac:dyDescent="0.2">
      <c r="M64" s="94" t="s">
        <v>60</v>
      </c>
      <c r="N64" s="94"/>
      <c r="O64" s="94" t="s">
        <v>119</v>
      </c>
      <c r="P64" s="94" t="str">
        <f t="shared" si="10"/>
        <v>EURAB6E21Y_Quote</v>
      </c>
      <c r="Q64" s="171"/>
      <c r="R64" s="106">
        <f t="shared" si="11"/>
        <v>42724</v>
      </c>
      <c r="S64" s="106">
        <f>_xll.qlInterestRateIndexValueDate(AA64,R64)</f>
        <v>42726</v>
      </c>
      <c r="T64" s="106">
        <f>_xll.qlInterestRateIndexMaturity(AA64,S64)</f>
        <v>50396</v>
      </c>
      <c r="U64" s="97">
        <f>_xll.qlIndexFixing(AA64,R64,TRUE,_xll.ohTrigger(Trigger,Trigger6M,InterestRatesTrigger))</f>
        <v>1.2326013234849885E-2</v>
      </c>
      <c r="V64" s="97">
        <f>_xll.qlQuoteValue(P64,_xll.ohTrigger(Trigger,Trigger6M,InterestRatesTrigger))</f>
        <v>1.2330000000000001E-2</v>
      </c>
      <c r="W64" s="94" t="b">
        <f t="shared" si="12"/>
        <v>1</v>
      </c>
      <c r="X64" s="124">
        <f t="shared" si="9"/>
        <v>-3.9867651501161033E-2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obj_00760#0000</v>
      </c>
      <c r="AB64" s="115"/>
      <c r="AC64" s="115"/>
      <c r="AD64" s="87"/>
      <c r="AH64" s="50" t="str">
        <v>EUR25F30Y_Quote</v>
      </c>
    </row>
    <row r="65" spans="10:34" x14ac:dyDescent="0.2">
      <c r="M65" s="94" t="s">
        <v>60</v>
      </c>
      <c r="N65" s="94"/>
      <c r="O65" s="94" t="s">
        <v>120</v>
      </c>
      <c r="P65" s="94" t="str">
        <f t="shared" si="10"/>
        <v>EURAB6E22Y_Quote</v>
      </c>
      <c r="Q65" s="171"/>
      <c r="R65" s="106">
        <f t="shared" si="11"/>
        <v>42724</v>
      </c>
      <c r="S65" s="106">
        <f>_xll.qlInterestRateIndexValueDate(AA65,R65)</f>
        <v>42726</v>
      </c>
      <c r="T65" s="106">
        <f>_xll.qlInterestRateIndexMaturity(AA65,S65)</f>
        <v>50761</v>
      </c>
      <c r="U65" s="97">
        <f>_xll.qlIndexFixing(AA65,R65,TRUE,_xll.ohTrigger(Trigger,Trigger6M,InterestRatesTrigger))</f>
        <v>1.2430694669048586E-2</v>
      </c>
      <c r="V65" s="97">
        <f>_xll.qlQuoteValue(P65,_xll.ohTrigger(Trigger,Trigger6M,InterestRatesTrigger))</f>
        <v>1.2430000000000002E-2</v>
      </c>
      <c r="W65" s="94" t="b">
        <f t="shared" si="12"/>
        <v>1</v>
      </c>
      <c r="X65" s="124">
        <f t="shared" si="9"/>
        <v>6.946690485846313E-3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obj_00634#0000</v>
      </c>
      <c r="AB65" s="115"/>
      <c r="AC65" s="115"/>
      <c r="AD65" s="87"/>
      <c r="AH65" s="50" t="str">
        <v>EURAB6E60Y_Quote</v>
      </c>
    </row>
    <row r="66" spans="10:34" x14ac:dyDescent="0.2">
      <c r="M66" s="94" t="s">
        <v>60</v>
      </c>
      <c r="N66" s="94"/>
      <c r="O66" s="94" t="s">
        <v>121</v>
      </c>
      <c r="P66" s="94" t="str">
        <f t="shared" si="10"/>
        <v>EURAB6E23Y_Quote</v>
      </c>
      <c r="Q66" s="171"/>
      <c r="R66" s="106">
        <f t="shared" si="11"/>
        <v>42724</v>
      </c>
      <c r="S66" s="106">
        <f>_xll.qlInterestRateIndexValueDate(AA66,R66)</f>
        <v>42726</v>
      </c>
      <c r="T66" s="106">
        <f>_xll.qlInterestRateIndexMaturity(AA66,S66)</f>
        <v>51126</v>
      </c>
      <c r="U66" s="97">
        <f>_xll.qlIndexFixing(AA66,R66,TRUE,_xll.ohTrigger(Trigger,Trigger6M,InterestRatesTrigger))</f>
        <v>1.2510293618189602E-2</v>
      </c>
      <c r="V66" s="97">
        <f>_xll.qlQuoteValue(P66,_xll.ohTrigger(Trigger,Trigger6M,InterestRatesTrigger))</f>
        <v>1.251E-2</v>
      </c>
      <c r="W66" s="94" t="b">
        <f t="shared" si="12"/>
        <v>1</v>
      </c>
      <c r="X66" s="124">
        <f t="shared" si="9"/>
        <v>2.9361818960210728E-3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obj_00643#0000</v>
      </c>
      <c r="AB66" s="115"/>
      <c r="AC66" s="115"/>
      <c r="AD66" s="87"/>
      <c r="AH66" s="50" t="str">
        <v/>
      </c>
    </row>
    <row r="67" spans="10:34" x14ac:dyDescent="0.2">
      <c r="M67" s="94" t="s">
        <v>60</v>
      </c>
      <c r="N67" s="94"/>
      <c r="O67" s="94" t="s">
        <v>122</v>
      </c>
      <c r="P67" s="94" t="str">
        <f t="shared" si="10"/>
        <v>EURAB6E24Y_Quote</v>
      </c>
      <c r="Q67" s="171"/>
      <c r="R67" s="106">
        <f t="shared" si="11"/>
        <v>42724</v>
      </c>
      <c r="S67" s="106">
        <f>_xll.qlInterestRateIndexValueDate(AA67,R67)</f>
        <v>42726</v>
      </c>
      <c r="T67" s="106">
        <f>_xll.qlInterestRateIndexMaturity(AA67,S67)</f>
        <v>51494</v>
      </c>
      <c r="U67" s="97">
        <f>_xll.qlIndexFixing(AA67,R67,TRUE,_xll.ohTrigger(Trigger,Trigger6M,InterestRatesTrigger))</f>
        <v>1.2572556236735585E-2</v>
      </c>
      <c r="V67" s="97">
        <f>_xll.qlQuoteValue(P67,_xll.ohTrigger(Trigger,Trigger6M,InterestRatesTrigger))</f>
        <v>1.2570000000000001E-2</v>
      </c>
      <c r="W67" s="94" t="b">
        <f t="shared" si="12"/>
        <v>1</v>
      </c>
      <c r="X67" s="124">
        <f t="shared" si="9"/>
        <v>2.556236735583306E-2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obj_0063c#0000</v>
      </c>
      <c r="AB67" s="115"/>
      <c r="AC67" s="115"/>
      <c r="AD67" s="87"/>
      <c r="AH67" s="50" t="str">
        <v/>
      </c>
    </row>
    <row r="68" spans="10:34" x14ac:dyDescent="0.2">
      <c r="M68" s="94" t="s">
        <v>60</v>
      </c>
      <c r="N68" s="94"/>
      <c r="O68" s="94" t="s">
        <v>90</v>
      </c>
      <c r="P68" s="94" t="str">
        <f t="shared" si="10"/>
        <v>EURAB6E25Y_Quote</v>
      </c>
      <c r="Q68" s="171"/>
      <c r="R68" s="106">
        <f t="shared" si="11"/>
        <v>42724</v>
      </c>
      <c r="S68" s="106">
        <f>_xll.qlInterestRateIndexValueDate(AA68,R68)</f>
        <v>42726</v>
      </c>
      <c r="T68" s="106">
        <f>_xll.qlInterestRateIndexMaturity(AA68,S68)</f>
        <v>51858</v>
      </c>
      <c r="U68" s="97">
        <f>_xll.qlIndexFixing(AA68,R68,TRUE,_xll.ohTrigger(Trigger,Trigger6M,InterestRatesTrigger))</f>
        <v>1.2620000000075446E-2</v>
      </c>
      <c r="V68" s="97">
        <f>_xll.qlQuoteValue(P68,_xll.ohTrigger(Trigger,Trigger6M,InterestRatesTrigger))</f>
        <v>1.2619999999999999E-2</v>
      </c>
      <c r="W68" s="94" t="b">
        <f t="shared" si="12"/>
        <v>1</v>
      </c>
      <c r="X68" s="124">
        <f t="shared" si="9"/>
        <v>7.5446593417183294E-10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obj_00678#0000</v>
      </c>
      <c r="AB68" s="115"/>
      <c r="AC68" s="115"/>
      <c r="AD68" s="87"/>
      <c r="AH68" s="50" t="str">
        <v/>
      </c>
    </row>
    <row r="69" spans="10:34" x14ac:dyDescent="0.2">
      <c r="M69" s="94" t="s">
        <v>60</v>
      </c>
      <c r="N69" s="94"/>
      <c r="O69" s="94" t="s">
        <v>123</v>
      </c>
      <c r="P69" s="94" t="str">
        <f t="shared" si="10"/>
        <v>EURAB6E26Y_Quote</v>
      </c>
      <c r="Q69" s="171"/>
      <c r="R69" s="106">
        <f t="shared" si="11"/>
        <v>42724</v>
      </c>
      <c r="S69" s="106">
        <f>_xll.qlInterestRateIndexValueDate(AA69,R69)</f>
        <v>42726</v>
      </c>
      <c r="T69" s="106">
        <f>_xll.qlInterestRateIndexMaturity(AA69,S69)</f>
        <v>52222</v>
      </c>
      <c r="U69" s="97">
        <f>_xll.qlIndexFixing(AA69,R69,TRUE,_xll.ohTrigger(Trigger,Trigger6M,InterestRatesTrigger))</f>
        <v>1.2659580168871117E-2</v>
      </c>
      <c r="V69" s="97">
        <f>_xll.qlQuoteValue(P69,_xll.ohTrigger(Trigger,Trigger6M,InterestRatesTrigger))</f>
        <v>1.2659999999999999E-2</v>
      </c>
      <c r="W69" s="94" t="b">
        <f t="shared" si="12"/>
        <v>1</v>
      </c>
      <c r="X69" s="124">
        <f t="shared" si="9"/>
        <v>-4.1983112888249741E-3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obj_005c7#0000</v>
      </c>
      <c r="AB69" s="115"/>
      <c r="AC69" s="115"/>
      <c r="AD69" s="87"/>
      <c r="AH69" s="50" t="str">
        <v/>
      </c>
    </row>
    <row r="70" spans="10:34" x14ac:dyDescent="0.2">
      <c r="M70" s="94" t="s">
        <v>60</v>
      </c>
      <c r="N70" s="94"/>
      <c r="O70" s="94" t="s">
        <v>91</v>
      </c>
      <c r="P70" s="94" t="str">
        <f t="shared" si="10"/>
        <v>EURAB6E27Y_Quote</v>
      </c>
      <c r="Q70" s="171"/>
      <c r="R70" s="106">
        <f t="shared" si="11"/>
        <v>42724</v>
      </c>
      <c r="S70" s="106">
        <f>_xll.qlInterestRateIndexValueDate(AA70,R70)</f>
        <v>42726</v>
      </c>
      <c r="T70" s="106">
        <f>_xll.qlInterestRateIndexMaturity(AA70,S70)</f>
        <v>52587</v>
      </c>
      <c r="U70" s="97">
        <f>_xll.qlIndexFixing(AA70,R70,TRUE,_xll.ohTrigger(Trigger,Trigger6M,InterestRatesTrigger))</f>
        <v>1.2692797634043303E-2</v>
      </c>
      <c r="V70" s="97">
        <f>_xll.qlQuoteValue(P70,_xll.ohTrigger(Trigger,Trigger6M,InterestRatesTrigger))</f>
        <v>1.2690000000000002E-2</v>
      </c>
      <c r="W70" s="94" t="b">
        <f t="shared" si="12"/>
        <v>1</v>
      </c>
      <c r="X70" s="124">
        <f t="shared" si="9"/>
        <v>2.7976340433010644E-2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obj_006a9#0000</v>
      </c>
      <c r="AB70" s="115"/>
      <c r="AC70" s="115"/>
      <c r="AD70" s="87"/>
      <c r="AH70" s="50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124</v>
      </c>
      <c r="P71" s="94" t="str">
        <f t="shared" si="10"/>
        <v>EURAB6E28Y_Quote</v>
      </c>
      <c r="Q71" s="171"/>
      <c r="R71" s="106">
        <f t="shared" si="11"/>
        <v>42724</v>
      </c>
      <c r="S71" s="106">
        <f>_xll.qlInterestRateIndexValueDate(AA71,R71)</f>
        <v>42726</v>
      </c>
      <c r="T71" s="106">
        <f>_xll.qlInterestRateIndexMaturity(AA71,S71)</f>
        <v>52953</v>
      </c>
      <c r="U71" s="97">
        <f>_xll.qlIndexFixing(AA71,R71,TRUE,_xll.ohTrigger(Trigger,Trigger6M,InterestRatesTrigger))</f>
        <v>1.2721168985299248E-2</v>
      </c>
      <c r="V71" s="97">
        <f>_xll.qlQuoteValue(P71,_xll.ohTrigger(Trigger,Trigger6M,InterestRatesTrigger))</f>
        <v>1.272E-2</v>
      </c>
      <c r="W71" s="94" t="b">
        <f t="shared" si="12"/>
        <v>1</v>
      </c>
      <c r="X71" s="124">
        <f t="shared" si="9"/>
        <v>1.168985299247749E-2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obj_005fc#0000</v>
      </c>
      <c r="AB71" s="115"/>
      <c r="AC71" s="115"/>
      <c r="AD71" s="87"/>
      <c r="AH71" s="50" t="str">
        <v/>
      </c>
    </row>
    <row r="72" spans="10:34" x14ac:dyDescent="0.2">
      <c r="M72" s="94" t="s">
        <v>60</v>
      </c>
      <c r="N72" s="94"/>
      <c r="O72" s="94" t="s">
        <v>125</v>
      </c>
      <c r="P72" s="94" t="str">
        <f t="shared" si="10"/>
        <v>EURAB6E29Y_Quote</v>
      </c>
      <c r="Q72" s="171"/>
      <c r="R72" s="106">
        <f t="shared" si="11"/>
        <v>42724</v>
      </c>
      <c r="S72" s="106">
        <f>_xll.qlInterestRateIndexValueDate(AA72,R72)</f>
        <v>42726</v>
      </c>
      <c r="T72" s="106">
        <f>_xll.qlInterestRateIndexMaturity(AA72,S72)</f>
        <v>53318</v>
      </c>
      <c r="U72" s="97">
        <f>_xll.qlIndexFixing(AA72,R72,TRUE,_xll.ohTrigger(Trigger,Trigger6M,InterestRatesTrigger))</f>
        <v>1.2743000285791129E-2</v>
      </c>
      <c r="V72" s="97">
        <f>_xll.qlQuoteValue(P72,_xll.ohTrigger(Trigger,Trigger6M,InterestRatesTrigger))</f>
        <v>1.274E-2</v>
      </c>
      <c r="W72" s="94" t="b">
        <f t="shared" si="12"/>
        <v>1</v>
      </c>
      <c r="X72" s="124">
        <f t="shared" si="9"/>
        <v>3.0002857911298753E-2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obj_00777#0000</v>
      </c>
      <c r="AB72" s="115"/>
      <c r="AC72" s="115"/>
      <c r="AD72" s="87"/>
      <c r="AH72" s="50" t="str">
        <v/>
      </c>
    </row>
    <row r="73" spans="10:34" x14ac:dyDescent="0.2">
      <c r="M73" s="94" t="s">
        <v>60</v>
      </c>
      <c r="N73" s="94"/>
      <c r="O73" s="94" t="s">
        <v>92</v>
      </c>
      <c r="P73" s="94" t="str">
        <f t="shared" si="10"/>
        <v>EURAB6E30Y_Quote</v>
      </c>
      <c r="Q73" s="171"/>
      <c r="R73" s="106">
        <f t="shared" si="11"/>
        <v>42724</v>
      </c>
      <c r="S73" s="106">
        <f>_xll.qlInterestRateIndexValueDate(AA73,R73)</f>
        <v>42726</v>
      </c>
      <c r="T73" s="106">
        <f>_xll.qlInterestRateIndexMaturity(AA73,S73)</f>
        <v>53685</v>
      </c>
      <c r="U73" s="97">
        <f>_xll.qlIndexFixing(AA73,R73,TRUE,_xll.ohTrigger(Trigger,Trigger6M,InterestRatesTrigger))</f>
        <v>1.2760000000551846E-2</v>
      </c>
      <c r="V73" s="97">
        <f>_xll.qlQuoteValue(P73,_xll.ohTrigger(Trigger,Trigger6M,InterestRatesTrigger))</f>
        <v>1.2760000000000001E-2</v>
      </c>
      <c r="W73" s="94" t="b">
        <f t="shared" si="12"/>
        <v>1</v>
      </c>
      <c r="X73" s="124">
        <f t="shared" si="9"/>
        <v>5.5184502800731394E-9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obj_00693#0000</v>
      </c>
      <c r="AB73" s="115"/>
      <c r="AC73" s="115"/>
      <c r="AD73" s="87"/>
      <c r="AH73" s="50" t="str">
        <v/>
      </c>
    </row>
    <row r="74" spans="10:34" x14ac:dyDescent="0.2">
      <c r="M74" s="94" t="s">
        <v>60</v>
      </c>
      <c r="N74" s="94"/>
      <c r="O74" s="94" t="s">
        <v>93</v>
      </c>
      <c r="P74" s="94" t="str">
        <f t="shared" si="10"/>
        <v>EURAB6E35Y_Quote</v>
      </c>
      <c r="Q74" s="171"/>
      <c r="R74" s="106">
        <f t="shared" si="11"/>
        <v>42724</v>
      </c>
      <c r="S74" s="106">
        <f>_xll.qlInterestRateIndexValueDate(AA74,R74)</f>
        <v>42726</v>
      </c>
      <c r="T74" s="106">
        <f>_xll.qlInterestRateIndexMaturity(AA74,S74)</f>
        <v>55509</v>
      </c>
      <c r="U74" s="97">
        <f>_xll.qlIndexFixing(AA74,R74,TRUE,_xll.ohTrigger(Trigger,Trigger6M,InterestRatesTrigger))</f>
        <v>1.278999999981361E-2</v>
      </c>
      <c r="V74" s="97">
        <f>_xll.qlQuoteValue(P74,_xll.ohTrigger(Trigger,Trigger6M,InterestRatesTrigger))</f>
        <v>1.2789999999999999E-2</v>
      </c>
      <c r="W74" s="94" t="b">
        <f t="shared" si="12"/>
        <v>1</v>
      </c>
      <c r="X74" s="124">
        <f t="shared" si="9"/>
        <v>-1.8638909859980402E-9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obj_005f7#0000</v>
      </c>
      <c r="AB74" s="115"/>
      <c r="AC74" s="115"/>
      <c r="AD74" s="87"/>
      <c r="AH74" s="50" t="str">
        <v/>
      </c>
    </row>
    <row r="75" spans="10:34" x14ac:dyDescent="0.2">
      <c r="M75" s="94" t="s">
        <v>60</v>
      </c>
      <c r="N75" s="94"/>
      <c r="O75" s="94" t="s">
        <v>94</v>
      </c>
      <c r="P75" s="94" t="str">
        <f t="shared" si="10"/>
        <v>EURAB6E40Y_Quote</v>
      </c>
      <c r="Q75" s="171"/>
      <c r="R75" s="106">
        <f t="shared" si="11"/>
        <v>42724</v>
      </c>
      <c r="S75" s="106">
        <f>_xll.qlInterestRateIndexValueDate(AA75,R75)</f>
        <v>42726</v>
      </c>
      <c r="T75" s="106">
        <f>_xll.qlInterestRateIndexMaturity(AA75,S75)</f>
        <v>57336</v>
      </c>
      <c r="U75" s="97">
        <f>_xll.qlIndexFixing(AA75,R75,TRUE,_xll.ohTrigger(Trigger,Trigger6M,InterestRatesTrigger))</f>
        <v>1.2730000000129008E-2</v>
      </c>
      <c r="V75" s="97">
        <f>_xll.qlQuoteValue(P75,_xll.ohTrigger(Trigger,Trigger6M,InterestRatesTrigger))</f>
        <v>1.2730000000000002E-2</v>
      </c>
      <c r="W75" s="94" t="b">
        <f t="shared" si="12"/>
        <v>1</v>
      </c>
      <c r="X75" s="124">
        <f t="shared" si="9"/>
        <v>1.2900618073796721E-9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obj_00690#0000</v>
      </c>
      <c r="AB75" s="115"/>
      <c r="AC75" s="115"/>
      <c r="AD75" s="87"/>
      <c r="AH75" s="50" t="str">
        <v/>
      </c>
    </row>
    <row r="76" spans="10:34" x14ac:dyDescent="0.2">
      <c r="M76" s="94" t="s">
        <v>60</v>
      </c>
      <c r="N76" s="94"/>
      <c r="O76" s="94" t="s">
        <v>95</v>
      </c>
      <c r="P76" s="94" t="str">
        <f t="shared" si="10"/>
        <v>EURAB6E50Y_Quote</v>
      </c>
      <c r="Q76" s="171"/>
      <c r="R76" s="106">
        <f t="shared" si="11"/>
        <v>42724</v>
      </c>
      <c r="S76" s="106">
        <f>_xll.qlInterestRateIndexValueDate(AA76,R76)</f>
        <v>42726</v>
      </c>
      <c r="T76" s="106">
        <f>_xll.qlInterestRateIndexMaturity(AA76,S76)</f>
        <v>60988</v>
      </c>
      <c r="U76" s="97">
        <f>_xll.qlIndexFixing(AA76,R76,TRUE,_xll.ohTrigger(Trigger,Trigger6M,InterestRatesTrigger))</f>
        <v>1.2169999999710636E-2</v>
      </c>
      <c r="V76" s="97">
        <f>_xll.qlQuoteValue(P76,_xll.ohTrigger(Trigger,Trigger6M,InterestRatesTrigger))</f>
        <v>1.217E-2</v>
      </c>
      <c r="W76" s="94" t="b">
        <f t="shared" si="12"/>
        <v>1</v>
      </c>
      <c r="X76" s="124">
        <f t="shared" si="9"/>
        <v>-2.8936401885726326E-9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obj_0065b#0000</v>
      </c>
      <c r="AB76" s="115"/>
      <c r="AC76" s="115"/>
      <c r="AD76" s="87"/>
      <c r="AH76" s="50" t="str">
        <v/>
      </c>
    </row>
    <row r="77" spans="10:34" x14ac:dyDescent="0.2">
      <c r="M77" s="94" t="s">
        <v>60</v>
      </c>
      <c r="N77" s="94"/>
      <c r="O77" s="94" t="s">
        <v>126</v>
      </c>
      <c r="P77" s="94" t="str">
        <f t="shared" si="10"/>
        <v>EURAB6E60Y_Quote</v>
      </c>
      <c r="Q77" s="171"/>
      <c r="R77" s="106">
        <f t="shared" si="11"/>
        <v>42724</v>
      </c>
      <c r="S77" s="106">
        <f>_xll.qlInterestRateIndexValueDate(AA77,R77)</f>
        <v>42726</v>
      </c>
      <c r="T77" s="106">
        <f>_xll.qlInterestRateIndexMaturity(AA77,S77)</f>
        <v>64641</v>
      </c>
      <c r="U77" s="97">
        <f>_xll.qlIndexFixing(AA77,R77,TRUE,_xll.ohTrigger(Trigger,Trigger6M,InterestRatesTrigger))</f>
        <v>1.1819999999861421E-2</v>
      </c>
      <c r="V77" s="97">
        <f>_xll.qlQuoteValue(P77,_xll.ohTrigger(Trigger,Trigger6M,InterestRatesTrigger))</f>
        <v>1.1819999999999999E-2</v>
      </c>
      <c r="W77" s="94" t="b">
        <f t="shared" si="12"/>
        <v>1</v>
      </c>
      <c r="X77" s="124">
        <f t="shared" si="9"/>
        <v>-1.3857838487840723E-9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obj_00646#0000</v>
      </c>
      <c r="AB77" s="115"/>
      <c r="AC77" s="115"/>
      <c r="AD77" s="87"/>
      <c r="AH77" s="50" t="str">
        <v/>
      </c>
    </row>
    <row r="78" spans="10:34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69"/>
      <c r="R78" s="105">
        <f>_xll.qlInterestRateIndexFixingDate(AA78,S78)</f>
        <v>43089</v>
      </c>
      <c r="S78" s="105">
        <f>_xll.qlCalendarAdvance(Calendar,SettlementDate,N78,"mf",TRUE,Trigger)</f>
        <v>43091</v>
      </c>
      <c r="T78" s="105">
        <f>_xll.qlInterestRateIndexMaturity(AA78,S78)</f>
        <v>43458</v>
      </c>
      <c r="U78" s="96">
        <f>_xll.qlIndexFixing(AA78,R78,TRUE,_xll.ohTrigger(Trigger,Trigger6M,InterestRatesTrigger))</f>
        <v>-1.1375163915705066E-3</v>
      </c>
      <c r="V78" s="96">
        <f>_xll.qlQuoteValue(P78,_xll.ohTrigger(Trigger,Trigger6M,InterestRatesTrigger))</f>
        <v>-1.14E-3</v>
      </c>
      <c r="W78" s="93" t="b">
        <f t="shared" ref="W78" si="14">NOT(ISERROR(V78))</f>
        <v>1</v>
      </c>
      <c r="X78" s="125">
        <f t="shared" ref="X78" si="15">(U78-V78)*10000</f>
        <v>2.4836084294933749E-2</v>
      </c>
      <c r="Y78" s="52" t="b">
        <f>ABS(X78/10000)&lt;=ABS('General Settings'!$D$32)</f>
        <v>1</v>
      </c>
      <c r="AA78" s="52" t="str">
        <f>_xll.qlSwapIndex(,,O78,SettlementDays,Currency,Calendar,FixedLegTenor,FixedLegBDC,FixedLegDayCounter,Index6M,DiscountingCurve,Permanent,Trigger,ObjectOverwrite)</f>
        <v>obj_00654#0000</v>
      </c>
      <c r="AB78" s="52" t="str">
        <f>_xll.qlVanillaSwapFromSwapIndex(,AA78,R78)</f>
        <v>obj_007a8#0000</v>
      </c>
      <c r="AC78" s="115"/>
      <c r="AD78" s="87"/>
      <c r="AH78" s="50" t="str">
        <v/>
      </c>
    </row>
    <row r="79" spans="10:34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71"/>
      <c r="R79" s="106">
        <f>_xll.qlInterestRateIndexFixingDate(AA79,S79)</f>
        <v>43089</v>
      </c>
      <c r="S79" s="106">
        <f>_xll.qlCalendarAdvance(Calendar,SettlementDate,N79,"mf",TRUE,Trigger)</f>
        <v>43091</v>
      </c>
      <c r="T79" s="106">
        <f>_xll.qlInterestRateIndexMaturity(AA79,S79)</f>
        <v>43822</v>
      </c>
      <c r="U79" s="97">
        <f>_xll.qlIndexFixing(AA79,R79,TRUE,_xll.ohTrigger(Trigger,Trigger6M,InterestRatesTrigger))</f>
        <v>-4.0561446136352252E-4</v>
      </c>
      <c r="V79" s="97">
        <f>_xll.qlQuoteValue(P79,_xll.ohTrigger(Trigger,Trigger6M,InterestRatesTrigger))</f>
        <v>-4.0000000000000002E-4</v>
      </c>
      <c r="W79" s="94" t="b">
        <f t="shared" ref="W79:W142" si="16">NOT(ISERROR(V79))</f>
        <v>1</v>
      </c>
      <c r="X79" s="124">
        <f>(U79-V79)*10000</f>
        <v>-5.6144613635225042E-2</v>
      </c>
      <c r="Y79" s="50" t="b">
        <f>ABS(X79/10000)&lt;=ABS('General Settings'!$D$32)</f>
        <v>1</v>
      </c>
      <c r="AA79" s="50" t="str">
        <f>_xll.qlSwapIndex(,,O79,SettlementDays,Currency,Calendar,FixedLegTenor,FixedLegBDC,FixedLegDayCounter,Index6M,DiscountingCurve,Permanent,Trigger,ObjectOverwrite)</f>
        <v>obj_00647#0000</v>
      </c>
      <c r="AB79" s="50" t="str">
        <f>_xll.qlVanillaSwapFromSwapIndex(,AA79,R79)</f>
        <v>obj_007a6#0000</v>
      </c>
      <c r="AC79" s="115"/>
      <c r="AD79" s="87"/>
      <c r="AH79" s="50" t="str">
        <v/>
      </c>
    </row>
    <row r="80" spans="10:34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71"/>
      <c r="R80" s="106">
        <f>_xll.qlInterestRateIndexFixingDate(AA80,S80)</f>
        <v>43089</v>
      </c>
      <c r="S80" s="106">
        <f>_xll.qlCalendarAdvance(Calendar,SettlementDate,N80,"mf",TRUE,Trigger)</f>
        <v>43091</v>
      </c>
      <c r="T80" s="106">
        <f>_xll.qlInterestRateIndexMaturity(AA80,S80)</f>
        <v>44187</v>
      </c>
      <c r="U80" s="97">
        <f>_xll.qlIndexFixing(AA80,R80,TRUE,_xll.ohTrigger(Trigger,Trigger6M,InterestRatesTrigger))</f>
        <v>6.3185180089866131E-4</v>
      </c>
      <c r="V80" s="97">
        <f>_xll.qlQuoteValue(P80,_xll.ohTrigger(Trigger,Trigger6M,InterestRatesTrigger))</f>
        <v>6.3000000000000003E-4</v>
      </c>
      <c r="W80" s="94" t="b">
        <f t="shared" si="16"/>
        <v>1</v>
      </c>
      <c r="X80" s="124">
        <f t="shared" ref="X80:X142" si="17">(U80-V80)*10000</f>
        <v>1.8518008986612808E-2</v>
      </c>
      <c r="Y80" s="50" t="b">
        <f>ABS(X80/10000)&lt;=ABS('General Settings'!$D$32)</f>
        <v>1</v>
      </c>
      <c r="AA80" s="50" t="str">
        <f>_xll.qlSwapIndex(,,O80,SettlementDays,Currency,Calendar,FixedLegTenor,FixedLegBDC,FixedLegDayCounter,Index6M,DiscountingCurve,Permanent,Trigger,ObjectOverwrite)</f>
        <v>obj_0070b#0000</v>
      </c>
      <c r="AB80" s="50" t="str">
        <f>_xll.qlVanillaSwapFromSwapIndex(,AA80,R80)</f>
        <v>obj_0087e#0000</v>
      </c>
      <c r="AC80" s="115"/>
      <c r="AD80" s="87"/>
      <c r="AH80" s="50" t="str">
        <v/>
      </c>
    </row>
    <row r="81" spans="13:34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71"/>
      <c r="R81" s="106">
        <f>_xll.qlInterestRateIndexFixingDate(AA81,S81)</f>
        <v>43089</v>
      </c>
      <c r="S81" s="106">
        <f>_xll.qlCalendarAdvance(Calendar,SettlementDate,N81,"mf",TRUE,Trigger)</f>
        <v>43091</v>
      </c>
      <c r="T81" s="106">
        <f>_xll.qlInterestRateIndexMaturity(AA81,S81)</f>
        <v>44552</v>
      </c>
      <c r="U81" s="97">
        <f>_xll.qlIndexFixing(AA81,R81,TRUE,_xll.ohTrigger(Trigger,Trigger6M,InterestRatesTrigger))</f>
        <v>1.8929626554618723E-3</v>
      </c>
      <c r="V81" s="97">
        <f>_xll.qlQuoteValue(P81,_xll.ohTrigger(Trigger,Trigger6M,InterestRatesTrigger))</f>
        <v>1.89E-3</v>
      </c>
      <c r="W81" s="94" t="b">
        <f t="shared" si="16"/>
        <v>1</v>
      </c>
      <c r="X81" s="124">
        <f t="shared" si="17"/>
        <v>2.9626554618722954E-2</v>
      </c>
      <c r="Y81" s="50" t="b">
        <f>ABS(X81/10000)&lt;=ABS('General Settings'!$D$32)</f>
        <v>1</v>
      </c>
      <c r="AA81" s="50" t="str">
        <f>_xll.qlSwapIndex(,,O81,SettlementDays,Currency,Calendar,FixedLegTenor,FixedLegBDC,FixedLegDayCounter,Index6M,DiscountingCurve,Permanent,Trigger,ObjectOverwrite)</f>
        <v>obj_00726#0000</v>
      </c>
      <c r="AB81" s="50" t="str">
        <f>_xll.qlVanillaSwapFromSwapIndex(,AA81,R81)</f>
        <v>obj_00841#0000</v>
      </c>
      <c r="AC81" s="115"/>
      <c r="AD81" s="87"/>
      <c r="AH81" s="50" t="str">
        <v/>
      </c>
    </row>
    <row r="82" spans="13:34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71"/>
      <c r="R82" s="106">
        <f>_xll.qlInterestRateIndexFixingDate(AA82,S82)</f>
        <v>43089</v>
      </c>
      <c r="S82" s="106">
        <f>_xll.qlCalendarAdvance(Calendar,SettlementDate,N82,"mf",TRUE,Trigger)</f>
        <v>43091</v>
      </c>
      <c r="T82" s="106">
        <f>_xll.qlInterestRateIndexMaturity(AA82,S82)</f>
        <v>44917</v>
      </c>
      <c r="U82" s="97">
        <f>_xll.qlIndexFixing(AA82,R82,TRUE,_xll.ohTrigger(Trigger,Trigger6M,InterestRatesTrigger))</f>
        <v>3.214676931922384E-3</v>
      </c>
      <c r="V82" s="97">
        <f>_xll.qlQuoteValue(P82,_xll.ohTrigger(Trigger,Trigger6M,InterestRatesTrigger))</f>
        <v>3.2200000000000002E-3</v>
      </c>
      <c r="W82" s="94" t="b">
        <f t="shared" si="16"/>
        <v>1</v>
      </c>
      <c r="X82" s="124">
        <f t="shared" si="17"/>
        <v>-5.323068077616247E-2</v>
      </c>
      <c r="Y82" s="50" t="b">
        <f>ABS(X82/10000)&lt;=ABS('General Settings'!$D$32)</f>
        <v>1</v>
      </c>
      <c r="AA82" s="50" t="str">
        <f>_xll.qlSwapIndex(,,O82,SettlementDays,Currency,Calendar,FixedLegTenor,FixedLegBDC,FixedLegDayCounter,Index6M,DiscountingCurve,Permanent,Trigger,ObjectOverwrite)</f>
        <v>obj_0075e#0000</v>
      </c>
      <c r="AB82" s="50" t="str">
        <f>_xll.qlVanillaSwapFromSwapIndex(,AA82,R82)</f>
        <v>obj_007f8#0000</v>
      </c>
      <c r="AC82" s="115"/>
      <c r="AD82" s="87"/>
      <c r="AH82" s="50" t="str">
        <v/>
      </c>
    </row>
    <row r="83" spans="13:34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71"/>
      <c r="R83" s="106">
        <f>_xll.qlInterestRateIndexFixingDate(AA83,S83)</f>
        <v>43089</v>
      </c>
      <c r="S83" s="106">
        <f>_xll.qlCalendarAdvance(Calendar,SettlementDate,N83,"mf",TRUE,Trigger)</f>
        <v>43091</v>
      </c>
      <c r="T83" s="106">
        <f>_xll.qlInterestRateIndexMaturity(AA83,S83)</f>
        <v>45282</v>
      </c>
      <c r="U83" s="97">
        <f>_xll.qlIndexFixing(AA83,R83,TRUE,_xll.ohTrigger(Trigger,Trigger6M,InterestRatesTrigger))</f>
        <v>4.5657150596692415E-3</v>
      </c>
      <c r="V83" s="97">
        <f>_xll.qlQuoteValue(P83,_xll.ohTrigger(Trigger,Trigger6M,InterestRatesTrigger))</f>
        <v>4.5700000000000003E-3</v>
      </c>
      <c r="W83" s="94" t="b">
        <f t="shared" si="16"/>
        <v>1</v>
      </c>
      <c r="X83" s="124">
        <f t="shared" si="17"/>
        <v>-4.2849403307588033E-2</v>
      </c>
      <c r="Y83" s="50" t="b">
        <f>ABS(X83/10000)&lt;=ABS('General Settings'!$D$32)</f>
        <v>1</v>
      </c>
      <c r="AA83" s="50" t="str">
        <f>_xll.qlSwapIndex(,,O83,SettlementDays,Currency,Calendar,FixedLegTenor,FixedLegBDC,FixedLegDayCounter,Index6M,DiscountingCurve,Permanent,Trigger,ObjectOverwrite)</f>
        <v>obj_005be#0000</v>
      </c>
      <c r="AB83" s="50" t="str">
        <f>_xll.qlVanillaSwapFromSwapIndex(,AA83,R83)</f>
        <v>obj_007dc#0000</v>
      </c>
      <c r="AC83" s="115"/>
      <c r="AD83" s="87"/>
      <c r="AH83" s="50" t="str">
        <v/>
      </c>
    </row>
    <row r="84" spans="13:34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71"/>
      <c r="R84" s="106">
        <f>_xll.qlInterestRateIndexFixingDate(AA84,S84)</f>
        <v>43089</v>
      </c>
      <c r="S84" s="106">
        <f>_xll.qlCalendarAdvance(Calendar,SettlementDate,N84,"mf",TRUE,Trigger)</f>
        <v>43091</v>
      </c>
      <c r="T84" s="106">
        <f>_xll.qlInterestRateIndexMaturity(AA84,S84)</f>
        <v>45649</v>
      </c>
      <c r="U84" s="97">
        <f>_xll.qlIndexFixing(AA84,R84,TRUE,_xll.ohTrigger(Trigger,Trigger6M,InterestRatesTrigger))</f>
        <v>5.8865445447665024E-3</v>
      </c>
      <c r="V84" s="97">
        <f>_xll.qlQuoteValue(P84,_xll.ohTrigger(Trigger,Trigger6M,InterestRatesTrigger))</f>
        <v>5.8899999999999994E-3</v>
      </c>
      <c r="W84" s="94" t="b">
        <f t="shared" si="16"/>
        <v>1</v>
      </c>
      <c r="X84" s="124">
        <f t="shared" si="17"/>
        <v>-3.4554552334970304E-2</v>
      </c>
      <c r="Y84" s="50" t="b">
        <f>ABS(X84/10000)&lt;=ABS('General Settings'!$D$32)</f>
        <v>1</v>
      </c>
      <c r="AA84" s="50" t="str">
        <f>_xll.qlSwapIndex(,,O84,SettlementDays,Currency,Calendar,FixedLegTenor,FixedLegBDC,FixedLegDayCounter,Index6M,DiscountingCurve,Permanent,Trigger,ObjectOverwrite)</f>
        <v>obj_005c2#0000</v>
      </c>
      <c r="AB84" s="50" t="str">
        <f>_xll.qlVanillaSwapFromSwapIndex(,AA84,R84)</f>
        <v>obj_00870#0000</v>
      </c>
      <c r="AC84" s="115"/>
      <c r="AD84" s="87"/>
      <c r="AH84" s="50" t="str">
        <v/>
      </c>
    </row>
    <row r="85" spans="13:34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71"/>
      <c r="R85" s="106">
        <f>_xll.qlInterestRateIndexFixingDate(AA85,S85)</f>
        <v>43089</v>
      </c>
      <c r="S85" s="106">
        <f>_xll.qlCalendarAdvance(Calendar,SettlementDate,N85,"mf",TRUE,Trigger)</f>
        <v>43091</v>
      </c>
      <c r="T85" s="106">
        <f>_xll.qlInterestRateIndexMaturity(AA85,S85)</f>
        <v>46013</v>
      </c>
      <c r="U85" s="97">
        <f>_xll.qlIndexFixing(AA85,R85,TRUE,_xll.ohTrigger(Trigger,Trigger6M,InterestRatesTrigger))</f>
        <v>7.1072953945336527E-3</v>
      </c>
      <c r="V85" s="97">
        <f>_xll.qlQuoteValue(P85,_xll.ohTrigger(Trigger,Trigger6M,InterestRatesTrigger))</f>
        <v>7.11E-3</v>
      </c>
      <c r="W85" s="94" t="b">
        <f t="shared" si="16"/>
        <v>1</v>
      </c>
      <c r="X85" s="124">
        <f t="shared" si="17"/>
        <v>-2.7046054663472721E-2</v>
      </c>
      <c r="Y85" s="50" t="b">
        <f>ABS(X85/10000)&lt;=ABS('General Settings'!$D$32)</f>
        <v>1</v>
      </c>
      <c r="AA85" s="50" t="str">
        <f>_xll.qlSwapIndex(,,O85,SettlementDays,Currency,Calendar,FixedLegTenor,FixedLegBDC,FixedLegDayCounter,Index6M,DiscountingCurve,Permanent,Trigger,ObjectOverwrite)</f>
        <v>obj_006e5#0000</v>
      </c>
      <c r="AB85" s="50" t="str">
        <f>_xll.qlVanillaSwapFromSwapIndex(,AA85,R85)</f>
        <v>obj_00825#0000</v>
      </c>
      <c r="AC85" s="115"/>
      <c r="AD85" s="87"/>
      <c r="AH85" s="50" t="str">
        <v/>
      </c>
    </row>
    <row r="86" spans="13:34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71"/>
      <c r="R86" s="106">
        <f>_xll.qlInterestRateIndexFixingDate(AA86,S86)</f>
        <v>43089</v>
      </c>
      <c r="S86" s="106">
        <f>_xll.qlCalendarAdvance(Calendar,SettlementDate,N86,"mf",TRUE,Trigger)</f>
        <v>43091</v>
      </c>
      <c r="T86" s="106">
        <f>_xll.qlInterestRateIndexMaturity(AA86,S86)</f>
        <v>46378</v>
      </c>
      <c r="U86" s="97">
        <f>_xll.qlIndexFixing(AA86,R86,TRUE,_xll.ohTrigger(Trigger,Trigger6M,InterestRatesTrigger))</f>
        <v>8.2004978185527735E-3</v>
      </c>
      <c r="V86" s="97">
        <f>_xll.qlQuoteValue(P86,_xll.ohTrigger(Trigger,Trigger6M,InterestRatesTrigger))</f>
        <v>8.2000000000000007E-3</v>
      </c>
      <c r="W86" s="94" t="b">
        <f t="shared" si="16"/>
        <v>1</v>
      </c>
      <c r="X86" s="124">
        <f t="shared" si="17"/>
        <v>4.9781855277278297E-3</v>
      </c>
      <c r="Y86" s="50" t="b">
        <f>ABS(X86/10000)&lt;=ABS('General Settings'!$D$32)</f>
        <v>1</v>
      </c>
      <c r="AA86" s="50" t="str">
        <f>_xll.qlSwapIndex(,,O86,SettlementDays,Currency,Calendar,FixedLegTenor,FixedLegBDC,FixedLegDayCounter,Index6M,DiscountingCurve,Permanent,Trigger,ObjectOverwrite)</f>
        <v>obj_00725#0000</v>
      </c>
      <c r="AB86" s="50" t="str">
        <f>_xll.qlVanillaSwapFromSwapIndex(,AA86,R86)</f>
        <v>obj_0082f#0000</v>
      </c>
      <c r="AC86" s="115"/>
      <c r="AD86" s="87"/>
      <c r="AH86" s="50" t="str">
        <v/>
      </c>
    </row>
    <row r="87" spans="13:34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71"/>
      <c r="R87" s="106">
        <f>_xll.qlInterestRateIndexFixingDate(AA87,S87)</f>
        <v>43089</v>
      </c>
      <c r="S87" s="106">
        <f>_xll.qlCalendarAdvance(Calendar,SettlementDate,N87,"mf",TRUE,Trigger)</f>
        <v>43091</v>
      </c>
      <c r="T87" s="106">
        <f>_xll.qlInterestRateIndexMaturity(AA87,S87)</f>
        <v>46743</v>
      </c>
      <c r="U87" s="97">
        <f>_xll.qlIndexFixing(AA87,R87,TRUE,_xll.ohTrigger(Trigger,Trigger6M,InterestRatesTrigger))</f>
        <v>9.1454997245428941E-3</v>
      </c>
      <c r="V87" s="97">
        <f>_xll.qlQuoteValue(P87,_xll.ohTrigger(Trigger,Trigger6M,InterestRatesTrigger))</f>
        <v>9.1400000000000006E-3</v>
      </c>
      <c r="W87" s="94" t="b">
        <f t="shared" si="16"/>
        <v>1</v>
      </c>
      <c r="X87" s="124">
        <f t="shared" si="17"/>
        <v>5.4997245428935193E-2</v>
      </c>
      <c r="Y87" s="50" t="b">
        <f>ABS(X87/10000)&lt;=ABS('General Settings'!$D$32)</f>
        <v>1</v>
      </c>
      <c r="AA87" s="50" t="str">
        <f>_xll.qlSwapIndex(,,O87,SettlementDays,Currency,Calendar,FixedLegTenor,FixedLegBDC,FixedLegDayCounter,Index6M,DiscountingCurve,Permanent,Trigger,ObjectOverwrite)</f>
        <v>obj_00718#0000</v>
      </c>
      <c r="AB87" s="50" t="str">
        <f>_xll.qlVanillaSwapFromSwapIndex(,AA87,R87)</f>
        <v>obj_007e1#0000</v>
      </c>
      <c r="AC87" s="115"/>
      <c r="AD87" s="87"/>
      <c r="AH87" s="50" t="str">
        <v/>
      </c>
    </row>
    <row r="88" spans="13:34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71"/>
      <c r="R88" s="106">
        <f>_xll.qlInterestRateIndexFixingDate(AA88,S88)</f>
        <v>43089</v>
      </c>
      <c r="S88" s="106">
        <f>_xll.qlCalendarAdvance(Calendar,SettlementDate,N88,"mf",TRUE,Trigger)</f>
        <v>43091</v>
      </c>
      <c r="T88" s="106">
        <f>_xll.qlInterestRateIndexMaturity(AA88,S88)</f>
        <v>47109</v>
      </c>
      <c r="U88" s="97">
        <f>_xll.qlIndexFixing(AA88,R88,TRUE,_xll.ohTrigger(Trigger,Trigger6M,InterestRatesTrigger))</f>
        <v>9.9582516631067965E-3</v>
      </c>
      <c r="V88" s="97">
        <f>_xll.qlQuoteValue(P88,_xll.ohTrigger(Trigger,Trigger6M,InterestRatesTrigger))</f>
        <v>9.9600000000000001E-3</v>
      </c>
      <c r="W88" s="94" t="b">
        <f t="shared" si="16"/>
        <v>1</v>
      </c>
      <c r="X88" s="124">
        <f t="shared" si="17"/>
        <v>-1.7483368932036392E-2</v>
      </c>
      <c r="Y88" s="50" t="b">
        <f>ABS(X88/10000)&lt;=ABS('General Settings'!$D$32)</f>
        <v>1</v>
      </c>
      <c r="AA88" s="50" t="str">
        <f>_xll.qlSwapIndex(,,O88,SettlementDays,Currency,Calendar,FixedLegTenor,FixedLegBDC,FixedLegDayCounter,Index6M,DiscountingCurve,Permanent,Trigger,ObjectOverwrite)</f>
        <v>obj_00673#0000</v>
      </c>
      <c r="AB88" s="50" t="str">
        <f>_xll.qlVanillaSwapFromSwapIndex(,AA88,R88)</f>
        <v>obj_008c4#0000</v>
      </c>
      <c r="AC88" s="115"/>
      <c r="AD88" s="87"/>
      <c r="AH88" s="50" t="str">
        <v/>
      </c>
    </row>
    <row r="89" spans="13:34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71"/>
      <c r="R89" s="106">
        <f>_xll.qlInterestRateIndexFixingDate(AA89,S89)</f>
        <v>43089</v>
      </c>
      <c r="S89" s="106">
        <f>_xll.qlCalendarAdvance(Calendar,SettlementDate,N89,"mf",TRUE,Trigger)</f>
        <v>43091</v>
      </c>
      <c r="T89" s="106">
        <f>_xll.qlInterestRateIndexMaturity(AA89,S89)</f>
        <v>47476</v>
      </c>
      <c r="U89" s="97">
        <f>_xll.qlIndexFixing(AA89,R89,TRUE,_xll.ohTrigger(Trigger,Trigger6M,InterestRatesTrigger))</f>
        <v>1.0648379934357466E-2</v>
      </c>
      <c r="V89" s="97">
        <f>_xll.qlQuoteValue(P89,_xll.ohTrigger(Trigger,Trigger6M,InterestRatesTrigger))</f>
        <v>1.064E-2</v>
      </c>
      <c r="W89" s="94" t="b">
        <f t="shared" si="16"/>
        <v>1</v>
      </c>
      <c r="X89" s="124">
        <f t="shared" si="17"/>
        <v>8.3799343574657292E-2</v>
      </c>
      <c r="Y89" s="50" t="b">
        <f>ABS(X89/10000)&lt;=ABS('General Settings'!$D$32)</f>
        <v>1</v>
      </c>
      <c r="AA89" s="50" t="str">
        <f>_xll.qlSwapIndex(,,O89,SettlementDays,Currency,Calendar,FixedLegTenor,FixedLegBDC,FixedLegDayCounter,Index6M,DiscountingCurve,Permanent,Trigger,ObjectOverwrite)</f>
        <v>obj_00648#0000</v>
      </c>
      <c r="AB89" s="50" t="str">
        <f>_xll.qlVanillaSwapFromSwapIndex(,AA89,R89)</f>
        <v>obj_008b8#0000</v>
      </c>
      <c r="AC89" s="115"/>
      <c r="AD89" s="87"/>
      <c r="AH89" s="50" t="str">
        <v/>
      </c>
    </row>
    <row r="90" spans="13:34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71"/>
      <c r="R90" s="106">
        <f>_xll.qlInterestRateIndexFixingDate(AA90,S90)</f>
        <v>43089</v>
      </c>
      <c r="S90" s="106">
        <f>_xll.qlCalendarAdvance(Calendar,SettlementDate,N90,"mf",TRUE,Trigger)</f>
        <v>43091</v>
      </c>
      <c r="T90" s="106">
        <f>_xll.qlInterestRateIndexMaturity(AA90,S90)</f>
        <v>47840</v>
      </c>
      <c r="U90" s="97">
        <f>_xll.qlIndexFixing(AA90,R90,TRUE,_xll.ohTrigger(Trigger,Trigger6M,InterestRatesTrigger))</f>
        <v>1.1224020179069113E-2</v>
      </c>
      <c r="V90" s="97">
        <f>_xll.qlQuoteValue(P90,_xll.ohTrigger(Trigger,Trigger6M,InterestRatesTrigger))</f>
        <v>1.1220000000000001E-2</v>
      </c>
      <c r="W90" s="94" t="b">
        <f t="shared" si="16"/>
        <v>1</v>
      </c>
      <c r="X90" s="124">
        <f t="shared" si="17"/>
        <v>4.0201790691123812E-2</v>
      </c>
      <c r="Y90" s="50" t="b">
        <f>ABS(X90/10000)&lt;=ABS('General Settings'!$D$32)</f>
        <v>1</v>
      </c>
      <c r="AA90" s="50" t="str">
        <f>_xll.qlSwapIndex(,,O90,SettlementDays,Currency,Calendar,FixedLegTenor,FixedLegBDC,FixedLegDayCounter,Index6M,DiscountingCurve,Permanent,Trigger,ObjectOverwrite)</f>
        <v>obj_00720#0000</v>
      </c>
      <c r="AB90" s="50" t="str">
        <f>_xll.qlVanillaSwapFromSwapIndex(,AA90,R90)</f>
        <v>obj_0088a#0000</v>
      </c>
      <c r="AC90" s="115"/>
      <c r="AD90" s="87"/>
      <c r="AH90" s="50" t="str">
        <v/>
      </c>
    </row>
    <row r="91" spans="13:34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71"/>
      <c r="R91" s="106">
        <f>_xll.qlInterestRateIndexFixingDate(AA91,S91)</f>
        <v>43089</v>
      </c>
      <c r="S91" s="106">
        <f>_xll.qlCalendarAdvance(Calendar,SettlementDate,N91,"mf",TRUE,Trigger)</f>
        <v>43091</v>
      </c>
      <c r="T91" s="106">
        <f>_xll.qlInterestRateIndexMaturity(AA91,S91)</f>
        <v>48204</v>
      </c>
      <c r="U91" s="97">
        <f>_xll.qlIndexFixing(AA91,R91,TRUE,_xll.ohTrigger(Trigger,Trigger6M,InterestRatesTrigger))</f>
        <v>1.1702052078566907E-2</v>
      </c>
      <c r="V91" s="97">
        <f>_xll.qlQuoteValue(P91,_xll.ohTrigger(Trigger,Trigger6M,InterestRatesTrigger))</f>
        <v>1.1699999999999999E-2</v>
      </c>
      <c r="W91" s="94" t="b">
        <f t="shared" si="16"/>
        <v>1</v>
      </c>
      <c r="X91" s="124">
        <f t="shared" si="17"/>
        <v>2.0520785669088382E-2</v>
      </c>
      <c r="Y91" s="50" t="b">
        <f>ABS(X91/10000)&lt;=ABS('General Settings'!$D$32)</f>
        <v>1</v>
      </c>
      <c r="AA91" s="50" t="str">
        <f>_xll.qlSwapIndex(,,O91,SettlementDays,Currency,Calendar,FixedLegTenor,FixedLegBDC,FixedLegDayCounter,Index6M,DiscountingCurve,Permanent,Trigger,ObjectOverwrite)</f>
        <v>obj_00754#0000</v>
      </c>
      <c r="AB91" s="50" t="str">
        <f>_xll.qlVanillaSwapFromSwapIndex(,AA91,R91)</f>
        <v>obj_0085f#0000</v>
      </c>
      <c r="AC91" s="115"/>
      <c r="AD91" s="87"/>
      <c r="AH91" s="50" t="str">
        <v/>
      </c>
    </row>
    <row r="92" spans="13:34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71"/>
      <c r="R92" s="106">
        <f>_xll.qlInterestRateIndexFixingDate(AA92,S92)</f>
        <v>43089</v>
      </c>
      <c r="S92" s="106">
        <f>_xll.qlCalendarAdvance(Calendar,SettlementDate,N92,"mf",TRUE,Trigger)</f>
        <v>43091</v>
      </c>
      <c r="T92" s="106">
        <f>_xll.qlInterestRateIndexMaturity(AA92,S92)</f>
        <v>48570</v>
      </c>
      <c r="U92" s="97">
        <f>_xll.qlIndexFixing(AA92,R92,TRUE,_xll.ohTrigger(Trigger,Trigger6M,InterestRatesTrigger))</f>
        <v>1.2096752255832233E-2</v>
      </c>
      <c r="V92" s="97">
        <f>_xll.qlQuoteValue(P92,_xll.ohTrigger(Trigger,Trigger6M,InterestRatesTrigger))</f>
        <v>1.209E-2</v>
      </c>
      <c r="W92" s="94" t="b">
        <f t="shared" si="16"/>
        <v>1</v>
      </c>
      <c r="X92" s="124">
        <f t="shared" si="17"/>
        <v>6.7522558322326287E-2</v>
      </c>
      <c r="Y92" s="50" t="b">
        <f>ABS(X92/10000)&lt;=ABS('General Settings'!$D$32)</f>
        <v>1</v>
      </c>
      <c r="AA92" s="50" t="str">
        <f>_xll.qlSwapIndex(,,O92,SettlementDays,Currency,Calendar,FixedLegTenor,FixedLegBDC,FixedLegDayCounter,Index6M,DiscountingCurve,Permanent,Trigger,ObjectOverwrite)</f>
        <v>obj_005d1#0000</v>
      </c>
      <c r="AB92" s="50" t="str">
        <f>_xll.qlVanillaSwapFromSwapIndex(,AA92,R92)</f>
        <v>obj_007f7#0000</v>
      </c>
      <c r="AC92" s="115"/>
      <c r="AD92" s="87"/>
      <c r="AH92" s="50" t="str">
        <v/>
      </c>
    </row>
    <row r="93" spans="13:34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71"/>
      <c r="R93" s="106">
        <f>_xll.qlInterestRateIndexFixingDate(AA93,S93)</f>
        <v>43089</v>
      </c>
      <c r="S93" s="106">
        <f>_xll.qlCalendarAdvance(Calendar,SettlementDate,N93,"mf",TRUE,Trigger)</f>
        <v>43091</v>
      </c>
      <c r="T93" s="106">
        <f>_xll.qlInterestRateIndexMaturity(AA93,S93)</f>
        <v>50396</v>
      </c>
      <c r="U93" s="97">
        <f>_xll.qlIndexFixing(AA93,R93,TRUE,_xll.ohTrigger(Trigger,Trigger6M,InterestRatesTrigger))</f>
        <v>1.3108928610148085E-2</v>
      </c>
      <c r="V93" s="97">
        <f>_xll.qlQuoteValue(P93,_xll.ohTrigger(Trigger,Trigger6M,InterestRatesTrigger))</f>
        <v>1.311E-2</v>
      </c>
      <c r="W93" s="94" t="b">
        <f t="shared" si="16"/>
        <v>1</v>
      </c>
      <c r="X93" s="124">
        <f t="shared" si="17"/>
        <v>-1.0713898519146975E-2</v>
      </c>
      <c r="Y93" s="50" t="b">
        <f>ABS(X93/10000)&lt;=ABS('General Settings'!$D$32)</f>
        <v>1</v>
      </c>
      <c r="AA93" s="50" t="str">
        <f>_xll.qlSwapIndex(,,O93,SettlementDays,Currency,Calendar,FixedLegTenor,FixedLegBDC,FixedLegDayCounter,Index6M,DiscountingCurve,Permanent,Trigger,ObjectOverwrite)</f>
        <v>obj_006a0#0000</v>
      </c>
      <c r="AB93" s="50" t="str">
        <f>_xll.qlVanillaSwapFromSwapIndex(,AA93,R93)</f>
        <v>obj_0080a#0000</v>
      </c>
      <c r="AC93" s="115"/>
      <c r="AD93" s="87"/>
      <c r="AH93" s="50" t="str">
        <v/>
      </c>
    </row>
    <row r="94" spans="13:34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71"/>
      <c r="R94" s="106">
        <f>_xll.qlInterestRateIndexFixingDate(AA94,S94)</f>
        <v>43089</v>
      </c>
      <c r="S94" s="106">
        <f>_xll.qlCalendarAdvance(Calendar,SettlementDate,N94,"mf",TRUE,Trigger)</f>
        <v>43091</v>
      </c>
      <c r="T94" s="106">
        <f>_xll.qlInterestRateIndexMaturity(AA94,S94)</f>
        <v>52222</v>
      </c>
      <c r="U94" s="97">
        <f>_xll.qlIndexFixing(AA94,R94,TRUE,_xll.ohTrigger(Trigger,Trigger6M,InterestRatesTrigger))</f>
        <v>1.3324044228862717E-2</v>
      </c>
      <c r="V94" s="97">
        <f>_xll.qlQuoteValue(P94,_xll.ohTrigger(Trigger,Trigger6M,InterestRatesTrigger))</f>
        <v>1.332E-2</v>
      </c>
      <c r="W94" s="94" t="b">
        <f t="shared" si="16"/>
        <v>1</v>
      </c>
      <c r="X94" s="124">
        <f t="shared" si="17"/>
        <v>4.0442288627168949E-2</v>
      </c>
      <c r="Y94" s="50" t="b">
        <f>ABS(X94/10000)&lt;=ABS('General Settings'!$D$32)</f>
        <v>1</v>
      </c>
      <c r="AA94" s="50" t="str">
        <f>_xll.qlSwapIndex(,,O94,SettlementDays,Currency,Calendar,FixedLegTenor,FixedLegBDC,FixedLegDayCounter,Index6M,DiscountingCurve,Permanent,Trigger,ObjectOverwrite)</f>
        <v>obj_00624#0000</v>
      </c>
      <c r="AB94" s="50" t="str">
        <f>_xll.qlVanillaSwapFromSwapIndex(,AA94,R94)</f>
        <v>obj_0080d#0000</v>
      </c>
      <c r="AC94" s="115"/>
      <c r="AD94" s="87"/>
      <c r="AH94" s="50" t="str">
        <v/>
      </c>
    </row>
    <row r="95" spans="13:34" x14ac:dyDescent="0.2">
      <c r="M95" s="159" t="s">
        <v>155</v>
      </c>
      <c r="N95" s="159" t="s">
        <v>33</v>
      </c>
      <c r="O95" s="159" t="s">
        <v>92</v>
      </c>
      <c r="P95" s="159" t="str">
        <f t="shared" si="13"/>
        <v>EUR1F30Y_Quote</v>
      </c>
      <c r="Q95" s="174"/>
      <c r="R95" s="160">
        <f>_xll.qlInterestRateIndexFixingDate(AA95,S95)</f>
        <v>43089</v>
      </c>
      <c r="S95" s="160">
        <f>_xll.qlCalendarAdvance(Calendar,SettlementDate,N95,"mf",TRUE,Trigger)</f>
        <v>43091</v>
      </c>
      <c r="T95" s="160">
        <f>_xll.qlInterestRateIndexMaturity(AA95,S95)</f>
        <v>54049</v>
      </c>
      <c r="U95" s="161">
        <f>_xll.qlIndexFixing(AA95,R95,TRUE,_xll.ohTrigger(Trigger,Trigger6M,InterestRatesTrigger))</f>
        <v>1.3349931194037854E-2</v>
      </c>
      <c r="V95" s="161">
        <f>_xll.qlQuoteValue(P95,_xll.ohTrigger(Trigger,Trigger6M,InterestRatesTrigger))</f>
        <v>1.3349999999999999E-2</v>
      </c>
      <c r="W95" s="159" t="b">
        <f t="shared" si="16"/>
        <v>1</v>
      </c>
      <c r="X95" s="162">
        <f t="shared" si="17"/>
        <v>-6.8805962144882771E-4</v>
      </c>
      <c r="Y95" s="131" t="b">
        <f>ABS(X95/10000)&lt;=ABS('General Settings'!$D$32)</f>
        <v>1</v>
      </c>
      <c r="AA95" s="50" t="str">
        <f>_xll.qlSwapIndex(,,O95,SettlementDays,Currency,Calendar,FixedLegTenor,FixedLegBDC,FixedLegDayCounter,Index6M,DiscountingCurve,Permanent,Trigger,ObjectOverwrite)</f>
        <v>obj_005d7#0000</v>
      </c>
      <c r="AB95" s="50" t="str">
        <f>_xll.qlVanillaSwapFromSwapIndex(,AA95,R95)</f>
        <v>obj_0088c#0000</v>
      </c>
      <c r="AC95" s="115"/>
      <c r="AD95" s="87"/>
      <c r="AH95" s="50" t="str">
        <v/>
      </c>
    </row>
    <row r="96" spans="13:34" x14ac:dyDescent="0.2">
      <c r="M96" s="94" t="s">
        <v>155</v>
      </c>
      <c r="N96" s="94" t="s">
        <v>78</v>
      </c>
      <c r="O96" s="94" t="s">
        <v>33</v>
      </c>
      <c r="P96" s="94" t="str">
        <f t="shared" si="13"/>
        <v>EUR2F1Y_Quote</v>
      </c>
      <c r="Q96" s="171"/>
      <c r="R96" s="106">
        <f>_xll.qlInterestRateIndexFixingDate(AA96,S96)</f>
        <v>43454</v>
      </c>
      <c r="S96" s="106">
        <f>_xll.qlCalendarAdvance(Calendar,SettlementDate,N96,"mf",TRUE,Trigger)</f>
        <v>43458</v>
      </c>
      <c r="T96" s="106">
        <f>_xll.qlInterestRateIndexMaturity(AA96,S96)</f>
        <v>43823</v>
      </c>
      <c r="U96" s="97">
        <f>_xll.qlIndexFixing(AA96,R96,TRUE,_xll.ohTrigger(Trigger,Trigger6M,InterestRatesTrigger))</f>
        <v>3.3352558328921325E-4</v>
      </c>
      <c r="V96" s="97">
        <f>_xll.qlQuoteValue(P96,_xll.ohTrigger(Trigger,Trigger6M,InterestRatesTrigger))</f>
        <v>3.3E-4</v>
      </c>
      <c r="W96" s="94" t="b">
        <f t="shared" si="16"/>
        <v>1</v>
      </c>
      <c r="X96" s="124">
        <f t="shared" si="17"/>
        <v>3.5255832892132528E-2</v>
      </c>
      <c r="Y96" s="123" t="b">
        <f>ABS(X96/10000)&lt;=ABS('General Settings'!$D$32)</f>
        <v>1</v>
      </c>
      <c r="AA96" s="50" t="str">
        <f>_xll.qlSwapIndex(,,O96,SettlementDays,Currency,Calendar,FixedLegTenor,FixedLegBDC,FixedLegDayCounter,Index6M,DiscountingCurve,Permanent,Trigger,ObjectOverwrite)</f>
        <v>obj_005c1#0000</v>
      </c>
      <c r="AB96" s="50" t="str">
        <f>_xll.qlVanillaSwapFromSwapIndex(,AA96,R96)</f>
        <v>obj_00858#0000</v>
      </c>
      <c r="AC96" s="115"/>
      <c r="AD96" s="87"/>
      <c r="AH96" s="50" t="str">
        <v/>
      </c>
    </row>
    <row r="97" spans="13:34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71"/>
      <c r="R97" s="106">
        <f>_xll.qlInterestRateIndexFixingDate(AA97,S97)</f>
        <v>43454</v>
      </c>
      <c r="S97" s="106">
        <f>_xll.qlCalendarAdvance(Calendar,SettlementDate,N97,"mf",TRUE,Trigger)</f>
        <v>43458</v>
      </c>
      <c r="T97" s="106">
        <f>_xll.qlInterestRateIndexMaturity(AA97,S97)</f>
        <v>44189</v>
      </c>
      <c r="U97" s="97">
        <f>_xll.qlIndexFixing(AA97,R97,TRUE,_xll.ohTrigger(Trigger,Trigger6M,InterestRatesTrigger))</f>
        <v>1.5291744058845368E-3</v>
      </c>
      <c r="V97" s="97">
        <f>_xll.qlQuoteValue(P97,_xll.ohTrigger(Trigger,Trigger6M,InterestRatesTrigger))</f>
        <v>1.5199999999999999E-3</v>
      </c>
      <c r="W97" s="94" t="b">
        <f t="shared" si="16"/>
        <v>1</v>
      </c>
      <c r="X97" s="124">
        <f t="shared" si="17"/>
        <v>9.1744058845369486E-2</v>
      </c>
      <c r="Y97" s="50" t="b">
        <f>ABS(X97/10000)&lt;=ABS('General Settings'!$D$32)</f>
        <v>1</v>
      </c>
      <c r="AA97" s="50" t="str">
        <f>_xll.qlSwapIndex(,,O97,SettlementDays,Currency,Calendar,FixedLegTenor,FixedLegBDC,FixedLegDayCounter,Index6M,DiscountingCurve,Permanent,Trigger,ObjectOverwrite)</f>
        <v>obj_0069e#0000</v>
      </c>
      <c r="AB97" s="50" t="str">
        <f>_xll.qlVanillaSwapFromSwapIndex(,AA97,R97)</f>
        <v>obj_008c9#0000</v>
      </c>
      <c r="AC97" s="115"/>
      <c r="AD97" s="87"/>
      <c r="AH97" s="50" t="str">
        <v/>
      </c>
    </row>
    <row r="98" spans="13:34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71"/>
      <c r="R98" s="106">
        <f>_xll.qlInterestRateIndexFixingDate(AA98,S98)</f>
        <v>43454</v>
      </c>
      <c r="S98" s="106">
        <f>_xll.qlCalendarAdvance(Calendar,SettlementDate,N98,"mf",TRUE,Trigger)</f>
        <v>43458</v>
      </c>
      <c r="T98" s="106">
        <f>_xll.qlInterestRateIndexMaturity(AA98,S98)</f>
        <v>44554</v>
      </c>
      <c r="U98" s="97">
        <f>_xll.qlIndexFixing(AA98,R98,TRUE,_xll.ohTrigger(Trigger,Trigger6M,InterestRatesTrigger))</f>
        <v>2.9169554253087328E-3</v>
      </c>
      <c r="V98" s="97">
        <f>_xll.qlQuoteValue(P98,_xll.ohTrigger(Trigger,Trigger6M,InterestRatesTrigger))</f>
        <v>2.9099999999999998E-3</v>
      </c>
      <c r="W98" s="94" t="b">
        <f t="shared" si="16"/>
        <v>1</v>
      </c>
      <c r="X98" s="124">
        <f t="shared" si="17"/>
        <v>6.9554253087330056E-2</v>
      </c>
      <c r="Y98" s="50" t="b">
        <f>ABS(X98/10000)&lt;=ABS('General Settings'!$D$32)</f>
        <v>1</v>
      </c>
      <c r="AA98" s="50" t="str">
        <f>_xll.qlSwapIndex(,,O98,SettlementDays,Currency,Calendar,FixedLegTenor,FixedLegBDC,FixedLegDayCounter,Index6M,DiscountingCurve,Permanent,Trigger,ObjectOverwrite)</f>
        <v>obj_005fa#0000</v>
      </c>
      <c r="AB98" s="50" t="str">
        <f>_xll.qlVanillaSwapFromSwapIndex(,AA98,R98)</f>
        <v>obj_00835#0000</v>
      </c>
      <c r="AC98" s="115"/>
      <c r="AD98" s="87"/>
      <c r="AH98" s="50" t="str">
        <v/>
      </c>
    </row>
    <row r="99" spans="13:34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71"/>
      <c r="R99" s="106">
        <f>_xll.qlInterestRateIndexFixingDate(AA99,S99)</f>
        <v>43454</v>
      </c>
      <c r="S99" s="106">
        <f>_xll.qlCalendarAdvance(Calendar,SettlementDate,N99,"mf",TRUE,Trigger)</f>
        <v>43458</v>
      </c>
      <c r="T99" s="106">
        <f>_xll.qlInterestRateIndexMaturity(AA99,S99)</f>
        <v>44922</v>
      </c>
      <c r="U99" s="97">
        <f>_xll.qlIndexFixing(AA99,R99,TRUE,_xll.ohTrigger(Trigger,Trigger6M,InterestRatesTrigger))</f>
        <v>4.3302430891782864E-3</v>
      </c>
      <c r="V99" s="97">
        <f>_xll.qlQuoteValue(P99,_xll.ohTrigger(Trigger,Trigger6M,InterestRatesTrigger))</f>
        <v>4.3099999999999996E-3</v>
      </c>
      <c r="W99" s="94" t="b">
        <f t="shared" si="16"/>
        <v>1</v>
      </c>
      <c r="X99" s="124">
        <f t="shared" si="17"/>
        <v>0.20243089178286799</v>
      </c>
      <c r="Y99" s="50" t="b">
        <f>ABS(X99/10000)&lt;=ABS('General Settings'!$D$32)</f>
        <v>1</v>
      </c>
      <c r="AA99" s="50" t="str">
        <f>_xll.qlSwapIndex(,,O99,SettlementDays,Currency,Calendar,FixedLegTenor,FixedLegBDC,FixedLegDayCounter,Index6M,DiscountingCurve,Permanent,Trigger,ObjectOverwrite)</f>
        <v>obj_00625#0000</v>
      </c>
      <c r="AB99" s="50" t="str">
        <f>_xll.qlVanillaSwapFromSwapIndex(,AA99,R99)</f>
        <v>obj_008c7#0000</v>
      </c>
      <c r="AC99" s="115"/>
      <c r="AD99" s="87"/>
      <c r="AH99" s="50" t="str">
        <v/>
      </c>
    </row>
    <row r="100" spans="13:34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71"/>
      <c r="R100" s="106">
        <f>_xll.qlInterestRateIndexFixingDate(AA100,S100)</f>
        <v>43454</v>
      </c>
      <c r="S100" s="106">
        <f>_xll.qlCalendarAdvance(Calendar,SettlementDate,N100,"mf",TRUE,Trigger)</f>
        <v>43458</v>
      </c>
      <c r="T100" s="106">
        <f>_xll.qlInterestRateIndexMaturity(AA100,S100)</f>
        <v>45287</v>
      </c>
      <c r="U100" s="97">
        <f>_xll.qlIndexFixing(AA100,R100,TRUE,_xll.ohTrigger(Trigger,Trigger6M,InterestRatesTrigger))</f>
        <v>5.7371185580023442E-3</v>
      </c>
      <c r="V100" s="97">
        <f>_xll.qlQuoteValue(P100,_xll.ohTrigger(Trigger,Trigger6M,InterestRatesTrigger))</f>
        <v>5.7200000000000003E-3</v>
      </c>
      <c r="W100" s="94" t="b">
        <f t="shared" si="16"/>
        <v>1</v>
      </c>
      <c r="X100" s="124">
        <f t="shared" si="17"/>
        <v>0.17118558002343978</v>
      </c>
      <c r="Y100" s="50" t="b">
        <f>ABS(X100/10000)&lt;=ABS('General Settings'!$D$32)</f>
        <v>1</v>
      </c>
      <c r="AA100" s="50" t="str">
        <f>_xll.qlSwapIndex(,,O100,SettlementDays,Currency,Calendar,FixedLegTenor,FixedLegBDC,FixedLegDayCounter,Index6M,DiscountingCurve,Permanent,Trigger,ObjectOverwrite)</f>
        <v>obj_006da#0000</v>
      </c>
      <c r="AB100" s="50" t="str">
        <f>_xll.qlVanillaSwapFromSwapIndex(,AA100,R100)</f>
        <v>obj_008b4#0000</v>
      </c>
      <c r="AC100" s="115"/>
      <c r="AD100" s="87"/>
      <c r="AH100" s="50" t="str">
        <v/>
      </c>
    </row>
    <row r="101" spans="13:34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71"/>
      <c r="R101" s="106">
        <f>_xll.qlInterestRateIndexFixingDate(AA101,S101)</f>
        <v>43454</v>
      </c>
      <c r="S101" s="106">
        <f>_xll.qlCalendarAdvance(Calendar,SettlementDate,N101,"mf",TRUE,Trigger)</f>
        <v>43458</v>
      </c>
      <c r="T101" s="106">
        <f>_xll.qlInterestRateIndexMaturity(AA101,S101)</f>
        <v>45650</v>
      </c>
      <c r="U101" s="97">
        <f>_xll.qlIndexFixing(AA101,R101,TRUE,_xll.ohTrigger(Trigger,Trigger6M,InterestRatesTrigger))</f>
        <v>7.0769290117149086E-3</v>
      </c>
      <c r="V101" s="97">
        <f>_xll.qlQuoteValue(P101,_xll.ohTrigger(Trigger,Trigger6M,InterestRatesTrigger))</f>
        <v>7.0699999999999999E-3</v>
      </c>
      <c r="W101" s="94" t="b">
        <f t="shared" si="16"/>
        <v>1</v>
      </c>
      <c r="X101" s="124">
        <f t="shared" si="17"/>
        <v>6.9290117149086936E-2</v>
      </c>
      <c r="Y101" s="50" t="b">
        <f>ABS(X101/10000)&lt;=ABS('General Settings'!$D$32)</f>
        <v>1</v>
      </c>
      <c r="AA101" s="50" t="str">
        <f>_xll.qlSwapIndex(,,O101,SettlementDays,Currency,Calendar,FixedLegTenor,FixedLegBDC,FixedLegDayCounter,Index6M,DiscountingCurve,Permanent,Trigger,ObjectOverwrite)</f>
        <v>obj_0063a#0000</v>
      </c>
      <c r="AB101" s="50" t="str">
        <f>_xll.qlVanillaSwapFromSwapIndex(,AA101,R101)</f>
        <v>obj_007c4#0000</v>
      </c>
      <c r="AC101" s="115"/>
      <c r="AD101" s="87"/>
      <c r="AH101" s="50" t="str">
        <v/>
      </c>
    </row>
    <row r="102" spans="13:34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71"/>
      <c r="R102" s="106">
        <f>_xll.qlInterestRateIndexFixingDate(AA102,S102)</f>
        <v>43454</v>
      </c>
      <c r="S102" s="106">
        <f>_xll.qlCalendarAdvance(Calendar,SettlementDate,N102,"mf",TRUE,Trigger)</f>
        <v>43458</v>
      </c>
      <c r="T102" s="106">
        <f>_xll.qlInterestRateIndexMaturity(AA102,S102)</f>
        <v>46015</v>
      </c>
      <c r="U102" s="97">
        <f>_xll.qlIndexFixing(AA102,R102,TRUE,_xll.ohTrigger(Trigger,Trigger6M,InterestRatesTrigger))</f>
        <v>8.3139926527993069E-3</v>
      </c>
      <c r="V102" s="97">
        <f>_xll.qlQuoteValue(P102,_xll.ohTrigger(Trigger,Trigger6M,InterestRatesTrigger))</f>
        <v>8.3100000000000014E-3</v>
      </c>
      <c r="W102" s="94" t="b">
        <f t="shared" si="16"/>
        <v>1</v>
      </c>
      <c r="X102" s="124">
        <f t="shared" si="17"/>
        <v>3.9926527993054683E-2</v>
      </c>
      <c r="Y102" s="50" t="b">
        <f>ABS(X102/10000)&lt;=ABS('General Settings'!$D$32)</f>
        <v>1</v>
      </c>
      <c r="AA102" s="50" t="str">
        <f>_xll.qlSwapIndex(,,O102,SettlementDays,Currency,Calendar,FixedLegTenor,FixedLegBDC,FixedLegDayCounter,Index6M,DiscountingCurve,Permanent,Trigger,ObjectOverwrite)</f>
        <v>obj_00612#0000</v>
      </c>
      <c r="AB102" s="50" t="str">
        <f>_xll.qlVanillaSwapFromSwapIndex(,AA102,R102)</f>
        <v>obj_00820#0000</v>
      </c>
      <c r="AC102" s="115"/>
      <c r="AD102" s="87"/>
      <c r="AH102" s="50" t="str">
        <v/>
      </c>
    </row>
    <row r="103" spans="13:34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71"/>
      <c r="R103" s="106">
        <f>_xll.qlInterestRateIndexFixingDate(AA103,S103)</f>
        <v>43454</v>
      </c>
      <c r="S103" s="106">
        <f>_xll.qlCalendarAdvance(Calendar,SettlementDate,N103,"mf",TRUE,Trigger)</f>
        <v>43458</v>
      </c>
      <c r="T103" s="106">
        <f>_xll.qlInterestRateIndexMaturity(AA103,S103)</f>
        <v>46380</v>
      </c>
      <c r="U103" s="97">
        <f>_xll.qlIndexFixing(AA103,R103,TRUE,_xll.ohTrigger(Trigger,Trigger6M,InterestRatesTrigger))</f>
        <v>9.4020940707324058E-3</v>
      </c>
      <c r="V103" s="97">
        <f>_xll.qlQuoteValue(P103,_xll.ohTrigger(Trigger,Trigger6M,InterestRatesTrigger))</f>
        <v>9.4000000000000004E-3</v>
      </c>
      <c r="W103" s="94" t="b">
        <f t="shared" si="16"/>
        <v>1</v>
      </c>
      <c r="X103" s="124">
        <f t="shared" si="17"/>
        <v>2.0940707324054036E-2</v>
      </c>
      <c r="Y103" s="50" t="b">
        <f>ABS(X103/10000)&lt;=ABS('General Settings'!$D$32)</f>
        <v>1</v>
      </c>
      <c r="AA103" s="50" t="str">
        <f>_xll.qlSwapIndex(,,O103,SettlementDays,Currency,Calendar,FixedLegTenor,FixedLegBDC,FixedLegDayCounter,Index6M,DiscountingCurve,Permanent,Trigger,ObjectOverwrite)</f>
        <v>obj_00763#0000</v>
      </c>
      <c r="AB103" s="50" t="str">
        <f>_xll.qlVanillaSwapFromSwapIndex(,AA103,R103)</f>
        <v>obj_0086c#0000</v>
      </c>
      <c r="AC103" s="115"/>
      <c r="AD103" s="87"/>
      <c r="AH103" s="50" t="str">
        <v/>
      </c>
    </row>
    <row r="104" spans="13:34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71"/>
      <c r="R104" s="106">
        <f>_xll.qlInterestRateIndexFixingDate(AA104,S104)</f>
        <v>43454</v>
      </c>
      <c r="S104" s="106">
        <f>_xll.qlCalendarAdvance(Calendar,SettlementDate,N104,"mf",TRUE,Trigger)</f>
        <v>43458</v>
      </c>
      <c r="T104" s="106">
        <f>_xll.qlInterestRateIndexMaturity(AA104,S104)</f>
        <v>46745</v>
      </c>
      <c r="U104" s="97">
        <f>_xll.qlIndexFixing(AA104,R104,TRUE,_xll.ohTrigger(Trigger,Trigger6M,InterestRatesTrigger))</f>
        <v>1.032807933681431E-2</v>
      </c>
      <c r="V104" s="97">
        <f>_xll.qlQuoteValue(P104,_xll.ohTrigger(Trigger,Trigger6M,InterestRatesTrigger))</f>
        <v>1.0320000000000001E-2</v>
      </c>
      <c r="W104" s="94" t="b">
        <f t="shared" si="16"/>
        <v>1</v>
      </c>
      <c r="X104" s="124">
        <f t="shared" si="17"/>
        <v>8.0793368143084604E-2</v>
      </c>
      <c r="Y104" s="50" t="b">
        <f>ABS(X104/10000)&lt;=ABS('General Settings'!$D$32)</f>
        <v>1</v>
      </c>
      <c r="AA104" s="50" t="str">
        <f>_xll.qlSwapIndex(,,O104,SettlementDays,Currency,Calendar,FixedLegTenor,FixedLegBDC,FixedLegDayCounter,Index6M,DiscountingCurve,Permanent,Trigger,ObjectOverwrite)</f>
        <v>obj_005f4#0000</v>
      </c>
      <c r="AB104" s="50" t="str">
        <f>_xll.qlVanillaSwapFromSwapIndex(,AA104,R104)</f>
        <v>obj_00831#0000</v>
      </c>
      <c r="AC104" s="115"/>
      <c r="AD104" s="87"/>
      <c r="AH104" s="50" t="str">
        <v/>
      </c>
    </row>
    <row r="105" spans="13:34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71"/>
      <c r="R105" s="106">
        <f>_xll.qlInterestRateIndexFixingDate(AA105,S105)</f>
        <v>43454</v>
      </c>
      <c r="S105" s="106">
        <f>_xll.qlCalendarAdvance(Calendar,SettlementDate,N105,"mf",TRUE,Trigger)</f>
        <v>43458</v>
      </c>
      <c r="T105" s="106">
        <f>_xll.qlInterestRateIndexMaturity(AA105,S105)</f>
        <v>47114</v>
      </c>
      <c r="U105" s="97">
        <f>_xll.qlIndexFixing(AA105,R105,TRUE,_xll.ohTrigger(Trigger,Trigger6M,InterestRatesTrigger))</f>
        <v>1.1119439856759072E-2</v>
      </c>
      <c r="V105" s="97">
        <f>_xll.qlQuoteValue(P105,_xll.ohTrigger(Trigger,Trigger6M,InterestRatesTrigger))</f>
        <v>1.111E-2</v>
      </c>
      <c r="W105" s="94" t="b">
        <f t="shared" si="16"/>
        <v>1</v>
      </c>
      <c r="X105" s="124">
        <f t="shared" si="17"/>
        <v>9.4398567590716492E-2</v>
      </c>
      <c r="Y105" s="50" t="b">
        <f>ABS(X105/10000)&lt;=ABS('General Settings'!$D$32)</f>
        <v>1</v>
      </c>
      <c r="AA105" s="50" t="str">
        <f>_xll.qlSwapIndex(,,O105,SettlementDays,Currency,Calendar,FixedLegTenor,FixedLegBDC,FixedLegDayCounter,Index6M,DiscountingCurve,Permanent,Trigger,ObjectOverwrite)</f>
        <v>obj_0066a#0000</v>
      </c>
      <c r="AB105" s="50" t="str">
        <f>_xll.qlVanillaSwapFromSwapIndex(,AA105,R105)</f>
        <v>obj_00845#0000</v>
      </c>
      <c r="AC105" s="115"/>
      <c r="AD105" s="87"/>
      <c r="AH105" s="50" t="str">
        <v/>
      </c>
    </row>
    <row r="106" spans="13:34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71"/>
      <c r="R106" s="106">
        <f>_xll.qlInterestRateIndexFixingDate(AA106,S106)</f>
        <v>43454</v>
      </c>
      <c r="S106" s="106">
        <f>_xll.qlCalendarAdvance(Calendar,SettlementDate,N106,"mf",TRUE,Trigger)</f>
        <v>43458</v>
      </c>
      <c r="T106" s="106">
        <f>_xll.qlInterestRateIndexMaturity(AA106,S106)</f>
        <v>47476</v>
      </c>
      <c r="U106" s="97">
        <f>_xll.qlIndexFixing(AA106,R106,TRUE,_xll.ohTrigger(Trigger,Trigger6M,InterestRatesTrigger))</f>
        <v>1.1767484037041779E-2</v>
      </c>
      <c r="V106" s="97">
        <f>_xll.qlQuoteValue(P106,_xll.ohTrigger(Trigger,Trigger6M,InterestRatesTrigger))</f>
        <v>1.176E-2</v>
      </c>
      <c r="W106" s="94" t="b">
        <f t="shared" si="16"/>
        <v>1</v>
      </c>
      <c r="X106" s="124">
        <f t="shared" si="17"/>
        <v>7.4840370417796759E-2</v>
      </c>
      <c r="Y106" s="50" t="b">
        <f>ABS(X106/10000)&lt;=ABS('General Settings'!$D$32)</f>
        <v>1</v>
      </c>
      <c r="AA106" s="50" t="str">
        <f>_xll.qlSwapIndex(,,O106,SettlementDays,Currency,Calendar,FixedLegTenor,FixedLegBDC,FixedLegDayCounter,Index6M,DiscountingCurve,Permanent,Trigger,ObjectOverwrite)</f>
        <v>obj_00606#0000</v>
      </c>
      <c r="AB106" s="50" t="str">
        <f>_xll.qlVanillaSwapFromSwapIndex(,AA106,R106)</f>
        <v>obj_00813#0000</v>
      </c>
      <c r="AC106" s="115"/>
      <c r="AD106" s="87"/>
      <c r="AH106" s="50" t="str">
        <v/>
      </c>
    </row>
    <row r="107" spans="13:34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71"/>
      <c r="R107" s="106">
        <f>_xll.qlInterestRateIndexFixingDate(AA107,S107)</f>
        <v>43454</v>
      </c>
      <c r="S107" s="106">
        <f>_xll.qlCalendarAdvance(Calendar,SettlementDate,N107,"mf",TRUE,Trigger)</f>
        <v>43458</v>
      </c>
      <c r="T107" s="106">
        <f>_xll.qlInterestRateIndexMaturity(AA107,S107)</f>
        <v>47841</v>
      </c>
      <c r="U107" s="97">
        <f>_xll.qlIndexFixing(AA107,R107,TRUE,_xll.ohTrigger(Trigger,Trigger6M,InterestRatesTrigger))</f>
        <v>1.2309342674440163E-2</v>
      </c>
      <c r="V107" s="97">
        <f>_xll.qlQuoteValue(P107,_xll.ohTrigger(Trigger,Trigger6M,InterestRatesTrigger))</f>
        <v>1.23E-2</v>
      </c>
      <c r="W107" s="94" t="b">
        <f t="shared" si="16"/>
        <v>1</v>
      </c>
      <c r="X107" s="124">
        <f t="shared" si="17"/>
        <v>9.3426744401624295E-2</v>
      </c>
      <c r="Y107" s="50" t="b">
        <f>ABS(X107/10000)&lt;=ABS('General Settings'!$D$32)</f>
        <v>1</v>
      </c>
      <c r="AA107" s="50" t="str">
        <f>_xll.qlSwapIndex(,,O107,SettlementDays,Currency,Calendar,FixedLegTenor,FixedLegBDC,FixedLegDayCounter,Index6M,DiscountingCurve,Permanent,Trigger,ObjectOverwrite)</f>
        <v>obj_00779#0000</v>
      </c>
      <c r="AB107" s="50" t="str">
        <f>_xll.qlVanillaSwapFromSwapIndex(,AA107,R107)</f>
        <v>obj_0082d#0000</v>
      </c>
      <c r="AC107" s="115"/>
      <c r="AD107" s="87"/>
      <c r="AH107" s="50" t="str">
        <v/>
      </c>
    </row>
    <row r="108" spans="13:34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71"/>
      <c r="R108" s="106">
        <f>_xll.qlInterestRateIndexFixingDate(AA108,S108)</f>
        <v>43454</v>
      </c>
      <c r="S108" s="106">
        <f>_xll.qlCalendarAdvance(Calendar,SettlementDate,N108,"mf",TRUE,Trigger)</f>
        <v>43458</v>
      </c>
      <c r="T108" s="106">
        <f>_xll.qlInterestRateIndexMaturity(AA108,S108)</f>
        <v>48206</v>
      </c>
      <c r="U108" s="97">
        <f>_xll.qlIndexFixing(AA108,R108,TRUE,_xll.ohTrigger(Trigger,Trigger6M,InterestRatesTrigger))</f>
        <v>1.2751431961480183E-2</v>
      </c>
      <c r="V108" s="97">
        <f>_xll.qlQuoteValue(P108,_xll.ohTrigger(Trigger,Trigger6M,InterestRatesTrigger))</f>
        <v>1.2750000000000001E-2</v>
      </c>
      <c r="W108" s="94" t="b">
        <f t="shared" si="16"/>
        <v>1</v>
      </c>
      <c r="X108" s="124">
        <f t="shared" si="17"/>
        <v>1.4319614801815844E-2</v>
      </c>
      <c r="Y108" s="50" t="b">
        <f>ABS(X108/10000)&lt;=ABS('General Settings'!$D$32)</f>
        <v>1</v>
      </c>
      <c r="AA108" s="50" t="str">
        <f>_xll.qlSwapIndex(,,O108,SettlementDays,Currency,Calendar,FixedLegTenor,FixedLegBDC,FixedLegDayCounter,Index6M,DiscountingCurve,Permanent,Trigger,ObjectOverwrite)</f>
        <v>obj_0074f#0000</v>
      </c>
      <c r="AB108" s="50" t="str">
        <f>_xll.qlVanillaSwapFromSwapIndex(,AA108,R108)</f>
        <v>obj_007f2#0000</v>
      </c>
      <c r="AC108" s="115"/>
      <c r="AD108" s="87"/>
      <c r="AH108" s="50" t="str">
        <v/>
      </c>
    </row>
    <row r="109" spans="13:34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71"/>
      <c r="R109" s="106">
        <f>_xll.qlInterestRateIndexFixingDate(AA109,S109)</f>
        <v>43454</v>
      </c>
      <c r="S109" s="106">
        <f>_xll.qlCalendarAdvance(Calendar,SettlementDate,N109,"mf",TRUE,Trigger)</f>
        <v>43458</v>
      </c>
      <c r="T109" s="106">
        <f>_xll.qlInterestRateIndexMaturity(AA109,S109)</f>
        <v>48572</v>
      </c>
      <c r="U109" s="97">
        <f>_xll.qlIndexFixing(AA109,R109,TRUE,_xll.ohTrigger(Trigger,Trigger6M,InterestRatesTrigger))</f>
        <v>1.3108343526321484E-2</v>
      </c>
      <c r="V109" s="97">
        <f>_xll.qlQuoteValue(P109,_xll.ohTrigger(Trigger,Trigger6M,InterestRatesTrigger))</f>
        <v>1.3100000000000001E-2</v>
      </c>
      <c r="W109" s="94" t="b">
        <f t="shared" si="16"/>
        <v>1</v>
      </c>
      <c r="X109" s="124">
        <f t="shared" si="17"/>
        <v>8.3435263214838573E-2</v>
      </c>
      <c r="Y109" s="50" t="b">
        <f>ABS(X109/10000)&lt;=ABS('General Settings'!$D$32)</f>
        <v>1</v>
      </c>
      <c r="AA109" s="50" t="str">
        <f>_xll.qlSwapIndex(,,O109,SettlementDays,Currency,Calendar,FixedLegTenor,FixedLegBDC,FixedLegDayCounter,Index6M,DiscountingCurve,Permanent,Trigger,ObjectOverwrite)</f>
        <v>obj_006a3#0000</v>
      </c>
      <c r="AB109" s="50" t="str">
        <f>_xll.qlVanillaSwapFromSwapIndex(,AA109,R109)</f>
        <v>obj_00821#0000</v>
      </c>
      <c r="AC109" s="115"/>
      <c r="AD109" s="87"/>
      <c r="AH109" s="50" t="str">
        <v/>
      </c>
    </row>
    <row r="110" spans="13:34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71"/>
      <c r="R110" s="106">
        <f>_xll.qlInterestRateIndexFixingDate(AA110,S110)</f>
        <v>43454</v>
      </c>
      <c r="S110" s="106">
        <f>_xll.qlCalendarAdvance(Calendar,SettlementDate,N110,"mf",TRUE,Trigger)</f>
        <v>43458</v>
      </c>
      <c r="T110" s="106">
        <f>_xll.qlInterestRateIndexMaturity(AA110,S110)</f>
        <v>48940</v>
      </c>
      <c r="U110" s="97">
        <f>_xll.qlIndexFixing(AA110,R110,TRUE,_xll.ohTrigger(Trigger,Trigger6M,InterestRatesTrigger))</f>
        <v>1.3386994262088602E-2</v>
      </c>
      <c r="V110" s="97">
        <f>_xll.qlQuoteValue(P110,_xll.ohTrigger(Trigger,Trigger6M,InterestRatesTrigger))</f>
        <v>1.3389999999999999E-2</v>
      </c>
      <c r="W110" s="94" t="b">
        <f t="shared" si="16"/>
        <v>1</v>
      </c>
      <c r="X110" s="124">
        <f t="shared" si="17"/>
        <v>-3.0057379113972854E-2</v>
      </c>
      <c r="Y110" s="50" t="b">
        <f>ABS(X110/10000)&lt;=ABS('General Settings'!$D$32)</f>
        <v>1</v>
      </c>
      <c r="AA110" s="50" t="str">
        <f>_xll.qlSwapIndex(,,O110,SettlementDays,Currency,Calendar,FixedLegTenor,FixedLegBDC,FixedLegDayCounter,Index6M,DiscountingCurve,Permanent,Trigger,ObjectOverwrite)</f>
        <v>obj_0067b#0000</v>
      </c>
      <c r="AB110" s="50" t="str">
        <f>_xll.qlVanillaSwapFromSwapIndex(,AA110,R110)</f>
        <v>obj_008c5#0000</v>
      </c>
      <c r="AC110" s="115"/>
      <c r="AD110" s="87"/>
      <c r="AH110" s="50" t="str">
        <v/>
      </c>
    </row>
    <row r="111" spans="13:34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71"/>
      <c r="R111" s="106">
        <f>_xll.qlInterestRateIndexFixingDate(AA111,S111)</f>
        <v>43454</v>
      </c>
      <c r="S111" s="106">
        <f>_xll.qlCalendarAdvance(Calendar,SettlementDate,N111,"mf",TRUE,Trigger)</f>
        <v>43458</v>
      </c>
      <c r="T111" s="106">
        <f>_xll.qlInterestRateIndexMaturity(AA111,S111)</f>
        <v>50763</v>
      </c>
      <c r="U111" s="97">
        <f>_xll.qlIndexFixing(AA111,R111,TRUE,_xll.ohTrigger(Trigger,Trigger6M,InterestRatesTrigger))</f>
        <v>1.398833115558685E-2</v>
      </c>
      <c r="V111" s="97">
        <f>_xll.qlQuoteValue(P111,_xll.ohTrigger(Trigger,Trigger6M,InterestRatesTrigger))</f>
        <v>1.3990000000000001E-2</v>
      </c>
      <c r="W111" s="94" t="b">
        <f t="shared" si="16"/>
        <v>1</v>
      </c>
      <c r="X111" s="124">
        <f t="shared" si="17"/>
        <v>-1.6688444131503222E-2</v>
      </c>
      <c r="Y111" s="50" t="b">
        <f>ABS(X111/10000)&lt;=ABS('General Settings'!$D$32)</f>
        <v>1</v>
      </c>
      <c r="AA111" s="50" t="str">
        <f>_xll.qlSwapIndex(,,O111,SettlementDays,Currency,Calendar,FixedLegTenor,FixedLegBDC,FixedLegDayCounter,Index6M,DiscountingCurve,Permanent,Trigger,ObjectOverwrite)</f>
        <v>obj_00640#0000</v>
      </c>
      <c r="AB111" s="50" t="str">
        <f>_xll.qlVanillaSwapFromSwapIndex(,AA111,R111)</f>
        <v>obj_007a9#0000</v>
      </c>
      <c r="AC111" s="115"/>
      <c r="AD111" s="87"/>
      <c r="AH111" s="50" t="str">
        <v/>
      </c>
    </row>
    <row r="112" spans="13:34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71"/>
      <c r="R112" s="106">
        <f>_xll.qlInterestRateIndexFixingDate(AA112,S112)</f>
        <v>43454</v>
      </c>
      <c r="S112" s="106">
        <f>_xll.qlCalendarAdvance(Calendar,SettlementDate,N112,"mf",TRUE,Trigger)</f>
        <v>43458</v>
      </c>
      <c r="T112" s="106">
        <f>_xll.qlInterestRateIndexMaturity(AA112,S112)</f>
        <v>52589</v>
      </c>
      <c r="U112" s="97">
        <f>_xll.qlIndexFixing(AA112,R112,TRUE,_xll.ohTrigger(Trigger,Trigger6M,InterestRatesTrigger))</f>
        <v>1.4008831781296589E-2</v>
      </c>
      <c r="V112" s="97">
        <f>_xll.qlQuoteValue(P112,_xll.ohTrigger(Trigger,Trigger6M,InterestRatesTrigger))</f>
        <v>1.401E-2</v>
      </c>
      <c r="W112" s="94" t="b">
        <f t="shared" si="16"/>
        <v>1</v>
      </c>
      <c r="X112" s="124">
        <f t="shared" si="17"/>
        <v>-1.1682187034105923E-2</v>
      </c>
      <c r="Y112" s="50" t="b">
        <f>ABS(X112/10000)&lt;=ABS('General Settings'!$D$32)</f>
        <v>1</v>
      </c>
      <c r="AA112" s="50" t="str">
        <f>_xll.qlSwapIndex(,,O112,SettlementDays,Currency,Calendar,FixedLegTenor,FixedLegBDC,FixedLegDayCounter,Index6M,DiscountingCurve,Permanent,Trigger,ObjectOverwrite)</f>
        <v>obj_0060d#0000</v>
      </c>
      <c r="AB112" s="50" t="str">
        <f>_xll.qlVanillaSwapFromSwapIndex(,AA112,R112)</f>
        <v>obj_0082b#0000</v>
      </c>
      <c r="AC112" s="115"/>
      <c r="AD112" s="87"/>
      <c r="AH112" s="50" t="str">
        <v/>
      </c>
    </row>
    <row r="113" spans="13:34" x14ac:dyDescent="0.2">
      <c r="M113" s="94" t="s">
        <v>155</v>
      </c>
      <c r="N113" s="94" t="s">
        <v>78</v>
      </c>
      <c r="O113" s="94" t="s">
        <v>92</v>
      </c>
      <c r="P113" s="94" t="str">
        <f t="shared" si="13"/>
        <v>EUR2F30Y_Quote</v>
      </c>
      <c r="Q113" s="171"/>
      <c r="R113" s="106">
        <f>_xll.qlInterestRateIndexFixingDate(AA113,S113)</f>
        <v>43454</v>
      </c>
      <c r="S113" s="106">
        <f>_xll.qlCalendarAdvance(Calendar,SettlementDate,N113,"mf",TRUE,Trigger)</f>
        <v>43458</v>
      </c>
      <c r="T113" s="106">
        <f>_xll.qlInterestRateIndexMaturity(AA113,S113)</f>
        <v>54416</v>
      </c>
      <c r="U113" s="97">
        <f>_xll.qlIndexFixing(AA113,R113,TRUE,_xll.ohTrigger(Trigger,Trigger6M,InterestRatesTrigger))</f>
        <v>1.3924090496372426E-2</v>
      </c>
      <c r="V113" s="97">
        <f>_xll.qlQuoteValue(P113,_xll.ohTrigger(Trigger,Trigger6M,InterestRatesTrigger))</f>
        <v>1.3920000000000002E-2</v>
      </c>
      <c r="W113" s="94" t="b">
        <f t="shared" si="16"/>
        <v>1</v>
      </c>
      <c r="X113" s="124">
        <f t="shared" si="17"/>
        <v>4.0904963724240628E-2</v>
      </c>
      <c r="Y113" s="131" t="b">
        <f>ABS(X113/10000)&lt;=ABS('General Settings'!$D$32)</f>
        <v>1</v>
      </c>
      <c r="AA113" s="50" t="str">
        <f>_xll.qlSwapIndex(,,O113,SettlementDays,Currency,Calendar,FixedLegTenor,FixedLegBDC,FixedLegDayCounter,Index6M,DiscountingCurve,Permanent,Trigger,ObjectOverwrite)</f>
        <v>obj_005d9#0000</v>
      </c>
      <c r="AB113" s="50" t="str">
        <f>_xll.qlVanillaSwapFromSwapIndex(,AA113,R113)</f>
        <v>obj_0082c#0000</v>
      </c>
      <c r="AC113" s="115"/>
      <c r="AD113" s="87"/>
      <c r="AH113" s="50" t="str">
        <v/>
      </c>
    </row>
    <row r="114" spans="13:34" x14ac:dyDescent="0.2">
      <c r="M114" s="163" t="s">
        <v>155</v>
      </c>
      <c r="N114" s="163" t="s">
        <v>79</v>
      </c>
      <c r="O114" s="163" t="s">
        <v>33</v>
      </c>
      <c r="P114" s="163" t="str">
        <f t="shared" si="13"/>
        <v>EUR3F1Y_Quote</v>
      </c>
      <c r="Q114" s="175"/>
      <c r="R114" s="164">
        <f>_xll.qlInterestRateIndexFixingDate(AA114,S114)</f>
        <v>43818</v>
      </c>
      <c r="S114" s="164">
        <f>_xll.qlCalendarAdvance(Calendar,SettlementDate,N114,"mf",TRUE,Trigger)</f>
        <v>43822</v>
      </c>
      <c r="T114" s="164">
        <f>_xll.qlInterestRateIndexMaturity(AA114,S114)</f>
        <v>44188</v>
      </c>
      <c r="U114" s="165">
        <f>_xll.qlIndexFixing(AA114,R114,TRUE,_xll.ohTrigger(Trigger,Trigger6M,InterestRatesTrigger))</f>
        <v>2.7168971597121756E-3</v>
      </c>
      <c r="V114" s="165">
        <f>_xll.qlQuoteValue(P114,_xll.ohTrigger(Trigger,Trigger6M,InterestRatesTrigger))</f>
        <v>2.7100000000000002E-3</v>
      </c>
      <c r="W114" s="163" t="b">
        <f t="shared" si="16"/>
        <v>1</v>
      </c>
      <c r="X114" s="166">
        <f t="shared" si="17"/>
        <v>6.8971597121754089E-2</v>
      </c>
      <c r="Y114" s="123" t="b">
        <f>ABS(X114/10000)&lt;=ABS('General Settings'!$D$32)</f>
        <v>1</v>
      </c>
      <c r="AA114" s="50" t="str">
        <f>_xll.qlSwapIndex(,,O114,SettlementDays,Currency,Calendar,FixedLegTenor,FixedLegBDC,FixedLegDayCounter,Index6M,DiscountingCurve,Permanent,Trigger,ObjectOverwrite)</f>
        <v>obj_0061a#0000</v>
      </c>
      <c r="AB114" s="50" t="str">
        <f>_xll.qlVanillaSwapFromSwapIndex(,AA114,R114)</f>
        <v>obj_00860#0000</v>
      </c>
      <c r="AC114" s="115"/>
      <c r="AD114" s="87"/>
      <c r="AH114" s="50" t="str">
        <v/>
      </c>
    </row>
    <row r="115" spans="13:34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71"/>
      <c r="R115" s="106">
        <f>_xll.qlInterestRateIndexFixingDate(AA115,S115)</f>
        <v>43818</v>
      </c>
      <c r="S115" s="106">
        <f>_xll.qlCalendarAdvance(Calendar,SettlementDate,N115,"mf",TRUE,Trigger)</f>
        <v>43822</v>
      </c>
      <c r="T115" s="106">
        <f>_xll.qlInterestRateIndexMaturity(AA115,S115)</f>
        <v>44553</v>
      </c>
      <c r="U115" s="97">
        <f>_xll.qlIndexFixing(AA115,R115,TRUE,_xll.ohTrigger(Trigger,Trigger6M,InterestRatesTrigger))</f>
        <v>4.2024848901840066E-3</v>
      </c>
      <c r="V115" s="97">
        <f>_xll.qlQuoteValue(P115,_xll.ohTrigger(Trigger,Trigger6M,InterestRatesTrigger))</f>
        <v>4.1999999999999997E-3</v>
      </c>
      <c r="W115" s="94" t="b">
        <f t="shared" si="16"/>
        <v>1</v>
      </c>
      <c r="X115" s="124">
        <f t="shared" si="17"/>
        <v>2.4848901840068827E-2</v>
      </c>
      <c r="Y115" s="50" t="b">
        <f>ABS(X115/10000)&lt;=ABS('General Settings'!$D$32)</f>
        <v>1</v>
      </c>
      <c r="AA115" s="50" t="str">
        <f>_xll.qlSwapIndex(,,O115,SettlementDays,Currency,Calendar,FixedLegTenor,FixedLegBDC,FixedLegDayCounter,Index6M,DiscountingCurve,Permanent,Trigger,ObjectOverwrite)</f>
        <v>obj_006b3#0000</v>
      </c>
      <c r="AB115" s="50" t="str">
        <f>_xll.qlVanillaSwapFromSwapIndex(,AA115,R115)</f>
        <v>obj_007de#0000</v>
      </c>
      <c r="AC115" s="115"/>
      <c r="AD115" s="87"/>
      <c r="AH115" s="50" t="str">
        <v/>
      </c>
    </row>
    <row r="116" spans="13:34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71"/>
      <c r="R116" s="106">
        <f>_xll.qlInterestRateIndexFixingDate(AA116,S116)</f>
        <v>43818</v>
      </c>
      <c r="S116" s="106">
        <f>_xll.qlCalendarAdvance(Calendar,SettlementDate,N116,"mf",TRUE,Trigger)</f>
        <v>43822</v>
      </c>
      <c r="T116" s="106">
        <f>_xll.qlInterestRateIndexMaturity(AA116,S116)</f>
        <v>44918</v>
      </c>
      <c r="U116" s="97">
        <f>_xll.qlIndexFixing(AA116,R116,TRUE,_xll.ohTrigger(Trigger,Trigger6M,InterestRatesTrigger))</f>
        <v>5.6444294943676617E-3</v>
      </c>
      <c r="V116" s="97">
        <f>_xll.qlQuoteValue(P116,_xll.ohTrigger(Trigger,Trigger6M,InterestRatesTrigger))</f>
        <v>5.6400000000000009E-3</v>
      </c>
      <c r="W116" s="94" t="b">
        <f t="shared" si="16"/>
        <v>1</v>
      </c>
      <c r="X116" s="124">
        <f t="shared" si="17"/>
        <v>4.429494367660762E-2</v>
      </c>
      <c r="Y116" s="50" t="b">
        <f>ABS(X116/10000)&lt;=ABS('General Settings'!$D$32)</f>
        <v>1</v>
      </c>
      <c r="AA116" s="50" t="str">
        <f>_xll.qlSwapIndex(,,O116,SettlementDays,Currency,Calendar,FixedLegTenor,FixedLegBDC,FixedLegDayCounter,Index6M,DiscountingCurve,Permanent,Trigger,ObjectOverwrite)</f>
        <v>obj_005ea#0000</v>
      </c>
      <c r="AB116" s="50" t="str">
        <f>_xll.qlVanillaSwapFromSwapIndex(,AA116,R116)</f>
        <v>obj_008da#0000</v>
      </c>
      <c r="AC116" s="115"/>
      <c r="AD116" s="87"/>
      <c r="AH116" s="50" t="str">
        <v/>
      </c>
    </row>
    <row r="117" spans="13:34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71"/>
      <c r="R117" s="106">
        <f>_xll.qlInterestRateIndexFixingDate(AA117,S117)</f>
        <v>43818</v>
      </c>
      <c r="S117" s="106">
        <f>_xll.qlCalendarAdvance(Calendar,SettlementDate,N117,"mf",TRUE,Trigger)</f>
        <v>43822</v>
      </c>
      <c r="T117" s="106">
        <f>_xll.qlInterestRateIndexMaturity(AA117,S117)</f>
        <v>45287</v>
      </c>
      <c r="U117" s="97">
        <f>_xll.qlIndexFixing(AA117,R117,TRUE,_xll.ohTrigger(Trigger,Trigger6M,InterestRatesTrigger))</f>
        <v>7.0913689599544812E-3</v>
      </c>
      <c r="V117" s="97">
        <f>_xll.qlQuoteValue(P117,_xll.ohTrigger(Trigger,Trigger6M,InterestRatesTrigger))</f>
        <v>7.0699999999999999E-3</v>
      </c>
      <c r="W117" s="94" t="b">
        <f t="shared" si="16"/>
        <v>1</v>
      </c>
      <c r="X117" s="124">
        <f t="shared" si="17"/>
        <v>0.21368959954481265</v>
      </c>
      <c r="Y117" s="50" t="b">
        <f>ABS(X117/10000)&lt;=ABS('General Settings'!$D$32)</f>
        <v>1</v>
      </c>
      <c r="AA117" s="50" t="str">
        <f>_xll.qlSwapIndex(,,O117,SettlementDays,Currency,Calendar,FixedLegTenor,FixedLegBDC,FixedLegDayCounter,Index6M,DiscountingCurve,Permanent,Trigger,ObjectOverwrite)</f>
        <v>obj_005ed#0000</v>
      </c>
      <c r="AB117" s="50" t="str">
        <f>_xll.qlVanillaSwapFromSwapIndex(,AA117,R117)</f>
        <v>obj_008d9#0000</v>
      </c>
      <c r="AC117" s="115"/>
      <c r="AD117" s="87"/>
      <c r="AH117" s="50" t="str">
        <v/>
      </c>
    </row>
    <row r="118" spans="13:34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71"/>
      <c r="R118" s="106">
        <f>_xll.qlInterestRateIndexFixingDate(AA118,S118)</f>
        <v>43818</v>
      </c>
      <c r="S118" s="106">
        <f>_xll.qlCalendarAdvance(Calendar,SettlementDate,N118,"mf",TRUE,Trigger)</f>
        <v>43822</v>
      </c>
      <c r="T118" s="106">
        <f>_xll.qlInterestRateIndexMaturity(AA118,S118)</f>
        <v>45649</v>
      </c>
      <c r="U118" s="97">
        <f>_xll.qlIndexFixing(AA118,R118,TRUE,_xll.ohTrigger(Trigger,Trigger6M,InterestRatesTrigger))</f>
        <v>8.4343849889956957E-3</v>
      </c>
      <c r="V118" s="97">
        <f>_xll.qlQuoteValue(P118,_xll.ohTrigger(Trigger,Trigger6M,InterestRatesTrigger))</f>
        <v>8.43E-3</v>
      </c>
      <c r="W118" s="94" t="b">
        <f t="shared" si="16"/>
        <v>1</v>
      </c>
      <c r="X118" s="124">
        <f t="shared" si="17"/>
        <v>4.3849889956957405E-2</v>
      </c>
      <c r="Y118" s="50" t="b">
        <f>ABS(X118/10000)&lt;=ABS('General Settings'!$D$32)</f>
        <v>1</v>
      </c>
      <c r="AA118" s="50" t="str">
        <f>_xll.qlSwapIndex(,,O118,SettlementDays,Currency,Calendar,FixedLegTenor,FixedLegBDC,FixedLegDayCounter,Index6M,DiscountingCurve,Permanent,Trigger,ObjectOverwrite)</f>
        <v>obj_00708#0000</v>
      </c>
      <c r="AB118" s="50" t="str">
        <f>_xll.qlVanillaSwapFromSwapIndex(,AA118,R118)</f>
        <v>obj_00826#0000</v>
      </c>
      <c r="AC118" s="115"/>
      <c r="AD118" s="87"/>
      <c r="AH118" s="50" t="str">
        <v/>
      </c>
    </row>
    <row r="119" spans="13:34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71"/>
      <c r="R119" s="106">
        <f>_xll.qlInterestRateIndexFixingDate(AA119,S119)</f>
        <v>43818</v>
      </c>
      <c r="S119" s="106">
        <f>_xll.qlCalendarAdvance(Calendar,SettlementDate,N119,"mf",TRUE,Trigger)</f>
        <v>43822</v>
      </c>
      <c r="T119" s="106">
        <f>_xll.qlInterestRateIndexMaturity(AA119,S119)</f>
        <v>46014</v>
      </c>
      <c r="U119" s="97">
        <f>_xll.qlIndexFixing(AA119,R119,TRUE,_xll.ohTrigger(Trigger,Trigger6M,InterestRatesTrigger))</f>
        <v>9.6603621664773601E-3</v>
      </c>
      <c r="V119" s="97">
        <f>_xll.qlQuoteValue(P119,_xll.ohTrigger(Trigger,Trigger6M,InterestRatesTrigger))</f>
        <v>9.6600000000000002E-3</v>
      </c>
      <c r="W119" s="94" t="b">
        <f t="shared" si="16"/>
        <v>1</v>
      </c>
      <c r="X119" s="124">
        <f t="shared" si="17"/>
        <v>3.6216647735995422E-3</v>
      </c>
      <c r="Y119" s="50" t="b">
        <f>ABS(X119/10000)&lt;=ABS('General Settings'!$D$32)</f>
        <v>1</v>
      </c>
      <c r="AA119" s="50" t="str">
        <f>_xll.qlSwapIndex(,,O119,SettlementDays,Currency,Calendar,FixedLegTenor,FixedLegBDC,FixedLegDayCounter,Index6M,DiscountingCurve,Permanent,Trigger,ObjectOverwrite)</f>
        <v>obj_005e2#0000</v>
      </c>
      <c r="AB119" s="50" t="str">
        <f>_xll.qlVanillaSwapFromSwapIndex(,AA119,R119)</f>
        <v>obj_007eb#0000</v>
      </c>
      <c r="AC119" s="115"/>
      <c r="AD119" s="87"/>
      <c r="AH119" s="50" t="str">
        <v/>
      </c>
    </row>
    <row r="120" spans="13:34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71"/>
      <c r="R120" s="106">
        <f>_xll.qlInterestRateIndexFixingDate(AA120,S120)</f>
        <v>43818</v>
      </c>
      <c r="S120" s="106">
        <f>_xll.qlCalendarAdvance(Calendar,SettlementDate,N120,"mf",TRUE,Trigger)</f>
        <v>43822</v>
      </c>
      <c r="T120" s="106">
        <f>_xll.qlInterestRateIndexMaturity(AA120,S120)</f>
        <v>46379</v>
      </c>
      <c r="U120" s="97">
        <f>_xll.qlIndexFixing(AA120,R120,TRUE,_xll.ohTrigger(Trigger,Trigger6M,InterestRatesTrigger))</f>
        <v>1.0721901652640666E-2</v>
      </c>
      <c r="V120" s="97">
        <f>_xll.qlQuoteValue(P120,_xll.ohTrigger(Trigger,Trigger6M,InterestRatesTrigger))</f>
        <v>1.072E-2</v>
      </c>
      <c r="W120" s="94" t="b">
        <f t="shared" si="16"/>
        <v>1</v>
      </c>
      <c r="X120" s="124">
        <f t="shared" si="17"/>
        <v>1.9016526406658019E-2</v>
      </c>
      <c r="Y120" s="50" t="b">
        <f>ABS(X120/10000)&lt;=ABS('General Settings'!$D$32)</f>
        <v>1</v>
      </c>
      <c r="AA120" s="50" t="str">
        <f>_xll.qlSwapIndex(,,O120,SettlementDays,Currency,Calendar,FixedLegTenor,FixedLegBDC,FixedLegDayCounter,Index6M,DiscountingCurve,Permanent,Trigger,ObjectOverwrite)</f>
        <v>obj_00712#0000</v>
      </c>
      <c r="AB120" s="50" t="str">
        <f>_xll.qlVanillaSwapFromSwapIndex(,AA120,R120)</f>
        <v>obj_0083c#0000</v>
      </c>
      <c r="AC120" s="115"/>
      <c r="AD120" s="87"/>
      <c r="AH120" s="50" t="str">
        <v/>
      </c>
    </row>
    <row r="121" spans="13:34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71"/>
      <c r="R121" s="106">
        <f>_xll.qlInterestRateIndexFixingDate(AA121,S121)</f>
        <v>43818</v>
      </c>
      <c r="S121" s="106">
        <f>_xll.qlCalendarAdvance(Calendar,SettlementDate,N121,"mf",TRUE,Trigger)</f>
        <v>43822</v>
      </c>
      <c r="T121" s="106">
        <f>_xll.qlInterestRateIndexMaturity(AA121,S121)</f>
        <v>46744</v>
      </c>
      <c r="U121" s="97">
        <f>_xll.qlIndexFixing(AA121,R121,TRUE,_xll.ohTrigger(Trigger,Trigger6M,InterestRatesTrigger))</f>
        <v>1.1609637038189667E-2</v>
      </c>
      <c r="V121" s="97">
        <f>_xll.qlQuoteValue(P121,_xll.ohTrigger(Trigger,Trigger6M,InterestRatesTrigger))</f>
        <v>1.1599999999999999E-2</v>
      </c>
      <c r="W121" s="94" t="b">
        <f t="shared" si="16"/>
        <v>1</v>
      </c>
      <c r="X121" s="124">
        <f t="shared" si="17"/>
        <v>9.6370381896682816E-2</v>
      </c>
      <c r="Y121" s="50" t="b">
        <f>ABS(X121/10000)&lt;=ABS('General Settings'!$D$32)</f>
        <v>1</v>
      </c>
      <c r="AA121" s="50" t="str">
        <f>_xll.qlSwapIndex(,,O121,SettlementDays,Currency,Calendar,FixedLegTenor,FixedLegBDC,FixedLegDayCounter,Index6M,DiscountingCurve,Permanent,Trigger,ObjectOverwrite)</f>
        <v>obj_005c4#0000</v>
      </c>
      <c r="AB121" s="50" t="str">
        <f>_xll.qlVanillaSwapFromSwapIndex(,AA121,R121)</f>
        <v>obj_00810#0000</v>
      </c>
      <c r="AC121" s="115"/>
      <c r="AD121" s="87"/>
      <c r="AH121" s="50" t="str">
        <v/>
      </c>
    </row>
    <row r="122" spans="13:34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71"/>
      <c r="R122" s="106">
        <f>_xll.qlInterestRateIndexFixingDate(AA122,S122)</f>
        <v>43818</v>
      </c>
      <c r="S122" s="106">
        <f>_xll.qlCalendarAdvance(Calendar,SettlementDate,N122,"mf",TRUE,Trigger)</f>
        <v>43822</v>
      </c>
      <c r="T122" s="106">
        <f>_xll.qlInterestRateIndexMaturity(AA122,S122)</f>
        <v>47114</v>
      </c>
      <c r="U122" s="97">
        <f>_xll.qlIndexFixing(AA122,R122,TRUE,_xll.ohTrigger(Trigger,Trigger6M,InterestRatesTrigger))</f>
        <v>1.2358520595158498E-2</v>
      </c>
      <c r="V122" s="97">
        <f>_xll.qlQuoteValue(P122,_xll.ohTrigger(Trigger,Trigger6M,InterestRatesTrigger))</f>
        <v>1.2350000000000002E-2</v>
      </c>
      <c r="W122" s="94" t="b">
        <f t="shared" si="16"/>
        <v>1</v>
      </c>
      <c r="X122" s="124">
        <f t="shared" si="17"/>
        <v>8.5205951584968465E-2</v>
      </c>
      <c r="Y122" s="50" t="b">
        <f>ABS(X122/10000)&lt;=ABS('General Settings'!$D$32)</f>
        <v>1</v>
      </c>
      <c r="AA122" s="50" t="str">
        <f>_xll.qlSwapIndex(,,O122,SettlementDays,Currency,Calendar,FixedLegTenor,FixedLegBDC,FixedLegDayCounter,Index6M,DiscountingCurve,Permanent,Trigger,ObjectOverwrite)</f>
        <v>obj_005ee#0000</v>
      </c>
      <c r="AB122" s="50" t="str">
        <f>_xll.qlVanillaSwapFromSwapIndex(,AA122,R122)</f>
        <v>obj_007e7#0000</v>
      </c>
      <c r="AC122" s="115"/>
      <c r="AD122" s="87"/>
      <c r="AH122" s="50" t="str">
        <v/>
      </c>
    </row>
    <row r="123" spans="13:34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71"/>
      <c r="R123" s="106">
        <f>_xll.qlInterestRateIndexFixingDate(AA123,S123)</f>
        <v>43818</v>
      </c>
      <c r="S123" s="106">
        <f>_xll.qlCalendarAdvance(Calendar,SettlementDate,N123,"mf",TRUE,Trigger)</f>
        <v>43822</v>
      </c>
      <c r="T123" s="106">
        <f>_xll.qlInterestRateIndexMaturity(AA123,S123)</f>
        <v>47476</v>
      </c>
      <c r="U123" s="97">
        <f>_xll.qlIndexFixing(AA123,R123,TRUE,_xll.ohTrigger(Trigger,Trigger6M,InterestRatesTrigger))</f>
        <v>1.2959386892540288E-2</v>
      </c>
      <c r="V123" s="97">
        <f>_xll.qlQuoteValue(P123,_xll.ohTrigger(Trigger,Trigger6M,InterestRatesTrigger))</f>
        <v>1.295E-2</v>
      </c>
      <c r="W123" s="94" t="b">
        <f t="shared" si="16"/>
        <v>1</v>
      </c>
      <c r="X123" s="124">
        <f t="shared" si="17"/>
        <v>9.3868925402883219E-2</v>
      </c>
      <c r="Y123" s="50" t="b">
        <f>ABS(X123/10000)&lt;=ABS('General Settings'!$D$32)</f>
        <v>1</v>
      </c>
      <c r="AA123" s="50" t="str">
        <f>_xll.qlSwapIndex(,,O123,SettlementDays,Currency,Calendar,FixedLegTenor,FixedLegBDC,FixedLegDayCounter,Index6M,DiscountingCurve,Permanent,Trigger,ObjectOverwrite)</f>
        <v>obj_006aa#0000</v>
      </c>
      <c r="AB123" s="50" t="str">
        <f>_xll.qlVanillaSwapFromSwapIndex(,AA123,R123)</f>
        <v>obj_007e8#0000</v>
      </c>
      <c r="AC123" s="115"/>
      <c r="AD123" s="87"/>
      <c r="AH123" s="50" t="str">
        <v/>
      </c>
    </row>
    <row r="124" spans="13:34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71"/>
      <c r="R124" s="106">
        <f>_xll.qlInterestRateIndexFixingDate(AA124,S124)</f>
        <v>43818</v>
      </c>
      <c r="S124" s="106">
        <f>_xll.qlCalendarAdvance(Calendar,SettlementDate,N124,"mf",TRUE,Trigger)</f>
        <v>43822</v>
      </c>
      <c r="T124" s="106">
        <f>_xll.qlInterestRateIndexMaturity(AA124,S124)</f>
        <v>47840</v>
      </c>
      <c r="U124" s="97">
        <f>_xll.qlIndexFixing(AA124,R124,TRUE,_xll.ohTrigger(Trigger,Trigger6M,InterestRatesTrigger))</f>
        <v>1.3451664642915915E-2</v>
      </c>
      <c r="V124" s="97">
        <f>_xll.qlQuoteValue(P124,_xll.ohTrigger(Trigger,Trigger6M,InterestRatesTrigger))</f>
        <v>1.3440000000000001E-2</v>
      </c>
      <c r="W124" s="94" t="b">
        <f t="shared" si="16"/>
        <v>1</v>
      </c>
      <c r="X124" s="124">
        <f t="shared" si="17"/>
        <v>0.11664642915914722</v>
      </c>
      <c r="Y124" s="50" t="b">
        <f>ABS(X124/10000)&lt;=ABS('General Settings'!$D$32)</f>
        <v>1</v>
      </c>
      <c r="AA124" s="50" t="str">
        <f>_xll.qlSwapIndex(,,O124,SettlementDays,Currency,Calendar,FixedLegTenor,FixedLegBDC,FixedLegDayCounter,Index6M,DiscountingCurve,Permanent,Trigger,ObjectOverwrite)</f>
        <v>obj_006fb#0000</v>
      </c>
      <c r="AB124" s="50" t="str">
        <f>_xll.qlVanillaSwapFromSwapIndex(,AA124,R124)</f>
        <v>obj_00885#0000</v>
      </c>
      <c r="AD124" s="87"/>
      <c r="AH124" s="50" t="str">
        <v/>
      </c>
    </row>
    <row r="125" spans="13:34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71"/>
      <c r="R125" s="106">
        <f>_xll.qlInterestRateIndexFixingDate(AA125,S125)</f>
        <v>43818</v>
      </c>
      <c r="S125" s="106">
        <f>_xll.qlCalendarAdvance(Calendar,SettlementDate,N125,"mf",TRUE,Trigger)</f>
        <v>43822</v>
      </c>
      <c r="T125" s="106">
        <f>_xll.qlInterestRateIndexMaturity(AA125,S125)</f>
        <v>48205</v>
      </c>
      <c r="U125" s="97">
        <f>_xll.qlIndexFixing(AA125,R125,TRUE,_xll.ohTrigger(Trigger,Trigger6M,InterestRatesTrigger))</f>
        <v>1.3845840205473168E-2</v>
      </c>
      <c r="V125" s="97">
        <f>_xll.qlQuoteValue(P125,_xll.ohTrigger(Trigger,Trigger6M,InterestRatesTrigger))</f>
        <v>1.3840000000000002E-2</v>
      </c>
      <c r="W125" s="94" t="b">
        <f t="shared" si="16"/>
        <v>1</v>
      </c>
      <c r="X125" s="124">
        <f t="shared" si="17"/>
        <v>5.8402054731662711E-2</v>
      </c>
      <c r="Y125" s="50" t="b">
        <f>ABS(X125/10000)&lt;=ABS('General Settings'!$D$32)</f>
        <v>1</v>
      </c>
      <c r="AA125" s="50" t="str">
        <f>_xll.qlSwapIndex(,,O125,SettlementDays,Currency,Calendar,FixedLegTenor,FixedLegBDC,FixedLegDayCounter,Index6M,DiscountingCurve,Permanent,Trigger,ObjectOverwrite)</f>
        <v>obj_006e2#0000</v>
      </c>
      <c r="AB125" s="50" t="str">
        <f>_xll.qlVanillaSwapFromSwapIndex(,AA125,R125)</f>
        <v>obj_00862#0000</v>
      </c>
      <c r="AH125" s="50" t="str">
        <v/>
      </c>
    </row>
    <row r="126" spans="13:34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71"/>
      <c r="R126" s="106">
        <f>_xll.qlInterestRateIndexFixingDate(AA126,S126)</f>
        <v>43818</v>
      </c>
      <c r="S126" s="106">
        <f>_xll.qlCalendarAdvance(Calendar,SettlementDate,N126,"mf",TRUE,Trigger)</f>
        <v>43822</v>
      </c>
      <c r="T126" s="106">
        <f>_xll.qlInterestRateIndexMaturity(AA126,S126)</f>
        <v>48571</v>
      </c>
      <c r="U126" s="97">
        <f>_xll.qlIndexFixing(AA126,R126,TRUE,_xll.ohTrigger(Trigger,Trigger6M,InterestRatesTrigger))</f>
        <v>1.415594989571653E-2</v>
      </c>
      <c r="V126" s="97">
        <f>_xll.qlQuoteValue(P126,_xll.ohTrigger(Trigger,Trigger6M,InterestRatesTrigger))</f>
        <v>1.4150000000000001E-2</v>
      </c>
      <c r="W126" s="94" t="b">
        <f t="shared" si="16"/>
        <v>1</v>
      </c>
      <c r="X126" s="124">
        <f t="shared" si="17"/>
        <v>5.9498957165286109E-2</v>
      </c>
      <c r="Y126" s="50" t="b">
        <f>ABS(X126/10000)&lt;=ABS('General Settings'!$D$32)</f>
        <v>1</v>
      </c>
      <c r="AA126" s="50" t="str">
        <f>_xll.qlSwapIndex(,,O126,SettlementDays,Currency,Calendar,FixedLegTenor,FixedLegBDC,FixedLegDayCounter,Index6M,DiscountingCurve,Permanent,Trigger,ObjectOverwrite)</f>
        <v>obj_00742#0000</v>
      </c>
      <c r="AB126" s="50" t="str">
        <f>_xll.qlVanillaSwapFromSwapIndex(,AA126,R126)</f>
        <v>obj_008af#0000</v>
      </c>
      <c r="AH126" s="50" t="str">
        <v/>
      </c>
    </row>
    <row r="127" spans="13:34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71"/>
      <c r="R127" s="106">
        <f>_xll.qlInterestRateIndexFixingDate(AA127,S127)</f>
        <v>43818</v>
      </c>
      <c r="S127" s="106">
        <f>_xll.qlCalendarAdvance(Calendar,SettlementDate,N127,"mf",TRUE,Trigger)</f>
        <v>43822</v>
      </c>
      <c r="T127" s="106">
        <f>_xll.qlInterestRateIndexMaturity(AA127,S127)</f>
        <v>48936</v>
      </c>
      <c r="U127" s="97">
        <f>_xll.qlIndexFixing(AA127,R127,TRUE,_xll.ohTrigger(Trigger,Trigger6M,InterestRatesTrigger))</f>
        <v>1.4386900293823295E-2</v>
      </c>
      <c r="V127" s="97">
        <f>_xll.qlQuoteValue(P127,_xll.ohTrigger(Trigger,Trigger6M,InterestRatesTrigger))</f>
        <v>1.439E-2</v>
      </c>
      <c r="W127" s="94" t="b">
        <f t="shared" si="16"/>
        <v>1</v>
      </c>
      <c r="X127" s="124">
        <f t="shared" si="17"/>
        <v>-3.0997061767051165E-2</v>
      </c>
      <c r="Y127" s="50" t="b">
        <f>ABS(X127/10000)&lt;=ABS('General Settings'!$D$32)</f>
        <v>1</v>
      </c>
      <c r="AA127" s="50" t="str">
        <f>_xll.qlSwapIndex(,,O127,SettlementDays,Currency,Calendar,FixedLegTenor,FixedLegBDC,FixedLegDayCounter,Index6M,DiscountingCurve,Permanent,Trigger,ObjectOverwrite)</f>
        <v>obj_00728#0000</v>
      </c>
      <c r="AB127" s="50" t="str">
        <f>_xll.qlVanillaSwapFromSwapIndex(,AA127,R127)</f>
        <v>obj_008bc#0000</v>
      </c>
      <c r="AH127" s="50" t="str">
        <v/>
      </c>
    </row>
    <row r="128" spans="13:34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71"/>
      <c r="R128" s="106">
        <f>_xll.qlInterestRateIndexFixingDate(AA128,S128)</f>
        <v>43818</v>
      </c>
      <c r="S128" s="106">
        <f>_xll.qlCalendarAdvance(Calendar,SettlementDate,N128,"mf",TRUE,Trigger)</f>
        <v>43822</v>
      </c>
      <c r="T128" s="106">
        <f>_xll.qlInterestRateIndexMaturity(AA128,S128)</f>
        <v>49305</v>
      </c>
      <c r="U128" s="97">
        <f>_xll.qlIndexFixing(AA128,R128,TRUE,_xll.ohTrigger(Trigger,Trigger6M,InterestRatesTrigger))</f>
        <v>1.4555517800342591E-2</v>
      </c>
      <c r="V128" s="97">
        <f>_xll.qlQuoteValue(P128,_xll.ohTrigger(Trigger,Trigger6M,InterestRatesTrigger))</f>
        <v>1.455E-2</v>
      </c>
      <c r="W128" s="94" t="b">
        <f t="shared" si="16"/>
        <v>1</v>
      </c>
      <c r="X128" s="124">
        <f t="shared" si="17"/>
        <v>5.517800342590834E-2</v>
      </c>
      <c r="Y128" s="50" t="b">
        <f>ABS(X128/10000)&lt;=ABS('General Settings'!$D$32)</f>
        <v>1</v>
      </c>
      <c r="AA128" s="50" t="str">
        <f>_xll.qlSwapIndex(,,O128,SettlementDays,Currency,Calendar,FixedLegTenor,FixedLegBDC,FixedLegDayCounter,Index6M,DiscountingCurve,Permanent,Trigger,ObjectOverwrite)</f>
        <v>obj_00724#0000</v>
      </c>
      <c r="AB128" s="50" t="str">
        <f>_xll.qlVanillaSwapFromSwapIndex(,AA128,R128)</f>
        <v>obj_00878#0000</v>
      </c>
      <c r="AH128" s="50" t="str">
        <v/>
      </c>
    </row>
    <row r="129" spans="13:34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71"/>
      <c r="R129" s="106">
        <f>_xll.qlInterestRateIndexFixingDate(AA129,S129)</f>
        <v>43818</v>
      </c>
      <c r="S129" s="106">
        <f>_xll.qlCalendarAdvance(Calendar,SettlementDate,N129,"mf",TRUE,Trigger)</f>
        <v>43822</v>
      </c>
      <c r="T129" s="106">
        <f>_xll.qlInterestRateIndexMaturity(AA129,S129)</f>
        <v>51127</v>
      </c>
      <c r="U129" s="97">
        <f>_xll.qlIndexFixing(AA129,R129,TRUE,_xll.ohTrigger(Trigger,Trigger6M,InterestRatesTrigger))</f>
        <v>1.4783640526340874E-2</v>
      </c>
      <c r="V129" s="97">
        <f>_xll.qlQuoteValue(P129,_xll.ohTrigger(Trigger,Trigger6M,InterestRatesTrigger))</f>
        <v>1.478E-2</v>
      </c>
      <c r="W129" s="94" t="b">
        <f t="shared" si="16"/>
        <v>1</v>
      </c>
      <c r="X129" s="124">
        <f t="shared" si="17"/>
        <v>3.6405263408745975E-2</v>
      </c>
      <c r="Y129" s="50" t="b">
        <f>ABS(X129/10000)&lt;=ABS('General Settings'!$D$32)</f>
        <v>1</v>
      </c>
      <c r="AA129" s="50" t="str">
        <f>_xll.qlSwapIndex(,,O129,SettlementDays,Currency,Calendar,FixedLegTenor,FixedLegBDC,FixedLegDayCounter,Index6M,DiscountingCurve,Permanent,Trigger,ObjectOverwrite)</f>
        <v>obj_0065c#0000</v>
      </c>
      <c r="AB129" s="50" t="str">
        <f>_xll.qlVanillaSwapFromSwapIndex(,AA129,R129)</f>
        <v>obj_00837#0000</v>
      </c>
      <c r="AH129" s="50" t="str">
        <v/>
      </c>
    </row>
    <row r="130" spans="13:34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71"/>
      <c r="R130" s="106">
        <f>_xll.qlInterestRateIndexFixingDate(AA130,S130)</f>
        <v>43818</v>
      </c>
      <c r="S130" s="106">
        <f>_xll.qlCalendarAdvance(Calendar,SettlementDate,N130,"mf",TRUE,Trigger)</f>
        <v>43822</v>
      </c>
      <c r="T130" s="106">
        <f>_xll.qlInterestRateIndexMaturity(AA130,S130)</f>
        <v>52954</v>
      </c>
      <c r="U130" s="97">
        <f>_xll.qlIndexFixing(AA130,R130,TRUE,_xll.ohTrigger(Trigger,Trigger6M,InterestRatesTrigger))</f>
        <v>1.4636477211389326E-2</v>
      </c>
      <c r="V130" s="97">
        <f>_xll.qlQuoteValue(P130,_xll.ohTrigger(Trigger,Trigger6M,InterestRatesTrigger))</f>
        <v>1.464E-2</v>
      </c>
      <c r="W130" s="94" t="b">
        <f t="shared" si="16"/>
        <v>1</v>
      </c>
      <c r="X130" s="124">
        <f t="shared" si="17"/>
        <v>-3.5227886106738854E-2</v>
      </c>
      <c r="Y130" s="50" t="b">
        <f>ABS(X130/10000)&lt;=ABS('General Settings'!$D$32)</f>
        <v>1</v>
      </c>
      <c r="AA130" s="50" t="str">
        <f>_xll.qlSwapIndex(,,O130,SettlementDays,Currency,Calendar,FixedLegTenor,FixedLegBDC,FixedLegDayCounter,Index6M,DiscountingCurve,Permanent,Trigger,ObjectOverwrite)</f>
        <v>obj_00770#0000</v>
      </c>
      <c r="AB130" s="50" t="str">
        <f>_xll.qlVanillaSwapFromSwapIndex(,AA130,R130)</f>
        <v>obj_008c0#0000</v>
      </c>
      <c r="AH130" s="50" t="str">
        <v/>
      </c>
    </row>
    <row r="131" spans="13:34" x14ac:dyDescent="0.2">
      <c r="M131" s="159" t="s">
        <v>155</v>
      </c>
      <c r="N131" s="159" t="s">
        <v>79</v>
      </c>
      <c r="O131" s="159" t="s">
        <v>92</v>
      </c>
      <c r="P131" s="159" t="str">
        <f t="shared" si="13"/>
        <v>EUR3F30Y_Quote</v>
      </c>
      <c r="Q131" s="174"/>
      <c r="R131" s="160">
        <f>_xll.qlInterestRateIndexFixingDate(AA131,S131)</f>
        <v>43818</v>
      </c>
      <c r="S131" s="160">
        <f>_xll.qlCalendarAdvance(Calendar,SettlementDate,N131,"mf",TRUE,Trigger)</f>
        <v>43822</v>
      </c>
      <c r="T131" s="160">
        <f>_xll.qlInterestRateIndexMaturity(AA131,S131)</f>
        <v>54780</v>
      </c>
      <c r="U131" s="161">
        <f>_xll.qlIndexFixing(AA131,R131,TRUE,_xll.ohTrigger(Trigger,Trigger6M,InterestRatesTrigger))</f>
        <v>1.4447136197623642E-2</v>
      </c>
      <c r="V131" s="161">
        <f>_xll.qlQuoteValue(P131,_xll.ohTrigger(Trigger,Trigger6M,InterestRatesTrigger))</f>
        <v>1.4450000000000001E-2</v>
      </c>
      <c r="W131" s="159" t="b">
        <f t="shared" si="16"/>
        <v>1</v>
      </c>
      <c r="X131" s="162">
        <f t="shared" si="17"/>
        <v>-2.8638023763585818E-2</v>
      </c>
      <c r="Y131" s="131" t="b">
        <f>ABS(X131/10000)&lt;=ABS('General Settings'!$D$32)</f>
        <v>1</v>
      </c>
      <c r="AA131" s="50" t="str">
        <f>_xll.qlSwapIndex(,,O131,SettlementDays,Currency,Calendar,FixedLegTenor,FixedLegBDC,FixedLegDayCounter,Index6M,DiscountingCurve,Permanent,Trigger,ObjectOverwrite)</f>
        <v>obj_005e7#0000</v>
      </c>
      <c r="AB131" s="50" t="str">
        <f>_xll.qlVanillaSwapFromSwapIndex(,AA131,R131)</f>
        <v>obj_0080b#0000</v>
      </c>
      <c r="AH131" s="50" t="str">
        <v/>
      </c>
    </row>
    <row r="132" spans="13:34" x14ac:dyDescent="0.2">
      <c r="M132" s="94" t="s">
        <v>155</v>
      </c>
      <c r="N132" s="94" t="s">
        <v>80</v>
      </c>
      <c r="O132" s="94" t="s">
        <v>33</v>
      </c>
      <c r="P132" s="94" t="str">
        <f t="shared" si="13"/>
        <v>EUR4F1Y_Quote</v>
      </c>
      <c r="Q132" s="171"/>
      <c r="R132" s="106">
        <f>_xll.qlInterestRateIndexFixingDate(AA132,S132)</f>
        <v>44183</v>
      </c>
      <c r="S132" s="106">
        <f>_xll.qlCalendarAdvance(Calendar,SettlementDate,N132,"mf",TRUE,Trigger)</f>
        <v>44187</v>
      </c>
      <c r="T132" s="106">
        <f>_xll.qlInterestRateIndexMaturity(AA132,S132)</f>
        <v>44552</v>
      </c>
      <c r="U132" s="97">
        <f>_xll.qlIndexFixing(AA132,R132,TRUE,_xll.ohTrigger(Trigger,Trigger6M,InterestRatesTrigger))</f>
        <v>5.684287864349942E-3</v>
      </c>
      <c r="V132" s="97">
        <f>_xll.qlQuoteValue(P132,_xll.ohTrigger(Trigger,Trigger6M,InterestRatesTrigger))</f>
        <v>5.680000000000001E-3</v>
      </c>
      <c r="W132" s="94" t="b">
        <f t="shared" si="16"/>
        <v>1</v>
      </c>
      <c r="X132" s="124">
        <f t="shared" si="17"/>
        <v>4.2878643499409674E-2</v>
      </c>
      <c r="Y132" s="123" t="b">
        <f>ABS(X132/10000)&lt;=ABS('General Settings'!$D$32)</f>
        <v>1</v>
      </c>
      <c r="AA132" s="50" t="str">
        <f>_xll.qlSwapIndex(,,O132,SettlementDays,Currency,Calendar,FixedLegTenor,FixedLegBDC,FixedLegDayCounter,Index6M,DiscountingCurve,Permanent,Trigger,ObjectOverwrite)</f>
        <v>obj_006a1#0000</v>
      </c>
      <c r="AB132" s="50" t="str">
        <f>_xll.qlVanillaSwapFromSwapIndex(,AA132,R132)</f>
        <v>obj_008dc#0000</v>
      </c>
      <c r="AH132" s="50" t="str">
        <v/>
      </c>
    </row>
    <row r="133" spans="13:34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71"/>
      <c r="R133" s="106">
        <f>_xll.qlInterestRateIndexFixingDate(AA133,S133)</f>
        <v>44183</v>
      </c>
      <c r="S133" s="106">
        <f>_xll.qlCalendarAdvance(Calendar,SettlementDate,N133,"mf",TRUE,Trigger)</f>
        <v>44187</v>
      </c>
      <c r="T133" s="106">
        <f>_xll.qlInterestRateIndexMaturity(AA133,S133)</f>
        <v>44917</v>
      </c>
      <c r="U133" s="97">
        <f>_xll.qlIndexFixing(AA133,R133,TRUE,_xll.ohTrigger(Trigger,Trigger6M,InterestRatesTrigger))</f>
        <v>7.108999212808176E-3</v>
      </c>
      <c r="V133" s="97">
        <f>_xll.qlQuoteValue(P133,_xll.ohTrigger(Trigger,Trigger6M,InterestRatesTrigger))</f>
        <v>7.11E-3</v>
      </c>
      <c r="W133" s="94" t="b">
        <f t="shared" si="16"/>
        <v>1</v>
      </c>
      <c r="X133" s="124">
        <f t="shared" si="17"/>
        <v>-1.000787191824011E-2</v>
      </c>
      <c r="Y133" s="50" t="b">
        <f>ABS(X133/10000)&lt;=ABS('General Settings'!$D$32)</f>
        <v>1</v>
      </c>
      <c r="AA133" s="50" t="str">
        <f>_xll.qlSwapIndex(,,O133,SettlementDays,Currency,Calendar,FixedLegTenor,FixedLegBDC,FixedLegDayCounter,Index6M,DiscountingCurve,Permanent,Trigger,ObjectOverwrite)</f>
        <v>obj_0069b#0000</v>
      </c>
      <c r="AB133" s="50" t="str">
        <f>_xll.qlVanillaSwapFromSwapIndex(,AA133,R133)</f>
        <v>obj_007d1#0000</v>
      </c>
      <c r="AH133" s="50" t="str">
        <v/>
      </c>
    </row>
    <row r="134" spans="13:34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71"/>
      <c r="R134" s="106">
        <f>_xll.qlInterestRateIndexFixingDate(AA134,S134)</f>
        <v>44183</v>
      </c>
      <c r="S134" s="106">
        <f>_xll.qlCalendarAdvance(Calendar,SettlementDate,N134,"mf",TRUE,Trigger)</f>
        <v>44187</v>
      </c>
      <c r="T134" s="106">
        <f>_xll.qlInterestRateIndexMaturity(AA134,S134)</f>
        <v>45282</v>
      </c>
      <c r="U134" s="97">
        <f>_xll.qlIndexFixing(AA134,R134,TRUE,_xll.ohTrigger(Trigger,Trigger6M,InterestRatesTrigger))</f>
        <v>8.5360892469669627E-3</v>
      </c>
      <c r="V134" s="97">
        <f>_xll.qlQuoteValue(P134,_xll.ohTrigger(Trigger,Trigger6M,InterestRatesTrigger))</f>
        <v>8.539999999999999E-3</v>
      </c>
      <c r="W134" s="94" t="b">
        <f t="shared" si="16"/>
        <v>1</v>
      </c>
      <c r="X134" s="124">
        <f t="shared" si="17"/>
        <v>-3.9107530330362988E-2</v>
      </c>
      <c r="Y134" s="50" t="b">
        <f>ABS(X134/10000)&lt;=ABS('General Settings'!$D$32)</f>
        <v>1</v>
      </c>
      <c r="AA134" s="50" t="str">
        <f>_xll.qlSwapIndex(,,O134,SettlementDays,Currency,Calendar,FixedLegTenor,FixedLegBDC,FixedLegDayCounter,Index6M,DiscountingCurve,Permanent,Trigger,ObjectOverwrite)</f>
        <v>obj_00727#0000</v>
      </c>
      <c r="AB134" s="50" t="str">
        <f>_xll.qlVanillaSwapFromSwapIndex(,AA134,R134)</f>
        <v>obj_007a1#0000</v>
      </c>
      <c r="AH134" s="50" t="str">
        <v/>
      </c>
    </row>
    <row r="135" spans="13:34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71"/>
      <c r="R135" s="106">
        <f>_xll.qlInterestRateIndexFixingDate(AA135,S135)</f>
        <v>44183</v>
      </c>
      <c r="S135" s="106">
        <f>_xll.qlCalendarAdvance(Calendar,SettlementDate,N135,"mf",TRUE,Trigger)</f>
        <v>44187</v>
      </c>
      <c r="T135" s="106">
        <f>_xll.qlInterestRateIndexMaturity(AA135,S135)</f>
        <v>45649</v>
      </c>
      <c r="U135" s="97">
        <f>_xll.qlIndexFixing(AA135,R135,TRUE,_xll.ohTrigger(Trigger,Trigger6M,InterestRatesTrigger))</f>
        <v>9.88150077250745E-3</v>
      </c>
      <c r="V135" s="97">
        <f>_xll.qlQuoteValue(P135,_xll.ohTrigger(Trigger,Trigger6M,InterestRatesTrigger))</f>
        <v>9.8799999999999999E-3</v>
      </c>
      <c r="W135" s="94" t="b">
        <f t="shared" si="16"/>
        <v>1</v>
      </c>
      <c r="X135" s="124">
        <f t="shared" si="17"/>
        <v>1.5007725074501349E-2</v>
      </c>
      <c r="Y135" s="50" t="b">
        <f>ABS(X135/10000)&lt;=ABS('General Settings'!$D$32)</f>
        <v>1</v>
      </c>
      <c r="AA135" s="50" t="str">
        <f>_xll.qlSwapIndex(,,O135,SettlementDays,Currency,Calendar,FixedLegTenor,FixedLegBDC,FixedLegDayCounter,Index6M,DiscountingCurve,Permanent,Trigger,ObjectOverwrite)</f>
        <v>obj_0066e#0000</v>
      </c>
      <c r="AB135" s="50" t="str">
        <f>_xll.qlVanillaSwapFromSwapIndex(,AA135,R135)</f>
        <v>obj_008cd#0000</v>
      </c>
      <c r="AH135" s="50" t="str">
        <v/>
      </c>
    </row>
    <row r="136" spans="13:34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71"/>
      <c r="R136" s="106">
        <f>_xll.qlInterestRateIndexFixingDate(AA136,S136)</f>
        <v>44183</v>
      </c>
      <c r="S136" s="106">
        <f>_xll.qlCalendarAdvance(Calendar,SettlementDate,N136,"mf",TRUE,Trigger)</f>
        <v>44187</v>
      </c>
      <c r="T136" s="106">
        <f>_xll.qlInterestRateIndexMaturity(AA136,S136)</f>
        <v>46013</v>
      </c>
      <c r="U136" s="97">
        <f>_xll.qlIndexFixing(AA136,R136,TRUE,_xll.ohTrigger(Trigger,Trigger6M,InterestRatesTrigger))</f>
        <v>1.1071588791512883E-2</v>
      </c>
      <c r="V136" s="97">
        <f>_xll.qlQuoteValue(P136,_xll.ohTrigger(Trigger,Trigger6M,InterestRatesTrigger))</f>
        <v>1.107E-2</v>
      </c>
      <c r="W136" s="94" t="b">
        <f t="shared" si="16"/>
        <v>1</v>
      </c>
      <c r="X136" s="124">
        <f t="shared" si="17"/>
        <v>1.5887915128832975E-2</v>
      </c>
      <c r="Y136" s="50" t="b">
        <f>ABS(X136/10000)&lt;=ABS('General Settings'!$D$32)</f>
        <v>1</v>
      </c>
      <c r="AA136" s="50" t="str">
        <f>_xll.qlSwapIndex(,,O136,SettlementDays,Currency,Calendar,FixedLegTenor,FixedLegBDC,FixedLegDayCounter,Index6M,DiscountingCurve,Permanent,Trigger,ObjectOverwrite)</f>
        <v>obj_00651#0000</v>
      </c>
      <c r="AB136" s="50" t="str">
        <f>_xll.qlVanillaSwapFromSwapIndex(,AA136,R136)</f>
        <v>obj_008ab#0000</v>
      </c>
      <c r="AH136" s="50" t="str">
        <v/>
      </c>
    </row>
    <row r="137" spans="13:34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71"/>
      <c r="R137" s="106">
        <f>_xll.qlInterestRateIndexFixingDate(AA137,S137)</f>
        <v>44183</v>
      </c>
      <c r="S137" s="106">
        <f>_xll.qlCalendarAdvance(Calendar,SettlementDate,N137,"mf",TRUE,Trigger)</f>
        <v>44187</v>
      </c>
      <c r="T137" s="106">
        <f>_xll.qlInterestRateIndexMaturity(AA137,S137)</f>
        <v>46378</v>
      </c>
      <c r="U137" s="97">
        <f>_xll.qlIndexFixing(AA137,R137,TRUE,_xll.ohTrigger(Trigger,Trigger6M,InterestRatesTrigger))</f>
        <v>1.2087008337079468E-2</v>
      </c>
      <c r="V137" s="97">
        <f>_xll.qlQuoteValue(P137,_xll.ohTrigger(Trigger,Trigger6M,InterestRatesTrigger))</f>
        <v>1.209E-2</v>
      </c>
      <c r="W137" s="94" t="b">
        <f t="shared" si="16"/>
        <v>1</v>
      </c>
      <c r="X137" s="124">
        <f t="shared" si="17"/>
        <v>-2.991662920531768E-2</v>
      </c>
      <c r="Y137" s="50" t="b">
        <f>ABS(X137/10000)&lt;=ABS('General Settings'!$D$32)</f>
        <v>1</v>
      </c>
      <c r="AA137" s="50" t="str">
        <f>_xll.qlSwapIndex(,,O137,SettlementDays,Currency,Calendar,FixedLegTenor,FixedLegBDC,FixedLegDayCounter,Index6M,DiscountingCurve,Permanent,Trigger,ObjectOverwrite)</f>
        <v>obj_0064c#0000</v>
      </c>
      <c r="AB137" s="50" t="str">
        <f>_xll.qlVanillaSwapFromSwapIndex(,AA137,R137)</f>
        <v>obj_008b1#0000</v>
      </c>
      <c r="AH137" s="50" t="str">
        <v/>
      </c>
    </row>
    <row r="138" spans="13:34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71"/>
      <c r="R138" s="106">
        <f>_xll.qlInterestRateIndexFixingDate(AA138,S138)</f>
        <v>44183</v>
      </c>
      <c r="S138" s="106">
        <f>_xll.qlCalendarAdvance(Calendar,SettlementDate,N138,"mf",TRUE,Trigger)</f>
        <v>44187</v>
      </c>
      <c r="T138" s="106">
        <f>_xll.qlInterestRateIndexMaturity(AA138,S138)</f>
        <v>46743</v>
      </c>
      <c r="U138" s="97">
        <f>_xll.qlIndexFixing(AA138,R138,TRUE,_xll.ohTrigger(Trigger,Trigger6M,InterestRatesTrigger))</f>
        <v>1.291898133716836E-2</v>
      </c>
      <c r="V138" s="97">
        <f>_xll.qlQuoteValue(P138,_xll.ohTrigger(Trigger,Trigger6M,InterestRatesTrigger))</f>
        <v>1.291E-2</v>
      </c>
      <c r="W138" s="94" t="b">
        <f t="shared" si="16"/>
        <v>1</v>
      </c>
      <c r="X138" s="124">
        <f t="shared" si="17"/>
        <v>8.9813371683608589E-2</v>
      </c>
      <c r="Y138" s="50" t="b">
        <f>ABS(X138/10000)&lt;=ABS('General Settings'!$D$32)</f>
        <v>1</v>
      </c>
      <c r="AA138" s="50" t="str">
        <f>_xll.qlSwapIndex(,,O138,SettlementDays,Currency,Calendar,FixedLegTenor,FixedLegBDC,FixedLegDayCounter,Index6M,DiscountingCurve,Permanent,Trigger,ObjectOverwrite)</f>
        <v>obj_0072f#0000</v>
      </c>
      <c r="AB138" s="50" t="str">
        <f>_xll.qlVanillaSwapFromSwapIndex(,AA138,R138)</f>
        <v>obj_007f1#0000</v>
      </c>
      <c r="AH138" s="50" t="str">
        <v/>
      </c>
    </row>
    <row r="139" spans="13:34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71"/>
      <c r="R139" s="106">
        <f>_xll.qlInterestRateIndexFixingDate(AA139,S139)</f>
        <v>44183</v>
      </c>
      <c r="S139" s="106">
        <f>_xll.qlCalendarAdvance(Calendar,SettlementDate,N139,"mf",TRUE,Trigger)</f>
        <v>44187</v>
      </c>
      <c r="T139" s="106">
        <f>_xll.qlInterestRateIndexMaturity(AA139,S139)</f>
        <v>47109</v>
      </c>
      <c r="U139" s="97">
        <f>_xll.qlIndexFixing(AA139,R139,TRUE,_xll.ohTrigger(Trigger,Trigger6M,InterestRatesTrigger))</f>
        <v>1.3601981423986878E-2</v>
      </c>
      <c r="V139" s="97">
        <f>_xll.qlQuoteValue(P139,_xll.ohTrigger(Trigger,Trigger6M,InterestRatesTrigger))</f>
        <v>1.3600000000000001E-2</v>
      </c>
      <c r="W139" s="94" t="b">
        <f t="shared" si="16"/>
        <v>1</v>
      </c>
      <c r="X139" s="124">
        <f t="shared" si="17"/>
        <v>1.9814239868767153E-2</v>
      </c>
      <c r="Y139" s="50" t="b">
        <f>ABS(X139/10000)&lt;=ABS('General Settings'!$D$32)</f>
        <v>1</v>
      </c>
      <c r="AA139" s="50" t="str">
        <f>_xll.qlSwapIndex(,,O139,SettlementDays,Currency,Calendar,FixedLegTenor,FixedLegBDC,FixedLegDayCounter,Index6M,DiscountingCurve,Permanent,Trigger,ObjectOverwrite)</f>
        <v>obj_006c2#0000</v>
      </c>
      <c r="AB139" s="50" t="str">
        <f>_xll.qlVanillaSwapFromSwapIndex(,AA139,R139)</f>
        <v>obj_008be#0000</v>
      </c>
      <c r="AH139" s="50" t="str">
        <v/>
      </c>
    </row>
    <row r="140" spans="13:34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71"/>
      <c r="R140" s="106">
        <f>_xll.qlInterestRateIndexFixingDate(AA140,S140)</f>
        <v>44183</v>
      </c>
      <c r="S140" s="106">
        <f>_xll.qlCalendarAdvance(Calendar,SettlementDate,N140,"mf",TRUE,Trigger)</f>
        <v>44187</v>
      </c>
      <c r="T140" s="106">
        <f>_xll.qlInterestRateIndexMaturity(AA140,S140)</f>
        <v>47476</v>
      </c>
      <c r="U140" s="97">
        <f>_xll.qlIndexFixing(AA140,R140,TRUE,_xll.ohTrigger(Trigger,Trigger6M,InterestRatesTrigger))</f>
        <v>1.415161346119923E-2</v>
      </c>
      <c r="V140" s="97">
        <f>_xll.qlQuoteValue(P140,_xll.ohTrigger(Trigger,Trigger6M,InterestRatesTrigger))</f>
        <v>1.414E-2</v>
      </c>
      <c r="W140" s="94" t="b">
        <f t="shared" si="16"/>
        <v>1</v>
      </c>
      <c r="X140" s="124">
        <f t="shared" si="17"/>
        <v>0.11613461199230443</v>
      </c>
      <c r="Y140" s="50" t="b">
        <f>ABS(X140/10000)&lt;=ABS('General Settings'!$D$32)</f>
        <v>1</v>
      </c>
      <c r="AA140" s="50" t="str">
        <f>_xll.qlSwapIndex(,,O140,SettlementDays,Currency,Calendar,FixedLegTenor,FixedLegBDC,FixedLegDayCounter,Index6M,DiscountingCurve,Permanent,Trigger,ObjectOverwrite)</f>
        <v>obj_00650#0000</v>
      </c>
      <c r="AB140" s="50" t="str">
        <f>_xll.qlVanillaSwapFromSwapIndex(,AA140,R140)</f>
        <v>obj_0086e#0000</v>
      </c>
      <c r="AH140" s="50" t="str">
        <v/>
      </c>
    </row>
    <row r="141" spans="13:34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71"/>
      <c r="R141" s="106">
        <f>_xll.qlInterestRateIndexFixingDate(AA141,S141)</f>
        <v>44183</v>
      </c>
      <c r="S141" s="106">
        <f>_xll.qlCalendarAdvance(Calendar,SettlementDate,N141,"mf",TRUE,Trigger)</f>
        <v>44187</v>
      </c>
      <c r="T141" s="106">
        <f>_xll.qlInterestRateIndexMaturity(AA141,S141)</f>
        <v>47840</v>
      </c>
      <c r="U141" s="97">
        <f>_xll.qlIndexFixing(AA141,R141,TRUE,_xll.ohTrigger(Trigger,Trigger6M,InterestRatesTrigger))</f>
        <v>1.4585428528576624E-2</v>
      </c>
      <c r="V141" s="97">
        <f>_xll.qlQuoteValue(P141,_xll.ohTrigger(Trigger,Trigger6M,InterestRatesTrigger))</f>
        <v>1.4579999999999999E-2</v>
      </c>
      <c r="W141" s="94" t="b">
        <f t="shared" si="16"/>
        <v>1</v>
      </c>
      <c r="X141" s="124">
        <f t="shared" si="17"/>
        <v>5.4285285766252078E-2</v>
      </c>
      <c r="Y141" s="50" t="b">
        <f>ABS(X141/10000)&lt;=ABS('General Settings'!$D$32)</f>
        <v>1</v>
      </c>
      <c r="AA141" s="50" t="str">
        <f>_xll.qlSwapIndex(,,O141,SettlementDays,Currency,Calendar,FixedLegTenor,FixedLegBDC,FixedLegDayCounter,Index6M,DiscountingCurve,Permanent,Trigger,ObjectOverwrite)</f>
        <v>obj_0071f#0000</v>
      </c>
      <c r="AB141" s="50" t="str">
        <f>_xll.qlVanillaSwapFromSwapIndex(,AA141,R141)</f>
        <v>obj_0085d#0000</v>
      </c>
      <c r="AH141" s="50" t="str">
        <v/>
      </c>
    </row>
    <row r="142" spans="13:34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71"/>
      <c r="R142" s="106">
        <f>_xll.qlInterestRateIndexFixingDate(AA142,S142)</f>
        <v>44183</v>
      </c>
      <c r="S142" s="106">
        <f>_xll.qlCalendarAdvance(Calendar,SettlementDate,N142,"mf",TRUE,Trigger)</f>
        <v>44187</v>
      </c>
      <c r="T142" s="106">
        <f>_xll.qlInterestRateIndexMaturity(AA142,S142)</f>
        <v>48204</v>
      </c>
      <c r="U142" s="97">
        <f>_xll.qlIndexFixing(AA142,R142,TRUE,_xll.ohTrigger(Trigger,Trigger6M,InterestRatesTrigger))</f>
        <v>1.4922156805862306E-2</v>
      </c>
      <c r="V142" s="97">
        <f>_xll.qlQuoteValue(P142,_xll.ohTrigger(Trigger,Trigger6M,InterestRatesTrigger))</f>
        <v>1.4919999999999999E-2</v>
      </c>
      <c r="W142" s="94" t="b">
        <f t="shared" si="16"/>
        <v>1</v>
      </c>
      <c r="X142" s="124">
        <f t="shared" si="17"/>
        <v>2.1568058623071262E-2</v>
      </c>
      <c r="Y142" s="50" t="b">
        <f>ABS(X142/10000)&lt;=ABS('General Settings'!$D$32)</f>
        <v>1</v>
      </c>
      <c r="AA142" s="50" t="str">
        <f>_xll.qlSwapIndex(,,O142,SettlementDays,Currency,Calendar,FixedLegTenor,FixedLegBDC,FixedLegDayCounter,Index6M,DiscountingCurve,Permanent,Trigger,ObjectOverwrite)</f>
        <v>obj_006b4#0000</v>
      </c>
      <c r="AB142" s="50" t="str">
        <f>_xll.qlVanillaSwapFromSwapIndex(,AA142,R142)</f>
        <v>obj_007c5#0000</v>
      </c>
      <c r="AH142" s="50" t="str">
        <v/>
      </c>
    </row>
    <row r="143" spans="13:34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71"/>
      <c r="R143" s="106">
        <f>_xll.qlInterestRateIndexFixingDate(AA143,S143)</f>
        <v>44183</v>
      </c>
      <c r="S143" s="106">
        <f>_xll.qlCalendarAdvance(Calendar,SettlementDate,N143,"mf",TRUE,Trigger)</f>
        <v>44187</v>
      </c>
      <c r="T143" s="106">
        <f>_xll.qlInterestRateIndexMaturity(AA143,S143)</f>
        <v>48570</v>
      </c>
      <c r="U143" s="97">
        <f>_xll.qlIndexFixing(AA143,R143,TRUE,_xll.ohTrigger(Trigger,Trigger6M,InterestRatesTrigger))</f>
        <v>1.5178443628666296E-2</v>
      </c>
      <c r="V143" s="97">
        <f>_xll.qlQuoteValue(P143,_xll.ohTrigger(Trigger,Trigger6M,InterestRatesTrigger))</f>
        <v>1.5180000000000001E-2</v>
      </c>
      <c r="W143" s="94" t="b">
        <f t="shared" ref="W143:W206" si="19">NOT(ISERROR(V143))</f>
        <v>1</v>
      </c>
      <c r="X143" s="124">
        <f t="shared" ref="X143:X206" si="20">(U143-V143)*10000</f>
        <v>-1.556371333704884E-2</v>
      </c>
      <c r="Y143" s="50" t="b">
        <f>ABS(X143/10000)&lt;=ABS('General Settings'!$D$32)</f>
        <v>1</v>
      </c>
      <c r="AA143" s="50" t="str">
        <f>_xll.qlSwapIndex(,,O143,SettlementDays,Currency,Calendar,FixedLegTenor,FixedLegBDC,FixedLegDayCounter,Index6M,DiscountingCurve,Permanent,Trigger,ObjectOverwrite)</f>
        <v>obj_005c9#0000</v>
      </c>
      <c r="AB143" s="50" t="str">
        <f>_xll.qlVanillaSwapFromSwapIndex(,AA143,R143)</f>
        <v>obj_008b3#0000</v>
      </c>
      <c r="AH143" s="50" t="str">
        <v/>
      </c>
    </row>
    <row r="144" spans="13:34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71"/>
      <c r="R144" s="106">
        <f>_xll.qlInterestRateIndexFixingDate(AA144,S144)</f>
        <v>44183</v>
      </c>
      <c r="S144" s="106">
        <f>_xll.qlCalendarAdvance(Calendar,SettlementDate,N144,"mf",TRUE,Trigger)</f>
        <v>44187</v>
      </c>
      <c r="T144" s="106">
        <f>_xll.qlInterestRateIndexMaturity(AA144,S144)</f>
        <v>48935</v>
      </c>
      <c r="U144" s="97">
        <f>_xll.qlIndexFixing(AA144,R144,TRUE,_xll.ohTrigger(Trigger,Trigger6M,InterestRatesTrigger))</f>
        <v>1.5357756654146159E-2</v>
      </c>
      <c r="V144" s="97">
        <f>_xll.qlQuoteValue(P144,_xll.ohTrigger(Trigger,Trigger6M,InterestRatesTrigger))</f>
        <v>1.536E-2</v>
      </c>
      <c r="W144" s="94" t="b">
        <f t="shared" si="19"/>
        <v>1</v>
      </c>
      <c r="X144" s="124">
        <f t="shared" si="20"/>
        <v>-2.2433458538410889E-2</v>
      </c>
      <c r="Y144" s="50" t="b">
        <f>ABS(X144/10000)&lt;=ABS('General Settings'!$D$32)</f>
        <v>1</v>
      </c>
      <c r="AA144" s="50" t="str">
        <f>_xll.qlSwapIndex(,,O144,SettlementDays,Currency,Calendar,FixedLegTenor,FixedLegBDC,FixedLegDayCounter,Index6M,DiscountingCurve,Permanent,Trigger,ObjectOverwrite)</f>
        <v>obj_0064e#0000</v>
      </c>
      <c r="AB144" s="50" t="str">
        <f>_xll.qlVanillaSwapFromSwapIndex(,AA144,R144)</f>
        <v>obj_00827#0000</v>
      </c>
      <c r="AH144" s="50" t="str">
        <v/>
      </c>
    </row>
    <row r="145" spans="13:34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71"/>
      <c r="R145" s="106">
        <f>_xll.qlInterestRateIndexFixingDate(AA145,S145)</f>
        <v>44183</v>
      </c>
      <c r="S145" s="106">
        <f>_xll.qlCalendarAdvance(Calendar,SettlementDate,N145,"mf",TRUE,Trigger)</f>
        <v>44187</v>
      </c>
      <c r="T145" s="106">
        <f>_xll.qlInterestRateIndexMaturity(AA145,S145)</f>
        <v>49300</v>
      </c>
      <c r="U145" s="97">
        <f>_xll.qlIndexFixing(AA145,R145,TRUE,_xll.ohTrigger(Trigger,Trigger6M,InterestRatesTrigger))</f>
        <v>1.5476000417859794E-2</v>
      </c>
      <c r="V145" s="97">
        <f>_xll.qlQuoteValue(P145,_xll.ohTrigger(Trigger,Trigger6M,InterestRatesTrigger))</f>
        <v>1.5469999999999999E-2</v>
      </c>
      <c r="W145" s="94" t="b">
        <f t="shared" si="19"/>
        <v>1</v>
      </c>
      <c r="X145" s="124">
        <f t="shared" si="20"/>
        <v>6.000417859794438E-2</v>
      </c>
      <c r="Y145" s="50" t="b">
        <f>ABS(X145/10000)&lt;=ABS('General Settings'!$D$32)</f>
        <v>1</v>
      </c>
      <c r="AA145" s="50" t="str">
        <f>_xll.qlSwapIndex(,,O145,SettlementDays,Currency,Calendar,FixedLegTenor,FixedLegBDC,FixedLegDayCounter,Index6M,DiscountingCurve,Permanent,Trigger,ObjectOverwrite)</f>
        <v>obj_00641#0000</v>
      </c>
      <c r="AB145" s="50" t="str">
        <f>_xll.qlVanillaSwapFromSwapIndex(,AA145,R145)</f>
        <v>obj_007fd#0000</v>
      </c>
      <c r="AH145" s="50" t="str">
        <v/>
      </c>
    </row>
    <row r="146" spans="13:34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71"/>
      <c r="R146" s="106">
        <f>_xll.qlInterestRateIndexFixingDate(AA146,S146)</f>
        <v>44183</v>
      </c>
      <c r="S146" s="106">
        <f>_xll.qlCalendarAdvance(Calendar,SettlementDate,N146,"mf",TRUE,Trigger)</f>
        <v>44187</v>
      </c>
      <c r="T146" s="106">
        <f>_xll.qlInterestRateIndexMaturity(AA146,S146)</f>
        <v>49667</v>
      </c>
      <c r="U146" s="97">
        <f>_xll.qlIndexFixing(AA146,R146,TRUE,_xll.ohTrigger(Trigger,Trigger6M,InterestRatesTrigger))</f>
        <v>1.5544342057294575E-2</v>
      </c>
      <c r="V146" s="97">
        <f>_xll.qlQuoteValue(P146,_xll.ohTrigger(Trigger,Trigger6M,InterestRatesTrigger))</f>
        <v>1.555E-2</v>
      </c>
      <c r="W146" s="94" t="b">
        <f t="shared" si="19"/>
        <v>1</v>
      </c>
      <c r="X146" s="124">
        <f t="shared" si="20"/>
        <v>-5.6579427054250647E-2</v>
      </c>
      <c r="Y146" s="50" t="b">
        <f>ABS(X146/10000)&lt;=ABS('General Settings'!$D$32)</f>
        <v>1</v>
      </c>
      <c r="AA146" s="50" t="str">
        <f>_xll.qlSwapIndex(,,O146,SettlementDays,Currency,Calendar,FixedLegTenor,FixedLegBDC,FixedLegDayCounter,Index6M,DiscountingCurve,Permanent,Trigger,ObjectOverwrite)</f>
        <v>obj_00748#0000</v>
      </c>
      <c r="AB146" s="50" t="str">
        <f>_xll.qlVanillaSwapFromSwapIndex(,AA146,R146)</f>
        <v>obj_0085a#0000</v>
      </c>
      <c r="AH146" s="50" t="str">
        <v/>
      </c>
    </row>
    <row r="147" spans="13:34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71"/>
      <c r="R147" s="106">
        <f>_xll.qlInterestRateIndexFixingDate(AA147,S147)</f>
        <v>44183</v>
      </c>
      <c r="S147" s="106">
        <f>_xll.qlCalendarAdvance(Calendar,SettlementDate,N147,"mf",TRUE,Trigger)</f>
        <v>44187</v>
      </c>
      <c r="T147" s="106">
        <f>_xll.qlInterestRateIndexMaturity(AA147,S147)</f>
        <v>51494</v>
      </c>
      <c r="U147" s="97">
        <f>_xll.qlIndexFixing(AA147,R147,TRUE,_xll.ohTrigger(Trigger,Trigger6M,InterestRatesTrigger))</f>
        <v>1.5451748590132637E-2</v>
      </c>
      <c r="V147" s="97">
        <f>_xll.qlQuoteValue(P147,_xll.ohTrigger(Trigger,Trigger6M,InterestRatesTrigger))</f>
        <v>1.5449999999999998E-2</v>
      </c>
      <c r="W147" s="94" t="b">
        <f t="shared" si="19"/>
        <v>1</v>
      </c>
      <c r="X147" s="124">
        <f t="shared" si="20"/>
        <v>1.7485901326382697E-2</v>
      </c>
      <c r="Y147" s="50" t="b">
        <f>ABS(X147/10000)&lt;=ABS('General Settings'!$D$32)</f>
        <v>1</v>
      </c>
      <c r="AA147" s="50" t="str">
        <f>_xll.qlSwapIndex(,,O147,SettlementDays,Currency,Calendar,FixedLegTenor,FixedLegBDC,FixedLegDayCounter,Index6M,DiscountingCurve,Permanent,Trigger,ObjectOverwrite)</f>
        <v>obj_00759#0000</v>
      </c>
      <c r="AB147" s="50" t="str">
        <f>_xll.qlVanillaSwapFromSwapIndex(,AA147,R147)</f>
        <v>obj_008e4#0000</v>
      </c>
      <c r="AH147" s="50" t="str">
        <v/>
      </c>
    </row>
    <row r="148" spans="13:34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71"/>
      <c r="R148" s="106">
        <f>_xll.qlInterestRateIndexFixingDate(AA148,S148)</f>
        <v>44183</v>
      </c>
      <c r="S148" s="106">
        <f>_xll.qlCalendarAdvance(Calendar,SettlementDate,N148,"mf",TRUE,Trigger)</f>
        <v>44187</v>
      </c>
      <c r="T148" s="106">
        <f>_xll.qlInterestRateIndexMaturity(AA148,S148)</f>
        <v>53318</v>
      </c>
      <c r="U148" s="97">
        <f>_xll.qlIndexFixing(AA148,R148,TRUE,_xll.ohTrigger(Trigger,Trigger6M,InterestRatesTrigger))</f>
        <v>1.5163919150333448E-2</v>
      </c>
      <c r="V148" s="97">
        <f>_xll.qlQuoteValue(P148,_xll.ohTrigger(Trigger,Trigger6M,InterestRatesTrigger))</f>
        <v>1.516E-2</v>
      </c>
      <c r="W148" s="94" t="b">
        <f t="shared" si="19"/>
        <v>1</v>
      </c>
      <c r="X148" s="124">
        <f t="shared" si="20"/>
        <v>3.9191503334486122E-2</v>
      </c>
      <c r="Y148" s="50" t="b">
        <f>ABS(X148/10000)&lt;=ABS('General Settings'!$D$32)</f>
        <v>1</v>
      </c>
      <c r="AA148" s="50" t="str">
        <f>_xll.qlSwapIndex(,,O148,SettlementDays,Currency,Calendar,FixedLegTenor,FixedLegBDC,FixedLegDayCounter,Index6M,DiscountingCurve,Permanent,Trigger,ObjectOverwrite)</f>
        <v>obj_00676#0000</v>
      </c>
      <c r="AB148" s="50" t="str">
        <f>_xll.qlVanillaSwapFromSwapIndex(,AA148,R148)</f>
        <v>obj_008e3#0000</v>
      </c>
      <c r="AH148" s="50" t="str">
        <v/>
      </c>
    </row>
    <row r="149" spans="13:34" x14ac:dyDescent="0.2">
      <c r="M149" s="94" t="s">
        <v>155</v>
      </c>
      <c r="N149" s="94" t="s">
        <v>80</v>
      </c>
      <c r="O149" s="94" t="s">
        <v>92</v>
      </c>
      <c r="P149" s="94" t="str">
        <f t="shared" si="18"/>
        <v>EUR4F30Y_Quote</v>
      </c>
      <c r="Q149" s="171"/>
      <c r="R149" s="106">
        <f>_xll.qlInterestRateIndexFixingDate(AA149,S149)</f>
        <v>44183</v>
      </c>
      <c r="S149" s="106">
        <f>_xll.qlCalendarAdvance(Calendar,SettlementDate,N149,"mf",TRUE,Trigger)</f>
        <v>44187</v>
      </c>
      <c r="T149" s="106">
        <f>_xll.qlInterestRateIndexMaturity(AA149,S149)</f>
        <v>55144</v>
      </c>
      <c r="U149" s="97">
        <f>_xll.qlIndexFixing(AA149,R149,TRUE,_xll.ohTrigger(Trigger,Trigger6M,InterestRatesTrigger))</f>
        <v>1.4885083701506664E-2</v>
      </c>
      <c r="V149" s="97">
        <f>_xll.qlQuoteValue(P149,_xll.ohTrigger(Trigger,Trigger6M,InterestRatesTrigger))</f>
        <v>1.4879999999999999E-2</v>
      </c>
      <c r="W149" s="94" t="b">
        <f t="shared" si="19"/>
        <v>1</v>
      </c>
      <c r="X149" s="124">
        <f t="shared" si="20"/>
        <v>5.083701506664734E-2</v>
      </c>
      <c r="Y149" s="131" t="b">
        <f>ABS(X149/10000)&lt;=ABS('General Settings'!$D$32)</f>
        <v>1</v>
      </c>
      <c r="AA149" s="50" t="str">
        <f>_xll.qlSwapIndex(,,O149,SettlementDays,Currency,Calendar,FixedLegTenor,FixedLegBDC,FixedLegDayCounter,Index6M,DiscountingCurve,Permanent,Trigger,ObjectOverwrite)</f>
        <v>obj_00736#0000</v>
      </c>
      <c r="AB149" s="50" t="str">
        <f>_xll.qlVanillaSwapFromSwapIndex(,AA149,R149)</f>
        <v>obj_008a0#0000</v>
      </c>
      <c r="AH149" s="50" t="str">
        <v/>
      </c>
    </row>
    <row r="150" spans="13:34" x14ac:dyDescent="0.2">
      <c r="M150" s="163" t="s">
        <v>155</v>
      </c>
      <c r="N150" s="163" t="s">
        <v>81</v>
      </c>
      <c r="O150" s="163" t="s">
        <v>33</v>
      </c>
      <c r="P150" s="163" t="str">
        <f t="shared" si="18"/>
        <v>EUR5F1Y_Quote</v>
      </c>
      <c r="Q150" s="175"/>
      <c r="R150" s="164">
        <f>_xll.qlInterestRateIndexFixingDate(AA150,S150)</f>
        <v>44550</v>
      </c>
      <c r="S150" s="164">
        <f>_xll.qlCalendarAdvance(Calendar,SettlementDate,N150,"mf",TRUE,Trigger)</f>
        <v>44552</v>
      </c>
      <c r="T150" s="164">
        <f>_xll.qlInterestRateIndexMaturity(AA150,S150)</f>
        <v>44917</v>
      </c>
      <c r="U150" s="165">
        <f>_xll.qlIndexFixing(AA150,R150,TRUE,_xll.ohTrigger(Trigger,Trigger6M,InterestRatesTrigger))</f>
        <v>8.5424710908215216E-3</v>
      </c>
      <c r="V150" s="165">
        <f>_xll.qlQuoteValue(P150,_xll.ohTrigger(Trigger,Trigger6M,InterestRatesTrigger))</f>
        <v>8.539999999999999E-3</v>
      </c>
      <c r="W150" s="163" t="b">
        <f t="shared" si="19"/>
        <v>1</v>
      </c>
      <c r="X150" s="166">
        <f t="shared" si="20"/>
        <v>2.4710908215225952E-2</v>
      </c>
      <c r="Y150" s="123" t="b">
        <f>ABS(X150/10000)&lt;=ABS('General Settings'!$D$32)</f>
        <v>1</v>
      </c>
      <c r="AA150" s="50" t="str">
        <f>_xll.qlSwapIndex(,,O150,SettlementDays,Currency,Calendar,FixedLegTenor,FixedLegBDC,FixedLegDayCounter,Index6M,DiscountingCurve,Permanent,Trigger,ObjectOverwrite)</f>
        <v>obj_0072b#0000</v>
      </c>
      <c r="AB150" s="50" t="str">
        <f>_xll.qlVanillaSwapFromSwapIndex(,AA150,R150)</f>
        <v>obj_0088b#0000</v>
      </c>
      <c r="AH150" s="50" t="str">
        <v/>
      </c>
    </row>
    <row r="151" spans="13:34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71"/>
      <c r="R151" s="106">
        <f>_xll.qlInterestRateIndexFixingDate(AA151,S151)</f>
        <v>44550</v>
      </c>
      <c r="S151" s="106">
        <f>_xll.qlCalendarAdvance(Calendar,SettlementDate,N151,"mf",TRUE,Trigger)</f>
        <v>44552</v>
      </c>
      <c r="T151" s="106">
        <f>_xll.qlInterestRateIndexMaturity(AA151,S151)</f>
        <v>45282</v>
      </c>
      <c r="U151" s="97">
        <f>_xll.qlIndexFixing(AA151,R151,TRUE,_xll.ohTrigger(Trigger,Trigger6M,InterestRatesTrigger))</f>
        <v>9.9773450936993021E-3</v>
      </c>
      <c r="V151" s="97">
        <f>_xll.qlQuoteValue(P151,_xll.ohTrigger(Trigger,Trigger6M,InterestRatesTrigger))</f>
        <v>9.9799999999999993E-3</v>
      </c>
      <c r="W151" s="94" t="b">
        <f t="shared" si="19"/>
        <v>1</v>
      </c>
      <c r="X151" s="124">
        <f t="shared" si="20"/>
        <v>-2.6549063006971879E-2</v>
      </c>
      <c r="Y151" s="50" t="b">
        <f>ABS(X151/10000)&lt;=ABS('General Settings'!$D$32)</f>
        <v>1</v>
      </c>
      <c r="AA151" s="50" t="str">
        <f>_xll.qlSwapIndex(,,O151,SettlementDays,Currency,Calendar,FixedLegTenor,FixedLegBDC,FixedLegDayCounter,Index6M,DiscountingCurve,Permanent,Trigger,ObjectOverwrite)</f>
        <v>obj_00703#0000</v>
      </c>
      <c r="AB151" s="50" t="str">
        <f>_xll.qlVanillaSwapFromSwapIndex(,AA151,R151)</f>
        <v>obj_0088e#0000</v>
      </c>
      <c r="AH151" s="50" t="str">
        <v/>
      </c>
    </row>
    <row r="152" spans="13:34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71"/>
      <c r="R152" s="106">
        <f>_xll.qlInterestRateIndexFixingDate(AA152,S152)</f>
        <v>44550</v>
      </c>
      <c r="S152" s="106">
        <f>_xll.qlCalendarAdvance(Calendar,SettlementDate,N152,"mf",TRUE,Trigger)</f>
        <v>44552</v>
      </c>
      <c r="T152" s="106">
        <f>_xll.qlInterestRateIndexMaturity(AA152,S152)</f>
        <v>45649</v>
      </c>
      <c r="U152" s="97">
        <f>_xll.qlIndexFixing(AA152,R152,TRUE,_xll.ohTrigger(Trigger,Trigger6M,InterestRatesTrigger))</f>
        <v>1.1302198782110928E-2</v>
      </c>
      <c r="V152" s="97">
        <f>_xll.qlQuoteValue(P152,_xll.ohTrigger(Trigger,Trigger6M,InterestRatesTrigger))</f>
        <v>1.1300000000000001E-2</v>
      </c>
      <c r="W152" s="94" t="b">
        <f t="shared" si="19"/>
        <v>1</v>
      </c>
      <c r="X152" s="124">
        <f t="shared" si="20"/>
        <v>2.1987821109265004E-2</v>
      </c>
      <c r="Y152" s="50" t="b">
        <f>ABS(X152/10000)&lt;=ABS('General Settings'!$D$32)</f>
        <v>1</v>
      </c>
      <c r="AA152" s="50" t="str">
        <f>_xll.qlSwapIndex(,,O152,SettlementDays,Currency,Calendar,FixedLegTenor,FixedLegBDC,FixedLegDayCounter,Index6M,DiscountingCurve,Permanent,Trigger,ObjectOverwrite)</f>
        <v>obj_00616#0000</v>
      </c>
      <c r="AB152" s="50" t="str">
        <f>_xll.qlVanillaSwapFromSwapIndex(,AA152,R152)</f>
        <v>obj_00857#0000</v>
      </c>
      <c r="AH152" s="50" t="str">
        <v/>
      </c>
    </row>
    <row r="153" spans="13:34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71"/>
      <c r="R153" s="106">
        <f>_xll.qlInterestRateIndexFixingDate(AA153,S153)</f>
        <v>44550</v>
      </c>
      <c r="S153" s="106">
        <f>_xll.qlCalendarAdvance(Calendar,SettlementDate,N153,"mf",TRUE,Trigger)</f>
        <v>44552</v>
      </c>
      <c r="T153" s="106">
        <f>_xll.qlInterestRateIndexMaturity(AA153,S153)</f>
        <v>46013</v>
      </c>
      <c r="U153" s="97">
        <f>_xll.qlIndexFixing(AA153,R153,TRUE,_xll.ohTrigger(Trigger,Trigger6M,InterestRatesTrigger))</f>
        <v>1.2449176030268877E-2</v>
      </c>
      <c r="V153" s="97">
        <f>_xll.qlQuoteValue(P153,_xll.ohTrigger(Trigger,Trigger6M,InterestRatesTrigger))</f>
        <v>1.2450000000000001E-2</v>
      </c>
      <c r="W153" s="94" t="b">
        <f t="shared" si="19"/>
        <v>1</v>
      </c>
      <c r="X153" s="124">
        <f t="shared" si="20"/>
        <v>-8.2396973112401628E-3</v>
      </c>
      <c r="Y153" s="50" t="b">
        <f>ABS(X153/10000)&lt;=ABS('General Settings'!$D$32)</f>
        <v>1</v>
      </c>
      <c r="AA153" s="50" t="str">
        <f>_xll.qlSwapIndex(,,O153,SettlementDays,Currency,Calendar,FixedLegTenor,FixedLegBDC,FixedLegDayCounter,Index6M,DiscountingCurve,Permanent,Trigger,ObjectOverwrite)</f>
        <v>obj_0060b#0000</v>
      </c>
      <c r="AB153" s="50" t="str">
        <f>_xll.qlVanillaSwapFromSwapIndex(,AA153,R153)</f>
        <v>obj_00830#0000</v>
      </c>
      <c r="AH153" s="50" t="str">
        <v/>
      </c>
    </row>
    <row r="154" spans="13:34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71"/>
      <c r="R154" s="106">
        <f>_xll.qlInterestRateIndexFixingDate(AA154,S154)</f>
        <v>44550</v>
      </c>
      <c r="S154" s="106">
        <f>_xll.qlCalendarAdvance(Calendar,SettlementDate,N154,"mf",TRUE,Trigger)</f>
        <v>44552</v>
      </c>
      <c r="T154" s="106">
        <f>_xll.qlInterestRateIndexMaturity(AA154,S154)</f>
        <v>46378</v>
      </c>
      <c r="U154" s="97">
        <f>_xll.qlIndexFixing(AA154,R154,TRUE,_xll.ohTrigger(Trigger,Trigger6M,InterestRatesTrigger))</f>
        <v>1.3405910029560245E-2</v>
      </c>
      <c r="V154" s="97">
        <f>_xll.qlQuoteValue(P154,_xll.ohTrigger(Trigger,Trigger6M,InterestRatesTrigger))</f>
        <v>1.341E-2</v>
      </c>
      <c r="W154" s="94" t="b">
        <f t="shared" si="19"/>
        <v>1</v>
      </c>
      <c r="X154" s="124">
        <f t="shared" si="20"/>
        <v>-4.0899704397551195E-2</v>
      </c>
      <c r="Y154" s="50" t="b">
        <f>ABS(X154/10000)&lt;=ABS('General Settings'!$D$32)</f>
        <v>1</v>
      </c>
      <c r="AA154" s="50" t="str">
        <f>_xll.qlSwapIndex(,,O154,SettlementDays,Currency,Calendar,FixedLegTenor,FixedLegBDC,FixedLegDayCounter,Index6M,DiscountingCurve,Permanent,Trigger,ObjectOverwrite)</f>
        <v>obj_0060a#0000</v>
      </c>
      <c r="AB154" s="50" t="str">
        <f>_xll.qlVanillaSwapFromSwapIndex(,AA154,R154)</f>
        <v>obj_00823#0000</v>
      </c>
      <c r="AH154" s="50" t="str">
        <v/>
      </c>
    </row>
    <row r="155" spans="13:34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71"/>
      <c r="R155" s="106">
        <f>_xll.qlInterestRateIndexFixingDate(AA155,S155)</f>
        <v>44550</v>
      </c>
      <c r="S155" s="106">
        <f>_xll.qlCalendarAdvance(Calendar,SettlementDate,N155,"mf",TRUE,Trigger)</f>
        <v>44552</v>
      </c>
      <c r="T155" s="106">
        <f>_xll.qlInterestRateIndexMaturity(AA155,S155)</f>
        <v>46743</v>
      </c>
      <c r="U155" s="97">
        <f>_xll.qlIndexFixing(AA155,R155,TRUE,_xll.ohTrigger(Trigger,Trigger6M,InterestRatesTrigger))</f>
        <v>1.4170044881305188E-2</v>
      </c>
      <c r="V155" s="97">
        <f>_xll.qlQuoteValue(P155,_xll.ohTrigger(Trigger,Trigger6M,InterestRatesTrigger))</f>
        <v>1.4159999999999999E-2</v>
      </c>
      <c r="W155" s="94" t="b">
        <f t="shared" si="19"/>
        <v>1</v>
      </c>
      <c r="X155" s="124">
        <f t="shared" si="20"/>
        <v>0.10044881305189268</v>
      </c>
      <c r="Y155" s="50" t="b">
        <f>ABS(X155/10000)&lt;=ABS('General Settings'!$D$32)</f>
        <v>1</v>
      </c>
      <c r="AA155" s="50" t="str">
        <f>_xll.qlSwapIndex(,,O155,SettlementDays,Currency,Calendar,FixedLegTenor,FixedLegBDC,FixedLegDayCounter,Index6M,DiscountingCurve,Permanent,Trigger,ObjectOverwrite)</f>
        <v>obj_006db#0000</v>
      </c>
      <c r="AB155" s="50" t="str">
        <f>_xll.qlVanillaSwapFromSwapIndex(,AA155,R155)</f>
        <v>obj_007ef#0000</v>
      </c>
      <c r="AH155" s="50" t="str">
        <v/>
      </c>
    </row>
    <row r="156" spans="13:34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71"/>
      <c r="R156" s="106">
        <f>_xll.qlInterestRateIndexFixingDate(AA156,S156)</f>
        <v>44550</v>
      </c>
      <c r="S156" s="106">
        <f>_xll.qlCalendarAdvance(Calendar,SettlementDate,N156,"mf",TRUE,Trigger)</f>
        <v>44552</v>
      </c>
      <c r="T156" s="106">
        <f>_xll.qlInterestRateIndexMaturity(AA156,S156)</f>
        <v>47109</v>
      </c>
      <c r="U156" s="97">
        <f>_xll.qlIndexFixing(AA156,R156,TRUE,_xll.ohTrigger(Trigger,Trigger6M,InterestRatesTrigger))</f>
        <v>1.4784618609019499E-2</v>
      </c>
      <c r="V156" s="97">
        <f>_xll.qlQuoteValue(P156,_xll.ohTrigger(Trigger,Trigger6M,InterestRatesTrigger))</f>
        <v>1.478E-2</v>
      </c>
      <c r="W156" s="94" t="b">
        <f t="shared" si="19"/>
        <v>1</v>
      </c>
      <c r="X156" s="124">
        <f t="shared" si="20"/>
        <v>4.6186090194993978E-2</v>
      </c>
      <c r="Y156" s="50" t="b">
        <f>ABS(X156/10000)&lt;=ABS('General Settings'!$D$32)</f>
        <v>1</v>
      </c>
      <c r="AA156" s="50" t="str">
        <f>_xll.qlSwapIndex(,,O156,SettlementDays,Currency,Calendar,FixedLegTenor,FixedLegBDC,FixedLegDayCounter,Index6M,DiscountingCurve,Permanent,Trigger,ObjectOverwrite)</f>
        <v>obj_0068b#0000</v>
      </c>
      <c r="AB156" s="50" t="str">
        <f>_xll.qlVanillaSwapFromSwapIndex(,AA156,R156)</f>
        <v>obj_0089f#0000</v>
      </c>
      <c r="AH156" s="50" t="str">
        <v/>
      </c>
    </row>
    <row r="157" spans="13:34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71"/>
      <c r="R157" s="106">
        <f>_xll.qlInterestRateIndexFixingDate(AA157,S157)</f>
        <v>44550</v>
      </c>
      <c r="S157" s="106">
        <f>_xll.qlCalendarAdvance(Calendar,SettlementDate,N157,"mf",TRUE,Trigger)</f>
        <v>44552</v>
      </c>
      <c r="T157" s="106">
        <f>_xll.qlInterestRateIndexMaturity(AA157,S157)</f>
        <v>47476</v>
      </c>
      <c r="U157" s="97">
        <f>_xll.qlIndexFixing(AA157,R157,TRUE,_xll.ohTrigger(Trigger,Trigger6M,InterestRatesTrigger))</f>
        <v>1.5266352453415039E-2</v>
      </c>
      <c r="V157" s="97">
        <f>_xll.qlQuoteValue(P157,_xll.ohTrigger(Trigger,Trigger6M,InterestRatesTrigger))</f>
        <v>1.5250000000000001E-2</v>
      </c>
      <c r="W157" s="94" t="b">
        <f t="shared" si="19"/>
        <v>1</v>
      </c>
      <c r="X157" s="124">
        <f t="shared" si="20"/>
        <v>0.16352453415037146</v>
      </c>
      <c r="Y157" s="50" t="b">
        <f>ABS(X157/10000)&lt;=ABS('General Settings'!$D$32)</f>
        <v>1</v>
      </c>
      <c r="AA157" s="50" t="str">
        <f>_xll.qlSwapIndex(,,O157,SettlementDays,Currency,Calendar,FixedLegTenor,FixedLegBDC,FixedLegDayCounter,Index6M,DiscountingCurve,Permanent,Trigger,ObjectOverwrite)</f>
        <v>obj_0061e#0000</v>
      </c>
      <c r="AB157" s="50" t="str">
        <f>_xll.qlVanillaSwapFromSwapIndex(,AA157,R157)</f>
        <v>obj_0087b#0000</v>
      </c>
      <c r="AH157" s="50" t="str">
        <v/>
      </c>
    </row>
    <row r="158" spans="13:34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71"/>
      <c r="R158" s="106">
        <f>_xll.qlInterestRateIndexFixingDate(AA158,S158)</f>
        <v>44550</v>
      </c>
      <c r="S158" s="106">
        <f>_xll.qlCalendarAdvance(Calendar,SettlementDate,N158,"mf",TRUE,Trigger)</f>
        <v>44552</v>
      </c>
      <c r="T158" s="106">
        <f>_xll.qlInterestRateIndexMaturity(AA158,S158)</f>
        <v>47840</v>
      </c>
      <c r="U158" s="97">
        <f>_xll.qlIndexFixing(AA158,R158,TRUE,_xll.ohTrigger(Trigger,Trigger6M,InterestRatesTrigger))</f>
        <v>1.5635921100021526E-2</v>
      </c>
      <c r="V158" s="97">
        <f>_xll.qlQuoteValue(P158,_xll.ohTrigger(Trigger,Trigger6M,InterestRatesTrigger))</f>
        <v>1.5629999999999998E-2</v>
      </c>
      <c r="W158" s="94" t="b">
        <f t="shared" si="19"/>
        <v>1</v>
      </c>
      <c r="X158" s="124">
        <f t="shared" si="20"/>
        <v>5.9211000215282639E-2</v>
      </c>
      <c r="Y158" s="50" t="b">
        <f>ABS(X158/10000)&lt;=ABS('General Settings'!$D$32)</f>
        <v>1</v>
      </c>
      <c r="AA158" s="50" t="str">
        <f>_xll.qlSwapIndex(,,O158,SettlementDays,Currency,Calendar,FixedLegTenor,FixedLegBDC,FixedLegDayCounter,Index6M,DiscountingCurve,Permanent,Trigger,ObjectOverwrite)</f>
        <v>obj_005c8#0000</v>
      </c>
      <c r="AB158" s="50" t="str">
        <f>_xll.qlVanillaSwapFromSwapIndex(,AA158,R158)</f>
        <v>obj_008ac#0000</v>
      </c>
      <c r="AH158" s="50" t="str">
        <v/>
      </c>
    </row>
    <row r="159" spans="13:34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71"/>
      <c r="R159" s="106">
        <f>_xll.qlInterestRateIndexFixingDate(AA159,S159)</f>
        <v>44550</v>
      </c>
      <c r="S159" s="106">
        <f>_xll.qlCalendarAdvance(Calendar,SettlementDate,N159,"mf",TRUE,Trigger)</f>
        <v>44552</v>
      </c>
      <c r="T159" s="106">
        <f>_xll.qlInterestRateIndexMaturity(AA159,S159)</f>
        <v>48204</v>
      </c>
      <c r="U159" s="97">
        <f>_xll.qlIndexFixing(AA159,R159,TRUE,_xll.ohTrigger(Trigger,Trigger6M,InterestRatesTrigger))</f>
        <v>1.5911719536547714E-2</v>
      </c>
      <c r="V159" s="97">
        <f>_xll.qlQuoteValue(P159,_xll.ohTrigger(Trigger,Trigger6M,InterestRatesTrigger))</f>
        <v>1.5910000000000001E-2</v>
      </c>
      <c r="W159" s="94" t="b">
        <f t="shared" si="19"/>
        <v>1</v>
      </c>
      <c r="X159" s="124">
        <f t="shared" si="20"/>
        <v>1.7195365477132296E-2</v>
      </c>
      <c r="Y159" s="50" t="b">
        <f>ABS(X159/10000)&lt;=ABS('General Settings'!$D$32)</f>
        <v>1</v>
      </c>
      <c r="AA159" s="50" t="str">
        <f>_xll.qlSwapIndex(,,O159,SettlementDays,Currency,Calendar,FixedLegTenor,FixedLegBDC,FixedLegDayCounter,Index6M,DiscountingCurve,Permanent,Trigger,ObjectOverwrite)</f>
        <v>obj_006e3#0000</v>
      </c>
      <c r="AB159" s="50" t="str">
        <f>_xll.qlVanillaSwapFromSwapIndex(,AA159,R159)</f>
        <v>obj_007cd#0000</v>
      </c>
      <c r="AH159" s="50" t="str">
        <v/>
      </c>
    </row>
    <row r="160" spans="13:34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71"/>
      <c r="R160" s="106">
        <f>_xll.qlInterestRateIndexFixingDate(AA160,S160)</f>
        <v>44550</v>
      </c>
      <c r="S160" s="106">
        <f>_xll.qlCalendarAdvance(Calendar,SettlementDate,N160,"mf",TRUE,Trigger)</f>
        <v>44552</v>
      </c>
      <c r="T160" s="106">
        <f>_xll.qlInterestRateIndexMaturity(AA160,S160)</f>
        <v>48570</v>
      </c>
      <c r="U160" s="97">
        <f>_xll.qlIndexFixing(AA160,R160,TRUE,_xll.ohTrigger(Trigger,Trigger6M,InterestRatesTrigger))</f>
        <v>1.6110654284717071E-2</v>
      </c>
      <c r="V160" s="97">
        <f>_xll.qlQuoteValue(P160,_xll.ohTrigger(Trigger,Trigger6M,InterestRatesTrigger))</f>
        <v>1.6109999999999999E-2</v>
      </c>
      <c r="W160" s="94" t="b">
        <f t="shared" si="19"/>
        <v>1</v>
      </c>
      <c r="X160" s="124">
        <f t="shared" si="20"/>
        <v>6.5428471707207336E-3</v>
      </c>
      <c r="Y160" s="50" t="b">
        <f>ABS(X160/10000)&lt;=ABS('General Settings'!$D$32)</f>
        <v>1</v>
      </c>
      <c r="AA160" s="50" t="str">
        <f>_xll.qlSwapIndex(,,O160,SettlementDays,Currency,Calendar,FixedLegTenor,FixedLegBDC,FixedLegDayCounter,Index6M,DiscountingCurve,Permanent,Trigger,ObjectOverwrite)</f>
        <v>obj_006d0#0000</v>
      </c>
      <c r="AB160" s="50" t="str">
        <f>_xll.qlVanillaSwapFromSwapIndex(,AA160,R160)</f>
        <v>obj_00849#0000</v>
      </c>
      <c r="AH160" s="50" t="str">
        <v/>
      </c>
    </row>
    <row r="161" spans="13:34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71"/>
      <c r="R161" s="106">
        <f>_xll.qlInterestRateIndexFixingDate(AA161,S161)</f>
        <v>44550</v>
      </c>
      <c r="S161" s="106">
        <f>_xll.qlCalendarAdvance(Calendar,SettlementDate,N161,"mf",TRUE,Trigger)</f>
        <v>44552</v>
      </c>
      <c r="T161" s="106">
        <f>_xll.qlInterestRateIndexMaturity(AA161,S161)</f>
        <v>48935</v>
      </c>
      <c r="U161" s="97">
        <f>_xll.qlIndexFixing(AA161,R161,TRUE,_xll.ohTrigger(Trigger,Trigger6M,InterestRatesTrigger))</f>
        <v>1.6235623778389247E-2</v>
      </c>
      <c r="V161" s="97">
        <f>_xll.qlQuoteValue(P161,_xll.ohTrigger(Trigger,Trigger6M,InterestRatesTrigger))</f>
        <v>1.6240000000000001E-2</v>
      </c>
      <c r="W161" s="94" t="b">
        <f t="shared" si="19"/>
        <v>1</v>
      </c>
      <c r="X161" s="124">
        <f t="shared" si="20"/>
        <v>-4.3762216107544327E-2</v>
      </c>
      <c r="Y161" s="50" t="b">
        <f>ABS(X161/10000)&lt;=ABS('General Settings'!$D$32)</f>
        <v>1</v>
      </c>
      <c r="AA161" s="50" t="str">
        <f>_xll.qlSwapIndex(,,O161,SettlementDays,Currency,Calendar,FixedLegTenor,FixedLegBDC,FixedLegDayCounter,Index6M,DiscountingCurve,Permanent,Trigger,ObjectOverwrite)</f>
        <v>obj_005c6#0000</v>
      </c>
      <c r="AB161" s="50" t="str">
        <f>_xll.qlVanillaSwapFromSwapIndex(,AA161,R161)</f>
        <v>obj_007ed#0000</v>
      </c>
      <c r="AH161" s="50" t="str">
        <v/>
      </c>
    </row>
    <row r="162" spans="13:34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71"/>
      <c r="R162" s="106">
        <f>_xll.qlInterestRateIndexFixingDate(AA162,S162)</f>
        <v>44550</v>
      </c>
      <c r="S162" s="106">
        <f>_xll.qlCalendarAdvance(Calendar,SettlementDate,N162,"mf",TRUE,Trigger)</f>
        <v>44552</v>
      </c>
      <c r="T162" s="106">
        <f>_xll.qlInterestRateIndexMaturity(AA162,S162)</f>
        <v>49300</v>
      </c>
      <c r="U162" s="97">
        <f>_xll.qlIndexFixing(AA162,R162,TRUE,_xll.ohTrigger(Trigger,Trigger6M,InterestRatesTrigger))</f>
        <v>1.6302995886067727E-2</v>
      </c>
      <c r="V162" s="97">
        <f>_xll.qlQuoteValue(P162,_xll.ohTrigger(Trigger,Trigger6M,InterestRatesTrigger))</f>
        <v>1.6300000000000002E-2</v>
      </c>
      <c r="W162" s="94" t="b">
        <f t="shared" si="19"/>
        <v>1</v>
      </c>
      <c r="X162" s="124">
        <f t="shared" si="20"/>
        <v>2.9958860677248289E-2</v>
      </c>
      <c r="Y162" s="50" t="b">
        <f>ABS(X162/10000)&lt;=ABS('General Settings'!$D$32)</f>
        <v>1</v>
      </c>
      <c r="AA162" s="50" t="str">
        <f>_xll.qlSwapIndex(,,O162,SettlementDays,Currency,Calendar,FixedLegTenor,FixedLegBDC,FixedLegDayCounter,Index6M,DiscountingCurve,Permanent,Trigger,ObjectOverwrite)</f>
        <v>obj_00783#0000</v>
      </c>
      <c r="AB162" s="50" t="str">
        <f>_xll.qlVanillaSwapFromSwapIndex(,AA162,R162)</f>
        <v>obj_007ec#0000</v>
      </c>
      <c r="AH162" s="50" t="str">
        <v/>
      </c>
    </row>
    <row r="163" spans="13:34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71"/>
      <c r="R163" s="106">
        <f>_xll.qlInterestRateIndexFixingDate(AA163,S163)</f>
        <v>44550</v>
      </c>
      <c r="S163" s="106">
        <f>_xll.qlCalendarAdvance(Calendar,SettlementDate,N163,"mf",TRUE,Trigger)</f>
        <v>44552</v>
      </c>
      <c r="T163" s="106">
        <f>_xll.qlInterestRateIndexMaturity(AA163,S163)</f>
        <v>49667</v>
      </c>
      <c r="U163" s="97">
        <f>_xll.qlIndexFixing(AA163,R163,TRUE,_xll.ohTrigger(Trigger,Trigger6M,InterestRatesTrigger))</f>
        <v>1.6323665334331338E-2</v>
      </c>
      <c r="V163" s="97">
        <f>_xll.qlQuoteValue(P163,_xll.ohTrigger(Trigger,Trigger6M,InterestRatesTrigger))</f>
        <v>1.6330000000000001E-2</v>
      </c>
      <c r="W163" s="94" t="b">
        <f t="shared" si="19"/>
        <v>1</v>
      </c>
      <c r="X163" s="124">
        <f t="shared" si="20"/>
        <v>-6.3346656686627534E-2</v>
      </c>
      <c r="Y163" s="50" t="b">
        <f>ABS(X163/10000)&lt;=ABS('General Settings'!$D$32)</f>
        <v>1</v>
      </c>
      <c r="AA163" s="50" t="str">
        <f>_xll.qlSwapIndex(,,O163,SettlementDays,Currency,Calendar,FixedLegTenor,FixedLegBDC,FixedLegDayCounter,Index6M,DiscountingCurve,Permanent,Trigger,ObjectOverwrite)</f>
        <v>obj_00735#0000</v>
      </c>
      <c r="AB163" s="50" t="str">
        <f>_xll.qlVanillaSwapFromSwapIndex(,AA163,R163)</f>
        <v>obj_007d3#0000</v>
      </c>
      <c r="AH163" s="50" t="str">
        <v/>
      </c>
    </row>
    <row r="164" spans="13:34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71"/>
      <c r="R164" s="106">
        <f>_xll.qlInterestRateIndexFixingDate(AA164,S164)</f>
        <v>44550</v>
      </c>
      <c r="S164" s="106">
        <f>_xll.qlCalendarAdvance(Calendar,SettlementDate,N164,"mf",TRUE,Trigger)</f>
        <v>44552</v>
      </c>
      <c r="T164" s="106">
        <f>_xll.qlInterestRateIndexMaturity(AA164,S164)</f>
        <v>50031</v>
      </c>
      <c r="U164" s="97">
        <f>_xll.qlIndexFixing(AA164,R164,TRUE,_xll.ohTrigger(Trigger,Trigger6M,InterestRatesTrigger))</f>
        <v>1.6310623535968002E-2</v>
      </c>
      <c r="V164" s="97">
        <f>_xll.qlQuoteValue(P164,_xll.ohTrigger(Trigger,Trigger6M,InterestRatesTrigger))</f>
        <v>1.6310000000000002E-2</v>
      </c>
      <c r="W164" s="94" t="b">
        <f t="shared" si="19"/>
        <v>1</v>
      </c>
      <c r="X164" s="124">
        <f t="shared" si="20"/>
        <v>6.2353596800082678E-3</v>
      </c>
      <c r="Y164" s="50" t="b">
        <f>ABS(X164/10000)&lt;=ABS('General Settings'!$D$32)</f>
        <v>1</v>
      </c>
      <c r="AA164" s="50" t="str">
        <f>_xll.qlSwapIndex(,,O164,SettlementDays,Currency,Calendar,FixedLegTenor,FixedLegBDC,FixedLegDayCounter,Index6M,DiscountingCurve,Permanent,Trigger,ObjectOverwrite)</f>
        <v>obj_0070f#0000</v>
      </c>
      <c r="AB164" s="50" t="str">
        <f>_xll.qlVanillaSwapFromSwapIndex(,AA164,R164)</f>
        <v>obj_008ea#0000</v>
      </c>
      <c r="AH164" s="50" t="str">
        <v/>
      </c>
    </row>
    <row r="165" spans="13:34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71"/>
      <c r="R165" s="106">
        <f>_xll.qlInterestRateIndexFixingDate(AA165,S165)</f>
        <v>44550</v>
      </c>
      <c r="S165" s="106">
        <f>_xll.qlCalendarAdvance(Calendar,SettlementDate,N165,"mf",TRUE,Trigger)</f>
        <v>44552</v>
      </c>
      <c r="T165" s="106">
        <f>_xll.qlInterestRateIndexMaturity(AA165,S165)</f>
        <v>51858</v>
      </c>
      <c r="U165" s="97">
        <f>_xll.qlIndexFixing(AA165,R165,TRUE,_xll.ohTrigger(Trigger,Trigger6M,InterestRatesTrigger))</f>
        <v>1.5956122766600835E-2</v>
      </c>
      <c r="V165" s="97">
        <f>_xll.qlQuoteValue(P165,_xll.ohTrigger(Trigger,Trigger6M,InterestRatesTrigger))</f>
        <v>1.5960000000000002E-2</v>
      </c>
      <c r="W165" s="94" t="b">
        <f t="shared" si="19"/>
        <v>1</v>
      </c>
      <c r="X165" s="124">
        <f t="shared" si="20"/>
        <v>-3.8772333991674013E-2</v>
      </c>
      <c r="Y165" s="50" t="b">
        <f>ABS(X165/10000)&lt;=ABS('General Settings'!$D$32)</f>
        <v>1</v>
      </c>
      <c r="AA165" s="50" t="str">
        <f>_xll.qlSwapIndex(,,O165,SettlementDays,Currency,Calendar,FixedLegTenor,FixedLegBDC,FixedLegDayCounter,Index6M,DiscountingCurve,Permanent,Trigger,ObjectOverwrite)</f>
        <v>obj_00762#0000</v>
      </c>
      <c r="AB165" s="50" t="str">
        <f>_xll.qlVanillaSwapFromSwapIndex(,AA165,R165)</f>
        <v>obj_0084e#0000</v>
      </c>
      <c r="AH165" s="50" t="str">
        <v/>
      </c>
    </row>
    <row r="166" spans="13:34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71"/>
      <c r="R166" s="106">
        <f>_xll.qlInterestRateIndexFixingDate(AA166,S166)</f>
        <v>44550</v>
      </c>
      <c r="S166" s="106">
        <f>_xll.qlCalendarAdvance(Calendar,SettlementDate,N166,"mf",TRUE,Trigger)</f>
        <v>44552</v>
      </c>
      <c r="T166" s="106">
        <f>_xll.qlInterestRateIndexMaturity(AA166,S166)</f>
        <v>53685</v>
      </c>
      <c r="U166" s="97">
        <f>_xll.qlIndexFixing(AA166,R166,TRUE,_xll.ohTrigger(Trigger,Trigger6M,InterestRatesTrigger))</f>
        <v>1.5559723853045019E-2</v>
      </c>
      <c r="V166" s="97">
        <f>_xll.qlQuoteValue(P166,_xll.ohTrigger(Trigger,Trigger6M,InterestRatesTrigger))</f>
        <v>1.5560000000000001E-2</v>
      </c>
      <c r="W166" s="94" t="b">
        <f t="shared" si="19"/>
        <v>1</v>
      </c>
      <c r="X166" s="124">
        <f t="shared" si="20"/>
        <v>-2.7614695498161257E-3</v>
      </c>
      <c r="Y166" s="50" t="b">
        <f>ABS(X166/10000)&lt;=ABS('General Settings'!$D$32)</f>
        <v>1</v>
      </c>
      <c r="AA166" s="50" t="str">
        <f>_xll.qlSwapIndex(,,O166,SettlementDays,Currency,Calendar,FixedLegTenor,FixedLegBDC,FixedLegDayCounter,Index6M,DiscountingCurve,Permanent,Trigger,ObjectOverwrite)</f>
        <v>obj_00660#0000</v>
      </c>
      <c r="AB166" s="50" t="str">
        <f>_xll.qlVanillaSwapFromSwapIndex(,AA166,R166)</f>
        <v>obj_00877#0000</v>
      </c>
      <c r="AH166" s="50" t="str">
        <v/>
      </c>
    </row>
    <row r="167" spans="13:34" x14ac:dyDescent="0.2">
      <c r="M167" s="159" t="s">
        <v>155</v>
      </c>
      <c r="N167" s="159" t="s">
        <v>81</v>
      </c>
      <c r="O167" s="159" t="s">
        <v>92</v>
      </c>
      <c r="P167" s="159" t="str">
        <f t="shared" si="18"/>
        <v>EUR5F30Y_Quote</v>
      </c>
      <c r="Q167" s="174"/>
      <c r="R167" s="160">
        <f>_xll.qlInterestRateIndexFixingDate(AA167,S167)</f>
        <v>44550</v>
      </c>
      <c r="S167" s="160">
        <f>_xll.qlCalendarAdvance(Calendar,SettlementDate,N167,"mf",TRUE,Trigger)</f>
        <v>44552</v>
      </c>
      <c r="T167" s="160">
        <f>_xll.qlInterestRateIndexMaturity(AA167,S167)</f>
        <v>55509</v>
      </c>
      <c r="U167" s="161">
        <f>_xll.qlIndexFixing(AA167,R167,TRUE,_xll.ohTrigger(Trigger,Trigger6M,InterestRatesTrigger))</f>
        <v>1.5210363225553558E-2</v>
      </c>
      <c r="V167" s="161">
        <f>_xll.qlQuoteValue(P167,_xll.ohTrigger(Trigger,Trigger6M,InterestRatesTrigger))</f>
        <v>1.5210000000000001E-2</v>
      </c>
      <c r="W167" s="159" t="b">
        <f t="shared" si="19"/>
        <v>1</v>
      </c>
      <c r="X167" s="162">
        <f t="shared" si="20"/>
        <v>3.6322555355648711E-3</v>
      </c>
      <c r="Y167" s="131" t="b">
        <f>ABS(X167/10000)&lt;=ABS('General Settings'!$D$32)</f>
        <v>1</v>
      </c>
      <c r="AA167" s="50" t="str">
        <f>_xll.qlSwapIndex(,,O167,SettlementDays,Currency,Calendar,FixedLegTenor,FixedLegBDC,FixedLegDayCounter,Index6M,DiscountingCurve,Permanent,Trigger,ObjectOverwrite)</f>
        <v>obj_0062e#0000</v>
      </c>
      <c r="AB167" s="50" t="str">
        <f>_xll.qlVanillaSwapFromSwapIndex(,AA167,R167)</f>
        <v>obj_008eb#0000</v>
      </c>
      <c r="AH167" s="50" t="str">
        <v/>
      </c>
    </row>
    <row r="168" spans="13:34" x14ac:dyDescent="0.2">
      <c r="M168" s="94" t="s">
        <v>155</v>
      </c>
      <c r="N168" s="94" t="s">
        <v>82</v>
      </c>
      <c r="O168" s="94" t="s">
        <v>33</v>
      </c>
      <c r="P168" s="94" t="str">
        <f t="shared" si="18"/>
        <v>EUR6F1Y_Quote</v>
      </c>
      <c r="Q168" s="171"/>
      <c r="R168" s="106">
        <f>_xll.qlInterestRateIndexFixingDate(AA168,S168)</f>
        <v>44915</v>
      </c>
      <c r="S168" s="106">
        <f>_xll.qlCalendarAdvance(Calendar,SettlementDate,N168,"mf",TRUE,Trigger)</f>
        <v>44917</v>
      </c>
      <c r="T168" s="106">
        <f>_xll.qlInterestRateIndexMaturity(AA168,S168)</f>
        <v>45282</v>
      </c>
      <c r="U168" s="97">
        <f>_xll.qlIndexFixing(AA168,R168,TRUE,_xll.ohTrigger(Trigger,Trigger6M,InterestRatesTrigger))</f>
        <v>1.1425456387958262E-2</v>
      </c>
      <c r="V168" s="97">
        <f>_xll.qlQuoteValue(P168,_xll.ohTrigger(Trigger,Trigger6M,InterestRatesTrigger))</f>
        <v>1.1430000000000001E-2</v>
      </c>
      <c r="W168" s="94" t="b">
        <f t="shared" si="19"/>
        <v>1</v>
      </c>
      <c r="X168" s="124">
        <f t="shared" si="20"/>
        <v>-4.5436120417394199E-2</v>
      </c>
      <c r="Y168" s="123" t="b">
        <f>ABS(X168/10000)&lt;=ABS('General Settings'!$D$32)</f>
        <v>1</v>
      </c>
      <c r="AA168" s="50" t="str">
        <f>_xll.qlSwapIndex(,,O168,SettlementDays,Currency,Calendar,FixedLegTenor,FixedLegBDC,FixedLegDayCounter,Index6M,DiscountingCurve,Permanent,Trigger,ObjectOverwrite)</f>
        <v>obj_00631#0000</v>
      </c>
      <c r="AB168" s="50" t="str">
        <f>_xll.qlVanillaSwapFromSwapIndex(,AA168,R168)</f>
        <v>obj_0083d#0000</v>
      </c>
      <c r="AH168" s="50" t="str">
        <v/>
      </c>
    </row>
    <row r="169" spans="13:34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71"/>
      <c r="R169" s="106">
        <f>_xll.qlInterestRateIndexFixingDate(AA169,S169)</f>
        <v>44915</v>
      </c>
      <c r="S169" s="106">
        <f>_xll.qlCalendarAdvance(Calendar,SettlementDate,N169,"mf",TRUE,Trigger)</f>
        <v>44917</v>
      </c>
      <c r="T169" s="106">
        <f>_xll.qlInterestRateIndexMaturity(AA169,S169)</f>
        <v>45649</v>
      </c>
      <c r="U169" s="97">
        <f>_xll.qlIndexFixing(AA169,R169,TRUE,_xll.ohTrigger(Trigger,Trigger6M,InterestRatesTrigger))</f>
        <v>1.2701301932659349E-2</v>
      </c>
      <c r="V169" s="97">
        <f>_xll.qlQuoteValue(P169,_xll.ohTrigger(Trigger,Trigger6M,InterestRatesTrigger))</f>
        <v>1.2699999999999999E-2</v>
      </c>
      <c r="W169" s="94" t="b">
        <f t="shared" si="19"/>
        <v>1</v>
      </c>
      <c r="X169" s="124">
        <f t="shared" si="20"/>
        <v>1.3019326593494834E-2</v>
      </c>
      <c r="Y169" s="50" t="b">
        <f>ABS(X169/10000)&lt;=ABS('General Settings'!$D$32)</f>
        <v>1</v>
      </c>
      <c r="AA169" s="50" t="str">
        <f>_xll.qlSwapIndex(,,O169,SettlementDays,Currency,Calendar,FixedLegTenor,FixedLegBDC,FixedLegDayCounter,Index6M,DiscountingCurve,Permanent,Trigger,ObjectOverwrite)</f>
        <v>obj_00670#0000</v>
      </c>
      <c r="AB169" s="50" t="str">
        <f>_xll.qlVanillaSwapFromSwapIndex(,AA169,R169)</f>
        <v>obj_008bb#0000</v>
      </c>
      <c r="AH169" s="50" t="str">
        <v/>
      </c>
    </row>
    <row r="170" spans="13:34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71"/>
      <c r="R170" s="106">
        <f>_xll.qlInterestRateIndexFixingDate(AA170,S170)</f>
        <v>44915</v>
      </c>
      <c r="S170" s="106">
        <f>_xll.qlCalendarAdvance(Calendar,SettlementDate,N170,"mf",TRUE,Trigger)</f>
        <v>44917</v>
      </c>
      <c r="T170" s="106">
        <f>_xll.qlInterestRateIndexMaturity(AA170,S170)</f>
        <v>46013</v>
      </c>
      <c r="U170" s="97">
        <f>_xll.qlIndexFixing(AA170,R170,TRUE,_xll.ohTrigger(Trigger,Trigger6M,InterestRatesTrigger))</f>
        <v>1.3780375559521942E-2</v>
      </c>
      <c r="V170" s="97">
        <f>_xll.qlQuoteValue(P170,_xll.ohTrigger(Trigger,Trigger6M,InterestRatesTrigger))</f>
        <v>1.3780000000000001E-2</v>
      </c>
      <c r="W170" s="94" t="b">
        <f t="shared" si="19"/>
        <v>1</v>
      </c>
      <c r="X170" s="124">
        <f t="shared" si="20"/>
        <v>3.7555952194130715E-3</v>
      </c>
      <c r="Y170" s="50" t="b">
        <f>ABS(X170/10000)&lt;=ABS('General Settings'!$D$32)</f>
        <v>1</v>
      </c>
      <c r="AA170" s="50" t="str">
        <f>_xll.qlSwapIndex(,,O170,SettlementDays,Currency,Calendar,FixedLegTenor,FixedLegBDC,FixedLegDayCounter,Index6M,DiscountingCurve,Permanent,Trigger,ObjectOverwrite)</f>
        <v>obj_00681#0000</v>
      </c>
      <c r="AB170" s="50" t="str">
        <f>_xll.qlVanillaSwapFromSwapIndex(,AA170,R170)</f>
        <v>obj_007db#0000</v>
      </c>
      <c r="AH170" s="50" t="str">
        <v/>
      </c>
    </row>
    <row r="171" spans="13:34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71"/>
      <c r="R171" s="106">
        <f>_xll.qlInterestRateIndexFixingDate(AA171,S171)</f>
        <v>44915</v>
      </c>
      <c r="S171" s="106">
        <f>_xll.qlCalendarAdvance(Calendar,SettlementDate,N171,"mf",TRUE,Trigger)</f>
        <v>44917</v>
      </c>
      <c r="T171" s="106">
        <f>_xll.qlInterestRateIndexMaturity(AA171,S171)</f>
        <v>46378</v>
      </c>
      <c r="U171" s="97">
        <f>_xll.qlIndexFixing(AA171,R171,TRUE,_xll.ohTrigger(Trigger,Trigger6M,InterestRatesTrigger))</f>
        <v>1.4657942274966621E-2</v>
      </c>
      <c r="V171" s="97">
        <f>_xll.qlQuoteValue(P171,_xll.ohTrigger(Trigger,Trigger6M,InterestRatesTrigger))</f>
        <v>1.4659999999999999E-2</v>
      </c>
      <c r="W171" s="94" t="b">
        <f t="shared" si="19"/>
        <v>1</v>
      </c>
      <c r="X171" s="124">
        <f t="shared" si="20"/>
        <v>-2.057725033378574E-2</v>
      </c>
      <c r="Y171" s="50" t="b">
        <f>ABS(X171/10000)&lt;=ABS('General Settings'!$D$32)</f>
        <v>1</v>
      </c>
      <c r="AA171" s="50" t="str">
        <f>_xll.qlSwapIndex(,,O171,SettlementDays,Currency,Calendar,FixedLegTenor,FixedLegBDC,FixedLegDayCounter,Index6M,DiscountingCurve,Permanent,Trigger,ObjectOverwrite)</f>
        <v>obj_006e7#0000</v>
      </c>
      <c r="AB171" s="50" t="str">
        <f>_xll.qlVanillaSwapFromSwapIndex(,AA171,R171)</f>
        <v>obj_007a0#0000</v>
      </c>
      <c r="AH171" s="50" t="str">
        <v/>
      </c>
    </row>
    <row r="172" spans="13:34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71"/>
      <c r="R172" s="106">
        <f>_xll.qlInterestRateIndexFixingDate(AA172,S172)</f>
        <v>44915</v>
      </c>
      <c r="S172" s="106">
        <f>_xll.qlCalendarAdvance(Calendar,SettlementDate,N172,"mf",TRUE,Trigger)</f>
        <v>44917</v>
      </c>
      <c r="T172" s="106">
        <f>_xll.qlInterestRateIndexMaturity(AA172,S172)</f>
        <v>46743</v>
      </c>
      <c r="U172" s="97">
        <f>_xll.qlIndexFixing(AA172,R172,TRUE,_xll.ohTrigger(Trigger,Trigger6M,InterestRatesTrigger))</f>
        <v>1.5337980678198349E-2</v>
      </c>
      <c r="V172" s="97">
        <f>_xll.qlQuoteValue(P172,_xll.ohTrigger(Trigger,Trigger6M,InterestRatesTrigger))</f>
        <v>1.532E-2</v>
      </c>
      <c r="W172" s="94" t="b">
        <f t="shared" si="19"/>
        <v>1</v>
      </c>
      <c r="X172" s="124">
        <f t="shared" si="20"/>
        <v>0.17980678198348948</v>
      </c>
      <c r="Y172" s="50" t="b">
        <f>ABS(X172/10000)&lt;=ABS('General Settings'!$D$32)</f>
        <v>1</v>
      </c>
      <c r="AA172" s="50" t="str">
        <f>_xll.qlSwapIndex(,,O172,SettlementDays,Currency,Calendar,FixedLegTenor,FixedLegBDC,FixedLegDayCounter,Index6M,DiscountingCurve,Permanent,Trigger,ObjectOverwrite)</f>
        <v>obj_006d9#0000</v>
      </c>
      <c r="AB172" s="50" t="str">
        <f>_xll.qlVanillaSwapFromSwapIndex(,AA172,R172)</f>
        <v>obj_00834#0000</v>
      </c>
      <c r="AH172" s="50" t="str">
        <v/>
      </c>
    </row>
    <row r="173" spans="13:34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71"/>
      <c r="R173" s="106">
        <f>_xll.qlInterestRateIndexFixingDate(AA173,S173)</f>
        <v>44915</v>
      </c>
      <c r="S173" s="106">
        <f>_xll.qlCalendarAdvance(Calendar,SettlementDate,N173,"mf",TRUE,Trigger)</f>
        <v>44917</v>
      </c>
      <c r="T173" s="106">
        <f>_xll.qlInterestRateIndexMaturity(AA173,S173)</f>
        <v>47109</v>
      </c>
      <c r="U173" s="97">
        <f>_xll.qlIndexFixing(AA173,R173,TRUE,_xll.ohTrigger(Trigger,Trigger6M,InterestRatesTrigger))</f>
        <v>1.5872837411753035E-2</v>
      </c>
      <c r="V173" s="97">
        <f>_xll.qlQuoteValue(P173,_xll.ohTrigger(Trigger,Trigger6M,InterestRatesTrigger))</f>
        <v>1.5869999999999999E-2</v>
      </c>
      <c r="W173" s="94" t="b">
        <f t="shared" si="19"/>
        <v>1</v>
      </c>
      <c r="X173" s="124">
        <f t="shared" si="20"/>
        <v>2.8374117530365062E-2</v>
      </c>
      <c r="Y173" s="50" t="b">
        <f>ABS(X173/10000)&lt;=ABS('General Settings'!$D$32)</f>
        <v>1</v>
      </c>
      <c r="AA173" s="50" t="str">
        <f>_xll.qlSwapIndex(,,O173,SettlementDays,Currency,Calendar,FixedLegTenor,FixedLegBDC,FixedLegDayCounter,Index6M,DiscountingCurve,Permanent,Trigger,ObjectOverwrite)</f>
        <v>obj_005d8#0000</v>
      </c>
      <c r="AB173" s="50" t="str">
        <f>_xll.qlVanillaSwapFromSwapIndex(,AA173,R173)</f>
        <v>obj_008d1#0000</v>
      </c>
      <c r="AH173" s="50" t="str">
        <v/>
      </c>
    </row>
    <row r="174" spans="13:34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71"/>
      <c r="R174" s="106">
        <f>_xll.qlInterestRateIndexFixingDate(AA174,S174)</f>
        <v>44915</v>
      </c>
      <c r="S174" s="106">
        <f>_xll.qlCalendarAdvance(Calendar,SettlementDate,N174,"mf",TRUE,Trigger)</f>
        <v>44917</v>
      </c>
      <c r="T174" s="106">
        <f>_xll.qlInterestRateIndexMaturity(AA174,S174)</f>
        <v>47476</v>
      </c>
      <c r="U174" s="97">
        <f>_xll.qlIndexFixing(AA174,R174,TRUE,_xll.ohTrigger(Trigger,Trigger6M,InterestRatesTrigger))</f>
        <v>1.6278604300679567E-2</v>
      </c>
      <c r="V174" s="97">
        <f>_xll.qlQuoteValue(P174,_xll.ohTrigger(Trigger,Trigger6M,InterestRatesTrigger))</f>
        <v>1.626E-2</v>
      </c>
      <c r="W174" s="94" t="b">
        <f t="shared" si="19"/>
        <v>1</v>
      </c>
      <c r="X174" s="124">
        <f t="shared" si="20"/>
        <v>0.18604300679566504</v>
      </c>
      <c r="Y174" s="50" t="b">
        <f>ABS(X174/10000)&lt;=ABS('General Settings'!$D$32)</f>
        <v>1</v>
      </c>
      <c r="AA174" s="50" t="str">
        <f>_xll.qlSwapIndex(,,O174,SettlementDays,Currency,Calendar,FixedLegTenor,FixedLegBDC,FixedLegDayCounter,Index6M,DiscountingCurve,Permanent,Trigger,ObjectOverwrite)</f>
        <v>obj_0072a#0000</v>
      </c>
      <c r="AB174" s="50" t="str">
        <f>_xll.qlVanillaSwapFromSwapIndex(,AA174,R174)</f>
        <v>obj_00828#0000</v>
      </c>
      <c r="AH174" s="50" t="str">
        <v/>
      </c>
    </row>
    <row r="175" spans="13:34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71"/>
      <c r="R175" s="106">
        <f>_xll.qlInterestRateIndexFixingDate(AA175,S175)</f>
        <v>44915</v>
      </c>
      <c r="S175" s="106">
        <f>_xll.qlCalendarAdvance(Calendar,SettlementDate,N175,"mf",TRUE,Trigger)</f>
        <v>44917</v>
      </c>
      <c r="T175" s="106">
        <f>_xll.qlInterestRateIndexMaturity(AA175,S175)</f>
        <v>47840</v>
      </c>
      <c r="U175" s="97">
        <f>_xll.qlIndexFixing(AA175,R175,TRUE,_xll.ohTrigger(Trigger,Trigger6M,InterestRatesTrigger))</f>
        <v>1.6578521648509009E-2</v>
      </c>
      <c r="V175" s="97">
        <f>_xll.qlQuoteValue(P175,_xll.ohTrigger(Trigger,Trigger6M,InterestRatesTrigger))</f>
        <v>1.6570000000000001E-2</v>
      </c>
      <c r="W175" s="94" t="b">
        <f t="shared" si="19"/>
        <v>1</v>
      </c>
      <c r="X175" s="124">
        <f t="shared" si="20"/>
        <v>8.5216485090078287E-2</v>
      </c>
      <c r="Y175" s="50" t="b">
        <f>ABS(X175/10000)&lt;=ABS('General Settings'!$D$32)</f>
        <v>1</v>
      </c>
      <c r="AA175" s="50" t="str">
        <f>_xll.qlSwapIndex(,,O175,SettlementDays,Currency,Calendar,FixedLegTenor,FixedLegBDC,FixedLegDayCounter,Index6M,DiscountingCurve,Permanent,Trigger,ObjectOverwrite)</f>
        <v>obj_0068e#0000</v>
      </c>
      <c r="AB175" s="50" t="str">
        <f>_xll.qlVanillaSwapFromSwapIndex(,AA175,R175)</f>
        <v>obj_008d2#0000</v>
      </c>
      <c r="AH175" s="50" t="str">
        <v/>
      </c>
    </row>
    <row r="176" spans="13:34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71"/>
      <c r="R176" s="106">
        <f>_xll.qlInterestRateIndexFixingDate(AA176,S176)</f>
        <v>44915</v>
      </c>
      <c r="S176" s="106">
        <f>_xll.qlCalendarAdvance(Calendar,SettlementDate,N176,"mf",TRUE,Trigger)</f>
        <v>44917</v>
      </c>
      <c r="T176" s="106">
        <f>_xll.qlInterestRateIndexMaturity(AA176,S176)</f>
        <v>48204</v>
      </c>
      <c r="U176" s="97">
        <f>_xll.qlIndexFixing(AA176,R176,TRUE,_xll.ohTrigger(Trigger,Trigger6M,InterestRatesTrigger))</f>
        <v>1.6789773391191778E-2</v>
      </c>
      <c r="V176" s="97">
        <f>_xll.qlQuoteValue(P176,_xll.ohTrigger(Trigger,Trigger6M,InterestRatesTrigger))</f>
        <v>1.6789999999999999E-2</v>
      </c>
      <c r="W176" s="94" t="b">
        <f t="shared" si="19"/>
        <v>1</v>
      </c>
      <c r="X176" s="124">
        <f t="shared" si="20"/>
        <v>-2.2660880822159002E-3</v>
      </c>
      <c r="Y176" s="50" t="b">
        <f>ABS(X176/10000)&lt;=ABS('General Settings'!$D$32)</f>
        <v>1</v>
      </c>
      <c r="AA176" s="50" t="str">
        <f>_xll.qlSwapIndex(,,O176,SettlementDays,Currency,Calendar,FixedLegTenor,FixedLegBDC,FixedLegDayCounter,Index6M,DiscountingCurve,Permanent,Trigger,ObjectOverwrite)</f>
        <v>obj_0070c#0000</v>
      </c>
      <c r="AB176" s="50" t="str">
        <f>_xll.qlVanillaSwapFromSwapIndex(,AA176,R176)</f>
        <v>obj_0087c#0000</v>
      </c>
      <c r="AH176" s="50" t="str">
        <v/>
      </c>
    </row>
    <row r="177" spans="13:34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71"/>
      <c r="R177" s="106">
        <f>_xll.qlInterestRateIndexFixingDate(AA177,S177)</f>
        <v>44915</v>
      </c>
      <c r="S177" s="106">
        <f>_xll.qlCalendarAdvance(Calendar,SettlementDate,N177,"mf",TRUE,Trigger)</f>
        <v>44917</v>
      </c>
      <c r="T177" s="106">
        <f>_xll.qlInterestRateIndexMaturity(AA177,S177)</f>
        <v>48570</v>
      </c>
      <c r="U177" s="97">
        <f>_xll.qlIndexFixing(AA177,R177,TRUE,_xll.ohTrigger(Trigger,Trigger6M,InterestRatesTrigger))</f>
        <v>1.6929085306823636E-2</v>
      </c>
      <c r="V177" s="97">
        <f>_xll.qlQuoteValue(P177,_xll.ohTrigger(Trigger,Trigger6M,InterestRatesTrigger))</f>
        <v>1.6930000000000001E-2</v>
      </c>
      <c r="W177" s="94" t="b">
        <f t="shared" si="19"/>
        <v>1</v>
      </c>
      <c r="X177" s="124">
        <f t="shared" si="20"/>
        <v>-9.1469317636469483E-3</v>
      </c>
      <c r="Y177" s="50" t="b">
        <f>ABS(X177/10000)&lt;=ABS('General Settings'!$D$32)</f>
        <v>1</v>
      </c>
      <c r="AA177" s="50" t="str">
        <f>_xll.qlSwapIndex(,,O177,SettlementDays,Currency,Calendar,FixedLegTenor,FixedLegBDC,FixedLegDayCounter,Index6M,DiscountingCurve,Permanent,Trigger,ObjectOverwrite)</f>
        <v>obj_00665#0000</v>
      </c>
      <c r="AB177" s="50" t="str">
        <f>_xll.qlVanillaSwapFromSwapIndex(,AA177,R177)</f>
        <v>obj_00836#0000</v>
      </c>
      <c r="AH177" s="50" t="str">
        <v/>
      </c>
    </row>
    <row r="178" spans="13:34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71"/>
      <c r="R178" s="106">
        <f>_xll.qlInterestRateIndexFixingDate(AA178,S178)</f>
        <v>44915</v>
      </c>
      <c r="S178" s="106">
        <f>_xll.qlCalendarAdvance(Calendar,SettlementDate,N178,"mf",TRUE,Trigger)</f>
        <v>44917</v>
      </c>
      <c r="T178" s="106">
        <f>_xll.qlInterestRateIndexMaturity(AA178,S178)</f>
        <v>48935</v>
      </c>
      <c r="U178" s="97">
        <f>_xll.qlIndexFixing(AA178,R178,TRUE,_xll.ohTrigger(Trigger,Trigger6M,InterestRatesTrigger))</f>
        <v>1.6998300458345449E-2</v>
      </c>
      <c r="V178" s="97">
        <f>_xll.qlQuoteValue(P178,_xll.ohTrigger(Trigger,Trigger6M,InterestRatesTrigger))</f>
        <v>1.7010000000000001E-2</v>
      </c>
      <c r="W178" s="94" t="b">
        <f t="shared" si="19"/>
        <v>1</v>
      </c>
      <c r="X178" s="124">
        <f t="shared" si="20"/>
        <v>-0.11699541654551504</v>
      </c>
      <c r="Y178" s="50" t="b">
        <f>ABS(X178/10000)&lt;=ABS('General Settings'!$D$32)</f>
        <v>1</v>
      </c>
      <c r="AA178" s="50" t="str">
        <f>_xll.qlSwapIndex(,,O178,SettlementDays,Currency,Calendar,FixedLegTenor,FixedLegBDC,FixedLegDayCounter,Index6M,DiscountingCurve,Permanent,Trigger,ObjectOverwrite)</f>
        <v>obj_00636#0000</v>
      </c>
      <c r="AB178" s="50" t="str">
        <f>_xll.qlVanillaSwapFromSwapIndex(,AA178,R178)</f>
        <v>obj_007da#0000</v>
      </c>
      <c r="AH178" s="50" t="str">
        <v/>
      </c>
    </row>
    <row r="179" spans="13:34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71"/>
      <c r="R179" s="106">
        <f>_xll.qlInterestRateIndexFixingDate(AA179,S179)</f>
        <v>44915</v>
      </c>
      <c r="S179" s="106">
        <f>_xll.qlCalendarAdvance(Calendar,SettlementDate,N179,"mf",TRUE,Trigger)</f>
        <v>44917</v>
      </c>
      <c r="T179" s="106">
        <f>_xll.qlInterestRateIndexMaturity(AA179,S179)</f>
        <v>49300</v>
      </c>
      <c r="U179" s="97">
        <f>_xll.qlIndexFixing(AA179,R179,TRUE,_xll.ohTrigger(Trigger,Trigger6M,InterestRatesTrigger))</f>
        <v>1.701412844330134E-2</v>
      </c>
      <c r="V179" s="97">
        <f>_xll.qlQuoteValue(P179,_xll.ohTrigger(Trigger,Trigger6M,InterestRatesTrigger))</f>
        <v>1.7010000000000001E-2</v>
      </c>
      <c r="W179" s="94" t="b">
        <f t="shared" si="19"/>
        <v>1</v>
      </c>
      <c r="X179" s="124">
        <f t="shared" si="20"/>
        <v>4.1284433013391575E-2</v>
      </c>
      <c r="Y179" s="50" t="b">
        <f>ABS(X179/10000)&lt;=ABS('General Settings'!$D$32)</f>
        <v>1</v>
      </c>
      <c r="AA179" s="50" t="str">
        <f>_xll.qlSwapIndex(,,O179,SettlementDays,Currency,Calendar,FixedLegTenor,FixedLegBDC,FixedLegDayCounter,Index6M,DiscountingCurve,Permanent,Trigger,ObjectOverwrite)</f>
        <v>obj_006b0#0000</v>
      </c>
      <c r="AB179" s="50" t="str">
        <f>_xll.qlVanillaSwapFromSwapIndex(,AA179,R179)</f>
        <v>obj_007b7#0000</v>
      </c>
      <c r="AH179" s="50" t="str">
        <v/>
      </c>
    </row>
    <row r="180" spans="13:34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71"/>
      <c r="R180" s="106">
        <f>_xll.qlInterestRateIndexFixingDate(AA180,S180)</f>
        <v>44915</v>
      </c>
      <c r="S180" s="106">
        <f>_xll.qlCalendarAdvance(Calendar,SettlementDate,N180,"mf",TRUE,Trigger)</f>
        <v>44917</v>
      </c>
      <c r="T180" s="106">
        <f>_xll.qlInterestRateIndexMaturity(AA180,S180)</f>
        <v>49667</v>
      </c>
      <c r="U180" s="97">
        <f>_xll.qlIndexFixing(AA180,R180,TRUE,_xll.ohTrigger(Trigger,Trigger6M,InterestRatesTrigger))</f>
        <v>1.6987031139113817E-2</v>
      </c>
      <c r="V180" s="97">
        <f>_xll.qlQuoteValue(P180,_xll.ohTrigger(Trigger,Trigger6M,InterestRatesTrigger))</f>
        <v>1.6990000000000002E-2</v>
      </c>
      <c r="W180" s="94" t="b">
        <f t="shared" si="19"/>
        <v>1</v>
      </c>
      <c r="X180" s="124">
        <f t="shared" si="20"/>
        <v>-2.9688608861842825E-2</v>
      </c>
      <c r="Y180" s="50" t="b">
        <f>ABS(X180/10000)&lt;=ABS('General Settings'!$D$32)</f>
        <v>1</v>
      </c>
      <c r="AA180" s="50" t="str">
        <f>_xll.qlSwapIndex(,,O180,SettlementDays,Currency,Calendar,FixedLegTenor,FixedLegBDC,FixedLegDayCounter,Index6M,DiscountingCurve,Permanent,Trigger,ObjectOverwrite)</f>
        <v>obj_006b6#0000</v>
      </c>
      <c r="AB180" s="50" t="str">
        <f>_xll.qlVanillaSwapFromSwapIndex(,AA180,R180)</f>
        <v>obj_007c1#0000</v>
      </c>
      <c r="AH180" s="50" t="str">
        <v/>
      </c>
    </row>
    <row r="181" spans="13:34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71"/>
      <c r="R181" s="106">
        <f>_xll.qlInterestRateIndexFixingDate(AA181,S181)</f>
        <v>44915</v>
      </c>
      <c r="S181" s="106">
        <f>_xll.qlCalendarAdvance(Calendar,SettlementDate,N181,"mf",TRUE,Trigger)</f>
        <v>44917</v>
      </c>
      <c r="T181" s="106">
        <f>_xll.qlInterestRateIndexMaturity(AA181,S181)</f>
        <v>50031</v>
      </c>
      <c r="U181" s="97">
        <f>_xll.qlIndexFixing(AA181,R181,TRUE,_xll.ohTrigger(Trigger,Trigger6M,InterestRatesTrigger))</f>
        <v>1.6930825616808871E-2</v>
      </c>
      <c r="V181" s="97">
        <f>_xll.qlQuoteValue(P181,_xll.ohTrigger(Trigger,Trigger6M,InterestRatesTrigger))</f>
        <v>1.6930000000000001E-2</v>
      </c>
      <c r="W181" s="94" t="b">
        <f t="shared" si="19"/>
        <v>1</v>
      </c>
      <c r="X181" s="124">
        <f t="shared" si="20"/>
        <v>8.2561680887077715E-3</v>
      </c>
      <c r="Y181" s="50" t="b">
        <f>ABS(X181/10000)&lt;=ABS('General Settings'!$D$32)</f>
        <v>1</v>
      </c>
      <c r="AA181" s="50" t="str">
        <f>_xll.qlSwapIndex(,,O181,SettlementDays,Currency,Calendar,FixedLegTenor,FixedLegBDC,FixedLegDayCounter,Index6M,DiscountingCurve,Permanent,Trigger,ObjectOverwrite)</f>
        <v>obj_00768#0000</v>
      </c>
      <c r="AB181" s="50" t="str">
        <f>_xll.qlVanillaSwapFromSwapIndex(,AA181,R181)</f>
        <v>obj_0084c#0000</v>
      </c>
      <c r="AH181" s="50" t="str">
        <v/>
      </c>
    </row>
    <row r="182" spans="13:34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71"/>
      <c r="R182" s="106">
        <f>_xll.qlInterestRateIndexFixingDate(AA182,S182)</f>
        <v>44915</v>
      </c>
      <c r="S182" s="106">
        <f>_xll.qlCalendarAdvance(Calendar,SettlementDate,N182,"mf",TRUE,Trigger)</f>
        <v>44917</v>
      </c>
      <c r="T182" s="106">
        <f>_xll.qlInterestRateIndexMaturity(AA182,S182)</f>
        <v>50396</v>
      </c>
      <c r="U182" s="97">
        <f>_xll.qlIndexFixing(AA182,R182,TRUE,_xll.ohTrigger(Trigger,Trigger6M,InterestRatesTrigger))</f>
        <v>1.6848001166779668E-2</v>
      </c>
      <c r="V182" s="97">
        <f>_xll.qlQuoteValue(P182,_xll.ohTrigger(Trigger,Trigger6M,InterestRatesTrigger))</f>
        <v>1.685E-2</v>
      </c>
      <c r="W182" s="94" t="b">
        <f t="shared" si="19"/>
        <v>1</v>
      </c>
      <c r="X182" s="124">
        <f t="shared" si="20"/>
        <v>-1.9988332203325909E-2</v>
      </c>
      <c r="Y182" s="50" t="b">
        <f>ABS(X182/10000)&lt;=ABS('General Settings'!$D$32)</f>
        <v>1</v>
      </c>
      <c r="AA182" s="50" t="str">
        <f>_xll.qlSwapIndex(,,O182,SettlementDays,Currency,Calendar,FixedLegTenor,FixedLegBDC,FixedLegDayCounter,Index6M,DiscountingCurve,Permanent,Trigger,ObjectOverwrite)</f>
        <v>obj_00734#0000</v>
      </c>
      <c r="AB182" s="50" t="str">
        <f>_xll.qlVanillaSwapFromSwapIndex(,AA182,R182)</f>
        <v>obj_007b6#0000</v>
      </c>
      <c r="AH182" s="50" t="str">
        <v/>
      </c>
    </row>
    <row r="183" spans="13:34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71"/>
      <c r="R183" s="106">
        <f>_xll.qlInterestRateIndexFixingDate(AA183,S183)</f>
        <v>44915</v>
      </c>
      <c r="S183" s="106">
        <f>_xll.qlCalendarAdvance(Calendar,SettlementDate,N183,"mf",TRUE,Trigger)</f>
        <v>44917</v>
      </c>
      <c r="T183" s="106">
        <f>_xll.qlInterestRateIndexMaturity(AA183,S183)</f>
        <v>52222</v>
      </c>
      <c r="U183" s="97">
        <f>_xll.qlIndexFixing(AA183,R183,TRUE,_xll.ohTrigger(Trigger,Trigger6M,InterestRatesTrigger))</f>
        <v>1.6300621515297063E-2</v>
      </c>
      <c r="V183" s="97">
        <f>_xll.qlQuoteValue(P183,_xll.ohTrigger(Trigger,Trigger6M,InterestRatesTrigger))</f>
        <v>1.6300000000000002E-2</v>
      </c>
      <c r="W183" s="94" t="b">
        <f t="shared" si="19"/>
        <v>1</v>
      </c>
      <c r="X183" s="124">
        <f t="shared" si="20"/>
        <v>6.2151529706122588E-3</v>
      </c>
      <c r="Y183" s="50" t="b">
        <f>ABS(X183/10000)&lt;=ABS('General Settings'!$D$32)</f>
        <v>1</v>
      </c>
      <c r="AA183" s="50" t="str">
        <f>_xll.qlSwapIndex(,,O183,SettlementDays,Currency,Calendar,FixedLegTenor,FixedLegBDC,FixedLegDayCounter,Index6M,DiscountingCurve,Permanent,Trigger,ObjectOverwrite)</f>
        <v>obj_00709#0000</v>
      </c>
      <c r="AB183" s="50" t="str">
        <f>_xll.qlVanillaSwapFromSwapIndex(,AA183,R183)</f>
        <v>obj_0089a#0000</v>
      </c>
      <c r="AH183" s="50" t="str">
        <v/>
      </c>
    </row>
    <row r="184" spans="13:34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71"/>
      <c r="R184" s="106">
        <f>_xll.qlInterestRateIndexFixingDate(AA184,S184)</f>
        <v>44915</v>
      </c>
      <c r="S184" s="106">
        <f>_xll.qlCalendarAdvance(Calendar,SettlementDate,N184,"mf",TRUE,Trigger)</f>
        <v>44917</v>
      </c>
      <c r="T184" s="106">
        <f>_xll.qlInterestRateIndexMaturity(AA184,S184)</f>
        <v>54049</v>
      </c>
      <c r="U184" s="97">
        <f>_xll.qlIndexFixing(AA184,R184,TRUE,_xll.ohTrigger(Trigger,Trigger6M,InterestRatesTrigger))</f>
        <v>1.5823209725617095E-2</v>
      </c>
      <c r="V184" s="97">
        <f>_xll.qlQuoteValue(P184,_xll.ohTrigger(Trigger,Trigger6M,InterestRatesTrigger))</f>
        <v>1.5820000000000001E-2</v>
      </c>
      <c r="W184" s="94" t="b">
        <f t="shared" si="19"/>
        <v>1</v>
      </c>
      <c r="X184" s="124">
        <f t="shared" si="20"/>
        <v>3.209725617094733E-2</v>
      </c>
      <c r="Y184" s="50" t="b">
        <f>ABS(X184/10000)&lt;=ABS('General Settings'!$D$32)</f>
        <v>1</v>
      </c>
      <c r="AA184" s="50" t="str">
        <f>_xll.qlSwapIndex(,,O184,SettlementDays,Currency,Calendar,FixedLegTenor,FixedLegBDC,FixedLegDayCounter,Index6M,DiscountingCurve,Permanent,Trigger,ObjectOverwrite)</f>
        <v>obj_00680#0000</v>
      </c>
      <c r="AB184" s="50" t="str">
        <f>_xll.qlVanillaSwapFromSwapIndex(,AA184,R184)</f>
        <v>obj_00866#0000</v>
      </c>
      <c r="AH184" s="50" t="str">
        <v/>
      </c>
    </row>
    <row r="185" spans="13:34" x14ac:dyDescent="0.2">
      <c r="M185" s="94" t="s">
        <v>155</v>
      </c>
      <c r="N185" s="94" t="s">
        <v>82</v>
      </c>
      <c r="O185" s="94" t="s">
        <v>92</v>
      </c>
      <c r="P185" s="94" t="str">
        <f t="shared" si="18"/>
        <v>EUR6F30Y_Quote</v>
      </c>
      <c r="Q185" s="171"/>
      <c r="R185" s="106">
        <f>_xll.qlInterestRateIndexFixingDate(AA185,S185)</f>
        <v>44915</v>
      </c>
      <c r="S185" s="106">
        <f>_xll.qlCalendarAdvance(Calendar,SettlementDate,N185,"mf",TRUE,Trigger)</f>
        <v>44917</v>
      </c>
      <c r="T185" s="106">
        <f>_xll.qlInterestRateIndexMaturity(AA185,S185)</f>
        <v>55876</v>
      </c>
      <c r="U185" s="97">
        <f>_xll.qlIndexFixing(AA185,R185,TRUE,_xll.ohTrigger(Trigger,Trigger6M,InterestRatesTrigger))</f>
        <v>1.5422188191328722E-2</v>
      </c>
      <c r="V185" s="97">
        <f>_xll.qlQuoteValue(P185,_xll.ohTrigger(Trigger,Trigger6M,InterestRatesTrigger))</f>
        <v>1.542E-2</v>
      </c>
      <c r="W185" s="94" t="b">
        <f t="shared" si="19"/>
        <v>1</v>
      </c>
      <c r="X185" s="124">
        <f t="shared" si="20"/>
        <v>2.1881913287221527E-2</v>
      </c>
      <c r="Y185" s="131" t="b">
        <f>ABS(X185/10000)&lt;=ABS('General Settings'!$D$32)</f>
        <v>1</v>
      </c>
      <c r="AA185" s="50" t="str">
        <f>_xll.qlSwapIndex(,,O185,SettlementDays,Currency,Calendar,FixedLegTenor,FixedLegBDC,FixedLegDayCounter,Index6M,DiscountingCurve,Permanent,Trigger,ObjectOverwrite)</f>
        <v>obj_00614#0000</v>
      </c>
      <c r="AB185" s="50" t="str">
        <f>_xll.qlVanillaSwapFromSwapIndex(,AA185,R185)</f>
        <v>obj_0087f#0000</v>
      </c>
      <c r="AH185" s="50" t="str">
        <v/>
      </c>
    </row>
    <row r="186" spans="13:34" x14ac:dyDescent="0.2">
      <c r="M186" s="163" t="s">
        <v>155</v>
      </c>
      <c r="N186" s="163" t="s">
        <v>83</v>
      </c>
      <c r="O186" s="163" t="s">
        <v>33</v>
      </c>
      <c r="P186" s="163" t="str">
        <f t="shared" si="18"/>
        <v>EUR7F1Y_Quote</v>
      </c>
      <c r="Q186" s="175"/>
      <c r="R186" s="164">
        <f>_xll.qlInterestRateIndexFixingDate(AA186,S186)</f>
        <v>45280</v>
      </c>
      <c r="S186" s="164">
        <f>_xll.qlCalendarAdvance(Calendar,SettlementDate,N186,"mf",TRUE,Trigger)</f>
        <v>45282</v>
      </c>
      <c r="T186" s="164">
        <f>_xll.qlInterestRateIndexMaturity(AA186,S186)</f>
        <v>45649</v>
      </c>
      <c r="U186" s="165">
        <f>_xll.qlIndexFixing(AA186,R186,TRUE,_xll.ohTrigger(Trigger,Trigger6M,InterestRatesTrigger))</f>
        <v>1.3989131053175034E-2</v>
      </c>
      <c r="V186" s="165">
        <f>_xll.qlQuoteValue(P186,_xll.ohTrigger(Trigger,Trigger6M,InterestRatesTrigger))</f>
        <v>1.3990000000000001E-2</v>
      </c>
      <c r="W186" s="163" t="b">
        <f t="shared" si="19"/>
        <v>1</v>
      </c>
      <c r="X186" s="166">
        <f t="shared" si="20"/>
        <v>-8.6894682496674314E-3</v>
      </c>
      <c r="Y186" s="123" t="b">
        <f>ABS(X186/10000)&lt;=ABS('General Settings'!$D$32)</f>
        <v>1</v>
      </c>
      <c r="AA186" s="50" t="str">
        <f>_xll.qlSwapIndex(,,O186,SettlementDays,Currency,Calendar,FixedLegTenor,FixedLegBDC,FixedLegDayCounter,Index6M,DiscountingCurve,Permanent,Trigger,ObjectOverwrite)</f>
        <v>obj_006ce#0000</v>
      </c>
      <c r="AB186" s="50" t="str">
        <f>_xll.qlVanillaSwapFromSwapIndex(,AA186,R186)</f>
        <v>obj_007ca#0000</v>
      </c>
      <c r="AH186" s="50" t="str">
        <v/>
      </c>
    </row>
    <row r="187" spans="13:34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71"/>
      <c r="R187" s="106">
        <f>_xll.qlInterestRateIndexFixingDate(AA187,S187)</f>
        <v>45280</v>
      </c>
      <c r="S187" s="106">
        <f>_xll.qlCalendarAdvance(Calendar,SettlementDate,N187,"mf",TRUE,Trigger)</f>
        <v>45282</v>
      </c>
      <c r="T187" s="106">
        <f>_xll.qlInterestRateIndexMaturity(AA187,S187)</f>
        <v>46013</v>
      </c>
      <c r="U187" s="97">
        <f>_xll.qlIndexFixing(AA187,R187,TRUE,_xll.ohTrigger(Trigger,Trigger6M,InterestRatesTrigger))</f>
        <v>1.4980762949143408E-2</v>
      </c>
      <c r="V187" s="97">
        <f>_xll.qlQuoteValue(P187,_xll.ohTrigger(Trigger,Trigger6M,InterestRatesTrigger))</f>
        <v>1.498E-2</v>
      </c>
      <c r="W187" s="94" t="b">
        <f t="shared" si="19"/>
        <v>1</v>
      </c>
      <c r="X187" s="124">
        <f t="shared" si="20"/>
        <v>7.6294914340760411E-3</v>
      </c>
      <c r="Y187" s="50" t="b">
        <f>ABS(X187/10000)&lt;=ABS('General Settings'!$D$32)</f>
        <v>1</v>
      </c>
      <c r="AA187" s="50" t="str">
        <f>_xll.qlSwapIndex(,,O187,SettlementDays,Currency,Calendar,FixedLegTenor,FixedLegBDC,FixedLegDayCounter,Index6M,DiscountingCurve,Permanent,Trigger,ObjectOverwrite)</f>
        <v>obj_00731#0000</v>
      </c>
      <c r="AB187" s="50" t="str">
        <f>_xll.qlVanillaSwapFromSwapIndex(,AA187,R187)</f>
        <v>obj_008e6#0000</v>
      </c>
      <c r="AH187" s="50" t="str">
        <v/>
      </c>
    </row>
    <row r="188" spans="13:34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71"/>
      <c r="R188" s="106">
        <f>_xll.qlInterestRateIndexFixingDate(AA188,S188)</f>
        <v>45280</v>
      </c>
      <c r="S188" s="106">
        <f>_xll.qlCalendarAdvance(Calendar,SettlementDate,N188,"mf",TRUE,Trigger)</f>
        <v>45282</v>
      </c>
      <c r="T188" s="106">
        <f>_xll.qlInterestRateIndexMaturity(AA188,S188)</f>
        <v>46378</v>
      </c>
      <c r="U188" s="97">
        <f>_xll.qlIndexFixing(AA188,R188,TRUE,_xll.ohTrigger(Trigger,Trigger6M,InterestRatesTrigger))</f>
        <v>1.5764855131402838E-2</v>
      </c>
      <c r="V188" s="97">
        <f>_xll.qlQuoteValue(P188,_xll.ohTrigger(Trigger,Trigger6M,InterestRatesTrigger))</f>
        <v>1.576E-2</v>
      </c>
      <c r="W188" s="94" t="b">
        <f t="shared" si="19"/>
        <v>1</v>
      </c>
      <c r="X188" s="124">
        <f t="shared" si="20"/>
        <v>4.8551314028380532E-2</v>
      </c>
      <c r="Y188" s="50" t="b">
        <f>ABS(X188/10000)&lt;=ABS('General Settings'!$D$32)</f>
        <v>1</v>
      </c>
      <c r="AA188" s="50" t="str">
        <f>_xll.qlSwapIndex(,,O188,SettlementDays,Currency,Calendar,FixedLegTenor,FixedLegBDC,FixedLegDayCounter,Index6M,DiscountingCurve,Permanent,Trigger,ObjectOverwrite)</f>
        <v>obj_00750#0000</v>
      </c>
      <c r="AB188" s="50" t="str">
        <f>_xll.qlVanillaSwapFromSwapIndex(,AA188,R188)</f>
        <v>obj_007aa#0000</v>
      </c>
      <c r="AH188" s="50" t="str">
        <v/>
      </c>
    </row>
    <row r="189" spans="13:34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71"/>
      <c r="R189" s="106">
        <f>_xll.qlInterestRateIndexFixingDate(AA189,S189)</f>
        <v>45280</v>
      </c>
      <c r="S189" s="106">
        <f>_xll.qlCalendarAdvance(Calendar,SettlementDate,N189,"mf",TRUE,Trigger)</f>
        <v>45282</v>
      </c>
      <c r="T189" s="106">
        <f>_xll.qlInterestRateIndexMaturity(AA189,S189)</f>
        <v>46743</v>
      </c>
      <c r="U189" s="97">
        <f>_xll.qlIndexFixing(AA189,R189,TRUE,_xll.ohTrigger(Trigger,Trigger6M,InterestRatesTrigger))</f>
        <v>1.6350841553891615E-2</v>
      </c>
      <c r="V189" s="97">
        <f>_xll.qlQuoteValue(P189,_xll.ohTrigger(Trigger,Trigger6M,InterestRatesTrigger))</f>
        <v>1.6330000000000001E-2</v>
      </c>
      <c r="W189" s="94" t="b">
        <f t="shared" si="19"/>
        <v>1</v>
      </c>
      <c r="X189" s="124">
        <f t="shared" si="20"/>
        <v>0.2084155389161374</v>
      </c>
      <c r="Y189" s="50" t="b">
        <f>ABS(X189/10000)&lt;=ABS('General Settings'!$D$32)</f>
        <v>1</v>
      </c>
      <c r="AA189" s="50" t="str">
        <f>_xll.qlSwapIndex(,,O189,SettlementDays,Currency,Calendar,FixedLegTenor,FixedLegBDC,FixedLegDayCounter,Index6M,DiscountingCurve,Permanent,Trigger,ObjectOverwrite)</f>
        <v>obj_0061d#0000</v>
      </c>
      <c r="AB189" s="50" t="str">
        <f>_xll.qlVanillaSwapFromSwapIndex(,AA189,R189)</f>
        <v>obj_007a2#0000</v>
      </c>
      <c r="AH189" s="50" t="str">
        <v/>
      </c>
    </row>
    <row r="190" spans="13:34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71"/>
      <c r="R190" s="106">
        <f>_xll.qlInterestRateIndexFixingDate(AA190,S190)</f>
        <v>45280</v>
      </c>
      <c r="S190" s="106">
        <f>_xll.qlCalendarAdvance(Calendar,SettlementDate,N190,"mf",TRUE,Trigger)</f>
        <v>45282</v>
      </c>
      <c r="T190" s="106">
        <f>_xll.qlInterestRateIndexMaturity(AA190,S190)</f>
        <v>47109</v>
      </c>
      <c r="U190" s="97">
        <f>_xll.qlIndexFixing(AA190,R190,TRUE,_xll.ohTrigger(Trigger,Trigger6M,InterestRatesTrigger))</f>
        <v>1.68014970457133E-2</v>
      </c>
      <c r="V190" s="97">
        <f>_xll.qlQuoteValue(P190,_xll.ohTrigger(Trigger,Trigger6M,InterestRatesTrigger))</f>
        <v>1.6799999999999999E-2</v>
      </c>
      <c r="W190" s="94" t="b">
        <f t="shared" si="19"/>
        <v>1</v>
      </c>
      <c r="X190" s="124">
        <f t="shared" si="20"/>
        <v>1.4970457133008097E-2</v>
      </c>
      <c r="Y190" s="50" t="b">
        <f>ABS(X190/10000)&lt;=ABS('General Settings'!$D$32)</f>
        <v>1</v>
      </c>
      <c r="AA190" s="50" t="str">
        <f>_xll.qlSwapIndex(,,O190,SettlementDays,Currency,Calendar,FixedLegTenor,FixedLegBDC,FixedLegDayCounter,Index6M,DiscountingCurve,Permanent,Trigger,ObjectOverwrite)</f>
        <v>obj_0075b#0000</v>
      </c>
      <c r="AB190" s="50" t="str">
        <f>_xll.qlVanillaSwapFromSwapIndex(,AA190,R190)</f>
        <v>obj_007a3#0000</v>
      </c>
      <c r="AH190" s="50" t="str">
        <v/>
      </c>
    </row>
    <row r="191" spans="13:34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71"/>
      <c r="R191" s="106">
        <f>_xll.qlInterestRateIndexFixingDate(AA191,S191)</f>
        <v>45280</v>
      </c>
      <c r="S191" s="106">
        <f>_xll.qlCalendarAdvance(Calendar,SettlementDate,N191,"mf",TRUE,Trigger)</f>
        <v>45282</v>
      </c>
      <c r="T191" s="106">
        <f>_xll.qlInterestRateIndexMaturity(AA191,S191)</f>
        <v>47476</v>
      </c>
      <c r="U191" s="97">
        <f>_xll.qlIndexFixing(AA191,R191,TRUE,_xll.ohTrigger(Trigger,Trigger6M,InterestRatesTrigger))</f>
        <v>1.7129469767618755E-2</v>
      </c>
      <c r="V191" s="97">
        <f>_xll.qlQuoteValue(P191,_xll.ohTrigger(Trigger,Trigger6M,InterestRatesTrigger))</f>
        <v>1.711E-2</v>
      </c>
      <c r="W191" s="94" t="b">
        <f t="shared" si="19"/>
        <v>1</v>
      </c>
      <c r="X191" s="124">
        <f t="shared" si="20"/>
        <v>0.19469767618754408</v>
      </c>
      <c r="Y191" s="50" t="b">
        <f>ABS(X191/10000)&lt;=ABS('General Settings'!$D$32)</f>
        <v>1</v>
      </c>
      <c r="AA191" s="50" t="str">
        <f>_xll.qlSwapIndex(,,O191,SettlementDays,Currency,Calendar,FixedLegTenor,FixedLegBDC,FixedLegDayCounter,Index6M,DiscountingCurve,Permanent,Trigger,ObjectOverwrite)</f>
        <v>obj_0067e#0000</v>
      </c>
      <c r="AB191" s="50" t="str">
        <f>_xll.qlVanillaSwapFromSwapIndex(,AA191,R191)</f>
        <v>obj_00850#0000</v>
      </c>
      <c r="AH191" s="50" t="str">
        <v/>
      </c>
    </row>
    <row r="192" spans="13:34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71"/>
      <c r="R192" s="106">
        <f>_xll.qlInterestRateIndexFixingDate(AA192,S192)</f>
        <v>45280</v>
      </c>
      <c r="S192" s="106">
        <f>_xll.qlCalendarAdvance(Calendar,SettlementDate,N192,"mf",TRUE,Trigger)</f>
        <v>45282</v>
      </c>
      <c r="T192" s="106">
        <f>_xll.qlInterestRateIndexMaturity(AA192,S192)</f>
        <v>47840</v>
      </c>
      <c r="U192" s="97">
        <f>_xll.qlIndexFixing(AA192,R192,TRUE,_xll.ohTrigger(Trigger,Trigger6M,InterestRatesTrigger))</f>
        <v>1.7359901315710628E-2</v>
      </c>
      <c r="V192" s="97">
        <f>_xll.qlQuoteValue(P192,_xll.ohTrigger(Trigger,Trigger6M,InterestRatesTrigger))</f>
        <v>1.7350000000000001E-2</v>
      </c>
      <c r="W192" s="94" t="b">
        <f t="shared" si="19"/>
        <v>1</v>
      </c>
      <c r="X192" s="124">
        <f t="shared" si="20"/>
        <v>9.9013157106274396E-2</v>
      </c>
      <c r="Y192" s="50" t="b">
        <f>ABS(X192/10000)&lt;=ABS('General Settings'!$D$32)</f>
        <v>1</v>
      </c>
      <c r="AA192" s="50" t="str">
        <f>_xll.qlSwapIndex(,,O192,SettlementDays,Currency,Calendar,FixedLegTenor,FixedLegBDC,FixedLegDayCounter,Index6M,DiscountingCurve,Permanent,Trigger,ObjectOverwrite)</f>
        <v>obj_006d6#0000</v>
      </c>
      <c r="AB192" s="50" t="str">
        <f>_xll.qlVanillaSwapFromSwapIndex(,AA192,R192)</f>
        <v>obj_00842#0000</v>
      </c>
      <c r="AH192" s="50" t="str">
        <v/>
      </c>
    </row>
    <row r="193" spans="13:34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71"/>
      <c r="R193" s="106">
        <f>_xll.qlInterestRateIndexFixingDate(AA193,S193)</f>
        <v>45280</v>
      </c>
      <c r="S193" s="106">
        <f>_xll.qlCalendarAdvance(Calendar,SettlementDate,N193,"mf",TRUE,Trigger)</f>
        <v>45282</v>
      </c>
      <c r="T193" s="106">
        <f>_xll.qlInterestRateIndexMaturity(AA193,S193)</f>
        <v>48204</v>
      </c>
      <c r="U193" s="97">
        <f>_xll.qlIndexFixing(AA193,R193,TRUE,_xll.ohTrigger(Trigger,Trigger6M,InterestRatesTrigger))</f>
        <v>1.7507875353085491E-2</v>
      </c>
      <c r="V193" s="97">
        <f>_xll.qlQuoteValue(P193,_xll.ohTrigger(Trigger,Trigger6M,InterestRatesTrigger))</f>
        <v>1.7510000000000001E-2</v>
      </c>
      <c r="W193" s="94" t="b">
        <f t="shared" si="19"/>
        <v>1</v>
      </c>
      <c r="X193" s="124">
        <f t="shared" si="20"/>
        <v>-2.124646914510725E-2</v>
      </c>
      <c r="Y193" s="50" t="b">
        <f>ABS(X193/10000)&lt;=ABS('General Settings'!$D$32)</f>
        <v>1</v>
      </c>
      <c r="AA193" s="50" t="str">
        <f>_xll.qlSwapIndex(,,O193,SettlementDays,Currency,Calendar,FixedLegTenor,FixedLegBDC,FixedLegDayCounter,Index6M,DiscountingCurve,Permanent,Trigger,ObjectOverwrite)</f>
        <v>obj_0066d#0000</v>
      </c>
      <c r="AB193" s="50" t="str">
        <f>_xll.qlVanillaSwapFromSwapIndex(,AA193,R193)</f>
        <v>obj_00814#0000</v>
      </c>
      <c r="AH193" s="50" t="str">
        <v/>
      </c>
    </row>
    <row r="194" spans="13:34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71"/>
      <c r="R194" s="106">
        <f>_xll.qlInterestRateIndexFixingDate(AA194,S194)</f>
        <v>45280</v>
      </c>
      <c r="S194" s="106">
        <f>_xll.qlCalendarAdvance(Calendar,SettlementDate,N194,"mf",TRUE,Trigger)</f>
        <v>45282</v>
      </c>
      <c r="T194" s="106">
        <f>_xll.qlInterestRateIndexMaturity(AA194,S194)</f>
        <v>48570</v>
      </c>
      <c r="U194" s="97">
        <f>_xll.qlIndexFixing(AA194,R194,TRUE,_xll.ohTrigger(Trigger,Trigger6M,InterestRatesTrigger))</f>
        <v>1.7589587289967984E-2</v>
      </c>
      <c r="V194" s="97">
        <f>_xll.qlQuoteValue(P194,_xll.ohTrigger(Trigger,Trigger6M,InterestRatesTrigger))</f>
        <v>1.7590000000000001E-2</v>
      </c>
      <c r="W194" s="94" t="b">
        <f t="shared" si="19"/>
        <v>1</v>
      </c>
      <c r="X194" s="124">
        <f t="shared" si="20"/>
        <v>-4.1271003201753809E-3</v>
      </c>
      <c r="Y194" s="50" t="b">
        <f>ABS(X194/10000)&lt;=ABS('General Settings'!$D$32)</f>
        <v>1</v>
      </c>
      <c r="AA194" s="50" t="str">
        <f>_xll.qlSwapIndex(,,O194,SettlementDays,Currency,Calendar,FixedLegTenor,FixedLegBDC,FixedLegDayCounter,Index6M,DiscountingCurve,Permanent,Trigger,ObjectOverwrite)</f>
        <v>obj_006f5#0000</v>
      </c>
      <c r="AB194" s="50" t="str">
        <f>_xll.qlVanillaSwapFromSwapIndex(,AA194,R194)</f>
        <v>obj_00887#0000</v>
      </c>
      <c r="AH194" s="50" t="str">
        <v/>
      </c>
    </row>
    <row r="195" spans="13:34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71"/>
      <c r="R195" s="106">
        <f>_xll.qlInterestRateIndexFixingDate(AA195,S195)</f>
        <v>45280</v>
      </c>
      <c r="S195" s="106">
        <f>_xll.qlCalendarAdvance(Calendar,SettlementDate,N195,"mf",TRUE,Trigger)</f>
        <v>45282</v>
      </c>
      <c r="T195" s="106">
        <f>_xll.qlInterestRateIndexMaturity(AA195,S195)</f>
        <v>48935</v>
      </c>
      <c r="U195" s="97">
        <f>_xll.qlIndexFixing(AA195,R195,TRUE,_xll.ohTrigger(Trigger,Trigger6M,InterestRatesTrigger))</f>
        <v>1.7605357447705073E-2</v>
      </c>
      <c r="V195" s="97">
        <f>_xll.qlQuoteValue(P195,_xll.ohTrigger(Trigger,Trigger6M,InterestRatesTrigger))</f>
        <v>1.7610000000000001E-2</v>
      </c>
      <c r="W195" s="94" t="b">
        <f t="shared" si="19"/>
        <v>1</v>
      </c>
      <c r="X195" s="124">
        <f t="shared" si="20"/>
        <v>-4.6425522949276876E-2</v>
      </c>
      <c r="Y195" s="50" t="b">
        <f>ABS(X195/10000)&lt;=ABS('General Settings'!$D$32)</f>
        <v>1</v>
      </c>
      <c r="AA195" s="50" t="str">
        <f>_xll.qlSwapIndex(,,O195,SettlementDays,Currency,Calendar,FixedLegTenor,FixedLegBDC,FixedLegDayCounter,Index6M,DiscountingCurve,Permanent,Trigger,ObjectOverwrite)</f>
        <v>obj_00775#0000</v>
      </c>
      <c r="AB195" s="50" t="str">
        <f>_xll.qlVanillaSwapFromSwapIndex(,AA195,R195)</f>
        <v>obj_00844#0000</v>
      </c>
      <c r="AH195" s="50" t="str">
        <v/>
      </c>
    </row>
    <row r="196" spans="13:34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71"/>
      <c r="R196" s="106">
        <f>_xll.qlInterestRateIndexFixingDate(AA196,S196)</f>
        <v>45280</v>
      </c>
      <c r="S196" s="106">
        <f>_xll.qlCalendarAdvance(Calendar,SettlementDate,N196,"mf",TRUE,Trigger)</f>
        <v>45282</v>
      </c>
      <c r="T196" s="106">
        <f>_xll.qlInterestRateIndexMaturity(AA196,S196)</f>
        <v>49300</v>
      </c>
      <c r="U196" s="97">
        <f>_xll.qlIndexFixing(AA196,R196,TRUE,_xll.ohTrigger(Trigger,Trigger6M,InterestRatesTrigger))</f>
        <v>1.7572237465494751E-2</v>
      </c>
      <c r="V196" s="97">
        <f>_xll.qlQuoteValue(P196,_xll.ohTrigger(Trigger,Trigger6M,InterestRatesTrigger))</f>
        <v>1.7570000000000002E-2</v>
      </c>
      <c r="W196" s="94" t="b">
        <f t="shared" si="19"/>
        <v>1</v>
      </c>
      <c r="X196" s="124">
        <f t="shared" si="20"/>
        <v>2.2374654947490691E-2</v>
      </c>
      <c r="Y196" s="50" t="b">
        <f>ABS(X196/10000)&lt;=ABS('General Settings'!$D$32)</f>
        <v>1</v>
      </c>
      <c r="AA196" s="50" t="str">
        <f>_xll.qlSwapIndex(,,O196,SettlementDays,Currency,Calendar,FixedLegTenor,FixedLegBDC,FixedLegDayCounter,Index6M,DiscountingCurve,Permanent,Trigger,ObjectOverwrite)</f>
        <v>obj_00668#0000</v>
      </c>
      <c r="AB196" s="50" t="str">
        <f>_xll.qlVanillaSwapFromSwapIndex(,AA196,R196)</f>
        <v>obj_008ec#0000</v>
      </c>
      <c r="AH196" s="50" t="str">
        <v/>
      </c>
    </row>
    <row r="197" spans="13:34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71"/>
      <c r="R197" s="106">
        <f>_xll.qlInterestRateIndexFixingDate(AA197,S197)</f>
        <v>45280</v>
      </c>
      <c r="S197" s="106">
        <f>_xll.qlCalendarAdvance(Calendar,SettlementDate,N197,"mf",TRUE,Trigger)</f>
        <v>45282</v>
      </c>
      <c r="T197" s="106">
        <f>_xll.qlInterestRateIndexMaturity(AA197,S197)</f>
        <v>49667</v>
      </c>
      <c r="U197" s="97">
        <f>_xll.qlIndexFixing(AA197,R197,TRUE,_xll.ohTrigger(Trigger,Trigger6M,InterestRatesTrigger))</f>
        <v>1.7500182328542193E-2</v>
      </c>
      <c r="V197" s="97">
        <f>_xll.qlQuoteValue(P197,_xll.ohTrigger(Trigger,Trigger6M,InterestRatesTrigger))</f>
        <v>1.7510000000000001E-2</v>
      </c>
      <c r="W197" s="94" t="b">
        <f t="shared" si="19"/>
        <v>1</v>
      </c>
      <c r="X197" s="124">
        <f t="shared" si="20"/>
        <v>-9.8176714578082636E-2</v>
      </c>
      <c r="Y197" s="50" t="b">
        <f>ABS(X197/10000)&lt;=ABS('General Settings'!$D$32)</f>
        <v>1</v>
      </c>
      <c r="AA197" s="50" t="str">
        <f>_xll.qlSwapIndex(,,O197,SettlementDays,Currency,Calendar,FixedLegTenor,FixedLegBDC,FixedLegDayCounter,Index6M,DiscountingCurve,Permanent,Trigger,ObjectOverwrite)</f>
        <v>obj_005fb#0000</v>
      </c>
      <c r="AB197" s="50" t="str">
        <f>_xll.qlVanillaSwapFromSwapIndex(,AA197,R197)</f>
        <v>obj_00839#0000</v>
      </c>
      <c r="AH197" s="50" t="str">
        <v/>
      </c>
    </row>
    <row r="198" spans="13:34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71"/>
      <c r="R198" s="106">
        <f>_xll.qlInterestRateIndexFixingDate(AA198,S198)</f>
        <v>45280</v>
      </c>
      <c r="S198" s="106">
        <f>_xll.qlCalendarAdvance(Calendar,SettlementDate,N198,"mf",TRUE,Trigger)</f>
        <v>45282</v>
      </c>
      <c r="T198" s="106">
        <f>_xll.qlInterestRateIndexMaturity(AA198,S198)</f>
        <v>50031</v>
      </c>
      <c r="U198" s="97">
        <f>_xll.qlIndexFixing(AA198,R198,TRUE,_xll.ohTrigger(Trigger,Trigger6M,InterestRatesTrigger))</f>
        <v>1.7403765183766691E-2</v>
      </c>
      <c r="V198" s="97">
        <f>_xll.qlQuoteValue(P198,_xll.ohTrigger(Trigger,Trigger6M,InterestRatesTrigger))</f>
        <v>1.7399999999999999E-2</v>
      </c>
      <c r="W198" s="94" t="b">
        <f t="shared" si="19"/>
        <v>1</v>
      </c>
      <c r="X198" s="124">
        <f t="shared" si="20"/>
        <v>3.7651837666921595E-2</v>
      </c>
      <c r="Y198" s="50" t="b">
        <f>ABS(X198/10000)&lt;=ABS('General Settings'!$D$32)</f>
        <v>1</v>
      </c>
      <c r="AA198" s="50" t="str">
        <f>_xll.qlSwapIndex(,,O198,SettlementDays,Currency,Calendar,FixedLegTenor,FixedLegBDC,FixedLegDayCounter,Index6M,DiscountingCurve,Permanent,Trigger,ObjectOverwrite)</f>
        <v>obj_00671#0000</v>
      </c>
      <c r="AB198" s="50" t="str">
        <f>_xll.qlVanillaSwapFromSwapIndex(,AA198,R198)</f>
        <v>obj_008b7#0000</v>
      </c>
      <c r="AH198" s="50" t="str">
        <v/>
      </c>
    </row>
    <row r="199" spans="13:34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71"/>
      <c r="R199" s="106">
        <f>_xll.qlInterestRateIndexFixingDate(AA199,S199)</f>
        <v>45280</v>
      </c>
      <c r="S199" s="106">
        <f>_xll.qlCalendarAdvance(Calendar,SettlementDate,N199,"mf",TRUE,Trigger)</f>
        <v>45282</v>
      </c>
      <c r="T199" s="106">
        <f>_xll.qlInterestRateIndexMaturity(AA199,S199)</f>
        <v>50396</v>
      </c>
      <c r="U199" s="97">
        <f>_xll.qlIndexFixing(AA199,R199,TRUE,_xll.ohTrigger(Trigger,Trigger6M,InterestRatesTrigger))</f>
        <v>1.7284048970071381E-2</v>
      </c>
      <c r="V199" s="97">
        <f>_xll.qlQuoteValue(P199,_xll.ohTrigger(Trigger,Trigger6M,InterestRatesTrigger))</f>
        <v>1.729E-2</v>
      </c>
      <c r="W199" s="94" t="b">
        <f t="shared" si="19"/>
        <v>1</v>
      </c>
      <c r="X199" s="124">
        <f t="shared" si="20"/>
        <v>-5.9510299286191781E-2</v>
      </c>
      <c r="Y199" s="50" t="b">
        <f>ABS(X199/10000)&lt;=ABS('General Settings'!$D$32)</f>
        <v>1</v>
      </c>
      <c r="AA199" s="50" t="str">
        <f>_xll.qlSwapIndex(,,O199,SettlementDays,Currency,Calendar,FixedLegTenor,FixedLegBDC,FixedLegDayCounter,Index6M,DiscountingCurve,Permanent,Trigger,ObjectOverwrite)</f>
        <v>obj_00741#0000</v>
      </c>
      <c r="AB199" s="50" t="str">
        <f>_xll.qlVanillaSwapFromSwapIndex(,AA199,R199)</f>
        <v>obj_00802#0000</v>
      </c>
      <c r="AH199" s="50" t="str">
        <v/>
      </c>
    </row>
    <row r="200" spans="13:34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71"/>
      <c r="R200" s="106">
        <f>_xll.qlInterestRateIndexFixingDate(AA200,S200)</f>
        <v>45280</v>
      </c>
      <c r="S200" s="106">
        <f>_xll.qlCalendarAdvance(Calendar,SettlementDate,N200,"mf",TRUE,Trigger)</f>
        <v>45282</v>
      </c>
      <c r="T200" s="106">
        <f>_xll.qlInterestRateIndexMaturity(AA200,S200)</f>
        <v>50761</v>
      </c>
      <c r="U200" s="97">
        <f>_xll.qlIndexFixing(AA200,R200,TRUE,_xll.ohTrigger(Trigger,Trigger6M,InterestRatesTrigger))</f>
        <v>1.7151100772497131E-2</v>
      </c>
      <c r="V200" s="97">
        <f>_xll.qlQuoteValue(P200,_xll.ohTrigger(Trigger,Trigger6M,InterestRatesTrigger))</f>
        <v>1.7150000000000002E-2</v>
      </c>
      <c r="W200" s="94" t="b">
        <f t="shared" si="19"/>
        <v>1</v>
      </c>
      <c r="X200" s="124">
        <f t="shared" si="20"/>
        <v>1.100772497129171E-2</v>
      </c>
      <c r="Y200" s="50" t="b">
        <f>ABS(X200/10000)&lt;=ABS('General Settings'!$D$32)</f>
        <v>1</v>
      </c>
      <c r="AA200" s="50" t="str">
        <f>_xll.qlSwapIndex(,,O200,SettlementDays,Currency,Calendar,FixedLegTenor,FixedLegBDC,FixedLegDayCounter,Index6M,DiscountingCurve,Permanent,Trigger,ObjectOverwrite)</f>
        <v>obj_00686#0000</v>
      </c>
      <c r="AB200" s="50" t="str">
        <f>_xll.qlVanillaSwapFromSwapIndex(,AA200,R200)</f>
        <v>obj_008e1#0000</v>
      </c>
      <c r="AH200" s="50" t="str">
        <v/>
      </c>
    </row>
    <row r="201" spans="13:34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71"/>
      <c r="R201" s="106">
        <f>_xll.qlInterestRateIndexFixingDate(AA201,S201)</f>
        <v>45280</v>
      </c>
      <c r="S201" s="106">
        <f>_xll.qlCalendarAdvance(Calendar,SettlementDate,N201,"mf",TRUE,Trigger)</f>
        <v>45282</v>
      </c>
      <c r="T201" s="106">
        <f>_xll.qlInterestRateIndexMaturity(AA201,S201)</f>
        <v>52587</v>
      </c>
      <c r="U201" s="97">
        <f>_xll.qlIndexFixing(AA201,R201,TRUE,_xll.ohTrigger(Trigger,Trigger6M,InterestRatesTrigger))</f>
        <v>1.6478095243264896E-2</v>
      </c>
      <c r="V201" s="97">
        <f>_xll.qlQuoteValue(P201,_xll.ohTrigger(Trigger,Trigger6M,InterestRatesTrigger))</f>
        <v>1.6469999999999999E-2</v>
      </c>
      <c r="W201" s="94" t="b">
        <f t="shared" si="19"/>
        <v>1</v>
      </c>
      <c r="X201" s="124">
        <f t="shared" si="20"/>
        <v>8.0952432648974393E-2</v>
      </c>
      <c r="Y201" s="50" t="b">
        <f>ABS(X201/10000)&lt;=ABS('General Settings'!$D$32)</f>
        <v>1</v>
      </c>
      <c r="AA201" s="50" t="str">
        <f>_xll.qlSwapIndex(,,O201,SettlementDays,Currency,Calendar,FixedLegTenor,FixedLegBDC,FixedLegDayCounter,Index6M,DiscountingCurve,Permanent,Trigger,ObjectOverwrite)</f>
        <v>obj_00663#0000</v>
      </c>
      <c r="AB201" s="50" t="str">
        <f>_xll.qlVanillaSwapFromSwapIndex(,AA201,R201)</f>
        <v>obj_007a7#0000</v>
      </c>
      <c r="AH201" s="50" t="str">
        <v/>
      </c>
    </row>
    <row r="202" spans="13:34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71"/>
      <c r="R202" s="106">
        <f>_xll.qlInterestRateIndexFixingDate(AA202,S202)</f>
        <v>45280</v>
      </c>
      <c r="S202" s="106">
        <f>_xll.qlCalendarAdvance(Calendar,SettlementDate,N202,"mf",TRUE,Trigger)</f>
        <v>45282</v>
      </c>
      <c r="T202" s="106">
        <f>_xll.qlInterestRateIndexMaturity(AA202,S202)</f>
        <v>54414</v>
      </c>
      <c r="U202" s="97">
        <f>_xll.qlIndexFixing(AA202,R202,TRUE,_xll.ohTrigger(Trigger,Trigger6M,InterestRatesTrigger))</f>
        <v>1.594909422161311E-2</v>
      </c>
      <c r="V202" s="97">
        <f>_xll.qlQuoteValue(P202,_xll.ohTrigger(Trigger,Trigger6M,InterestRatesTrigger))</f>
        <v>1.5949999999999999E-2</v>
      </c>
      <c r="W202" s="94" t="b">
        <f t="shared" si="19"/>
        <v>1</v>
      </c>
      <c r="X202" s="124">
        <f t="shared" si="20"/>
        <v>-9.0577838688862822E-3</v>
      </c>
      <c r="Y202" s="50" t="b">
        <f>ABS(X202/10000)&lt;=ABS('General Settings'!$D$32)</f>
        <v>1</v>
      </c>
      <c r="AA202" s="50" t="str">
        <f>_xll.qlSwapIndex(,,O202,SettlementDays,Currency,Calendar,FixedLegTenor,FixedLegBDC,FixedLegDayCounter,Index6M,DiscountingCurve,Permanent,Trigger,ObjectOverwrite)</f>
        <v>obj_0071b#0000</v>
      </c>
      <c r="AB202" s="50" t="str">
        <f>_xll.qlVanillaSwapFromSwapIndex(,AA202,R202)</f>
        <v>obj_007c3#0000</v>
      </c>
      <c r="AH202" s="50" t="str">
        <v/>
      </c>
    </row>
    <row r="203" spans="13:34" x14ac:dyDescent="0.2">
      <c r="M203" s="159" t="s">
        <v>155</v>
      </c>
      <c r="N203" s="159" t="s">
        <v>83</v>
      </c>
      <c r="O203" s="159" t="s">
        <v>92</v>
      </c>
      <c r="P203" s="159" t="str">
        <f t="shared" si="18"/>
        <v>EUR7F30Y_Quote</v>
      </c>
      <c r="Q203" s="174"/>
      <c r="R203" s="160">
        <f>_xll.qlInterestRateIndexFixingDate(AA203,S203)</f>
        <v>45280</v>
      </c>
      <c r="S203" s="160">
        <f>_xll.qlCalendarAdvance(Calendar,SettlementDate,N203,"mf",TRUE,Trigger)</f>
        <v>45282</v>
      </c>
      <c r="T203" s="160">
        <f>_xll.qlInterestRateIndexMaturity(AA203,S203)</f>
        <v>56240</v>
      </c>
      <c r="U203" s="161">
        <f>_xll.qlIndexFixing(AA203,R203,TRUE,_xll.ohTrigger(Trigger,Trigger6M,InterestRatesTrigger))</f>
        <v>1.5512231774433548E-2</v>
      </c>
      <c r="V203" s="161">
        <f>_xll.qlQuoteValue(P203,_xll.ohTrigger(Trigger,Trigger6M,InterestRatesTrigger))</f>
        <v>1.5509999999999999E-2</v>
      </c>
      <c r="W203" s="159" t="b">
        <f t="shared" si="19"/>
        <v>1</v>
      </c>
      <c r="X203" s="162">
        <f t="shared" si="20"/>
        <v>2.2317744335486472E-2</v>
      </c>
      <c r="Y203" s="131" t="b">
        <f>ABS(X203/10000)&lt;=ABS('General Settings'!$D$32)</f>
        <v>1</v>
      </c>
      <c r="AA203" s="50" t="str">
        <f>_xll.qlSwapIndex(,,O203,SettlementDays,Currency,Calendar,FixedLegTenor,FixedLegBDC,FixedLegDayCounter,Index6M,DiscountingCurve,Permanent,Trigger,ObjectOverwrite)</f>
        <v>obj_00609#0000</v>
      </c>
      <c r="AB203" s="50" t="str">
        <f>_xll.qlVanillaSwapFromSwapIndex(,AA203,R203)</f>
        <v>obj_0089c#0000</v>
      </c>
      <c r="AH203" s="50" t="str">
        <v/>
      </c>
    </row>
    <row r="204" spans="13:34" x14ac:dyDescent="0.2">
      <c r="M204" s="94" t="s">
        <v>155</v>
      </c>
      <c r="N204" s="94" t="s">
        <v>84</v>
      </c>
      <c r="O204" s="94" t="s">
        <v>33</v>
      </c>
      <c r="P204" s="94" t="str">
        <f t="shared" si="18"/>
        <v>EUR8F1Y_Quote</v>
      </c>
      <c r="Q204" s="171"/>
      <c r="R204" s="106">
        <f>_xll.qlInterestRateIndexFixingDate(AA204,S204)</f>
        <v>45645</v>
      </c>
      <c r="S204" s="106">
        <f>_xll.qlCalendarAdvance(Calendar,SettlementDate,N204,"mf",TRUE,Trigger)</f>
        <v>45649</v>
      </c>
      <c r="T204" s="106">
        <f>_xll.qlInterestRateIndexMaturity(AA204,S204)</f>
        <v>46014</v>
      </c>
      <c r="U204" s="97">
        <f>_xll.qlIndexFixing(AA204,R204,TRUE,_xll.ohTrigger(Trigger,Trigger6M,InterestRatesTrigger))</f>
        <v>1.599432501513012E-2</v>
      </c>
      <c r="V204" s="97">
        <f>_xll.qlQuoteValue(P204,_xll.ohTrigger(Trigger,Trigger6M,InterestRatesTrigger))</f>
        <v>1.5990000000000001E-2</v>
      </c>
      <c r="W204" s="94" t="b">
        <f t="shared" si="19"/>
        <v>1</v>
      </c>
      <c r="X204" s="124">
        <f t="shared" si="20"/>
        <v>4.3250151301188478E-2</v>
      </c>
      <c r="Y204" s="123" t="b">
        <f>ABS(X204/10000)&lt;=ABS('General Settings'!$D$32)</f>
        <v>1</v>
      </c>
      <c r="AA204" s="50" t="str">
        <f>_xll.qlSwapIndex(,,O204,SettlementDays,Currency,Calendar,FixedLegTenor,FixedLegBDC,FixedLegDayCounter,Index6M,DiscountingCurve,Permanent,Trigger,ObjectOverwrite)</f>
        <v>obj_0061f#0000</v>
      </c>
      <c r="AB204" s="50" t="str">
        <f>_xll.qlVanillaSwapFromSwapIndex(,AA204,R204)</f>
        <v>obj_007cc#0000</v>
      </c>
      <c r="AH204" s="50" t="str">
        <v/>
      </c>
    </row>
    <row r="205" spans="13:34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71"/>
      <c r="R205" s="106">
        <f>_xll.qlInterestRateIndexFixingDate(AA205,S205)</f>
        <v>45645</v>
      </c>
      <c r="S205" s="106">
        <f>_xll.qlCalendarAdvance(Calendar,SettlementDate,N205,"mf",TRUE,Trigger)</f>
        <v>45649</v>
      </c>
      <c r="T205" s="106">
        <f>_xll.qlInterestRateIndexMaturity(AA205,S205)</f>
        <v>46379</v>
      </c>
      <c r="U205" s="97">
        <f>_xll.qlIndexFixing(AA205,R205,TRUE,_xll.ohTrigger(Trigger,Trigger6M,InterestRatesTrigger))</f>
        <v>1.6677996789123281E-2</v>
      </c>
      <c r="V205" s="97">
        <f>_xll.qlQuoteValue(P205,_xll.ohTrigger(Trigger,Trigger6M,InterestRatesTrigger))</f>
        <v>1.668E-2</v>
      </c>
      <c r="W205" s="94" t="b">
        <f t="shared" si="19"/>
        <v>1</v>
      </c>
      <c r="X205" s="124">
        <f t="shared" si="20"/>
        <v>-2.0032108767192858E-2</v>
      </c>
      <c r="Y205" s="50" t="b">
        <f>ABS(X205/10000)&lt;=ABS('General Settings'!$D$32)</f>
        <v>1</v>
      </c>
      <c r="AA205" s="50" t="str">
        <f>_xll.qlSwapIndex(,,O205,SettlementDays,Currency,Calendar,FixedLegTenor,FixedLegBDC,FixedLegDayCounter,Index6M,DiscountingCurve,Permanent,Trigger,ObjectOverwrite)</f>
        <v>obj_0076e#0000</v>
      </c>
      <c r="AB205" s="50" t="str">
        <f>_xll.qlVanillaSwapFromSwapIndex(,AA205,R205)</f>
        <v>obj_00824#0000</v>
      </c>
      <c r="AH205" s="50" t="str">
        <v/>
      </c>
    </row>
    <row r="206" spans="13:34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71"/>
      <c r="R206" s="106">
        <f>_xll.qlInterestRateIndexFixingDate(AA206,S206)</f>
        <v>45645</v>
      </c>
      <c r="S206" s="106">
        <f>_xll.qlCalendarAdvance(Calendar,SettlementDate,N206,"mf",TRUE,Trigger)</f>
        <v>45649</v>
      </c>
      <c r="T206" s="106">
        <f>_xll.qlInterestRateIndexMaturity(AA206,S206)</f>
        <v>46744</v>
      </c>
      <c r="U206" s="97">
        <f>_xll.qlIndexFixing(AA206,R206,TRUE,_xll.ohTrigger(Trigger,Trigger6M,InterestRatesTrigger))</f>
        <v>1.7166511075234991E-2</v>
      </c>
      <c r="V206" s="97">
        <f>_xll.qlQuoteValue(P206,_xll.ohTrigger(Trigger,Trigger6M,InterestRatesTrigger))</f>
        <v>1.7139999999999999E-2</v>
      </c>
      <c r="W206" s="94" t="b">
        <f t="shared" si="19"/>
        <v>1</v>
      </c>
      <c r="X206" s="124">
        <f t="shared" si="20"/>
        <v>0.26511075234991743</v>
      </c>
      <c r="Y206" s="50" t="b">
        <f>ABS(X206/10000)&lt;=ABS('General Settings'!$D$32)</f>
        <v>1</v>
      </c>
      <c r="AA206" s="50" t="str">
        <f>_xll.qlSwapIndex(,,O206,SettlementDays,Currency,Calendar,FixedLegTenor,FixedLegBDC,FixedLegDayCounter,Index6M,DiscountingCurve,Permanent,Trigger,ObjectOverwrite)</f>
        <v>obj_005c0#0000</v>
      </c>
      <c r="AB206" s="50" t="str">
        <f>_xll.qlVanillaSwapFromSwapIndex(,AA206,R206)</f>
        <v>obj_00896#0000</v>
      </c>
      <c r="AH206" s="50" t="str">
        <v/>
      </c>
    </row>
    <row r="207" spans="13:34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71"/>
      <c r="R207" s="106">
        <f>_xll.qlInterestRateIndexFixingDate(AA207,S207)</f>
        <v>45645</v>
      </c>
      <c r="S207" s="106">
        <f>_xll.qlCalendarAdvance(Calendar,SettlementDate,N207,"mf",TRUE,Trigger)</f>
        <v>45649</v>
      </c>
      <c r="T207" s="106">
        <f>_xll.qlInterestRateIndexMaturity(AA207,S207)</f>
        <v>47114</v>
      </c>
      <c r="U207" s="97">
        <f>_xll.qlIndexFixing(AA207,R207,TRUE,_xll.ohTrigger(Trigger,Trigger6M,InterestRatesTrigger))</f>
        <v>1.7538839908303554E-2</v>
      </c>
      <c r="V207" s="97">
        <f>_xll.qlQuoteValue(P207,_xll.ohTrigger(Trigger,Trigger6M,InterestRatesTrigger))</f>
        <v>1.753E-2</v>
      </c>
      <c r="W207" s="94" t="b">
        <f t="shared" ref="W207:W270" si="22">NOT(ISERROR(V207))</f>
        <v>1</v>
      </c>
      <c r="X207" s="124">
        <f t="shared" ref="X207:X270" si="23">(U207-V207)*10000</f>
        <v>8.8399083035539672E-2</v>
      </c>
      <c r="Y207" s="50" t="b">
        <f>ABS(X207/10000)&lt;=ABS('General Settings'!$D$32)</f>
        <v>1</v>
      </c>
      <c r="AA207" s="50" t="str">
        <f>_xll.qlSwapIndex(,,O207,SettlementDays,Currency,Calendar,FixedLegTenor,FixedLegBDC,FixedLegDayCounter,Index6M,DiscountingCurve,Permanent,Trigger,ObjectOverwrite)</f>
        <v>obj_0078a#0000</v>
      </c>
      <c r="AB207" s="50" t="str">
        <f>_xll.qlVanillaSwapFromSwapIndex(,AA207,R207)</f>
        <v>obj_008b2#0000</v>
      </c>
      <c r="AH207" s="50" t="str">
        <v/>
      </c>
    </row>
    <row r="208" spans="13:34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71"/>
      <c r="R208" s="106">
        <f>_xll.qlInterestRateIndexFixingDate(AA208,S208)</f>
        <v>45645</v>
      </c>
      <c r="S208" s="106">
        <f>_xll.qlCalendarAdvance(Calendar,SettlementDate,N208,"mf",TRUE,Trigger)</f>
        <v>45649</v>
      </c>
      <c r="T208" s="106">
        <f>_xll.qlInterestRateIndexMaturity(AA208,S208)</f>
        <v>47476</v>
      </c>
      <c r="U208" s="97">
        <f>_xll.qlIndexFixing(AA208,R208,TRUE,_xll.ohTrigger(Trigger,Trigger6M,InterestRatesTrigger))</f>
        <v>1.7789552973341748E-2</v>
      </c>
      <c r="V208" s="97">
        <f>_xll.qlQuoteValue(P208,_xll.ohTrigger(Trigger,Trigger6M,InterestRatesTrigger))</f>
        <v>1.7770000000000001E-2</v>
      </c>
      <c r="W208" s="94" t="b">
        <f t="shared" si="22"/>
        <v>1</v>
      </c>
      <c r="X208" s="124">
        <f t="shared" si="23"/>
        <v>0.19552973341746549</v>
      </c>
      <c r="Y208" s="50" t="b">
        <f>ABS(X208/10000)&lt;=ABS('General Settings'!$D$32)</f>
        <v>1</v>
      </c>
      <c r="AA208" s="50" t="str">
        <f>_xll.qlSwapIndex(,,O208,SettlementDays,Currency,Calendar,FixedLegTenor,FixedLegBDC,FixedLegDayCounter,Index6M,DiscountingCurve,Permanent,Trigger,ObjectOverwrite)</f>
        <v>obj_006ab#0000</v>
      </c>
      <c r="AB208" s="50" t="str">
        <f>_xll.qlVanillaSwapFromSwapIndex(,AA208,R208)</f>
        <v>obj_008de#0000</v>
      </c>
      <c r="AH208" s="50" t="str">
        <v/>
      </c>
    </row>
    <row r="209" spans="13:34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71"/>
      <c r="R209" s="106">
        <f>_xll.qlInterestRateIndexFixingDate(AA209,S209)</f>
        <v>45645</v>
      </c>
      <c r="S209" s="106">
        <f>_xll.qlCalendarAdvance(Calendar,SettlementDate,N209,"mf",TRUE,Trigger)</f>
        <v>45649</v>
      </c>
      <c r="T209" s="106">
        <f>_xll.qlInterestRateIndexMaturity(AA209,S209)</f>
        <v>47840</v>
      </c>
      <c r="U209" s="97">
        <f>_xll.qlIndexFixing(AA209,R209,TRUE,_xll.ohTrigger(Trigger,Trigger6M,InterestRatesTrigger))</f>
        <v>1.7955767420738667E-2</v>
      </c>
      <c r="V209" s="97">
        <f>_xll.qlQuoteValue(P209,_xll.ohTrigger(Trigger,Trigger6M,InterestRatesTrigger))</f>
        <v>1.7940000000000001E-2</v>
      </c>
      <c r="W209" s="94" t="b">
        <f t="shared" si="22"/>
        <v>1</v>
      </c>
      <c r="X209" s="124">
        <f t="shared" si="23"/>
        <v>0.15767420738665994</v>
      </c>
      <c r="Y209" s="50" t="b">
        <f>ABS(X209/10000)&lt;=ABS('General Settings'!$D$32)</f>
        <v>1</v>
      </c>
      <c r="AA209" s="50" t="str">
        <f>_xll.qlSwapIndex(,,O209,SettlementDays,Currency,Calendar,FixedLegTenor,FixedLegBDC,FixedLegDayCounter,Index6M,DiscountingCurve,Permanent,Trigger,ObjectOverwrite)</f>
        <v>obj_006f9#0000</v>
      </c>
      <c r="AB209" s="50" t="str">
        <f>_xll.qlVanillaSwapFromSwapIndex(,AA209,R209)</f>
        <v>obj_00869#0000</v>
      </c>
      <c r="AH209" s="50" t="str">
        <v/>
      </c>
    </row>
    <row r="210" spans="13:34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71"/>
      <c r="R210" s="106">
        <f>_xll.qlInterestRateIndexFixingDate(AA210,S210)</f>
        <v>45645</v>
      </c>
      <c r="S210" s="106">
        <f>_xll.qlCalendarAdvance(Calendar,SettlementDate,N210,"mf",TRUE,Trigger)</f>
        <v>45649</v>
      </c>
      <c r="T210" s="106">
        <f>_xll.qlInterestRateIndexMaturity(AA210,S210)</f>
        <v>48205</v>
      </c>
      <c r="U210" s="97">
        <f>_xll.qlIndexFixing(AA210,R210,TRUE,_xll.ohTrigger(Trigger,Trigger6M,InterestRatesTrigger))</f>
        <v>1.8045989924699794E-2</v>
      </c>
      <c r="V210" s="97">
        <f>_xll.qlQuoteValue(P210,_xll.ohTrigger(Trigger,Trigger6M,InterestRatesTrigger))</f>
        <v>1.805E-2</v>
      </c>
      <c r="W210" s="94" t="b">
        <f t="shared" si="22"/>
        <v>1</v>
      </c>
      <c r="X210" s="124">
        <f t="shared" si="23"/>
        <v>-4.0100753002057787E-2</v>
      </c>
      <c r="Y210" s="50" t="b">
        <f>ABS(X210/10000)&lt;=ABS('General Settings'!$D$32)</f>
        <v>1</v>
      </c>
      <c r="AA210" s="50" t="str">
        <f>_xll.qlSwapIndex(,,O210,SettlementDays,Currency,Calendar,FixedLegTenor,FixedLegBDC,FixedLegDayCounter,Index6M,DiscountingCurve,Permanent,Trigger,ObjectOverwrite)</f>
        <v>obj_00722#0000</v>
      </c>
      <c r="AB210" s="50" t="str">
        <f>_xll.qlVanillaSwapFromSwapIndex(,AA210,R210)</f>
        <v>obj_0085b#0000</v>
      </c>
      <c r="AH210" s="50" t="str">
        <v/>
      </c>
    </row>
    <row r="211" spans="13:34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71"/>
      <c r="R211" s="106">
        <f>_xll.qlInterestRateIndexFixingDate(AA211,S211)</f>
        <v>45645</v>
      </c>
      <c r="S211" s="106">
        <f>_xll.qlCalendarAdvance(Calendar,SettlementDate,N211,"mf",TRUE,Trigger)</f>
        <v>45649</v>
      </c>
      <c r="T211" s="106">
        <f>_xll.qlInterestRateIndexMaturity(AA211,S211)</f>
        <v>48571</v>
      </c>
      <c r="U211" s="97">
        <f>_xll.qlIndexFixing(AA211,R211,TRUE,_xll.ohTrigger(Trigger,Trigger6M,InterestRatesTrigger))</f>
        <v>1.8075368897412118E-2</v>
      </c>
      <c r="V211" s="97">
        <f>_xll.qlQuoteValue(P211,_xll.ohTrigger(Trigger,Trigger6M,InterestRatesTrigger))</f>
        <v>1.8069999999999999E-2</v>
      </c>
      <c r="W211" s="94" t="b">
        <f t="shared" si="22"/>
        <v>1</v>
      </c>
      <c r="X211" s="124">
        <f t="shared" si="23"/>
        <v>5.3688974121189614E-2</v>
      </c>
      <c r="Y211" s="50" t="b">
        <f>ABS(X211/10000)&lt;=ABS('General Settings'!$D$32)</f>
        <v>1</v>
      </c>
      <c r="AA211" s="50" t="str">
        <f>_xll.qlSwapIndex(,,O211,SettlementDays,Currency,Calendar,FixedLegTenor,FixedLegBDC,FixedLegDayCounter,Index6M,DiscountingCurve,Permanent,Trigger,ObjectOverwrite)</f>
        <v>obj_0077e#0000</v>
      </c>
      <c r="AB211" s="50" t="str">
        <f>_xll.qlVanillaSwapFromSwapIndex(,AA211,R211)</f>
        <v>obj_0086d#0000</v>
      </c>
      <c r="AH211" s="50" t="str">
        <v/>
      </c>
    </row>
    <row r="212" spans="13:34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71"/>
      <c r="R212" s="106">
        <f>_xll.qlInterestRateIndexFixingDate(AA212,S212)</f>
        <v>45645</v>
      </c>
      <c r="S212" s="106">
        <f>_xll.qlCalendarAdvance(Calendar,SettlementDate,N212,"mf",TRUE,Trigger)</f>
        <v>45649</v>
      </c>
      <c r="T212" s="106">
        <f>_xll.qlInterestRateIndexMaturity(AA212,S212)</f>
        <v>48936</v>
      </c>
      <c r="U212" s="97">
        <f>_xll.qlIndexFixing(AA212,R212,TRUE,_xll.ohTrigger(Trigger,Trigger6M,InterestRatesTrigger))</f>
        <v>1.8042629861925553E-2</v>
      </c>
      <c r="V212" s="97">
        <f>_xll.qlQuoteValue(P212,_xll.ohTrigger(Trigger,Trigger6M,InterestRatesTrigger))</f>
        <v>1.805E-2</v>
      </c>
      <c r="W212" s="94" t="b">
        <f t="shared" si="22"/>
        <v>1</v>
      </c>
      <c r="X212" s="124">
        <f t="shared" si="23"/>
        <v>-7.3701380744473077E-2</v>
      </c>
      <c r="Y212" s="50" t="b">
        <f>ABS(X212/10000)&lt;=ABS('General Settings'!$D$32)</f>
        <v>1</v>
      </c>
      <c r="AA212" s="50" t="str">
        <f>_xll.qlSwapIndex(,,O212,SettlementDays,Currency,Calendar,FixedLegTenor,FixedLegBDC,FixedLegDayCounter,Index6M,DiscountingCurve,Permanent,Trigger,ObjectOverwrite)</f>
        <v>obj_00658#0000</v>
      </c>
      <c r="AB212" s="50" t="str">
        <f>_xll.qlVanillaSwapFromSwapIndex(,AA212,R212)</f>
        <v>obj_008a9#0000</v>
      </c>
      <c r="AH212" s="50" t="str">
        <v/>
      </c>
    </row>
    <row r="213" spans="13:34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71"/>
      <c r="R213" s="106">
        <f>_xll.qlInterestRateIndexFixingDate(AA213,S213)</f>
        <v>45645</v>
      </c>
      <c r="S213" s="106">
        <f>_xll.qlCalendarAdvance(Calendar,SettlementDate,N213,"mf",TRUE,Trigger)</f>
        <v>45649</v>
      </c>
      <c r="T213" s="106">
        <f>_xll.qlInterestRateIndexMaturity(AA213,S213)</f>
        <v>49305</v>
      </c>
      <c r="U213" s="97">
        <f>_xll.qlIndexFixing(AA213,R213,TRUE,_xll.ohTrigger(Trigger,Trigger6M,InterestRatesTrigger))</f>
        <v>1.7964205333952252E-2</v>
      </c>
      <c r="V213" s="97">
        <f>_xll.qlQuoteValue(P213,_xll.ohTrigger(Trigger,Trigger6M,InterestRatesTrigger))</f>
        <v>1.796E-2</v>
      </c>
      <c r="W213" s="94" t="b">
        <f t="shared" si="22"/>
        <v>1</v>
      </c>
      <c r="X213" s="124">
        <f t="shared" si="23"/>
        <v>4.2053339522514499E-2</v>
      </c>
      <c r="Y213" s="50" t="b">
        <f>ABS(X213/10000)&lt;=ABS('General Settings'!$D$32)</f>
        <v>1</v>
      </c>
      <c r="AA213" s="50" t="str">
        <f>_xll.qlSwapIndex(,,O213,SettlementDays,Currency,Calendar,FixedLegTenor,FixedLegBDC,FixedLegDayCounter,Index6M,DiscountingCurve,Permanent,Trigger,ObjectOverwrite)</f>
        <v>obj_006d5#0000</v>
      </c>
      <c r="AB213" s="50" t="str">
        <f>_xll.qlVanillaSwapFromSwapIndex(,AA213,R213)</f>
        <v>obj_00840#0000</v>
      </c>
      <c r="AH213" s="50" t="str">
        <v/>
      </c>
    </row>
    <row r="214" spans="13:34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71"/>
      <c r="R214" s="106">
        <f>_xll.qlInterestRateIndexFixingDate(AA214,S214)</f>
        <v>45645</v>
      </c>
      <c r="S214" s="106">
        <f>_xll.qlCalendarAdvance(Calendar,SettlementDate,N214,"mf",TRUE,Trigger)</f>
        <v>45649</v>
      </c>
      <c r="T214" s="106">
        <f>_xll.qlInterestRateIndexMaturity(AA214,S214)</f>
        <v>49667</v>
      </c>
      <c r="U214" s="97">
        <f>_xll.qlIndexFixing(AA214,R214,TRUE,_xll.ohTrigger(Trigger,Trigger6M,InterestRatesTrigger))</f>
        <v>1.7853409016388187E-2</v>
      </c>
      <c r="V214" s="97">
        <f>_xll.qlQuoteValue(P214,_xll.ohTrigger(Trigger,Trigger6M,InterestRatesTrigger))</f>
        <v>1.7860000000000001E-2</v>
      </c>
      <c r="W214" s="94" t="b">
        <f t="shared" si="22"/>
        <v>1</v>
      </c>
      <c r="X214" s="124">
        <f t="shared" si="23"/>
        <v>-6.5909836118142884E-2</v>
      </c>
      <c r="Y214" s="50" t="b">
        <f>ABS(X214/10000)&lt;=ABS('General Settings'!$D$32)</f>
        <v>1</v>
      </c>
      <c r="AA214" s="50" t="str">
        <f>_xll.qlSwapIndex(,,O214,SettlementDays,Currency,Calendar,FixedLegTenor,FixedLegBDC,FixedLegDayCounter,Index6M,DiscountingCurve,Permanent,Trigger,ObjectOverwrite)</f>
        <v>obj_00611#0000</v>
      </c>
      <c r="AB214" s="50" t="str">
        <f>_xll.qlVanillaSwapFromSwapIndex(,AA214,R214)</f>
        <v>obj_008b5#0000</v>
      </c>
      <c r="AH214" s="50" t="str">
        <v/>
      </c>
    </row>
    <row r="215" spans="13:34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71"/>
      <c r="R215" s="106">
        <f>_xll.qlInterestRateIndexFixingDate(AA215,S215)</f>
        <v>45645</v>
      </c>
      <c r="S215" s="106">
        <f>_xll.qlCalendarAdvance(Calendar,SettlementDate,N215,"mf",TRUE,Trigger)</f>
        <v>45649</v>
      </c>
      <c r="T215" s="106">
        <f>_xll.qlInterestRateIndexMaturity(AA215,S215)</f>
        <v>50032</v>
      </c>
      <c r="U215" s="97">
        <f>_xll.qlIndexFixing(AA215,R215,TRUE,_xll.ohTrigger(Trigger,Trigger6M,InterestRatesTrigger))</f>
        <v>1.7720980148925269E-2</v>
      </c>
      <c r="V215" s="97">
        <f>_xll.qlQuoteValue(P215,_xll.ohTrigger(Trigger,Trigger6M,InterestRatesTrigger))</f>
        <v>1.772E-2</v>
      </c>
      <c r="W215" s="94" t="b">
        <f t="shared" si="22"/>
        <v>1</v>
      </c>
      <c r="X215" s="124">
        <f t="shared" si="23"/>
        <v>9.8014892526906983E-3</v>
      </c>
      <c r="Y215" s="50" t="b">
        <f>ABS(X215/10000)&lt;=ABS('General Settings'!$D$32)</f>
        <v>1</v>
      </c>
      <c r="AA215" s="50" t="str">
        <f>_xll.qlSwapIndex(,,O215,SettlementDays,Currency,Calendar,FixedLegTenor,FixedLegBDC,FixedLegDayCounter,Index6M,DiscountingCurve,Permanent,Trigger,ObjectOverwrite)</f>
        <v>obj_00652#0000</v>
      </c>
      <c r="AB215" s="50" t="str">
        <f>_xll.qlVanillaSwapFromSwapIndex(,AA215,R215)</f>
        <v>obj_00811#0000</v>
      </c>
      <c r="AH215" s="50" t="str">
        <v/>
      </c>
    </row>
    <row r="216" spans="13:34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71"/>
      <c r="R216" s="106">
        <f>_xll.qlInterestRateIndexFixingDate(AA216,S216)</f>
        <v>45645</v>
      </c>
      <c r="S216" s="106">
        <f>_xll.qlCalendarAdvance(Calendar,SettlementDate,N216,"mf",TRUE,Trigger)</f>
        <v>45649</v>
      </c>
      <c r="T216" s="106">
        <f>_xll.qlInterestRateIndexMaturity(AA216,S216)</f>
        <v>50397</v>
      </c>
      <c r="U216" s="97">
        <f>_xll.qlIndexFixing(AA216,R216,TRUE,_xll.ohTrigger(Trigger,Trigger6M,InterestRatesTrigger))</f>
        <v>1.7568807115555713E-2</v>
      </c>
      <c r="V216" s="97">
        <f>_xll.qlQuoteValue(P216,_xll.ohTrigger(Trigger,Trigger6M,InterestRatesTrigger))</f>
        <v>1.7579999999999998E-2</v>
      </c>
      <c r="W216" s="94" t="b">
        <f t="shared" si="22"/>
        <v>1</v>
      </c>
      <c r="X216" s="124">
        <f t="shared" si="23"/>
        <v>-0.11192884444285317</v>
      </c>
      <c r="Y216" s="50" t="b">
        <f>ABS(X216/10000)&lt;=ABS('General Settings'!$D$32)</f>
        <v>1</v>
      </c>
      <c r="AA216" s="50" t="str">
        <f>_xll.qlSwapIndex(,,O216,SettlementDays,Currency,Calendar,FixedLegTenor,FixedLegBDC,FixedLegDayCounter,Index6M,DiscountingCurve,Permanent,Trigger,ObjectOverwrite)</f>
        <v>obj_00629#0000</v>
      </c>
      <c r="AB216" s="50" t="str">
        <f>_xll.qlVanillaSwapFromSwapIndex(,AA216,R216)</f>
        <v>obj_007f3#0000</v>
      </c>
      <c r="AH216" s="50" t="str">
        <v/>
      </c>
    </row>
    <row r="217" spans="13:34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71"/>
      <c r="R217" s="106">
        <f>_xll.qlInterestRateIndexFixingDate(AA217,S217)</f>
        <v>45645</v>
      </c>
      <c r="S217" s="106">
        <f>_xll.qlCalendarAdvance(Calendar,SettlementDate,N217,"mf",TRUE,Trigger)</f>
        <v>45649</v>
      </c>
      <c r="T217" s="106">
        <f>_xll.qlInterestRateIndexMaturity(AA217,S217)</f>
        <v>50762</v>
      </c>
      <c r="U217" s="97">
        <f>_xll.qlIndexFixing(AA217,R217,TRUE,_xll.ohTrigger(Trigger,Trigger6M,InterestRatesTrigger))</f>
        <v>1.7406800928586562E-2</v>
      </c>
      <c r="V217" s="97">
        <f>_xll.qlQuoteValue(P217,_xll.ohTrigger(Trigger,Trigger6M,InterestRatesTrigger))</f>
        <v>1.7410000000000002E-2</v>
      </c>
      <c r="W217" s="94" t="b">
        <f t="shared" si="22"/>
        <v>1</v>
      </c>
      <c r="X217" s="124">
        <f t="shared" si="23"/>
        <v>-3.1990714134400022E-2</v>
      </c>
      <c r="Y217" s="50" t="b">
        <f>ABS(X217/10000)&lt;=ABS('General Settings'!$D$32)</f>
        <v>1</v>
      </c>
      <c r="AA217" s="50" t="str">
        <f>_xll.qlSwapIndex(,,O217,SettlementDays,Currency,Calendar,FixedLegTenor,FixedLegBDC,FixedLegDayCounter,Index6M,DiscountingCurve,Permanent,Trigger,ObjectOverwrite)</f>
        <v>obj_00723#0000</v>
      </c>
      <c r="AB217" s="50" t="str">
        <f>_xll.qlVanillaSwapFromSwapIndex(,AA217,R217)</f>
        <v>obj_007c7#0000</v>
      </c>
      <c r="AH217" s="50" t="str">
        <v/>
      </c>
    </row>
    <row r="218" spans="13:34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71"/>
      <c r="R218" s="106">
        <f>_xll.qlInterestRateIndexFixingDate(AA218,S218)</f>
        <v>45645</v>
      </c>
      <c r="S218" s="106">
        <f>_xll.qlCalendarAdvance(Calendar,SettlementDate,N218,"mf",TRUE,Trigger)</f>
        <v>45649</v>
      </c>
      <c r="T218" s="106">
        <f>_xll.qlInterestRateIndexMaturity(AA218,S218)</f>
        <v>51127</v>
      </c>
      <c r="U218" s="97">
        <f>_xll.qlIndexFixing(AA218,R218,TRUE,_xll.ohTrigger(Trigger,Trigger6M,InterestRatesTrigger))</f>
        <v>1.7240308417929198E-2</v>
      </c>
      <c r="V218" s="97">
        <f>_xll.qlQuoteValue(P218,_xll.ohTrigger(Trigger,Trigger6M,InterestRatesTrigger))</f>
        <v>1.7239999999999998E-2</v>
      </c>
      <c r="W218" s="94" t="b">
        <f t="shared" si="22"/>
        <v>1</v>
      </c>
      <c r="X218" s="124">
        <f t="shared" si="23"/>
        <v>3.0841792919913957E-3</v>
      </c>
      <c r="Y218" s="50" t="b">
        <f>ABS(X218/10000)&lt;=ABS('General Settings'!$D$32)</f>
        <v>1</v>
      </c>
      <c r="AA218" s="50" t="str">
        <f>_xll.qlSwapIndex(,,O218,SettlementDays,Currency,Calendar,FixedLegTenor,FixedLegBDC,FixedLegDayCounter,Index6M,DiscountingCurve,Permanent,Trigger,ObjectOverwrite)</f>
        <v>obj_0062c#0000</v>
      </c>
      <c r="AB218" s="50" t="str">
        <f>_xll.qlVanillaSwapFromSwapIndex(,AA218,R218)</f>
        <v>obj_007d8#0000</v>
      </c>
      <c r="AH218" s="50" t="str">
        <v/>
      </c>
    </row>
    <row r="219" spans="13:34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71"/>
      <c r="R219" s="106">
        <f>_xll.qlInterestRateIndexFixingDate(AA219,S219)</f>
        <v>45645</v>
      </c>
      <c r="S219" s="106">
        <f>_xll.qlCalendarAdvance(Calendar,SettlementDate,N219,"mf",TRUE,Trigger)</f>
        <v>45649</v>
      </c>
      <c r="T219" s="106">
        <f>_xll.qlInterestRateIndexMaturity(AA219,S219)</f>
        <v>52954</v>
      </c>
      <c r="U219" s="97">
        <f>_xll.qlIndexFixing(AA219,R219,TRUE,_xll.ohTrigger(Trigger,Trigger6M,InterestRatesTrigger))</f>
        <v>1.6503973876904332E-2</v>
      </c>
      <c r="V219" s="97">
        <f>_xll.qlQuoteValue(P219,_xll.ohTrigger(Trigger,Trigger6M,InterestRatesTrigger))</f>
        <v>1.6500000000000001E-2</v>
      </c>
      <c r="W219" s="94" t="b">
        <f t="shared" si="22"/>
        <v>1</v>
      </c>
      <c r="X219" s="124">
        <f t="shared" si="23"/>
        <v>3.9738769043312638E-2</v>
      </c>
      <c r="Y219" s="50" t="b">
        <f>ABS(X219/10000)&lt;=ABS('General Settings'!$D$32)</f>
        <v>1</v>
      </c>
      <c r="AA219" s="50" t="str">
        <f>_xll.qlSwapIndex(,,O219,SettlementDays,Currency,Calendar,FixedLegTenor,FixedLegBDC,FixedLegDayCounter,Index6M,DiscountingCurve,Permanent,Trigger,ObjectOverwrite)</f>
        <v>obj_00684#0000</v>
      </c>
      <c r="AB219" s="50" t="str">
        <f>_xll.qlVanillaSwapFromSwapIndex(,AA219,R219)</f>
        <v>obj_008bd#0000</v>
      </c>
      <c r="AH219" s="50" t="str">
        <v/>
      </c>
    </row>
    <row r="220" spans="13:34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71"/>
      <c r="R220" s="106">
        <f>_xll.qlInterestRateIndexFixingDate(AA220,S220)</f>
        <v>45645</v>
      </c>
      <c r="S220" s="106">
        <f>_xll.qlCalendarAdvance(Calendar,SettlementDate,N220,"mf",TRUE,Trigger)</f>
        <v>45649</v>
      </c>
      <c r="T220" s="106">
        <f>_xll.qlInterestRateIndexMaturity(AA220,S220)</f>
        <v>54780</v>
      </c>
      <c r="U220" s="97">
        <f>_xll.qlIndexFixing(AA220,R220,TRUE,_xll.ohTrigger(Trigger,Trigger6M,InterestRatesTrigger))</f>
        <v>1.594646536960501E-2</v>
      </c>
      <c r="V220" s="97">
        <f>_xll.qlQuoteValue(P220,_xll.ohTrigger(Trigger,Trigger6M,InterestRatesTrigger))</f>
        <v>1.5949999999999999E-2</v>
      </c>
      <c r="W220" s="94" t="b">
        <f t="shared" si="22"/>
        <v>1</v>
      </c>
      <c r="X220" s="124">
        <f t="shared" si="23"/>
        <v>-3.5346303949891633E-2</v>
      </c>
      <c r="Y220" s="50" t="b">
        <f>ABS(X220/10000)&lt;=ABS('General Settings'!$D$32)</f>
        <v>1</v>
      </c>
      <c r="AA220" s="50" t="str">
        <f>_xll.qlSwapIndex(,,O220,SettlementDays,Currency,Calendar,FixedLegTenor,FixedLegBDC,FixedLegDayCounter,Index6M,DiscountingCurve,Permanent,Trigger,ObjectOverwrite)</f>
        <v>obj_0077c#0000</v>
      </c>
      <c r="AB220" s="50" t="str">
        <f>_xll.qlVanillaSwapFromSwapIndex(,AA220,R220)</f>
        <v>obj_0081e#0000</v>
      </c>
      <c r="AH220" s="50" t="str">
        <v/>
      </c>
    </row>
    <row r="221" spans="13:34" x14ac:dyDescent="0.2">
      <c r="M221" s="94" t="s">
        <v>155</v>
      </c>
      <c r="N221" s="94" t="s">
        <v>84</v>
      </c>
      <c r="O221" s="94" t="s">
        <v>92</v>
      </c>
      <c r="P221" s="94" t="str">
        <f t="shared" si="21"/>
        <v>EUR8F30Y_Quote</v>
      </c>
      <c r="Q221" s="171"/>
      <c r="R221" s="106">
        <f>_xll.qlInterestRateIndexFixingDate(AA221,S221)</f>
        <v>45645</v>
      </c>
      <c r="S221" s="106">
        <f>_xll.qlCalendarAdvance(Calendar,SettlementDate,N221,"mf",TRUE,Trigger)</f>
        <v>45649</v>
      </c>
      <c r="T221" s="106">
        <f>_xll.qlInterestRateIndexMaturity(AA221,S221)</f>
        <v>56606</v>
      </c>
      <c r="U221" s="97">
        <f>_xll.qlIndexFixing(AA221,R221,TRUE,_xll.ohTrigger(Trigger,Trigger6M,InterestRatesTrigger))</f>
        <v>1.5488193515917272E-2</v>
      </c>
      <c r="V221" s="97">
        <f>_xll.qlQuoteValue(P221,_xll.ohTrigger(Trigger,Trigger6M,InterestRatesTrigger))</f>
        <v>1.5489999999999999E-2</v>
      </c>
      <c r="W221" s="94" t="b">
        <f t="shared" si="22"/>
        <v>1</v>
      </c>
      <c r="X221" s="124">
        <f t="shared" si="23"/>
        <v>-1.8064840827270584E-2</v>
      </c>
      <c r="Y221" s="131" t="b">
        <f>ABS(X221/10000)&lt;=ABS('General Settings'!$D$32)</f>
        <v>1</v>
      </c>
      <c r="AA221" s="50" t="str">
        <f>_xll.qlSwapIndex(,,O221,SettlementDays,Currency,Calendar,FixedLegTenor,FixedLegBDC,FixedLegDayCounter,Index6M,DiscountingCurve,Permanent,Trigger,ObjectOverwrite)</f>
        <v>obj_00630#0000</v>
      </c>
      <c r="AB221" s="50" t="str">
        <f>_xll.qlVanillaSwapFromSwapIndex(,AA221,R221)</f>
        <v>obj_007e0#0000</v>
      </c>
      <c r="AH221" s="50" t="str">
        <v/>
      </c>
    </row>
    <row r="222" spans="13:34" x14ac:dyDescent="0.2">
      <c r="M222" s="163" t="s">
        <v>155</v>
      </c>
      <c r="N222" s="163" t="s">
        <v>85</v>
      </c>
      <c r="O222" s="163" t="s">
        <v>33</v>
      </c>
      <c r="P222" s="163" t="str">
        <f t="shared" si="21"/>
        <v>EUR9F1Y_Quote</v>
      </c>
      <c r="Q222" s="175"/>
      <c r="R222" s="164">
        <f>_xll.qlInterestRateIndexFixingDate(AA222,S222)</f>
        <v>46009</v>
      </c>
      <c r="S222" s="164">
        <f>_xll.qlCalendarAdvance(Calendar,SettlementDate,N222,"mf",TRUE,Trigger)</f>
        <v>46013</v>
      </c>
      <c r="T222" s="164">
        <f>_xll.qlInterestRateIndexMaturity(AA222,S222)</f>
        <v>46378</v>
      </c>
      <c r="U222" s="165">
        <f>_xll.qlIndexFixing(AA222,R222,TRUE,_xll.ohTrigger(Trigger,Trigger6M,InterestRatesTrigger))</f>
        <v>1.7369734039339158E-2</v>
      </c>
      <c r="V222" s="165">
        <f>_xll.qlQuoteValue(P222,_xll.ohTrigger(Trigger,Trigger6M,InterestRatesTrigger))</f>
        <v>1.737E-2</v>
      </c>
      <c r="W222" s="163" t="b">
        <f t="shared" si="22"/>
        <v>1</v>
      </c>
      <c r="X222" s="166">
        <f t="shared" si="23"/>
        <v>-2.6596066084183523E-3</v>
      </c>
      <c r="Y222" s="123" t="b">
        <f>ABS(X222/10000)&lt;=ABS('General Settings'!$D$32)</f>
        <v>1</v>
      </c>
      <c r="AA222" s="50" t="str">
        <f>_xll.qlSwapIndex(,,O222,SettlementDays,Currency,Calendar,FixedLegTenor,FixedLegBDC,FixedLegDayCounter,Index6M,DiscountingCurve,Permanent,Trigger,ObjectOverwrite)</f>
        <v>obj_0073e#0000</v>
      </c>
      <c r="AB222" s="50" t="str">
        <f>_xll.qlVanillaSwapFromSwapIndex(,AA222,R222)</f>
        <v>obj_00832#0000</v>
      </c>
      <c r="AH222" s="50" t="str">
        <v/>
      </c>
    </row>
    <row r="223" spans="13:34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71"/>
      <c r="R223" s="106">
        <f>_xll.qlInterestRateIndexFixingDate(AA223,S223)</f>
        <v>46009</v>
      </c>
      <c r="S223" s="106">
        <f>_xll.qlCalendarAdvance(Calendar,SettlementDate,N223,"mf",TRUE,Trigger)</f>
        <v>46013</v>
      </c>
      <c r="T223" s="106">
        <f>_xll.qlInterestRateIndexMaturity(AA223,S223)</f>
        <v>46743</v>
      </c>
      <c r="U223" s="97">
        <f>_xll.qlIndexFixing(AA223,R223,TRUE,_xll.ohTrigger(Trigger,Trigger6M,InterestRatesTrigger))</f>
        <v>1.7764705359997562E-2</v>
      </c>
      <c r="V223" s="97">
        <f>_xll.qlQuoteValue(P223,_xll.ohTrigger(Trigger,Trigger6M,InterestRatesTrigger))</f>
        <v>1.7730000000000003E-2</v>
      </c>
      <c r="W223" s="94" t="b">
        <f t="shared" si="22"/>
        <v>1</v>
      </c>
      <c r="X223" s="124">
        <f t="shared" si="23"/>
        <v>0.34705359997558999</v>
      </c>
      <c r="Y223" s="50" t="b">
        <f>ABS(X223/10000)&lt;=ABS('General Settings'!$D$32)</f>
        <v>1</v>
      </c>
      <c r="AA223" s="50" t="str">
        <f>_xll.qlSwapIndex(,,O223,SettlementDays,Currency,Calendar,FixedLegTenor,FixedLegBDC,FixedLegDayCounter,Index6M,DiscountingCurve,Permanent,Trigger,ObjectOverwrite)</f>
        <v>obj_005da#0000</v>
      </c>
      <c r="AB223" s="50" t="str">
        <f>_xll.qlVanillaSwapFromSwapIndex(,AA223,R223)</f>
        <v>obj_008c8#0000</v>
      </c>
      <c r="AH223" s="50" t="str">
        <v/>
      </c>
    </row>
    <row r="224" spans="13:34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71"/>
      <c r="R224" s="106">
        <f>_xll.qlInterestRateIndexFixingDate(AA224,S224)</f>
        <v>46009</v>
      </c>
      <c r="S224" s="106">
        <f>_xll.qlCalendarAdvance(Calendar,SettlementDate,N224,"mf",TRUE,Trigger)</f>
        <v>46013</v>
      </c>
      <c r="T224" s="106">
        <f>_xll.qlInterestRateIndexMaturity(AA224,S224)</f>
        <v>47109</v>
      </c>
      <c r="U224" s="97">
        <f>_xll.qlIndexFixing(AA224,R224,TRUE,_xll.ohTrigger(Trigger,Trigger6M,InterestRatesTrigger))</f>
        <v>1.8064893058569027E-2</v>
      </c>
      <c r="V224" s="97">
        <f>_xll.qlQuoteValue(P224,_xll.ohTrigger(Trigger,Trigger6M,InterestRatesTrigger))</f>
        <v>1.806E-2</v>
      </c>
      <c r="W224" s="94" t="b">
        <f t="shared" si="22"/>
        <v>1</v>
      </c>
      <c r="X224" s="124">
        <f t="shared" si="23"/>
        <v>4.8930585690269701E-2</v>
      </c>
      <c r="Y224" s="50" t="b">
        <f>ABS(X224/10000)&lt;=ABS('General Settings'!$D$32)</f>
        <v>1</v>
      </c>
      <c r="AA224" s="50" t="str">
        <f>_xll.qlSwapIndex(,,O224,SettlementDays,Currency,Calendar,FixedLegTenor,FixedLegBDC,FixedLegDayCounter,Index6M,DiscountingCurve,Permanent,Trigger,ObjectOverwrite)</f>
        <v>obj_00688#0000</v>
      </c>
      <c r="AB224" s="50" t="str">
        <f>_xll.qlVanillaSwapFromSwapIndex(,AA224,R224)</f>
        <v>obj_0085e#0000</v>
      </c>
      <c r="AH224" s="50" t="str">
        <v/>
      </c>
    </row>
    <row r="225" spans="13:34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71"/>
      <c r="R225" s="106">
        <f>_xll.qlInterestRateIndexFixingDate(AA225,S225)</f>
        <v>46009</v>
      </c>
      <c r="S225" s="106">
        <f>_xll.qlCalendarAdvance(Calendar,SettlementDate,N225,"mf",TRUE,Trigger)</f>
        <v>46013</v>
      </c>
      <c r="T225" s="106">
        <f>_xll.qlInterestRateIndexMaturity(AA225,S225)</f>
        <v>47476</v>
      </c>
      <c r="U225" s="97">
        <f>_xll.qlIndexFixing(AA225,R225,TRUE,_xll.ohTrigger(Trigger,Trigger6M,InterestRatesTrigger))</f>
        <v>1.8255967728824232E-2</v>
      </c>
      <c r="V225" s="97">
        <f>_xll.qlQuoteValue(P225,_xll.ohTrigger(Trigger,Trigger6M,InterestRatesTrigger))</f>
        <v>1.823E-2</v>
      </c>
      <c r="W225" s="94" t="b">
        <f t="shared" si="22"/>
        <v>1</v>
      </c>
      <c r="X225" s="124">
        <f t="shared" si="23"/>
        <v>0.25967728824231873</v>
      </c>
      <c r="Y225" s="50" t="b">
        <f>ABS(X225/10000)&lt;=ABS('General Settings'!$D$32)</f>
        <v>1</v>
      </c>
      <c r="AA225" s="50" t="str">
        <f>_xll.qlSwapIndex(,,O225,SettlementDays,Currency,Calendar,FixedLegTenor,FixedLegBDC,FixedLegDayCounter,Index6M,DiscountingCurve,Permanent,Trigger,ObjectOverwrite)</f>
        <v>obj_00729#0000</v>
      </c>
      <c r="AB225" s="50" t="str">
        <f>_xll.qlVanillaSwapFromSwapIndex(,AA225,R225)</f>
        <v>obj_007ce#0000</v>
      </c>
      <c r="AH225" s="50" t="str">
        <v/>
      </c>
    </row>
    <row r="226" spans="13:34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71"/>
      <c r="R226" s="106">
        <f>_xll.qlInterestRateIndexFixingDate(AA226,S226)</f>
        <v>46009</v>
      </c>
      <c r="S226" s="106">
        <f>_xll.qlCalendarAdvance(Calendar,SettlementDate,N226,"mf",TRUE,Trigger)</f>
        <v>46013</v>
      </c>
      <c r="T226" s="106">
        <f>_xll.qlInterestRateIndexMaturity(AA226,S226)</f>
        <v>47840</v>
      </c>
      <c r="U226" s="97">
        <f>_xll.qlIndexFixing(AA226,R226,TRUE,_xll.ohTrigger(Trigger,Trigger6M,InterestRatesTrigger))</f>
        <v>1.8367318148430331E-2</v>
      </c>
      <c r="V226" s="97">
        <f>_xll.qlQuoteValue(P226,_xll.ohTrigger(Trigger,Trigger6M,InterestRatesTrigger))</f>
        <v>1.8349999999999998E-2</v>
      </c>
      <c r="W226" s="94" t="b">
        <f t="shared" si="22"/>
        <v>1</v>
      </c>
      <c r="X226" s="124">
        <f t="shared" si="23"/>
        <v>0.17318148430332803</v>
      </c>
      <c r="Y226" s="50" t="b">
        <f>ABS(X226/10000)&lt;=ABS('General Settings'!$D$32)</f>
        <v>1</v>
      </c>
      <c r="AA226" s="50" t="str">
        <f>_xll.qlSwapIndex(,,O226,SettlementDays,Currency,Calendar,FixedLegTenor,FixedLegBDC,FixedLegDayCounter,Index6M,DiscountingCurve,Permanent,Trigger,ObjectOverwrite)</f>
        <v>obj_00752#0000</v>
      </c>
      <c r="AB226" s="50" t="str">
        <f>_xll.qlVanillaSwapFromSwapIndex(,AA226,R226)</f>
        <v>obj_007ea#0000</v>
      </c>
      <c r="AH226" s="50" t="str">
        <v/>
      </c>
    </row>
    <row r="227" spans="13:34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71"/>
      <c r="R227" s="106">
        <f>_xll.qlInterestRateIndexFixingDate(AA227,S227)</f>
        <v>46009</v>
      </c>
      <c r="S227" s="106">
        <f>_xll.qlCalendarAdvance(Calendar,SettlementDate,N227,"mf",TRUE,Trigger)</f>
        <v>46013</v>
      </c>
      <c r="T227" s="106">
        <f>_xll.qlInterestRateIndexMaturity(AA227,S227)</f>
        <v>48204</v>
      </c>
      <c r="U227" s="97">
        <f>_xll.qlIndexFixing(AA227,R227,TRUE,_xll.ohTrigger(Trigger,Trigger6M,InterestRatesTrigger))</f>
        <v>1.8407909356717527E-2</v>
      </c>
      <c r="V227" s="97">
        <f>_xll.qlQuoteValue(P227,_xll.ohTrigger(Trigger,Trigger6M,InterestRatesTrigger))</f>
        <v>1.8409999999999999E-2</v>
      </c>
      <c r="W227" s="94" t="b">
        <f t="shared" si="22"/>
        <v>1</v>
      </c>
      <c r="X227" s="124">
        <f t="shared" si="23"/>
        <v>-2.0906432824721599E-2</v>
      </c>
      <c r="Y227" s="50" t="b">
        <f>ABS(X227/10000)&lt;=ABS('General Settings'!$D$32)</f>
        <v>1</v>
      </c>
      <c r="AA227" s="50" t="str">
        <f>_xll.qlSwapIndex(,,O227,SettlementDays,Currency,Calendar,FixedLegTenor,FixedLegBDC,FixedLegDayCounter,Index6M,DiscountingCurve,Permanent,Trigger,ObjectOverwrite)</f>
        <v>obj_00637#0000</v>
      </c>
      <c r="AB227" s="50" t="str">
        <f>_xll.qlVanillaSwapFromSwapIndex(,AA227,R227)</f>
        <v>obj_007ff#0000</v>
      </c>
      <c r="AH227" s="50" t="str">
        <v/>
      </c>
    </row>
    <row r="228" spans="13:34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71"/>
      <c r="R228" s="106">
        <f>_xll.qlInterestRateIndexFixingDate(AA228,S228)</f>
        <v>46009</v>
      </c>
      <c r="S228" s="106">
        <f>_xll.qlCalendarAdvance(Calendar,SettlementDate,N228,"mf",TRUE,Trigger)</f>
        <v>46013</v>
      </c>
      <c r="T228" s="106">
        <f>_xll.qlInterestRateIndexMaturity(AA228,S228)</f>
        <v>48570</v>
      </c>
      <c r="U228" s="97">
        <f>_xll.qlIndexFixing(AA228,R228,TRUE,_xll.ohTrigger(Trigger,Trigger6M,InterestRatesTrigger))</f>
        <v>1.8392951752383237E-2</v>
      </c>
      <c r="V228" s="97">
        <f>_xll.qlQuoteValue(P228,_xll.ohTrigger(Trigger,Trigger6M,InterestRatesTrigger))</f>
        <v>1.839E-2</v>
      </c>
      <c r="W228" s="94" t="b">
        <f t="shared" si="22"/>
        <v>1</v>
      </c>
      <c r="X228" s="124">
        <f t="shared" si="23"/>
        <v>2.951752383236611E-2</v>
      </c>
      <c r="Y228" s="50" t="b">
        <f>ABS(X228/10000)&lt;=ABS('General Settings'!$D$32)</f>
        <v>1</v>
      </c>
      <c r="AA228" s="50" t="str">
        <f>_xll.qlSwapIndex(,,O228,SettlementDays,Currency,Calendar,FixedLegTenor,FixedLegBDC,FixedLegDayCounter,Index6M,DiscountingCurve,Permanent,Trigger,ObjectOverwrite)</f>
        <v>obj_006d1#0000</v>
      </c>
      <c r="AB228" s="50" t="str">
        <f>_xll.qlVanillaSwapFromSwapIndex(,AA228,R228)</f>
        <v>obj_00891#0000</v>
      </c>
      <c r="AH228" s="50" t="str">
        <v/>
      </c>
    </row>
    <row r="229" spans="13:34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71"/>
      <c r="R229" s="106">
        <f>_xll.qlInterestRateIndexFixingDate(AA229,S229)</f>
        <v>46009</v>
      </c>
      <c r="S229" s="106">
        <f>_xll.qlCalendarAdvance(Calendar,SettlementDate,N229,"mf",TRUE,Trigger)</f>
        <v>46013</v>
      </c>
      <c r="T229" s="106">
        <f>_xll.qlInterestRateIndexMaturity(AA229,S229)</f>
        <v>48935</v>
      </c>
      <c r="U229" s="97">
        <f>_xll.qlIndexFixing(AA229,R229,TRUE,_xll.ohTrigger(Trigger,Trigger6M,InterestRatesTrigger))</f>
        <v>1.8318673186702803E-2</v>
      </c>
      <c r="V229" s="97">
        <f>_xll.qlQuoteValue(P229,_xll.ohTrigger(Trigger,Trigger6M,InterestRatesTrigger))</f>
        <v>1.8329999999999999E-2</v>
      </c>
      <c r="W229" s="94" t="b">
        <f t="shared" si="22"/>
        <v>1</v>
      </c>
      <c r="X229" s="124">
        <f t="shared" si="23"/>
        <v>-0.11326813297195953</v>
      </c>
      <c r="Y229" s="50" t="b">
        <f>ABS(X229/10000)&lt;=ABS('General Settings'!$D$32)</f>
        <v>1</v>
      </c>
      <c r="AA229" s="50" t="str">
        <f>_xll.qlSwapIndex(,,O229,SettlementDays,Currency,Calendar,FixedLegTenor,FixedLegBDC,FixedLegDayCounter,Index6M,DiscountingCurve,Permanent,Trigger,ObjectOverwrite)</f>
        <v>obj_00799#0000</v>
      </c>
      <c r="AB229" s="50" t="str">
        <f>_xll.qlVanillaSwapFromSwapIndex(,AA229,R229)</f>
        <v>obj_0083a#0000</v>
      </c>
      <c r="AH229" s="50" t="str">
        <v/>
      </c>
    </row>
    <row r="230" spans="13:34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71"/>
      <c r="R230" s="106">
        <f>_xll.qlInterestRateIndexFixingDate(AA230,S230)</f>
        <v>46009</v>
      </c>
      <c r="S230" s="106">
        <f>_xll.qlCalendarAdvance(Calendar,SettlementDate,N230,"mf",TRUE,Trigger)</f>
        <v>46013</v>
      </c>
      <c r="T230" s="106">
        <f>_xll.qlInterestRateIndexMaturity(AA230,S230)</f>
        <v>49300</v>
      </c>
      <c r="U230" s="97">
        <f>_xll.qlIndexFixing(AA230,R230,TRUE,_xll.ohTrigger(Trigger,Trigger6M,InterestRatesTrigger))</f>
        <v>1.8203644367307717E-2</v>
      </c>
      <c r="V230" s="97">
        <f>_xll.qlQuoteValue(P230,_xll.ohTrigger(Trigger,Trigger6M,InterestRatesTrigger))</f>
        <v>1.8200000000000001E-2</v>
      </c>
      <c r="W230" s="94" t="b">
        <f t="shared" si="22"/>
        <v>1</v>
      </c>
      <c r="X230" s="124">
        <f t="shared" si="23"/>
        <v>3.6443673077160565E-2</v>
      </c>
      <c r="Y230" s="50" t="b">
        <f>ABS(X230/10000)&lt;=ABS('General Settings'!$D$32)</f>
        <v>1</v>
      </c>
      <c r="AA230" s="50" t="str">
        <f>_xll.qlSwapIndex(,,O230,SettlementDays,Currency,Calendar,FixedLegTenor,FixedLegBDC,FixedLegDayCounter,Index6M,DiscountingCurve,Permanent,Trigger,ObjectOverwrite)</f>
        <v>obj_006e1#0000</v>
      </c>
      <c r="AB230" s="50" t="str">
        <f>_xll.qlVanillaSwapFromSwapIndex(,AA230,R230)</f>
        <v>obj_0081f#0000</v>
      </c>
      <c r="AH230" s="50" t="str">
        <v/>
      </c>
    </row>
    <row r="231" spans="13:34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71"/>
      <c r="R231" s="106">
        <f>_xll.qlInterestRateIndexFixingDate(AA231,S231)</f>
        <v>46009</v>
      </c>
      <c r="S231" s="106">
        <f>_xll.qlCalendarAdvance(Calendar,SettlementDate,N231,"mf",TRUE,Trigger)</f>
        <v>46013</v>
      </c>
      <c r="T231" s="106">
        <f>_xll.qlInterestRateIndexMaturity(AA231,S231)</f>
        <v>49667</v>
      </c>
      <c r="U231" s="97">
        <f>_xll.qlIndexFixing(AA231,R231,TRUE,_xll.ohTrigger(Trigger,Trigger6M,InterestRatesTrigger))</f>
        <v>1.8057013981205242E-2</v>
      </c>
      <c r="V231" s="97">
        <f>_xll.qlQuoteValue(P231,_xll.ohTrigger(Trigger,Trigger6M,InterestRatesTrigger))</f>
        <v>1.8069999999999999E-2</v>
      </c>
      <c r="W231" s="94" t="b">
        <f t="shared" si="22"/>
        <v>1</v>
      </c>
      <c r="X231" s="124">
        <f t="shared" si="23"/>
        <v>-0.12986018794756971</v>
      </c>
      <c r="Y231" s="50" t="b">
        <f>ABS(X231/10000)&lt;=ABS('General Settings'!$D$32)</f>
        <v>1</v>
      </c>
      <c r="AA231" s="50" t="str">
        <f>_xll.qlSwapIndex(,,O231,SettlementDays,Currency,Calendar,FixedLegTenor,FixedLegBDC,FixedLegDayCounter,Index6M,DiscountingCurve,Permanent,Trigger,ObjectOverwrite)</f>
        <v>obj_005e5#0000</v>
      </c>
      <c r="AB231" s="50" t="str">
        <f>_xll.qlVanillaSwapFromSwapIndex(,AA231,R231)</f>
        <v>obj_00876#0000</v>
      </c>
      <c r="AH231" s="50" t="str">
        <v/>
      </c>
    </row>
    <row r="232" spans="13:34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71"/>
      <c r="R232" s="106">
        <f>_xll.qlInterestRateIndexFixingDate(AA232,S232)</f>
        <v>46009</v>
      </c>
      <c r="S232" s="106">
        <f>_xll.qlCalendarAdvance(Calendar,SettlementDate,N232,"mf",TRUE,Trigger)</f>
        <v>46013</v>
      </c>
      <c r="T232" s="106">
        <f>_xll.qlInterestRateIndexMaturity(AA232,S232)</f>
        <v>50031</v>
      </c>
      <c r="U232" s="97">
        <f>_xll.qlIndexFixing(AA232,R232,TRUE,_xll.ohTrigger(Trigger,Trigger6M,InterestRatesTrigger))</f>
        <v>1.7894876919272426E-2</v>
      </c>
      <c r="V232" s="97">
        <f>_xll.qlQuoteValue(P232,_xll.ohTrigger(Trigger,Trigger6M,InterestRatesTrigger))</f>
        <v>1.7890000000000003E-2</v>
      </c>
      <c r="W232" s="94" t="b">
        <f t="shared" si="22"/>
        <v>1</v>
      </c>
      <c r="X232" s="124">
        <f t="shared" si="23"/>
        <v>4.8769192724229526E-2</v>
      </c>
      <c r="Y232" s="50" t="b">
        <f>ABS(X232/10000)&lt;=ABS('General Settings'!$D$32)</f>
        <v>1</v>
      </c>
      <c r="AA232" s="50" t="str">
        <f>_xll.qlSwapIndex(,,O232,SettlementDays,Currency,Calendar,FixedLegTenor,FixedLegBDC,FixedLegDayCounter,Index6M,DiscountingCurve,Permanent,Trigger,ObjectOverwrite)</f>
        <v>obj_00746#0000</v>
      </c>
      <c r="AB232" s="50" t="str">
        <f>_xll.qlVanillaSwapFromSwapIndex(,AA232,R232)</f>
        <v>obj_008aa#0000</v>
      </c>
      <c r="AH232" s="50" t="str">
        <v/>
      </c>
    </row>
    <row r="233" spans="13:34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71"/>
      <c r="R233" s="106">
        <f>_xll.qlInterestRateIndexFixingDate(AA233,S233)</f>
        <v>46009</v>
      </c>
      <c r="S233" s="106">
        <f>_xll.qlCalendarAdvance(Calendar,SettlementDate,N233,"mf",TRUE,Trigger)</f>
        <v>46013</v>
      </c>
      <c r="T233" s="106">
        <f>_xll.qlInterestRateIndexMaturity(AA233,S233)</f>
        <v>50396</v>
      </c>
      <c r="U233" s="97">
        <f>_xll.qlIndexFixing(AA233,R233,TRUE,_xll.ohTrigger(Trigger,Trigger6M,InterestRatesTrigger))</f>
        <v>1.7715464145154281E-2</v>
      </c>
      <c r="V233" s="97">
        <f>_xll.qlQuoteValue(P233,_xll.ohTrigger(Trigger,Trigger6M,InterestRatesTrigger))</f>
        <v>1.772E-2</v>
      </c>
      <c r="W233" s="94" t="b">
        <f t="shared" si="22"/>
        <v>1</v>
      </c>
      <c r="X233" s="124">
        <f t="shared" si="23"/>
        <v>-4.5358548457184733E-2</v>
      </c>
      <c r="Y233" s="50" t="b">
        <f>ABS(X233/10000)&lt;=ABS('General Settings'!$D$32)</f>
        <v>1</v>
      </c>
      <c r="AA233" s="50" t="str">
        <f>_xll.qlSwapIndex(,,O233,SettlementDays,Currency,Calendar,FixedLegTenor,FixedLegBDC,FixedLegDayCounter,Index6M,DiscountingCurve,Permanent,Trigger,ObjectOverwrite)</f>
        <v>obj_005db#0000</v>
      </c>
      <c r="AB233" s="50" t="str">
        <f>_xll.qlVanillaSwapFromSwapIndex(,AA233,R233)</f>
        <v>obj_007fe#0000</v>
      </c>
      <c r="AH233" s="50" t="str">
        <v/>
      </c>
    </row>
    <row r="234" spans="13:34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71"/>
      <c r="R234" s="106">
        <f>_xll.qlInterestRateIndexFixingDate(AA234,S234)</f>
        <v>46009</v>
      </c>
      <c r="S234" s="106">
        <f>_xll.qlCalendarAdvance(Calendar,SettlementDate,N234,"mf",TRUE,Trigger)</f>
        <v>46013</v>
      </c>
      <c r="T234" s="106">
        <f>_xll.qlInterestRateIndexMaturity(AA234,S234)</f>
        <v>50761</v>
      </c>
      <c r="U234" s="97">
        <f>_xll.qlIndexFixing(AA234,R234,TRUE,_xll.ohTrigger(Trigger,Trigger6M,InterestRatesTrigger))</f>
        <v>1.7529329451760035E-2</v>
      </c>
      <c r="V234" s="97">
        <f>_xll.qlQuoteValue(P234,_xll.ohTrigger(Trigger,Trigger6M,InterestRatesTrigger))</f>
        <v>1.753E-2</v>
      </c>
      <c r="W234" s="94" t="b">
        <f t="shared" si="22"/>
        <v>1</v>
      </c>
      <c r="X234" s="124">
        <f t="shared" si="23"/>
        <v>-6.7054823996506863E-3</v>
      </c>
      <c r="Y234" s="50" t="b">
        <f>ABS(X234/10000)&lt;=ABS('General Settings'!$D$32)</f>
        <v>1</v>
      </c>
      <c r="AA234" s="50" t="str">
        <f>_xll.qlSwapIndex(,,O234,SettlementDays,Currency,Calendar,FixedLegTenor,FixedLegBDC,FixedLegDayCounter,Index6M,DiscountingCurve,Permanent,Trigger,ObjectOverwrite)</f>
        <v>obj_005c3#0000</v>
      </c>
      <c r="AB234" s="50" t="str">
        <f>_xll.qlVanillaSwapFromSwapIndex(,AA234,R234)</f>
        <v>obj_00889#0000</v>
      </c>
      <c r="AH234" s="50" t="str">
        <v/>
      </c>
    </row>
    <row r="235" spans="13:34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71"/>
      <c r="R235" s="106">
        <f>_xll.qlInterestRateIndexFixingDate(AA235,S235)</f>
        <v>46009</v>
      </c>
      <c r="S235" s="106">
        <f>_xll.qlCalendarAdvance(Calendar,SettlementDate,N235,"mf",TRUE,Trigger)</f>
        <v>46013</v>
      </c>
      <c r="T235" s="106">
        <f>_xll.qlInterestRateIndexMaturity(AA235,S235)</f>
        <v>51126</v>
      </c>
      <c r="U235" s="97">
        <f>_xll.qlIndexFixing(AA235,R235,TRUE,_xll.ohTrigger(Trigger,Trigger6M,InterestRatesTrigger))</f>
        <v>1.7341565641145994E-2</v>
      </c>
      <c r="V235" s="97">
        <f>_xll.qlQuoteValue(P235,_xll.ohTrigger(Trigger,Trigger6M,InterestRatesTrigger))</f>
        <v>1.7340000000000001E-2</v>
      </c>
      <c r="W235" s="94" t="b">
        <f t="shared" si="22"/>
        <v>1</v>
      </c>
      <c r="X235" s="124">
        <f t="shared" si="23"/>
        <v>1.5656411459924469E-2</v>
      </c>
      <c r="Y235" s="50" t="b">
        <f>ABS(X235/10000)&lt;=ABS('General Settings'!$D$32)</f>
        <v>1</v>
      </c>
      <c r="AA235" s="50" t="str">
        <f>_xll.qlSwapIndex(,,O235,SettlementDays,Currency,Calendar,FixedLegTenor,FixedLegBDC,FixedLegDayCounter,Index6M,DiscountingCurve,Permanent,Trigger,ObjectOverwrite)</f>
        <v>obj_00721#0000</v>
      </c>
      <c r="AB235" s="50" t="str">
        <f>_xll.qlVanillaSwapFromSwapIndex(,AA235,R235)</f>
        <v>obj_008e5#0000</v>
      </c>
      <c r="AH235" s="50" t="str">
        <v/>
      </c>
    </row>
    <row r="236" spans="13:34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71"/>
      <c r="R236" s="106">
        <f>_xll.qlInterestRateIndexFixingDate(AA236,S236)</f>
        <v>46009</v>
      </c>
      <c r="S236" s="106">
        <f>_xll.qlCalendarAdvance(Calendar,SettlementDate,N236,"mf",TRUE,Trigger)</f>
        <v>46013</v>
      </c>
      <c r="T236" s="106">
        <f>_xll.qlInterestRateIndexMaturity(AA236,S236)</f>
        <v>51494</v>
      </c>
      <c r="U236" s="97">
        <f>_xll.qlIndexFixing(AA236,R236,TRUE,_xll.ohTrigger(Trigger,Trigger6M,InterestRatesTrigger))</f>
        <v>1.715881030301248E-2</v>
      </c>
      <c r="V236" s="97">
        <f>_xll.qlQuoteValue(P236,_xll.ohTrigger(Trigger,Trigger6M,InterestRatesTrigger))</f>
        <v>1.7150000000000002E-2</v>
      </c>
      <c r="W236" s="94" t="b">
        <f t="shared" si="22"/>
        <v>1</v>
      </c>
      <c r="X236" s="124">
        <f t="shared" si="23"/>
        <v>8.8103030124776771E-2</v>
      </c>
      <c r="Y236" s="50" t="b">
        <f>ABS(X236/10000)&lt;=ABS('General Settings'!$D$32)</f>
        <v>1</v>
      </c>
      <c r="AA236" s="50" t="str">
        <f>_xll.qlSwapIndex(,,O236,SettlementDays,Currency,Calendar,FixedLegTenor,FixedLegBDC,FixedLegDayCounter,Index6M,DiscountingCurve,Permanent,Trigger,ObjectOverwrite)</f>
        <v>obj_005df#0000</v>
      </c>
      <c r="AB236" s="50" t="str">
        <f>_xll.qlVanillaSwapFromSwapIndex(,AA236,R236)</f>
        <v>obj_00886#0000</v>
      </c>
      <c r="AH236" s="50" t="str">
        <v/>
      </c>
    </row>
    <row r="237" spans="13:34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71"/>
      <c r="R237" s="106">
        <f>_xll.qlInterestRateIndexFixingDate(AA237,S237)</f>
        <v>46009</v>
      </c>
      <c r="S237" s="106">
        <f>_xll.qlCalendarAdvance(Calendar,SettlementDate,N237,"mf",TRUE,Trigger)</f>
        <v>46013</v>
      </c>
      <c r="T237" s="106">
        <f>_xll.qlInterestRateIndexMaturity(AA237,S237)</f>
        <v>53318</v>
      </c>
      <c r="U237" s="97">
        <f>_xll.qlIndexFixing(AA237,R237,TRUE,_xll.ohTrigger(Trigger,Trigger6M,InterestRatesTrigger))</f>
        <v>1.6404649173036107E-2</v>
      </c>
      <c r="V237" s="97">
        <f>_xll.qlQuoteValue(P237,_xll.ohTrigger(Trigger,Trigger6M,InterestRatesTrigger))</f>
        <v>1.6400000000000001E-2</v>
      </c>
      <c r="W237" s="94" t="b">
        <f t="shared" si="22"/>
        <v>1</v>
      </c>
      <c r="X237" s="124">
        <f t="shared" si="23"/>
        <v>4.6491730361052086E-2</v>
      </c>
      <c r="Y237" s="50" t="b">
        <f>ABS(X237/10000)&lt;=ABS('General Settings'!$D$32)</f>
        <v>1</v>
      </c>
      <c r="AA237" s="50" t="str">
        <f>_xll.qlSwapIndex(,,O237,SettlementDays,Currency,Calendar,FixedLegTenor,FixedLegBDC,FixedLegDayCounter,Index6M,DiscountingCurve,Permanent,Trigger,ObjectOverwrite)</f>
        <v>obj_005ba#0000</v>
      </c>
      <c r="AB237" s="50" t="str">
        <f>_xll.qlVanillaSwapFromSwapIndex(,AA237,R237)</f>
        <v>obj_0081d#0000</v>
      </c>
      <c r="AH237" s="50" t="str">
        <v/>
      </c>
    </row>
    <row r="238" spans="13:34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71"/>
      <c r="R238" s="106">
        <f>_xll.qlInterestRateIndexFixingDate(AA238,S238)</f>
        <v>46009</v>
      </c>
      <c r="S238" s="106">
        <f>_xll.qlCalendarAdvance(Calendar,SettlementDate,N238,"mf",TRUE,Trigger)</f>
        <v>46013</v>
      </c>
      <c r="T238" s="106">
        <f>_xll.qlInterestRateIndexMaturity(AA238,S238)</f>
        <v>55144</v>
      </c>
      <c r="U238" s="97">
        <f>_xll.qlIndexFixing(AA238,R238,TRUE,_xll.ohTrigger(Trigger,Trigger6M,InterestRatesTrigger))</f>
        <v>1.5842132864098395E-2</v>
      </c>
      <c r="V238" s="97">
        <f>_xll.qlQuoteValue(P238,_xll.ohTrigger(Trigger,Trigger6M,InterestRatesTrigger))</f>
        <v>1.584E-2</v>
      </c>
      <c r="W238" s="94" t="b">
        <f t="shared" si="22"/>
        <v>1</v>
      </c>
      <c r="X238" s="124">
        <f t="shared" si="23"/>
        <v>2.1328640983954428E-2</v>
      </c>
      <c r="Y238" s="50" t="b">
        <f>ABS(X238/10000)&lt;=ABS('General Settings'!$D$32)</f>
        <v>1</v>
      </c>
      <c r="AA238" s="50" t="str">
        <f>_xll.qlSwapIndex(,,O238,SettlementDays,Currency,Calendar,FixedLegTenor,FixedLegBDC,FixedLegDayCounter,Index6M,DiscountingCurve,Permanent,Trigger,ObjectOverwrite)</f>
        <v>obj_005f0#0000</v>
      </c>
      <c r="AB238" s="50" t="str">
        <f>_xll.qlVanillaSwapFromSwapIndex(,AA238,R238)</f>
        <v>obj_007d6#0000</v>
      </c>
      <c r="AH238" s="50" t="str">
        <v/>
      </c>
    </row>
    <row r="239" spans="13:34" x14ac:dyDescent="0.2">
      <c r="M239" s="159" t="s">
        <v>155</v>
      </c>
      <c r="N239" s="159" t="s">
        <v>85</v>
      </c>
      <c r="O239" s="159" t="s">
        <v>92</v>
      </c>
      <c r="P239" s="159" t="str">
        <f t="shared" si="21"/>
        <v>EUR9F30Y_Quote</v>
      </c>
      <c r="Q239" s="174"/>
      <c r="R239" s="160">
        <f>_xll.qlInterestRateIndexFixingDate(AA239,S239)</f>
        <v>46009</v>
      </c>
      <c r="S239" s="160">
        <f>_xll.qlCalendarAdvance(Calendar,SettlementDate,N239,"mf",TRUE,Trigger)</f>
        <v>46013</v>
      </c>
      <c r="T239" s="160">
        <f>_xll.qlInterestRateIndexMaturity(AA239,S239)</f>
        <v>56970</v>
      </c>
      <c r="U239" s="161">
        <f>_xll.qlIndexFixing(AA239,R239,TRUE,_xll.ohTrigger(Trigger,Trigger6M,InterestRatesTrigger))</f>
        <v>1.536926936230827E-2</v>
      </c>
      <c r="V239" s="161">
        <f>_xll.qlQuoteValue(P239,_xll.ohTrigger(Trigger,Trigger6M,InterestRatesTrigger))</f>
        <v>1.537E-2</v>
      </c>
      <c r="W239" s="159" t="b">
        <f t="shared" si="22"/>
        <v>1</v>
      </c>
      <c r="X239" s="162">
        <f t="shared" si="23"/>
        <v>-7.3063769173015158E-3</v>
      </c>
      <c r="Y239" s="131" t="b">
        <f>ABS(X239/10000)&lt;=ABS('General Settings'!$D$32)</f>
        <v>1</v>
      </c>
      <c r="AA239" s="50" t="str">
        <f>_xll.qlSwapIndex(,,O239,SettlementDays,Currency,Calendar,FixedLegTenor,FixedLegBDC,FixedLegDayCounter,Index6M,DiscountingCurve,Permanent,Trigger,ObjectOverwrite)</f>
        <v>obj_006e6#0000</v>
      </c>
      <c r="AB239" s="50" t="str">
        <f>_xll.qlVanillaSwapFromSwapIndex(,AA239,R239)</f>
        <v>obj_00843#0000</v>
      </c>
      <c r="AH239" s="50" t="str">
        <v/>
      </c>
    </row>
    <row r="240" spans="13:34" x14ac:dyDescent="0.2">
      <c r="M240" s="94" t="s">
        <v>155</v>
      </c>
      <c r="N240" s="94" t="s">
        <v>86</v>
      </c>
      <c r="O240" s="94" t="s">
        <v>33</v>
      </c>
      <c r="P240" s="94" t="str">
        <f t="shared" si="21"/>
        <v>EUR10F1Y_Quote</v>
      </c>
      <c r="Q240" s="171"/>
      <c r="R240" s="106">
        <f>_xll.qlInterestRateIndexFixingDate(AA240,S240)</f>
        <v>46374</v>
      </c>
      <c r="S240" s="106">
        <f>_xll.qlCalendarAdvance(Calendar,SettlementDate,N240,"mf",TRUE,Trigger)</f>
        <v>46378</v>
      </c>
      <c r="T240" s="106">
        <f>_xll.qlInterestRateIndexMaturity(AA240,S240)</f>
        <v>46743</v>
      </c>
      <c r="U240" s="97">
        <f>_xll.qlIndexFixing(AA240,R240,TRUE,_xll.ohTrigger(Trigger,Trigger6M,InterestRatesTrigger))</f>
        <v>1.8166338761724524E-2</v>
      </c>
      <c r="V240" s="97">
        <f>_xll.qlQuoteValue(P240,_xll.ohTrigger(Trigger,Trigger6M,InterestRatesTrigger))</f>
        <v>1.8089999999999998E-2</v>
      </c>
      <c r="W240" s="94" t="b">
        <f t="shared" si="22"/>
        <v>1</v>
      </c>
      <c r="X240" s="124">
        <f t="shared" si="23"/>
        <v>0.76338761724525916</v>
      </c>
      <c r="Y240" s="123" t="b">
        <f>ABS(X240/10000)&lt;=ABS('General Settings'!$D$32)</f>
        <v>1</v>
      </c>
      <c r="AA240" s="50" t="str">
        <f>_xll.qlSwapIndex(,,O240,SettlementDays,Currency,Calendar,FixedLegTenor,FixedLegBDC,FixedLegDayCounter,Index6M,DiscountingCurve,Permanent,Trigger,ObjectOverwrite)</f>
        <v>obj_005ff#0000</v>
      </c>
      <c r="AB240" s="50" t="str">
        <f>_xll.qlVanillaSwapFromSwapIndex(,AA240,R240)</f>
        <v>obj_007fc#0000</v>
      </c>
      <c r="AH240" s="50" t="str">
        <v/>
      </c>
    </row>
    <row r="241" spans="13:34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71"/>
      <c r="R241" s="106">
        <f>_xll.qlInterestRateIndexFixingDate(AA241,S241)</f>
        <v>46374</v>
      </c>
      <c r="S241" s="106">
        <f>_xll.qlCalendarAdvance(Calendar,SettlementDate,N241,"mf",TRUE,Trigger)</f>
        <v>46378</v>
      </c>
      <c r="T241" s="106">
        <f>_xll.qlInterestRateIndexMaturity(AA241,S241)</f>
        <v>47109</v>
      </c>
      <c r="U241" s="97">
        <f>_xll.qlIndexFixing(AA241,R241,TRUE,_xll.ohTrigger(Trigger,Trigger6M,InterestRatesTrigger))</f>
        <v>1.8421434350131285E-2</v>
      </c>
      <c r="V241" s="97">
        <f>_xll.qlQuoteValue(P241,_xll.ohTrigger(Trigger,Trigger6M,InterestRatesTrigger))</f>
        <v>1.8420000000000002E-2</v>
      </c>
      <c r="W241" s="94" t="b">
        <f t="shared" si="22"/>
        <v>1</v>
      </c>
      <c r="X241" s="124">
        <f t="shared" si="23"/>
        <v>1.4343501312831519E-2</v>
      </c>
      <c r="Y241" s="50" t="b">
        <f>ABS(X241/10000)&lt;=ABS('General Settings'!$D$32)</f>
        <v>1</v>
      </c>
      <c r="AA241" s="50" t="str">
        <f>_xll.qlSwapIndex(,,O241,SettlementDays,Currency,Calendar,FixedLegTenor,FixedLegBDC,FixedLegDayCounter,Index6M,DiscountingCurve,Permanent,Trigger,ObjectOverwrite)</f>
        <v>obj_005d3#0000</v>
      </c>
      <c r="AB241" s="50" t="str">
        <f>_xll.qlVanillaSwapFromSwapIndex(,AA241,R241)</f>
        <v>obj_00804#0000</v>
      </c>
      <c r="AH241" s="50" t="str">
        <v/>
      </c>
    </row>
    <row r="242" spans="13:34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71"/>
      <c r="R242" s="106">
        <f>_xll.qlInterestRateIndexFixingDate(AA242,S242)</f>
        <v>46374</v>
      </c>
      <c r="S242" s="106">
        <f>_xll.qlCalendarAdvance(Calendar,SettlementDate,N242,"mf",TRUE,Trigger)</f>
        <v>46378</v>
      </c>
      <c r="T242" s="106">
        <f>_xll.qlInterestRateIndexMaturity(AA242,S242)</f>
        <v>47476</v>
      </c>
      <c r="U242" s="97">
        <f>_xll.qlIndexFixing(AA242,R242,TRUE,_xll.ohTrigger(Trigger,Trigger6M,InterestRatesTrigger))</f>
        <v>1.8561133199713441E-2</v>
      </c>
      <c r="V242" s="97">
        <f>_xll.qlQuoteValue(P242,_xll.ohTrigger(Trigger,Trigger6M,InterestRatesTrigger))</f>
        <v>1.8520000000000002E-2</v>
      </c>
      <c r="W242" s="94" t="b">
        <f t="shared" si="22"/>
        <v>1</v>
      </c>
      <c r="X242" s="124">
        <f t="shared" si="23"/>
        <v>0.41133199713438984</v>
      </c>
      <c r="Y242" s="50" t="b">
        <f>ABS(X242/10000)&lt;=ABS('General Settings'!$D$32)</f>
        <v>1</v>
      </c>
      <c r="AA242" s="50" t="str">
        <f>_xll.qlSwapIndex(,,O242,SettlementDays,Currency,Calendar,FixedLegTenor,FixedLegBDC,FixedLegDayCounter,Index6M,DiscountingCurve,Permanent,Trigger,ObjectOverwrite)</f>
        <v>obj_006ee#0000</v>
      </c>
      <c r="AB242" s="50" t="str">
        <f>_xll.qlVanillaSwapFromSwapIndex(,AA242,R242)</f>
        <v>obj_0082e#0000</v>
      </c>
      <c r="AH242" s="50" t="str">
        <v/>
      </c>
    </row>
    <row r="243" spans="13:34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71"/>
      <c r="R243" s="106">
        <f>_xll.qlInterestRateIndexFixingDate(AA243,S243)</f>
        <v>46374</v>
      </c>
      <c r="S243" s="106">
        <f>_xll.qlCalendarAdvance(Calendar,SettlementDate,N243,"mf",TRUE,Trigger)</f>
        <v>46378</v>
      </c>
      <c r="T243" s="106">
        <f>_xll.qlInterestRateIndexMaturity(AA243,S243)</f>
        <v>47840</v>
      </c>
      <c r="U243" s="97">
        <f>_xll.qlIndexFixing(AA243,R243,TRUE,_xll.ohTrigger(Trigger,Trigger6M,InterestRatesTrigger))</f>
        <v>1.8627528095991171E-2</v>
      </c>
      <c r="V243" s="97">
        <f>_xll.qlQuoteValue(P243,_xll.ohTrigger(Trigger,Trigger6M,InterestRatesTrigger))</f>
        <v>1.8600000000000002E-2</v>
      </c>
      <c r="W243" s="94" t="b">
        <f t="shared" si="22"/>
        <v>1</v>
      </c>
      <c r="X243" s="124">
        <f t="shared" si="23"/>
        <v>0.27528095991168761</v>
      </c>
      <c r="Y243" s="50" t="b">
        <f>ABS(X243/10000)&lt;=ABS('General Settings'!$D$32)</f>
        <v>1</v>
      </c>
      <c r="AA243" s="50" t="str">
        <f>_xll.qlSwapIndex(,,O243,SettlementDays,Currency,Calendar,FixedLegTenor,FixedLegBDC,FixedLegDayCounter,Index6M,DiscountingCurve,Permanent,Trigger,ObjectOverwrite)</f>
        <v>obj_005b9#0000</v>
      </c>
      <c r="AB243" s="50" t="str">
        <f>_xll.qlVanillaSwapFromSwapIndex(,AA243,R243)</f>
        <v>obj_007f6#0000</v>
      </c>
      <c r="AH243" s="50" t="str">
        <v/>
      </c>
    </row>
    <row r="244" spans="13:34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71"/>
      <c r="R244" s="106">
        <f>_xll.qlInterestRateIndexFixingDate(AA244,S244)</f>
        <v>46374</v>
      </c>
      <c r="S244" s="106">
        <f>_xll.qlCalendarAdvance(Calendar,SettlementDate,N244,"mf",TRUE,Trigger)</f>
        <v>46378</v>
      </c>
      <c r="T244" s="106">
        <f>_xll.qlInterestRateIndexMaturity(AA244,S244)</f>
        <v>48204</v>
      </c>
      <c r="U244" s="97">
        <f>_xll.qlIndexFixing(AA244,R244,TRUE,_xll.ohTrigger(Trigger,Trigger6M,InterestRatesTrigger))</f>
        <v>1.8626610958351449E-2</v>
      </c>
      <c r="V244" s="97">
        <f>_xll.qlQuoteValue(P244,_xll.ohTrigger(Trigger,Trigger6M,InterestRatesTrigger))</f>
        <v>1.8630000000000001E-2</v>
      </c>
      <c r="W244" s="94" t="b">
        <f t="shared" si="22"/>
        <v>1</v>
      </c>
      <c r="X244" s="124">
        <f t="shared" si="23"/>
        <v>-3.389041648552138E-2</v>
      </c>
      <c r="Y244" s="50" t="b">
        <f>ABS(X244/10000)&lt;=ABS('General Settings'!$D$32)</f>
        <v>1</v>
      </c>
      <c r="AA244" s="50" t="str">
        <f>_xll.qlSwapIndex(,,O244,SettlementDays,Currency,Calendar,FixedLegTenor,FixedLegBDC,FixedLegDayCounter,Index6M,DiscountingCurve,Permanent,Trigger,ObjectOverwrite)</f>
        <v>obj_0079c#0000</v>
      </c>
      <c r="AB244" s="50" t="str">
        <f>_xll.qlVanillaSwapFromSwapIndex(,AA244,R244)</f>
        <v>obj_00819#0000</v>
      </c>
      <c r="AH244" s="50" t="str">
        <v/>
      </c>
    </row>
    <row r="245" spans="13:34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71"/>
      <c r="R245" s="106">
        <f>_xll.qlInterestRateIndexFixingDate(AA245,S245)</f>
        <v>46374</v>
      </c>
      <c r="S245" s="106">
        <f>_xll.qlCalendarAdvance(Calendar,SettlementDate,N245,"mf",TRUE,Trigger)</f>
        <v>46378</v>
      </c>
      <c r="T245" s="106">
        <f>_xll.qlInterestRateIndexMaturity(AA245,S245)</f>
        <v>48570</v>
      </c>
      <c r="U245" s="97">
        <f>_xll.qlIndexFixing(AA245,R245,TRUE,_xll.ohTrigger(Trigger,Trigger6M,InterestRatesTrigger))</f>
        <v>1.8574157436406679E-2</v>
      </c>
      <c r="V245" s="97">
        <f>_xll.qlQuoteValue(P245,_xll.ohTrigger(Trigger,Trigger6M,InterestRatesTrigger))</f>
        <v>1.857E-2</v>
      </c>
      <c r="W245" s="94" t="b">
        <f t="shared" si="22"/>
        <v>1</v>
      </c>
      <c r="X245" s="124">
        <f t="shared" si="23"/>
        <v>4.1574364066793157E-2</v>
      </c>
      <c r="Y245" s="50" t="b">
        <f>ABS(X245/10000)&lt;=ABS('General Settings'!$D$32)</f>
        <v>1</v>
      </c>
      <c r="AA245" s="50" t="str">
        <f>_xll.qlSwapIndex(,,O245,SettlementDays,Currency,Calendar,FixedLegTenor,FixedLegBDC,FixedLegDayCounter,Index6M,DiscountingCurve,Permanent,Trigger,ObjectOverwrite)</f>
        <v>obj_00600#0000</v>
      </c>
      <c r="AB245" s="50" t="str">
        <f>_xll.qlVanillaSwapFromSwapIndex(,AA245,R245)</f>
        <v>obj_008a5#0000</v>
      </c>
      <c r="AH245" s="50" t="str">
        <v/>
      </c>
    </row>
    <row r="246" spans="13:34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71"/>
      <c r="R246" s="106">
        <f>_xll.qlInterestRateIndexFixingDate(AA246,S246)</f>
        <v>46374</v>
      </c>
      <c r="S246" s="106">
        <f>_xll.qlCalendarAdvance(Calendar,SettlementDate,N246,"mf",TRUE,Trigger)</f>
        <v>46378</v>
      </c>
      <c r="T246" s="106">
        <f>_xll.qlInterestRateIndexMaturity(AA246,S246)</f>
        <v>48935</v>
      </c>
      <c r="U246" s="97">
        <f>_xll.qlIndexFixing(AA246,R246,TRUE,_xll.ohTrigger(Trigger,Trigger6M,InterestRatesTrigger))</f>
        <v>1.8463969745680247E-2</v>
      </c>
      <c r="V246" s="97">
        <f>_xll.qlQuoteValue(P246,_xll.ohTrigger(Trigger,Trigger6M,InterestRatesTrigger))</f>
        <v>1.848E-2</v>
      </c>
      <c r="W246" s="94" t="b">
        <f t="shared" si="22"/>
        <v>1</v>
      </c>
      <c r="X246" s="124">
        <f t="shared" si="23"/>
        <v>-0.16030254319752968</v>
      </c>
      <c r="Y246" s="50" t="b">
        <f>ABS(X246/10000)&lt;=ABS('General Settings'!$D$32)</f>
        <v>1</v>
      </c>
      <c r="AA246" s="50" t="str">
        <f>_xll.qlSwapIndex(,,O246,SettlementDays,Currency,Calendar,FixedLegTenor,FixedLegBDC,FixedLegDayCounter,Index6M,DiscountingCurve,Permanent,Trigger,ObjectOverwrite)</f>
        <v>obj_0061b#0000</v>
      </c>
      <c r="AB246" s="50" t="str">
        <f>_xll.qlVanillaSwapFromSwapIndex(,AA246,R246)</f>
        <v>obj_008a4#0000</v>
      </c>
      <c r="AH246" s="50" t="str">
        <v/>
      </c>
    </row>
    <row r="247" spans="13:34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71"/>
      <c r="R247" s="106">
        <f>_xll.qlInterestRateIndexFixingDate(AA247,S247)</f>
        <v>46374</v>
      </c>
      <c r="S247" s="106">
        <f>_xll.qlCalendarAdvance(Calendar,SettlementDate,N247,"mf",TRUE,Trigger)</f>
        <v>46378</v>
      </c>
      <c r="T247" s="106">
        <f>_xll.qlInterestRateIndexMaturity(AA247,S247)</f>
        <v>49300</v>
      </c>
      <c r="U247" s="97">
        <f>_xll.qlIndexFixing(AA247,R247,TRUE,_xll.ohTrigger(Trigger,Trigger6M,InterestRatesTrigger))</f>
        <v>1.8316325092108017E-2</v>
      </c>
      <c r="V247" s="97">
        <f>_xll.qlQuoteValue(P247,_xll.ohTrigger(Trigger,Trigger6M,InterestRatesTrigger))</f>
        <v>1.831E-2</v>
      </c>
      <c r="W247" s="94" t="b">
        <f t="shared" si="22"/>
        <v>1</v>
      </c>
      <c r="X247" s="124">
        <f t="shared" si="23"/>
        <v>6.3250921080171274E-2</v>
      </c>
      <c r="Y247" s="50" t="b">
        <f>ABS(X247/10000)&lt;=ABS('General Settings'!$D$32)</f>
        <v>1</v>
      </c>
      <c r="AA247" s="50" t="str">
        <f>_xll.qlSwapIndex(,,O247,SettlementDays,Currency,Calendar,FixedLegTenor,FixedLegBDC,FixedLegDayCounter,Index6M,DiscountingCurve,Permanent,Trigger,ObjectOverwrite)</f>
        <v>obj_00691#0000</v>
      </c>
      <c r="AB247" s="50" t="str">
        <f>_xll.qlVanillaSwapFromSwapIndex(,AA247,R247)</f>
        <v>obj_007d2#0000</v>
      </c>
      <c r="AH247" s="50" t="str">
        <v/>
      </c>
    </row>
    <row r="248" spans="13:34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71"/>
      <c r="R248" s="106">
        <f>_xll.qlInterestRateIndexFixingDate(AA248,S248)</f>
        <v>46374</v>
      </c>
      <c r="S248" s="106">
        <f>_xll.qlCalendarAdvance(Calendar,SettlementDate,N248,"mf",TRUE,Trigger)</f>
        <v>46378</v>
      </c>
      <c r="T248" s="106">
        <f>_xll.qlInterestRateIndexMaturity(AA248,S248)</f>
        <v>49667</v>
      </c>
      <c r="U248" s="97">
        <f>_xll.qlIndexFixing(AA248,R248,TRUE,_xll.ohTrigger(Trigger,Trigger6M,InterestRatesTrigger))</f>
        <v>1.8140211041963492E-2</v>
      </c>
      <c r="V248" s="97">
        <f>_xll.qlQuoteValue(P248,_xll.ohTrigger(Trigger,Trigger6M,InterestRatesTrigger))</f>
        <v>1.8149999999999999E-2</v>
      </c>
      <c r="W248" s="94" t="b">
        <f t="shared" si="22"/>
        <v>1</v>
      </c>
      <c r="X248" s="124">
        <f t="shared" si="23"/>
        <v>-9.7889580365079221E-2</v>
      </c>
      <c r="Y248" s="50" t="b">
        <f>ABS(X248/10000)&lt;=ABS('General Settings'!$D$32)</f>
        <v>1</v>
      </c>
      <c r="AA248" s="50" t="str">
        <f>_xll.qlSwapIndex(,,O248,SettlementDays,Currency,Calendar,FixedLegTenor,FixedLegBDC,FixedLegDayCounter,Index6M,DiscountingCurve,Permanent,Trigger,ObjectOverwrite)</f>
        <v>obj_00626#0000</v>
      </c>
      <c r="AB248" s="50" t="str">
        <f>_xll.qlVanillaSwapFromSwapIndex(,AA248,R248)</f>
        <v>obj_007fb#0000</v>
      </c>
      <c r="AH248" s="50" t="str">
        <v/>
      </c>
    </row>
    <row r="249" spans="13:34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71"/>
      <c r="R249" s="106">
        <f>_xll.qlInterestRateIndexFixingDate(AA249,S249)</f>
        <v>46374</v>
      </c>
      <c r="S249" s="106">
        <f>_xll.qlCalendarAdvance(Calendar,SettlementDate,N249,"mf",TRUE,Trigger)</f>
        <v>46378</v>
      </c>
      <c r="T249" s="106">
        <f>_xll.qlInterestRateIndexMaturity(AA249,S249)</f>
        <v>50031</v>
      </c>
      <c r="U249" s="97">
        <f>_xll.qlIndexFixing(AA249,R249,TRUE,_xll.ohTrigger(Trigger,Trigger6M,InterestRatesTrigger))</f>
        <v>1.7952595654684472E-2</v>
      </c>
      <c r="V249" s="97">
        <f>_xll.qlQuoteValue(P249,_xll.ohTrigger(Trigger,Trigger6M,InterestRatesTrigger))</f>
        <v>1.7950000000000001E-2</v>
      </c>
      <c r="W249" s="94" t="b">
        <f t="shared" si="22"/>
        <v>1</v>
      </c>
      <c r="X249" s="124">
        <f t="shared" si="23"/>
        <v>2.5956546844708994E-2</v>
      </c>
      <c r="Y249" s="50" t="b">
        <f>ABS(X249/10000)&lt;=ABS('General Settings'!$D$32)</f>
        <v>1</v>
      </c>
      <c r="AA249" s="50" t="str">
        <f>_xll.qlSwapIndex(,,O249,SettlementDays,Currency,Calendar,FixedLegTenor,FixedLegBDC,FixedLegDayCounter,Index6M,DiscountingCurve,Permanent,Trigger,ObjectOverwrite)</f>
        <v>obj_0062d#0000</v>
      </c>
      <c r="AB249" s="50" t="str">
        <f>_xll.qlVanillaSwapFromSwapIndex(,AA249,R249)</f>
        <v>obj_007c9#0000</v>
      </c>
      <c r="AH249" s="50" t="str">
        <v/>
      </c>
    </row>
    <row r="250" spans="13:34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71"/>
      <c r="R250" s="106">
        <f>_xll.qlInterestRateIndexFixingDate(AA250,S250)</f>
        <v>46374</v>
      </c>
      <c r="S250" s="106">
        <f>_xll.qlCalendarAdvance(Calendar,SettlementDate,N250,"mf",TRUE,Trigger)</f>
        <v>46378</v>
      </c>
      <c r="T250" s="106">
        <f>_xll.qlInterestRateIndexMaturity(AA250,S250)</f>
        <v>50396</v>
      </c>
      <c r="U250" s="97">
        <f>_xll.qlIndexFixing(AA250,R250,TRUE,_xll.ohTrigger(Trigger,Trigger6M,InterestRatesTrigger))</f>
        <v>1.7750289041711397E-2</v>
      </c>
      <c r="V250" s="97">
        <f>_xll.qlQuoteValue(P250,_xll.ohTrigger(Trigger,Trigger6M,InterestRatesTrigger))</f>
        <v>1.7760000000000001E-2</v>
      </c>
      <c r="W250" s="94" t="b">
        <f t="shared" si="22"/>
        <v>1</v>
      </c>
      <c r="X250" s="124">
        <f t="shared" si="23"/>
        <v>-9.7109582886042989E-2</v>
      </c>
      <c r="Y250" s="50" t="b">
        <f>ABS(X250/10000)&lt;=ABS('General Settings'!$D$32)</f>
        <v>1</v>
      </c>
      <c r="AA250" s="50" t="str">
        <f>_xll.qlSwapIndex(,,O250,SettlementDays,Currency,Calendar,FixedLegTenor,FixedLegBDC,FixedLegDayCounter,Index6M,DiscountingCurve,Permanent,Trigger,ObjectOverwrite)</f>
        <v>obj_00764#0000</v>
      </c>
      <c r="AB250" s="50" t="str">
        <f>_xll.qlVanillaSwapFromSwapIndex(,AA250,R250)</f>
        <v>obj_00856#0000</v>
      </c>
      <c r="AH250" s="50" t="str">
        <v/>
      </c>
    </row>
    <row r="251" spans="13:34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71"/>
      <c r="R251" s="106">
        <f>_xll.qlInterestRateIndexFixingDate(AA251,S251)</f>
        <v>46374</v>
      </c>
      <c r="S251" s="106">
        <f>_xll.qlCalendarAdvance(Calendar,SettlementDate,N251,"mf",TRUE,Trigger)</f>
        <v>46378</v>
      </c>
      <c r="T251" s="106">
        <f>_xll.qlInterestRateIndexMaturity(AA251,S251)</f>
        <v>50761</v>
      </c>
      <c r="U251" s="97">
        <f>_xll.qlIndexFixing(AA251,R251,TRUE,_xll.ohTrigger(Trigger,Trigger6M,InterestRatesTrigger))</f>
        <v>1.7544182631646494E-2</v>
      </c>
      <c r="V251" s="97">
        <f>_xll.qlQuoteValue(P251,_xll.ohTrigger(Trigger,Trigger6M,InterestRatesTrigger))</f>
        <v>1.754E-2</v>
      </c>
      <c r="W251" s="94" t="b">
        <f t="shared" si="22"/>
        <v>1</v>
      </c>
      <c r="X251" s="124">
        <f t="shared" si="23"/>
        <v>4.1826316464939339E-2</v>
      </c>
      <c r="Y251" s="50" t="b">
        <f>ABS(X251/10000)&lt;=ABS('General Settings'!$D$32)</f>
        <v>1</v>
      </c>
      <c r="AA251" s="50" t="str">
        <f>_xll.qlSwapIndex(,,O251,SettlementDays,Currency,Calendar,FixedLegTenor,FixedLegBDC,FixedLegDayCounter,Index6M,DiscountingCurve,Permanent,Trigger,ObjectOverwrite)</f>
        <v>obj_006dc#0000</v>
      </c>
      <c r="AB251" s="50" t="str">
        <f>_xll.qlVanillaSwapFromSwapIndex(,AA251,R251)</f>
        <v>obj_00883#0000</v>
      </c>
      <c r="AH251" s="50" t="str">
        <v/>
      </c>
    </row>
    <row r="252" spans="13:34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71"/>
      <c r="R252" s="106">
        <f>_xll.qlInterestRateIndexFixingDate(AA252,S252)</f>
        <v>46374</v>
      </c>
      <c r="S252" s="106">
        <f>_xll.qlCalendarAdvance(Calendar,SettlementDate,N252,"mf",TRUE,Trigger)</f>
        <v>46378</v>
      </c>
      <c r="T252" s="106">
        <f>_xll.qlInterestRateIndexMaturity(AA252,S252)</f>
        <v>51126</v>
      </c>
      <c r="U252" s="97">
        <f>_xll.qlIndexFixing(AA252,R252,TRUE,_xll.ohTrigger(Trigger,Trigger6M,InterestRatesTrigger))</f>
        <v>1.7339126908886174E-2</v>
      </c>
      <c r="V252" s="97">
        <f>_xll.qlQuoteValue(P252,_xll.ohTrigger(Trigger,Trigger6M,InterestRatesTrigger))</f>
        <v>1.7340000000000001E-2</v>
      </c>
      <c r="W252" s="94" t="b">
        <f t="shared" si="22"/>
        <v>1</v>
      </c>
      <c r="X252" s="124">
        <f t="shared" si="23"/>
        <v>-8.7309111382674609E-3</v>
      </c>
      <c r="Y252" s="50" t="b">
        <f>ABS(X252/10000)&lt;=ABS('General Settings'!$D$32)</f>
        <v>1</v>
      </c>
      <c r="AA252" s="50" t="str">
        <f>_xll.qlSwapIndex(,,O252,SettlementDays,Currency,Calendar,FixedLegTenor,FixedLegBDC,FixedLegDayCounter,Index6M,DiscountingCurve,Permanent,Trigger,ObjectOverwrite)</f>
        <v>obj_00628#0000</v>
      </c>
      <c r="AB252" s="50" t="str">
        <f>_xll.qlVanillaSwapFromSwapIndex(,AA252,R252)</f>
        <v>obj_00899#0000</v>
      </c>
      <c r="AH252" s="50" t="str">
        <v/>
      </c>
    </row>
    <row r="253" spans="13:34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71"/>
      <c r="R253" s="106">
        <f>_xll.qlInterestRateIndexFixingDate(AA253,S253)</f>
        <v>46374</v>
      </c>
      <c r="S253" s="106">
        <f>_xll.qlCalendarAdvance(Calendar,SettlementDate,N253,"mf",TRUE,Trigger)</f>
        <v>46378</v>
      </c>
      <c r="T253" s="106">
        <f>_xll.qlInterestRateIndexMaturity(AA253,S253)</f>
        <v>51494</v>
      </c>
      <c r="U253" s="97">
        <f>_xll.qlIndexFixing(AA253,R253,TRUE,_xll.ohTrigger(Trigger,Trigger6M,InterestRatesTrigger))</f>
        <v>1.7141730268063829E-2</v>
      </c>
      <c r="V253" s="97">
        <f>_xll.qlQuoteValue(P253,_xll.ohTrigger(Trigger,Trigger6M,InterestRatesTrigger))</f>
        <v>1.7139999999999999E-2</v>
      </c>
      <c r="W253" s="94" t="b">
        <f t="shared" si="22"/>
        <v>1</v>
      </c>
      <c r="X253" s="124">
        <f t="shared" si="23"/>
        <v>1.7302680638299484E-2</v>
      </c>
      <c r="Y253" s="50" t="b">
        <f>ABS(X253/10000)&lt;=ABS('General Settings'!$D$32)</f>
        <v>1</v>
      </c>
      <c r="AA253" s="50" t="str">
        <f>_xll.qlSwapIndex(,,O253,SettlementDays,Currency,Calendar,FixedLegTenor,FixedLegBDC,FixedLegDayCounter,Index6M,DiscountingCurve,Permanent,Trigger,ObjectOverwrite)</f>
        <v>obj_00664#0000</v>
      </c>
      <c r="AB253" s="50" t="str">
        <f>_xll.qlVanillaSwapFromSwapIndex(,AA253,R253)</f>
        <v>obj_00818#0000</v>
      </c>
      <c r="AH253" s="50" t="str">
        <v/>
      </c>
    </row>
    <row r="254" spans="13:34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71"/>
      <c r="R254" s="106">
        <f>_xll.qlInterestRateIndexFixingDate(AA254,S254)</f>
        <v>46374</v>
      </c>
      <c r="S254" s="106">
        <f>_xll.qlCalendarAdvance(Calendar,SettlementDate,N254,"mf",TRUE,Trigger)</f>
        <v>46378</v>
      </c>
      <c r="T254" s="106">
        <f>_xll.qlInterestRateIndexMaturity(AA254,S254)</f>
        <v>51858</v>
      </c>
      <c r="U254" s="97">
        <f>_xll.qlIndexFixing(AA254,R254,TRUE,_xll.ohTrigger(Trigger,Trigger6M,InterestRatesTrigger))</f>
        <v>1.695501476197548E-2</v>
      </c>
      <c r="V254" s="97">
        <f>_xll.qlQuoteValue(P254,_xll.ohTrigger(Trigger,Trigger6M,InterestRatesTrigger))</f>
        <v>1.695E-2</v>
      </c>
      <c r="W254" s="94" t="b">
        <f t="shared" si="22"/>
        <v>1</v>
      </c>
      <c r="X254" s="124">
        <f t="shared" si="23"/>
        <v>5.0147619754803419E-2</v>
      </c>
      <c r="Y254" s="50" t="b">
        <f>ABS(X254/10000)&lt;=ABS('General Settings'!$D$32)</f>
        <v>1</v>
      </c>
      <c r="AA254" s="50" t="str">
        <f>_xll.qlSwapIndex(,,O254,SettlementDays,Currency,Calendar,FixedLegTenor,FixedLegBDC,FixedLegDayCounter,Index6M,DiscountingCurve,Permanent,Trigger,ObjectOverwrite)</f>
        <v>obj_00707#0000</v>
      </c>
      <c r="AB254" s="50" t="str">
        <f>_xll.qlVanillaSwapFromSwapIndex(,AA254,R254)</f>
        <v>obj_007ba#0000</v>
      </c>
      <c r="AH254" s="50" t="str">
        <v/>
      </c>
    </row>
    <row r="255" spans="13:34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71"/>
      <c r="R255" s="106">
        <f>_xll.qlInterestRateIndexFixingDate(AA255,S255)</f>
        <v>46374</v>
      </c>
      <c r="S255" s="106">
        <f>_xll.qlCalendarAdvance(Calendar,SettlementDate,N255,"mf",TRUE,Trigger)</f>
        <v>46378</v>
      </c>
      <c r="T255" s="106">
        <f>_xll.qlInterestRateIndexMaturity(AA255,S255)</f>
        <v>53685</v>
      </c>
      <c r="U255" s="97">
        <f>_xll.qlIndexFixing(AA255,R255,TRUE,_xll.ohTrigger(Trigger,Trigger6M,InterestRatesTrigger))</f>
        <v>1.6215313064738255E-2</v>
      </c>
      <c r="V255" s="97">
        <f>_xll.qlQuoteValue(P255,_xll.ohTrigger(Trigger,Trigger6M,InterestRatesTrigger))</f>
        <v>1.6220000000000002E-2</v>
      </c>
      <c r="W255" s="94" t="b">
        <f t="shared" si="22"/>
        <v>1</v>
      </c>
      <c r="X255" s="124">
        <f t="shared" si="23"/>
        <v>-4.6869352617467941E-2</v>
      </c>
      <c r="Y255" s="50" t="b">
        <f>ABS(X255/10000)&lt;=ABS('General Settings'!$D$32)</f>
        <v>1</v>
      </c>
      <c r="AA255" s="50" t="str">
        <f>_xll.qlSwapIndex(,,O255,SettlementDays,Currency,Calendar,FixedLegTenor,FixedLegBDC,FixedLegDayCounter,Index6M,DiscountingCurve,Permanent,Trigger,ObjectOverwrite)</f>
        <v>obj_00682#0000</v>
      </c>
      <c r="AB255" s="50" t="str">
        <f>_xll.qlVanillaSwapFromSwapIndex(,AA255,R255)</f>
        <v>obj_008cb#0000</v>
      </c>
      <c r="AH255" s="50" t="str">
        <v/>
      </c>
    </row>
    <row r="256" spans="13:34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71"/>
      <c r="R256" s="106">
        <f>_xll.qlInterestRateIndexFixingDate(AA256,S256)</f>
        <v>46374</v>
      </c>
      <c r="S256" s="106">
        <f>_xll.qlCalendarAdvance(Calendar,SettlementDate,N256,"mf",TRUE,Trigger)</f>
        <v>46378</v>
      </c>
      <c r="T256" s="106">
        <f>_xll.qlInterestRateIndexMaturity(AA256,S256)</f>
        <v>55509</v>
      </c>
      <c r="U256" s="97">
        <f>_xll.qlIndexFixing(AA256,R256,TRUE,_xll.ohTrigger(Trigger,Trigger6M,InterestRatesTrigger))</f>
        <v>1.5664913758801063E-2</v>
      </c>
      <c r="V256" s="97">
        <f>_xll.qlQuoteValue(P256,_xll.ohTrigger(Trigger,Trigger6M,InterestRatesTrigger))</f>
        <v>1.566E-2</v>
      </c>
      <c r="W256" s="94" t="b">
        <f t="shared" si="22"/>
        <v>1</v>
      </c>
      <c r="X256" s="124">
        <f t="shared" si="23"/>
        <v>4.9137588010624011E-2</v>
      </c>
      <c r="Y256" s="50" t="b">
        <f>ABS(X256/10000)&lt;=ABS('General Settings'!$D$32)</f>
        <v>1</v>
      </c>
      <c r="AA256" s="50" t="str">
        <f>_xll.qlSwapIndex(,,O256,SettlementDays,Currency,Calendar,FixedLegTenor,FixedLegBDC,FixedLegDayCounter,Index6M,DiscountingCurve,Permanent,Trigger,ObjectOverwrite)</f>
        <v>obj_00794#0000</v>
      </c>
      <c r="AB256" s="50" t="str">
        <f>_xll.qlVanillaSwapFromSwapIndex(,AA256,R256)</f>
        <v>obj_0087d#0000</v>
      </c>
      <c r="AH256" s="50" t="str">
        <v/>
      </c>
    </row>
    <row r="257" spans="13:34" x14ac:dyDescent="0.2">
      <c r="M257" s="94" t="s">
        <v>155</v>
      </c>
      <c r="N257" s="94" t="s">
        <v>86</v>
      </c>
      <c r="O257" s="94" t="s">
        <v>92</v>
      </c>
      <c r="P257" s="94" t="str">
        <f t="shared" si="21"/>
        <v>EUR10F30Y_Quote</v>
      </c>
      <c r="Q257" s="171"/>
      <c r="R257" s="106">
        <f>_xll.qlInterestRateIndexFixingDate(AA257,S257)</f>
        <v>46374</v>
      </c>
      <c r="S257" s="106">
        <f>_xll.qlCalendarAdvance(Calendar,SettlementDate,N257,"mf",TRUE,Trigger)</f>
        <v>46378</v>
      </c>
      <c r="T257" s="106">
        <f>_xll.qlInterestRateIndexMaturity(AA257,S257)</f>
        <v>57336</v>
      </c>
      <c r="U257" s="97">
        <f>_xll.qlIndexFixing(AA257,R257,TRUE,_xll.ohTrigger(Trigger,Trigger6M,InterestRatesTrigger))</f>
        <v>1.5177423572841527E-2</v>
      </c>
      <c r="V257" s="97">
        <f>_xll.qlQuoteValue(P257,_xll.ohTrigger(Trigger,Trigger6M,InterestRatesTrigger))</f>
        <v>1.5180000000000001E-2</v>
      </c>
      <c r="W257" s="94" t="b">
        <f t="shared" si="22"/>
        <v>1</v>
      </c>
      <c r="X257" s="124">
        <f t="shared" si="23"/>
        <v>-2.5764271584741844E-2</v>
      </c>
      <c r="Y257" s="131" t="b">
        <f>ABS(X257/10000)&lt;=ABS('General Settings'!$D$32)</f>
        <v>1</v>
      </c>
      <c r="AA257" s="50" t="str">
        <f>_xll.qlSwapIndex(,,O257,SettlementDays,Currency,Calendar,FixedLegTenor,FixedLegBDC,FixedLegDayCounter,Index6M,DiscountingCurve,Permanent,Trigger,ObjectOverwrite)</f>
        <v>obj_005fd#0000</v>
      </c>
      <c r="AB257" s="50" t="str">
        <f>_xll.qlVanillaSwapFromSwapIndex(,AA257,R257)</f>
        <v>obj_00884#0000</v>
      </c>
      <c r="AH257" s="50" t="str">
        <v/>
      </c>
    </row>
    <row r="258" spans="13:34" x14ac:dyDescent="0.2">
      <c r="M258" s="163" t="s">
        <v>155</v>
      </c>
      <c r="N258" s="163" t="s">
        <v>112</v>
      </c>
      <c r="O258" s="163" t="s">
        <v>33</v>
      </c>
      <c r="P258" s="163" t="str">
        <f t="shared" si="21"/>
        <v>EUR11F1Y_Quote</v>
      </c>
      <c r="Q258" s="175"/>
      <c r="R258" s="164">
        <f>_xll.qlInterestRateIndexFixingDate(AA258,S258)</f>
        <v>46741</v>
      </c>
      <c r="S258" s="164">
        <f>_xll.qlCalendarAdvance(Calendar,SettlementDate,N258,"mf",TRUE,Trigger)</f>
        <v>46743</v>
      </c>
      <c r="T258" s="164">
        <f>_xll.qlInterestRateIndexMaturity(AA258,S258)</f>
        <v>47109</v>
      </c>
      <c r="U258" s="165">
        <f>_xll.qlIndexFixing(AA258,R258,TRUE,_xll.ohTrigger(Trigger,Trigger6M,InterestRatesTrigger))</f>
        <v>1.8681042995062406E-2</v>
      </c>
      <c r="V258" s="165">
        <f>_xll.qlQuoteValue(P258,_xll.ohTrigger(Trigger,Trigger6M,InterestRatesTrigger))</f>
        <v>1.8760000000000002E-2</v>
      </c>
      <c r="W258" s="163" t="b">
        <f t="shared" si="22"/>
        <v>1</v>
      </c>
      <c r="X258" s="166">
        <f t="shared" si="23"/>
        <v>-0.78957004937596498</v>
      </c>
      <c r="Y258" s="123" t="b">
        <f>ABS(X258/10000)&lt;=ABS('General Settings'!$D$32)</f>
        <v>1</v>
      </c>
      <c r="AA258" s="50" t="str">
        <f>_xll.qlSwapIndex(,,O258,SettlementDays,Currency,Calendar,FixedLegTenor,FixedLegBDC,FixedLegDayCounter,Index6M,DiscountingCurve,Permanent,Trigger,ObjectOverwrite)</f>
        <v>obj_00610#0000</v>
      </c>
      <c r="AB258" s="50" t="str">
        <f>_xll.qlVanillaSwapFromSwapIndex(,AA258,R258)</f>
        <v>obj_008d3#0000</v>
      </c>
      <c r="AH258" s="50" t="str">
        <v/>
      </c>
    </row>
    <row r="259" spans="13:34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71"/>
      <c r="R259" s="106">
        <f>_xll.qlInterestRateIndexFixingDate(AA259,S259)</f>
        <v>46741</v>
      </c>
      <c r="S259" s="106">
        <f>_xll.qlCalendarAdvance(Calendar,SettlementDate,N259,"mf",TRUE,Trigger)</f>
        <v>46743</v>
      </c>
      <c r="T259" s="106">
        <f>_xll.qlInterestRateIndexMaturity(AA259,S259)</f>
        <v>47476</v>
      </c>
      <c r="U259" s="97">
        <f>_xll.qlIndexFixing(AA259,R259,TRUE,_xll.ohTrigger(Trigger,Trigger6M,InterestRatesTrigger))</f>
        <v>1.8763271263407773E-2</v>
      </c>
      <c r="V259" s="97">
        <f>_xll.qlQuoteValue(P259,_xll.ohTrigger(Trigger,Trigger6M,InterestRatesTrigger))</f>
        <v>1.874E-2</v>
      </c>
      <c r="W259" s="94" t="b">
        <f t="shared" si="22"/>
        <v>1</v>
      </c>
      <c r="X259" s="124">
        <f t="shared" si="23"/>
        <v>0.2327126340777308</v>
      </c>
      <c r="Y259" s="50" t="b">
        <f>ABS(X259/10000)&lt;=ABS('General Settings'!$D$32)</f>
        <v>1</v>
      </c>
      <c r="AA259" s="50" t="str">
        <f>_xll.qlSwapIndex(,,O259,SettlementDays,Currency,Calendar,FixedLegTenor,FixedLegBDC,FixedLegDayCounter,Index6M,DiscountingCurve,Permanent,Trigger,ObjectOverwrite)</f>
        <v>obj_0065f#0000</v>
      </c>
      <c r="AB259" s="50" t="str">
        <f>_xll.qlVanillaSwapFromSwapIndex(,AA259,R259)</f>
        <v>obj_008ad#0000</v>
      </c>
      <c r="AH259" s="50" t="str">
        <v/>
      </c>
    </row>
    <row r="260" spans="13:34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71"/>
      <c r="R260" s="106">
        <f>_xll.qlInterestRateIndexFixingDate(AA260,S260)</f>
        <v>46741</v>
      </c>
      <c r="S260" s="106">
        <f>_xll.qlCalendarAdvance(Calendar,SettlementDate,N260,"mf",TRUE,Trigger)</f>
        <v>46743</v>
      </c>
      <c r="T260" s="106">
        <f>_xll.qlInterestRateIndexMaturity(AA260,S260)</f>
        <v>47840</v>
      </c>
      <c r="U260" s="97">
        <f>_xll.qlIndexFixing(AA260,R260,TRUE,_xll.ohTrigger(Trigger,Trigger6M,InterestRatesTrigger))</f>
        <v>1.8786644970439172E-2</v>
      </c>
      <c r="V260" s="97">
        <f>_xll.qlQuoteValue(P260,_xll.ohTrigger(Trigger,Trigger6M,InterestRatesTrigger))</f>
        <v>1.8780000000000002E-2</v>
      </c>
      <c r="W260" s="94" t="b">
        <f t="shared" si="22"/>
        <v>1</v>
      </c>
      <c r="X260" s="124">
        <f t="shared" si="23"/>
        <v>6.6449704391700892E-2</v>
      </c>
      <c r="Y260" s="50" t="b">
        <f>ABS(X260/10000)&lt;=ABS('General Settings'!$D$32)</f>
        <v>1</v>
      </c>
      <c r="AA260" s="50" t="str">
        <f>_xll.qlSwapIndex(,,O260,SettlementDays,Currency,Calendar,FixedLegTenor,FixedLegBDC,FixedLegDayCounter,Index6M,DiscountingCurve,Permanent,Trigger,ObjectOverwrite)</f>
        <v>obj_00776#0000</v>
      </c>
      <c r="AB260" s="50" t="str">
        <f>_xll.qlVanillaSwapFromSwapIndex(,AA260,R260)</f>
        <v>obj_00872#0000</v>
      </c>
      <c r="AH260" s="50" t="str">
        <v/>
      </c>
    </row>
    <row r="261" spans="13:34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71"/>
      <c r="R261" s="106">
        <f>_xll.qlInterestRateIndexFixingDate(AA261,S261)</f>
        <v>46741</v>
      </c>
      <c r="S261" s="106">
        <f>_xll.qlCalendarAdvance(Calendar,SettlementDate,N261,"mf",TRUE,Trigger)</f>
        <v>46743</v>
      </c>
      <c r="T261" s="106">
        <f>_xll.qlInterestRateIndexMaturity(AA261,S261)</f>
        <v>48204</v>
      </c>
      <c r="U261" s="97">
        <f>_xll.qlIndexFixing(AA261,R261,TRUE,_xll.ohTrigger(Trigger,Trigger6M,InterestRatesTrigger))</f>
        <v>1.8746878682245317E-2</v>
      </c>
      <c r="V261" s="97">
        <f>_xll.qlQuoteValue(P261,_xll.ohTrigger(Trigger,Trigger6M,InterestRatesTrigger))</f>
        <v>1.8769999999999998E-2</v>
      </c>
      <c r="W261" s="94" t="b">
        <f t="shared" si="22"/>
        <v>1</v>
      </c>
      <c r="X261" s="124">
        <f t="shared" si="23"/>
        <v>-0.23121317754681153</v>
      </c>
      <c r="Y261" s="50" t="b">
        <f>ABS(X261/10000)&lt;=ABS('General Settings'!$D$32)</f>
        <v>1</v>
      </c>
      <c r="AA261" s="50" t="str">
        <f>_xll.qlSwapIndex(,,O261,SettlementDays,Currency,Calendar,FixedLegTenor,FixedLegBDC,FixedLegDayCounter,Index6M,DiscountingCurve,Permanent,Trigger,ObjectOverwrite)</f>
        <v>obj_00786#0000</v>
      </c>
      <c r="AB261" s="50" t="str">
        <f>_xll.qlVanillaSwapFromSwapIndex(,AA261,R261)</f>
        <v>obj_00801#0000</v>
      </c>
      <c r="AH261" s="50" t="str">
        <v/>
      </c>
    </row>
    <row r="262" spans="13:34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71"/>
      <c r="R262" s="106">
        <f>_xll.qlInterestRateIndexFixingDate(AA262,S262)</f>
        <v>46741</v>
      </c>
      <c r="S262" s="106">
        <f>_xll.qlCalendarAdvance(Calendar,SettlementDate,N262,"mf",TRUE,Trigger)</f>
        <v>46743</v>
      </c>
      <c r="T262" s="106">
        <f>_xll.qlInterestRateIndexMaturity(AA262,S262)</f>
        <v>48570</v>
      </c>
      <c r="U262" s="97">
        <f>_xll.qlIndexFixing(AA262,R262,TRUE,_xll.ohTrigger(Trigger,Trigger6M,InterestRatesTrigger))</f>
        <v>1.8660159489821831E-2</v>
      </c>
      <c r="V262" s="97">
        <f>_xll.qlQuoteValue(P262,_xll.ohTrigger(Trigger,Trigger6M,InterestRatesTrigger))</f>
        <v>1.8669999999999999E-2</v>
      </c>
      <c r="W262" s="94" t="b">
        <f t="shared" si="22"/>
        <v>1</v>
      </c>
      <c r="X262" s="124">
        <f t="shared" si="23"/>
        <v>-9.8405101781676163E-2</v>
      </c>
      <c r="Y262" s="50" t="b">
        <f>ABS(X262/10000)&lt;=ABS('General Settings'!$D$32)</f>
        <v>1</v>
      </c>
      <c r="AA262" s="50" t="str">
        <f>_xll.qlSwapIndex(,,O262,SettlementDays,Currency,Calendar,FixedLegTenor,FixedLegBDC,FixedLegDayCounter,Index6M,DiscountingCurve,Permanent,Trigger,ObjectOverwrite)</f>
        <v>obj_0069c#0000</v>
      </c>
      <c r="AB262" s="50" t="str">
        <f>_xll.qlVanillaSwapFromSwapIndex(,AA262,R262)</f>
        <v>obj_0086f#0000</v>
      </c>
      <c r="AH262" s="50" t="str">
        <v/>
      </c>
    </row>
    <row r="263" spans="13:34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71"/>
      <c r="R263" s="106">
        <f>_xll.qlInterestRateIndexFixingDate(AA263,S263)</f>
        <v>46741</v>
      </c>
      <c r="S263" s="106">
        <f>_xll.qlCalendarAdvance(Calendar,SettlementDate,N263,"mf",TRUE,Trigger)</f>
        <v>46743</v>
      </c>
      <c r="T263" s="106">
        <f>_xll.qlInterestRateIndexMaturity(AA263,S263)</f>
        <v>48935</v>
      </c>
      <c r="U263" s="97">
        <f>_xll.qlIndexFixing(AA263,R263,TRUE,_xll.ohTrigger(Trigger,Trigger6M,InterestRatesTrigger))</f>
        <v>1.8516729865831184E-2</v>
      </c>
      <c r="V263" s="97">
        <f>_xll.qlQuoteValue(P263,_xll.ohTrigger(Trigger,Trigger6M,InterestRatesTrigger))</f>
        <v>1.8540000000000001E-2</v>
      </c>
      <c r="W263" s="94" t="b">
        <f t="shared" si="22"/>
        <v>1</v>
      </c>
      <c r="X263" s="124">
        <f t="shared" si="23"/>
        <v>-0.23270134168817264</v>
      </c>
      <c r="Y263" s="50" t="b">
        <f>ABS(X263/10000)&lt;=ABS('General Settings'!$D$32)</f>
        <v>1</v>
      </c>
      <c r="AA263" s="50" t="str">
        <f>_xll.qlSwapIndex(,,O263,SettlementDays,Currency,Calendar,FixedLegTenor,FixedLegBDC,FixedLegDayCounter,Index6M,DiscountingCurve,Permanent,Trigger,ObjectOverwrite)</f>
        <v>obj_005de#0000</v>
      </c>
      <c r="AB263" s="50" t="str">
        <f>_xll.qlVanillaSwapFromSwapIndex(,AA263,R263)</f>
        <v>obj_00882#0000</v>
      </c>
      <c r="AH263" s="50" t="str">
        <v/>
      </c>
    </row>
    <row r="264" spans="13:34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71"/>
      <c r="R264" s="106">
        <f>_xll.qlInterestRateIndexFixingDate(AA264,S264)</f>
        <v>46741</v>
      </c>
      <c r="S264" s="106">
        <f>_xll.qlCalendarAdvance(Calendar,SettlementDate,N264,"mf",TRUE,Trigger)</f>
        <v>46743</v>
      </c>
      <c r="T264" s="106">
        <f>_xll.qlInterestRateIndexMaturity(AA264,S264)</f>
        <v>49300</v>
      </c>
      <c r="U264" s="97">
        <f>_xll.qlIndexFixing(AA264,R264,TRUE,_xll.ohTrigger(Trigger,Trigger6M,InterestRatesTrigger))</f>
        <v>1.8339309825715161E-2</v>
      </c>
      <c r="V264" s="97">
        <f>_xll.qlQuoteValue(P264,_xll.ohTrigger(Trigger,Trigger6M,InterestRatesTrigger))</f>
        <v>1.8340000000000002E-2</v>
      </c>
      <c r="W264" s="94" t="b">
        <f t="shared" si="22"/>
        <v>1</v>
      </c>
      <c r="X264" s="124">
        <f t="shared" si="23"/>
        <v>-6.9017428484113852E-3</v>
      </c>
      <c r="Y264" s="50" t="b">
        <f>ABS(X264/10000)&lt;=ABS('General Settings'!$D$32)</f>
        <v>1</v>
      </c>
      <c r="AA264" s="50" t="str">
        <f>_xll.qlSwapIndex(,,O264,SettlementDays,Currency,Calendar,FixedLegTenor,FixedLegBDC,FixedLegDayCounter,Index6M,DiscountingCurve,Permanent,Trigger,ObjectOverwrite)</f>
        <v>obj_0074a#0000</v>
      </c>
      <c r="AB264" s="50" t="str">
        <f>_xll.qlVanillaSwapFromSwapIndex(,AA264,R264)</f>
        <v>obj_007fa#0000</v>
      </c>
      <c r="AH264" s="50" t="str">
        <v/>
      </c>
    </row>
    <row r="265" spans="13:34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71"/>
      <c r="R265" s="106">
        <f>_xll.qlInterestRateIndexFixingDate(AA265,S265)</f>
        <v>46741</v>
      </c>
      <c r="S265" s="106">
        <f>_xll.qlCalendarAdvance(Calendar,SettlementDate,N265,"mf",TRUE,Trigger)</f>
        <v>46743</v>
      </c>
      <c r="T265" s="106">
        <f>_xll.qlInterestRateIndexMaturity(AA265,S265)</f>
        <v>49667</v>
      </c>
      <c r="U265" s="97">
        <f>_xll.qlIndexFixing(AA265,R265,TRUE,_xll.ohTrigger(Trigger,Trigger6M,InterestRatesTrigger))</f>
        <v>1.8136680367408634E-2</v>
      </c>
      <c r="V265" s="97">
        <f>_xll.qlQuoteValue(P265,_xll.ohTrigger(Trigger,Trigger6M,InterestRatesTrigger))</f>
        <v>1.8159999999999999E-2</v>
      </c>
      <c r="W265" s="94" t="b">
        <f t="shared" si="22"/>
        <v>1</v>
      </c>
      <c r="X265" s="124">
        <f t="shared" si="23"/>
        <v>-0.23319632591365519</v>
      </c>
      <c r="Y265" s="50" t="b">
        <f>ABS(X265/10000)&lt;=ABS('General Settings'!$D$32)</f>
        <v>1</v>
      </c>
      <c r="AA265" s="50" t="str">
        <f>_xll.qlSwapIndex(,,O265,SettlementDays,Currency,Calendar,FixedLegTenor,FixedLegBDC,FixedLegDayCounter,Index6M,DiscountingCurve,Permanent,Trigger,ObjectOverwrite)</f>
        <v>obj_00669#0000</v>
      </c>
      <c r="AB265" s="50" t="str">
        <f>_xll.qlVanillaSwapFromSwapIndex(,AA265,R265)</f>
        <v>obj_00888#0000</v>
      </c>
      <c r="AH265" s="50" t="str">
        <v/>
      </c>
    </row>
    <row r="266" spans="13:34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71"/>
      <c r="R266" s="106">
        <f>_xll.qlInterestRateIndexFixingDate(AA266,S266)</f>
        <v>46741</v>
      </c>
      <c r="S266" s="106">
        <f>_xll.qlCalendarAdvance(Calendar,SettlementDate,N266,"mf",TRUE,Trigger)</f>
        <v>46743</v>
      </c>
      <c r="T266" s="106">
        <f>_xll.qlInterestRateIndexMaturity(AA266,S266)</f>
        <v>50031</v>
      </c>
      <c r="U266" s="97">
        <f>_xll.qlIndexFixing(AA266,R266,TRUE,_xll.ohTrigger(Trigger,Trigger6M,InterestRatesTrigger))</f>
        <v>1.7926692963817503E-2</v>
      </c>
      <c r="V266" s="97">
        <f>_xll.qlQuoteValue(P266,_xll.ohTrigger(Trigger,Trigger6M,InterestRatesTrigger))</f>
        <v>1.7940000000000001E-2</v>
      </c>
      <c r="W266" s="94" t="b">
        <f t="shared" si="22"/>
        <v>1</v>
      </c>
      <c r="X266" s="124">
        <f t="shared" si="23"/>
        <v>-0.13307036182498566</v>
      </c>
      <c r="Y266" s="50" t="b">
        <f>ABS(X266/10000)&lt;=ABS('General Settings'!$D$32)</f>
        <v>1</v>
      </c>
      <c r="AA266" s="50" t="str">
        <f>_xll.qlSwapIndex(,,O266,SettlementDays,Currency,Calendar,FixedLegTenor,FixedLegBDC,FixedLegDayCounter,Index6M,DiscountingCurve,Permanent,Trigger,ObjectOverwrite)</f>
        <v>obj_005d4#0000</v>
      </c>
      <c r="AB266" s="50" t="str">
        <f>_xll.qlVanillaSwapFromSwapIndex(,AA266,R266)</f>
        <v>obj_008bf#0000</v>
      </c>
      <c r="AH266" s="50" t="str">
        <v/>
      </c>
    </row>
    <row r="267" spans="13:34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71"/>
      <c r="R267" s="106">
        <f>_xll.qlInterestRateIndexFixingDate(AA267,S267)</f>
        <v>46741</v>
      </c>
      <c r="S267" s="106">
        <f>_xll.qlCalendarAdvance(Calendar,SettlementDate,N267,"mf",TRUE,Trigger)</f>
        <v>46743</v>
      </c>
      <c r="T267" s="106">
        <f>_xll.qlInterestRateIndexMaturity(AA267,S267)</f>
        <v>50396</v>
      </c>
      <c r="U267" s="97">
        <f>_xll.qlIndexFixing(AA267,R267,TRUE,_xll.ohTrigger(Trigger,Trigger6M,InterestRatesTrigger))</f>
        <v>1.7704544777600573E-2</v>
      </c>
      <c r="V267" s="97">
        <f>_xll.qlQuoteValue(P267,_xll.ohTrigger(Trigger,Trigger6M,InterestRatesTrigger))</f>
        <v>1.772E-2</v>
      </c>
      <c r="W267" s="94" t="b">
        <f t="shared" si="22"/>
        <v>1</v>
      </c>
      <c r="X267" s="124">
        <f t="shared" si="23"/>
        <v>-0.15455222399426288</v>
      </c>
      <c r="Y267" s="50" t="b">
        <f>ABS(X267/10000)&lt;=ABS('General Settings'!$D$32)</f>
        <v>1</v>
      </c>
      <c r="AA267" s="50" t="str">
        <f>_xll.qlSwapIndex(,,O267,SettlementDays,Currency,Calendar,FixedLegTenor,FixedLegBDC,FixedLegDayCounter,Index6M,DiscountingCurve,Permanent,Trigger,ObjectOverwrite)</f>
        <v>obj_006af#0000</v>
      </c>
      <c r="AB267" s="50" t="str">
        <f>_xll.qlVanillaSwapFromSwapIndex(,AA267,R267)</f>
        <v>obj_00897#0000</v>
      </c>
      <c r="AH267" s="50" t="str">
        <v/>
      </c>
    </row>
    <row r="268" spans="13:34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71"/>
      <c r="R268" s="106">
        <f>_xll.qlInterestRateIndexFixingDate(AA268,S268)</f>
        <v>46741</v>
      </c>
      <c r="S268" s="106">
        <f>_xll.qlCalendarAdvance(Calendar,SettlementDate,N268,"mf",TRUE,Trigger)</f>
        <v>46743</v>
      </c>
      <c r="T268" s="106">
        <f>_xll.qlInterestRateIndexMaturity(AA268,S268)</f>
        <v>50761</v>
      </c>
      <c r="U268" s="97">
        <f>_xll.qlIndexFixing(AA268,R268,TRUE,_xll.ohTrigger(Trigger,Trigger6M,InterestRatesTrigger))</f>
        <v>1.7481503830659835E-2</v>
      </c>
      <c r="V268" s="97">
        <f>_xll.qlQuoteValue(P268,_xll.ohTrigger(Trigger,Trigger6M,InterestRatesTrigger))</f>
        <v>1.7490000000000002E-2</v>
      </c>
      <c r="W268" s="94" t="b">
        <f t="shared" si="22"/>
        <v>1</v>
      </c>
      <c r="X268" s="124">
        <f t="shared" si="23"/>
        <v>-8.4961693401670868E-2</v>
      </c>
      <c r="Y268" s="50" t="b">
        <f>ABS(X268/10000)&lt;=ABS('General Settings'!$D$32)</f>
        <v>1</v>
      </c>
      <c r="AA268" s="50" t="str">
        <f>_xll.qlSwapIndex(,,O268,SettlementDays,Currency,Calendar,FixedLegTenor,FixedLegBDC,FixedLegDayCounter,Index6M,DiscountingCurve,Permanent,Trigger,ObjectOverwrite)</f>
        <v>obj_006b2#0000</v>
      </c>
      <c r="AB268" s="50" t="str">
        <f>_xll.qlVanillaSwapFromSwapIndex(,AA268,R268)</f>
        <v>obj_007d4#0000</v>
      </c>
      <c r="AH268" s="50" t="str">
        <v/>
      </c>
    </row>
    <row r="269" spans="13:34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71"/>
      <c r="R269" s="106">
        <f>_xll.qlInterestRateIndexFixingDate(AA269,S269)</f>
        <v>46741</v>
      </c>
      <c r="S269" s="106">
        <f>_xll.qlCalendarAdvance(Calendar,SettlementDate,N269,"mf",TRUE,Trigger)</f>
        <v>46743</v>
      </c>
      <c r="T269" s="106">
        <f>_xll.qlInterestRateIndexMaturity(AA269,S269)</f>
        <v>51126</v>
      </c>
      <c r="U269" s="97">
        <f>_xll.qlIndexFixing(AA269,R269,TRUE,_xll.ohTrigger(Trigger,Trigger6M,InterestRatesTrigger))</f>
        <v>1.7262142957646297E-2</v>
      </c>
      <c r="V269" s="97">
        <f>_xll.qlQuoteValue(P269,_xll.ohTrigger(Trigger,Trigger6M,InterestRatesTrigger))</f>
        <v>1.7270000000000001E-2</v>
      </c>
      <c r="W269" s="94" t="b">
        <f t="shared" si="22"/>
        <v>1</v>
      </c>
      <c r="X269" s="124">
        <f t="shared" si="23"/>
        <v>-7.8570423537038803E-2</v>
      </c>
      <c r="Y269" s="50" t="b">
        <f>ABS(X269/10000)&lt;=ABS('General Settings'!$D$32)</f>
        <v>1</v>
      </c>
      <c r="AA269" s="50" t="str">
        <f>_xll.qlSwapIndex(,,O269,SettlementDays,Currency,Calendar,FixedLegTenor,FixedLegBDC,FixedLegDayCounter,Index6M,DiscountingCurve,Permanent,Trigger,ObjectOverwrite)</f>
        <v>obj_00744#0000</v>
      </c>
      <c r="AB269" s="50" t="str">
        <f>_xll.qlVanillaSwapFromSwapIndex(,AA269,R269)</f>
        <v>obj_00847#0000</v>
      </c>
      <c r="AH269" s="50" t="str">
        <v/>
      </c>
    </row>
    <row r="270" spans="13:34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71"/>
      <c r="R270" s="106">
        <f>_xll.qlInterestRateIndexFixingDate(AA270,S270)</f>
        <v>46741</v>
      </c>
      <c r="S270" s="106">
        <f>_xll.qlCalendarAdvance(Calendar,SettlementDate,N270,"mf",TRUE,Trigger)</f>
        <v>46743</v>
      </c>
      <c r="T270" s="106">
        <f>_xll.qlInterestRateIndexMaturity(AA270,S270)</f>
        <v>51494</v>
      </c>
      <c r="U270" s="97">
        <f>_xll.qlIndexFixing(AA270,R270,TRUE,_xll.ohTrigger(Trigger,Trigger6M,InterestRatesTrigger))</f>
        <v>1.7053076649561783E-2</v>
      </c>
      <c r="V270" s="97">
        <f>_xll.qlQuoteValue(P270,_xll.ohTrigger(Trigger,Trigger6M,InterestRatesTrigger))</f>
        <v>1.7049999999999999E-2</v>
      </c>
      <c r="W270" s="94" t="b">
        <f t="shared" si="22"/>
        <v>1</v>
      </c>
      <c r="X270" s="124">
        <f t="shared" si="23"/>
        <v>3.0766495617839951E-2</v>
      </c>
      <c r="Y270" s="50" t="b">
        <f>ABS(X270/10000)&lt;=ABS('General Settings'!$D$32)</f>
        <v>1</v>
      </c>
      <c r="AA270" s="50" t="str">
        <f>_xll.qlSwapIndex(,,O270,SettlementDays,Currency,Calendar,FixedLegTenor,FixedLegBDC,FixedLegDayCounter,Index6M,DiscountingCurve,Permanent,Trigger,ObjectOverwrite)</f>
        <v>obj_006ea#0000</v>
      </c>
      <c r="AB270" s="50" t="str">
        <f>_xll.qlVanillaSwapFromSwapIndex(,AA270,R270)</f>
        <v>obj_00874#0000</v>
      </c>
      <c r="AH270" s="50" t="str">
        <v/>
      </c>
    </row>
    <row r="271" spans="13:34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71"/>
      <c r="R271" s="106">
        <f>_xll.qlInterestRateIndexFixingDate(AA271,S271)</f>
        <v>46741</v>
      </c>
      <c r="S271" s="106">
        <f>_xll.qlCalendarAdvance(Calendar,SettlementDate,N271,"mf",TRUE,Trigger)</f>
        <v>46743</v>
      </c>
      <c r="T271" s="106">
        <f>_xll.qlInterestRateIndexMaturity(AA271,S271)</f>
        <v>51858</v>
      </c>
      <c r="U271" s="97">
        <f>_xll.qlIndexFixing(AA271,R271,TRUE,_xll.ohTrigger(Trigger,Trigger6M,InterestRatesTrigger))</f>
        <v>1.6856947475400261E-2</v>
      </c>
      <c r="V271" s="97">
        <f>_xll.qlQuoteValue(P271,_xll.ohTrigger(Trigger,Trigger6M,InterestRatesTrigger))</f>
        <v>1.686E-2</v>
      </c>
      <c r="W271" s="94" t="b">
        <f t="shared" ref="W271:W334" si="25">NOT(ISERROR(V271))</f>
        <v>1</v>
      </c>
      <c r="X271" s="124">
        <f t="shared" ref="X271:X334" si="26">(U271-V271)*10000</f>
        <v>-3.0525245997385653E-2</v>
      </c>
      <c r="Y271" s="50" t="b">
        <f>ABS(X271/10000)&lt;=ABS('General Settings'!$D$32)</f>
        <v>1</v>
      </c>
      <c r="AA271" s="50" t="str">
        <f>_xll.qlSwapIndex(,,O271,SettlementDays,Currency,Calendar,FixedLegTenor,FixedLegBDC,FixedLegDayCounter,Index6M,DiscountingCurve,Permanent,Trigger,ObjectOverwrite)</f>
        <v>obj_006c7#0000</v>
      </c>
      <c r="AB271" s="50" t="str">
        <f>_xll.qlVanillaSwapFromSwapIndex(,AA271,R271)</f>
        <v>obj_008d5#0000</v>
      </c>
      <c r="AH271" s="50" t="str">
        <v/>
      </c>
    </row>
    <row r="272" spans="13:34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71"/>
      <c r="R272" s="106">
        <f>_xll.qlInterestRateIndexFixingDate(AA272,S272)</f>
        <v>46741</v>
      </c>
      <c r="S272" s="106">
        <f>_xll.qlCalendarAdvance(Calendar,SettlementDate,N272,"mf",TRUE,Trigger)</f>
        <v>46743</v>
      </c>
      <c r="T272" s="106">
        <f>_xll.qlInterestRateIndexMaturity(AA272,S272)</f>
        <v>52222</v>
      </c>
      <c r="U272" s="97">
        <f>_xll.qlIndexFixing(AA272,R272,TRUE,_xll.ohTrigger(Trigger,Trigger6M,InterestRatesTrigger))</f>
        <v>1.667869922484019E-2</v>
      </c>
      <c r="V272" s="97">
        <f>_xll.qlQuoteValue(P272,_xll.ohTrigger(Trigger,Trigger6M,InterestRatesTrigger))</f>
        <v>1.668E-2</v>
      </c>
      <c r="W272" s="94" t="b">
        <f t="shared" si="25"/>
        <v>1</v>
      </c>
      <c r="X272" s="124">
        <f t="shared" si="26"/>
        <v>-1.3007751598105577E-2</v>
      </c>
      <c r="Y272" s="50" t="b">
        <f>ABS(X272/10000)&lt;=ABS('General Settings'!$D$32)</f>
        <v>1</v>
      </c>
      <c r="AA272" s="50" t="str">
        <f>_xll.qlSwapIndex(,,O272,SettlementDays,Currency,Calendar,FixedLegTenor,FixedLegBDC,FixedLegDayCounter,Index6M,DiscountingCurve,Permanent,Trigger,ObjectOverwrite)</f>
        <v>obj_0074c#0000</v>
      </c>
      <c r="AB272" s="50" t="str">
        <f>_xll.qlVanillaSwapFromSwapIndex(,AA272,R272)</f>
        <v>obj_0089e#0000</v>
      </c>
      <c r="AH272" s="50" t="str">
        <v/>
      </c>
    </row>
    <row r="273" spans="13:34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71"/>
      <c r="R273" s="106">
        <f>_xll.qlInterestRateIndexFixingDate(AA273,S273)</f>
        <v>46741</v>
      </c>
      <c r="S273" s="106">
        <f>_xll.qlCalendarAdvance(Calendar,SettlementDate,N273,"mf",TRUE,Trigger)</f>
        <v>46743</v>
      </c>
      <c r="T273" s="106">
        <f>_xll.qlInterestRateIndexMaturity(AA273,S273)</f>
        <v>54049</v>
      </c>
      <c r="U273" s="97">
        <f>_xll.qlIndexFixing(AA273,R273,TRUE,_xll.ohTrigger(Trigger,Trigger6M,InterestRatesTrigger))</f>
        <v>1.5971204282794835E-2</v>
      </c>
      <c r="V273" s="97">
        <f>_xll.qlQuoteValue(P273,_xll.ohTrigger(Trigger,Trigger6M,InterestRatesTrigger))</f>
        <v>1.5980000000000001E-2</v>
      </c>
      <c r="W273" s="94" t="b">
        <f t="shared" si="25"/>
        <v>1</v>
      </c>
      <c r="X273" s="124">
        <f t="shared" si="26"/>
        <v>-8.7957172051657262E-2</v>
      </c>
      <c r="Y273" s="50" t="b">
        <f>ABS(X273/10000)&lt;=ABS('General Settings'!$D$32)</f>
        <v>1</v>
      </c>
      <c r="AA273" s="50" t="str">
        <f>_xll.qlSwapIndex(,,O273,SettlementDays,Currency,Calendar,FixedLegTenor,FixedLegBDC,FixedLegDayCounter,Index6M,DiscountingCurve,Permanent,Trigger,ObjectOverwrite)</f>
        <v>obj_006b5#0000</v>
      </c>
      <c r="AB273" s="50" t="str">
        <f>_xll.qlVanillaSwapFromSwapIndex(,AA273,R273)</f>
        <v>obj_00871#0000</v>
      </c>
      <c r="AH273" s="50" t="str">
        <v/>
      </c>
    </row>
    <row r="274" spans="13:34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71"/>
      <c r="R274" s="106">
        <f>_xll.qlInterestRateIndexFixingDate(AA274,S274)</f>
        <v>46741</v>
      </c>
      <c r="S274" s="106">
        <f>_xll.qlCalendarAdvance(Calendar,SettlementDate,N274,"mf",TRUE,Trigger)</f>
        <v>46743</v>
      </c>
      <c r="T274" s="106">
        <f>_xll.qlInterestRateIndexMaturity(AA274,S274)</f>
        <v>55876</v>
      </c>
      <c r="U274" s="97">
        <f>_xll.qlIndexFixing(AA274,R274,TRUE,_xll.ohTrigger(Trigger,Trigger6M,InterestRatesTrigger))</f>
        <v>1.5443429469352801E-2</v>
      </c>
      <c r="V274" s="97">
        <f>_xll.qlQuoteValue(P274,_xll.ohTrigger(Trigger,Trigger6M,InterestRatesTrigger))</f>
        <v>1.5449999999999998E-2</v>
      </c>
      <c r="W274" s="94" t="b">
        <f t="shared" si="25"/>
        <v>1</v>
      </c>
      <c r="X274" s="124">
        <f t="shared" si="26"/>
        <v>-6.5705306471972036E-2</v>
      </c>
      <c r="Y274" s="50" t="b">
        <f>ABS(X274/10000)&lt;=ABS('General Settings'!$D$32)</f>
        <v>1</v>
      </c>
      <c r="AA274" s="50" t="str">
        <f>_xll.qlSwapIndex(,,O274,SettlementDays,Currency,Calendar,FixedLegTenor,FixedLegBDC,FixedLegDayCounter,Index6M,DiscountingCurve,Permanent,Trigger,ObjectOverwrite)</f>
        <v>obj_0074e#0000</v>
      </c>
      <c r="AB274" s="50" t="str">
        <f>_xll.qlVanillaSwapFromSwapIndex(,AA274,R274)</f>
        <v>obj_007e9#0000</v>
      </c>
      <c r="AH274" s="50" t="str">
        <v/>
      </c>
    </row>
    <row r="275" spans="13:34" x14ac:dyDescent="0.2">
      <c r="M275" s="159" t="s">
        <v>155</v>
      </c>
      <c r="N275" s="159" t="s">
        <v>112</v>
      </c>
      <c r="O275" s="159" t="s">
        <v>92</v>
      </c>
      <c r="P275" s="159" t="str">
        <f t="shared" si="24"/>
        <v>EUR11F30Y_Quote</v>
      </c>
      <c r="Q275" s="174"/>
      <c r="R275" s="160">
        <f>_xll.qlInterestRateIndexFixingDate(AA275,S275)</f>
        <v>46741</v>
      </c>
      <c r="S275" s="160">
        <f>_xll.qlCalendarAdvance(Calendar,SettlementDate,N275,"mf",TRUE,Trigger)</f>
        <v>46743</v>
      </c>
      <c r="T275" s="160">
        <f>_xll.qlInterestRateIndexMaturity(AA275,S275)</f>
        <v>57703</v>
      </c>
      <c r="U275" s="161">
        <f>_xll.qlIndexFixing(AA275,R275,TRUE,_xll.ohTrigger(Trigger,Trigger6M,InterestRatesTrigger))</f>
        <v>1.4931505123845251E-2</v>
      </c>
      <c r="V275" s="161">
        <f>_xll.qlQuoteValue(P275,_xll.ohTrigger(Trigger,Trigger6M,InterestRatesTrigger))</f>
        <v>1.4930000000000001E-2</v>
      </c>
      <c r="W275" s="159" t="b">
        <f t="shared" si="25"/>
        <v>1</v>
      </c>
      <c r="X275" s="162">
        <f t="shared" si="26"/>
        <v>1.5051238452506305E-2</v>
      </c>
      <c r="Y275" s="131" t="b">
        <f>ABS(X275/10000)&lt;=ABS('General Settings'!$D$32)</f>
        <v>1</v>
      </c>
      <c r="AA275" s="50" t="str">
        <f>_xll.qlSwapIndex(,,O275,SettlementDays,Currency,Calendar,FixedLegTenor,FixedLegBDC,FixedLegDayCounter,Index6M,DiscountingCurve,Permanent,Trigger,ObjectOverwrite)</f>
        <v>obj_00615#0000</v>
      </c>
      <c r="AB275" s="50" t="str">
        <f>_xll.qlVanillaSwapFromSwapIndex(,AA275,R275)</f>
        <v>obj_008cc#0000</v>
      </c>
      <c r="AH275" s="50" t="str">
        <v/>
      </c>
    </row>
    <row r="276" spans="13:34" x14ac:dyDescent="0.2">
      <c r="M276" s="94" t="s">
        <v>155</v>
      </c>
      <c r="N276" s="94" t="s">
        <v>87</v>
      </c>
      <c r="O276" s="94" t="s">
        <v>33</v>
      </c>
      <c r="P276" s="94" t="str">
        <f t="shared" si="24"/>
        <v>EUR12F1Y_Quote</v>
      </c>
      <c r="Q276" s="171"/>
      <c r="R276" s="106">
        <f>_xll.qlInterestRateIndexFixingDate(AA276,S276)</f>
        <v>47107</v>
      </c>
      <c r="S276" s="106">
        <f>_xll.qlCalendarAdvance(Calendar,SettlementDate,N276,"mf",TRUE,Trigger)</f>
        <v>47109</v>
      </c>
      <c r="T276" s="106">
        <f>_xll.qlInterestRateIndexMaturity(AA276,S276)</f>
        <v>47476</v>
      </c>
      <c r="U276" s="97">
        <f>_xll.qlIndexFixing(AA276,R276,TRUE,_xll.ohTrigger(Trigger,Trigger6M,InterestRatesTrigger))</f>
        <v>1.8846528052770657E-2</v>
      </c>
      <c r="V276" s="97">
        <f>_xll.qlQuoteValue(P276,_xll.ohTrigger(Trigger,Trigger6M,InterestRatesTrigger))</f>
        <v>1.873E-2</v>
      </c>
      <c r="W276" s="94" t="b">
        <f t="shared" si="25"/>
        <v>1</v>
      </c>
      <c r="X276" s="124">
        <f t="shared" si="26"/>
        <v>1.1652805277065705</v>
      </c>
      <c r="Y276" s="123" t="b">
        <f>ABS(X276/10000)&lt;=ABS('General Settings'!$D$32)</f>
        <v>1</v>
      </c>
      <c r="AA276" s="50" t="str">
        <f>_xll.qlSwapIndex(,,O276,SettlementDays,Currency,Calendar,FixedLegTenor,FixedLegBDC,FixedLegDayCounter,Index6M,DiscountingCurve,Permanent,Trigger,ObjectOverwrite)</f>
        <v>obj_006c8#0000</v>
      </c>
      <c r="AB276" s="50" t="str">
        <f>_xll.qlVanillaSwapFromSwapIndex(,AA276,R276)</f>
        <v>obj_00892#0000</v>
      </c>
      <c r="AH276" s="50" t="str">
        <v/>
      </c>
    </row>
    <row r="277" spans="13:34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71"/>
      <c r="R277" s="106">
        <f>_xll.qlInterestRateIndexFixingDate(AA277,S277)</f>
        <v>47107</v>
      </c>
      <c r="S277" s="106">
        <f>_xll.qlCalendarAdvance(Calendar,SettlementDate,N277,"mf",TRUE,Trigger)</f>
        <v>47109</v>
      </c>
      <c r="T277" s="106">
        <f>_xll.qlInterestRateIndexMaturity(AA277,S277)</f>
        <v>47840</v>
      </c>
      <c r="U277" s="97">
        <f>_xll.qlIndexFixing(AA277,R277,TRUE,_xll.ohTrigger(Trigger,Trigger6M,InterestRatesTrigger))</f>
        <v>1.8840807903954607E-2</v>
      </c>
      <c r="V277" s="97">
        <f>_xll.qlQuoteValue(P277,_xll.ohTrigger(Trigger,Trigger6M,InterestRatesTrigger))</f>
        <v>1.8790000000000001E-2</v>
      </c>
      <c r="W277" s="94" t="b">
        <f t="shared" si="25"/>
        <v>1</v>
      </c>
      <c r="X277" s="124">
        <f t="shared" si="26"/>
        <v>0.50807903954605549</v>
      </c>
      <c r="Y277" s="50" t="b">
        <f>ABS(X277/10000)&lt;=ABS('General Settings'!$D$32)</f>
        <v>1</v>
      </c>
      <c r="AA277" s="50" t="str">
        <f>_xll.qlSwapIndex(,,O277,SettlementDays,Currency,Calendar,FixedLegTenor,FixedLegBDC,FixedLegDayCounter,Index6M,DiscountingCurve,Permanent,Trigger,ObjectOverwrite)</f>
        <v>obj_0064d#0000</v>
      </c>
      <c r="AB277" s="50" t="str">
        <f>_xll.qlVanillaSwapFromSwapIndex(,AA277,R277)</f>
        <v>obj_00812#0000</v>
      </c>
      <c r="AH277" s="50" t="str">
        <v/>
      </c>
    </row>
    <row r="278" spans="13:34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71"/>
      <c r="R278" s="106">
        <f>_xll.qlInterestRateIndexFixingDate(AA278,S278)</f>
        <v>47107</v>
      </c>
      <c r="S278" s="106">
        <f>_xll.qlCalendarAdvance(Calendar,SettlementDate,N278,"mf",TRUE,Trigger)</f>
        <v>47109</v>
      </c>
      <c r="T278" s="106">
        <f>_xll.qlInterestRateIndexMaturity(AA278,S278)</f>
        <v>48204</v>
      </c>
      <c r="U278" s="97">
        <f>_xll.qlIndexFixing(AA278,R278,TRUE,_xll.ohTrigger(Trigger,Trigger6M,InterestRatesTrigger))</f>
        <v>1.8769621656603418E-2</v>
      </c>
      <c r="V278" s="97">
        <f>_xll.qlQuoteValue(P278,_xll.ohTrigger(Trigger,Trigger6M,InterestRatesTrigger))</f>
        <v>1.8769999999999998E-2</v>
      </c>
      <c r="W278" s="94" t="b">
        <f t="shared" si="25"/>
        <v>1</v>
      </c>
      <c r="X278" s="124">
        <f t="shared" si="26"/>
        <v>-3.7834339658079919E-3</v>
      </c>
      <c r="Y278" s="50" t="b">
        <f>ABS(X278/10000)&lt;=ABS('General Settings'!$D$32)</f>
        <v>1</v>
      </c>
      <c r="AA278" s="50" t="str">
        <f>_xll.qlSwapIndex(,,O278,SettlementDays,Currency,Calendar,FixedLegTenor,FixedLegBDC,FixedLegDayCounter,Index6M,DiscountingCurve,Permanent,Trigger,ObjectOverwrite)</f>
        <v>obj_00601#0000</v>
      </c>
      <c r="AB278" s="50" t="str">
        <f>_xll.qlVanillaSwapFromSwapIndex(,AA278,R278)</f>
        <v>obj_007e2#0000</v>
      </c>
      <c r="AH278" s="50" t="str">
        <v/>
      </c>
    </row>
    <row r="279" spans="13:34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71"/>
      <c r="R279" s="106">
        <f>_xll.qlInterestRateIndexFixingDate(AA279,S279)</f>
        <v>47107</v>
      </c>
      <c r="S279" s="106">
        <f>_xll.qlCalendarAdvance(Calendar,SettlementDate,N279,"mf",TRUE,Trigger)</f>
        <v>47109</v>
      </c>
      <c r="T279" s="106">
        <f>_xll.qlInterestRateIndexMaturity(AA279,S279)</f>
        <v>48570</v>
      </c>
      <c r="U279" s="97">
        <f>_xll.qlIndexFixing(AA279,R279,TRUE,_xll.ohTrigger(Trigger,Trigger6M,InterestRatesTrigger))</f>
        <v>1.8654700973544953E-2</v>
      </c>
      <c r="V279" s="97">
        <f>_xll.qlQuoteValue(P279,_xll.ohTrigger(Trigger,Trigger6M,InterestRatesTrigger))</f>
        <v>1.865E-2</v>
      </c>
      <c r="W279" s="94" t="b">
        <f t="shared" si="25"/>
        <v>1</v>
      </c>
      <c r="X279" s="124">
        <f t="shared" si="26"/>
        <v>4.70097354495283E-2</v>
      </c>
      <c r="Y279" s="50" t="b">
        <f>ABS(X279/10000)&lt;=ABS('General Settings'!$D$32)</f>
        <v>1</v>
      </c>
      <c r="AA279" s="50" t="str">
        <f>_xll.qlSwapIndex(,,O279,SettlementDays,Currency,Calendar,FixedLegTenor,FixedLegBDC,FixedLegDayCounter,Index6M,DiscountingCurve,Permanent,Trigger,ObjectOverwrite)</f>
        <v>obj_00675#0000</v>
      </c>
      <c r="AB279" s="50" t="str">
        <f>_xll.qlVanillaSwapFromSwapIndex(,AA279,R279)</f>
        <v>obj_0084d#0000</v>
      </c>
      <c r="AH279" s="50" t="str">
        <v/>
      </c>
    </row>
    <row r="280" spans="13:34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71"/>
      <c r="R280" s="106">
        <f>_xll.qlInterestRateIndexFixingDate(AA280,S280)</f>
        <v>47107</v>
      </c>
      <c r="S280" s="106">
        <f>_xll.qlCalendarAdvance(Calendar,SettlementDate,N280,"mf",TRUE,Trigger)</f>
        <v>47109</v>
      </c>
      <c r="T280" s="106">
        <f>_xll.qlInterestRateIndexMaturity(AA280,S280)</f>
        <v>48935</v>
      </c>
      <c r="U280" s="97">
        <f>_xll.qlIndexFixing(AA280,R280,TRUE,_xll.ohTrigger(Trigger,Trigger6M,InterestRatesTrigger))</f>
        <v>1.8482072059019982E-2</v>
      </c>
      <c r="V280" s="97">
        <f>_xll.qlQuoteValue(P280,_xll.ohTrigger(Trigger,Trigger6M,InterestRatesTrigger))</f>
        <v>1.8500000000000003E-2</v>
      </c>
      <c r="W280" s="94" t="b">
        <f t="shared" si="25"/>
        <v>1</v>
      </c>
      <c r="X280" s="124">
        <f t="shared" si="26"/>
        <v>-0.17927940980020513</v>
      </c>
      <c r="Y280" s="50" t="b">
        <f>ABS(X280/10000)&lt;=ABS('General Settings'!$D$32)</f>
        <v>1</v>
      </c>
      <c r="AA280" s="50" t="str">
        <f>_xll.qlSwapIndex(,,O280,SettlementDays,Currency,Calendar,FixedLegTenor,FixedLegBDC,FixedLegDayCounter,Index6M,DiscountingCurve,Permanent,Trigger,ObjectOverwrite)</f>
        <v>obj_00705#0000</v>
      </c>
      <c r="AB280" s="50" t="str">
        <f>_xll.qlVanillaSwapFromSwapIndex(,AA280,R280)</f>
        <v>obj_00803#0000</v>
      </c>
      <c r="AH280" s="50" t="str">
        <v/>
      </c>
    </row>
    <row r="281" spans="13:34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71"/>
      <c r="R281" s="106">
        <f>_xll.qlInterestRateIndexFixingDate(AA281,S281)</f>
        <v>47107</v>
      </c>
      <c r="S281" s="106">
        <f>_xll.qlCalendarAdvance(Calendar,SettlementDate,N281,"mf",TRUE,Trigger)</f>
        <v>47109</v>
      </c>
      <c r="T281" s="106">
        <f>_xll.qlInterestRateIndexMaturity(AA281,S281)</f>
        <v>49300</v>
      </c>
      <c r="U281" s="97">
        <f>_xll.qlIndexFixing(AA281,R281,TRUE,_xll.ohTrigger(Trigger,Trigger6M,InterestRatesTrigger))</f>
        <v>1.8278728746338069E-2</v>
      </c>
      <c r="V281" s="97">
        <f>_xll.qlQuoteValue(P281,_xll.ohTrigger(Trigger,Trigger6M,InterestRatesTrigger))</f>
        <v>1.8269999999999998E-2</v>
      </c>
      <c r="W281" s="94" t="b">
        <f t="shared" si="25"/>
        <v>1</v>
      </c>
      <c r="X281" s="124">
        <f t="shared" si="26"/>
        <v>8.7287463380707198E-2</v>
      </c>
      <c r="Y281" s="50" t="b">
        <f>ABS(X281/10000)&lt;=ABS('General Settings'!$D$32)</f>
        <v>1</v>
      </c>
      <c r="AA281" s="50" t="str">
        <f>_xll.qlSwapIndex(,,O281,SettlementDays,Currency,Calendar,FixedLegTenor,FixedLegBDC,FixedLegDayCounter,Index6M,DiscountingCurve,Permanent,Trigger,ObjectOverwrite)</f>
        <v>obj_005bc#0000</v>
      </c>
      <c r="AB281" s="50" t="str">
        <f>_xll.qlVanillaSwapFromSwapIndex(,AA281,R281)</f>
        <v>obj_008a2#0000</v>
      </c>
      <c r="AH281" s="50" t="str">
        <v/>
      </c>
    </row>
    <row r="282" spans="13:34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71"/>
      <c r="R282" s="106">
        <f>_xll.qlInterestRateIndexFixingDate(AA282,S282)</f>
        <v>47107</v>
      </c>
      <c r="S282" s="106">
        <f>_xll.qlCalendarAdvance(Calendar,SettlementDate,N282,"mf",TRUE,Trigger)</f>
        <v>47109</v>
      </c>
      <c r="T282" s="106">
        <f>_xll.qlInterestRateIndexMaturity(AA282,S282)</f>
        <v>49667</v>
      </c>
      <c r="U282" s="97">
        <f>_xll.qlIndexFixing(AA282,R282,TRUE,_xll.ohTrigger(Trigger,Trigger6M,InterestRatesTrigger))</f>
        <v>1.8053331421405087E-2</v>
      </c>
      <c r="V282" s="97">
        <f>_xll.qlQuoteValue(P282,_xll.ohTrigger(Trigger,Trigger6M,InterestRatesTrigger))</f>
        <v>1.8069999999999999E-2</v>
      </c>
      <c r="W282" s="94" t="b">
        <f t="shared" si="25"/>
        <v>1</v>
      </c>
      <c r="X282" s="124">
        <f t="shared" si="26"/>
        <v>-0.16668578594912498</v>
      </c>
      <c r="Y282" s="50" t="b">
        <f>ABS(X282/10000)&lt;=ABS('General Settings'!$D$32)</f>
        <v>1</v>
      </c>
      <c r="AA282" s="50" t="str">
        <f>_xll.qlSwapIndex(,,O282,SettlementDays,Currency,Calendar,FixedLegTenor,FixedLegBDC,FixedLegDayCounter,Index6M,DiscountingCurve,Permanent,Trigger,ObjectOverwrite)</f>
        <v>obj_0077d#0000</v>
      </c>
      <c r="AB282" s="50" t="str">
        <f>_xll.qlVanillaSwapFromSwapIndex(,AA282,R282)</f>
        <v>obj_00808#0000</v>
      </c>
      <c r="AH282" s="50" t="str">
        <v/>
      </c>
    </row>
    <row r="283" spans="13:34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71"/>
      <c r="R283" s="106">
        <f>_xll.qlInterestRateIndexFixingDate(AA283,S283)</f>
        <v>47107</v>
      </c>
      <c r="S283" s="106">
        <f>_xll.qlCalendarAdvance(Calendar,SettlementDate,N283,"mf",TRUE,Trigger)</f>
        <v>47109</v>
      </c>
      <c r="T283" s="106">
        <f>_xll.qlInterestRateIndexMaturity(AA283,S283)</f>
        <v>50031</v>
      </c>
      <c r="U283" s="97">
        <f>_xll.qlIndexFixing(AA283,R283,TRUE,_xll.ohTrigger(Trigger,Trigger6M,InterestRatesTrigger))</f>
        <v>1.7824722898231581E-2</v>
      </c>
      <c r="V283" s="97">
        <f>_xll.qlQuoteValue(P283,_xll.ohTrigger(Trigger,Trigger6M,InterestRatesTrigger))</f>
        <v>1.7819999999999999E-2</v>
      </c>
      <c r="W283" s="94" t="b">
        <f t="shared" si="25"/>
        <v>1</v>
      </c>
      <c r="X283" s="124">
        <f t="shared" si="26"/>
        <v>4.7228982315815349E-2</v>
      </c>
      <c r="Y283" s="50" t="b">
        <f>ABS(X283/10000)&lt;=ABS('General Settings'!$D$32)</f>
        <v>1</v>
      </c>
      <c r="AA283" s="50" t="str">
        <f>_xll.qlSwapIndex(,,O283,SettlementDays,Currency,Calendar,FixedLegTenor,FixedLegBDC,FixedLegDayCounter,Index6M,DiscountingCurve,Permanent,Trigger,ObjectOverwrite)</f>
        <v>obj_00755#0000</v>
      </c>
      <c r="AB283" s="50" t="str">
        <f>_xll.qlVanillaSwapFromSwapIndex(,AA283,R283)</f>
        <v>obj_008b0#0000</v>
      </c>
      <c r="AH283" s="50" t="str">
        <v/>
      </c>
    </row>
    <row r="284" spans="13:34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71"/>
      <c r="R284" s="106">
        <f>_xll.qlInterestRateIndexFixingDate(AA284,S284)</f>
        <v>47107</v>
      </c>
      <c r="S284" s="106">
        <f>_xll.qlCalendarAdvance(Calendar,SettlementDate,N284,"mf",TRUE,Trigger)</f>
        <v>47109</v>
      </c>
      <c r="T284" s="106">
        <f>_xll.qlInterestRateIndexMaturity(AA284,S284)</f>
        <v>50396</v>
      </c>
      <c r="U284" s="97">
        <f>_xll.qlIndexFixing(AA284,R284,TRUE,_xll.ohTrigger(Trigger,Trigger6M,InterestRatesTrigger))</f>
        <v>1.7586267818412254E-2</v>
      </c>
      <c r="V284" s="97">
        <f>_xll.qlQuoteValue(P284,_xll.ohTrigger(Trigger,Trigger6M,InterestRatesTrigger))</f>
        <v>1.7600000000000001E-2</v>
      </c>
      <c r="W284" s="94" t="b">
        <f t="shared" si="25"/>
        <v>1</v>
      </c>
      <c r="X284" s="124">
        <f t="shared" si="26"/>
        <v>-0.1373218158774725</v>
      </c>
      <c r="Y284" s="50" t="b">
        <f>ABS(X284/10000)&lt;=ABS('General Settings'!$D$32)</f>
        <v>1</v>
      </c>
      <c r="AA284" s="50" t="str">
        <f>_xll.qlSwapIndex(,,O284,SettlementDays,Currency,Calendar,FixedLegTenor,FixedLegBDC,FixedLegDayCounter,Index6M,DiscountingCurve,Permanent,Trigger,ObjectOverwrite)</f>
        <v>obj_006c4#0000</v>
      </c>
      <c r="AB284" s="50" t="str">
        <f>_xll.qlVanillaSwapFromSwapIndex(,AA284,R284)</f>
        <v>obj_0088f#0000</v>
      </c>
      <c r="AH284" s="50" t="str">
        <v/>
      </c>
    </row>
    <row r="285" spans="13:34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71"/>
      <c r="R285" s="106">
        <f>_xll.qlInterestRateIndexFixingDate(AA285,S285)</f>
        <v>47107</v>
      </c>
      <c r="S285" s="106">
        <f>_xll.qlCalendarAdvance(Calendar,SettlementDate,N285,"mf",TRUE,Trigger)</f>
        <v>47109</v>
      </c>
      <c r="T285" s="106">
        <f>_xll.qlInterestRateIndexMaturity(AA285,S285)</f>
        <v>50761</v>
      </c>
      <c r="U285" s="97">
        <f>_xll.qlIndexFixing(AA285,R285,TRUE,_xll.ohTrigger(Trigger,Trigger6M,InterestRatesTrigger))</f>
        <v>1.7349711108938889E-2</v>
      </c>
      <c r="V285" s="97">
        <f>_xll.qlQuoteValue(P285,_xll.ohTrigger(Trigger,Trigger6M,InterestRatesTrigger))</f>
        <v>1.7350000000000001E-2</v>
      </c>
      <c r="W285" s="94" t="b">
        <f t="shared" si="25"/>
        <v>1</v>
      </c>
      <c r="X285" s="124">
        <f t="shared" si="26"/>
        <v>-2.888910611113793E-3</v>
      </c>
      <c r="Y285" s="50" t="b">
        <f>ABS(X285/10000)&lt;=ABS('General Settings'!$D$32)</f>
        <v>1</v>
      </c>
      <c r="AA285" s="50" t="str">
        <f>_xll.qlSwapIndex(,,O285,SettlementDays,Currency,Calendar,FixedLegTenor,FixedLegBDC,FixedLegDayCounter,Index6M,DiscountingCurve,Permanent,Trigger,ObjectOverwrite)</f>
        <v>obj_00714#0000</v>
      </c>
      <c r="AB285" s="50" t="str">
        <f>_xll.qlVanillaSwapFromSwapIndex(,AA285,R285)</f>
        <v>obj_0088d#0000</v>
      </c>
      <c r="AH285" s="50" t="str">
        <v/>
      </c>
    </row>
    <row r="286" spans="13:34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71"/>
      <c r="R286" s="106">
        <f>_xll.qlInterestRateIndexFixingDate(AA286,S286)</f>
        <v>47107</v>
      </c>
      <c r="S286" s="106">
        <f>_xll.qlCalendarAdvance(Calendar,SettlementDate,N286,"mf",TRUE,Trigger)</f>
        <v>47109</v>
      </c>
      <c r="T286" s="106">
        <f>_xll.qlInterestRateIndexMaturity(AA286,S286)</f>
        <v>51126</v>
      </c>
      <c r="U286" s="97">
        <f>_xll.qlIndexFixing(AA286,R286,TRUE,_xll.ohTrigger(Trigger,Trigger6M,InterestRatesTrigger))</f>
        <v>1.7119329689668502E-2</v>
      </c>
      <c r="V286" s="97">
        <f>_xll.qlQuoteValue(P286,_xll.ohTrigger(Trigger,Trigger6M,InterestRatesTrigger))</f>
        <v>1.712E-2</v>
      </c>
      <c r="W286" s="94" t="b">
        <f t="shared" si="25"/>
        <v>1</v>
      </c>
      <c r="X286" s="124">
        <f t="shared" si="26"/>
        <v>-6.7031033149783648E-3</v>
      </c>
      <c r="Y286" s="50" t="b">
        <f>ABS(X286/10000)&lt;=ABS('General Settings'!$D$32)</f>
        <v>1</v>
      </c>
      <c r="AA286" s="50" t="str">
        <f>_xll.qlSwapIndex(,,O286,SettlementDays,Currency,Calendar,FixedLegTenor,FixedLegBDC,FixedLegDayCounter,Index6M,DiscountingCurve,Permanent,Trigger,ObjectOverwrite)</f>
        <v>obj_00645#0000</v>
      </c>
      <c r="AB286" s="50" t="str">
        <f>_xll.qlVanillaSwapFromSwapIndex(,AA286,R286)</f>
        <v>obj_00822#0000</v>
      </c>
      <c r="AH286" s="50" t="str">
        <v/>
      </c>
    </row>
    <row r="287" spans="13:34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71"/>
      <c r="R287" s="106">
        <f>_xll.qlInterestRateIndexFixingDate(AA287,S287)</f>
        <v>47107</v>
      </c>
      <c r="S287" s="106">
        <f>_xll.qlCalendarAdvance(Calendar,SettlementDate,N287,"mf",TRUE,Trigger)</f>
        <v>47109</v>
      </c>
      <c r="T287" s="106">
        <f>_xll.qlInterestRateIndexMaturity(AA287,S287)</f>
        <v>51494</v>
      </c>
      <c r="U287" s="97">
        <f>_xll.qlIndexFixing(AA287,R287,TRUE,_xll.ohTrigger(Trigger,Trigger6M,InterestRatesTrigger))</f>
        <v>1.6901805451476532E-2</v>
      </c>
      <c r="V287" s="97">
        <f>_xll.qlQuoteValue(P287,_xll.ohTrigger(Trigger,Trigger6M,InterestRatesTrigger))</f>
        <v>1.6899999999999998E-2</v>
      </c>
      <c r="W287" s="94" t="b">
        <f t="shared" si="25"/>
        <v>1</v>
      </c>
      <c r="X287" s="124">
        <f t="shared" si="26"/>
        <v>1.8054514765337981E-2</v>
      </c>
      <c r="Y287" s="50" t="b">
        <f>ABS(X287/10000)&lt;=ABS('General Settings'!$D$32)</f>
        <v>1</v>
      </c>
      <c r="AA287" s="50" t="str">
        <f>_xll.qlSwapIndex(,,O287,SettlementDays,Currency,Calendar,FixedLegTenor,FixedLegBDC,FixedLegDayCounter,Index6M,DiscountingCurve,Permanent,Trigger,ObjectOverwrite)</f>
        <v>obj_00639#0000</v>
      </c>
      <c r="AB287" s="50" t="str">
        <f>_xll.qlVanillaSwapFromSwapIndex(,AA287,R287)</f>
        <v>obj_008b9#0000</v>
      </c>
      <c r="AH287" s="50" t="str">
        <v/>
      </c>
    </row>
    <row r="288" spans="13:34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71"/>
      <c r="R288" s="106">
        <f>_xll.qlInterestRateIndexFixingDate(AA288,S288)</f>
        <v>47107</v>
      </c>
      <c r="S288" s="106">
        <f>_xll.qlCalendarAdvance(Calendar,SettlementDate,N288,"mf",TRUE,Trigger)</f>
        <v>47109</v>
      </c>
      <c r="T288" s="106">
        <f>_xll.qlInterestRateIndexMaturity(AA288,S288)</f>
        <v>51858</v>
      </c>
      <c r="U288" s="97">
        <f>_xll.qlIndexFixing(AA288,R288,TRUE,_xll.ohTrigger(Trigger,Trigger6M,InterestRatesTrigger))</f>
        <v>1.6699296866202491E-2</v>
      </c>
      <c r="V288" s="97">
        <f>_xll.qlQuoteValue(P288,_xll.ohTrigger(Trigger,Trigger6M,InterestRatesTrigger))</f>
        <v>1.67E-2</v>
      </c>
      <c r="W288" s="94" t="b">
        <f t="shared" si="25"/>
        <v>1</v>
      </c>
      <c r="X288" s="124">
        <f t="shared" si="26"/>
        <v>-7.0313379750899796E-3</v>
      </c>
      <c r="Y288" s="50" t="b">
        <f>ABS(X288/10000)&lt;=ABS('General Settings'!$D$32)</f>
        <v>1</v>
      </c>
      <c r="AA288" s="50" t="str">
        <f>_xll.qlSwapIndex(,,O288,SettlementDays,Currency,Calendar,FixedLegTenor,FixedLegBDC,FixedLegDayCounter,Index6M,DiscountingCurve,Permanent,Trigger,ObjectOverwrite)</f>
        <v>obj_006a2#0000</v>
      </c>
      <c r="AB288" s="50" t="str">
        <f>_xll.qlVanillaSwapFromSwapIndex(,AA288,R288)</f>
        <v>obj_0089b#0000</v>
      </c>
      <c r="AH288" s="50" t="str">
        <v/>
      </c>
    </row>
    <row r="289" spans="13:34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71"/>
      <c r="R289" s="106">
        <f>_xll.qlInterestRateIndexFixingDate(AA289,S289)</f>
        <v>47107</v>
      </c>
      <c r="S289" s="106">
        <f>_xll.qlCalendarAdvance(Calendar,SettlementDate,N289,"mf",TRUE,Trigger)</f>
        <v>47109</v>
      </c>
      <c r="T289" s="106">
        <f>_xll.qlInterestRateIndexMaturity(AA289,S289)</f>
        <v>52222</v>
      </c>
      <c r="U289" s="97">
        <f>_xll.qlIndexFixing(AA289,R289,TRUE,_xll.ohTrigger(Trigger,Trigger6M,InterestRatesTrigger))</f>
        <v>1.6516805394198072E-2</v>
      </c>
      <c r="V289" s="97">
        <f>_xll.qlQuoteValue(P289,_xll.ohTrigger(Trigger,Trigger6M,InterestRatesTrigger))</f>
        <v>1.652E-2</v>
      </c>
      <c r="W289" s="94" t="b">
        <f t="shared" si="25"/>
        <v>1</v>
      </c>
      <c r="X289" s="124">
        <f t="shared" si="26"/>
        <v>-3.1946058019274859E-2</v>
      </c>
      <c r="Y289" s="50" t="b">
        <f>ABS(X289/10000)&lt;=ABS('General Settings'!$D$32)</f>
        <v>1</v>
      </c>
      <c r="AA289" s="50" t="str">
        <f>_xll.qlSwapIndex(,,O289,SettlementDays,Currency,Calendar,FixedLegTenor,FixedLegBDC,FixedLegDayCounter,Index6M,DiscountingCurve,Permanent,Trigger,ObjectOverwrite)</f>
        <v>obj_005cf#0000</v>
      </c>
      <c r="AB289" s="50" t="str">
        <f>_xll.qlVanillaSwapFromSwapIndex(,AA289,R289)</f>
        <v>obj_00880#0000</v>
      </c>
      <c r="AH289" s="50" t="str">
        <v/>
      </c>
    </row>
    <row r="290" spans="13:34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71"/>
      <c r="R290" s="106">
        <f>_xll.qlInterestRateIndexFixingDate(AA290,S290)</f>
        <v>47107</v>
      </c>
      <c r="S290" s="106">
        <f>_xll.qlCalendarAdvance(Calendar,SettlementDate,N290,"mf",TRUE,Trigger)</f>
        <v>47109</v>
      </c>
      <c r="T290" s="106">
        <f>_xll.qlInterestRateIndexMaturity(AA290,S290)</f>
        <v>52587</v>
      </c>
      <c r="U290" s="97">
        <f>_xll.qlIndexFixing(AA290,R290,TRUE,_xll.ohTrigger(Trigger,Trigger6M,InterestRatesTrigger))</f>
        <v>1.6351004213479153E-2</v>
      </c>
      <c r="V290" s="97">
        <f>_xll.qlQuoteValue(P290,_xll.ohTrigger(Trigger,Trigger6M,InterestRatesTrigger))</f>
        <v>1.635E-2</v>
      </c>
      <c r="W290" s="94" t="b">
        <f t="shared" si="25"/>
        <v>1</v>
      </c>
      <c r="X290" s="124">
        <f t="shared" si="26"/>
        <v>1.0042134791533874E-2</v>
      </c>
      <c r="Y290" s="50" t="b">
        <f>ABS(X290/10000)&lt;=ABS('General Settings'!$D$32)</f>
        <v>1</v>
      </c>
      <c r="AA290" s="50" t="str">
        <f>_xll.qlSwapIndex(,,O290,SettlementDays,Currency,Calendar,FixedLegTenor,FixedLegBDC,FixedLegDayCounter,Index6M,DiscountingCurve,Permanent,Trigger,ObjectOverwrite)</f>
        <v>obj_0062f#0000</v>
      </c>
      <c r="AB290" s="50" t="str">
        <f>_xll.qlVanillaSwapFromSwapIndex(,AA290,R290)</f>
        <v>obj_0086a#0000</v>
      </c>
      <c r="AH290" s="50" t="str">
        <v/>
      </c>
    </row>
    <row r="291" spans="13:34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71"/>
      <c r="R291" s="106">
        <f>_xll.qlInterestRateIndexFixingDate(AA291,S291)</f>
        <v>47107</v>
      </c>
      <c r="S291" s="106">
        <f>_xll.qlCalendarAdvance(Calendar,SettlementDate,N291,"mf",TRUE,Trigger)</f>
        <v>47109</v>
      </c>
      <c r="T291" s="106">
        <f>_xll.qlInterestRateIndexMaturity(AA291,S291)</f>
        <v>54414</v>
      </c>
      <c r="U291" s="97">
        <f>_xll.qlIndexFixing(AA291,R291,TRUE,_xll.ohTrigger(Trigger,Trigger6M,InterestRatesTrigger))</f>
        <v>1.5689082149204513E-2</v>
      </c>
      <c r="V291" s="97">
        <f>_xll.qlQuoteValue(P291,_xll.ohTrigger(Trigger,Trigger6M,InterestRatesTrigger))</f>
        <v>1.5689999999999999E-2</v>
      </c>
      <c r="W291" s="94" t="b">
        <f t="shared" si="25"/>
        <v>1</v>
      </c>
      <c r="X291" s="124">
        <f t="shared" si="26"/>
        <v>-9.1785079548573067E-3</v>
      </c>
      <c r="Y291" s="50" t="b">
        <f>ABS(X291/10000)&lt;=ABS('General Settings'!$D$32)</f>
        <v>1</v>
      </c>
      <c r="AA291" s="50" t="str">
        <f>_xll.qlSwapIndex(,,O291,SettlementDays,Currency,Calendar,FixedLegTenor,FixedLegBDC,FixedLegDayCounter,Index6M,DiscountingCurve,Permanent,Trigger,ObjectOverwrite)</f>
        <v>obj_005ef#0000</v>
      </c>
      <c r="AB291" s="50" t="str">
        <f>_xll.qlVanillaSwapFromSwapIndex(,AA291,R291)</f>
        <v>obj_007a5#0000</v>
      </c>
      <c r="AH291" s="50" t="str">
        <v/>
      </c>
    </row>
    <row r="292" spans="13:34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71"/>
      <c r="R292" s="106">
        <f>_xll.qlInterestRateIndexFixingDate(AA292,S292)</f>
        <v>47107</v>
      </c>
      <c r="S292" s="106">
        <f>_xll.qlCalendarAdvance(Calendar,SettlementDate,N292,"mf",TRUE,Trigger)</f>
        <v>47109</v>
      </c>
      <c r="T292" s="106">
        <f>_xll.qlInterestRateIndexMaturity(AA292,S292)</f>
        <v>56240</v>
      </c>
      <c r="U292" s="97">
        <f>_xll.qlIndexFixing(AA292,R292,TRUE,_xll.ohTrigger(Trigger,Trigger6M,InterestRatesTrigger))</f>
        <v>1.5187127126458384E-2</v>
      </c>
      <c r="V292" s="97">
        <f>_xll.qlQuoteValue(P292,_xll.ohTrigger(Trigger,Trigger6M,InterestRatesTrigger))</f>
        <v>1.5190000000000002E-2</v>
      </c>
      <c r="W292" s="94" t="b">
        <f t="shared" si="25"/>
        <v>1</v>
      </c>
      <c r="X292" s="124">
        <f t="shared" si="26"/>
        <v>-2.8728735416184981E-2</v>
      </c>
      <c r="Y292" s="50" t="b">
        <f>ABS(X292/10000)&lt;=ABS('General Settings'!$D$32)</f>
        <v>1</v>
      </c>
      <c r="AA292" s="50" t="str">
        <f>_xll.qlSwapIndex(,,O292,SettlementDays,Currency,Calendar,FixedLegTenor,FixedLegBDC,FixedLegDayCounter,Index6M,DiscountingCurve,Permanent,Trigger,ObjectOverwrite)</f>
        <v>obj_006f8#0000</v>
      </c>
      <c r="AB292" s="50" t="str">
        <f>_xll.qlVanillaSwapFromSwapIndex(,AA292,R292)</f>
        <v>obj_00893#0000</v>
      </c>
      <c r="AH292" s="50" t="str">
        <v/>
      </c>
    </row>
    <row r="293" spans="13:34" x14ac:dyDescent="0.2">
      <c r="M293" s="94" t="s">
        <v>155</v>
      </c>
      <c r="N293" s="94" t="s">
        <v>87</v>
      </c>
      <c r="O293" s="94" t="s">
        <v>92</v>
      </c>
      <c r="P293" s="94" t="str">
        <f t="shared" si="24"/>
        <v>EUR12F30Y_Quote</v>
      </c>
      <c r="Q293" s="171"/>
      <c r="R293" s="106">
        <f>_xll.qlInterestRateIndexFixingDate(AA293,S293)</f>
        <v>47107</v>
      </c>
      <c r="S293" s="106">
        <f>_xll.qlCalendarAdvance(Calendar,SettlementDate,N293,"mf",TRUE,Trigger)</f>
        <v>47109</v>
      </c>
      <c r="T293" s="106">
        <f>_xll.qlInterestRateIndexMaturity(AA293,S293)</f>
        <v>58067</v>
      </c>
      <c r="U293" s="97">
        <f>_xll.qlIndexFixing(AA293,R293,TRUE,_xll.ohTrigger(Trigger,Trigger6M,InterestRatesTrigger))</f>
        <v>1.4645619298481374E-2</v>
      </c>
      <c r="V293" s="97">
        <f>_xll.qlQuoteValue(P293,_xll.ohTrigger(Trigger,Trigger6M,InterestRatesTrigger))</f>
        <v>1.464E-2</v>
      </c>
      <c r="W293" s="94" t="b">
        <f t="shared" si="25"/>
        <v>1</v>
      </c>
      <c r="X293" s="124">
        <f t="shared" si="26"/>
        <v>5.6192984813734081E-2</v>
      </c>
      <c r="Y293" s="131" t="b">
        <f>ABS(X293/10000)&lt;=ABS('General Settings'!$D$32)</f>
        <v>1</v>
      </c>
      <c r="AA293" s="50" t="str">
        <f>_xll.qlSwapIndex(,,O293,SettlementDays,Currency,Calendar,FixedLegTenor,FixedLegBDC,FixedLegDayCounter,Index6M,DiscountingCurve,Permanent,Trigger,ObjectOverwrite)</f>
        <v>obj_006fc#0000</v>
      </c>
      <c r="AB293" s="50" t="str">
        <f>_xll.qlVanillaSwapFromSwapIndex(,AA293,R293)</f>
        <v>obj_007cb#0000</v>
      </c>
      <c r="AH293" s="50" t="str">
        <v/>
      </c>
    </row>
    <row r="294" spans="13:34" x14ac:dyDescent="0.2">
      <c r="M294" s="163" t="s">
        <v>155</v>
      </c>
      <c r="N294" s="163" t="s">
        <v>113</v>
      </c>
      <c r="O294" s="163" t="s">
        <v>33</v>
      </c>
      <c r="P294" s="163" t="str">
        <f t="shared" si="24"/>
        <v>EUR13F1Y_Quote</v>
      </c>
      <c r="Q294" s="175"/>
      <c r="R294" s="164">
        <f>_xll.qlInterestRateIndexFixingDate(AA294,S294)</f>
        <v>47472</v>
      </c>
      <c r="S294" s="164">
        <f>_xll.qlCalendarAdvance(Calendar,SettlementDate,N294,"mf",TRUE,Trigger)</f>
        <v>47476</v>
      </c>
      <c r="T294" s="164">
        <f>_xll.qlInterestRateIndexMaturity(AA294,S294)</f>
        <v>47841</v>
      </c>
      <c r="U294" s="165">
        <f>_xll.qlIndexFixing(AA294,R294,TRUE,_xll.ohTrigger(Trigger,Trigger6M,InterestRatesTrigger))</f>
        <v>1.883448333239969E-2</v>
      </c>
      <c r="V294" s="165">
        <f>_xll.qlQuoteValue(P294,_xll.ohTrigger(Trigger,Trigger6M,InterestRatesTrigger))</f>
        <v>1.8849999999999999E-2</v>
      </c>
      <c r="W294" s="163" t="b">
        <f t="shared" si="25"/>
        <v>1</v>
      </c>
      <c r="X294" s="166">
        <f t="shared" si="26"/>
        <v>-0.15516667600308509</v>
      </c>
      <c r="Y294" s="123" t="b">
        <f>ABS(X294/10000)&lt;=ABS('General Settings'!$D$32)</f>
        <v>1</v>
      </c>
      <c r="AA294" s="50" t="str">
        <f>_xll.qlSwapIndex(,,O294,SettlementDays,Currency,Calendar,FixedLegTenor,FixedLegBDC,FixedLegDayCounter,Index6M,DiscountingCurve,Permanent,Trigger,ObjectOverwrite)</f>
        <v>obj_005bb#0000</v>
      </c>
      <c r="AB294" s="50" t="str">
        <f>_xll.qlVanillaSwapFromSwapIndex(,AA294,R294)</f>
        <v>obj_00859#0000</v>
      </c>
      <c r="AH294" s="50" t="str">
        <v/>
      </c>
    </row>
    <row r="295" spans="13:34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71"/>
      <c r="R295" s="106">
        <f>_xll.qlInterestRateIndexFixingDate(AA295,S295)</f>
        <v>47472</v>
      </c>
      <c r="S295" s="106">
        <f>_xll.qlCalendarAdvance(Calendar,SettlementDate,N295,"mf",TRUE,Trigger)</f>
        <v>47476</v>
      </c>
      <c r="T295" s="106">
        <f>_xll.qlInterestRateIndexMaturity(AA295,S295)</f>
        <v>48206</v>
      </c>
      <c r="U295" s="97">
        <f>_xll.qlIndexFixing(AA295,R295,TRUE,_xll.ohTrigger(Trigger,Trigger6M,InterestRatesTrigger))</f>
        <v>1.8728812756154831E-2</v>
      </c>
      <c r="V295" s="97">
        <f>_xll.qlQuoteValue(P295,_xll.ohTrigger(Trigger,Trigger6M,InterestRatesTrigger))</f>
        <v>1.8790000000000001E-2</v>
      </c>
      <c r="W295" s="94" t="b">
        <f t="shared" si="25"/>
        <v>1</v>
      </c>
      <c r="X295" s="124">
        <f t="shared" si="26"/>
        <v>-0.61187243845170491</v>
      </c>
      <c r="Y295" s="50" t="b">
        <f>ABS(X295/10000)&lt;=ABS('General Settings'!$D$32)</f>
        <v>1</v>
      </c>
      <c r="AA295" s="50" t="str">
        <f>_xll.qlSwapIndex(,,O295,SettlementDays,Currency,Calendar,FixedLegTenor,FixedLegBDC,FixedLegDayCounter,Index6M,DiscountingCurve,Permanent,Trigger,ObjectOverwrite)</f>
        <v>obj_00743#0000</v>
      </c>
      <c r="AB295" s="50" t="str">
        <f>_xll.qlVanillaSwapFromSwapIndex(,AA295,R295)</f>
        <v>obj_0079e#0000</v>
      </c>
      <c r="AH295" s="50" t="str">
        <v/>
      </c>
    </row>
    <row r="296" spans="13:34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71"/>
      <c r="R296" s="106">
        <f>_xll.qlInterestRateIndexFixingDate(AA296,S296)</f>
        <v>47472</v>
      </c>
      <c r="S296" s="106">
        <f>_xll.qlCalendarAdvance(Calendar,SettlementDate,N296,"mf",TRUE,Trigger)</f>
        <v>47476</v>
      </c>
      <c r="T296" s="106">
        <f>_xll.qlInterestRateIndexMaturity(AA296,S296)</f>
        <v>48572</v>
      </c>
      <c r="U296" s="97">
        <f>_xll.qlIndexFixing(AA296,R296,TRUE,_xll.ohTrigger(Trigger,Trigger6M,InterestRatesTrigger))</f>
        <v>1.8586765150945005E-2</v>
      </c>
      <c r="V296" s="97">
        <f>_xll.qlQuoteValue(P296,_xll.ohTrigger(Trigger,Trigger6M,InterestRatesTrigger))</f>
        <v>1.8620000000000001E-2</v>
      </c>
      <c r="W296" s="94" t="b">
        <f t="shared" si="25"/>
        <v>1</v>
      </c>
      <c r="X296" s="124">
        <f t="shared" si="26"/>
        <v>-0.3323484905499649</v>
      </c>
      <c r="Y296" s="50" t="b">
        <f>ABS(X296/10000)&lt;=ABS('General Settings'!$D$32)</f>
        <v>1</v>
      </c>
      <c r="AA296" s="50" t="str">
        <f>_xll.qlSwapIndex(,,O296,SettlementDays,Currency,Calendar,FixedLegTenor,FixedLegBDC,FixedLegDayCounter,Index6M,DiscountingCurve,Permanent,Trigger,ObjectOverwrite)</f>
        <v>obj_00706#0000</v>
      </c>
      <c r="AB296" s="50" t="str">
        <f>_xll.qlVanillaSwapFromSwapIndex(,AA296,R296)</f>
        <v>obj_00864#0000</v>
      </c>
      <c r="AH296" s="50" t="str">
        <v/>
      </c>
    </row>
    <row r="297" spans="13:34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71"/>
      <c r="R297" s="106">
        <f>_xll.qlInterestRateIndexFixingDate(AA297,S297)</f>
        <v>47472</v>
      </c>
      <c r="S297" s="106">
        <f>_xll.qlCalendarAdvance(Calendar,SettlementDate,N297,"mf",TRUE,Trigger)</f>
        <v>47476</v>
      </c>
      <c r="T297" s="106">
        <f>_xll.qlInterestRateIndexMaturity(AA297,S297)</f>
        <v>48940</v>
      </c>
      <c r="U297" s="97">
        <f>_xll.qlIndexFixing(AA297,R297,TRUE,_xll.ohTrigger(Trigger,Trigger6M,InterestRatesTrigger))</f>
        <v>1.8382890206927037E-2</v>
      </c>
      <c r="V297" s="97">
        <f>_xll.qlQuoteValue(P297,_xll.ohTrigger(Trigger,Trigger6M,InterestRatesTrigger))</f>
        <v>1.8440000000000002E-2</v>
      </c>
      <c r="W297" s="94" t="b">
        <f t="shared" si="25"/>
        <v>1</v>
      </c>
      <c r="X297" s="124">
        <f t="shared" si="26"/>
        <v>-0.57109793072964576</v>
      </c>
      <c r="Y297" s="50" t="b">
        <f>ABS(X297/10000)&lt;=ABS('General Settings'!$D$32)</f>
        <v>1</v>
      </c>
      <c r="AA297" s="50" t="str">
        <f>_xll.qlSwapIndex(,,O297,SettlementDays,Currency,Calendar,FixedLegTenor,FixedLegBDC,FixedLegDayCounter,Index6M,DiscountingCurve,Permanent,Trigger,ObjectOverwrite)</f>
        <v>obj_00772#0000</v>
      </c>
      <c r="AB297" s="50" t="str">
        <f>_xll.qlVanillaSwapFromSwapIndex(,AA297,R297)</f>
        <v>obj_00809#0000</v>
      </c>
      <c r="AH297" s="50" t="str">
        <v/>
      </c>
    </row>
    <row r="298" spans="13:34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71"/>
      <c r="R298" s="106">
        <f>_xll.qlInterestRateIndexFixingDate(AA298,S298)</f>
        <v>47472</v>
      </c>
      <c r="S298" s="106">
        <f>_xll.qlCalendarAdvance(Calendar,SettlementDate,N298,"mf",TRUE,Trigger)</f>
        <v>47476</v>
      </c>
      <c r="T298" s="106">
        <f>_xll.qlInterestRateIndexMaturity(AA298,S298)</f>
        <v>49305</v>
      </c>
      <c r="U298" s="97">
        <f>_xll.qlIndexFixing(AA298,R298,TRUE,_xll.ohTrigger(Trigger,Trigger6M,InterestRatesTrigger))</f>
        <v>1.815470425852974E-2</v>
      </c>
      <c r="V298" s="97">
        <f>_xll.qlQuoteValue(P298,_xll.ohTrigger(Trigger,Trigger6M,InterestRatesTrigger))</f>
        <v>1.8169999999999999E-2</v>
      </c>
      <c r="W298" s="94" t="b">
        <f t="shared" si="25"/>
        <v>1</v>
      </c>
      <c r="X298" s="124">
        <f t="shared" si="26"/>
        <v>-0.15295741470258695</v>
      </c>
      <c r="Y298" s="50" t="b">
        <f>ABS(X298/10000)&lt;=ABS('General Settings'!$D$32)</f>
        <v>1</v>
      </c>
      <c r="AA298" s="50" t="str">
        <f>_xll.qlSwapIndex(,,O298,SettlementDays,Currency,Calendar,FixedLegTenor,FixedLegBDC,FixedLegDayCounter,Index6M,DiscountingCurve,Permanent,Trigger,ObjectOverwrite)</f>
        <v>obj_0076b#0000</v>
      </c>
      <c r="AB298" s="50" t="str">
        <f>_xll.qlVanillaSwapFromSwapIndex(,AA298,R298)</f>
        <v>obj_008e9#0000</v>
      </c>
      <c r="AH298" s="50" t="str">
        <v/>
      </c>
    </row>
    <row r="299" spans="13:34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71"/>
      <c r="R299" s="106">
        <f>_xll.qlInterestRateIndexFixingDate(AA299,S299)</f>
        <v>47472</v>
      </c>
      <c r="S299" s="106">
        <f>_xll.qlCalendarAdvance(Calendar,SettlementDate,N299,"mf",TRUE,Trigger)</f>
        <v>47476</v>
      </c>
      <c r="T299" s="106">
        <f>_xll.qlInterestRateIndexMaturity(AA299,S299)</f>
        <v>49667</v>
      </c>
      <c r="U299" s="97">
        <f>_xll.qlIndexFixing(AA299,R299,TRUE,_xll.ohTrigger(Trigger,Trigger6M,InterestRatesTrigger))</f>
        <v>1.791203220250033E-2</v>
      </c>
      <c r="V299" s="97">
        <f>_xll.qlQuoteValue(P299,_xll.ohTrigger(Trigger,Trigger6M,InterestRatesTrigger))</f>
        <v>1.7950000000000001E-2</v>
      </c>
      <c r="W299" s="94" t="b">
        <f t="shared" si="25"/>
        <v>1</v>
      </c>
      <c r="X299" s="124">
        <f t="shared" si="26"/>
        <v>-0.3796779749967033</v>
      </c>
      <c r="Y299" s="50" t="b">
        <f>ABS(X299/10000)&lt;=ABS('General Settings'!$D$32)</f>
        <v>1</v>
      </c>
      <c r="AA299" s="50" t="str">
        <f>_xll.qlSwapIndex(,,O299,SettlementDays,Currency,Calendar,FixedLegTenor,FixedLegBDC,FixedLegDayCounter,Index6M,DiscountingCurve,Permanent,Trigger,ObjectOverwrite)</f>
        <v>obj_00756#0000</v>
      </c>
      <c r="AB299" s="50" t="str">
        <f>_xll.qlVanillaSwapFromSwapIndex(,AA299,R299)</f>
        <v>obj_008cf#0000</v>
      </c>
      <c r="AH299" s="50" t="str">
        <v/>
      </c>
    </row>
    <row r="300" spans="13:34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71"/>
      <c r="R300" s="106">
        <f>_xll.qlInterestRateIndexFixingDate(AA300,S300)</f>
        <v>47472</v>
      </c>
      <c r="S300" s="106">
        <f>_xll.qlCalendarAdvance(Calendar,SettlementDate,N300,"mf",TRUE,Trigger)</f>
        <v>47476</v>
      </c>
      <c r="T300" s="106">
        <f>_xll.qlInterestRateIndexMaturity(AA300,S300)</f>
        <v>50033</v>
      </c>
      <c r="U300" s="97">
        <f>_xll.qlIndexFixing(AA300,R300,TRUE,_xll.ohTrigger(Trigger,Trigger6M,InterestRatesTrigger))</f>
        <v>1.7665833648557214E-2</v>
      </c>
      <c r="V300" s="97">
        <f>_xll.qlQuoteValue(P300,_xll.ohTrigger(Trigger,Trigger6M,InterestRatesTrigger))</f>
        <v>1.7690000000000001E-2</v>
      </c>
      <c r="W300" s="94" t="b">
        <f t="shared" si="25"/>
        <v>1</v>
      </c>
      <c r="X300" s="124">
        <f t="shared" si="26"/>
        <v>-0.24166351442787143</v>
      </c>
      <c r="Y300" s="50" t="b">
        <f>ABS(X300/10000)&lt;=ABS('General Settings'!$D$32)</f>
        <v>1</v>
      </c>
      <c r="AA300" s="50" t="str">
        <f>_xll.qlSwapIndex(,,O300,SettlementDays,Currency,Calendar,FixedLegTenor,FixedLegBDC,FixedLegDayCounter,Index6M,DiscountingCurve,Permanent,Trigger,ObjectOverwrite)</f>
        <v>obj_00771#0000</v>
      </c>
      <c r="AB300" s="50" t="str">
        <f>_xll.qlVanillaSwapFromSwapIndex(,AA300,R300)</f>
        <v>obj_007e4#0000</v>
      </c>
      <c r="AH300" s="50" t="str">
        <v/>
      </c>
    </row>
    <row r="301" spans="13:34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71"/>
      <c r="R301" s="106">
        <f>_xll.qlInterestRateIndexFixingDate(AA301,S301)</f>
        <v>47472</v>
      </c>
      <c r="S301" s="106">
        <f>_xll.qlCalendarAdvance(Calendar,SettlementDate,N301,"mf",TRUE,Trigger)</f>
        <v>47476</v>
      </c>
      <c r="T301" s="106">
        <f>_xll.qlInterestRateIndexMaturity(AA301,S301)</f>
        <v>50398</v>
      </c>
      <c r="U301" s="97">
        <f>_xll.qlIndexFixing(AA301,R301,TRUE,_xll.ohTrigger(Trigger,Trigger6M,InterestRatesTrigger))</f>
        <v>1.7413593340820044E-2</v>
      </c>
      <c r="V301" s="97">
        <f>_xll.qlQuoteValue(P301,_xll.ohTrigger(Trigger,Trigger6M,InterestRatesTrigger))</f>
        <v>1.7440000000000001E-2</v>
      </c>
      <c r="W301" s="94" t="b">
        <f t="shared" si="25"/>
        <v>1</v>
      </c>
      <c r="X301" s="124">
        <f t="shared" si="26"/>
        <v>-0.26406659179956798</v>
      </c>
      <c r="Y301" s="50" t="b">
        <f>ABS(X301/10000)&lt;=ABS('General Settings'!$D$32)</f>
        <v>1</v>
      </c>
      <c r="AA301" s="50" t="str">
        <f>_xll.qlSwapIndex(,,O301,SettlementDays,Currency,Calendar,FixedLegTenor,FixedLegBDC,FixedLegDayCounter,Index6M,DiscountingCurve,Permanent,Trigger,ObjectOverwrite)</f>
        <v>obj_006fd#0000</v>
      </c>
      <c r="AB301" s="50" t="str">
        <f>_xll.qlVanillaSwapFromSwapIndex(,AA301,R301)</f>
        <v>obj_007f9#0000</v>
      </c>
      <c r="AH301" s="50" t="str">
        <v/>
      </c>
    </row>
    <row r="302" spans="13:34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71"/>
      <c r="R302" s="106">
        <f>_xll.qlInterestRateIndexFixingDate(AA302,S302)</f>
        <v>47472</v>
      </c>
      <c r="S302" s="106">
        <f>_xll.qlCalendarAdvance(Calendar,SettlementDate,N302,"mf",TRUE,Trigger)</f>
        <v>47476</v>
      </c>
      <c r="T302" s="106">
        <f>_xll.qlInterestRateIndexMaturity(AA302,S302)</f>
        <v>50763</v>
      </c>
      <c r="U302" s="97">
        <f>_xll.qlIndexFixing(AA302,R302,TRUE,_xll.ohTrigger(Trigger,Trigger6M,InterestRatesTrigger))</f>
        <v>1.7166133226969946E-2</v>
      </c>
      <c r="V302" s="97">
        <f>_xll.qlQuoteValue(P302,_xll.ohTrigger(Trigger,Trigger6M,InterestRatesTrigger))</f>
        <v>1.7180000000000001E-2</v>
      </c>
      <c r="W302" s="94" t="b">
        <f t="shared" si="25"/>
        <v>1</v>
      </c>
      <c r="X302" s="124">
        <f t="shared" si="26"/>
        <v>-0.1386677303005443</v>
      </c>
      <c r="Y302" s="50" t="b">
        <f>ABS(X302/10000)&lt;=ABS('General Settings'!$D$32)</f>
        <v>1</v>
      </c>
      <c r="AA302" s="50" t="str">
        <f>_xll.qlSwapIndex(,,O302,SettlementDays,Currency,Calendar,FixedLegTenor,FixedLegBDC,FixedLegDayCounter,Index6M,DiscountingCurve,Permanent,Trigger,ObjectOverwrite)</f>
        <v>obj_00740#0000</v>
      </c>
      <c r="AB302" s="50" t="str">
        <f>_xll.qlVanillaSwapFromSwapIndex(,AA302,R302)</f>
        <v>obj_0083e#0000</v>
      </c>
      <c r="AH302" s="50" t="str">
        <v/>
      </c>
    </row>
    <row r="303" spans="13:34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71"/>
      <c r="R303" s="106">
        <f>_xll.qlInterestRateIndexFixingDate(AA303,S303)</f>
        <v>47472</v>
      </c>
      <c r="S303" s="106">
        <f>_xll.qlCalendarAdvance(Calendar,SettlementDate,N303,"mf",TRUE,Trigger)</f>
        <v>47476</v>
      </c>
      <c r="T303" s="106">
        <f>_xll.qlInterestRateIndexMaturity(AA303,S303)</f>
        <v>51131</v>
      </c>
      <c r="U303" s="97">
        <f>_xll.qlIndexFixing(AA303,R303,TRUE,_xll.ohTrigger(Trigger,Trigger6M,InterestRatesTrigger))</f>
        <v>1.6925361957608503E-2</v>
      </c>
      <c r="V303" s="97">
        <f>_xll.qlQuoteValue(P303,_xll.ohTrigger(Trigger,Trigger6M,InterestRatesTrigger))</f>
        <v>1.694E-2</v>
      </c>
      <c r="W303" s="94" t="b">
        <f t="shared" si="25"/>
        <v>1</v>
      </c>
      <c r="X303" s="124">
        <f t="shared" si="26"/>
        <v>-0.14638042391497408</v>
      </c>
      <c r="Y303" s="50" t="b">
        <f>ABS(X303/10000)&lt;=ABS('General Settings'!$D$32)</f>
        <v>1</v>
      </c>
      <c r="AA303" s="50" t="str">
        <f>_xll.qlSwapIndex(,,O303,SettlementDays,Currency,Calendar,FixedLegTenor,FixedLegBDC,FixedLegDayCounter,Index6M,DiscountingCurve,Permanent,Trigger,ObjectOverwrite)</f>
        <v>obj_006d8#0000</v>
      </c>
      <c r="AB303" s="50" t="str">
        <f>_xll.qlVanillaSwapFromSwapIndex(,AA303,R303)</f>
        <v>obj_0081c#0000</v>
      </c>
      <c r="AH303" s="50" t="str">
        <v/>
      </c>
    </row>
    <row r="304" spans="13:34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71"/>
      <c r="R304" s="106">
        <f>_xll.qlInterestRateIndexFixingDate(AA304,S304)</f>
        <v>47472</v>
      </c>
      <c r="S304" s="106">
        <f>_xll.qlCalendarAdvance(Calendar,SettlementDate,N304,"mf",TRUE,Trigger)</f>
        <v>47476</v>
      </c>
      <c r="T304" s="106">
        <f>_xll.qlInterestRateIndexMaturity(AA304,S304)</f>
        <v>51494</v>
      </c>
      <c r="U304" s="97">
        <f>_xll.qlIndexFixing(AA304,R304,TRUE,_xll.ohTrigger(Trigger,Trigger6M,InterestRatesTrigger))</f>
        <v>1.6705314861139142E-2</v>
      </c>
      <c r="V304" s="97">
        <f>_xll.qlQuoteValue(P304,_xll.ohTrigger(Trigger,Trigger6M,InterestRatesTrigger))</f>
        <v>1.6709999999999999E-2</v>
      </c>
      <c r="W304" s="94" t="b">
        <f t="shared" si="25"/>
        <v>1</v>
      </c>
      <c r="X304" s="124">
        <f t="shared" si="26"/>
        <v>-4.6851388608576405E-2</v>
      </c>
      <c r="Y304" s="50" t="b">
        <f>ABS(X304/10000)&lt;=ABS('General Settings'!$D$32)</f>
        <v>1</v>
      </c>
      <c r="AA304" s="50" t="str">
        <f>_xll.qlSwapIndex(,,O304,SettlementDays,Currency,Calendar,FixedLegTenor,FixedLegBDC,FixedLegDayCounter,Index6M,DiscountingCurve,Permanent,Trigger,ObjectOverwrite)</f>
        <v>obj_005e0#0000</v>
      </c>
      <c r="AB304" s="50" t="str">
        <f>_xll.qlVanillaSwapFromSwapIndex(,AA304,R304)</f>
        <v>obj_008d0#0000</v>
      </c>
      <c r="AH304" s="50" t="str">
        <v/>
      </c>
    </row>
    <row r="305" spans="13:34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71"/>
      <c r="R305" s="106">
        <f>_xll.qlInterestRateIndexFixingDate(AA305,S305)</f>
        <v>47472</v>
      </c>
      <c r="S305" s="106">
        <f>_xll.qlCalendarAdvance(Calendar,SettlementDate,N305,"mf",TRUE,Trigger)</f>
        <v>47476</v>
      </c>
      <c r="T305" s="106">
        <f>_xll.qlInterestRateIndexMaturity(AA305,S305)</f>
        <v>51859</v>
      </c>
      <c r="U305" s="97">
        <f>_xll.qlIndexFixing(AA305,R305,TRUE,_xll.ohTrigger(Trigger,Trigger6M,InterestRatesTrigger))</f>
        <v>1.6498359117799129E-2</v>
      </c>
      <c r="V305" s="97">
        <f>_xll.qlQuoteValue(P305,_xll.ohTrigger(Trigger,Trigger6M,InterestRatesTrigger))</f>
        <v>1.651E-2</v>
      </c>
      <c r="W305" s="94" t="b">
        <f t="shared" si="25"/>
        <v>1</v>
      </c>
      <c r="X305" s="124">
        <f t="shared" si="26"/>
        <v>-0.11640882200871644</v>
      </c>
      <c r="Y305" s="50" t="b">
        <f>ABS(X305/10000)&lt;=ABS('General Settings'!$D$32)</f>
        <v>1</v>
      </c>
      <c r="AA305" s="50" t="str">
        <f>_xll.qlSwapIndex(,,O305,SettlementDays,Currency,Calendar,FixedLegTenor,FixedLegBDC,FixedLegDayCounter,Index6M,DiscountingCurve,Permanent,Trigger,ObjectOverwrite)</f>
        <v>obj_00617#0000</v>
      </c>
      <c r="AB305" s="50" t="str">
        <f>_xll.qlVanillaSwapFromSwapIndex(,AA305,R305)</f>
        <v>obj_00816#0000</v>
      </c>
      <c r="AH305" s="50" t="str">
        <v/>
      </c>
    </row>
    <row r="306" spans="13:34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71"/>
      <c r="R306" s="106">
        <f>_xll.qlInterestRateIndexFixingDate(AA306,S306)</f>
        <v>47472</v>
      </c>
      <c r="S306" s="106">
        <f>_xll.qlCalendarAdvance(Calendar,SettlementDate,N306,"mf",TRUE,Trigger)</f>
        <v>47476</v>
      </c>
      <c r="T306" s="106">
        <f>_xll.qlInterestRateIndexMaturity(AA306,S306)</f>
        <v>52224</v>
      </c>
      <c r="U306" s="97">
        <f>_xll.qlIndexFixing(AA306,R306,TRUE,_xll.ohTrigger(Trigger,Trigger6M,InterestRatesTrigger))</f>
        <v>1.631363547233107E-2</v>
      </c>
      <c r="V306" s="97">
        <f>_xll.qlQuoteValue(P306,_xll.ohTrigger(Trigger,Trigger6M,InterestRatesTrigger))</f>
        <v>1.6330000000000001E-2</v>
      </c>
      <c r="W306" s="94" t="b">
        <f t="shared" si="25"/>
        <v>1</v>
      </c>
      <c r="X306" s="124">
        <f t="shared" si="26"/>
        <v>-0.16364527668930734</v>
      </c>
      <c r="Y306" s="50" t="b">
        <f>ABS(X306/10000)&lt;=ABS('General Settings'!$D$32)</f>
        <v>1</v>
      </c>
      <c r="AA306" s="50" t="str">
        <f>_xll.qlSwapIndex(,,O306,SettlementDays,Currency,Calendar,FixedLegTenor,FixedLegBDC,FixedLegDayCounter,Index6M,DiscountingCurve,Permanent,Trigger,ObjectOverwrite)</f>
        <v>obj_0064a#0000</v>
      </c>
      <c r="AB306" s="50" t="str">
        <f>_xll.qlVanillaSwapFromSwapIndex(,AA306,R306)</f>
        <v>obj_008c1#0000</v>
      </c>
      <c r="AH306" s="50" t="str">
        <v/>
      </c>
    </row>
    <row r="307" spans="13:34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71"/>
      <c r="R307" s="106">
        <f>_xll.qlInterestRateIndexFixingDate(AA307,S307)</f>
        <v>47472</v>
      </c>
      <c r="S307" s="106">
        <f>_xll.qlCalendarAdvance(Calendar,SettlementDate,N307,"mf",TRUE,Trigger)</f>
        <v>47476</v>
      </c>
      <c r="T307" s="106">
        <f>_xll.qlInterestRateIndexMaturity(AA307,S307)</f>
        <v>52589</v>
      </c>
      <c r="U307" s="97">
        <f>_xll.qlIndexFixing(AA307,R307,TRUE,_xll.ohTrigger(Trigger,Trigger6M,InterestRatesTrigger))</f>
        <v>1.6147584641837708E-2</v>
      </c>
      <c r="V307" s="97">
        <f>_xll.qlQuoteValue(P307,_xll.ohTrigger(Trigger,Trigger6M,InterestRatesTrigger))</f>
        <v>1.6150000000000001E-2</v>
      </c>
      <c r="W307" s="94" t="b">
        <f t="shared" si="25"/>
        <v>1</v>
      </c>
      <c r="X307" s="124">
        <f t="shared" si="26"/>
        <v>-2.4153581622936293E-2</v>
      </c>
      <c r="Y307" s="50" t="b">
        <f>ABS(X307/10000)&lt;=ABS('General Settings'!$D$32)</f>
        <v>1</v>
      </c>
      <c r="AA307" s="50" t="str">
        <f>_xll.qlSwapIndex(,,O307,SettlementDays,Currency,Calendar,FixedLegTenor,FixedLegBDC,FixedLegDayCounter,Index6M,DiscountingCurve,Permanent,Trigger,ObjectOverwrite)</f>
        <v>obj_00780#0000</v>
      </c>
      <c r="AB307" s="50" t="str">
        <f>_xll.qlVanillaSwapFromSwapIndex(,AA307,R307)</f>
        <v>obj_00898#0000</v>
      </c>
      <c r="AH307" s="50" t="str">
        <v/>
      </c>
    </row>
    <row r="308" spans="13:34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71"/>
      <c r="R308" s="106">
        <f>_xll.qlInterestRateIndexFixingDate(AA308,S308)</f>
        <v>47472</v>
      </c>
      <c r="S308" s="106">
        <f>_xll.qlCalendarAdvance(Calendar,SettlementDate,N308,"mf",TRUE,Trigger)</f>
        <v>47476</v>
      </c>
      <c r="T308" s="106">
        <f>_xll.qlInterestRateIndexMaturity(AA308,S308)</f>
        <v>52958</v>
      </c>
      <c r="U308" s="97">
        <f>_xll.qlIndexFixing(AA308,R308,TRUE,_xll.ohTrigger(Trigger,Trigger6M,InterestRatesTrigger))</f>
        <v>1.5997180760772615E-2</v>
      </c>
      <c r="V308" s="97">
        <f>_xll.qlQuoteValue(P308,_xll.ohTrigger(Trigger,Trigger6M,InterestRatesTrigger))</f>
        <v>1.601E-2</v>
      </c>
      <c r="W308" s="94" t="b">
        <f t="shared" si="25"/>
        <v>1</v>
      </c>
      <c r="X308" s="124">
        <f t="shared" si="26"/>
        <v>-0.12819239227385149</v>
      </c>
      <c r="Y308" s="50" t="b">
        <f>ABS(X308/10000)&lt;=ABS('General Settings'!$D$32)</f>
        <v>1</v>
      </c>
      <c r="AA308" s="50" t="str">
        <f>_xll.qlSwapIndex(,,O308,SettlementDays,Currency,Calendar,FixedLegTenor,FixedLegBDC,FixedLegDayCounter,Index6M,DiscountingCurve,Permanent,Trigger,ObjectOverwrite)</f>
        <v>obj_00789#0000</v>
      </c>
      <c r="AB308" s="50" t="str">
        <f>_xll.qlVanillaSwapFromSwapIndex(,AA308,R308)</f>
        <v>obj_007e5#0000</v>
      </c>
      <c r="AH308" s="50" t="str">
        <v/>
      </c>
    </row>
    <row r="309" spans="13:34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71"/>
      <c r="R309" s="106">
        <f>_xll.qlInterestRateIndexFixingDate(AA309,S309)</f>
        <v>47472</v>
      </c>
      <c r="S309" s="106">
        <f>_xll.qlCalendarAdvance(Calendar,SettlementDate,N309,"mf",TRUE,Trigger)</f>
        <v>47476</v>
      </c>
      <c r="T309" s="106">
        <f>_xll.qlInterestRateIndexMaturity(AA309,S309)</f>
        <v>54781</v>
      </c>
      <c r="U309" s="97">
        <f>_xll.qlIndexFixing(AA309,R309,TRUE,_xll.ohTrigger(Trigger,Trigger6M,InterestRatesTrigger))</f>
        <v>1.5384375332264773E-2</v>
      </c>
      <c r="V309" s="97">
        <f>_xll.qlQuoteValue(P309,_xll.ohTrigger(Trigger,Trigger6M,InterestRatesTrigger))</f>
        <v>1.5389999999999999E-2</v>
      </c>
      <c r="W309" s="94" t="b">
        <f t="shared" si="25"/>
        <v>1</v>
      </c>
      <c r="X309" s="124">
        <f t="shared" si="26"/>
        <v>-5.6246677352256996E-2</v>
      </c>
      <c r="Y309" s="50" t="b">
        <f>ABS(X309/10000)&lt;=ABS('General Settings'!$D$32)</f>
        <v>1</v>
      </c>
      <c r="AA309" s="50" t="str">
        <f>_xll.qlSwapIndex(,,O309,SettlementDays,Currency,Calendar,FixedLegTenor,FixedLegBDC,FixedLegDayCounter,Index6M,DiscountingCurve,Permanent,Trigger,ObjectOverwrite)</f>
        <v>obj_0071a#0000</v>
      </c>
      <c r="AB309" s="50" t="str">
        <f>_xll.qlVanillaSwapFromSwapIndex(,AA309,R309)</f>
        <v>obj_00838#0000</v>
      </c>
      <c r="AH309" s="50" t="str">
        <v/>
      </c>
    </row>
    <row r="310" spans="13:34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71"/>
      <c r="R310" s="106">
        <f>_xll.qlInterestRateIndexFixingDate(AA310,S310)</f>
        <v>47472</v>
      </c>
      <c r="S310" s="106">
        <f>_xll.qlCalendarAdvance(Calendar,SettlementDate,N310,"mf",TRUE,Trigger)</f>
        <v>47476</v>
      </c>
      <c r="T310" s="106">
        <f>_xll.qlInterestRateIndexMaturity(AA310,S310)</f>
        <v>56607</v>
      </c>
      <c r="U310" s="97">
        <f>_xll.qlIndexFixing(AA310,R310,TRUE,_xll.ohTrigger(Trigger,Trigger6M,InterestRatesTrigger))</f>
        <v>1.490829946341737E-2</v>
      </c>
      <c r="V310" s="97">
        <f>_xll.qlQuoteValue(P310,_xll.ohTrigger(Trigger,Trigger6M,InterestRatesTrigger))</f>
        <v>1.4910000000000001E-2</v>
      </c>
      <c r="W310" s="94" t="b">
        <f t="shared" si="25"/>
        <v>1</v>
      </c>
      <c r="X310" s="124">
        <f t="shared" si="26"/>
        <v>-1.7005365826310709E-2</v>
      </c>
      <c r="Y310" s="50" t="b">
        <f>ABS(X310/10000)&lt;=ABS('General Settings'!$D$32)</f>
        <v>1</v>
      </c>
      <c r="AA310" s="50" t="str">
        <f>_xll.qlSwapIndex(,,O310,SettlementDays,Currency,Calendar,FixedLegTenor,FixedLegBDC,FixedLegDayCounter,Index6M,DiscountingCurve,Permanent,Trigger,ObjectOverwrite)</f>
        <v>obj_0071c#0000</v>
      </c>
      <c r="AB310" s="50" t="str">
        <f>_xll.qlVanillaSwapFromSwapIndex(,AA310,R310)</f>
        <v>obj_00879#0000</v>
      </c>
      <c r="AH310" s="50" t="str">
        <v/>
      </c>
    </row>
    <row r="311" spans="13:34" x14ac:dyDescent="0.2">
      <c r="M311" s="159" t="s">
        <v>155</v>
      </c>
      <c r="N311" s="159" t="s">
        <v>113</v>
      </c>
      <c r="O311" s="159" t="s">
        <v>92</v>
      </c>
      <c r="P311" s="159" t="str">
        <f t="shared" si="24"/>
        <v>EUR13F30Y_Quote</v>
      </c>
      <c r="Q311" s="174"/>
      <c r="R311" s="160">
        <f>_xll.qlInterestRateIndexFixingDate(AA311,S311)</f>
        <v>47472</v>
      </c>
      <c r="S311" s="160">
        <f>_xll.qlCalendarAdvance(Calendar,SettlementDate,N311,"mf",TRUE,Trigger)</f>
        <v>47476</v>
      </c>
      <c r="T311" s="160">
        <f>_xll.qlInterestRateIndexMaturity(AA311,S311)</f>
        <v>58433</v>
      </c>
      <c r="U311" s="161">
        <f>_xll.qlIndexFixing(AA311,R311,TRUE,_xll.ohTrigger(Trigger,Trigger6M,InterestRatesTrigger))</f>
        <v>1.433243884040054E-2</v>
      </c>
      <c r="V311" s="161">
        <f>_xll.qlQuoteValue(P311,_xll.ohTrigger(Trigger,Trigger6M,InterestRatesTrigger))</f>
        <v>1.4339999999999999E-2</v>
      </c>
      <c r="W311" s="159" t="b">
        <f t="shared" si="25"/>
        <v>1</v>
      </c>
      <c r="X311" s="162">
        <f t="shared" si="26"/>
        <v>-7.5611595994583281E-2</v>
      </c>
      <c r="Y311" s="131" t="b">
        <f>ABS(X311/10000)&lt;=ABS('General Settings'!$D$32)</f>
        <v>1</v>
      </c>
      <c r="AA311" s="50" t="str">
        <f>_xll.qlSwapIndex(,,O311,SettlementDays,Currency,Calendar,FixedLegTenor,FixedLegBDC,FixedLegDayCounter,Index6M,DiscountingCurve,Permanent,Trigger,ObjectOverwrite)</f>
        <v>obj_00730#0000</v>
      </c>
      <c r="AB311" s="50" t="str">
        <f>_xll.qlVanillaSwapFromSwapIndex(,AA311,R311)</f>
        <v>obj_0080c#0000</v>
      </c>
      <c r="AH311" s="50" t="str">
        <v/>
      </c>
    </row>
    <row r="312" spans="13:34" x14ac:dyDescent="0.2">
      <c r="M312" s="94" t="s">
        <v>155</v>
      </c>
      <c r="N312" s="94" t="s">
        <v>114</v>
      </c>
      <c r="O312" s="94" t="s">
        <v>33</v>
      </c>
      <c r="P312" s="94" t="str">
        <f t="shared" si="24"/>
        <v>EUR14F1Y_Quote</v>
      </c>
      <c r="Q312" s="171"/>
      <c r="R312" s="106">
        <f>_xll.qlInterestRateIndexFixingDate(AA312,S312)</f>
        <v>47836</v>
      </c>
      <c r="S312" s="106">
        <f>_xll.qlCalendarAdvance(Calendar,SettlementDate,N312,"mf",TRUE,Trigger)</f>
        <v>47840</v>
      </c>
      <c r="T312" s="106">
        <f>_xll.qlInterestRateIndexMaturity(AA312,S312)</f>
        <v>48205</v>
      </c>
      <c r="U312" s="97">
        <f>_xll.qlIndexFixing(AA312,R312,TRUE,_xll.ohTrigger(Trigger,Trigger6M,InterestRatesTrigger))</f>
        <v>1.8622063721931089E-2</v>
      </c>
      <c r="V312" s="97">
        <f>_xll.qlQuoteValue(P312,_xll.ohTrigger(Trigger,Trigger6M,InterestRatesTrigger))</f>
        <v>1.8720000000000001E-2</v>
      </c>
      <c r="W312" s="94" t="b">
        <f t="shared" si="25"/>
        <v>1</v>
      </c>
      <c r="X312" s="124">
        <f t="shared" si="26"/>
        <v>-0.97936278068911498</v>
      </c>
      <c r="Y312" s="123" t="b">
        <f>ABS(X312/10000)&lt;=ABS('General Settings'!$D$32)</f>
        <v>1</v>
      </c>
      <c r="AA312" s="50" t="str">
        <f>_xll.qlSwapIndex(,,O312,SettlementDays,Currency,Calendar,FixedLegTenor,FixedLegBDC,FixedLegDayCounter,Index6M,DiscountingCurve,Permanent,Trigger,ObjectOverwrite)</f>
        <v>obj_006bf#0000</v>
      </c>
      <c r="AB312" s="50" t="str">
        <f>_xll.qlVanillaSwapFromSwapIndex(,AA312,R312)</f>
        <v>obj_00817#0000</v>
      </c>
      <c r="AH312" s="50" t="str">
        <v/>
      </c>
    </row>
    <row r="313" spans="13:34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71"/>
      <c r="R313" s="106">
        <f>_xll.qlInterestRateIndexFixingDate(AA313,S313)</f>
        <v>47836</v>
      </c>
      <c r="S313" s="106">
        <f>_xll.qlCalendarAdvance(Calendar,SettlementDate,N313,"mf",TRUE,Trigger)</f>
        <v>47840</v>
      </c>
      <c r="T313" s="106">
        <f>_xll.qlInterestRateIndexMaturity(AA313,S313)</f>
        <v>48571</v>
      </c>
      <c r="U313" s="97">
        <f>_xll.qlIndexFixing(AA313,R313,TRUE,_xll.ohTrigger(Trigger,Trigger6M,InterestRatesTrigger))</f>
        <v>1.8460573462521255E-2</v>
      </c>
      <c r="V313" s="97">
        <f>_xll.qlQuoteValue(P313,_xll.ohTrigger(Trigger,Trigger6M,InterestRatesTrigger))</f>
        <v>1.8489999999999999E-2</v>
      </c>
      <c r="W313" s="94" t="b">
        <f t="shared" si="25"/>
        <v>1</v>
      </c>
      <c r="X313" s="124">
        <f t="shared" si="26"/>
        <v>-0.29426537478744602</v>
      </c>
      <c r="Y313" s="50" t="b">
        <f>ABS(X313/10000)&lt;=ABS('General Settings'!$D$32)</f>
        <v>1</v>
      </c>
      <c r="AA313" s="50" t="str">
        <f>_xll.qlSwapIndex(,,O313,SettlementDays,Currency,Calendar,FixedLegTenor,FixedLegBDC,FixedLegDayCounter,Index6M,DiscountingCurve,Permanent,Trigger,ObjectOverwrite)</f>
        <v>obj_00694#0000</v>
      </c>
      <c r="AB313" s="50" t="str">
        <f>_xll.qlVanillaSwapFromSwapIndex(,AA313,R313)</f>
        <v>obj_007bf#0000</v>
      </c>
      <c r="AH313" s="50" t="str">
        <v/>
      </c>
    </row>
    <row r="314" spans="13:34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71"/>
      <c r="R314" s="106">
        <f>_xll.qlInterestRateIndexFixingDate(AA314,S314)</f>
        <v>47836</v>
      </c>
      <c r="S314" s="106">
        <f>_xll.qlCalendarAdvance(Calendar,SettlementDate,N314,"mf",TRUE,Trigger)</f>
        <v>47840</v>
      </c>
      <c r="T314" s="106">
        <f>_xll.qlInterestRateIndexMaturity(AA314,S314)</f>
        <v>48936</v>
      </c>
      <c r="U314" s="97">
        <f>_xll.qlIndexFixing(AA314,R314,TRUE,_xll.ohTrigger(Trigger,Trigger6M,InterestRatesTrigger))</f>
        <v>1.8230754730363272E-2</v>
      </c>
      <c r="V314" s="97">
        <f>_xll.qlQuoteValue(P314,_xll.ohTrigger(Trigger,Trigger6M,InterestRatesTrigger))</f>
        <v>1.83E-2</v>
      </c>
      <c r="W314" s="94" t="b">
        <f t="shared" si="25"/>
        <v>1</v>
      </c>
      <c r="X314" s="124">
        <f t="shared" si="26"/>
        <v>-0.69245269636728635</v>
      </c>
      <c r="Y314" s="50" t="b">
        <f>ABS(X314/10000)&lt;=ABS('General Settings'!$D$32)</f>
        <v>1</v>
      </c>
      <c r="AA314" s="50" t="str">
        <f>_xll.qlSwapIndex(,,O314,SettlementDays,Currency,Calendar,FixedLegTenor,FixedLegBDC,FixedLegDayCounter,Index6M,DiscountingCurve,Permanent,Trigger,ObjectOverwrite)</f>
        <v>obj_00685#0000</v>
      </c>
      <c r="AB314" s="50" t="str">
        <f>_xll.qlVanillaSwapFromSwapIndex(,AA314,R314)</f>
        <v>obj_0086b#0000</v>
      </c>
      <c r="AH314" s="50" t="str">
        <v/>
      </c>
    </row>
    <row r="315" spans="13:34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71"/>
      <c r="R315" s="106">
        <f>_xll.qlInterestRateIndexFixingDate(AA315,S315)</f>
        <v>47836</v>
      </c>
      <c r="S315" s="106">
        <f>_xll.qlCalendarAdvance(Calendar,SettlementDate,N315,"mf",TRUE,Trigger)</f>
        <v>47840</v>
      </c>
      <c r="T315" s="106">
        <f>_xll.qlInterestRateIndexMaturity(AA315,S315)</f>
        <v>49305</v>
      </c>
      <c r="U315" s="97">
        <f>_xll.qlIndexFixing(AA315,R315,TRUE,_xll.ohTrigger(Trigger,Trigger6M,InterestRatesTrigger))</f>
        <v>1.7977991138690672E-2</v>
      </c>
      <c r="V315" s="97">
        <f>_xll.qlQuoteValue(P315,_xll.ohTrigger(Trigger,Trigger6M,InterestRatesTrigger))</f>
        <v>1.7989999999999999E-2</v>
      </c>
      <c r="W315" s="94" t="b">
        <f t="shared" si="25"/>
        <v>1</v>
      </c>
      <c r="X315" s="124">
        <f t="shared" si="26"/>
        <v>-0.12008861309326796</v>
      </c>
      <c r="Y315" s="50" t="b">
        <f>ABS(X315/10000)&lt;=ABS('General Settings'!$D$32)</f>
        <v>1</v>
      </c>
      <c r="AA315" s="50" t="str">
        <f>_xll.qlSwapIndex(,,O315,SettlementDays,Currency,Calendar,FixedLegTenor,FixedLegBDC,FixedLegDayCounter,Index6M,DiscountingCurve,Permanent,Trigger,ObjectOverwrite)</f>
        <v>obj_006bb#0000</v>
      </c>
      <c r="AB315" s="50" t="str">
        <f>_xll.qlVanillaSwapFromSwapIndex(,AA315,R315)</f>
        <v>obj_0081b#0000</v>
      </c>
      <c r="AH315" s="50" t="str">
        <v/>
      </c>
    </row>
    <row r="316" spans="13:34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71"/>
      <c r="R316" s="106">
        <f>_xll.qlInterestRateIndexFixingDate(AA316,S316)</f>
        <v>47836</v>
      </c>
      <c r="S316" s="106">
        <f>_xll.qlCalendarAdvance(Calendar,SettlementDate,N316,"mf",TRUE,Trigger)</f>
        <v>47840</v>
      </c>
      <c r="T316" s="106">
        <f>_xll.qlInterestRateIndexMaturity(AA316,S316)</f>
        <v>49667</v>
      </c>
      <c r="U316" s="97">
        <f>_xll.qlIndexFixing(AA316,R316,TRUE,_xll.ohTrigger(Trigger,Trigger6M,InterestRatesTrigger))</f>
        <v>1.7718222339607424E-2</v>
      </c>
      <c r="V316" s="97">
        <f>_xll.qlQuoteValue(P316,_xll.ohTrigger(Trigger,Trigger6M,InterestRatesTrigger))</f>
        <v>1.7760000000000001E-2</v>
      </c>
      <c r="W316" s="94" t="b">
        <f t="shared" si="25"/>
        <v>1</v>
      </c>
      <c r="X316" s="124">
        <f t="shared" si="26"/>
        <v>-0.41777660392577215</v>
      </c>
      <c r="Y316" s="50" t="b">
        <f>ABS(X316/10000)&lt;=ABS('General Settings'!$D$32)</f>
        <v>1</v>
      </c>
      <c r="AA316" s="50" t="str">
        <f>_xll.qlSwapIndex(,,O316,SettlementDays,Currency,Calendar,FixedLegTenor,FixedLegBDC,FixedLegDayCounter,Index6M,DiscountingCurve,Permanent,Trigger,ObjectOverwrite)</f>
        <v>obj_0070d#0000</v>
      </c>
      <c r="AB316" s="50" t="str">
        <f>_xll.qlVanillaSwapFromSwapIndex(,AA316,R316)</f>
        <v>obj_008dd#0000</v>
      </c>
      <c r="AH316" s="50" t="str">
        <v/>
      </c>
    </row>
    <row r="317" spans="13:34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71"/>
      <c r="R317" s="106">
        <f>_xll.qlInterestRateIndexFixingDate(AA317,S317)</f>
        <v>47836</v>
      </c>
      <c r="S317" s="106">
        <f>_xll.qlCalendarAdvance(Calendar,SettlementDate,N317,"mf",TRUE,Trigger)</f>
        <v>47840</v>
      </c>
      <c r="T317" s="106">
        <f>_xll.qlInterestRateIndexMaturity(AA317,S317)</f>
        <v>50032</v>
      </c>
      <c r="U317" s="97">
        <f>_xll.qlIndexFixing(AA317,R317,TRUE,_xll.ohTrigger(Trigger,Trigger6M,InterestRatesTrigger))</f>
        <v>1.746033253270949E-2</v>
      </c>
      <c r="V317" s="97">
        <f>_xll.qlQuoteValue(P317,_xll.ohTrigger(Trigger,Trigger6M,InterestRatesTrigger))</f>
        <v>1.7479999999999999E-2</v>
      </c>
      <c r="W317" s="94" t="b">
        <f t="shared" si="25"/>
        <v>1</v>
      </c>
      <c r="X317" s="124">
        <f t="shared" si="26"/>
        <v>-0.19667467290509361</v>
      </c>
      <c r="Y317" s="50" t="b">
        <f>ABS(X317/10000)&lt;=ABS('General Settings'!$D$32)</f>
        <v>1</v>
      </c>
      <c r="AA317" s="50" t="str">
        <f>_xll.qlSwapIndex(,,O317,SettlementDays,Currency,Calendar,FixedLegTenor,FixedLegBDC,FixedLegDayCounter,Index6M,DiscountingCurve,Permanent,Trigger,ObjectOverwrite)</f>
        <v>obj_006b8#0000</v>
      </c>
      <c r="AB317" s="50" t="str">
        <f>_xll.qlVanillaSwapFromSwapIndex(,AA317,R317)</f>
        <v>obj_008b6#0000</v>
      </c>
      <c r="AH317" s="50" t="str">
        <v/>
      </c>
    </row>
    <row r="318" spans="13:34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71"/>
      <c r="R318" s="106">
        <f>_xll.qlInterestRateIndexFixingDate(AA318,S318)</f>
        <v>47836</v>
      </c>
      <c r="S318" s="106">
        <f>_xll.qlCalendarAdvance(Calendar,SettlementDate,N318,"mf",TRUE,Trigger)</f>
        <v>47840</v>
      </c>
      <c r="T318" s="106">
        <f>_xll.qlInterestRateIndexMaturity(AA318,S318)</f>
        <v>50397</v>
      </c>
      <c r="U318" s="97">
        <f>_xll.qlIndexFixing(AA318,R318,TRUE,_xll.ohTrigger(Trigger,Trigger6M,InterestRatesTrigger))</f>
        <v>1.7197666172867193E-2</v>
      </c>
      <c r="V318" s="97">
        <f>_xll.qlQuoteValue(P318,_xll.ohTrigger(Trigger,Trigger6M,InterestRatesTrigger))</f>
        <v>1.7230000000000002E-2</v>
      </c>
      <c r="W318" s="94" t="b">
        <f t="shared" si="25"/>
        <v>1</v>
      </c>
      <c r="X318" s="124">
        <f t="shared" si="26"/>
        <v>-0.32333827132809134</v>
      </c>
      <c r="Y318" s="50" t="b">
        <f>ABS(X318/10000)&lt;=ABS('General Settings'!$D$32)</f>
        <v>1</v>
      </c>
      <c r="AA318" s="50" t="str">
        <f>_xll.qlSwapIndex(,,O318,SettlementDays,Currency,Calendar,FixedLegTenor,FixedLegBDC,FixedLegDayCounter,Index6M,DiscountingCurve,Permanent,Trigger,ObjectOverwrite)</f>
        <v>obj_0075f#0000</v>
      </c>
      <c r="AB318" s="50" t="str">
        <f>_xll.qlVanillaSwapFromSwapIndex(,AA318,R318)</f>
        <v>obj_00894#0000</v>
      </c>
      <c r="AH318" s="50" t="str">
        <v/>
      </c>
    </row>
    <row r="319" spans="13:34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71"/>
      <c r="R319" s="106">
        <f>_xll.qlInterestRateIndexFixingDate(AA319,S319)</f>
        <v>47836</v>
      </c>
      <c r="S319" s="106">
        <f>_xll.qlCalendarAdvance(Calendar,SettlementDate,N319,"mf",TRUE,Trigger)</f>
        <v>47840</v>
      </c>
      <c r="T319" s="106">
        <f>_xll.qlInterestRateIndexMaturity(AA319,S319)</f>
        <v>50762</v>
      </c>
      <c r="U319" s="97">
        <f>_xll.qlIndexFixing(AA319,R319,TRUE,_xll.ohTrigger(Trigger,Trigger6M,InterestRatesTrigger))</f>
        <v>1.6942512389823704E-2</v>
      </c>
      <c r="V319" s="97">
        <f>_xll.qlQuoteValue(P319,_xll.ohTrigger(Trigger,Trigger6M,InterestRatesTrigger))</f>
        <v>1.695E-2</v>
      </c>
      <c r="W319" s="94" t="b">
        <f t="shared" si="25"/>
        <v>1</v>
      </c>
      <c r="X319" s="124">
        <f t="shared" si="26"/>
        <v>-7.4876101762953728E-2</v>
      </c>
      <c r="Y319" s="50" t="b">
        <f>ABS(X319/10000)&lt;=ABS('General Settings'!$D$32)</f>
        <v>1</v>
      </c>
      <c r="AA319" s="50" t="str">
        <f>_xll.qlSwapIndex(,,O319,SettlementDays,Currency,Calendar,FixedLegTenor,FixedLegBDC,FixedLegDayCounter,Index6M,DiscountingCurve,Permanent,Trigger,ObjectOverwrite)</f>
        <v>obj_00622#0000</v>
      </c>
      <c r="AB319" s="50" t="str">
        <f>_xll.qlVanillaSwapFromSwapIndex(,AA319,R319)</f>
        <v>obj_008df#0000</v>
      </c>
      <c r="AH319" s="50" t="str">
        <v/>
      </c>
    </row>
    <row r="320" spans="13:34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71"/>
      <c r="R320" s="106">
        <f>_xll.qlInterestRateIndexFixingDate(AA320,S320)</f>
        <v>47836</v>
      </c>
      <c r="S320" s="106">
        <f>_xll.qlCalendarAdvance(Calendar,SettlementDate,N320,"mf",TRUE,Trigger)</f>
        <v>47840</v>
      </c>
      <c r="T320" s="106">
        <f>_xll.qlInterestRateIndexMaturity(AA320,S320)</f>
        <v>51127</v>
      </c>
      <c r="U320" s="97">
        <f>_xll.qlIndexFixing(AA320,R320,TRUE,_xll.ohTrigger(Trigger,Trigger6M,InterestRatesTrigger))</f>
        <v>1.669835621462136E-2</v>
      </c>
      <c r="V320" s="97">
        <f>_xll.qlQuoteValue(P320,_xll.ohTrigger(Trigger,Trigger6M,InterestRatesTrigger))</f>
        <v>1.6709999999999999E-2</v>
      </c>
      <c r="W320" s="94" t="b">
        <f t="shared" si="25"/>
        <v>1</v>
      </c>
      <c r="X320" s="124">
        <f t="shared" si="26"/>
        <v>-0.11643785378639276</v>
      </c>
      <c r="Y320" s="50" t="b">
        <f>ABS(X320/10000)&lt;=ABS('General Settings'!$D$32)</f>
        <v>1</v>
      </c>
      <c r="AA320" s="50" t="str">
        <f>_xll.qlSwapIndex(,,O320,SettlementDays,Currency,Calendar,FixedLegTenor,FixedLegBDC,FixedLegDayCounter,Index6M,DiscountingCurve,Permanent,Trigger,ObjectOverwrite)</f>
        <v>obj_006bd#0000</v>
      </c>
      <c r="AB320" s="50" t="str">
        <f>_xll.qlVanillaSwapFromSwapIndex(,AA320,R320)</f>
        <v>obj_008e2#0000</v>
      </c>
      <c r="AH320" s="50" t="str">
        <v/>
      </c>
    </row>
    <row r="321" spans="13:34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71"/>
      <c r="R321" s="106">
        <f>_xll.qlInterestRateIndexFixingDate(AA321,S321)</f>
        <v>47836</v>
      </c>
      <c r="S321" s="106">
        <f>_xll.qlCalendarAdvance(Calendar,SettlementDate,N321,"mf",TRUE,Trigger)</f>
        <v>47840</v>
      </c>
      <c r="T321" s="106">
        <f>_xll.qlInterestRateIndexMaturity(AA321,S321)</f>
        <v>51494</v>
      </c>
      <c r="U321" s="97">
        <f>_xll.qlIndexFixing(AA321,R321,TRUE,_xll.ohTrigger(Trigger,Trigger6M,InterestRatesTrigger))</f>
        <v>1.6472808178851713E-2</v>
      </c>
      <c r="V321" s="97">
        <f>_xll.qlQuoteValue(P321,_xll.ohTrigger(Trigger,Trigger6M,InterestRatesTrigger))</f>
        <v>1.6480000000000002E-2</v>
      </c>
      <c r="W321" s="94" t="b">
        <f t="shared" si="25"/>
        <v>1</v>
      </c>
      <c r="X321" s="124">
        <f t="shared" si="26"/>
        <v>-7.1918211482883965E-2</v>
      </c>
      <c r="Y321" s="50" t="b">
        <f>ABS(X321/10000)&lt;=ABS('General Settings'!$D$32)</f>
        <v>1</v>
      </c>
      <c r="AA321" s="50" t="str">
        <f>_xll.qlSwapIndex(,,O321,SettlementDays,Currency,Calendar,FixedLegTenor,FixedLegBDC,FixedLegDayCounter,Index6M,DiscountingCurve,Permanent,Trigger,ObjectOverwrite)</f>
        <v>obj_0062b#0000</v>
      </c>
      <c r="AB321" s="50" t="str">
        <f>_xll.qlVanillaSwapFromSwapIndex(,AA321,R321)</f>
        <v>obj_00865#0000</v>
      </c>
      <c r="AH321" s="50" t="str">
        <v/>
      </c>
    </row>
    <row r="322" spans="13:34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71"/>
      <c r="R322" s="106">
        <f>_xll.qlInterestRateIndexFixingDate(AA322,S322)</f>
        <v>47836</v>
      </c>
      <c r="S322" s="106">
        <f>_xll.qlCalendarAdvance(Calendar,SettlementDate,N322,"mf",TRUE,Trigger)</f>
        <v>47840</v>
      </c>
      <c r="T322" s="106">
        <f>_xll.qlInterestRateIndexMaturity(AA322,S322)</f>
        <v>51858</v>
      </c>
      <c r="U322" s="97">
        <f>_xll.qlIndexFixing(AA322,R322,TRUE,_xll.ohTrigger(Trigger,Trigger6M,InterestRatesTrigger))</f>
        <v>1.626531545325367E-2</v>
      </c>
      <c r="V322" s="97">
        <f>_xll.qlQuoteValue(P322,_xll.ohTrigger(Trigger,Trigger6M,InterestRatesTrigger))</f>
        <v>1.627E-2</v>
      </c>
      <c r="W322" s="94" t="b">
        <f t="shared" si="25"/>
        <v>1</v>
      </c>
      <c r="X322" s="124">
        <f t="shared" si="26"/>
        <v>-4.6845467463300927E-2</v>
      </c>
      <c r="Y322" s="50" t="b">
        <f>ABS(X322/10000)&lt;=ABS('General Settings'!$D$32)</f>
        <v>1</v>
      </c>
      <c r="AA322" s="50" t="str">
        <f>_xll.qlSwapIndex(,,O322,SettlementDays,Currency,Calendar,FixedLegTenor,FixedLegBDC,FixedLegDayCounter,Index6M,DiscountingCurve,Permanent,Trigger,ObjectOverwrite)</f>
        <v>obj_00698#0000</v>
      </c>
      <c r="AB322" s="50" t="str">
        <f>_xll.qlVanillaSwapFromSwapIndex(,AA322,R322)</f>
        <v>obj_008e7#0000</v>
      </c>
      <c r="AH322" s="50" t="str">
        <v/>
      </c>
    </row>
    <row r="323" spans="13:34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71"/>
      <c r="R323" s="106">
        <f>_xll.qlInterestRateIndexFixingDate(AA323,S323)</f>
        <v>47836</v>
      </c>
      <c r="S323" s="106">
        <f>_xll.qlCalendarAdvance(Calendar,SettlementDate,N323,"mf",TRUE,Trigger)</f>
        <v>47840</v>
      </c>
      <c r="T323" s="106">
        <f>_xll.qlInterestRateIndexMaturity(AA323,S323)</f>
        <v>52223</v>
      </c>
      <c r="U323" s="97">
        <f>_xll.qlIndexFixing(AA323,R323,TRUE,_xll.ohTrigger(Trigger,Trigger6M,InterestRatesTrigger))</f>
        <v>1.6081404972517886E-2</v>
      </c>
      <c r="V323" s="97">
        <f>_xll.qlQuoteValue(P323,_xll.ohTrigger(Trigger,Trigger6M,InterestRatesTrigger))</f>
        <v>1.609E-2</v>
      </c>
      <c r="W323" s="94" t="b">
        <f t="shared" si="25"/>
        <v>1</v>
      </c>
      <c r="X323" s="124">
        <f t="shared" si="26"/>
        <v>-8.5950274821139372E-2</v>
      </c>
      <c r="Y323" s="50" t="b">
        <f>ABS(X323/10000)&lt;=ABS('General Settings'!$D$32)</f>
        <v>1</v>
      </c>
      <c r="AA323" s="50" t="str">
        <f>_xll.qlSwapIndex(,,O323,SettlementDays,Currency,Calendar,FixedLegTenor,FixedLegBDC,FixedLegDayCounter,Index6M,DiscountingCurve,Permanent,Trigger,ObjectOverwrite)</f>
        <v>obj_0066c#0000</v>
      </c>
      <c r="AB323" s="50" t="str">
        <f>_xll.qlVanillaSwapFromSwapIndex(,AA323,R323)</f>
        <v>obj_008d6#0000</v>
      </c>
      <c r="AH323" s="50" t="str">
        <v/>
      </c>
    </row>
    <row r="324" spans="13:34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71"/>
      <c r="R324" s="106">
        <f>_xll.qlInterestRateIndexFixingDate(AA324,S324)</f>
        <v>47836</v>
      </c>
      <c r="S324" s="106">
        <f>_xll.qlCalendarAdvance(Calendar,SettlementDate,N324,"mf",TRUE,Trigger)</f>
        <v>47840</v>
      </c>
      <c r="T324" s="106">
        <f>_xll.qlInterestRateIndexMaturity(AA324,S324)</f>
        <v>52588</v>
      </c>
      <c r="U324" s="97">
        <f>_xll.qlIndexFixing(AA324,R324,TRUE,_xll.ohTrigger(Trigger,Trigger6M,InterestRatesTrigger))</f>
        <v>1.591743954459517E-2</v>
      </c>
      <c r="V324" s="97">
        <f>_xll.qlQuoteValue(P324,_xll.ohTrigger(Trigger,Trigger6M,InterestRatesTrigger))</f>
        <v>1.592E-2</v>
      </c>
      <c r="W324" s="94" t="b">
        <f t="shared" si="25"/>
        <v>1</v>
      </c>
      <c r="X324" s="124">
        <f t="shared" si="26"/>
        <v>-2.560455404830575E-2</v>
      </c>
      <c r="Y324" s="50" t="b">
        <f>ABS(X324/10000)&lt;=ABS('General Settings'!$D$32)</f>
        <v>1</v>
      </c>
      <c r="AA324" s="50" t="str">
        <f>_xll.qlSwapIndex(,,O324,SettlementDays,Currency,Calendar,FixedLegTenor,FixedLegBDC,FixedLegDayCounter,Index6M,DiscountingCurve,Permanent,Trigger,ObjectOverwrite)</f>
        <v>obj_00732#0000</v>
      </c>
      <c r="AB324" s="50" t="str">
        <f>_xll.qlVanillaSwapFromSwapIndex(,AA324,R324)</f>
        <v>obj_007bc#0000</v>
      </c>
      <c r="AH324" s="50" t="str">
        <v/>
      </c>
    </row>
    <row r="325" spans="13:34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71"/>
      <c r="R325" s="106">
        <f>_xll.qlInterestRateIndexFixingDate(AA325,S325)</f>
        <v>47836</v>
      </c>
      <c r="S325" s="106">
        <f>_xll.qlCalendarAdvance(Calendar,SettlementDate,N325,"mf",TRUE,Trigger)</f>
        <v>47840</v>
      </c>
      <c r="T325" s="106">
        <f>_xll.qlInterestRateIndexMaturity(AA325,S325)</f>
        <v>52954</v>
      </c>
      <c r="U325" s="97">
        <f>_xll.qlIndexFixing(AA325,R325,TRUE,_xll.ohTrigger(Trigger,Trigger6M,InterestRatesTrigger))</f>
        <v>1.5771258122939339E-2</v>
      </c>
      <c r="V325" s="97">
        <f>_xll.qlQuoteValue(P325,_xll.ohTrigger(Trigger,Trigger6M,InterestRatesTrigger))</f>
        <v>1.5780000000000002E-2</v>
      </c>
      <c r="W325" s="94" t="b">
        <f t="shared" si="25"/>
        <v>1</v>
      </c>
      <c r="X325" s="124">
        <f t="shared" si="26"/>
        <v>-8.741877060663289E-2</v>
      </c>
      <c r="Y325" s="50" t="b">
        <f>ABS(X325/10000)&lt;=ABS('General Settings'!$D$32)</f>
        <v>1</v>
      </c>
      <c r="AA325" s="50" t="str">
        <f>_xll.qlSwapIndex(,,O325,SettlementDays,Currency,Calendar,FixedLegTenor,FixedLegBDC,FixedLegDayCounter,Index6M,DiscountingCurve,Permanent,Trigger,ObjectOverwrite)</f>
        <v>obj_0075d#0000</v>
      </c>
      <c r="AB325" s="50" t="str">
        <f>_xll.qlVanillaSwapFromSwapIndex(,AA325,R325)</f>
        <v>obj_00807#0000</v>
      </c>
      <c r="AH325" s="50" t="str">
        <v/>
      </c>
    </row>
    <row r="326" spans="13:34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71"/>
      <c r="R326" s="106">
        <f>_xll.qlInterestRateIndexFixingDate(AA326,S326)</f>
        <v>47836</v>
      </c>
      <c r="S326" s="106">
        <f>_xll.qlCalendarAdvance(Calendar,SettlementDate,N326,"mf",TRUE,Trigger)</f>
        <v>47840</v>
      </c>
      <c r="T326" s="106">
        <f>_xll.qlInterestRateIndexMaturity(AA326,S326)</f>
        <v>53323</v>
      </c>
      <c r="U326" s="97">
        <f>_xll.qlIndexFixing(AA326,R326,TRUE,_xll.ohTrigger(Trigger,Trigger6M,InterestRatesTrigger))</f>
        <v>1.5633068241764726E-2</v>
      </c>
      <c r="V326" s="97">
        <f>_xll.qlQuoteValue(P326,_xll.ohTrigger(Trigger,Trigger6M,InterestRatesTrigger))</f>
        <v>1.5640000000000001E-2</v>
      </c>
      <c r="W326" s="94" t="b">
        <f t="shared" si="25"/>
        <v>1</v>
      </c>
      <c r="X326" s="124">
        <f t="shared" si="26"/>
        <v>-6.9317582352748652E-2</v>
      </c>
      <c r="Y326" s="50" t="b">
        <f>ABS(X326/10000)&lt;=ABS('General Settings'!$D$32)</f>
        <v>1</v>
      </c>
      <c r="AA326" s="50" t="str">
        <f>_xll.qlSwapIndex(,,O326,SettlementDays,Currency,Calendar,FixedLegTenor,FixedLegBDC,FixedLegDayCounter,Index6M,DiscountingCurve,Permanent,Trigger,ObjectOverwrite)</f>
        <v>obj_0073f#0000</v>
      </c>
      <c r="AB326" s="50" t="str">
        <f>_xll.qlVanillaSwapFromSwapIndex(,AA326,R326)</f>
        <v>obj_007d7#0000</v>
      </c>
      <c r="AH326" s="50" t="str">
        <v/>
      </c>
    </row>
    <row r="327" spans="13:34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71"/>
      <c r="R327" s="106">
        <f>_xll.qlInterestRateIndexFixingDate(AA327,S327)</f>
        <v>47836</v>
      </c>
      <c r="S327" s="106">
        <f>_xll.qlCalendarAdvance(Calendar,SettlementDate,N327,"mf",TRUE,Trigger)</f>
        <v>47840</v>
      </c>
      <c r="T327" s="106">
        <f>_xll.qlInterestRateIndexMaturity(AA327,S327)</f>
        <v>55145</v>
      </c>
      <c r="U327" s="97">
        <f>_xll.qlIndexFixing(AA327,R327,TRUE,_xll.ohTrigger(Trigger,Trigger6M,InterestRatesTrigger))</f>
        <v>1.5073998425370889E-2</v>
      </c>
      <c r="V327" s="97">
        <f>_xll.qlQuoteValue(P327,_xll.ohTrigger(Trigger,Trigger6M,InterestRatesTrigger))</f>
        <v>1.508E-2</v>
      </c>
      <c r="W327" s="94" t="b">
        <f t="shared" si="25"/>
        <v>1</v>
      </c>
      <c r="X327" s="124">
        <f t="shared" si="26"/>
        <v>-6.0015746291101901E-2</v>
      </c>
      <c r="Y327" s="50" t="b">
        <f>ABS(X327/10000)&lt;=ABS('General Settings'!$D$32)</f>
        <v>1</v>
      </c>
      <c r="AA327" s="50" t="str">
        <f>_xll.qlSwapIndex(,,O327,SettlementDays,Currency,Calendar,FixedLegTenor,FixedLegBDC,FixedLegDayCounter,Index6M,DiscountingCurve,Permanent,Trigger,ObjectOverwrite)</f>
        <v>obj_00603#0000</v>
      </c>
      <c r="AB327" s="50" t="str">
        <f>_xll.qlVanillaSwapFromSwapIndex(,AA327,R327)</f>
        <v>obj_00805#0000</v>
      </c>
      <c r="AH327" s="50" t="str">
        <v/>
      </c>
    </row>
    <row r="328" spans="13:34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71"/>
      <c r="R328" s="106">
        <f>_xll.qlInterestRateIndexFixingDate(AA328,S328)</f>
        <v>47836</v>
      </c>
      <c r="S328" s="106">
        <f>_xll.qlCalendarAdvance(Calendar,SettlementDate,N328,"mf",TRUE,Trigger)</f>
        <v>47840</v>
      </c>
      <c r="T328" s="106">
        <f>_xll.qlInterestRateIndexMaturity(AA328,S328)</f>
        <v>56971</v>
      </c>
      <c r="U328" s="97">
        <f>_xll.qlIndexFixing(AA328,R328,TRUE,_xll.ohTrigger(Trigger,Trigger6M,InterestRatesTrigger))</f>
        <v>1.461602182169924E-2</v>
      </c>
      <c r="V328" s="97">
        <f>_xll.qlQuoteValue(P328,_xll.ohTrigger(Trigger,Trigger6M,InterestRatesTrigger))</f>
        <v>1.4619999999999999E-2</v>
      </c>
      <c r="W328" s="94" t="b">
        <f t="shared" si="25"/>
        <v>1</v>
      </c>
      <c r="X328" s="124">
        <f t="shared" si="26"/>
        <v>-3.9781783007595412E-2</v>
      </c>
      <c r="Y328" s="50" t="b">
        <f>ABS(X328/10000)&lt;=ABS('General Settings'!$D$32)</f>
        <v>1</v>
      </c>
      <c r="AA328" s="50" t="str">
        <f>_xll.qlSwapIndex(,,O328,SettlementDays,Currency,Calendar,FixedLegTenor,FixedLegBDC,FixedLegDayCounter,Index6M,DiscountingCurve,Permanent,Trigger,ObjectOverwrite)</f>
        <v>obj_006c6#0000</v>
      </c>
      <c r="AB328" s="50" t="str">
        <f>_xll.qlVanillaSwapFromSwapIndex(,AA328,R328)</f>
        <v>obj_008c6#0000</v>
      </c>
      <c r="AH328" s="50" t="str">
        <v/>
      </c>
    </row>
    <row r="329" spans="13:34" x14ac:dyDescent="0.2">
      <c r="M329" s="94" t="s">
        <v>155</v>
      </c>
      <c r="N329" s="94" t="s">
        <v>114</v>
      </c>
      <c r="O329" s="94" t="s">
        <v>92</v>
      </c>
      <c r="P329" s="94" t="str">
        <f t="shared" si="24"/>
        <v>EUR14F30Y_Quote</v>
      </c>
      <c r="Q329" s="171"/>
      <c r="R329" s="106">
        <f>_xll.qlInterestRateIndexFixingDate(AA329,S329)</f>
        <v>47836</v>
      </c>
      <c r="S329" s="106">
        <f>_xll.qlCalendarAdvance(Calendar,SettlementDate,N329,"mf",TRUE,Trigger)</f>
        <v>47840</v>
      </c>
      <c r="T329" s="106">
        <f>_xll.qlInterestRateIndexMaturity(AA329,S329)</f>
        <v>58798</v>
      </c>
      <c r="U329" s="97">
        <f>_xll.qlIndexFixing(AA329,R329,TRUE,_xll.ohTrigger(Trigger,Trigger6M,InterestRatesTrigger))</f>
        <v>1.4005178666172086E-2</v>
      </c>
      <c r="V329" s="97">
        <f>_xll.qlQuoteValue(P329,_xll.ohTrigger(Trigger,Trigger6M,InterestRatesTrigger))</f>
        <v>1.401E-2</v>
      </c>
      <c r="W329" s="94" t="b">
        <f t="shared" si="25"/>
        <v>1</v>
      </c>
      <c r="X329" s="124">
        <f t="shared" si="26"/>
        <v>-4.8213338279135681E-2</v>
      </c>
      <c r="Y329" s="131" t="b">
        <f>ABS(X329/10000)&lt;=ABS('General Settings'!$D$32)</f>
        <v>1</v>
      </c>
      <c r="AA329" s="50" t="str">
        <f>_xll.qlSwapIndex(,,O329,SettlementDays,Currency,Calendar,FixedLegTenor,FixedLegBDC,FixedLegDayCounter,Index6M,DiscountingCurve,Permanent,Trigger,ObjectOverwrite)</f>
        <v>obj_00774#0000</v>
      </c>
      <c r="AB329" s="50" t="str">
        <f>_xll.qlVanillaSwapFromSwapIndex(,AA329,R329)</f>
        <v>obj_00854#0000</v>
      </c>
      <c r="AH329" s="50" t="str">
        <v/>
      </c>
    </row>
    <row r="330" spans="13:34" x14ac:dyDescent="0.2">
      <c r="M330" s="163" t="s">
        <v>155</v>
      </c>
      <c r="N330" s="163" t="s">
        <v>88</v>
      </c>
      <c r="O330" s="163" t="s">
        <v>33</v>
      </c>
      <c r="P330" s="163" t="str">
        <f t="shared" si="24"/>
        <v>EUR15F1Y_Quote</v>
      </c>
      <c r="Q330" s="175"/>
      <c r="R330" s="164">
        <f>_xll.qlInterestRateIndexFixingDate(AA330,S330)</f>
        <v>48200</v>
      </c>
      <c r="S330" s="164">
        <f>_xll.qlCalendarAdvance(Calendar,SettlementDate,N330,"mf",TRUE,Trigger)</f>
        <v>48204</v>
      </c>
      <c r="T330" s="164">
        <f>_xll.qlInterestRateIndexMaturity(AA330,S330)</f>
        <v>48570</v>
      </c>
      <c r="U330" s="165">
        <f>_xll.qlIndexFixing(AA330,R330,TRUE,_xll.ohTrigger(Trigger,Trigger6M,InterestRatesTrigger))</f>
        <v>1.8297410052855789E-2</v>
      </c>
      <c r="V330" s="165">
        <f>_xll.qlQuoteValue(P330,_xll.ohTrigger(Trigger,Trigger6M,InterestRatesTrigger))</f>
        <v>1.8260000000000002E-2</v>
      </c>
      <c r="W330" s="163" t="b">
        <f t="shared" si="25"/>
        <v>1</v>
      </c>
      <c r="X330" s="166">
        <f t="shared" si="26"/>
        <v>0.37410052855787329</v>
      </c>
      <c r="Y330" s="123" t="b">
        <f>ABS(X330/10000)&lt;=ABS('General Settings'!$D$32)</f>
        <v>1</v>
      </c>
      <c r="AA330" s="50" t="str">
        <f>_xll.qlSwapIndex(,,O330,SettlementDays,Currency,Calendar,FixedLegTenor,FixedLegBDC,FixedLegDayCounter,Index6M,DiscountingCurve,Permanent,Trigger,ObjectOverwrite)</f>
        <v>obj_00766#0000</v>
      </c>
      <c r="AB330" s="50" t="str">
        <f>_xll.qlVanillaSwapFromSwapIndex(,AA330,R330)</f>
        <v>obj_008ae#0000</v>
      </c>
      <c r="AH330" s="50" t="str">
        <v/>
      </c>
    </row>
    <row r="331" spans="13:34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71"/>
      <c r="R331" s="106">
        <f>_xll.qlInterestRateIndexFixingDate(AA331,S331)</f>
        <v>48200</v>
      </c>
      <c r="S331" s="106">
        <f>_xll.qlCalendarAdvance(Calendar,SettlementDate,N331,"mf",TRUE,Trigger)</f>
        <v>48204</v>
      </c>
      <c r="T331" s="106">
        <f>_xll.qlInterestRateIndexMaturity(AA331,S331)</f>
        <v>48935</v>
      </c>
      <c r="U331" s="97">
        <f>_xll.qlIndexFixing(AA331,R331,TRUE,_xll.ohTrigger(Trigger,Trigger6M,InterestRatesTrigger))</f>
        <v>1.8031215931287817E-2</v>
      </c>
      <c r="V331" s="97">
        <f>_xll.qlQuoteValue(P331,_xll.ohTrigger(Trigger,Trigger6M,InterestRatesTrigger))</f>
        <v>1.8079999999999999E-2</v>
      </c>
      <c r="W331" s="94" t="b">
        <f t="shared" si="25"/>
        <v>1</v>
      </c>
      <c r="X331" s="124">
        <f t="shared" si="26"/>
        <v>-0.48784068712181411</v>
      </c>
      <c r="Y331" s="50" t="b">
        <f>ABS(X331/10000)&lt;=ABS('General Settings'!$D$32)</f>
        <v>1</v>
      </c>
      <c r="AA331" s="50" t="str">
        <f>_xll.qlSwapIndex(,,O331,SettlementDays,Currency,Calendar,FixedLegTenor,FixedLegBDC,FixedLegDayCounter,Index6M,DiscountingCurve,Permanent,Trigger,ObjectOverwrite)</f>
        <v>obj_005cc#0000</v>
      </c>
      <c r="AB331" s="50" t="str">
        <f>_xll.qlVanillaSwapFromSwapIndex(,AA331,R331)</f>
        <v>obj_0084b#0000</v>
      </c>
      <c r="AH331" s="50" t="str">
        <v/>
      </c>
    </row>
    <row r="332" spans="13:34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71"/>
      <c r="R332" s="106">
        <f>_xll.qlInterestRateIndexFixingDate(AA332,S332)</f>
        <v>48200</v>
      </c>
      <c r="S332" s="106">
        <f>_xll.qlCalendarAdvance(Calendar,SettlementDate,N332,"mf",TRUE,Trigger)</f>
        <v>48204</v>
      </c>
      <c r="T332" s="106">
        <f>_xll.qlInterestRateIndexMaturity(AA332,S332)</f>
        <v>49300</v>
      </c>
      <c r="U332" s="97">
        <f>_xll.qlIndexFixing(AA332,R332,TRUE,_xll.ohTrigger(Trigger,Trigger6M,InterestRatesTrigger))</f>
        <v>1.7761269344145271E-2</v>
      </c>
      <c r="V332" s="97">
        <f>_xll.qlQuoteValue(P332,_xll.ohTrigger(Trigger,Trigger6M,InterestRatesTrigger))</f>
        <v>1.7739999999999999E-2</v>
      </c>
      <c r="W332" s="94" t="b">
        <f t="shared" si="25"/>
        <v>1</v>
      </c>
      <c r="X332" s="124">
        <f t="shared" si="26"/>
        <v>0.21269344145272151</v>
      </c>
      <c r="Y332" s="50" t="b">
        <f>ABS(X332/10000)&lt;=ABS('General Settings'!$D$32)</f>
        <v>1</v>
      </c>
      <c r="AA332" s="50" t="str">
        <f>_xll.qlSwapIndex(,,O332,SettlementDays,Currency,Calendar,FixedLegTenor,FixedLegBDC,FixedLegDayCounter,Index6M,DiscountingCurve,Permanent,Trigger,ObjectOverwrite)</f>
        <v>obj_00692#0000</v>
      </c>
      <c r="AB332" s="50" t="str">
        <f>_xll.qlVanillaSwapFromSwapIndex(,AA332,R332)</f>
        <v>obj_007d5#0000</v>
      </c>
      <c r="AH332" s="50" t="str">
        <v/>
      </c>
    </row>
    <row r="333" spans="13:34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71"/>
      <c r="R333" s="106">
        <f>_xll.qlInterestRateIndexFixingDate(AA333,S333)</f>
        <v>48200</v>
      </c>
      <c r="S333" s="106">
        <f>_xll.qlCalendarAdvance(Calendar,SettlementDate,N333,"mf",TRUE,Trigger)</f>
        <v>48204</v>
      </c>
      <c r="T333" s="106">
        <f>_xll.qlInterestRateIndexMaturity(AA333,S333)</f>
        <v>49667</v>
      </c>
      <c r="U333" s="97">
        <f>_xll.qlIndexFixing(AA333,R333,TRUE,_xll.ohTrigger(Trigger,Trigger6M,InterestRatesTrigger))</f>
        <v>1.7483119152024898E-2</v>
      </c>
      <c r="V333" s="97">
        <f>_xll.qlQuoteValue(P333,_xll.ohTrigger(Trigger,Trigger6M,InterestRatesTrigger))</f>
        <v>1.7510000000000001E-2</v>
      </c>
      <c r="W333" s="94" t="b">
        <f t="shared" si="25"/>
        <v>1</v>
      </c>
      <c r="X333" s="124">
        <f t="shared" si="26"/>
        <v>-0.26880847975103289</v>
      </c>
      <c r="Y333" s="50" t="b">
        <f>ABS(X333/10000)&lt;=ABS('General Settings'!$D$32)</f>
        <v>1</v>
      </c>
      <c r="AA333" s="50" t="str">
        <f>_xll.qlSwapIndex(,,O333,SettlementDays,Currency,Calendar,FixedLegTenor,FixedLegBDC,FixedLegDayCounter,Index6M,DiscountingCurve,Permanent,Trigger,ObjectOverwrite)</f>
        <v>obj_00791#0000</v>
      </c>
      <c r="AB333" s="50" t="str">
        <f>_xll.qlVanillaSwapFromSwapIndex(,AA333,R333)</f>
        <v>obj_00851#0000</v>
      </c>
      <c r="AH333" s="50" t="str">
        <v/>
      </c>
    </row>
    <row r="334" spans="13:34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71"/>
      <c r="R334" s="106">
        <f>_xll.qlInterestRateIndexFixingDate(AA334,S334)</f>
        <v>48200</v>
      </c>
      <c r="S334" s="106">
        <f>_xll.qlCalendarAdvance(Calendar,SettlementDate,N334,"mf",TRUE,Trigger)</f>
        <v>48204</v>
      </c>
      <c r="T334" s="106">
        <f>_xll.qlInterestRateIndexMaturity(AA334,S334)</f>
        <v>50031</v>
      </c>
      <c r="U334" s="97">
        <f>_xll.qlIndexFixing(AA334,R334,TRUE,_xll.ohTrigger(Trigger,Trigger6M,InterestRatesTrigger))</f>
        <v>1.7217289765545468E-2</v>
      </c>
      <c r="V334" s="97">
        <f>_xll.qlQuoteValue(P334,_xll.ohTrigger(Trigger,Trigger6M,InterestRatesTrigger))</f>
        <v>1.7219999999999999E-2</v>
      </c>
      <c r="W334" s="94" t="b">
        <f t="shared" si="25"/>
        <v>1</v>
      </c>
      <c r="X334" s="124">
        <f t="shared" si="26"/>
        <v>-2.7102344545316959E-2</v>
      </c>
      <c r="Y334" s="50" t="b">
        <f>ABS(X334/10000)&lt;=ABS('General Settings'!$D$32)</f>
        <v>1</v>
      </c>
      <c r="AA334" s="50" t="str">
        <f>_xll.qlSwapIndex(,,O334,SettlementDays,Currency,Calendar,FixedLegTenor,FixedLegBDC,FixedLegDayCounter,Index6M,DiscountingCurve,Permanent,Trigger,ObjectOverwrite)</f>
        <v>obj_0072c#0000</v>
      </c>
      <c r="AB334" s="50" t="str">
        <f>_xll.qlVanillaSwapFromSwapIndex(,AA334,R334)</f>
        <v>obj_00855#0000</v>
      </c>
      <c r="AH334" s="50" t="str">
        <v/>
      </c>
    </row>
    <row r="335" spans="13:34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71"/>
      <c r="R335" s="106">
        <f>_xll.qlInterestRateIndexFixingDate(AA335,S335)</f>
        <v>48200</v>
      </c>
      <c r="S335" s="106">
        <f>_xll.qlCalendarAdvance(Calendar,SettlementDate,N335,"mf",TRUE,Trigger)</f>
        <v>48204</v>
      </c>
      <c r="T335" s="106">
        <f>_xll.qlInterestRateIndexMaturity(AA335,S335)</f>
        <v>50396</v>
      </c>
      <c r="U335" s="97">
        <f>_xll.qlIndexFixing(AA335,R335,TRUE,_xll.ohTrigger(Trigger,Trigger6M,InterestRatesTrigger))</f>
        <v>1.6947325243939083E-2</v>
      </c>
      <c r="V335" s="97">
        <f>_xll.qlQuoteValue(P335,_xll.ohTrigger(Trigger,Trigger6M,InterestRatesTrigger))</f>
        <v>1.6959999999999999E-2</v>
      </c>
      <c r="W335" s="94" t="b">
        <f t="shared" ref="W335:W398" si="28">NOT(ISERROR(V335))</f>
        <v>1</v>
      </c>
      <c r="X335" s="124">
        <f t="shared" ref="X335:X398" si="29">(U335-V335)*10000</f>
        <v>-0.12674756060915976</v>
      </c>
      <c r="Y335" s="50" t="b">
        <f>ABS(X335/10000)&lt;=ABS('General Settings'!$D$32)</f>
        <v>1</v>
      </c>
      <c r="AA335" s="50" t="str">
        <f>_xll.qlSwapIndex(,,O335,SettlementDays,Currency,Calendar,FixedLegTenor,FixedLegBDC,FixedLegDayCounter,Index6M,DiscountingCurve,Permanent,Trigger,ObjectOverwrite)</f>
        <v>obj_00781#0000</v>
      </c>
      <c r="AB335" s="50" t="str">
        <f>_xll.qlVanillaSwapFromSwapIndex(,AA335,R335)</f>
        <v>obj_00861#0000</v>
      </c>
      <c r="AH335" s="50" t="str">
        <v/>
      </c>
    </row>
    <row r="336" spans="13:34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71"/>
      <c r="R336" s="106">
        <f>_xll.qlInterestRateIndexFixingDate(AA336,S336)</f>
        <v>48200</v>
      </c>
      <c r="S336" s="106">
        <f>_xll.qlCalendarAdvance(Calendar,SettlementDate,N336,"mf",TRUE,Trigger)</f>
        <v>48204</v>
      </c>
      <c r="T336" s="106">
        <f>_xll.qlInterestRateIndexMaturity(AA336,S336)</f>
        <v>50761</v>
      </c>
      <c r="U336" s="97">
        <f>_xll.qlIndexFixing(AA336,R336,TRUE,_xll.ohTrigger(Trigger,Trigger6M,InterestRatesTrigger))</f>
        <v>1.6687498332965088E-2</v>
      </c>
      <c r="V336" s="97">
        <f>_xll.qlQuoteValue(P336,_xll.ohTrigger(Trigger,Trigger6M,InterestRatesTrigger))</f>
        <v>1.668E-2</v>
      </c>
      <c r="W336" s="94" t="b">
        <f t="shared" si="28"/>
        <v>1</v>
      </c>
      <c r="X336" s="124">
        <f t="shared" si="29"/>
        <v>7.4983329650876729E-2</v>
      </c>
      <c r="Y336" s="50" t="b">
        <f>ABS(X336/10000)&lt;=ABS('General Settings'!$D$32)</f>
        <v>1</v>
      </c>
      <c r="AA336" s="50" t="str">
        <f>_xll.qlSwapIndex(,,O336,SettlementDays,Currency,Calendar,FixedLegTenor,FixedLegBDC,FixedLegDayCounter,Index6M,DiscountingCurve,Permanent,Trigger,ObjectOverwrite)</f>
        <v>obj_00745#0000</v>
      </c>
      <c r="AB336" s="50" t="str">
        <f>_xll.qlVanillaSwapFromSwapIndex(,AA336,R336)</f>
        <v>obj_008d7#0000</v>
      </c>
      <c r="AH336" s="50" t="str">
        <v/>
      </c>
    </row>
    <row r="337" spans="13:34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71"/>
      <c r="R337" s="106">
        <f>_xll.qlInterestRateIndexFixingDate(AA337,S337)</f>
        <v>48200</v>
      </c>
      <c r="S337" s="106">
        <f>_xll.qlCalendarAdvance(Calendar,SettlementDate,N337,"mf",TRUE,Trigger)</f>
        <v>48204</v>
      </c>
      <c r="T337" s="106">
        <f>_xll.qlInterestRateIndexMaturity(AA337,S337)</f>
        <v>51126</v>
      </c>
      <c r="U337" s="97">
        <f>_xll.qlIndexFixing(AA337,R337,TRUE,_xll.ohTrigger(Trigger,Trigger6M,InterestRatesTrigger))</f>
        <v>1.6440803871315478E-2</v>
      </c>
      <c r="V337" s="97">
        <f>_xll.qlQuoteValue(P337,_xll.ohTrigger(Trigger,Trigger6M,InterestRatesTrigger))</f>
        <v>1.644E-2</v>
      </c>
      <c r="W337" s="94" t="b">
        <f t="shared" si="28"/>
        <v>1</v>
      </c>
      <c r="X337" s="124">
        <f t="shared" si="29"/>
        <v>8.0387131547871027E-3</v>
      </c>
      <c r="Y337" s="50" t="b">
        <f>ABS(X337/10000)&lt;=ABS('General Settings'!$D$32)</f>
        <v>1</v>
      </c>
      <c r="AA337" s="50" t="str">
        <f>_xll.qlSwapIndex(,,O337,SettlementDays,Currency,Calendar,FixedLegTenor,FixedLegBDC,FixedLegDayCounter,Index6M,DiscountingCurve,Permanent,Trigger,ObjectOverwrite)</f>
        <v>obj_005dd#0000</v>
      </c>
      <c r="AB337" s="50" t="str">
        <f>_xll.qlVanillaSwapFromSwapIndex(,AA337,R337)</f>
        <v>obj_007b8#0000</v>
      </c>
      <c r="AH337" s="50" t="str">
        <v/>
      </c>
    </row>
    <row r="338" spans="13:34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71"/>
      <c r="R338" s="106">
        <f>_xll.qlInterestRateIndexFixingDate(AA338,S338)</f>
        <v>48200</v>
      </c>
      <c r="S338" s="106">
        <f>_xll.qlCalendarAdvance(Calendar,SettlementDate,N338,"mf",TRUE,Trigger)</f>
        <v>48204</v>
      </c>
      <c r="T338" s="106">
        <f>_xll.qlInterestRateIndexMaturity(AA338,S338)</f>
        <v>51494</v>
      </c>
      <c r="U338" s="97">
        <f>_xll.qlIndexFixing(AA338,R338,TRUE,_xll.ohTrigger(Trigger,Trigger6M,InterestRatesTrigger))</f>
        <v>1.621452872855397E-2</v>
      </c>
      <c r="V338" s="97">
        <f>_xll.qlQuoteValue(P338,_xll.ohTrigger(Trigger,Trigger6M,InterestRatesTrigger))</f>
        <v>1.6209999999999999E-2</v>
      </c>
      <c r="W338" s="94" t="b">
        <f t="shared" si="28"/>
        <v>1</v>
      </c>
      <c r="X338" s="124">
        <f t="shared" si="29"/>
        <v>4.5287285539707955E-2</v>
      </c>
      <c r="Y338" s="50" t="b">
        <f>ABS(X338/10000)&lt;=ABS('General Settings'!$D$32)</f>
        <v>1</v>
      </c>
      <c r="AA338" s="50" t="str">
        <f>_xll.qlSwapIndex(,,O338,SettlementDays,Currency,Calendar,FixedLegTenor,FixedLegBDC,FixedLegDayCounter,Index6M,DiscountingCurve,Permanent,Trigger,ObjectOverwrite)</f>
        <v>obj_0078e#0000</v>
      </c>
      <c r="AB338" s="50" t="str">
        <f>_xll.qlVanillaSwapFromSwapIndex(,AA338,R338)</f>
        <v>obj_007bb#0000</v>
      </c>
      <c r="AH338" s="50" t="str">
        <v/>
      </c>
    </row>
    <row r="339" spans="13:34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71"/>
      <c r="R339" s="106">
        <f>_xll.qlInterestRateIndexFixingDate(AA339,S339)</f>
        <v>48200</v>
      </c>
      <c r="S339" s="106">
        <f>_xll.qlCalendarAdvance(Calendar,SettlementDate,N339,"mf",TRUE,Trigger)</f>
        <v>48204</v>
      </c>
      <c r="T339" s="106">
        <f>_xll.qlInterestRateIndexMaturity(AA339,S339)</f>
        <v>51858</v>
      </c>
      <c r="U339" s="97">
        <f>_xll.qlIndexFixing(AA339,R339,TRUE,_xll.ohTrigger(Trigger,Trigger6M,InterestRatesTrigger))</f>
        <v>1.6008505575772724E-2</v>
      </c>
      <c r="V339" s="97">
        <f>_xll.qlQuoteValue(P339,_xll.ohTrigger(Trigger,Trigger6M,InterestRatesTrigger))</f>
        <v>1.601E-2</v>
      </c>
      <c r="W339" s="94" t="b">
        <f t="shared" si="28"/>
        <v>1</v>
      </c>
      <c r="X339" s="124">
        <f t="shared" si="29"/>
        <v>-1.4944242272760255E-2</v>
      </c>
      <c r="Y339" s="50" t="b">
        <f>ABS(X339/10000)&lt;=ABS('General Settings'!$D$32)</f>
        <v>1</v>
      </c>
      <c r="AA339" s="50" t="str">
        <f>_xll.qlSwapIndex(,,O339,SettlementDays,Currency,Calendar,FixedLegTenor,FixedLegBDC,FixedLegDayCounter,Index6M,DiscountingCurve,Permanent,Trigger,ObjectOverwrite)</f>
        <v>obj_005bd#0000</v>
      </c>
      <c r="AB339" s="50" t="str">
        <f>_xll.qlVanillaSwapFromSwapIndex(,AA339,R339)</f>
        <v>obj_007b9#0000</v>
      </c>
      <c r="AH339" s="50" t="str">
        <v/>
      </c>
    </row>
    <row r="340" spans="13:34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71"/>
      <c r="R340" s="106">
        <f>_xll.qlInterestRateIndexFixingDate(AA340,S340)</f>
        <v>48200</v>
      </c>
      <c r="S340" s="106">
        <f>_xll.qlCalendarAdvance(Calendar,SettlementDate,N340,"mf",TRUE,Trigger)</f>
        <v>48204</v>
      </c>
      <c r="T340" s="106">
        <f>_xll.qlInterestRateIndexMaturity(AA340,S340)</f>
        <v>52222</v>
      </c>
      <c r="U340" s="97">
        <f>_xll.qlIndexFixing(AA340,R340,TRUE,_xll.ohTrigger(Trigger,Trigger6M,InterestRatesTrigger))</f>
        <v>1.5828422225834752E-2</v>
      </c>
      <c r="V340" s="97">
        <f>_xll.qlQuoteValue(P340,_xll.ohTrigger(Trigger,Trigger6M,InterestRatesTrigger))</f>
        <v>1.583E-2</v>
      </c>
      <c r="W340" s="94" t="b">
        <f t="shared" si="28"/>
        <v>1</v>
      </c>
      <c r="X340" s="124">
        <f t="shared" si="29"/>
        <v>-1.5777741652484023E-2</v>
      </c>
      <c r="Y340" s="50" t="b">
        <f>ABS(X340/10000)&lt;=ABS('General Settings'!$D$32)</f>
        <v>1</v>
      </c>
      <c r="AA340" s="50" t="str">
        <f>_xll.qlSwapIndex(,,O340,SettlementDays,Currency,Calendar,FixedLegTenor,FixedLegBDC,FixedLegDayCounter,Index6M,DiscountingCurve,Permanent,Trigger,ObjectOverwrite)</f>
        <v>obj_00666#0000</v>
      </c>
      <c r="AB340" s="50" t="str">
        <f>_xll.qlVanillaSwapFromSwapIndex(,AA340,R340)</f>
        <v>obj_00848#0000</v>
      </c>
      <c r="AH340" s="50" t="str">
        <v/>
      </c>
    </row>
    <row r="341" spans="13:34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71"/>
      <c r="R341" s="106">
        <f>_xll.qlInterestRateIndexFixingDate(AA341,S341)</f>
        <v>48200</v>
      </c>
      <c r="S341" s="106">
        <f>_xll.qlCalendarAdvance(Calendar,SettlementDate,N341,"mf",TRUE,Trigger)</f>
        <v>48204</v>
      </c>
      <c r="T341" s="106">
        <f>_xll.qlInterestRateIndexMaturity(AA341,S341)</f>
        <v>52587</v>
      </c>
      <c r="U341" s="97">
        <f>_xll.qlIndexFixing(AA341,R341,TRUE,_xll.ohTrigger(Trigger,Trigger6M,InterestRatesTrigger))</f>
        <v>1.566879966480008E-2</v>
      </c>
      <c r="V341" s="97">
        <f>_xll.qlQuoteValue(P341,_xll.ohTrigger(Trigger,Trigger6M,InterestRatesTrigger))</f>
        <v>1.566E-2</v>
      </c>
      <c r="W341" s="94" t="b">
        <f t="shared" si="28"/>
        <v>1</v>
      </c>
      <c r="X341" s="124">
        <f t="shared" si="29"/>
        <v>8.7996648000798761E-2</v>
      </c>
      <c r="Y341" s="50" t="b">
        <f>ABS(X341/10000)&lt;=ABS('General Settings'!$D$32)</f>
        <v>1</v>
      </c>
      <c r="AA341" s="50" t="str">
        <f>_xll.qlSwapIndex(,,O341,SettlementDays,Currency,Calendar,FixedLegTenor,FixedLegBDC,FixedLegDayCounter,Index6M,DiscountingCurve,Permanent,Trigger,ObjectOverwrite)</f>
        <v>obj_0073b#0000</v>
      </c>
      <c r="AB341" s="50" t="str">
        <f>_xll.qlVanillaSwapFromSwapIndex(,AA341,R341)</f>
        <v>obj_008d8#0000</v>
      </c>
      <c r="AH341" s="50" t="str">
        <v/>
      </c>
    </row>
    <row r="342" spans="13:34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71"/>
      <c r="R342" s="106">
        <f>_xll.qlInterestRateIndexFixingDate(AA342,S342)</f>
        <v>48200</v>
      </c>
      <c r="S342" s="106">
        <f>_xll.qlCalendarAdvance(Calendar,SettlementDate,N342,"mf",TRUE,Trigger)</f>
        <v>48204</v>
      </c>
      <c r="T342" s="106">
        <f>_xll.qlInterestRateIndexMaturity(AA342,S342)</f>
        <v>52953</v>
      </c>
      <c r="U342" s="97">
        <f>_xll.qlIndexFixing(AA342,R342,TRUE,_xll.ohTrigger(Trigger,Trigger6M,InterestRatesTrigger))</f>
        <v>1.5527636040781948E-2</v>
      </c>
      <c r="V342" s="97">
        <f>_xll.qlQuoteValue(P342,_xll.ohTrigger(Trigger,Trigger6M,InterestRatesTrigger))</f>
        <v>1.5520000000000001E-2</v>
      </c>
      <c r="W342" s="94" t="b">
        <f t="shared" si="28"/>
        <v>1</v>
      </c>
      <c r="X342" s="124">
        <f t="shared" si="29"/>
        <v>7.6360407819473647E-2</v>
      </c>
      <c r="Y342" s="50" t="b">
        <f>ABS(X342/10000)&lt;=ABS('General Settings'!$D$32)</f>
        <v>1</v>
      </c>
      <c r="AA342" s="50" t="str">
        <f>_xll.qlSwapIndex(,,O342,SettlementDays,Currency,Calendar,FixedLegTenor,FixedLegBDC,FixedLegDayCounter,Index6M,DiscountingCurve,Permanent,Trigger,ObjectOverwrite)</f>
        <v>obj_0071d#0000</v>
      </c>
      <c r="AB342" s="50" t="str">
        <f>_xll.qlVanillaSwapFromSwapIndex(,AA342,R342)</f>
        <v>obj_007c0#0000</v>
      </c>
      <c r="AH342" s="50" t="str">
        <v/>
      </c>
    </row>
    <row r="343" spans="13:34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71"/>
      <c r="R343" s="106">
        <f>_xll.qlInterestRateIndexFixingDate(AA343,S343)</f>
        <v>48200</v>
      </c>
      <c r="S343" s="106">
        <f>_xll.qlCalendarAdvance(Calendar,SettlementDate,N343,"mf",TRUE,Trigger)</f>
        <v>48204</v>
      </c>
      <c r="T343" s="106">
        <f>_xll.qlInterestRateIndexMaturity(AA343,S343)</f>
        <v>53318</v>
      </c>
      <c r="U343" s="97">
        <f>_xll.qlIndexFixing(AA343,R343,TRUE,_xll.ohTrigger(Trigger,Trigger6M,InterestRatesTrigger))</f>
        <v>1.5395872145108696E-2</v>
      </c>
      <c r="V343" s="97">
        <f>_xll.qlQuoteValue(P343,_xll.ohTrigger(Trigger,Trigger6M,InterestRatesTrigger))</f>
        <v>1.5389999999999999E-2</v>
      </c>
      <c r="W343" s="94" t="b">
        <f t="shared" si="28"/>
        <v>1</v>
      </c>
      <c r="X343" s="124">
        <f t="shared" si="29"/>
        <v>5.8721451086964083E-2</v>
      </c>
      <c r="Y343" s="50" t="b">
        <f>ABS(X343/10000)&lt;=ABS('General Settings'!$D$32)</f>
        <v>1</v>
      </c>
      <c r="AA343" s="50" t="str">
        <f>_xll.qlSwapIndex(,,O343,SettlementDays,Currency,Calendar,FixedLegTenor,FixedLegBDC,FixedLegDayCounter,Index6M,DiscountingCurve,Permanent,Trigger,ObjectOverwrite)</f>
        <v>obj_006e4#0000</v>
      </c>
      <c r="AB343" s="50" t="str">
        <f>_xll.qlVanillaSwapFromSwapIndex(,AA343,R343)</f>
        <v>obj_008ce#0000</v>
      </c>
      <c r="AH343" s="50" t="str">
        <v/>
      </c>
    </row>
    <row r="344" spans="13:34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71"/>
      <c r="R344" s="106">
        <f>_xll.qlInterestRateIndexFixingDate(AA344,S344)</f>
        <v>48200</v>
      </c>
      <c r="S344" s="106">
        <f>_xll.qlCalendarAdvance(Calendar,SettlementDate,N344,"mf",TRUE,Trigger)</f>
        <v>48204</v>
      </c>
      <c r="T344" s="106">
        <f>_xll.qlInterestRateIndexMaturity(AA344,S344)</f>
        <v>53685</v>
      </c>
      <c r="U344" s="97">
        <f>_xll.qlIndexFixing(AA344,R344,TRUE,_xll.ohTrigger(Trigger,Trigger6M,InterestRatesTrigger))</f>
        <v>1.527319101463539E-2</v>
      </c>
      <c r="V344" s="97">
        <f>_xll.qlQuoteValue(P344,_xll.ohTrigger(Trigger,Trigger6M,InterestRatesTrigger))</f>
        <v>1.5270000000000001E-2</v>
      </c>
      <c r="W344" s="94" t="b">
        <f t="shared" si="28"/>
        <v>1</v>
      </c>
      <c r="X344" s="124">
        <f t="shared" si="29"/>
        <v>3.1910146353897328E-2</v>
      </c>
      <c r="Y344" s="50" t="b">
        <f>ABS(X344/10000)&lt;=ABS('General Settings'!$D$32)</f>
        <v>1</v>
      </c>
      <c r="AA344" s="50" t="str">
        <f>_xll.qlSwapIndex(,,O344,SettlementDays,Currency,Calendar,FixedLegTenor,FixedLegBDC,FixedLegDayCounter,Index6M,DiscountingCurve,Permanent,Trigger,ObjectOverwrite)</f>
        <v>obj_00656#0000</v>
      </c>
      <c r="AB344" s="50" t="str">
        <f>_xll.qlVanillaSwapFromSwapIndex(,AA344,R344)</f>
        <v>obj_0089d#0000</v>
      </c>
      <c r="AH344" s="50" t="str">
        <v/>
      </c>
    </row>
    <row r="345" spans="13:34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71"/>
      <c r="R345" s="106">
        <f>_xll.qlInterestRateIndexFixingDate(AA345,S345)</f>
        <v>48200</v>
      </c>
      <c r="S345" s="106">
        <f>_xll.qlCalendarAdvance(Calendar,SettlementDate,N345,"mf",TRUE,Trigger)</f>
        <v>48204</v>
      </c>
      <c r="T345" s="106">
        <f>_xll.qlInterestRateIndexMaturity(AA345,S345)</f>
        <v>55509</v>
      </c>
      <c r="U345" s="97">
        <f>_xll.qlIndexFixing(AA345,R345,TRUE,_xll.ohTrigger(Trigger,Trigger6M,InterestRatesTrigger))</f>
        <v>1.4767697389294978E-2</v>
      </c>
      <c r="V345" s="97">
        <f>_xll.qlQuoteValue(P345,_xll.ohTrigger(Trigger,Trigger6M,InterestRatesTrigger))</f>
        <v>1.477E-2</v>
      </c>
      <c r="W345" s="94" t="b">
        <f t="shared" si="28"/>
        <v>1</v>
      </c>
      <c r="X345" s="124">
        <f t="shared" si="29"/>
        <v>-2.3026107050221761E-2</v>
      </c>
      <c r="Y345" s="50" t="b">
        <f>ABS(X345/10000)&lt;=ABS('General Settings'!$D$32)</f>
        <v>1</v>
      </c>
      <c r="AA345" s="50" t="str">
        <f>_xll.qlSwapIndex(,,O345,SettlementDays,Currency,Calendar,FixedLegTenor,FixedLegBDC,FixedLegDayCounter,Index6M,DiscountingCurve,Permanent,Trigger,ObjectOverwrite)</f>
        <v>obj_0074b#0000</v>
      </c>
      <c r="AB345" s="50" t="str">
        <f>_xll.qlVanillaSwapFromSwapIndex(,AA345,R345)</f>
        <v>obj_007c2#0000</v>
      </c>
      <c r="AH345" s="50" t="str">
        <v/>
      </c>
    </row>
    <row r="346" spans="13:34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71"/>
      <c r="R346" s="106">
        <f>_xll.qlInterestRateIndexFixingDate(AA346,S346)</f>
        <v>48200</v>
      </c>
      <c r="S346" s="106">
        <f>_xll.qlCalendarAdvance(Calendar,SettlementDate,N346,"mf",TRUE,Trigger)</f>
        <v>48204</v>
      </c>
      <c r="T346" s="106">
        <f>_xll.qlInterestRateIndexMaturity(AA346,S346)</f>
        <v>57336</v>
      </c>
      <c r="U346" s="97">
        <f>_xll.qlIndexFixing(AA346,R346,TRUE,_xll.ohTrigger(Trigger,Trigger6M,InterestRatesTrigger))</f>
        <v>1.4314759355685124E-2</v>
      </c>
      <c r="V346" s="97">
        <f>_xll.qlQuoteValue(P346,_xll.ohTrigger(Trigger,Trigger6M,InterestRatesTrigger))</f>
        <v>1.431E-2</v>
      </c>
      <c r="W346" s="94" t="b">
        <f t="shared" si="28"/>
        <v>1</v>
      </c>
      <c r="X346" s="124">
        <f t="shared" si="29"/>
        <v>4.7593556851237284E-2</v>
      </c>
      <c r="Y346" s="50" t="b">
        <f>ABS(X346/10000)&lt;=ABS('General Settings'!$D$32)</f>
        <v>1</v>
      </c>
      <c r="AA346" s="50" t="str">
        <f>_xll.qlSwapIndex(,,O346,SettlementDays,Currency,Calendar,FixedLegTenor,FixedLegBDC,FixedLegDayCounter,Index6M,DiscountingCurve,Permanent,Trigger,ObjectOverwrite)</f>
        <v>obj_006a6#0000</v>
      </c>
      <c r="AB346" s="50" t="str">
        <f>_xll.qlVanillaSwapFromSwapIndex(,AA346,R346)</f>
        <v>obj_0083b#0000</v>
      </c>
      <c r="AH346" s="50" t="str">
        <v/>
      </c>
    </row>
    <row r="347" spans="13:34" x14ac:dyDescent="0.2">
      <c r="M347" s="159" t="s">
        <v>155</v>
      </c>
      <c r="N347" s="159" t="s">
        <v>88</v>
      </c>
      <c r="O347" s="159" t="s">
        <v>92</v>
      </c>
      <c r="P347" s="159" t="str">
        <f t="shared" si="27"/>
        <v>EUR15F30Y_Quote</v>
      </c>
      <c r="Q347" s="174"/>
      <c r="R347" s="160">
        <f>_xll.qlInterestRateIndexFixingDate(AA347,S347)</f>
        <v>48200</v>
      </c>
      <c r="S347" s="160">
        <f>_xll.qlCalendarAdvance(Calendar,SettlementDate,N347,"mf",TRUE,Trigger)</f>
        <v>48204</v>
      </c>
      <c r="T347" s="160">
        <f>_xll.qlInterestRateIndexMaturity(AA347,S347)</f>
        <v>59162</v>
      </c>
      <c r="U347" s="161">
        <f>_xll.qlIndexFixing(AA347,R347,TRUE,_xll.ohTrigger(Trigger,Trigger6M,InterestRatesTrigger))</f>
        <v>1.3669999999948088E-2</v>
      </c>
      <c r="V347" s="161">
        <f>_xll.qlQuoteValue(P347,_xll.ohTrigger(Trigger,Trigger6M,InterestRatesTrigger))</f>
        <v>1.367E-2</v>
      </c>
      <c r="W347" s="159" t="b">
        <f t="shared" si="28"/>
        <v>1</v>
      </c>
      <c r="X347" s="162">
        <f t="shared" si="29"/>
        <v>-5.1911600018605952E-10</v>
      </c>
      <c r="Y347" s="131" t="b">
        <f>ABS(X347/10000)&lt;=ABS('General Settings'!$D$32)</f>
        <v>1</v>
      </c>
      <c r="AA347" s="50" t="str">
        <f>_xll.qlSwapIndex(,,O347,SettlementDays,Currency,Calendar,FixedLegTenor,FixedLegBDC,FixedLegDayCounter,Index6M,DiscountingCurve,Permanent,Trigger,ObjectOverwrite)</f>
        <v>obj_006fa#0000</v>
      </c>
      <c r="AB347" s="50" t="str">
        <f>_xll.qlVanillaSwapFromSwapIndex(,AA347,R347)</f>
        <v>obj_008d4#0000</v>
      </c>
      <c r="AH347" s="50" t="str">
        <v/>
      </c>
    </row>
    <row r="348" spans="13:34" x14ac:dyDescent="0.2">
      <c r="M348" s="94" t="s">
        <v>155</v>
      </c>
      <c r="N348" s="94" t="s">
        <v>89</v>
      </c>
      <c r="O348" s="94" t="s">
        <v>33</v>
      </c>
      <c r="P348" s="94" t="str">
        <f t="shared" si="27"/>
        <v>EUR20F1Y_Quote</v>
      </c>
      <c r="Q348" s="171"/>
      <c r="R348" s="106">
        <f>_xll.qlInterestRateIndexFixingDate(AA348,S348)</f>
        <v>50027</v>
      </c>
      <c r="S348" s="106">
        <f>_xll.qlCalendarAdvance(Calendar,SettlementDate,N348,"mf",TRUE,Trigger)</f>
        <v>50031</v>
      </c>
      <c r="T348" s="106">
        <f>_xll.qlInterestRateIndexMaturity(AA348,S348)</f>
        <v>50396</v>
      </c>
      <c r="U348" s="97">
        <f>_xll.qlIndexFixing(AA348,R348,TRUE,_xll.ohTrigger(Trigger,Trigger6M,InterestRatesTrigger))</f>
        <v>1.5530934542570577E-2</v>
      </c>
      <c r="V348" s="97">
        <f>_xll.qlQuoteValue(P348,_xll.ohTrigger(Trigger,Trigger6M,InterestRatesTrigger))</f>
        <v>1.5629999999999998E-2</v>
      </c>
      <c r="W348" s="94" t="b">
        <f t="shared" si="28"/>
        <v>1</v>
      </c>
      <c r="X348" s="124">
        <f t="shared" si="29"/>
        <v>-0.99065457429421344</v>
      </c>
      <c r="Y348" s="123" t="b">
        <f>ABS(X348/10000)&lt;=ABS('General Settings'!$D$32)</f>
        <v>1</v>
      </c>
      <c r="AA348" s="50" t="str">
        <f>_xll.qlSwapIndex(,,O348,SettlementDays,Currency,Calendar,FixedLegTenor,FixedLegBDC,FixedLegDayCounter,Index6M,DiscountingCurve,Permanent,Trigger,ObjectOverwrite)</f>
        <v>obj_00699#0000</v>
      </c>
      <c r="AB348" s="50" t="str">
        <f>_xll.qlVanillaSwapFromSwapIndex(,AA348,R348)</f>
        <v>obj_00875#0000</v>
      </c>
      <c r="AH348" s="50" t="str">
        <v/>
      </c>
    </row>
    <row r="349" spans="13:34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71"/>
      <c r="R349" s="106">
        <f>_xll.qlInterestRateIndexFixingDate(AA349,S349)</f>
        <v>50027</v>
      </c>
      <c r="S349" s="106">
        <f>_xll.qlCalendarAdvance(Calendar,SettlementDate,N349,"mf",TRUE,Trigger)</f>
        <v>50031</v>
      </c>
      <c r="T349" s="106">
        <f>_xll.qlInterestRateIndexMaturity(AA349,S349)</f>
        <v>50761</v>
      </c>
      <c r="U349" s="97">
        <f>_xll.qlIndexFixing(AA349,R349,TRUE,_xll.ohTrigger(Trigger,Trigger6M,InterestRatesTrigger))</f>
        <v>1.5287431287019607E-2</v>
      </c>
      <c r="V349" s="97">
        <f>_xll.qlQuoteValue(P349,_xll.ohTrigger(Trigger,Trigger6M,InterestRatesTrigger))</f>
        <v>1.528E-2</v>
      </c>
      <c r="W349" s="94" t="b">
        <f t="shared" si="28"/>
        <v>1</v>
      </c>
      <c r="X349" s="124">
        <f t="shared" si="29"/>
        <v>7.4312870196064501E-2</v>
      </c>
      <c r="Y349" s="50" t="b">
        <f>ABS(X349/10000)&lt;=ABS('General Settings'!$D$32)</f>
        <v>1</v>
      </c>
      <c r="AA349" s="50" t="str">
        <f>_xll.qlSwapIndex(,,O349,SettlementDays,Currency,Calendar,FixedLegTenor,FixedLegBDC,FixedLegDayCounter,Index6M,DiscountingCurve,Permanent,Trigger,ObjectOverwrite)</f>
        <v>obj_00653#0000</v>
      </c>
      <c r="AB349" s="50" t="str">
        <f>_xll.qlVanillaSwapFromSwapIndex(,AA349,R349)</f>
        <v>obj_0082a#0000</v>
      </c>
      <c r="AH349" s="50" t="str">
        <v/>
      </c>
    </row>
    <row r="350" spans="13:34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71"/>
      <c r="R350" s="106">
        <f>_xll.qlInterestRateIndexFixingDate(AA350,S350)</f>
        <v>50027</v>
      </c>
      <c r="S350" s="106">
        <f>_xll.qlCalendarAdvance(Calendar,SettlementDate,N350,"mf",TRUE,Trigger)</f>
        <v>50031</v>
      </c>
      <c r="T350" s="106">
        <f>_xll.qlInterestRateIndexMaturity(AA350,S350)</f>
        <v>51126</v>
      </c>
      <c r="U350" s="97">
        <f>_xll.qlIndexFixing(AA350,R350,TRUE,_xll.ohTrigger(Trigger,Trigger6M,InterestRatesTrigger))</f>
        <v>1.5062919805314465E-2</v>
      </c>
      <c r="V350" s="97">
        <f>_xll.qlQuoteValue(P350,_xll.ohTrigger(Trigger,Trigger6M,InterestRatesTrigger))</f>
        <v>1.506E-2</v>
      </c>
      <c r="W350" s="94" t="b">
        <f t="shared" si="28"/>
        <v>1</v>
      </c>
      <c r="X350" s="124">
        <f t="shared" si="29"/>
        <v>2.9198053144649516E-2</v>
      </c>
      <c r="Y350" s="50" t="b">
        <f>ABS(X350/10000)&lt;=ABS('General Settings'!$D$32)</f>
        <v>1</v>
      </c>
      <c r="AA350" s="50" t="str">
        <f>_xll.qlSwapIndex(,,O350,SettlementDays,Currency,Calendar,FixedLegTenor,FixedLegBDC,FixedLegDayCounter,Index6M,DiscountingCurve,Permanent,Trigger,ObjectOverwrite)</f>
        <v>obj_00701#0000</v>
      </c>
      <c r="AB350" s="50" t="str">
        <f>_xll.qlVanillaSwapFromSwapIndex(,AA350,R350)</f>
        <v>obj_00852#0000</v>
      </c>
      <c r="AH350" s="50" t="str">
        <v/>
      </c>
    </row>
    <row r="351" spans="13:34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71"/>
      <c r="R351" s="106">
        <f>_xll.qlInterestRateIndexFixingDate(AA351,S351)</f>
        <v>50027</v>
      </c>
      <c r="S351" s="106">
        <f>_xll.qlCalendarAdvance(Calendar,SettlementDate,N351,"mf",TRUE,Trigger)</f>
        <v>50031</v>
      </c>
      <c r="T351" s="106">
        <f>_xll.qlInterestRateIndexMaturity(AA351,S351)</f>
        <v>51494</v>
      </c>
      <c r="U351" s="97">
        <f>_xll.qlIndexFixing(AA351,R351,TRUE,_xll.ohTrigger(Trigger,Trigger6M,InterestRatesTrigger))</f>
        <v>1.4872309257590588E-2</v>
      </c>
      <c r="V351" s="97">
        <f>_xll.qlQuoteValue(P351,_xll.ohTrigger(Trigger,Trigger6M,InterestRatesTrigger))</f>
        <v>1.485E-2</v>
      </c>
      <c r="W351" s="94" t="b">
        <f t="shared" si="28"/>
        <v>1</v>
      </c>
      <c r="X351" s="124">
        <f t="shared" si="29"/>
        <v>0.22309257590587619</v>
      </c>
      <c r="Y351" s="50" t="b">
        <f>ABS(X351/10000)&lt;=ABS('General Settings'!$D$32)</f>
        <v>1</v>
      </c>
      <c r="AA351" s="50" t="str">
        <f>_xll.qlSwapIndex(,,O351,SettlementDays,Currency,Calendar,FixedLegTenor,FixedLegBDC,FixedLegDayCounter,Index6M,DiscountingCurve,Permanent,Trigger,ObjectOverwrite)</f>
        <v>obj_006a5#0000</v>
      </c>
      <c r="AB351" s="50" t="str">
        <f>_xll.qlVanillaSwapFromSwapIndex(,AA351,R351)</f>
        <v>obj_00895#0000</v>
      </c>
      <c r="AH351" s="50" t="str">
        <v/>
      </c>
    </row>
    <row r="352" spans="13:34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71"/>
      <c r="R352" s="106">
        <f>_xll.qlInterestRateIndexFixingDate(AA352,S352)</f>
        <v>50027</v>
      </c>
      <c r="S352" s="106">
        <f>_xll.qlCalendarAdvance(Calendar,SettlementDate,N352,"mf",TRUE,Trigger)</f>
        <v>50031</v>
      </c>
      <c r="T352" s="106">
        <f>_xll.qlInterestRateIndexMaturity(AA352,S352)</f>
        <v>51858</v>
      </c>
      <c r="U352" s="97">
        <f>_xll.qlIndexFixing(AA352,R352,TRUE,_xll.ohTrigger(Trigger,Trigger6M,InterestRatesTrigger))</f>
        <v>1.4704051240393727E-2</v>
      </c>
      <c r="V352" s="97">
        <f>_xll.qlQuoteValue(P352,_xll.ohTrigger(Trigger,Trigger6M,InterestRatesTrigger))</f>
        <v>1.47E-2</v>
      </c>
      <c r="W352" s="94" t="b">
        <f t="shared" si="28"/>
        <v>1</v>
      </c>
      <c r="X352" s="124">
        <f t="shared" si="29"/>
        <v>4.0512403937272012E-2</v>
      </c>
      <c r="Y352" s="50" t="b">
        <f>ABS(X352/10000)&lt;=ABS('General Settings'!$D$32)</f>
        <v>1</v>
      </c>
      <c r="AA352" s="50" t="str">
        <f>_xll.qlSwapIndex(,,O352,SettlementDays,Currency,Calendar,FixedLegTenor,FixedLegBDC,FixedLegDayCounter,Index6M,DiscountingCurve,Permanent,Trigger,ObjectOverwrite)</f>
        <v>obj_00737#0000</v>
      </c>
      <c r="AB352" s="50" t="str">
        <f>_xll.qlVanillaSwapFromSwapIndex(,AA352,R352)</f>
        <v>obj_008ca#0000</v>
      </c>
      <c r="AH352" s="50" t="str">
        <v/>
      </c>
    </row>
    <row r="353" spans="13:34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71"/>
      <c r="R353" s="106">
        <f>_xll.qlInterestRateIndexFixingDate(AA353,S353)</f>
        <v>50027</v>
      </c>
      <c r="S353" s="106">
        <f>_xll.qlCalendarAdvance(Calendar,SettlementDate,N353,"mf",TRUE,Trigger)</f>
        <v>50031</v>
      </c>
      <c r="T353" s="106">
        <f>_xll.qlInterestRateIndexMaturity(AA353,S353)</f>
        <v>52222</v>
      </c>
      <c r="U353" s="97">
        <f>_xll.qlIndexFixing(AA353,R353,TRUE,_xll.ohTrigger(Trigger,Trigger6M,InterestRatesTrigger))</f>
        <v>1.4570185708963517E-2</v>
      </c>
      <c r="V353" s="97">
        <f>_xll.qlQuoteValue(P353,_xll.ohTrigger(Trigger,Trigger6M,InterestRatesTrigger))</f>
        <v>1.4570000000000001E-2</v>
      </c>
      <c r="W353" s="94" t="b">
        <f t="shared" si="28"/>
        <v>1</v>
      </c>
      <c r="X353" s="124">
        <f t="shared" si="29"/>
        <v>1.8570896351613464E-3</v>
      </c>
      <c r="Y353" s="50" t="b">
        <f>ABS(X353/10000)&lt;=ABS('General Settings'!$D$32)</f>
        <v>1</v>
      </c>
      <c r="AA353" s="50" t="str">
        <f>_xll.qlSwapIndex(,,O353,SettlementDays,Currency,Calendar,FixedLegTenor,FixedLegBDC,FixedLegDayCounter,Index6M,DiscountingCurve,Permanent,Trigger,ObjectOverwrite)</f>
        <v>obj_006d2#0000</v>
      </c>
      <c r="AB353" s="50" t="str">
        <f>_xll.qlVanillaSwapFromSwapIndex(,AA353,R353)</f>
        <v>obj_008a1#0000</v>
      </c>
      <c r="AH353" s="50" t="str">
        <v/>
      </c>
    </row>
    <row r="354" spans="13:34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71"/>
      <c r="R354" s="106">
        <f>_xll.qlInterestRateIndexFixingDate(AA354,S354)</f>
        <v>50027</v>
      </c>
      <c r="S354" s="106">
        <f>_xll.qlCalendarAdvance(Calendar,SettlementDate,N354,"mf",TRUE,Trigger)</f>
        <v>50031</v>
      </c>
      <c r="T354" s="106">
        <f>_xll.qlInterestRateIndexMaturity(AA354,S354)</f>
        <v>52587</v>
      </c>
      <c r="U354" s="97">
        <f>_xll.qlIndexFixing(AA354,R354,TRUE,_xll.ohTrigger(Trigger,Trigger6M,InterestRatesTrigger))</f>
        <v>1.4458202422068097E-2</v>
      </c>
      <c r="V354" s="97">
        <f>_xll.qlQuoteValue(P354,_xll.ohTrigger(Trigger,Trigger6M,InterestRatesTrigger))</f>
        <v>1.4450000000000001E-2</v>
      </c>
      <c r="W354" s="94" t="b">
        <f t="shared" si="28"/>
        <v>1</v>
      </c>
      <c r="X354" s="124">
        <f t="shared" si="29"/>
        <v>8.2024220680963073E-2</v>
      </c>
      <c r="Y354" s="50" t="b">
        <f>ABS(X354/10000)&lt;=ABS('General Settings'!$D$32)</f>
        <v>1</v>
      </c>
      <c r="AA354" s="50" t="str">
        <f>_xll.qlSwapIndex(,,O354,SettlementDays,Currency,Calendar,FixedLegTenor,FixedLegBDC,FixedLegDayCounter,Index6M,DiscountingCurve,Permanent,Trigger,ObjectOverwrite)</f>
        <v>obj_0078d#0000</v>
      </c>
      <c r="AB354" s="50" t="str">
        <f>_xll.qlVanillaSwapFromSwapIndex(,AA354,R354)</f>
        <v>obj_0079f#0000</v>
      </c>
      <c r="AH354" s="50" t="str">
        <v/>
      </c>
    </row>
    <row r="355" spans="13:34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71"/>
      <c r="R355" s="106">
        <f>_xll.qlInterestRateIndexFixingDate(AA355,S355)</f>
        <v>50027</v>
      </c>
      <c r="S355" s="106">
        <f>_xll.qlCalendarAdvance(Calendar,SettlementDate,N355,"mf",TRUE,Trigger)</f>
        <v>50031</v>
      </c>
      <c r="T355" s="106">
        <f>_xll.qlInterestRateIndexMaturity(AA355,S355)</f>
        <v>52953</v>
      </c>
      <c r="U355" s="97">
        <f>_xll.qlIndexFixing(AA355,R355,TRUE,_xll.ohTrigger(Trigger,Trigger6M,InterestRatesTrigger))</f>
        <v>1.4364029952560864E-2</v>
      </c>
      <c r="V355" s="97">
        <f>_xll.qlQuoteValue(P355,_xll.ohTrigger(Trigger,Trigger6M,InterestRatesTrigger))</f>
        <v>1.436E-2</v>
      </c>
      <c r="W355" s="94" t="b">
        <f t="shared" si="28"/>
        <v>1</v>
      </c>
      <c r="X355" s="124">
        <f t="shared" si="29"/>
        <v>4.0299525608643999E-2</v>
      </c>
      <c r="Y355" s="50" t="b">
        <f>ABS(X355/10000)&lt;=ABS('General Settings'!$D$32)</f>
        <v>1</v>
      </c>
      <c r="AA355" s="50" t="str">
        <f>_xll.qlSwapIndex(,,O355,SettlementDays,Currency,Calendar,FixedLegTenor,FixedLegBDC,FixedLegDayCounter,Index6M,DiscountingCurve,Permanent,Trigger,ObjectOverwrite)</f>
        <v>obj_00733#0000</v>
      </c>
      <c r="AB355" s="50" t="str">
        <f>_xll.qlVanillaSwapFromSwapIndex(,AA355,R355)</f>
        <v>obj_00800#0000</v>
      </c>
      <c r="AH355" s="50" t="str">
        <v/>
      </c>
    </row>
    <row r="356" spans="13:34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71"/>
      <c r="R356" s="106">
        <f>_xll.qlInterestRateIndexFixingDate(AA356,S356)</f>
        <v>50027</v>
      </c>
      <c r="S356" s="106">
        <f>_xll.qlCalendarAdvance(Calendar,SettlementDate,N356,"mf",TRUE,Trigger)</f>
        <v>50031</v>
      </c>
      <c r="T356" s="106">
        <f>_xll.qlInterestRateIndexMaturity(AA356,S356)</f>
        <v>53318</v>
      </c>
      <c r="U356" s="97">
        <f>_xll.qlIndexFixing(AA356,R356,TRUE,_xll.ohTrigger(Trigger,Trigger6M,InterestRatesTrigger))</f>
        <v>1.4273469102149562E-2</v>
      </c>
      <c r="V356" s="97">
        <f>_xll.qlQuoteValue(P356,_xll.ohTrigger(Trigger,Trigger6M,InterestRatesTrigger))</f>
        <v>1.426E-2</v>
      </c>
      <c r="W356" s="94" t="b">
        <f t="shared" si="28"/>
        <v>1</v>
      </c>
      <c r="X356" s="124">
        <f t="shared" si="29"/>
        <v>0.13469102149561707</v>
      </c>
      <c r="Y356" s="50" t="b">
        <f>ABS(X356/10000)&lt;=ABS('General Settings'!$D$32)</f>
        <v>1</v>
      </c>
      <c r="AA356" s="50" t="str">
        <f>_xll.qlSwapIndex(,,O356,SettlementDays,Currency,Calendar,FixedLegTenor,FixedLegBDC,FixedLegDayCounter,Index6M,DiscountingCurve,Permanent,Trigger,ObjectOverwrite)</f>
        <v>obj_0060c#0000</v>
      </c>
      <c r="AB356" s="50" t="str">
        <f>_xll.qlVanillaSwapFromSwapIndex(,AA356,R356)</f>
        <v>obj_007c8#0000</v>
      </c>
      <c r="AH356" s="50" t="str">
        <v/>
      </c>
    </row>
    <row r="357" spans="13:34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71"/>
      <c r="R357" s="106">
        <f>_xll.qlInterestRateIndexFixingDate(AA357,S357)</f>
        <v>50027</v>
      </c>
      <c r="S357" s="106">
        <f>_xll.qlCalendarAdvance(Calendar,SettlementDate,N357,"mf",TRUE,Trigger)</f>
        <v>50031</v>
      </c>
      <c r="T357" s="106">
        <f>_xll.qlInterestRateIndexMaturity(AA357,S357)</f>
        <v>53685</v>
      </c>
      <c r="U357" s="97">
        <f>_xll.qlIndexFixing(AA357,R357,TRUE,_xll.ohTrigger(Trigger,Trigger6M,InterestRatesTrigger))</f>
        <v>1.4188417888311558E-2</v>
      </c>
      <c r="V357" s="97">
        <f>_xll.qlQuoteValue(P357,_xll.ohTrigger(Trigger,Trigger6M,InterestRatesTrigger))</f>
        <v>1.4190000000000001E-2</v>
      </c>
      <c r="W357" s="94" t="b">
        <f t="shared" si="28"/>
        <v>1</v>
      </c>
      <c r="X357" s="124">
        <f t="shared" si="29"/>
        <v>-1.5821116884431885E-2</v>
      </c>
      <c r="Y357" s="50" t="b">
        <f>ABS(X357/10000)&lt;=ABS('General Settings'!$D$32)</f>
        <v>1</v>
      </c>
      <c r="AA357" s="50" t="str">
        <f>_xll.qlSwapIndex(,,O357,SettlementDays,Currency,Calendar,FixedLegTenor,FixedLegBDC,FixedLegDayCounter,Index6M,DiscountingCurve,Permanent,Trigger,ObjectOverwrite)</f>
        <v>obj_00661#0000</v>
      </c>
      <c r="AB357" s="50" t="str">
        <f>_xll.qlVanillaSwapFromSwapIndex(,AA357,R357)</f>
        <v>obj_00806#0000</v>
      </c>
      <c r="AH357" s="50" t="str">
        <v/>
      </c>
    </row>
    <row r="358" spans="13:34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71"/>
      <c r="R358" s="106">
        <f>_xll.qlInterestRateIndexFixingDate(AA358,S358)</f>
        <v>50027</v>
      </c>
      <c r="S358" s="106">
        <f>_xll.qlCalendarAdvance(Calendar,SettlementDate,N358,"mf",TRUE,Trigger)</f>
        <v>50031</v>
      </c>
      <c r="T358" s="106">
        <f>_xll.qlInterestRateIndexMaturity(AA358,S358)</f>
        <v>54049</v>
      </c>
      <c r="U358" s="97">
        <f>_xll.qlIndexFixing(AA358,R358,TRUE,_xll.ohTrigger(Trigger,Trigger6M,InterestRatesTrigger))</f>
        <v>1.4108626288171753E-2</v>
      </c>
      <c r="V358" s="97">
        <f>_xll.qlQuoteValue(P358,_xll.ohTrigger(Trigger,Trigger6M,InterestRatesTrigger))</f>
        <v>1.4110000000000001E-2</v>
      </c>
      <c r="W358" s="94" t="b">
        <f t="shared" si="28"/>
        <v>1</v>
      </c>
      <c r="X358" s="124">
        <f t="shared" si="29"/>
        <v>-1.3737118282480809E-2</v>
      </c>
      <c r="Y358" s="50" t="b">
        <f>ABS(X358/10000)&lt;=ABS('General Settings'!$D$32)</f>
        <v>1</v>
      </c>
      <c r="AA358" s="50" t="str">
        <f>_xll.qlSwapIndex(,,O358,SettlementDays,Currency,Calendar,FixedLegTenor,FixedLegBDC,FixedLegDayCounter,Index6M,DiscountingCurve,Permanent,Trigger,ObjectOverwrite)</f>
        <v>obj_006c9#0000</v>
      </c>
      <c r="AB358" s="50" t="str">
        <f>_xll.qlVanillaSwapFromSwapIndex(,AA358,R358)</f>
        <v>obj_007d0#0000</v>
      </c>
      <c r="AH358" s="50" t="str">
        <v/>
      </c>
    </row>
    <row r="359" spans="13:34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71"/>
      <c r="R359" s="106">
        <f>_xll.qlInterestRateIndexFixingDate(AA359,S359)</f>
        <v>50027</v>
      </c>
      <c r="S359" s="106">
        <f>_xll.qlCalendarAdvance(Calendar,SettlementDate,N359,"mf",TRUE,Trigger)</f>
        <v>50031</v>
      </c>
      <c r="T359" s="106">
        <f>_xll.qlInterestRateIndexMaturity(AA359,S359)</f>
        <v>54414</v>
      </c>
      <c r="U359" s="97">
        <f>_xll.qlIndexFixing(AA359,R359,TRUE,_xll.ohTrigger(Trigger,Trigger6M,InterestRatesTrigger))</f>
        <v>1.4035334975892445E-2</v>
      </c>
      <c r="V359" s="97">
        <f>_xll.qlQuoteValue(P359,_xll.ohTrigger(Trigger,Trigger6M,InterestRatesTrigger))</f>
        <v>1.4040000000000002E-2</v>
      </c>
      <c r="W359" s="94" t="b">
        <f t="shared" si="28"/>
        <v>1</v>
      </c>
      <c r="X359" s="124">
        <f t="shared" si="29"/>
        <v>-4.6650241075571475E-2</v>
      </c>
      <c r="Y359" s="50" t="b">
        <f>ABS(X359/10000)&lt;=ABS('General Settings'!$D$32)</f>
        <v>1</v>
      </c>
      <c r="AA359" s="50" t="str">
        <f>_xll.qlSwapIndex(,,O359,SettlementDays,Currency,Calendar,FixedLegTenor,FixedLegBDC,FixedLegDayCounter,Index6M,DiscountingCurve,Permanent,Trigger,ObjectOverwrite)</f>
        <v>obj_0074d#0000</v>
      </c>
      <c r="AB359" s="50" t="str">
        <f>_xll.qlVanillaSwapFromSwapIndex(,AA359,R359)</f>
        <v>obj_008a3#0000</v>
      </c>
      <c r="AH359" s="50" t="str">
        <v/>
      </c>
    </row>
    <row r="360" spans="13:34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71"/>
      <c r="R360" s="106">
        <f>_xll.qlInterestRateIndexFixingDate(AA360,S360)</f>
        <v>50027</v>
      </c>
      <c r="S360" s="106">
        <f>_xll.qlCalendarAdvance(Calendar,SettlementDate,N360,"mf",TRUE,Trigger)</f>
        <v>50031</v>
      </c>
      <c r="T360" s="106">
        <f>_xll.qlInterestRateIndexMaturity(AA360,S360)</f>
        <v>54779</v>
      </c>
      <c r="U360" s="97">
        <f>_xll.qlIndexFixing(AA360,R360,TRUE,_xll.ohTrigger(Trigger,Trigger6M,InterestRatesTrigger))</f>
        <v>1.3962198502787609E-2</v>
      </c>
      <c r="V360" s="97">
        <f>_xll.qlQuoteValue(P360,_xll.ohTrigger(Trigger,Trigger6M,InterestRatesTrigger))</f>
        <v>1.3960000000000002E-2</v>
      </c>
      <c r="W360" s="94" t="b">
        <f t="shared" si="28"/>
        <v>1</v>
      </c>
      <c r="X360" s="124">
        <f t="shared" si="29"/>
        <v>2.1985027876068181E-2</v>
      </c>
      <c r="Y360" s="50" t="b">
        <f>ABS(X360/10000)&lt;=ABS('General Settings'!$D$32)</f>
        <v>1</v>
      </c>
      <c r="AA360" s="50" t="str">
        <f>_xll.qlSwapIndex(,,O360,SettlementDays,Currency,Calendar,FixedLegTenor,FixedLegBDC,FixedLegDayCounter,Index6M,DiscountingCurve,Permanent,Trigger,ObjectOverwrite)</f>
        <v>obj_00797#0000</v>
      </c>
      <c r="AB360" s="50" t="str">
        <f>_xll.qlVanillaSwapFromSwapIndex(,AA360,R360)</f>
        <v>obj_007f5#0000</v>
      </c>
      <c r="AH360" s="50" t="str">
        <v/>
      </c>
    </row>
    <row r="361" spans="13:34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71"/>
      <c r="R361" s="106">
        <f>_xll.qlInterestRateIndexFixingDate(AA361,S361)</f>
        <v>50027</v>
      </c>
      <c r="S361" s="106">
        <f>_xll.qlCalendarAdvance(Calendar,SettlementDate,N361,"mf",TRUE,Trigger)</f>
        <v>50031</v>
      </c>
      <c r="T361" s="106">
        <f>_xll.qlInterestRateIndexMaturity(AA361,S361)</f>
        <v>55144</v>
      </c>
      <c r="U361" s="97">
        <f>_xll.qlIndexFixing(AA361,R361,TRUE,_xll.ohTrigger(Trigger,Trigger6M,InterestRatesTrigger))</f>
        <v>1.3892392065153686E-2</v>
      </c>
      <c r="V361" s="97">
        <f>_xll.qlQuoteValue(P361,_xll.ohTrigger(Trigger,Trigger6M,InterestRatesTrigger))</f>
        <v>1.389E-2</v>
      </c>
      <c r="W361" s="94" t="b">
        <f t="shared" si="28"/>
        <v>1</v>
      </c>
      <c r="X361" s="124">
        <f t="shared" si="29"/>
        <v>2.3920651536866316E-2</v>
      </c>
      <c r="Y361" s="50" t="b">
        <f>ABS(X361/10000)&lt;=ABS('General Settings'!$D$32)</f>
        <v>1</v>
      </c>
      <c r="AA361" s="50" t="str">
        <f>_xll.qlSwapIndex(,,O361,SettlementDays,Currency,Calendar,FixedLegTenor,FixedLegBDC,FixedLegDayCounter,Index6M,DiscountingCurve,Permanent,Trigger,ObjectOverwrite)</f>
        <v>obj_006ac#0000</v>
      </c>
      <c r="AB361" s="50" t="str">
        <f>_xll.qlVanillaSwapFromSwapIndex(,AA361,R361)</f>
        <v>obj_007f0#0000</v>
      </c>
      <c r="AH361" s="50" t="str">
        <v/>
      </c>
    </row>
    <row r="362" spans="13:34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71"/>
      <c r="R362" s="106">
        <f>_xll.qlInterestRateIndexFixingDate(AA362,S362)</f>
        <v>50027</v>
      </c>
      <c r="S362" s="106">
        <f>_xll.qlCalendarAdvance(Calendar,SettlementDate,N362,"mf",TRUE,Trigger)</f>
        <v>50031</v>
      </c>
      <c r="T362" s="106">
        <f>_xll.qlInterestRateIndexMaturity(AA362,S362)</f>
        <v>55509</v>
      </c>
      <c r="U362" s="97">
        <f>_xll.qlIndexFixing(AA362,R362,TRUE,_xll.ohTrigger(Trigger,Trigger6M,InterestRatesTrigger))</f>
        <v>1.3825964637121884E-2</v>
      </c>
      <c r="V362" s="97">
        <f>_xll.qlQuoteValue(P362,_xll.ohTrigger(Trigger,Trigger6M,InterestRatesTrigger))</f>
        <v>1.383E-2</v>
      </c>
      <c r="W362" s="94" t="b">
        <f t="shared" si="28"/>
        <v>1</v>
      </c>
      <c r="X362" s="124">
        <f t="shared" si="29"/>
        <v>-4.0353628781159001E-2</v>
      </c>
      <c r="Y362" s="50" t="b">
        <f>ABS(X362/10000)&lt;=ABS('General Settings'!$D$32)</f>
        <v>1</v>
      </c>
      <c r="AA362" s="50" t="str">
        <f>_xll.qlSwapIndex(,,O362,SettlementDays,Currency,Calendar,FixedLegTenor,FixedLegBDC,FixedLegDayCounter,Index6M,DiscountingCurve,Permanent,Trigger,ObjectOverwrite)</f>
        <v>obj_00672#0000</v>
      </c>
      <c r="AB362" s="50" t="str">
        <f>_xll.qlVanillaSwapFromSwapIndex(,AA362,R362)</f>
        <v>obj_008e0#0000</v>
      </c>
      <c r="AH362" s="50" t="str">
        <v/>
      </c>
    </row>
    <row r="363" spans="13:34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71"/>
      <c r="R363" s="106">
        <f>_xll.qlInterestRateIndexFixingDate(AA363,S363)</f>
        <v>50027</v>
      </c>
      <c r="S363" s="106">
        <f>_xll.qlCalendarAdvance(Calendar,SettlementDate,N363,"mf",TRUE,Trigger)</f>
        <v>50031</v>
      </c>
      <c r="T363" s="106">
        <f>_xll.qlInterestRateIndexMaturity(AA363,S363)</f>
        <v>57336</v>
      </c>
      <c r="U363" s="97">
        <f>_xll.qlIndexFixing(AA363,R363,TRUE,_xll.ohTrigger(Trigger,Trigger6M,InterestRatesTrigger))</f>
        <v>1.3451393005396122E-2</v>
      </c>
      <c r="V363" s="97">
        <f>_xll.qlQuoteValue(P363,_xll.ohTrigger(Trigger,Trigger6M,InterestRatesTrigger))</f>
        <v>1.345E-2</v>
      </c>
      <c r="W363" s="94" t="b">
        <f t="shared" si="28"/>
        <v>1</v>
      </c>
      <c r="X363" s="124">
        <f t="shared" si="29"/>
        <v>1.3930053961216243E-2</v>
      </c>
      <c r="Y363" s="50" t="b">
        <f>ABS(X363/10000)&lt;=ABS('General Settings'!$D$32)</f>
        <v>1</v>
      </c>
      <c r="AA363" s="50" t="str">
        <f>_xll.qlSwapIndex(,,O363,SettlementDays,Currency,Calendar,FixedLegTenor,FixedLegBDC,FixedLegDayCounter,Index6M,DiscountingCurve,Permanent,Trigger,ObjectOverwrite)</f>
        <v>obj_00792#0000</v>
      </c>
      <c r="AB363" s="50" t="str">
        <f>_xll.qlVanillaSwapFromSwapIndex(,AA363,R363)</f>
        <v>obj_007f4#0000</v>
      </c>
      <c r="AH363" s="50" t="str">
        <v/>
      </c>
    </row>
    <row r="364" spans="13:34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71"/>
      <c r="R364" s="106">
        <f>_xll.qlInterestRateIndexFixingDate(AA364,S364)</f>
        <v>50027</v>
      </c>
      <c r="S364" s="106">
        <f>_xll.qlCalendarAdvance(Calendar,SettlementDate,N364,"mf",TRUE,Trigger)</f>
        <v>50031</v>
      </c>
      <c r="T364" s="106">
        <f>_xll.qlInterestRateIndexMaturity(AA364,S364)</f>
        <v>59162</v>
      </c>
      <c r="U364" s="97">
        <f>_xll.qlIndexFixing(AA364,R364,TRUE,_xll.ohTrigger(Trigger,Trigger6M,InterestRatesTrigger))</f>
        <v>1.2801241994348789E-2</v>
      </c>
      <c r="V364" s="97">
        <f>_xll.qlQuoteValue(P364,_xll.ohTrigger(Trigger,Trigger6M,InterestRatesTrigger))</f>
        <v>1.2800000000000001E-2</v>
      </c>
      <c r="W364" s="94" t="b">
        <f t="shared" si="28"/>
        <v>1</v>
      </c>
      <c r="X364" s="124">
        <f t="shared" si="29"/>
        <v>1.2419943487881197E-2</v>
      </c>
      <c r="Y364" s="50" t="b">
        <f>ABS(X364/10000)&lt;=ABS('General Settings'!$D$32)</f>
        <v>1</v>
      </c>
      <c r="AA364" s="50" t="str">
        <f>_xll.qlSwapIndex(,,O364,SettlementDays,Currency,Calendar,FixedLegTenor,FixedLegBDC,FixedLegDayCounter,Index6M,DiscountingCurve,Permanent,Trigger,ObjectOverwrite)</f>
        <v>obj_006a7#0000</v>
      </c>
      <c r="AB364" s="50" t="str">
        <f>_xll.qlVanillaSwapFromSwapIndex(,AA364,R364)</f>
        <v>obj_007cf#0000</v>
      </c>
      <c r="AH364" s="50" t="str">
        <v/>
      </c>
    </row>
    <row r="365" spans="13:34" x14ac:dyDescent="0.2">
      <c r="M365" s="94" t="s">
        <v>155</v>
      </c>
      <c r="N365" s="94" t="s">
        <v>89</v>
      </c>
      <c r="O365" s="94" t="s">
        <v>92</v>
      </c>
      <c r="P365" s="94" t="str">
        <f t="shared" si="27"/>
        <v>EUR20F30Y_Quote</v>
      </c>
      <c r="Q365" s="171"/>
      <c r="R365" s="106">
        <f>_xll.qlInterestRateIndexFixingDate(AA365,S365)</f>
        <v>50027</v>
      </c>
      <c r="S365" s="106">
        <f>_xll.qlCalendarAdvance(Calendar,SettlementDate,N365,"mf",TRUE,Trigger)</f>
        <v>50031</v>
      </c>
      <c r="T365" s="106">
        <f>_xll.qlInterestRateIndexMaturity(AA365,S365)</f>
        <v>60988</v>
      </c>
      <c r="U365" s="97">
        <f>_xll.qlIndexFixing(AA365,R365,TRUE,_xll.ohTrigger(Trigger,Trigger6M,InterestRatesTrigger))</f>
        <v>1.2151182214744614E-2</v>
      </c>
      <c r="V365" s="97">
        <f>_xll.qlQuoteValue(P365,_xll.ohTrigger(Trigger,Trigger6M,InterestRatesTrigger))</f>
        <v>1.2150000000000001E-2</v>
      </c>
      <c r="W365" s="94" t="b">
        <f t="shared" si="28"/>
        <v>1</v>
      </c>
      <c r="X365" s="124">
        <f t="shared" si="29"/>
        <v>1.1822147446133302E-2</v>
      </c>
      <c r="Y365" s="131" t="b">
        <f>ABS(X365/10000)&lt;=ABS('General Settings'!$D$32)</f>
        <v>1</v>
      </c>
      <c r="AA365" s="50" t="str">
        <f>_xll.qlSwapIndex(,,O365,SettlementDays,Currency,Calendar,FixedLegTenor,FixedLegBDC,FixedLegDayCounter,Index6M,DiscountingCurve,Permanent,Trigger,ObjectOverwrite)</f>
        <v>obj_0077b#0000</v>
      </c>
      <c r="AB365" s="50" t="str">
        <f>_xll.qlVanillaSwapFromSwapIndex(,AA365,R365)</f>
        <v>obj_00867#0000</v>
      </c>
      <c r="AH365" s="50" t="str">
        <v/>
      </c>
    </row>
    <row r="366" spans="13:34" x14ac:dyDescent="0.2">
      <c r="M366" s="163" t="s">
        <v>155</v>
      </c>
      <c r="N366" s="163" t="s">
        <v>90</v>
      </c>
      <c r="O366" s="163" t="s">
        <v>33</v>
      </c>
      <c r="P366" s="163" t="str">
        <f t="shared" si="27"/>
        <v>EUR25F1Y_Quote</v>
      </c>
      <c r="Q366" s="175"/>
      <c r="R366" s="164">
        <f>_xll.qlInterestRateIndexFixingDate(AA366,S366)</f>
        <v>51854</v>
      </c>
      <c r="S366" s="164">
        <f>_xll.qlCalendarAdvance(Calendar,SettlementDate,N366,"mf",TRUE,Trigger)</f>
        <v>51858</v>
      </c>
      <c r="T366" s="164">
        <f>_xll.qlInterestRateIndexMaturity(AA366,S366)</f>
        <v>52223</v>
      </c>
      <c r="U366" s="165">
        <f>_xll.qlIndexFixing(AA366,R366,TRUE,_xll.ohTrigger(Trigger,Trigger6M,InterestRatesTrigger))</f>
        <v>1.3869565300493091E-2</v>
      </c>
      <c r="V366" s="165">
        <f>_xll.qlQuoteValue(P366,_xll.ohTrigger(Trigger,Trigger6M,InterestRatesTrigger))</f>
        <v>1.3880000000000002E-2</v>
      </c>
      <c r="W366" s="163" t="b">
        <f t="shared" si="28"/>
        <v>1</v>
      </c>
      <c r="X366" s="166">
        <f t="shared" si="29"/>
        <v>-0.10434699506910866</v>
      </c>
      <c r="Y366" s="123" t="b">
        <f>ABS(X366/10000)&lt;=ABS('General Settings'!$D$32)</f>
        <v>1</v>
      </c>
      <c r="AA366" s="50" t="str">
        <f>_xll.qlSwapIndex(,,O366,SettlementDays,Currency,Calendar,FixedLegTenor,FixedLegBDC,FixedLegDayCounter,Index6M,DiscountingCurve,Permanent,Trigger,ObjectOverwrite)</f>
        <v>obj_00717#0000</v>
      </c>
      <c r="AB366" s="50" t="str">
        <f>_xll.qlVanillaSwapFromSwapIndex(,AA366,R366)</f>
        <v>obj_008c3#0000</v>
      </c>
      <c r="AH366" s="50" t="str">
        <v/>
      </c>
    </row>
    <row r="367" spans="13:34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71"/>
      <c r="R367" s="106">
        <f>_xll.qlInterestRateIndexFixingDate(AA367,S367)</f>
        <v>51854</v>
      </c>
      <c r="S367" s="106">
        <f>_xll.qlCalendarAdvance(Calendar,SettlementDate,N367,"mf",TRUE,Trigger)</f>
        <v>51858</v>
      </c>
      <c r="T367" s="106">
        <f>_xll.qlInterestRateIndexMaturity(AA367,S367)</f>
        <v>52588</v>
      </c>
      <c r="U367" s="97">
        <f>_xll.qlIndexFixing(AA367,R367,TRUE,_xll.ohTrigger(Trigger,Trigger6M,InterestRatesTrigger))</f>
        <v>1.3811528478280714E-2</v>
      </c>
      <c r="V367" s="97">
        <f>_xll.qlQuoteValue(P367,_xll.ohTrigger(Trigger,Trigger6M,InterestRatesTrigger))</f>
        <v>1.3769999999999999E-2</v>
      </c>
      <c r="W367" s="94" t="b">
        <f t="shared" si="28"/>
        <v>1</v>
      </c>
      <c r="X367" s="124">
        <f t="shared" si="29"/>
        <v>0.41528478280714387</v>
      </c>
      <c r="Y367" s="50" t="b">
        <f>ABS(X367/10000)&lt;=ABS('General Settings'!$D$32)</f>
        <v>1</v>
      </c>
      <c r="AA367" s="50" t="str">
        <f>_xll.qlSwapIndex(,,O367,SettlementDays,Currency,Calendar,FixedLegTenor,FixedLegBDC,FixedLegDayCounter,Index6M,DiscountingCurve,Permanent,Trigger,ObjectOverwrite)</f>
        <v>obj_006de#0000</v>
      </c>
      <c r="AB367" s="50" t="str">
        <f>_xll.qlVanillaSwapFromSwapIndex(,AA367,R367)</f>
        <v>obj_007c6#0000</v>
      </c>
      <c r="AH367" s="50" t="str">
        <v/>
      </c>
    </row>
    <row r="368" spans="13:34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71"/>
      <c r="R368" s="106">
        <f>_xll.qlInterestRateIndexFixingDate(AA368,S368)</f>
        <v>51854</v>
      </c>
      <c r="S368" s="106">
        <f>_xll.qlCalendarAdvance(Calendar,SettlementDate,N368,"mf",TRUE,Trigger)</f>
        <v>51858</v>
      </c>
      <c r="T368" s="106">
        <f>_xll.qlInterestRateIndexMaturity(AA368,S368)</f>
        <v>52954</v>
      </c>
      <c r="U368" s="97">
        <f>_xll.qlIndexFixing(AA368,R368,TRUE,_xll.ohTrigger(Trigger,Trigger6M,InterestRatesTrigger))</f>
        <v>1.3764088245834794E-2</v>
      </c>
      <c r="V368" s="97">
        <f>_xll.qlQuoteValue(P368,_xll.ohTrigger(Trigger,Trigger6M,InterestRatesTrigger))</f>
        <v>1.375E-2</v>
      </c>
      <c r="W368" s="94" t="b">
        <f t="shared" si="28"/>
        <v>1</v>
      </c>
      <c r="X368" s="124">
        <f t="shared" si="29"/>
        <v>0.14088245834794136</v>
      </c>
      <c r="Y368" s="50" t="b">
        <f>ABS(X368/10000)&lt;=ABS('General Settings'!$D$32)</f>
        <v>1</v>
      </c>
      <c r="AA368" s="50" t="str">
        <f>_xll.qlSwapIndex(,,O368,SettlementDays,Currency,Calendar,FixedLegTenor,FixedLegBDC,FixedLegDayCounter,Index6M,DiscountingCurve,Permanent,Trigger,ObjectOverwrite)</f>
        <v>obj_0070e#0000</v>
      </c>
      <c r="AB368" s="50" t="str">
        <f>_xll.qlVanillaSwapFromSwapIndex(,AA368,R368)</f>
        <v>obj_007ee#0000</v>
      </c>
      <c r="AH368" s="50" t="str">
        <v/>
      </c>
    </row>
    <row r="369" spans="13:34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71"/>
      <c r="R369" s="106">
        <f>_xll.qlInterestRateIndexFixingDate(AA369,S369)</f>
        <v>51854</v>
      </c>
      <c r="S369" s="106">
        <f>_xll.qlCalendarAdvance(Calendar,SettlementDate,N369,"mf",TRUE,Trigger)</f>
        <v>51858</v>
      </c>
      <c r="T369" s="106">
        <f>_xll.qlInterestRateIndexMaturity(AA369,S369)</f>
        <v>53323</v>
      </c>
      <c r="U369" s="97">
        <f>_xll.qlIndexFixing(AA369,R369,TRUE,_xll.ohTrigger(Trigger,Trigger6M,InterestRatesTrigger))</f>
        <v>1.3699088978673874E-2</v>
      </c>
      <c r="V369" s="97">
        <f>_xll.qlQuoteValue(P369,_xll.ohTrigger(Trigger,Trigger6M,InterestRatesTrigger))</f>
        <v>1.367E-2</v>
      </c>
      <c r="W369" s="94" t="b">
        <f t="shared" si="28"/>
        <v>1</v>
      </c>
      <c r="X369" s="124">
        <f t="shared" si="29"/>
        <v>0.2908897867387461</v>
      </c>
      <c r="Y369" s="50" t="b">
        <f>ABS(X369/10000)&lt;=ABS('General Settings'!$D$32)</f>
        <v>1</v>
      </c>
      <c r="AA369" s="50" t="str">
        <f>_xll.qlSwapIndex(,,O369,SettlementDays,Currency,Calendar,FixedLegTenor,FixedLegBDC,FixedLegDayCounter,Index6M,DiscountingCurve,Permanent,Trigger,ObjectOverwrite)</f>
        <v>obj_00607#0000</v>
      </c>
      <c r="AB369" s="50" t="str">
        <f>_xll.qlVanillaSwapFromSwapIndex(,AA369,R369)</f>
        <v>obj_007bd#0000</v>
      </c>
      <c r="AH369" s="50" t="str">
        <v/>
      </c>
    </row>
    <row r="370" spans="13:34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71"/>
      <c r="R370" s="106">
        <f>_xll.qlInterestRateIndexFixingDate(AA370,S370)</f>
        <v>51854</v>
      </c>
      <c r="S370" s="106">
        <f>_xll.qlCalendarAdvance(Calendar,SettlementDate,N370,"mf",TRUE,Trigger)</f>
        <v>51858</v>
      </c>
      <c r="T370" s="106">
        <f>_xll.qlInterestRateIndexMaturity(AA370,S370)</f>
        <v>53685</v>
      </c>
      <c r="U370" s="97">
        <f>_xll.qlIndexFixing(AA370,R370,TRUE,_xll.ohTrigger(Trigger,Trigger6M,InterestRatesTrigger))</f>
        <v>1.3636355046622767E-2</v>
      </c>
      <c r="V370" s="97">
        <f>_xll.qlQuoteValue(P370,_xll.ohTrigger(Trigger,Trigger6M,InterestRatesTrigger))</f>
        <v>1.3640000000000001E-2</v>
      </c>
      <c r="W370" s="94" t="b">
        <f t="shared" si="28"/>
        <v>1</v>
      </c>
      <c r="X370" s="124">
        <f t="shared" si="29"/>
        <v>-3.6449533772336257E-2</v>
      </c>
      <c r="Y370" s="50" t="b">
        <f>ABS(X370/10000)&lt;=ABS('General Settings'!$D$32)</f>
        <v>1</v>
      </c>
      <c r="AA370" s="50" t="str">
        <f>_xll.qlSwapIndex(,,O370,SettlementDays,Currency,Calendar,FixedLegTenor,FixedLegBDC,FixedLegDayCounter,Index6M,DiscountingCurve,Permanent,Trigger,ObjectOverwrite)</f>
        <v>obj_00739#0000</v>
      </c>
      <c r="AB370" s="50" t="str">
        <f>_xll.qlVanillaSwapFromSwapIndex(,AA370,R370)</f>
        <v>obj_008a7#0000</v>
      </c>
      <c r="AH370" s="50" t="str">
        <v/>
      </c>
    </row>
    <row r="371" spans="13:34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71"/>
      <c r="R371" s="106">
        <f>_xll.qlInterestRateIndexFixingDate(AA371,S371)</f>
        <v>51854</v>
      </c>
      <c r="S371" s="106">
        <f>_xll.qlCalendarAdvance(Calendar,SettlementDate,N371,"mf",TRUE,Trigger)</f>
        <v>51858</v>
      </c>
      <c r="T371" s="106">
        <f>_xll.qlInterestRateIndexMaturity(AA371,S371)</f>
        <v>54049</v>
      </c>
      <c r="U371" s="97">
        <f>_xll.qlIndexFixing(AA371,R371,TRUE,_xll.ohTrigger(Trigger,Trigger6M,InterestRatesTrigger))</f>
        <v>1.3573615078371459E-2</v>
      </c>
      <c r="V371" s="97">
        <f>_xll.qlQuoteValue(P371,_xll.ohTrigger(Trigger,Trigger6M,InterestRatesTrigger))</f>
        <v>1.357E-2</v>
      </c>
      <c r="W371" s="94" t="b">
        <f t="shared" si="28"/>
        <v>1</v>
      </c>
      <c r="X371" s="124">
        <f t="shared" si="29"/>
        <v>3.6150783714588436E-2</v>
      </c>
      <c r="Y371" s="50" t="b">
        <f>ABS(X371/10000)&lt;=ABS('General Settings'!$D$32)</f>
        <v>1</v>
      </c>
      <c r="AA371" s="50" t="str">
        <f>_xll.qlSwapIndex(,,O371,SettlementDays,Currency,Calendar,FixedLegTenor,FixedLegBDC,FixedLegDayCounter,Index6M,DiscountingCurve,Permanent,Trigger,ObjectOverwrite)</f>
        <v>obj_006ec#0000</v>
      </c>
      <c r="AB371" s="50" t="str">
        <f>_xll.qlVanillaSwapFromSwapIndex(,AA371,R371)</f>
        <v>obj_0081a#0000</v>
      </c>
      <c r="AH371" s="50" t="str">
        <v/>
      </c>
    </row>
    <row r="372" spans="13:34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71"/>
      <c r="R372" s="106">
        <f>_xll.qlInterestRateIndexFixingDate(AA372,S372)</f>
        <v>51854</v>
      </c>
      <c r="S372" s="106">
        <f>_xll.qlCalendarAdvance(Calendar,SettlementDate,N372,"mf",TRUE,Trigger)</f>
        <v>51858</v>
      </c>
      <c r="T372" s="106">
        <f>_xll.qlInterestRateIndexMaturity(AA372,S372)</f>
        <v>54415</v>
      </c>
      <c r="U372" s="97">
        <f>_xll.qlIndexFixing(AA372,R372,TRUE,_xll.ohTrigger(Trigger,Trigger6M,InterestRatesTrigger))</f>
        <v>1.3516536606622801E-2</v>
      </c>
      <c r="V372" s="97">
        <f>_xll.qlQuoteValue(P372,_xll.ohTrigger(Trigger,Trigger6M,InterestRatesTrigger))</f>
        <v>1.3520000000000001E-2</v>
      </c>
      <c r="W372" s="94" t="b">
        <f t="shared" si="28"/>
        <v>1</v>
      </c>
      <c r="X372" s="124">
        <f t="shared" si="29"/>
        <v>-3.4633933771992947E-2</v>
      </c>
      <c r="Y372" s="50" t="b">
        <f>ABS(X372/10000)&lt;=ABS('General Settings'!$D$32)</f>
        <v>1</v>
      </c>
      <c r="AA372" s="50" t="str">
        <f>_xll.qlSwapIndex(,,O372,SettlementDays,Currency,Calendar,FixedLegTenor,FixedLegBDC,FixedLegDayCounter,Index6M,DiscountingCurve,Permanent,Trigger,ObjectOverwrite)</f>
        <v>obj_00700#0000</v>
      </c>
      <c r="AB372" s="50" t="str">
        <f>_xll.qlVanillaSwapFromSwapIndex(,AA372,R372)</f>
        <v>obj_0084a#0000</v>
      </c>
      <c r="AH372" s="50" t="str">
        <v/>
      </c>
    </row>
    <row r="373" spans="13:34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71"/>
      <c r="R373" s="106">
        <f>_xll.qlInterestRateIndexFixingDate(AA373,S373)</f>
        <v>51854</v>
      </c>
      <c r="S373" s="106">
        <f>_xll.qlCalendarAdvance(Calendar,SettlementDate,N373,"mf",TRUE,Trigger)</f>
        <v>51858</v>
      </c>
      <c r="T373" s="106">
        <f>_xll.qlInterestRateIndexMaturity(AA373,S373)</f>
        <v>54780</v>
      </c>
      <c r="U373" s="97">
        <f>_xll.qlIndexFixing(AA373,R373,TRUE,_xll.ohTrigger(Trigger,Trigger6M,InterestRatesTrigger))</f>
        <v>1.3455353392043156E-2</v>
      </c>
      <c r="V373" s="97">
        <f>_xll.qlQuoteValue(P373,_xll.ohTrigger(Trigger,Trigger6M,InterestRatesTrigger))</f>
        <v>1.3460000000000001E-2</v>
      </c>
      <c r="W373" s="94" t="b">
        <f t="shared" si="28"/>
        <v>1</v>
      </c>
      <c r="X373" s="124">
        <f t="shared" si="29"/>
        <v>-4.6466079568451002E-2</v>
      </c>
      <c r="Y373" s="50" t="b">
        <f>ABS(X373/10000)&lt;=ABS('General Settings'!$D$32)</f>
        <v>1</v>
      </c>
      <c r="AA373" s="50" t="str">
        <f>_xll.qlSwapIndex(,,O373,SettlementDays,Currency,Calendar,FixedLegTenor,FixedLegBDC,FixedLegDayCounter,Index6M,DiscountingCurve,Permanent,Trigger,ObjectOverwrite)</f>
        <v>obj_00793#0000</v>
      </c>
      <c r="AB373" s="50" t="str">
        <f>_xll.qlVanillaSwapFromSwapIndex(,AA373,R373)</f>
        <v>obj_00881#0000</v>
      </c>
      <c r="AH373" s="50" t="str">
        <v/>
      </c>
    </row>
    <row r="374" spans="13:34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71"/>
      <c r="R374" s="106">
        <f>_xll.qlInterestRateIndexFixingDate(AA374,S374)</f>
        <v>51854</v>
      </c>
      <c r="S374" s="106">
        <f>_xll.qlCalendarAdvance(Calendar,SettlementDate,N374,"mf",TRUE,Trigger)</f>
        <v>51858</v>
      </c>
      <c r="T374" s="106">
        <f>_xll.qlInterestRateIndexMaturity(AA374,S374)</f>
        <v>55145</v>
      </c>
      <c r="U374" s="97">
        <f>_xll.qlIndexFixing(AA374,R374,TRUE,_xll.ohTrigger(Trigger,Trigger6M,InterestRatesTrigger))</f>
        <v>1.3396302116658088E-2</v>
      </c>
      <c r="V374" s="97">
        <f>_xll.qlQuoteValue(P374,_xll.ohTrigger(Trigger,Trigger6M,InterestRatesTrigger))</f>
        <v>1.34E-2</v>
      </c>
      <c r="W374" s="94" t="b">
        <f t="shared" si="28"/>
        <v>1</v>
      </c>
      <c r="X374" s="124">
        <f t="shared" si="29"/>
        <v>-3.697883341912192E-2</v>
      </c>
      <c r="Y374" s="50" t="b">
        <f>ABS(X374/10000)&lt;=ABS('General Settings'!$D$32)</f>
        <v>1</v>
      </c>
      <c r="AA374" s="50" t="str">
        <f>_xll.qlSwapIndex(,,O374,SettlementDays,Currency,Calendar,FixedLegTenor,FixedLegBDC,FixedLegDayCounter,Index6M,DiscountingCurve,Permanent,Trigger,ObjectOverwrite)</f>
        <v>obj_00711#0000</v>
      </c>
      <c r="AB374" s="50" t="str">
        <f>_xll.qlVanillaSwapFromSwapIndex(,AA374,R374)</f>
        <v>obj_00846#0000</v>
      </c>
      <c r="AH374" s="50" t="str">
        <v/>
      </c>
    </row>
    <row r="375" spans="13:34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71"/>
      <c r="R375" s="106">
        <f>_xll.qlInterestRateIndexFixingDate(AA375,S375)</f>
        <v>51854</v>
      </c>
      <c r="S375" s="106">
        <f>_xll.qlCalendarAdvance(Calendar,SettlementDate,N375,"mf",TRUE,Trigger)</f>
        <v>51858</v>
      </c>
      <c r="T375" s="106">
        <f>_xll.qlInterestRateIndexMaturity(AA375,S375)</f>
        <v>55514</v>
      </c>
      <c r="U375" s="97">
        <f>_xll.qlIndexFixing(AA375,R375,TRUE,_xll.ohTrigger(Trigger,Trigger6M,InterestRatesTrigger))</f>
        <v>1.333915319044859E-2</v>
      </c>
      <c r="V375" s="97">
        <f>_xll.qlQuoteValue(P375,_xll.ohTrigger(Trigger,Trigger6M,InterestRatesTrigger))</f>
        <v>1.3340000000000001E-2</v>
      </c>
      <c r="W375" s="94" t="b">
        <f t="shared" si="28"/>
        <v>1</v>
      </c>
      <c r="X375" s="124">
        <f t="shared" si="29"/>
        <v>-8.4680955141080982E-3</v>
      </c>
      <c r="Y375" s="50" t="b">
        <f>ABS(X375/10000)&lt;=ABS('General Settings'!$D$32)</f>
        <v>1</v>
      </c>
      <c r="AA375" s="50" t="str">
        <f>_xll.qlSwapIndex(,,O375,SettlementDays,Currency,Calendar,FixedLegTenor,FixedLegBDC,FixedLegDayCounter,Index6M,DiscountingCurve,Permanent,Trigger,ObjectOverwrite)</f>
        <v>obj_006c3#0000</v>
      </c>
      <c r="AB375" s="50" t="str">
        <f>_xll.qlVanillaSwapFromSwapIndex(,AA375,R375)</f>
        <v>obj_0087a#0000</v>
      </c>
      <c r="AH375" s="50" t="str">
        <v/>
      </c>
    </row>
    <row r="376" spans="13:34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71"/>
      <c r="R376" s="106">
        <f>_xll.qlInterestRateIndexFixingDate(AA376,S376)</f>
        <v>51854</v>
      </c>
      <c r="S376" s="106">
        <f>_xll.qlCalendarAdvance(Calendar,SettlementDate,N376,"mf",TRUE,Trigger)</f>
        <v>51858</v>
      </c>
      <c r="T376" s="106">
        <f>_xll.qlInterestRateIndexMaturity(AA376,S376)</f>
        <v>55876</v>
      </c>
      <c r="U376" s="97">
        <f>_xll.qlIndexFixing(AA376,R376,TRUE,_xll.ohTrigger(Trigger,Trigger6M,InterestRatesTrigger))</f>
        <v>1.3288037081635807E-2</v>
      </c>
      <c r="V376" s="97">
        <f>_xll.qlQuoteValue(P376,_xll.ohTrigger(Trigger,Trigger6M,InterestRatesTrigger))</f>
        <v>1.329E-2</v>
      </c>
      <c r="W376" s="94" t="b">
        <f t="shared" si="28"/>
        <v>1</v>
      </c>
      <c r="X376" s="124">
        <f t="shared" si="29"/>
        <v>-1.9629183641931697E-2</v>
      </c>
      <c r="Y376" s="50" t="b">
        <f>ABS(X376/10000)&lt;=ABS('General Settings'!$D$32)</f>
        <v>1</v>
      </c>
      <c r="AA376" s="50" t="str">
        <f>_xll.qlSwapIndex(,,O376,SettlementDays,Currency,Calendar,FixedLegTenor,FixedLegBDC,FixedLegDayCounter,Index6M,DiscountingCurve,Permanent,Trigger,ObjectOverwrite)</f>
        <v>obj_005d6#0000</v>
      </c>
      <c r="AB376" s="50" t="str">
        <f>_xll.qlVanillaSwapFromSwapIndex(,AA376,R376)</f>
        <v>obj_0085c#0000</v>
      </c>
      <c r="AH376" s="50" t="str">
        <v/>
      </c>
    </row>
    <row r="377" spans="13:34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71"/>
      <c r="R377" s="106">
        <f>_xll.qlInterestRateIndexFixingDate(AA377,S377)</f>
        <v>51854</v>
      </c>
      <c r="S377" s="106">
        <f>_xll.qlCalendarAdvance(Calendar,SettlementDate,N377,"mf",TRUE,Trigger)</f>
        <v>51858</v>
      </c>
      <c r="T377" s="106">
        <f>_xll.qlInterestRateIndexMaturity(AA377,S377)</f>
        <v>56241</v>
      </c>
      <c r="U377" s="97">
        <f>_xll.qlIndexFixing(AA377,R377,TRUE,_xll.ohTrigger(Trigger,Trigger6M,InterestRatesTrigger))</f>
        <v>1.3228703704819194E-2</v>
      </c>
      <c r="V377" s="97">
        <f>_xll.qlQuoteValue(P377,_xll.ohTrigger(Trigger,Trigger6M,InterestRatesTrigger))</f>
        <v>1.3229999999999999E-2</v>
      </c>
      <c r="W377" s="94" t="b">
        <f t="shared" si="28"/>
        <v>1</v>
      </c>
      <c r="X377" s="124">
        <f t="shared" si="29"/>
        <v>-1.2962951808047352E-2</v>
      </c>
      <c r="Y377" s="50" t="b">
        <f>ABS(X377/10000)&lt;=ABS('General Settings'!$D$32)</f>
        <v>1</v>
      </c>
      <c r="AA377" s="50" t="str">
        <f>_xll.qlSwapIndex(,,O377,SettlementDays,Currency,Calendar,FixedLegTenor,FixedLegBDC,FixedLegDayCounter,Index6M,DiscountingCurve,Permanent,Trigger,ObjectOverwrite)</f>
        <v>obj_006f0#0000</v>
      </c>
      <c r="AB377" s="50" t="str">
        <f>_xll.qlVanillaSwapFromSwapIndex(,AA377,R377)</f>
        <v>obj_00833#0000</v>
      </c>
      <c r="AH377" s="50" t="str">
        <v/>
      </c>
    </row>
    <row r="378" spans="13:34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71"/>
      <c r="R378" s="106">
        <f>_xll.qlInterestRateIndexFixingDate(AA378,S378)</f>
        <v>51854</v>
      </c>
      <c r="S378" s="106">
        <f>_xll.qlCalendarAdvance(Calendar,SettlementDate,N378,"mf",TRUE,Trigger)</f>
        <v>51858</v>
      </c>
      <c r="T378" s="106">
        <f>_xll.qlInterestRateIndexMaturity(AA378,S378)</f>
        <v>56606</v>
      </c>
      <c r="U378" s="97">
        <f>_xll.qlIndexFixing(AA378,R378,TRUE,_xll.ohTrigger(Trigger,Trigger6M,InterestRatesTrigger))</f>
        <v>1.3159324886440156E-2</v>
      </c>
      <c r="V378" s="97">
        <f>_xll.qlQuoteValue(P378,_xll.ohTrigger(Trigger,Trigger6M,InterestRatesTrigger))</f>
        <v>1.316E-2</v>
      </c>
      <c r="W378" s="94" t="b">
        <f t="shared" si="28"/>
        <v>1</v>
      </c>
      <c r="X378" s="124">
        <f t="shared" si="29"/>
        <v>-6.7511355984414823E-3</v>
      </c>
      <c r="Y378" s="50" t="b">
        <f>ABS(X378/10000)&lt;=ABS('General Settings'!$D$32)</f>
        <v>1</v>
      </c>
      <c r="AA378" s="50" t="str">
        <f>_xll.qlSwapIndex(,,O378,SettlementDays,Currency,Calendar,FixedLegTenor,FixedLegBDC,FixedLegDayCounter,Index6M,DiscountingCurve,Permanent,Trigger,ObjectOverwrite)</f>
        <v>obj_00696#0000</v>
      </c>
      <c r="AB378" s="50" t="str">
        <f>_xll.qlVanillaSwapFromSwapIndex(,AA378,R378)</f>
        <v>obj_00863#0000</v>
      </c>
      <c r="AH378" s="50" t="str">
        <v/>
      </c>
    </row>
    <row r="379" spans="13:34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71"/>
      <c r="R379" s="106">
        <f>_xll.qlInterestRateIndexFixingDate(AA379,S379)</f>
        <v>51854</v>
      </c>
      <c r="S379" s="106">
        <f>_xll.qlCalendarAdvance(Calendar,SettlementDate,N379,"mf",TRUE,Trigger)</f>
        <v>51858</v>
      </c>
      <c r="T379" s="106">
        <f>_xll.qlInterestRateIndexMaturity(AA379,S379)</f>
        <v>56971</v>
      </c>
      <c r="U379" s="97">
        <f>_xll.qlIndexFixing(AA379,R379,TRUE,_xll.ohTrigger(Trigger,Trigger6M,InterestRatesTrigger))</f>
        <v>1.3075235592463723E-2</v>
      </c>
      <c r="V379" s="97">
        <f>_xll.qlQuoteValue(P379,_xll.ohTrigger(Trigger,Trigger6M,InterestRatesTrigger))</f>
        <v>1.3080000000000001E-2</v>
      </c>
      <c r="W379" s="94" t="b">
        <f t="shared" si="28"/>
        <v>1</v>
      </c>
      <c r="X379" s="124">
        <f t="shared" si="29"/>
        <v>-4.7644075362781452E-2</v>
      </c>
      <c r="Y379" s="50" t="b">
        <f>ABS(X379/10000)&lt;=ABS('General Settings'!$D$32)</f>
        <v>1</v>
      </c>
      <c r="AA379" s="50" t="str">
        <f>_xll.qlSwapIndex(,,O379,SettlementDays,Currency,Calendar,FixedLegTenor,FixedLegBDC,FixedLegDayCounter,Index6M,DiscountingCurve,Permanent,Trigger,ObjectOverwrite)</f>
        <v>obj_006ff#0000</v>
      </c>
      <c r="AB379" s="50" t="str">
        <f>_xll.qlVanillaSwapFromSwapIndex(,AA379,R379)</f>
        <v>obj_00829#0000</v>
      </c>
      <c r="AH379" s="50" t="str">
        <v/>
      </c>
    </row>
    <row r="380" spans="13:34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71"/>
      <c r="R380" s="106">
        <f>_xll.qlInterestRateIndexFixingDate(AA380,S380)</f>
        <v>51854</v>
      </c>
      <c r="S380" s="106">
        <f>_xll.qlCalendarAdvance(Calendar,SettlementDate,N380,"mf",TRUE,Trigger)</f>
        <v>51858</v>
      </c>
      <c r="T380" s="106">
        <f>_xll.qlInterestRateIndexMaturity(AA380,S380)</f>
        <v>57341</v>
      </c>
      <c r="U380" s="97">
        <f>_xll.qlIndexFixing(AA380,R380,TRUE,_xll.ohTrigger(Trigger,Trigger6M,InterestRatesTrigger))</f>
        <v>1.2973082656854392E-2</v>
      </c>
      <c r="V380" s="97">
        <f>_xll.qlQuoteValue(P380,_xll.ohTrigger(Trigger,Trigger6M,InterestRatesTrigger))</f>
        <v>1.2969999999999999E-2</v>
      </c>
      <c r="W380" s="94" t="b">
        <f t="shared" si="28"/>
        <v>1</v>
      </c>
      <c r="X380" s="124">
        <f t="shared" si="29"/>
        <v>3.0826568543935312E-2</v>
      </c>
      <c r="Y380" s="50" t="b">
        <f>ABS(X380/10000)&lt;=ABS('General Settings'!$D$32)</f>
        <v>1</v>
      </c>
      <c r="AA380" s="50" t="str">
        <f>_xll.qlSwapIndex(,,O380,SettlementDays,Currency,Calendar,FixedLegTenor,FixedLegBDC,FixedLegDayCounter,Index6M,DiscountingCurve,Permanent,Trigger,ObjectOverwrite)</f>
        <v>obj_0063b#0000</v>
      </c>
      <c r="AB380" s="50" t="str">
        <f>_xll.qlVanillaSwapFromSwapIndex(,AA380,R380)</f>
        <v>obj_007df#0000</v>
      </c>
      <c r="AH380" s="50" t="str">
        <v/>
      </c>
    </row>
    <row r="381" spans="13:34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71"/>
      <c r="R381" s="106">
        <f>_xll.qlInterestRateIndexFixingDate(AA381,S381)</f>
        <v>51854</v>
      </c>
      <c r="S381" s="106">
        <f>_xll.qlCalendarAdvance(Calendar,SettlementDate,N381,"mf",TRUE,Trigger)</f>
        <v>51858</v>
      </c>
      <c r="T381" s="106">
        <f>_xll.qlInterestRateIndexMaturity(AA381,S381)</f>
        <v>59163</v>
      </c>
      <c r="U381" s="97">
        <f>_xll.qlIndexFixing(AA381,R381,TRUE,_xll.ohTrigger(Trigger,Trigger6M,InterestRatesTrigger))</f>
        <v>1.2242178174277829E-2</v>
      </c>
      <c r="V381" s="97">
        <f>_xll.qlQuoteValue(P381,_xll.ohTrigger(Trigger,Trigger6M,InterestRatesTrigger))</f>
        <v>1.2239999999999999E-2</v>
      </c>
      <c r="W381" s="94" t="b">
        <f t="shared" si="28"/>
        <v>1</v>
      </c>
      <c r="X381" s="124">
        <f t="shared" si="29"/>
        <v>2.1781742778302637E-2</v>
      </c>
      <c r="Y381" s="50" t="b">
        <f>ABS(X381/10000)&lt;=ABS('General Settings'!$D$32)</f>
        <v>1</v>
      </c>
      <c r="AA381" s="50" t="str">
        <f>_xll.qlSwapIndex(,,O381,SettlementDays,Currency,Calendar,FixedLegTenor,FixedLegBDC,FixedLegDayCounter,Index6M,DiscountingCurve,Permanent,Trigger,ObjectOverwrite)</f>
        <v>obj_0077f#0000</v>
      </c>
      <c r="AB381" s="50" t="str">
        <f>_xll.qlVanillaSwapFromSwapIndex(,AA381,R381)</f>
        <v>obj_008c2#0000</v>
      </c>
      <c r="AH381" s="50" t="str">
        <v/>
      </c>
    </row>
    <row r="382" spans="13:34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71"/>
      <c r="R382" s="106">
        <f>_xll.qlInterestRateIndexFixingDate(AA382,S382)</f>
        <v>51854</v>
      </c>
      <c r="S382" s="106">
        <f>_xll.qlCalendarAdvance(Calendar,SettlementDate,N382,"mf",TRUE,Trigger)</f>
        <v>51858</v>
      </c>
      <c r="T382" s="106">
        <f>_xll.qlInterestRateIndexMaturity(AA382,S382)</f>
        <v>60989</v>
      </c>
      <c r="U382" s="97">
        <f>_xll.qlIndexFixing(AA382,R382,TRUE,_xll.ohTrigger(Trigger,Trigger6M,InterestRatesTrigger))</f>
        <v>1.1535911744011973E-2</v>
      </c>
      <c r="V382" s="97">
        <f>_xll.qlQuoteValue(P382,_xll.ohTrigger(Trigger,Trigger6M,InterestRatesTrigger))</f>
        <v>1.154E-2</v>
      </c>
      <c r="W382" s="94" t="b">
        <f t="shared" si="28"/>
        <v>1</v>
      </c>
      <c r="X382" s="124">
        <f t="shared" si="29"/>
        <v>-4.0882559880269648E-2</v>
      </c>
      <c r="Y382" s="50" t="b">
        <f>ABS(X382/10000)&lt;=ABS('General Settings'!$D$32)</f>
        <v>1</v>
      </c>
      <c r="AA382" s="50" t="str">
        <f>_xll.qlSwapIndex(,,O382,SettlementDays,Currency,Calendar,FixedLegTenor,FixedLegBDC,FixedLegDayCounter,Index6M,DiscountingCurve,Permanent,Trigger,ObjectOverwrite)</f>
        <v>obj_0063e#0000</v>
      </c>
      <c r="AB382" s="50" t="str">
        <f>_xll.qlVanillaSwapFromSwapIndex(,AA382,R382)</f>
        <v>obj_007e6#0000</v>
      </c>
      <c r="AH382" s="50" t="str">
        <v/>
      </c>
    </row>
    <row r="383" spans="13:34" x14ac:dyDescent="0.2">
      <c r="M383" s="159" t="s">
        <v>155</v>
      </c>
      <c r="N383" s="159" t="s">
        <v>90</v>
      </c>
      <c r="O383" s="159" t="s">
        <v>92</v>
      </c>
      <c r="P383" s="159" t="str">
        <f t="shared" si="27"/>
        <v>EUR25F30Y_Quote</v>
      </c>
      <c r="Q383" s="174"/>
      <c r="R383" s="160">
        <f>_xll.qlInterestRateIndexFixingDate(AA383,S383)</f>
        <v>51854</v>
      </c>
      <c r="S383" s="160">
        <f>_xll.qlCalendarAdvance(Calendar,SettlementDate,N383,"mf",TRUE,Trigger)</f>
        <v>51858</v>
      </c>
      <c r="T383" s="160">
        <f>_xll.qlInterestRateIndexMaturity(AA383,S383)</f>
        <v>62815</v>
      </c>
      <c r="U383" s="161">
        <f>_xll.qlIndexFixing(AA383,R383,TRUE,_xll.ohTrigger(Trigger,Trigger6M,InterestRatesTrigger))</f>
        <v>1.121000000105944E-2</v>
      </c>
      <c r="V383" s="161">
        <f>_xll.qlQuoteValue(P383,_xll.ohTrigger(Trigger,Trigger6M,InterestRatesTrigger))</f>
        <v>1.1209999999999999E-2</v>
      </c>
      <c r="W383" s="159" t="b">
        <f t="shared" si="28"/>
        <v>1</v>
      </c>
      <c r="X383" s="162">
        <f t="shared" si="29"/>
        <v>1.0594407295894115E-8</v>
      </c>
      <c r="Y383" s="131" t="b">
        <f>ABS(X383/10000)&lt;=ABS('General Settings'!$D$32)</f>
        <v>1</v>
      </c>
      <c r="AA383" s="50" t="str">
        <f>_xll.qlSwapIndex(,,O383,SettlementDays,Currency,Calendar,FixedLegTenor,FixedLegBDC,FixedLegDayCounter,Index6M,DiscountingCurve,Permanent,Trigger,ObjectOverwrite)</f>
        <v>obj_0077a#0000</v>
      </c>
      <c r="AB383" s="50" t="str">
        <f>_xll.qlVanillaSwapFromSwapIndex(,AA383,R383)</f>
        <v>obj_0080e#0000</v>
      </c>
      <c r="AH383" s="50" t="str">
        <v/>
      </c>
    </row>
    <row r="384" spans="13:34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71"/>
      <c r="R384" s="106">
        <f>_xll.qlInterestRateIndexFixingDate(AA384,S384)</f>
        <v>53681</v>
      </c>
      <c r="S384" s="106">
        <f>_xll.qlCalendarAdvance(Calendar,SettlementDate,N384,"mf",TRUE,Trigger)</f>
        <v>53685</v>
      </c>
      <c r="T384" s="106">
        <f>_xll.qlInterestRateIndexMaturity(AA384,S384)</f>
        <v>54050</v>
      </c>
      <c r="U384" s="97">
        <f>_xll.qlIndexFixing(AA384,R384,TRUE,_xll.ohTrigger(Trigger,Trigger6M,InterestRatesTrigger))</f>
        <v>1.3245635232881999E-2</v>
      </c>
      <c r="V384" s="97">
        <f>_xll.qlQuoteValue(P384,_xll.ohTrigger(Trigger,Trigger6M,InterestRatesTrigger))</f>
        <v>1.325E-2</v>
      </c>
      <c r="W384" s="94" t="b">
        <f t="shared" si="28"/>
        <v>1</v>
      </c>
      <c r="X384" s="124">
        <f t="shared" si="29"/>
        <v>-4.364767118000823E-2</v>
      </c>
      <c r="Y384" s="50" t="b">
        <f>ABS(X384/10000)&lt;=ABS('General Settings'!$D$32)</f>
        <v>1</v>
      </c>
      <c r="AA384" s="50" t="str">
        <f>_xll.qlSwapIndex(,,O384,SettlementDays,Currency,Calendar,FixedLegTenor,FixedLegBDC,FixedLegDayCounter,Index6M,DiscountingCurve,Permanent,Trigger,ObjectOverwrite)</f>
        <v>obj_005f1#0000</v>
      </c>
      <c r="AB384" s="50" t="str">
        <f>_xll.qlVanillaSwapFromSwapIndex(,AA384,R384)</f>
        <v>obj_00853#0000</v>
      </c>
      <c r="AH384" s="50" t="str">
        <v/>
      </c>
    </row>
    <row r="385" spans="13:34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71"/>
      <c r="R385" s="106">
        <f>_xll.qlInterestRateIndexFixingDate(AA385,S385)</f>
        <v>53681</v>
      </c>
      <c r="S385" s="106">
        <f>_xll.qlCalendarAdvance(Calendar,SettlementDate,N385,"mf",TRUE,Trigger)</f>
        <v>53685</v>
      </c>
      <c r="T385" s="106">
        <f>_xll.qlInterestRateIndexMaturity(AA385,S385)</f>
        <v>54416</v>
      </c>
      <c r="U385" s="97">
        <f>_xll.qlIndexFixing(AA385,R385,TRUE,_xll.ohTrigger(Trigger,Trigger6M,InterestRatesTrigger))</f>
        <v>1.3201817330449875E-2</v>
      </c>
      <c r="V385" s="97">
        <f>_xll.qlQuoteValue(P385,_xll.ohTrigger(Trigger,Trigger6M,InterestRatesTrigger))</f>
        <v>1.32E-2</v>
      </c>
      <c r="W385" s="94" t="b">
        <f t="shared" si="28"/>
        <v>1</v>
      </c>
      <c r="X385" s="124">
        <f t="shared" si="29"/>
        <v>1.8173304498752402E-2</v>
      </c>
      <c r="Y385" s="50" t="b">
        <f>ABS(X385/10000)&lt;=ABS('General Settings'!$D$32)</f>
        <v>1</v>
      </c>
      <c r="AA385" s="50" t="str">
        <f>_xll.qlSwapIndex(,,O385,SettlementDays,Currency,Calendar,FixedLegTenor,FixedLegBDC,FixedLegDayCounter,Index6M,DiscountingCurve,Permanent,Trigger,ObjectOverwrite)</f>
        <v>obj_00773#0000</v>
      </c>
      <c r="AB385" s="50" t="str">
        <f>_xll.qlVanillaSwapFromSwapIndex(,AA385,R385)</f>
        <v>obj_00890#0000</v>
      </c>
      <c r="AH385" s="50" t="str">
        <v/>
      </c>
    </row>
    <row r="386" spans="13:34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71"/>
      <c r="R386" s="106">
        <f>_xll.qlInterestRateIndexFixingDate(AA386,S386)</f>
        <v>53681</v>
      </c>
      <c r="S386" s="106">
        <f>_xll.qlCalendarAdvance(Calendar,SettlementDate,N386,"mf",TRUE,Trigger)</f>
        <v>53685</v>
      </c>
      <c r="T386" s="106">
        <f>_xll.qlInterestRateIndexMaturity(AA386,S386)</f>
        <v>54781</v>
      </c>
      <c r="U386" s="97">
        <f>_xll.qlIndexFixing(AA386,R386,TRUE,_xll.ohTrigger(Trigger,Trigger6M,InterestRatesTrigger))</f>
        <v>1.3136541183044843E-2</v>
      </c>
      <c r="V386" s="97">
        <f>_xll.qlQuoteValue(P386,_xll.ohTrigger(Trigger,Trigger6M,InterestRatesTrigger))</f>
        <v>1.3140000000000001E-2</v>
      </c>
      <c r="W386" s="94" t="b">
        <f t="shared" si="28"/>
        <v>1</v>
      </c>
      <c r="X386" s="124">
        <f t="shared" si="29"/>
        <v>-3.4588169551576231E-2</v>
      </c>
      <c r="Y386" s="50" t="b">
        <f>ABS(X386/10000)&lt;=ABS('General Settings'!$D$32)</f>
        <v>1</v>
      </c>
      <c r="AA386" s="50" t="str">
        <f>_xll.qlSwapIndex(,,O386,SettlementDays,Currency,Calendar,FixedLegTenor,FixedLegBDC,FixedLegDayCounter,Index6M,DiscountingCurve,Permanent,Trigger,ObjectOverwrite)</f>
        <v>obj_00790#0000</v>
      </c>
      <c r="AB386" s="50" t="str">
        <f>_xll.qlVanillaSwapFromSwapIndex(,AA386,R386)</f>
        <v>obj_008e8#0000</v>
      </c>
      <c r="AH386" s="50" t="str">
        <v/>
      </c>
    </row>
    <row r="387" spans="13:34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71"/>
      <c r="R387" s="106">
        <f>_xll.qlInterestRateIndexFixingDate(AA387,S387)</f>
        <v>53681</v>
      </c>
      <c r="S387" s="106">
        <f>_xll.qlCalendarAdvance(Calendar,SettlementDate,N387,"mf",TRUE,Trigger)</f>
        <v>53685</v>
      </c>
      <c r="T387" s="106">
        <f>_xll.qlInterestRateIndexMaturity(AA387,S387)</f>
        <v>55149</v>
      </c>
      <c r="U387" s="97">
        <f>_xll.qlIndexFixing(AA387,R387,TRUE,_xll.ohTrigger(Trigger,Trigger6M,InterestRatesTrigger))</f>
        <v>1.3076567818069148E-2</v>
      </c>
      <c r="V387" s="97">
        <f>_xll.qlQuoteValue(P387,_xll.ohTrigger(Trigger,Trigger6M,InterestRatesTrigger))</f>
        <v>1.3080000000000001E-2</v>
      </c>
      <c r="W387" s="94" t="b">
        <f t="shared" si="28"/>
        <v>1</v>
      </c>
      <c r="X387" s="124">
        <f t="shared" si="29"/>
        <v>-3.4321819308534562E-2</v>
      </c>
      <c r="Y387" s="50" t="b">
        <f>ABS(X387/10000)&lt;=ABS('General Settings'!$D$32)</f>
        <v>1</v>
      </c>
      <c r="AA387" s="50" t="str">
        <f>_xll.qlSwapIndex(,,O387,SettlementDays,Currency,Calendar,FixedLegTenor,FixedLegBDC,FixedLegDayCounter,Index6M,DiscountingCurve,Permanent,Trigger,ObjectOverwrite)</f>
        <v>obj_006ca#0000</v>
      </c>
      <c r="AB387" s="50" t="str">
        <f>_xll.qlVanillaSwapFromSwapIndex(,AA387,R387)</f>
        <v>obj_00868#0000</v>
      </c>
      <c r="AH387" s="50" t="str">
        <v/>
      </c>
    </row>
    <row r="388" spans="13:34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71"/>
      <c r="R388" s="106">
        <f>_xll.qlInterestRateIndexFixingDate(AA388,S388)</f>
        <v>53681</v>
      </c>
      <c r="S388" s="106">
        <f>_xll.qlCalendarAdvance(Calendar,SettlementDate,N388,"mf",TRUE,Trigger)</f>
        <v>53685</v>
      </c>
      <c r="T388" s="106">
        <f>_xll.qlInterestRateIndexMaturity(AA388,S388)</f>
        <v>55514</v>
      </c>
      <c r="U388" s="97">
        <f>_xll.qlIndexFixing(AA388,R388,TRUE,_xll.ohTrigger(Trigger,Trigger6M,InterestRatesTrigger))</f>
        <v>1.3022029295977587E-2</v>
      </c>
      <c r="V388" s="97">
        <f>_xll.qlQuoteValue(P388,_xll.ohTrigger(Trigger,Trigger6M,InterestRatesTrigger))</f>
        <v>1.302E-2</v>
      </c>
      <c r="W388" s="94" t="b">
        <f t="shared" si="28"/>
        <v>1</v>
      </c>
      <c r="X388" s="124">
        <f t="shared" si="29"/>
        <v>2.0292959775868036E-2</v>
      </c>
      <c r="Y388" s="50" t="b">
        <f>ABS(X388/10000)&lt;=ABS('General Settings'!$D$32)</f>
        <v>1</v>
      </c>
      <c r="AA388" s="50" t="str">
        <f>_xll.qlSwapIndex(,,O388,SettlementDays,Currency,Calendar,FixedLegTenor,FixedLegBDC,FixedLegDayCounter,Index6M,DiscountingCurve,Permanent,Trigger,ObjectOverwrite)</f>
        <v>obj_0064b#0000</v>
      </c>
      <c r="AB388" s="50" t="str">
        <f>_xll.qlVanillaSwapFromSwapIndex(,AA388,R388)</f>
        <v>obj_0080f#0000</v>
      </c>
      <c r="AH388" s="50" t="str">
        <v/>
      </c>
    </row>
    <row r="389" spans="13:34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71"/>
      <c r="R389" s="106">
        <f>_xll.qlInterestRateIndexFixingDate(AA389,S389)</f>
        <v>53681</v>
      </c>
      <c r="S389" s="106">
        <f>_xll.qlCalendarAdvance(Calendar,SettlementDate,N389,"mf",TRUE,Trigger)</f>
        <v>53685</v>
      </c>
      <c r="T389" s="106">
        <f>_xll.qlInterestRateIndexMaturity(AA389,S389)</f>
        <v>55877</v>
      </c>
      <c r="U389" s="97">
        <f>_xll.qlIndexFixing(AA389,R389,TRUE,_xll.ohTrigger(Trigger,Trigger6M,InterestRatesTrigger))</f>
        <v>1.2975501542790769E-2</v>
      </c>
      <c r="V389" s="97">
        <f>_xll.qlQuoteValue(P389,_xll.ohTrigger(Trigger,Trigger6M,InterestRatesTrigger))</f>
        <v>1.298E-2</v>
      </c>
      <c r="W389" s="94" t="b">
        <f t="shared" si="28"/>
        <v>1</v>
      </c>
      <c r="X389" s="124">
        <f t="shared" si="29"/>
        <v>-4.4984572092308939E-2</v>
      </c>
      <c r="Y389" s="50" t="b">
        <f>ABS(X389/10000)&lt;=ABS('General Settings'!$D$32)</f>
        <v>1</v>
      </c>
      <c r="AA389" s="50" t="str">
        <f>_xll.qlSwapIndex(,,O389,SettlementDays,Currency,Calendar,FixedLegTenor,FixedLegBDC,FixedLegDayCounter,Index6M,DiscountingCurve,Permanent,Trigger,ObjectOverwrite)</f>
        <v>obj_005d0#0000</v>
      </c>
      <c r="AB389" s="50" t="str">
        <f>_xll.qlVanillaSwapFromSwapIndex(,AA389,R389)</f>
        <v>obj_008a8#0000</v>
      </c>
      <c r="AH389" s="50" t="str">
        <v/>
      </c>
    </row>
    <row r="390" spans="13:34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71"/>
      <c r="R390" s="106">
        <f>_xll.qlInterestRateIndexFixingDate(AA390,S390)</f>
        <v>53681</v>
      </c>
      <c r="S390" s="106">
        <f>_xll.qlCalendarAdvance(Calendar,SettlementDate,N390,"mf",TRUE,Trigger)</f>
        <v>53685</v>
      </c>
      <c r="T390" s="106">
        <f>_xll.qlInterestRateIndexMaturity(AA390,S390)</f>
        <v>56242</v>
      </c>
      <c r="U390" s="97">
        <f>_xll.qlIndexFixing(AA390,R390,TRUE,_xll.ohTrigger(Trigger,Trigger6M,InterestRatesTrigger))</f>
        <v>1.2913201929642021E-2</v>
      </c>
      <c r="V390" s="97">
        <f>_xll.qlQuoteValue(P390,_xll.ohTrigger(Trigger,Trigger6M,InterestRatesTrigger))</f>
        <v>1.291E-2</v>
      </c>
      <c r="W390" s="94" t="b">
        <f t="shared" si="28"/>
        <v>1</v>
      </c>
      <c r="X390" s="124">
        <f t="shared" si="29"/>
        <v>3.2019296420209009E-2</v>
      </c>
      <c r="Y390" s="50" t="b">
        <f>ABS(X390/10000)&lt;=ABS('General Settings'!$D$32)</f>
        <v>1</v>
      </c>
      <c r="AA390" s="50" t="str">
        <f>_xll.qlSwapIndex(,,O390,SettlementDays,Currency,Calendar,FixedLegTenor,FixedLegBDC,FixedLegDayCounter,Index6M,DiscountingCurve,Permanent,Trigger,ObjectOverwrite)</f>
        <v>obj_005cb#0000</v>
      </c>
      <c r="AB390" s="50" t="str">
        <f>_xll.qlVanillaSwapFromSwapIndex(,AA390,R390)</f>
        <v>obj_00815#0000</v>
      </c>
      <c r="AH390" s="50" t="str">
        <v/>
      </c>
    </row>
    <row r="391" spans="13:34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71"/>
      <c r="R391" s="106">
        <f>_xll.qlInterestRateIndexFixingDate(AA391,S391)</f>
        <v>53681</v>
      </c>
      <c r="S391" s="106">
        <f>_xll.qlCalendarAdvance(Calendar,SettlementDate,N391,"mf",TRUE,Trigger)</f>
        <v>53685</v>
      </c>
      <c r="T391" s="106">
        <f>_xll.qlInterestRateIndexMaturity(AA391,S391)</f>
        <v>56607</v>
      </c>
      <c r="U391" s="97">
        <f>_xll.qlIndexFixing(AA391,R391,TRUE,_xll.ohTrigger(Trigger,Trigger6M,InterestRatesTrigger))</f>
        <v>1.2834248566403524E-2</v>
      </c>
      <c r="V391" s="97">
        <f>_xll.qlQuoteValue(P391,_xll.ohTrigger(Trigger,Trigger6M,InterestRatesTrigger))</f>
        <v>1.2840000000000001E-2</v>
      </c>
      <c r="W391" s="94" t="b">
        <f t="shared" si="28"/>
        <v>1</v>
      </c>
      <c r="X391" s="124">
        <f t="shared" si="29"/>
        <v>-5.7514335964764518E-2</v>
      </c>
      <c r="Y391" s="50" t="b">
        <f>ABS(X391/10000)&lt;=ABS('General Settings'!$D$32)</f>
        <v>1</v>
      </c>
      <c r="AA391" s="50" t="str">
        <f>_xll.qlSwapIndex(,,O391,SettlementDays,Currency,Calendar,FixedLegTenor,FixedLegBDC,FixedLegDayCounter,Index6M,DiscountingCurve,Permanent,Trigger,ObjectOverwrite)</f>
        <v>obj_00677#0000</v>
      </c>
      <c r="AB391" s="50" t="str">
        <f>_xll.qlVanillaSwapFromSwapIndex(,AA391,R391)</f>
        <v>obj_007d9#0000</v>
      </c>
      <c r="AH391" s="50" t="str">
        <v/>
      </c>
    </row>
    <row r="392" spans="13:34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71"/>
      <c r="R392" s="106">
        <f>_xll.qlInterestRateIndexFixingDate(AA392,S392)</f>
        <v>53681</v>
      </c>
      <c r="S392" s="106">
        <f>_xll.qlCalendarAdvance(Calendar,SettlementDate,N392,"mf",TRUE,Trigger)</f>
        <v>53685</v>
      </c>
      <c r="T392" s="106">
        <f>_xll.qlInterestRateIndexMaturity(AA392,S392)</f>
        <v>56972</v>
      </c>
      <c r="U392" s="97">
        <f>_xll.qlIndexFixing(AA392,R392,TRUE,_xll.ohTrigger(Trigger,Trigger6M,InterestRatesTrigger))</f>
        <v>1.2733239161344743E-2</v>
      </c>
      <c r="V392" s="97">
        <f>_xll.qlQuoteValue(P392,_xll.ohTrigger(Trigger,Trigger6M,InterestRatesTrigger))</f>
        <v>1.2730000000000002E-2</v>
      </c>
      <c r="W392" s="94" t="b">
        <f t="shared" si="28"/>
        <v>1</v>
      </c>
      <c r="X392" s="124">
        <f t="shared" si="29"/>
        <v>3.2391613447417533E-2</v>
      </c>
      <c r="Y392" s="50" t="b">
        <f>ABS(X392/10000)&lt;=ABS('General Settings'!$D$32)</f>
        <v>1</v>
      </c>
      <c r="AA392" s="50" t="str">
        <f>_xll.qlSwapIndex(,,O392,SettlementDays,Currency,Calendar,FixedLegTenor,FixedLegBDC,FixedLegDayCounter,Index6M,DiscountingCurve,Permanent,Trigger,ObjectOverwrite)</f>
        <v>obj_00649#0000</v>
      </c>
      <c r="AB392" s="50" t="str">
        <f>_xll.qlVanillaSwapFromSwapIndex(,AA392,R392)</f>
        <v>obj_007be#0000</v>
      </c>
      <c r="AH392" s="50" t="str">
        <v/>
      </c>
    </row>
    <row r="393" spans="13:34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71"/>
      <c r="R393" s="106">
        <f>_xll.qlInterestRateIndexFixingDate(AA393,S393)</f>
        <v>53681</v>
      </c>
      <c r="S393" s="106">
        <f>_xll.qlCalendarAdvance(Calendar,SettlementDate,N393,"mf",TRUE,Trigger)</f>
        <v>53685</v>
      </c>
      <c r="T393" s="106">
        <f>_xll.qlInterestRateIndexMaturity(AA393,S393)</f>
        <v>57341</v>
      </c>
      <c r="U393" s="97">
        <f>_xll.qlIndexFixing(AA393,R393,TRUE,_xll.ohTrigger(Trigger,Trigger6M,InterestRatesTrigger))</f>
        <v>1.260783807716641E-2</v>
      </c>
      <c r="V393" s="97">
        <f>_xll.qlQuoteValue(P393,_xll.ohTrigger(Trigger,Trigger6M,InterestRatesTrigger))</f>
        <v>1.2610000000000001E-2</v>
      </c>
      <c r="W393" s="94" t="b">
        <f t="shared" si="28"/>
        <v>1</v>
      </c>
      <c r="X393" s="124">
        <f t="shared" si="29"/>
        <v>-2.1619228335913176E-2</v>
      </c>
      <c r="Y393" s="50" t="b">
        <f>ABS(X393/10000)&lt;=ABS('General Settings'!$D$32)</f>
        <v>1</v>
      </c>
      <c r="AA393" s="50" t="str">
        <f>_xll.qlSwapIndex(,,O393,SettlementDays,Currency,Calendar,FixedLegTenor,FixedLegBDC,FixedLegDayCounter,Index6M,DiscountingCurve,Permanent,Trigger,ObjectOverwrite)</f>
        <v>obj_006d4#0000</v>
      </c>
      <c r="AB393" s="50" t="str">
        <f>_xll.qlVanillaSwapFromSwapIndex(,AA393,R393)</f>
        <v>obj_007dd#0000</v>
      </c>
      <c r="AH393" s="50" t="str">
        <v/>
      </c>
    </row>
    <row r="394" spans="13:34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71"/>
      <c r="R394" s="106">
        <f>_xll.qlInterestRateIndexFixingDate(AA394,S394)</f>
        <v>53681</v>
      </c>
      <c r="S394" s="106">
        <f>_xll.qlCalendarAdvance(Calendar,SettlementDate,N394,"mf",TRUE,Trigger)</f>
        <v>53685</v>
      </c>
      <c r="T394" s="106">
        <f>_xll.qlInterestRateIndexMaturity(AA394,S394)</f>
        <v>57703</v>
      </c>
      <c r="U394" s="97">
        <f>_xll.qlIndexFixing(AA394,R394,TRUE,_xll.ohTrigger(Trigger,Trigger6M,InterestRatesTrigger))</f>
        <v>1.2454725492558463E-2</v>
      </c>
      <c r="V394" s="97">
        <f>_xll.qlQuoteValue(P394,_xll.ohTrigger(Trigger,Trigger6M,InterestRatesTrigger))</f>
        <v>1.2450000000000001E-2</v>
      </c>
      <c r="W394" s="94" t="b">
        <f t="shared" si="28"/>
        <v>1</v>
      </c>
      <c r="X394" s="124">
        <f t="shared" si="29"/>
        <v>4.7254925584615942E-2</v>
      </c>
      <c r="Y394" s="50" t="b">
        <f>ABS(X394/10000)&lt;=ABS('General Settings'!$D$32)</f>
        <v>1</v>
      </c>
      <c r="AA394" s="50" t="str">
        <f>_xll.qlSwapIndex(,,O394,SettlementDays,Currency,Calendar,FixedLegTenor,FixedLegBDC,FixedLegDayCounter,Index6M,DiscountingCurve,Permanent,Trigger,ObjectOverwrite)</f>
        <v>obj_006ae#0000</v>
      </c>
      <c r="AB394" s="50" t="str">
        <f>_xll.qlVanillaSwapFromSwapIndex(,AA394,R394)</f>
        <v>obj_0084f#0000</v>
      </c>
      <c r="AH394" s="50" t="str">
        <v/>
      </c>
    </row>
    <row r="395" spans="13:34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71"/>
      <c r="R395" s="106">
        <f>_xll.qlInterestRateIndexFixingDate(AA395,S395)</f>
        <v>53681</v>
      </c>
      <c r="S395" s="106">
        <f>_xll.qlCalendarAdvance(Calendar,SettlementDate,N395,"mf",TRUE,Trigger)</f>
        <v>53685</v>
      </c>
      <c r="T395" s="106">
        <f>_xll.qlInterestRateIndexMaturity(AA395,S395)</f>
        <v>58068</v>
      </c>
      <c r="U395" s="97">
        <f>_xll.qlIndexFixing(AA395,R395,TRUE,_xll.ohTrigger(Trigger,Trigger6M,InterestRatesTrigger))</f>
        <v>1.2281182112030291E-2</v>
      </c>
      <c r="V395" s="97">
        <f>_xll.qlQuoteValue(P395,_xll.ohTrigger(Trigger,Trigger6M,InterestRatesTrigger))</f>
        <v>1.2279999999999999E-2</v>
      </c>
      <c r="W395" s="94" t="b">
        <f t="shared" si="28"/>
        <v>1</v>
      </c>
      <c r="X395" s="124">
        <f t="shared" si="29"/>
        <v>1.1821120302919069E-2</v>
      </c>
      <c r="Y395" s="50" t="b">
        <f>ABS(X395/10000)&lt;=ABS('General Settings'!$D$32)</f>
        <v>1</v>
      </c>
      <c r="AA395" s="50" t="str">
        <f>_xll.qlSwapIndex(,,O395,SettlementDays,Currency,Calendar,FixedLegTenor,FixedLegBDC,FixedLegDayCounter,Index6M,DiscountingCurve,Permanent,Trigger,ObjectOverwrite)</f>
        <v>obj_006dd#0000</v>
      </c>
      <c r="AB395" s="50" t="str">
        <f>_xll.qlVanillaSwapFromSwapIndex(,AA395,R395)</f>
        <v>obj_0083f#0000</v>
      </c>
      <c r="AH395" s="50" t="str">
        <v/>
      </c>
    </row>
    <row r="396" spans="13:34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71"/>
      <c r="R396" s="106">
        <f>_xll.qlInterestRateIndexFixingDate(AA396,S396)</f>
        <v>53681</v>
      </c>
      <c r="S396" s="106">
        <f>_xll.qlCalendarAdvance(Calendar,SettlementDate,N396,"mf",TRUE,Trigger)</f>
        <v>53685</v>
      </c>
      <c r="T396" s="106">
        <f>_xll.qlInterestRateIndexMaturity(AA396,S396)</f>
        <v>58433</v>
      </c>
      <c r="U396" s="97">
        <f>_xll.qlIndexFixing(AA396,R396,TRUE,_xll.ohTrigger(Trigger,Trigger6M,InterestRatesTrigger))</f>
        <v>1.2096075306600632E-2</v>
      </c>
      <c r="V396" s="97">
        <f>_xll.qlQuoteValue(P396,_xll.ohTrigger(Trigger,Trigger6M,InterestRatesTrigger))</f>
        <v>1.209E-2</v>
      </c>
      <c r="W396" s="94" t="b">
        <f t="shared" si="28"/>
        <v>1</v>
      </c>
      <c r="X396" s="124">
        <f t="shared" si="29"/>
        <v>6.0753066006315193E-2</v>
      </c>
      <c r="Y396" s="50" t="b">
        <f>ABS(X396/10000)&lt;=ABS('General Settings'!$D$32)</f>
        <v>1</v>
      </c>
      <c r="AA396" s="50" t="str">
        <f>_xll.qlSwapIndex(,,O396,SettlementDays,Currency,Calendar,FixedLegTenor,FixedLegBDC,FixedLegDayCounter,Index6M,DiscountingCurve,Permanent,Trigger,ObjectOverwrite)</f>
        <v>obj_0068c#0000</v>
      </c>
      <c r="AB396" s="50" t="str">
        <f>_xll.qlVanillaSwapFromSwapIndex(,AA396,R396)</f>
        <v>obj_008ba#0000</v>
      </c>
      <c r="AH396" s="50" t="str">
        <v/>
      </c>
    </row>
    <row r="397" spans="13:34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71"/>
      <c r="R397" s="106">
        <f>_xll.qlInterestRateIndexFixingDate(AA397,S397)</f>
        <v>53681</v>
      </c>
      <c r="S397" s="106">
        <f>_xll.qlCalendarAdvance(Calendar,SettlementDate,N397,"mf",TRUE,Trigger)</f>
        <v>53685</v>
      </c>
      <c r="T397" s="106">
        <f>_xll.qlInterestRateIndexMaturity(AA397,S397)</f>
        <v>58799</v>
      </c>
      <c r="U397" s="97">
        <f>_xll.qlIndexFixing(AA397,R397,TRUE,_xll.ohTrigger(Trigger,Trigger6M,InterestRatesTrigger))</f>
        <v>1.1906935987012609E-2</v>
      </c>
      <c r="V397" s="97">
        <f>_xll.qlQuoteValue(P397,_xll.ohTrigger(Trigger,Trigger6M,InterestRatesTrigger))</f>
        <v>1.1899999999999999E-2</v>
      </c>
      <c r="W397" s="94" t="b">
        <f t="shared" si="28"/>
        <v>1</v>
      </c>
      <c r="X397" s="124">
        <f t="shared" si="29"/>
        <v>6.935987012610112E-2</v>
      </c>
      <c r="Y397" s="50" t="b">
        <f>ABS(X397/10000)&lt;=ABS('General Settings'!$D$32)</f>
        <v>1</v>
      </c>
      <c r="AA397" s="50" t="str">
        <f>_xll.qlSwapIndex(,,O397,SettlementDays,Currency,Calendar,FixedLegTenor,FixedLegBDC,FixedLegDayCounter,Index6M,DiscountingCurve,Permanent,Trigger,ObjectOverwrite)</f>
        <v>obj_005dc#0000</v>
      </c>
      <c r="AB397" s="50" t="str">
        <f>_xll.qlVanillaSwapFromSwapIndex(,AA397,R397)</f>
        <v>obj_008db#0000</v>
      </c>
      <c r="AH397" s="50" t="str">
        <v/>
      </c>
    </row>
    <row r="398" spans="13:34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71"/>
      <c r="R398" s="106">
        <f>_xll.qlInterestRateIndexFixingDate(AA398,S398)</f>
        <v>53681</v>
      </c>
      <c r="S398" s="106">
        <f>_xll.qlCalendarAdvance(Calendar,SettlementDate,N398,"mf",TRUE,Trigger)</f>
        <v>53685</v>
      </c>
      <c r="T398" s="106">
        <f>_xll.qlInterestRateIndexMaturity(AA398,S398)</f>
        <v>59167</v>
      </c>
      <c r="U398" s="97">
        <f>_xll.qlIndexFixing(AA398,R398,TRUE,_xll.ohTrigger(Trigger,Trigger6M,InterestRatesTrigger))</f>
        <v>1.1713396650562933E-2</v>
      </c>
      <c r="V398" s="97">
        <f>_xll.qlQuoteValue(P398,_xll.ohTrigger(Trigger,Trigger6M,InterestRatesTrigger))</f>
        <v>1.171E-2</v>
      </c>
      <c r="W398" s="94" t="b">
        <f t="shared" si="28"/>
        <v>1</v>
      </c>
      <c r="X398" s="124">
        <f t="shared" si="29"/>
        <v>3.396650562932646E-2</v>
      </c>
      <c r="Y398" s="50" t="b">
        <f>ABS(X398/10000)&lt;=ABS('General Settings'!$D$32)</f>
        <v>1</v>
      </c>
      <c r="AA398" s="50" t="str">
        <f>_xll.qlSwapIndex(,,O398,SettlementDays,Currency,Calendar,FixedLegTenor,FixedLegBDC,FixedLegDayCounter,Index6M,DiscountingCurve,Permanent,Trigger,ObjectOverwrite)</f>
        <v>obj_00753#0000</v>
      </c>
      <c r="AB398" s="50" t="str">
        <f>_xll.qlVanillaSwapFromSwapIndex(,AA398,R398)</f>
        <v>obj_007e3#0000</v>
      </c>
      <c r="AH398" s="50" t="str">
        <v/>
      </c>
    </row>
    <row r="399" spans="13:34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71"/>
      <c r="R399" s="106">
        <f>_xll.qlInterestRateIndexFixingDate(AA399,S399)</f>
        <v>53681</v>
      </c>
      <c r="S399" s="106">
        <f>_xll.qlCalendarAdvance(Calendar,SettlementDate,N399,"mf",TRUE,Trigger)</f>
        <v>53685</v>
      </c>
      <c r="T399" s="106">
        <f>_xll.qlInterestRateIndexMaturity(AA399,S399)</f>
        <v>60990</v>
      </c>
      <c r="U399" s="97">
        <f>_xll.qlIndexFixing(AA399,R399,TRUE,_xll.ohTrigger(Trigger,Trigger6M,InterestRatesTrigger))</f>
        <v>1.0925874818393388E-2</v>
      </c>
      <c r="V399" s="97">
        <f>_xll.qlQuoteValue(P399,_xll.ohTrigger(Trigger,Trigger6M,InterestRatesTrigger))</f>
        <v>1.093E-2</v>
      </c>
      <c r="W399" s="94" t="b">
        <f t="shared" ref="W399:W401" si="31">NOT(ISERROR(V399))</f>
        <v>1</v>
      </c>
      <c r="X399" s="124">
        <f t="shared" ref="X399:X401" si="32">(U399-V399)*10000</f>
        <v>-4.1251816066123492E-2</v>
      </c>
      <c r="Y399" s="50" t="b">
        <f>ABS(X399/10000)&lt;=ABS('General Settings'!$D$32)</f>
        <v>1</v>
      </c>
      <c r="AA399" s="50" t="str">
        <f>_xll.qlSwapIndex(,,O399,SettlementDays,Currency,Calendar,FixedLegTenor,FixedLegBDC,FixedLegDayCounter,Index6M,DiscountingCurve,Permanent,Trigger,ObjectOverwrite)</f>
        <v>obj_0068f#0000</v>
      </c>
      <c r="AB399" s="50" t="str">
        <f>_xll.qlVanillaSwapFromSwapIndex(,AA399,R399)</f>
        <v>obj_007a4#0000</v>
      </c>
      <c r="AH399" s="50" t="str">
        <v/>
      </c>
    </row>
    <row r="400" spans="13:34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71"/>
      <c r="R400" s="106">
        <f>_xll.qlInterestRateIndexFixingDate(AA400,S400)</f>
        <v>53681</v>
      </c>
      <c r="S400" s="106">
        <f>_xll.qlCalendarAdvance(Calendar,SettlementDate,N400,"mf",TRUE,Trigger)</f>
        <v>53685</v>
      </c>
      <c r="T400" s="106">
        <f>_xll.qlInterestRateIndexMaturity(AA400,S400)</f>
        <v>62816</v>
      </c>
      <c r="U400" s="97">
        <f>_xll.qlIndexFixing(AA400,R400,TRUE,_xll.ohTrigger(Trigger,Trigger6M,InterestRatesTrigger))</f>
        <v>1.0633282276916418E-2</v>
      </c>
      <c r="V400" s="97">
        <f>_xll.qlQuoteValue(P400,_xll.ohTrigger(Trigger,Trigger6M,InterestRatesTrigger))</f>
        <v>1.0629999999999999E-2</v>
      </c>
      <c r="W400" s="94" t="b">
        <f t="shared" si="31"/>
        <v>1</v>
      </c>
      <c r="X400" s="124">
        <f t="shared" si="32"/>
        <v>3.2822769164188997E-2</v>
      </c>
      <c r="Y400" s="50" t="b">
        <f>ABS(X400/10000)&lt;=ABS('General Settings'!$D$32)</f>
        <v>1</v>
      </c>
      <c r="AA400" s="50" t="str">
        <f>_xll.qlSwapIndex(,,O400,SettlementDays,Currency,Calendar,FixedLegTenor,FixedLegBDC,FixedLegDayCounter,Index6M,DiscountingCurve,Permanent,Trigger,ObjectOverwrite)</f>
        <v>obj_0069a#0000</v>
      </c>
      <c r="AB400" s="50" t="str">
        <f>_xll.qlVanillaSwapFromSwapIndex(,AA400,R400)</f>
        <v>obj_008a6#0000</v>
      </c>
      <c r="AH400" s="50" t="str">
        <v/>
      </c>
    </row>
    <row r="401" spans="13:34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72"/>
      <c r="R401" s="107">
        <f>_xll.qlInterestRateIndexFixingDate(AA401,S401)</f>
        <v>53681</v>
      </c>
      <c r="S401" s="107">
        <f>_xll.qlCalendarAdvance(Calendar,SettlementDate,N401,"mf",TRUE,Trigger)</f>
        <v>53685</v>
      </c>
      <c r="T401" s="107">
        <f>_xll.qlInterestRateIndexMaturity(AA401,S401)</f>
        <v>64643</v>
      </c>
      <c r="U401" s="98" t="e">
        <f>_xll.qlIndexFixing(AA401,R401,TRUE,_xll.ohTrigger(Trigger,Trigger6M,InterestRatesTrigger))</f>
        <v>#NUM!</v>
      </c>
      <c r="V401" s="98">
        <f>_xll.qlQuoteValue(P401,_xll.ohTrigger(Trigger,Trigger6M,InterestRatesTrigger))</f>
        <v>1.044E-2</v>
      </c>
      <c r="W401" s="95" t="b">
        <f t="shared" si="31"/>
        <v>1</v>
      </c>
      <c r="X401" s="158" t="e">
        <f t="shared" si="32"/>
        <v>#NUM!</v>
      </c>
      <c r="Y401" s="51" t="e">
        <f>ABS(X401/10000)&lt;=ABS('General Settings'!$D$32)</f>
        <v>#NUM!</v>
      </c>
      <c r="AA401" s="51" t="str">
        <f>_xll.qlSwapIndex(,,O401,SettlementDays,Currency,Calendar,FixedLegTenor,FixedLegBDC,FixedLegDayCounter,Index6M,DiscountingCurve,Permanent,Trigger,ObjectOverwrite)</f>
        <v>obj_00702#0000</v>
      </c>
      <c r="AB401" s="51" t="str">
        <f>_xll.qlVanillaSwapFromSwapIndex(,AA401,R401)</f>
        <v>obj_00873#0000</v>
      </c>
      <c r="AH401" s="51" t="str">
        <v/>
      </c>
    </row>
    <row r="402" spans="13:34" x14ac:dyDescent="0.2">
      <c r="W402" s="62"/>
      <c r="X402" s="63"/>
    </row>
    <row r="403" spans="13:34" x14ac:dyDescent="0.2">
      <c r="W403" s="62"/>
      <c r="X403" s="63"/>
    </row>
    <row r="404" spans="13:34" x14ac:dyDescent="0.2">
      <c r="W404" s="62"/>
      <c r="X404" s="63"/>
    </row>
    <row r="405" spans="13:34" x14ac:dyDescent="0.2">
      <c r="W405" s="62"/>
      <c r="X405" s="63"/>
    </row>
    <row r="406" spans="13:34" x14ac:dyDescent="0.2">
      <c r="W406" s="62"/>
      <c r="X406" s="63"/>
    </row>
    <row r="407" spans="13:34" x14ac:dyDescent="0.2">
      <c r="W407" s="62"/>
      <c r="X407" s="63"/>
    </row>
    <row r="408" spans="13:34" x14ac:dyDescent="0.2">
      <c r="W408" s="62"/>
      <c r="X408" s="63"/>
    </row>
    <row r="409" spans="13:34" x14ac:dyDescent="0.2">
      <c r="W409" s="62"/>
      <c r="X409" s="63"/>
    </row>
    <row r="410" spans="13:34" x14ac:dyDescent="0.2">
      <c r="W410" s="62"/>
      <c r="X410" s="63"/>
    </row>
    <row r="411" spans="13:34" x14ac:dyDescent="0.2">
      <c r="W411" s="62"/>
      <c r="X411" s="63"/>
    </row>
    <row r="412" spans="13:34" x14ac:dyDescent="0.2">
      <c r="W412" s="62"/>
      <c r="X412" s="63"/>
    </row>
    <row r="413" spans="13:34" x14ac:dyDescent="0.2">
      <c r="W413" s="62"/>
      <c r="X413" s="63"/>
    </row>
    <row r="414" spans="13:34" x14ac:dyDescent="0.2">
      <c r="W414" s="62"/>
      <c r="X414" s="63"/>
    </row>
    <row r="415" spans="13:34" x14ac:dyDescent="0.2">
      <c r="W415" s="62"/>
      <c r="X415" s="63"/>
    </row>
    <row r="416" spans="13:3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8" priority="7" operator="equal">
      <formula>FALSE</formula>
    </cfRule>
  </conditionalFormatting>
  <conditionalFormatting sqref="Y23:Y40">
    <cfRule type="cellIs" dxfId="7" priority="6" operator="equal">
      <formula>FALSE</formula>
    </cfRule>
  </conditionalFormatting>
  <conditionalFormatting sqref="Y79:Y401">
    <cfRule type="cellIs" dxfId="6" priority="3" operator="equal">
      <formula>FALSE</formula>
    </cfRule>
  </conditionalFormatting>
  <conditionalFormatting sqref="M23:X23">
    <cfRule type="expression" dxfId="5" priority="2">
      <formula>ISNUMBER(MATCH($P23,$AH$23:$AH$401,0))</formula>
    </cfRule>
  </conditionalFormatting>
  <conditionalFormatting sqref="M24:X401">
    <cfRule type="expression" dxfId="4" priority="1">
      <formula>ISNUMBER(MATCH($P24,$AH$23:$AH$401,0))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42704</v>
      </c>
      <c r="E3" s="73">
        <f t="shared" ref="E3:E16" si="0">EDATE(SettlementDate,$B3)</f>
        <v>43091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-8.5200000000039129E-4</v>
      </c>
      <c r="H3" s="53">
        <f>IF(G3&gt;=0,ROUNDDOWN(G3*10,2)/10,ROUNDUP(G3*10,2)/10)</f>
        <v>-1E-3</v>
      </c>
      <c r="I3" s="82">
        <f>MAX(_xll.ohPack(Data!$M$4:INDEX(Fwd1Y,MATCH(E3+1,SettlementDates,1),1)))</f>
        <v>1.4999999999875015E-4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43456</v>
      </c>
      <c r="F4" s="77">
        <f t="shared" si="1"/>
        <v>3</v>
      </c>
      <c r="G4" s="83">
        <f>MIN(_xll.ohPack(Data!$M$4:INDEX(Fwd1Y,MATCH(E4+1,SettlementDates,1),1)))</f>
        <v>-8.5200000000039129E-4</v>
      </c>
      <c r="H4" s="54">
        <f t="shared" ref="H4:H16" si="4">IF(G4&gt;=0,ROUNDDOWN(G4*10,2)/10,ROUNDUP(G4*10,2)/10)</f>
        <v>-1E-3</v>
      </c>
      <c r="I4" s="83">
        <f>MAX(_xll.ohPack(Data!$M$4:INDEX(Fwd1Y,MATCH(E4+1,SettlementDates,1),1)))</f>
        <v>1.6265805157076301E-3</v>
      </c>
      <c r="J4" s="54">
        <f t="shared" si="2"/>
        <v>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43821</v>
      </c>
      <c r="F5" s="77">
        <f t="shared" si="1"/>
        <v>6</v>
      </c>
      <c r="G5" s="83">
        <f>MIN(_xll.ohPack(Data!$M$4:INDEX(Fwd1Y,MATCH(E5+1,SettlementDates,1),1)))</f>
        <v>-8.5200000000039129E-4</v>
      </c>
      <c r="H5" s="54">
        <f t="shared" si="4"/>
        <v>-1E-3</v>
      </c>
      <c r="I5" s="83">
        <f>MAX(_xll.ohPack(Data!$M$4:INDEX(Fwd1Y,MATCH(E5+1,SettlementDates,1),1)))</f>
        <v>3.9685268203935083E-3</v>
      </c>
      <c r="J5" s="54">
        <f t="shared" si="2"/>
        <v>4.0000000000000001E-3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46378</v>
      </c>
      <c r="F6" s="77">
        <f t="shared" si="1"/>
        <v>6</v>
      </c>
      <c r="G6" s="83">
        <f>MIN(_xll.ohPack(Data!$M$4:INDEX(Fwd1Y,MATCH(E6+1,SettlementDates,1),1)))</f>
        <v>-8.5200000000039129E-4</v>
      </c>
      <c r="H6" s="54">
        <f t="shared" si="4"/>
        <v>-1E-3</v>
      </c>
      <c r="I6" s="83">
        <f>MAX(_xll.ohPack(Data!$M$4:INDEX(Fwd1Y,MATCH(E6+1,SettlementDates,1),1)))</f>
        <v>1.8507368233555109E-2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50031</v>
      </c>
      <c r="F7" s="77">
        <f t="shared" si="1"/>
        <v>12</v>
      </c>
      <c r="G7" s="83">
        <f>MIN(_xll.ohPack(Data!$M$4:INDEX(Fwd1Y,MATCH(E7+1,SettlementDates,1),1)))</f>
        <v>-8.5200000000039129E-4</v>
      </c>
      <c r="H7" s="54">
        <f t="shared" si="4"/>
        <v>-1E-3</v>
      </c>
      <c r="I7" s="83">
        <f>MAX(_xll.ohPack(Data!$M$4:INDEX(Fwd1Y,MATCH(E7+1,SettlementDates,1),1)))</f>
        <v>1.8833668528071466E-2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53683</v>
      </c>
      <c r="F8" s="77">
        <f t="shared" si="1"/>
        <v>36</v>
      </c>
      <c r="G8" s="83">
        <f>MIN(_xll.ohPack(Data!$M$4:INDEX(Fwd1Y,MATCH(E8+1,SettlementDates,1),1)))</f>
        <v>-8.5200000000039129E-4</v>
      </c>
      <c r="H8" s="54">
        <f t="shared" si="4"/>
        <v>-1E-3</v>
      </c>
      <c r="I8" s="83">
        <f>MAX(_xll.ohPack(Data!$M$4:INDEX(Fwd1Y,MATCH(E8+1,SettlementDates,1),1)))</f>
        <v>1.8833668528071466E-2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64641</v>
      </c>
      <c r="F9" s="77">
        <f t="shared" si="1"/>
        <v>60</v>
      </c>
      <c r="G9" s="84">
        <f>MIN(_xll.ohPack(Data!$M$4:INDEX(Fwd1Y,MATCH(E9+1,SettlementDates,1),1)))</f>
        <v>-8.5200000000039129E-4</v>
      </c>
      <c r="H9" s="55">
        <f t="shared" si="4"/>
        <v>-1E-3</v>
      </c>
      <c r="I9" s="84">
        <f>MAX(_xll.ohPack(Data!$M$4:INDEX(Fwd1Y,MATCH(E9+1,SettlementDates,1),1)))</f>
        <v>1.8833668528071466E-2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42704</v>
      </c>
      <c r="E10" s="73">
        <f t="shared" si="0"/>
        <v>43091</v>
      </c>
      <c r="F10" s="78">
        <f t="shared" si="1"/>
        <v>1</v>
      </c>
      <c r="G10" s="83">
        <f>MIN(_xll.ohPack(Data!$Q$4:INDEX(ONFwd1Y,MATCH(E10+1,SettlementDates,1),1)))</f>
        <v>-1.2832035182430701E-3</v>
      </c>
      <c r="H10" s="53">
        <f t="shared" si="4"/>
        <v>-2E-3</v>
      </c>
      <c r="I10" s="82">
        <f>MAX(_xll.ohPack(Data!$Q$4:INDEX(ONFwd1Y,MATCH(E10+1,SettlementDates,1),1)))</f>
        <v>-2.6099109765365114E-4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43456</v>
      </c>
      <c r="F11" s="77">
        <f t="shared" si="1"/>
        <v>3</v>
      </c>
      <c r="G11" s="83">
        <f>MIN(_xll.ohPack(Data!$Q$4:INDEX(ONFwd1Y,MATCH(E11+1,SettlementDates,1),1)))</f>
        <v>-1.2832035182430701E-3</v>
      </c>
      <c r="H11" s="54">
        <f t="shared" si="4"/>
        <v>-2E-3</v>
      </c>
      <c r="I11" s="83">
        <f>MAX(_xll.ohPack(Data!$Q$4:INDEX(ONFwd1Y,MATCH(E11+1,SettlementDates,1),1)))</f>
        <v>6.8553655456327078E-4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44552</v>
      </c>
      <c r="F12" s="77">
        <f t="shared" si="1"/>
        <v>6</v>
      </c>
      <c r="G12" s="83">
        <f>MIN(_xll.ohPack(Data!$Q$4:INDEX(ONFwd1Y,MATCH(E12+1,SettlementDates,1),1)))</f>
        <v>-1.2832035182430701E-3</v>
      </c>
      <c r="H12" s="54">
        <f t="shared" si="4"/>
        <v>-2E-3</v>
      </c>
      <c r="I12" s="83">
        <f>MAX(_xll.ohPack(Data!$Q$4:INDEX(ONFwd1Y,MATCH(E12+1,SettlementDates,1),1)))</f>
        <v>8.3324020289943235E-3</v>
      </c>
      <c r="J12" s="54">
        <f t="shared" si="2"/>
        <v>9.0000000000000011E-3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46378</v>
      </c>
      <c r="F13" s="77">
        <f t="shared" si="1"/>
        <v>6</v>
      </c>
      <c r="G13" s="83">
        <f>MIN(_xll.ohPack(Data!$Q$4:INDEX(ONFwd1Y,MATCH(E13+1,SettlementDates,1),1)))</f>
        <v>-1.2832035182430701E-3</v>
      </c>
      <c r="H13" s="54">
        <f t="shared" si="4"/>
        <v>-2E-3</v>
      </c>
      <c r="I13" s="83">
        <f>MAX(_xll.ohPack(Data!$Q$4:INDEX(ONFwd1Y,MATCH(E13+1,SettlementDates,1),1)))</f>
        <v>1.8108922909449987E-2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50031</v>
      </c>
      <c r="F14" s="77">
        <f t="shared" si="1"/>
        <v>12</v>
      </c>
      <c r="G14" s="83">
        <f>MIN(_xll.ohPack(Data!$Q$4:INDEX(ONFwd1Y,MATCH(E14+1,SettlementDates,1),1)))</f>
        <v>-1.2832035182430701E-3</v>
      </c>
      <c r="H14" s="54">
        <f t="shared" si="4"/>
        <v>-2E-3</v>
      </c>
      <c r="I14" s="83">
        <f>MAX(_xll.ohPack(Data!$Q$4:INDEX(ONFwd1Y,MATCH(E14+1,SettlementDates,1),1)))</f>
        <v>1.8664810429225298E-2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53683</v>
      </c>
      <c r="F15" s="77">
        <f t="shared" si="1"/>
        <v>36</v>
      </c>
      <c r="G15" s="83">
        <f>MIN(_xll.ohPack(Data!$Q$4:INDEX(ONFwd1Y,MATCH(E15+1,SettlementDates,1),1)))</f>
        <v>-1.2832035182430701E-3</v>
      </c>
      <c r="H15" s="54">
        <f t="shared" si="4"/>
        <v>-2E-3</v>
      </c>
      <c r="I15" s="83">
        <f>MAX(_xll.ohPack(Data!$Q$4:INDEX(ONFwd1Y,MATCH(E15+1,SettlementDates,1),1)))</f>
        <v>1.8664810429225298E-2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64641</v>
      </c>
      <c r="F16" s="81">
        <f t="shared" si="1"/>
        <v>60</v>
      </c>
      <c r="G16" s="84">
        <f>MIN(_xll.ohPack(Data!$Q$4:INDEX(ONFwd1Y,MATCH(E16+1,SettlementDates,1),1)))</f>
        <v>-1.2832035182430701E-3</v>
      </c>
      <c r="H16" s="55">
        <f t="shared" si="4"/>
        <v>-2E-3</v>
      </c>
      <c r="I16" s="84">
        <f>MAX(_xll.ohPack(Data!$Q$4:INDEX(ONFwd1Y,MATCH(E16+1,SettlementDates,1),1)))</f>
        <v>1.8664810429225298E-2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C22" s="104" t="s">
        <v>159</v>
      </c>
    </row>
    <row r="23" spans="3:29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35" si="6">LEFT(N23,LEN(N23)-1)+12&amp;"M"</f>
        <v>13M</v>
      </c>
      <c r="P23" s="93" t="str">
        <f t="shared" ref="P23:P35" si="7">Currency&amp;LEFT(N23,LEN(N23)-1)&amp;"x"&amp;LEFT(O23,LEN(O23)-1)&amp;"F"&amp;QuoteSuffix</f>
        <v>EUR1x13F_Quote</v>
      </c>
      <c r="Q23" s="169"/>
      <c r="R23" s="105">
        <f>_xll.qlInterestRateIndexFixingDate(Index1Y,S23)</f>
        <v>42754</v>
      </c>
      <c r="S23" s="105">
        <f>_xll.qlCalendarAdvance(Calendar,SettlementDate,N23,"mf",TRUE)</f>
        <v>42758</v>
      </c>
      <c r="T23" s="105">
        <f>_xll.qlCalendarAdvance(Calendar,SettlementDate,O23,"mf",TRUE)</f>
        <v>43122</v>
      </c>
      <c r="U23" s="96">
        <f>_xll.qlIndexFixing(Index1Y,R23,TRUE,_xll.ohTrigger(Trigger,Trigger1Y,InterestRatesTrigger))</f>
        <v>-7.5999999997333301E-4</v>
      </c>
      <c r="V23" s="96">
        <f>IFERROR(_xll.qlQuoteValue(P23,_xll.ohTrigger(Trigger,Trigger1Y,InterestRatesTrigger)),NA())</f>
        <v>-7.6000000000000015E-4</v>
      </c>
      <c r="W23" s="93" t="b">
        <f>NOT(ISERROR(V23))</f>
        <v>1</v>
      </c>
      <c r="X23" s="125">
        <f>(U23-V23)*10000</f>
        <v>2.6667145054670716E-10</v>
      </c>
      <c r="Y23" s="133" t="b">
        <f>ABS(X23/10000)&lt;=ABS('General Settings'!$D$33)</f>
        <v>1</v>
      </c>
      <c r="AA23" s="62" t="e">
        <f t="array" ref="AA23:AA35">NA()</f>
        <v>#N/A</v>
      </c>
      <c r="AC23" s="93" t="str">
        <f t="array" ref="AC23:AC82">_xll.ohGroupList("EUR1Y_instruments",Trigger1Y)</f>
        <v>EUR3MD_SYNTH1Y_Quote</v>
      </c>
    </row>
    <row r="24" spans="3:29" x14ac:dyDescent="0.2">
      <c r="M24" s="94" t="s">
        <v>146</v>
      </c>
      <c r="N24" s="94" t="s">
        <v>63</v>
      </c>
      <c r="O24" s="94" t="str">
        <f t="shared" si="6"/>
        <v>14M</v>
      </c>
      <c r="P24" s="94" t="str">
        <f t="shared" si="7"/>
        <v>EUR2x14F_Quote</v>
      </c>
      <c r="Q24" s="171"/>
      <c r="R24" s="106">
        <f>_xll.qlInterestRateIndexFixingDate(Index1Y,S24)</f>
        <v>42786</v>
      </c>
      <c r="S24" s="106">
        <f>_xll.qlCalendarAdvance(Calendar,SettlementDate,N24,"mf",TRUE)</f>
        <v>42788</v>
      </c>
      <c r="T24" s="106">
        <f>_xll.qlCalendarAdvance(Calendar,SettlementDate,O24,"mf",TRUE)</f>
        <v>43153</v>
      </c>
      <c r="U24" s="97">
        <f>_xll.qlIndexFixing(Index1Y,R24,TRUE,_xll.ohTrigger(Trigger,Trigger1Y,InterestRatesTrigger))</f>
        <v>-6.7000000000006399E-4</v>
      </c>
      <c r="V24" s="97">
        <f>IFERROR(_xll.qlQuoteValue(P24,_xll.ohTrigger(Trigger,Trigger1Y,InterestRatesTrigger)),NA())</f>
        <v>-6.7000000000000002E-4</v>
      </c>
      <c r="W24" s="94" t="b">
        <f t="shared" ref="W24:W35" si="8">NOT(ISERROR(V24))</f>
        <v>1</v>
      </c>
      <c r="X24" s="124">
        <f t="shared" ref="X24:X35" si="9">(U24-V24)*10000</f>
        <v>-6.3967928176644762E-13</v>
      </c>
      <c r="Y24" s="133" t="b">
        <f>ABS(X24/10000)&lt;=ABS('General Settings'!$D$33)</f>
        <v>1</v>
      </c>
      <c r="AA24" s="62" t="e">
        <v>#N/A</v>
      </c>
      <c r="AC24" s="94" t="str">
        <v>EUR6MD_SYNTH1Y_Quote</v>
      </c>
    </row>
    <row r="25" spans="3:29" x14ac:dyDescent="0.2">
      <c r="M25" s="94" t="s">
        <v>146</v>
      </c>
      <c r="N25" s="94" t="s">
        <v>31</v>
      </c>
      <c r="O25" s="94" t="str">
        <f t="shared" si="6"/>
        <v>15M</v>
      </c>
      <c r="P25" s="94" t="str">
        <f t="shared" si="7"/>
        <v>EUR3x15F_Quote</v>
      </c>
      <c r="Q25" s="171"/>
      <c r="R25" s="106">
        <f>_xll.qlInterestRateIndexFixingDate(Index1Y,S25)</f>
        <v>42814</v>
      </c>
      <c r="S25" s="106">
        <f>_xll.qlCalendarAdvance(Calendar,SettlementDate,N25,"mf",TRUE)</f>
        <v>42816</v>
      </c>
      <c r="T25" s="106">
        <f>_xll.qlCalendarAdvance(Calendar,SettlementDate,O25,"mf",TRUE)</f>
        <v>43181</v>
      </c>
      <c r="U25" s="97">
        <f>_xll.qlIndexFixing(Index1Y,R25,TRUE,_xll.ohTrigger(Trigger,Trigger1Y,InterestRatesTrigger))</f>
        <v>-5.8999999999986841E-4</v>
      </c>
      <c r="V25" s="97">
        <f>IFERROR(_xll.qlQuoteValue(P25,_xll.ohTrigger(Trigger,Trigger1Y,InterestRatesTrigger)),NA())</f>
        <v>-5.9000000000000003E-4</v>
      </c>
      <c r="W25" s="94" t="b">
        <f t="shared" si="8"/>
        <v>1</v>
      </c>
      <c r="X25" s="124">
        <f t="shared" si="9"/>
        <v>1.3162214373974024E-12</v>
      </c>
      <c r="Y25" s="133" t="b">
        <f>ABS(X25/10000)&lt;=ABS('General Settings'!$D$33)</f>
        <v>1</v>
      </c>
      <c r="AA25" s="62" t="e">
        <v>#N/A</v>
      </c>
      <c r="AC25" s="94" t="str">
        <v>EUR9MD_SYNTH1Y_Quote</v>
      </c>
    </row>
    <row r="26" spans="3:29" x14ac:dyDescent="0.2">
      <c r="M26" s="94" t="s">
        <v>146</v>
      </c>
      <c r="N26" s="94" t="s">
        <v>64</v>
      </c>
      <c r="O26" s="94" t="str">
        <f t="shared" si="6"/>
        <v>16M</v>
      </c>
      <c r="P26" s="94" t="str">
        <f t="shared" si="7"/>
        <v>EUR4x16F_Quote</v>
      </c>
      <c r="Q26" s="171"/>
      <c r="R26" s="106">
        <f>_xll.qlInterestRateIndexFixingDate(Index1Y,S26)</f>
        <v>42845</v>
      </c>
      <c r="S26" s="106">
        <f>_xll.qlCalendarAdvance(Calendar,SettlementDate,N26,"mf",TRUE)</f>
        <v>42849</v>
      </c>
      <c r="T26" s="106">
        <f>_xll.qlCalendarAdvance(Calendar,SettlementDate,O26,"mf",TRUE)</f>
        <v>43213</v>
      </c>
      <c r="U26" s="97">
        <f>_xll.qlIndexFixing(Index1Y,R26,TRUE,_xll.ohTrigger(Trigger,Trigger1Y,InterestRatesTrigger))</f>
        <v>-4.9000000012032192E-4</v>
      </c>
      <c r="V26" s="97">
        <f>IFERROR(_xll.qlQuoteValue(P26,_xll.ohTrigger(Trigger,Trigger1Y,InterestRatesTrigger)),NA())</f>
        <v>-4.8999999999999998E-4</v>
      </c>
      <c r="W26" s="94" t="b">
        <f t="shared" si="8"/>
        <v>1</v>
      </c>
      <c r="X26" s="124">
        <f t="shared" si="9"/>
        <v>-1.2032193817679282E-9</v>
      </c>
      <c r="Y26" s="133" t="b">
        <f>ABS(X26/10000)&lt;=ABS('General Settings'!$D$33)</f>
        <v>1</v>
      </c>
      <c r="AA26" s="62" t="e">
        <v>#N/A</v>
      </c>
      <c r="AC26" s="94" t="str">
        <v>EUR1YD_SYNTH1Y_Quote</v>
      </c>
    </row>
    <row r="27" spans="3:29" x14ac:dyDescent="0.2">
      <c r="M27" s="94" t="s">
        <v>146</v>
      </c>
      <c r="N27" s="94" t="s">
        <v>65</v>
      </c>
      <c r="O27" s="94" t="str">
        <f t="shared" si="6"/>
        <v>17M</v>
      </c>
      <c r="P27" s="94" t="str">
        <f t="shared" si="7"/>
        <v>EUR5x17F_Quote</v>
      </c>
      <c r="Q27" s="171"/>
      <c r="R27" s="106">
        <f>_xll.qlInterestRateIndexFixingDate(Index1Y,S27)</f>
        <v>42873</v>
      </c>
      <c r="S27" s="106">
        <f>_xll.qlCalendarAdvance(Calendar,SettlementDate,N27,"mf",TRUE)</f>
        <v>42877</v>
      </c>
      <c r="T27" s="106">
        <f>_xll.qlCalendarAdvance(Calendar,SettlementDate,O27,"mf",TRUE)</f>
        <v>43242</v>
      </c>
      <c r="U27" s="97">
        <f>_xll.qlIndexFixing(Index1Y,R27,TRUE,_xll.ohTrigger(Trigger,Trigger1Y,InterestRatesTrigger))</f>
        <v>-4.000000013401807E-4</v>
      </c>
      <c r="V27" s="97">
        <f>IFERROR(_xll.qlQuoteValue(P27,_xll.ohTrigger(Trigger,Trigger1Y,InterestRatesTrigger)),NA())</f>
        <v>-4.0000000000000002E-4</v>
      </c>
      <c r="W27" s="94" t="b">
        <f t="shared" si="8"/>
        <v>1</v>
      </c>
      <c r="X27" s="124">
        <f t="shared" si="9"/>
        <v>-1.3401806791060733E-8</v>
      </c>
      <c r="Y27" s="133" t="b">
        <f>ABS(X27/10000)&lt;=ABS('General Settings'!$D$33)</f>
        <v>1</v>
      </c>
      <c r="AA27" s="62" t="e">
        <v>#N/A</v>
      </c>
      <c r="AC27" s="94" t="str">
        <v>EUR1x13F_Quote</v>
      </c>
    </row>
    <row r="28" spans="3:29" x14ac:dyDescent="0.2">
      <c r="M28" s="94" t="s">
        <v>146</v>
      </c>
      <c r="N28" s="94" t="s">
        <v>32</v>
      </c>
      <c r="O28" s="94" t="str">
        <f t="shared" si="6"/>
        <v>18M</v>
      </c>
      <c r="P28" s="94" t="str">
        <f t="shared" si="7"/>
        <v>EUR6x18F_Quote</v>
      </c>
      <c r="Q28" s="171"/>
      <c r="R28" s="106">
        <f>_xll.qlInterestRateIndexFixingDate(Index1Y,S28)</f>
        <v>42906</v>
      </c>
      <c r="S28" s="106">
        <f>_xll.qlCalendarAdvance(Calendar,SettlementDate,N28,"mf",TRUE)</f>
        <v>42908</v>
      </c>
      <c r="T28" s="106">
        <f>_xll.qlCalendarAdvance(Calendar,SettlementDate,O28,"mf",TRUE)</f>
        <v>43273</v>
      </c>
      <c r="U28" s="97">
        <f>_xll.qlIndexFixing(Index1Y,R28,TRUE,_xll.ohTrigger(Trigger,Trigger1Y,InterestRatesTrigger))</f>
        <v>-3.0000000007653587E-4</v>
      </c>
      <c r="V28" s="97">
        <f>IFERROR(_xll.qlQuoteValue(P28,_xll.ohTrigger(Trigger,Trigger1Y,InterestRatesTrigger)),NA())</f>
        <v>-2.9999999999999997E-4</v>
      </c>
      <c r="W28" s="94" t="b">
        <f t="shared" si="8"/>
        <v>1</v>
      </c>
      <c r="X28" s="124">
        <f t="shared" si="9"/>
        <v>-7.653589133987948E-10</v>
      </c>
      <c r="Y28" s="133" t="b">
        <f>ABS(X28/10000)&lt;=ABS('General Settings'!$D$33)</f>
        <v>1</v>
      </c>
      <c r="AA28" s="62" t="e">
        <v>#N/A</v>
      </c>
      <c r="AC28" s="94" t="str">
        <v>EUR2x14F_Quote</v>
      </c>
    </row>
    <row r="29" spans="3:29" x14ac:dyDescent="0.2">
      <c r="M29" s="94" t="s">
        <v>146</v>
      </c>
      <c r="N29" s="94" t="s">
        <v>66</v>
      </c>
      <c r="O29" s="94" t="str">
        <f t="shared" si="6"/>
        <v>19M</v>
      </c>
      <c r="P29" s="94" t="str">
        <f t="shared" si="7"/>
        <v>EUR7x19F_Quote</v>
      </c>
      <c r="Q29" s="171"/>
      <c r="R29" s="106">
        <f>_xll.qlInterestRateIndexFixingDate(Index1Y,S29)</f>
        <v>42936</v>
      </c>
      <c r="S29" s="106">
        <f>_xll.qlCalendarAdvance(Calendar,SettlementDate,N29,"mf",TRUE)</f>
        <v>42940</v>
      </c>
      <c r="T29" s="106">
        <f>_xll.qlCalendarAdvance(Calendar,SettlementDate,O29,"mf",TRUE)</f>
        <v>43304</v>
      </c>
      <c r="U29" s="97">
        <f>_xll.qlIndexFixing(Index1Y,R29,TRUE,_xll.ohTrigger(Trigger,Trigger1Y,InterestRatesTrigger))</f>
        <v>-2.3000000045391203E-4</v>
      </c>
      <c r="V29" s="97">
        <f>IFERROR(_xll.qlQuoteValue(P29,_xll.ohTrigger(Trigger,Trigger1Y,InterestRatesTrigger)),NA())</f>
        <v>-2.3000000000000001E-4</v>
      </c>
      <c r="W29" s="94" t="b">
        <f t="shared" si="8"/>
        <v>1</v>
      </c>
      <c r="X29" s="124">
        <f t="shared" si="9"/>
        <v>-4.5391202732267266E-9</v>
      </c>
      <c r="Y29" s="133" t="b">
        <f>ABS(X29/10000)&lt;=ABS('General Settings'!$D$33)</f>
        <v>1</v>
      </c>
      <c r="AA29" s="62" t="e">
        <v>#N/A</v>
      </c>
      <c r="AC29" s="94" t="str">
        <v>EUR3x15F_Quote</v>
      </c>
    </row>
    <row r="30" spans="3:29" x14ac:dyDescent="0.2">
      <c r="M30" s="94" t="s">
        <v>146</v>
      </c>
      <c r="N30" s="94" t="s">
        <v>67</v>
      </c>
      <c r="O30" s="94" t="str">
        <f t="shared" si="6"/>
        <v>20M</v>
      </c>
      <c r="P30" s="94" t="str">
        <f t="shared" si="7"/>
        <v>EUR8x20F_Quote</v>
      </c>
      <c r="Q30" s="171"/>
      <c r="R30" s="106">
        <f>_xll.qlInterestRateIndexFixingDate(Index1Y,S30)</f>
        <v>42965</v>
      </c>
      <c r="S30" s="106">
        <f>_xll.qlCalendarAdvance(Calendar,SettlementDate,N30,"mf",TRUE)</f>
        <v>42969</v>
      </c>
      <c r="T30" s="106">
        <f>_xll.qlCalendarAdvance(Calendar,SettlementDate,O30,"mf",TRUE)</f>
        <v>43334</v>
      </c>
      <c r="U30" s="97">
        <f>_xll.qlIndexFixing(Index1Y,R30,TRUE,_xll.ohTrigger(Trigger,Trigger1Y,InterestRatesTrigger))</f>
        <v>-1.6000000001823993E-4</v>
      </c>
      <c r="V30" s="97">
        <f>IFERROR(_xll.qlQuoteValue(P30,_xll.ohTrigger(Trigger,Trigger1Y,InterestRatesTrigger)),NA())</f>
        <v>-1.6000000000000001E-4</v>
      </c>
      <c r="W30" s="94" t="b">
        <f t="shared" si="8"/>
        <v>1</v>
      </c>
      <c r="X30" s="124">
        <f t="shared" si="9"/>
        <v>-1.8239912618484011E-10</v>
      </c>
      <c r="Y30" s="133" t="b">
        <f>ABS(X30/10000)&lt;=ABS('General Settings'!$D$33)</f>
        <v>1</v>
      </c>
      <c r="AA30" s="62" t="e">
        <v>#N/A</v>
      </c>
      <c r="AC30" s="94" t="str">
        <v>EUR4x16F_Quote</v>
      </c>
    </row>
    <row r="31" spans="3:29" x14ac:dyDescent="0.2">
      <c r="M31" s="94" t="s">
        <v>146</v>
      </c>
      <c r="N31" s="94" t="s">
        <v>68</v>
      </c>
      <c r="O31" s="94" t="str">
        <f t="shared" si="6"/>
        <v>21M</v>
      </c>
      <c r="P31" s="94" t="str">
        <f t="shared" si="7"/>
        <v>EUR9x21F_Quote</v>
      </c>
      <c r="Q31" s="171"/>
      <c r="R31" s="106">
        <f>_xll.qlInterestRateIndexFixingDate(Index1Y,S31)</f>
        <v>42998</v>
      </c>
      <c r="S31" s="106">
        <f>_xll.qlCalendarAdvance(Calendar,SettlementDate,N31,"mf",TRUE)</f>
        <v>43000</v>
      </c>
      <c r="T31" s="106">
        <f>_xll.qlCalendarAdvance(Calendar,SettlementDate,O31,"mf",TRUE)</f>
        <v>43367</v>
      </c>
      <c r="U31" s="97">
        <f>_xll.qlIndexFixing(Index1Y,R31,TRUE,_xll.ohTrigger(Trigger,Trigger1Y,InterestRatesTrigger))</f>
        <v>-9.0000000000164886E-5</v>
      </c>
      <c r="V31" s="97">
        <f>IFERROR(_xll.qlQuoteValue(P31,_xll.ohTrigger(Trigger,Trigger1Y,InterestRatesTrigger)),NA())</f>
        <v>-9.0000000000000006E-5</v>
      </c>
      <c r="W31" s="94" t="b">
        <f t="shared" si="8"/>
        <v>1</v>
      </c>
      <c r="X31" s="124">
        <f t="shared" si="9"/>
        <v>-1.6488004538073309E-12</v>
      </c>
      <c r="Y31" s="133" t="b">
        <f>ABS(X31/10000)&lt;=ABS('General Settings'!$D$33)</f>
        <v>1</v>
      </c>
      <c r="AA31" s="62" t="e">
        <v>#N/A</v>
      </c>
      <c r="AC31" s="94" t="str">
        <v>EUR5x17F_Quote</v>
      </c>
    </row>
    <row r="32" spans="3:29" x14ac:dyDescent="0.2">
      <c r="M32" s="94" t="s">
        <v>146</v>
      </c>
      <c r="N32" s="94" t="s">
        <v>69</v>
      </c>
      <c r="O32" s="94" t="str">
        <f t="shared" si="6"/>
        <v>22M</v>
      </c>
      <c r="P32" s="94" t="str">
        <f t="shared" si="7"/>
        <v>EUR10x22F_Quote</v>
      </c>
      <c r="Q32" s="171"/>
      <c r="R32" s="106">
        <f>_xll.qlInterestRateIndexFixingDate(Index1Y,S32)</f>
        <v>43027</v>
      </c>
      <c r="S32" s="106">
        <f>_xll.qlCalendarAdvance(Calendar,SettlementDate,N32,"mf",TRUE)</f>
        <v>43031</v>
      </c>
      <c r="T32" s="106">
        <f>_xll.qlCalendarAdvance(Calendar,SettlementDate,O32,"mf",TRUE)</f>
        <v>43395</v>
      </c>
      <c r="U32" s="97">
        <f>_xll.qlIndexFixing(Index1Y,R32,TRUE,_xll.ohTrigger(Trigger,Trigger1Y,InterestRatesTrigger))</f>
        <v>-9.9999987080031653E-6</v>
      </c>
      <c r="V32" s="97">
        <f>IFERROR(_xll.qlQuoteValue(P32,_xll.ohTrigger(Trigger,Trigger1Y,InterestRatesTrigger)),NA())</f>
        <v>-1.0000000000000009E-5</v>
      </c>
      <c r="W32" s="94" t="b">
        <f t="shared" si="8"/>
        <v>1</v>
      </c>
      <c r="X32" s="124">
        <f t="shared" si="9"/>
        <v>1.2919968439832792E-8</v>
      </c>
      <c r="Y32" s="133" t="b">
        <f>ABS(X32/10000)&lt;=ABS('General Settings'!$D$33)</f>
        <v>1</v>
      </c>
      <c r="AA32" s="62" t="e">
        <v>#N/A</v>
      </c>
      <c r="AC32" s="94" t="str">
        <v>EUR6x18F_Quote</v>
      </c>
    </row>
    <row r="33" spans="13:29" x14ac:dyDescent="0.2">
      <c r="M33" s="94" t="s">
        <v>146</v>
      </c>
      <c r="N33" s="94" t="s">
        <v>70</v>
      </c>
      <c r="O33" s="94" t="str">
        <f t="shared" si="6"/>
        <v>23M</v>
      </c>
      <c r="P33" s="94" t="str">
        <f t="shared" si="7"/>
        <v>EUR11x23F_Quote</v>
      </c>
      <c r="Q33" s="171"/>
      <c r="R33" s="106">
        <f>_xll.qlInterestRateIndexFixingDate(Index1Y,S33)</f>
        <v>43059</v>
      </c>
      <c r="S33" s="106">
        <f>_xll.qlCalendarAdvance(Calendar,SettlementDate,N33,"mf",TRUE)</f>
        <v>43061</v>
      </c>
      <c r="T33" s="106">
        <f>_xll.qlCalendarAdvance(Calendar,SettlementDate,O33,"mf",TRUE)</f>
        <v>43426</v>
      </c>
      <c r="U33" s="97">
        <f>_xll.qlIndexFixing(Index1Y,R33,TRUE,_xll.ohTrigger(Trigger,Trigger1Y,InterestRatesTrigger))</f>
        <v>7.0000000114175847E-5</v>
      </c>
      <c r="V33" s="97">
        <f>IFERROR(_xll.qlQuoteValue(P33,_xll.ohTrigger(Trigger,Trigger1Y,InterestRatesTrigger)),NA())</f>
        <v>6.9999999999999994E-5</v>
      </c>
      <c r="W33" s="94" t="b">
        <f t="shared" si="8"/>
        <v>1</v>
      </c>
      <c r="X33" s="124">
        <f t="shared" si="9"/>
        <v>1.1417585355898846E-9</v>
      </c>
      <c r="Y33" s="133" t="b">
        <f>ABS(X33/10000)&lt;=ABS('General Settings'!$D$33)</f>
        <v>1</v>
      </c>
      <c r="AA33" s="62" t="e">
        <v>#N/A</v>
      </c>
      <c r="AC33" s="94" t="str">
        <v>EUR7x19F_Quote</v>
      </c>
    </row>
    <row r="34" spans="13:29" x14ac:dyDescent="0.2">
      <c r="M34" s="94" t="s">
        <v>146</v>
      </c>
      <c r="N34" s="94" t="s">
        <v>102</v>
      </c>
      <c r="O34" s="94" t="str">
        <f t="shared" si="6"/>
        <v>24M</v>
      </c>
      <c r="P34" s="94" t="str">
        <f t="shared" si="7"/>
        <v>EUR12x24F_Quote</v>
      </c>
      <c r="Q34" s="171"/>
      <c r="R34" s="106">
        <f>_xll.qlInterestRateIndexFixingDate(Index1Y,S34)</f>
        <v>43089</v>
      </c>
      <c r="S34" s="106">
        <f>_xll.qlCalendarAdvance(Calendar,SettlementDate,N34,"mf",TRUE)</f>
        <v>43091</v>
      </c>
      <c r="T34" s="106">
        <f>_xll.qlCalendarAdvance(Calendar,SettlementDate,O34,"mf",TRUE)</f>
        <v>43458</v>
      </c>
      <c r="U34" s="97">
        <f>_xll.qlIndexFixing(Index1Y,R34,TRUE,_xll.ohTrigger(Trigger,Trigger1Y,InterestRatesTrigger))</f>
        <v>1.5999999988499934E-4</v>
      </c>
      <c r="V34" s="97">
        <f>IFERROR(_xll.qlQuoteValue(P34,_xll.ohTrigger(Trigger,Trigger1Y,InterestRatesTrigger)),NA())</f>
        <v>1.6000000000000001E-4</v>
      </c>
      <c r="W34" s="94" t="b">
        <f t="shared" si="8"/>
        <v>1</v>
      </c>
      <c r="X34" s="124">
        <f t="shared" si="9"/>
        <v>-1.1500067391423396E-9</v>
      </c>
      <c r="Y34" s="133" t="b">
        <f>ABS(X34/10000)&lt;=ABS('General Settings'!$D$33)</f>
        <v>1</v>
      </c>
      <c r="AA34" s="62" t="e">
        <v>#N/A</v>
      </c>
      <c r="AC34" s="94" t="str">
        <v>EUR8x20F_Quote</v>
      </c>
    </row>
    <row r="35" spans="13:29" x14ac:dyDescent="0.2">
      <c r="M35" s="95" t="s">
        <v>146</v>
      </c>
      <c r="N35" s="95" t="s">
        <v>103</v>
      </c>
      <c r="O35" s="95" t="str">
        <f t="shared" si="6"/>
        <v>36M</v>
      </c>
      <c r="P35" s="95" t="str">
        <f t="shared" si="7"/>
        <v>EUR24x36F_Quote</v>
      </c>
      <c r="Q35" s="172"/>
      <c r="R35" s="107">
        <f>_xll.qlInterestRateIndexFixingDate(Index1Y,S35)</f>
        <v>43454</v>
      </c>
      <c r="S35" s="107">
        <f>_xll.qlCalendarAdvance(Calendar,SettlementDate,N35,"mf",TRUE)</f>
        <v>43458</v>
      </c>
      <c r="T35" s="107">
        <f>_xll.qlCalendarAdvance(Calendar,SettlementDate,O35,"mf",TRUE)</f>
        <v>43822</v>
      </c>
      <c r="U35" s="98">
        <f>_xll.qlIndexFixing(Index1Y,R35,TRUE,_xll.ohTrigger(Trigger,Trigger1Y,InterestRatesTrigger))</f>
        <v>1.6272012439842375E-3</v>
      </c>
      <c r="V35" s="98">
        <f>IFERROR(_xll.qlQuoteValue(P35,_xll.ohTrigger(Trigger,Trigger1Y,InterestRatesTrigger)),NA())</f>
        <v>1.65E-3</v>
      </c>
      <c r="W35" s="95" t="b">
        <f t="shared" si="8"/>
        <v>1</v>
      </c>
      <c r="X35" s="158">
        <f t="shared" si="9"/>
        <v>-0.22798756015762453</v>
      </c>
      <c r="Y35" s="134" t="b">
        <f>ABS(X35/10000)&lt;=ABS('General Settings'!$D$33)</f>
        <v>1</v>
      </c>
      <c r="AA35" s="62" t="e">
        <v>#N/A</v>
      </c>
      <c r="AC35" s="94" t="str">
        <v>EUR9x21F_Quote</v>
      </c>
    </row>
    <row r="36" spans="13:29" x14ac:dyDescent="0.2">
      <c r="W36" s="62"/>
      <c r="X36" s="63"/>
      <c r="AC36" s="94" t="str">
        <v>EUR10x22F_Quote</v>
      </c>
    </row>
    <row r="37" spans="13:29" x14ac:dyDescent="0.2">
      <c r="W37" s="62"/>
      <c r="X37" s="63"/>
      <c r="AC37" s="94" t="str">
        <v>EUR11x23F_Quote</v>
      </c>
    </row>
    <row r="38" spans="13:29" x14ac:dyDescent="0.2">
      <c r="W38" s="62"/>
      <c r="X38" s="63"/>
      <c r="AC38" s="94" t="str">
        <v>EUR12x24F_Quote</v>
      </c>
    </row>
    <row r="39" spans="13:29" x14ac:dyDescent="0.2">
      <c r="W39" s="62"/>
      <c r="X39" s="63"/>
      <c r="AC39" s="94" t="str">
        <v>EURAB12EBASIS3Y_Quote</v>
      </c>
    </row>
    <row r="40" spans="13:29" x14ac:dyDescent="0.2">
      <c r="W40" s="62"/>
      <c r="X40" s="63"/>
      <c r="AC40" s="94" t="str">
        <v>EURAB12EBASIS4Y_Quote</v>
      </c>
    </row>
    <row r="41" spans="13:29" x14ac:dyDescent="0.2">
      <c r="W41" s="62"/>
      <c r="X41" s="63"/>
      <c r="AC41" s="94" t="str">
        <v>EURAB12EBASIS5Y_Quote</v>
      </c>
    </row>
    <row r="42" spans="13:29" x14ac:dyDescent="0.2">
      <c r="W42" s="62"/>
      <c r="X42" s="63"/>
      <c r="AC42" s="94" t="str">
        <v>EURAB12EBASIS6Y_Quote</v>
      </c>
    </row>
    <row r="43" spans="13:29" x14ac:dyDescent="0.2">
      <c r="W43" s="62"/>
      <c r="X43" s="63"/>
      <c r="AC43" s="94" t="str">
        <v>EURAB12EBASIS7Y_Quote</v>
      </c>
    </row>
    <row r="44" spans="13:29" x14ac:dyDescent="0.2">
      <c r="W44" s="62"/>
      <c r="X44" s="63"/>
      <c r="AC44" s="94" t="str">
        <v>EURAB12EBASIS8Y_Quote</v>
      </c>
    </row>
    <row r="45" spans="13:29" x14ac:dyDescent="0.2">
      <c r="W45" s="62"/>
      <c r="X45" s="63"/>
      <c r="AC45" s="94" t="str">
        <v>EURAB12EBASIS9Y_Quote</v>
      </c>
    </row>
    <row r="46" spans="13:29" x14ac:dyDescent="0.2">
      <c r="W46" s="62"/>
      <c r="X46" s="63"/>
      <c r="AC46" s="94" t="str">
        <v>EURAB12EBASIS10Y_Quote</v>
      </c>
    </row>
    <row r="47" spans="13:29" x14ac:dyDescent="0.2">
      <c r="W47" s="62"/>
      <c r="X47" s="63"/>
      <c r="AC47" s="94" t="str">
        <v>EURAB12EBASIS12Y_Quote</v>
      </c>
    </row>
    <row r="48" spans="13:29" x14ac:dyDescent="0.2">
      <c r="W48" s="62"/>
      <c r="X48" s="63"/>
      <c r="AC48" s="94" t="str">
        <v>EURAB12EBASIS15Y_Quote</v>
      </c>
    </row>
    <row r="49" spans="23:29" x14ac:dyDescent="0.2">
      <c r="W49" s="62"/>
      <c r="X49" s="63"/>
      <c r="AC49" s="94" t="str">
        <v>EURAB12EBASIS20Y_Quote</v>
      </c>
    </row>
    <row r="50" spans="23:29" x14ac:dyDescent="0.2">
      <c r="W50" s="62"/>
      <c r="X50" s="63"/>
      <c r="AC50" s="94" t="str">
        <v>EURAB12EBASIS25Y_Quote</v>
      </c>
    </row>
    <row r="51" spans="23:29" x14ac:dyDescent="0.2">
      <c r="W51" s="62"/>
      <c r="X51" s="63"/>
      <c r="AC51" s="94" t="str">
        <v>EURAB12EBASIS30Y_Quote</v>
      </c>
    </row>
    <row r="52" spans="23:29" x14ac:dyDescent="0.2">
      <c r="W52" s="62"/>
      <c r="X52" s="63"/>
      <c r="AC52" s="94" t="str">
        <v>EURAB12EBASIS40Y_Quote</v>
      </c>
    </row>
    <row r="53" spans="23:29" x14ac:dyDescent="0.2">
      <c r="W53" s="62"/>
      <c r="X53" s="63"/>
      <c r="AC53" s="94" t="str">
        <v>EURAB12EBASIS50Y_Quote</v>
      </c>
    </row>
    <row r="54" spans="23:29" x14ac:dyDescent="0.2">
      <c r="W54" s="62"/>
      <c r="X54" s="63"/>
      <c r="AC54" s="94" t="str">
        <v>EURAB12EBASIS60Y_Quote</v>
      </c>
    </row>
    <row r="55" spans="23:29" x14ac:dyDescent="0.2">
      <c r="W55" s="62"/>
      <c r="X55" s="63"/>
      <c r="AC55" s="94" t="str">
        <v/>
      </c>
    </row>
    <row r="56" spans="23:29" x14ac:dyDescent="0.2">
      <c r="W56" s="62"/>
      <c r="X56" s="63"/>
      <c r="AC56" s="94" t="str">
        <v/>
      </c>
    </row>
    <row r="57" spans="23:29" x14ac:dyDescent="0.2">
      <c r="W57" s="62"/>
      <c r="X57" s="63"/>
      <c r="AC57" s="94" t="str">
        <v/>
      </c>
    </row>
    <row r="58" spans="23:29" x14ac:dyDescent="0.2">
      <c r="W58" s="62"/>
      <c r="X58" s="63"/>
      <c r="AC58" s="94" t="str">
        <v/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5" t="str">
        <v/>
      </c>
    </row>
    <row r="83" spans="23:29" x14ac:dyDescent="0.2">
      <c r="W83" s="62"/>
      <c r="X83" s="63"/>
    </row>
    <row r="84" spans="23:29" x14ac:dyDescent="0.2">
      <c r="W84" s="62"/>
      <c r="X84" s="63"/>
    </row>
    <row r="85" spans="23:29" x14ac:dyDescent="0.2">
      <c r="W85" s="62"/>
      <c r="X85" s="63"/>
    </row>
    <row r="86" spans="23:29" x14ac:dyDescent="0.2">
      <c r="W86" s="62"/>
      <c r="X86" s="63"/>
    </row>
    <row r="87" spans="23:29" x14ac:dyDescent="0.2">
      <c r="W87" s="62"/>
      <c r="X87" s="63"/>
    </row>
    <row r="88" spans="23:29" x14ac:dyDescent="0.2">
      <c r="W88" s="62"/>
      <c r="X88" s="63"/>
    </row>
    <row r="89" spans="23:29" x14ac:dyDescent="0.2">
      <c r="W89" s="62"/>
      <c r="X89" s="63"/>
    </row>
    <row r="90" spans="23:29" x14ac:dyDescent="0.2">
      <c r="W90" s="62"/>
      <c r="X90" s="63"/>
    </row>
    <row r="91" spans="23:29" x14ac:dyDescent="0.2">
      <c r="W91" s="62"/>
      <c r="X91" s="63"/>
    </row>
    <row r="92" spans="23:29" x14ac:dyDescent="0.2">
      <c r="W92" s="62"/>
      <c r="X92" s="63"/>
    </row>
    <row r="93" spans="23:29" x14ac:dyDescent="0.2">
      <c r="W93" s="62"/>
      <c r="X93" s="63"/>
    </row>
    <row r="94" spans="23:29" x14ac:dyDescent="0.2">
      <c r="W94" s="62"/>
      <c r="X94" s="63"/>
    </row>
    <row r="95" spans="23:29" x14ac:dyDescent="0.2">
      <c r="W95" s="62"/>
      <c r="X95" s="63"/>
    </row>
    <row r="96" spans="23:29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3" priority="4" operator="equal">
      <formula>FALSE</formula>
    </cfRule>
  </conditionalFormatting>
  <conditionalFormatting sqref="M23:X23">
    <cfRule type="expression" dxfId="2" priority="3">
      <formula>ISNUMBER(MATCH($P23,$AC$23:$AC$82,0))</formula>
    </cfRule>
  </conditionalFormatting>
  <conditionalFormatting sqref="M24:X34">
    <cfRule type="expression" dxfId="1" priority="2">
      <formula>ISNUMBER(MATCH($P24,$AC$23:$AC$82,0))</formula>
    </cfRule>
  </conditionalFormatting>
  <conditionalFormatting sqref="M35:X35">
    <cfRule type="expression" dxfId="0" priority="1">
      <formula>ISNUMBER(MATCH($P35,$AC$23:$AC$82,0))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4" t="str">
        <f>Currency&amp;"ON"</f>
        <v>EURON</v>
      </c>
      <c r="J2" s="141" t="s">
        <v>39</v>
      </c>
      <c r="K2" s="142"/>
      <c r="L2" s="142"/>
      <c r="M2" s="143"/>
      <c r="N2" s="141" t="s">
        <v>40</v>
      </c>
      <c r="O2" s="142"/>
      <c r="P2" s="142"/>
      <c r="Q2" s="143"/>
    </row>
    <row r="3" spans="2:17" s="136" customFormat="1" ht="22.5" customHeight="1" thickBot="1" x14ac:dyDescent="0.3">
      <c r="B3" s="135" t="s">
        <v>41</v>
      </c>
      <c r="D3" s="135" t="s">
        <v>44</v>
      </c>
      <c r="E3" s="137" t="s">
        <v>45</v>
      </c>
      <c r="F3" s="157" t="s">
        <v>39</v>
      </c>
      <c r="H3" s="135" t="s">
        <v>44</v>
      </c>
      <c r="I3" s="137" t="s">
        <v>45</v>
      </c>
      <c r="J3" s="149" t="s">
        <v>30</v>
      </c>
      <c r="K3" s="150" t="s">
        <v>31</v>
      </c>
      <c r="L3" s="150" t="s">
        <v>32</v>
      </c>
      <c r="M3" s="151" t="s">
        <v>33</v>
      </c>
      <c r="N3" s="149" t="s">
        <v>30</v>
      </c>
      <c r="O3" s="152" t="s">
        <v>31</v>
      </c>
      <c r="P3" s="152" t="s">
        <v>32</v>
      </c>
      <c r="Q3" s="153" t="s">
        <v>33</v>
      </c>
    </row>
    <row r="4" spans="2:17" x14ac:dyDescent="0.2">
      <c r="B4" s="38"/>
      <c r="D4" s="41">
        <f>EvaluationDate</f>
        <v>42724</v>
      </c>
      <c r="E4" s="138">
        <f>_xll.qlInterestRateIndexValueDate(IndexON,D4)</f>
        <v>42724</v>
      </c>
      <c r="F4" s="155">
        <f>IFERROR(_xll.qlIndexFixing(IndexON,D4,TRUE,_xll.ohTrigger(RecalcTrigger,TriggerON)),NA())</f>
        <v>-3.6999999999443034E-3</v>
      </c>
      <c r="H4" s="41">
        <f>EvaluationDate</f>
        <v>42724</v>
      </c>
      <c r="I4" s="138">
        <f>_xll.qlInterestRateIndexValueDate(Index1M,$H4)</f>
        <v>42726</v>
      </c>
      <c r="J4" s="144">
        <f>IFERROR(_xll.qlIndexFixing(Index1M,$H4,TRUE,_xll.ohTrigger(_xll.ohTrigger(RecalcTrigger,Trigger1M),Trigger1M)),NA())</f>
        <v>-3.7099999999985755E-3</v>
      </c>
      <c r="K4" s="44">
        <f>IFERROR(_xll.qlIndexFixing(Index3M,H4,TRUE,_xll.ohTrigger(RecalcTrigger,Trigger3M)),NA())</f>
        <v>-3.1069999999995268E-3</v>
      </c>
      <c r="L4" s="44">
        <f>IFERROR(_xll.qlIndexFixing(Index6M,$H4,TRUE,_xll.ohTrigger(RecalcTrigger,Trigger6M)),NA())</f>
        <v>-2.1740000000003545E-3</v>
      </c>
      <c r="M4" s="145">
        <f>IFERROR(_xll.qlIndexFixing(Index1Y,$H4,TRUE,_xll.ohTrigger(RecalcTrigger,Trigger1Y)),NA())</f>
        <v>-8.5200000000039129E-4</v>
      </c>
      <c r="N4" s="144">
        <f>IFERROR(_xll.qlIndexFixing(ONIndex1M,I4,TRUE,_xll.ohTrigger(RecalcTrigger,Trigger1M)),NA())</f>
        <v>-3.7791190124458751E-3</v>
      </c>
      <c r="O4" s="44">
        <f>IFERROR(_xll.qlIndexFixing(ONIndex3M,I4,TRUE,_xll.ohTrigger(RecalcTrigger,Trigger3M)),NA())</f>
        <v>-3.1532860725347334E-3</v>
      </c>
      <c r="P4" s="44">
        <f>IFERROR(_xll.qlIndexFixing(ONIndex6M,I4,TRUE,_xll.ohTrigger(RecalcTrigger,Trigger6M)),NA())</f>
        <v>-2.3631027618709055E-3</v>
      </c>
      <c r="Q4" s="145">
        <f>IFERROR(_xll.qlIndexFixing(ONIndex1Y,I4,TRUE,_xll.ohTrigger(RecalcTrigger,Trigger1Y)),NA())</f>
        <v>-1.283203518123166E-3</v>
      </c>
    </row>
    <row r="5" spans="2:17" x14ac:dyDescent="0.2">
      <c r="B5" s="39" t="s">
        <v>17</v>
      </c>
      <c r="D5" s="42">
        <f>_xll.qlCalendarAdvance(Calendar,$D4,B5,"f",FALSE)</f>
        <v>42725</v>
      </c>
      <c r="E5" s="139">
        <f>_xll.qlInterestRateIndexValueDate(IndexON,D5)</f>
        <v>42725</v>
      </c>
      <c r="F5" s="155">
        <f>IFERROR(_xll.qlIndexFixing(IndexON,D5,TRUE,_xll.ohTrigger(RecalcTrigger,TriggerON)),NA())</f>
        <v>-3.7000000000242395E-3</v>
      </c>
      <c r="H5" s="42">
        <f>_xll.qlCalendarAdvance(Calendar,$H4,B5,"f",FALSE)</f>
        <v>42725</v>
      </c>
      <c r="I5" s="139">
        <f>_xll.qlInterestRateIndexValueDate(Index1M,$H5)</f>
        <v>42727</v>
      </c>
      <c r="J5" s="144">
        <f>IFERROR(_xll.qlIndexFixing(Index1M,$H5,TRUE,_xll.ohTrigger(RecalcTrigger,Trigger1M)),NA())</f>
        <v>-3.7078092773612874E-3</v>
      </c>
      <c r="K5" s="44">
        <f>IFERROR(_xll.qlIndexFixing(Index3M,H5,TRUE,_xll.ohTrigger(RecalcTrigger,Trigger3M)),NA())</f>
        <v>-3.1062642164747523E-3</v>
      </c>
      <c r="L5" s="44">
        <f>IFERROR(_xll.qlIndexFixing(Index6M,$H5,TRUE,_xll.ohTrigger(RecalcTrigger,Trigger6M)),NA())</f>
        <v>-2.171862067346366E-3</v>
      </c>
      <c r="M5" s="145">
        <f>IFERROR(_xll.qlIndexFixing(Index1Y,$H5,TRUE,_xll.ohTrigger(RecalcTrigger,Trigger1Y)),NA())</f>
        <v>-8.4299940687593289E-4</v>
      </c>
      <c r="N5" s="144">
        <f>IFERROR(_xll.qlIndexFixing(ONIndex1M,I5,TRUE,_xll.ohTrigger(RecalcTrigger,Trigger1M)),NA())</f>
        <v>-3.7791190124458751E-3</v>
      </c>
      <c r="O5" s="44">
        <f>IFERROR(_xll.qlIndexFixing(ONIndex3M,I5,TRUE,_xll.ohTrigger(RecalcTrigger,Trigger3M)),NA())</f>
        <v>-3.1532860725747014E-3</v>
      </c>
      <c r="P5" s="44">
        <f>IFERROR(_xll.qlIndexFixing(ONIndex6M,I5,TRUE,_xll.ohTrigger(RecalcTrigger,Trigger6M)),NA())</f>
        <v>-2.3631027619108735E-3</v>
      </c>
      <c r="Q5" s="145">
        <f>IFERROR(_xll.qlIndexFixing(ONIndex1Y,I5,TRUE,_xll.ohTrigger(RecalcTrigger,Trigger1Y)),NA())</f>
        <v>-1.283203518163134E-3</v>
      </c>
    </row>
    <row r="6" spans="2:17" x14ac:dyDescent="0.2">
      <c r="B6" s="39" t="s">
        <v>17</v>
      </c>
      <c r="D6" s="42">
        <f>_xll.qlCalendarAdvance(Calendar,$D5,B6,"f",FALSE)</f>
        <v>42726</v>
      </c>
      <c r="E6" s="139">
        <f>_xll.qlInterestRateIndexValueDate(IndexON,D6)</f>
        <v>42726</v>
      </c>
      <c r="F6" s="155">
        <f>IFERROR(_xll.qlIndexFixing(IndexON,D6,TRUE,_xll.ohTrigger(RecalcTrigger,TriggerON)),NA())</f>
        <v>-3.6758724067009751E-3</v>
      </c>
      <c r="H6" s="42">
        <f>_xll.qlCalendarAdvance(Calendar,$H5,B6,"f",FALSE)</f>
        <v>42726</v>
      </c>
      <c r="I6" s="139">
        <f>_xll.qlInterestRateIndexValueDate(Index1M,$H6)</f>
        <v>42731</v>
      </c>
      <c r="J6" s="144">
        <f>IFERROR(_xll.qlIndexFixing(Index1M,$H6,TRUE,_xll.ohTrigger(RecalcTrigger,Trigger1M)),NA())</f>
        <v>-3.6990002197592117E-3</v>
      </c>
      <c r="K6" s="44">
        <f>IFERROR(_xll.qlIndexFixing(Index3M,H6,TRUE,_xll.ohTrigger(RecalcTrigger,Trigger3M)),NA())</f>
        <v>-3.10299964563443E-3</v>
      </c>
      <c r="L6" s="44">
        <f>IFERROR(_xll.qlIndexFixing(Index6M,$H6,TRUE,_xll.ohTrigger(RecalcTrigger,Trigger6M)),NA())</f>
        <v>-2.1631901017600801E-3</v>
      </c>
      <c r="M6" s="145">
        <f>IFERROR(_xll.qlIndexFixing(Index1Y,$H6,TRUE,_xll.ohTrigger(RecalcTrigger,Trigger1Y)),NA())</f>
        <v>-8.3818727807590042E-4</v>
      </c>
      <c r="N6" s="144">
        <f>IFERROR(_xll.qlIndexFixing(ONIndex1M,I6,TRUE,_xll.ohTrigger(RecalcTrigger,Trigger1M)),NA())</f>
        <v>-3.72441343637675E-3</v>
      </c>
      <c r="O6" s="44">
        <f>IFERROR(_xll.qlIndexFixing(ONIndex3M,I6,TRUE,_xll.ohTrigger(RecalcTrigger,Trigger3M)),NA())</f>
        <v>-3.1532860725747014E-3</v>
      </c>
      <c r="P6" s="44">
        <f>IFERROR(_xll.qlIndexFixing(ONIndex6M,I6,TRUE,_xll.ohTrigger(RecalcTrigger,Trigger6M)),NA())</f>
        <v>-2.3631027619108735E-3</v>
      </c>
      <c r="Q6" s="145">
        <f>IFERROR(_xll.qlIndexFixing(ONIndex1Y,I6,TRUE,_xll.ohTrigger(RecalcTrigger,Trigger1Y)),NA())</f>
        <v>-1.2832035182430701E-3</v>
      </c>
    </row>
    <row r="7" spans="2:17" x14ac:dyDescent="0.2">
      <c r="B7" s="39" t="s">
        <v>17</v>
      </c>
      <c r="D7" s="42">
        <f>_xll.qlCalendarAdvance(Calendar,$D6,B7,"f",FALSE)</f>
        <v>42727</v>
      </c>
      <c r="E7" s="139">
        <f>_xll.qlInterestRateIndexValueDate(IndexON,D7)</f>
        <v>42727</v>
      </c>
      <c r="F7" s="155">
        <f>IFERROR(_xll.qlIndexFixing(IndexON,D7,TRUE,_xll.ohTrigger(RecalcTrigger,TriggerON)),NA())</f>
        <v>-3.4915189339235209E-3</v>
      </c>
      <c r="H7" s="42">
        <f>_xll.qlCalendarAdvance(Calendar,$H6,B7,"f",FALSE)</f>
        <v>42727</v>
      </c>
      <c r="I7" s="139">
        <f>_xll.qlInterestRateIndexValueDate(Index1M,$H7)</f>
        <v>42732</v>
      </c>
      <c r="J7" s="144">
        <f>IFERROR(_xll.qlIndexFixing(Index1M,$H7,TRUE,_xll.ohTrigger(RecalcTrigger,Trigger1M)),NA())</f>
        <v>-3.6976132212241841E-3</v>
      </c>
      <c r="K7" s="44">
        <f>IFERROR(_xll.qlIndexFixing(Index3M,H7,TRUE,_xll.ohTrigger(RecalcTrigger,Trigger3M)),NA())</f>
        <v>-3.1021036566736271E-3</v>
      </c>
      <c r="L7" s="44">
        <f>IFERROR(_xll.qlIndexFixing(Index6M,$H7,TRUE,_xll.ohTrigger(RecalcTrigger,Trigger6M)),NA())</f>
        <v>-2.1609915764556338E-3</v>
      </c>
      <c r="M7" s="145">
        <f>IFERROR(_xll.qlIndexFixing(Index1Y,$H7,TRUE,_xll.ohTrigger(RecalcTrigger,Trigger1Y)),NA())</f>
        <v>-8.3539785860712332E-4</v>
      </c>
      <c r="N7" s="144">
        <f>IFERROR(_xll.qlIndexFixing(ONIndex1M,I7,TRUE,_xll.ohTrigger(RecalcTrigger,Trigger1M)),NA())</f>
        <v>-3.5100015864886203E-3</v>
      </c>
      <c r="O7" s="44">
        <f>IFERROR(_xll.qlIndexFixing(ONIndex3M,I7,TRUE,_xll.ohTrigger(RecalcTrigger,Trigger3M)),NA())</f>
        <v>-2.4932721656201196E-3</v>
      </c>
      <c r="P7" s="44">
        <f>IFERROR(_xll.qlIndexFixing(ONIndex6M,I7,TRUE,_xll.ohTrigger(RecalcTrigger,Trigger6M)),NA())</f>
        <v>-1.7030966171605044E-3</v>
      </c>
      <c r="Q7" s="145">
        <f>IFERROR(_xll.qlIndexFixing(ONIndex1Y,I7,TRUE,_xll.ohTrigger(RecalcTrigger,Trigger1Y)),NA())</f>
        <v>-1.2831989442485536E-3</v>
      </c>
    </row>
    <row r="8" spans="2:17" x14ac:dyDescent="0.2">
      <c r="B8" s="39" t="s">
        <v>17</v>
      </c>
      <c r="D8" s="42">
        <f>_xll.qlCalendarAdvance(Calendar,$D7,B8,"f",FALSE)</f>
        <v>42731</v>
      </c>
      <c r="E8" s="139">
        <f>_xll.qlInterestRateIndexValueDate(IndexON,D8)</f>
        <v>42731</v>
      </c>
      <c r="F8" s="155">
        <f>IFERROR(_xll.qlIndexFixing(IndexON,D8,TRUE,_xll.ohTrigger(RecalcTrigger,TriggerON)),NA())</f>
        <v>-3.3721937244601818E-3</v>
      </c>
      <c r="H8" s="42">
        <f>_xll.qlCalendarAdvance(Calendar,$H7,B8,"f",FALSE)</f>
        <v>42731</v>
      </c>
      <c r="I8" s="139">
        <f>_xll.qlInterestRateIndexValueDate(Index1M,$H8)</f>
        <v>42733</v>
      </c>
      <c r="J8" s="144">
        <f>IFERROR(_xll.qlIndexFixing(Index1M,$H8,TRUE,_xll.ohTrigger(RecalcTrigger,Trigger1M)),NA())</f>
        <v>-3.695104954807571E-3</v>
      </c>
      <c r="K8" s="44">
        <f>IFERROR(_xll.qlIndexFixing(Index3M,H8,TRUE,_xll.ohTrigger(RecalcTrigger,Trigger3M)),NA())</f>
        <v>-3.1011760488564022E-3</v>
      </c>
      <c r="L8" s="44">
        <f>IFERROR(_xll.qlIndexFixing(Index6M,$H8,TRUE,_xll.ohTrigger(RecalcTrigger,Trigger6M)),NA())</f>
        <v>-2.1587806395785393E-3</v>
      </c>
      <c r="M8" s="145">
        <f>IFERROR(_xll.qlIndexFixing(Index1Y,$H8,TRUE,_xll.ohTrigger(RecalcTrigger,Trigger1Y)),NA())</f>
        <v>-8.3259963875359651E-4</v>
      </c>
      <c r="N8" s="144">
        <f>IFERROR(_xll.qlIndexFixing(ONIndex1M,I8,TRUE,_xll.ohTrigger(RecalcTrigger,Trigger1M)),NA())</f>
        <v>-3.3659049415657449E-3</v>
      </c>
      <c r="O8" s="44">
        <f>IFERROR(_xll.qlIndexFixing(ONIndex3M,I8,TRUE,_xll.ohTrigger(RecalcTrigger,Trigger3M)),NA())</f>
        <v>-3.1532860724947653E-3</v>
      </c>
      <c r="P8" s="44">
        <f>IFERROR(_xll.qlIndexFixing(ONIndex6M,I8,TRUE,_xll.ohTrigger(RecalcTrigger,Trigger6M)),NA())</f>
        <v>-2.3631027619108735E-3</v>
      </c>
      <c r="Q8" s="145">
        <f>IFERROR(_xll.qlIndexFixing(ONIndex1Y,I8,TRUE,_xll.ohTrigger(RecalcTrigger,Trigger1Y)),NA())</f>
        <v>-1.283203518163134E-3</v>
      </c>
    </row>
    <row r="9" spans="2:17" x14ac:dyDescent="0.2">
      <c r="B9" s="39" t="s">
        <v>17</v>
      </c>
      <c r="D9" s="42">
        <f>_xll.qlCalendarAdvance(Calendar,$D8,B9,"f",FALSE)</f>
        <v>42732</v>
      </c>
      <c r="E9" s="139">
        <f>_xll.qlInterestRateIndexValueDate(IndexON,D9)</f>
        <v>42732</v>
      </c>
      <c r="F9" s="155">
        <f>IFERROR(_xll.qlIndexFixing(IndexON,D9,TRUE,_xll.ohTrigger(RecalcTrigger,TriggerON)),NA())</f>
        <v>-3.4163654104091279E-3</v>
      </c>
      <c r="H9" s="42">
        <f>_xll.qlCalendarAdvance(Calendar,$H8,B9,"f",FALSE)</f>
        <v>42732</v>
      </c>
      <c r="I9" s="139">
        <f>_xll.qlInterestRateIndexValueDate(Index1M,$H9)</f>
        <v>42734</v>
      </c>
      <c r="J9" s="144">
        <f>IFERROR(_xll.qlIndexFixing(Index1M,$H9,TRUE,_xll.ohTrigger(RecalcTrigger,Trigger1M)),NA())</f>
        <v>-3.6947006786075542E-3</v>
      </c>
      <c r="K9" s="44">
        <f>IFERROR(_xll.qlIndexFixing(Index3M,H9,TRUE,_xll.ohTrigger(RecalcTrigger,Trigger3M)),NA())</f>
        <v>-3.0997940864558675E-3</v>
      </c>
      <c r="L9" s="44">
        <f>IFERROR(_xll.qlIndexFixing(Index6M,$H9,TRUE,_xll.ohTrigger(RecalcTrigger,Trigger6M)),NA())</f>
        <v>-2.156557188154024E-3</v>
      </c>
      <c r="M9" s="145">
        <f>IFERROR(_xll.qlIndexFixing(Index1Y,$H9,TRUE,_xll.ohTrigger(RecalcTrigger,Trigger1Y)),NA())</f>
        <v>-8.3136467936906092E-4</v>
      </c>
      <c r="N9" s="144">
        <f>IFERROR(_xll.qlIndexFixing(ONIndex1M,I9,TRUE,_xll.ohTrigger(RecalcTrigger,Trigger1M)),NA())</f>
        <v>-3.3677774889628864E-3</v>
      </c>
      <c r="O9" s="44">
        <f>IFERROR(_xll.qlIndexFixing(ONIndex3M,I9,TRUE,_xll.ohTrigger(RecalcTrigger,Trigger3M)),NA())</f>
        <v>-3.1532860725747014E-3</v>
      </c>
      <c r="P9" s="44">
        <f>IFERROR(_xll.qlIndexFixing(ONIndex6M,I9,TRUE,_xll.ohTrigger(RecalcTrigger,Trigger6M)),NA())</f>
        <v>-2.3631027619108735E-3</v>
      </c>
      <c r="Q9" s="145">
        <f>IFERROR(_xll.qlIndexFixing(ONIndex1Y,I9,TRUE,_xll.ohTrigger(RecalcTrigger,Trigger1Y)),NA())</f>
        <v>-1.283203518163134E-3</v>
      </c>
    </row>
    <row r="10" spans="2:17" x14ac:dyDescent="0.2">
      <c r="B10" s="39" t="s">
        <v>17</v>
      </c>
      <c r="D10" s="42">
        <f>_xll.qlCalendarAdvance(Calendar,$D9,B10,"f",FALSE)</f>
        <v>42733</v>
      </c>
      <c r="E10" s="139">
        <f>_xll.qlInterestRateIndexValueDate(IndexON,D10)</f>
        <v>42733</v>
      </c>
      <c r="F10" s="155">
        <f>IFERROR(_xll.qlIndexFixing(IndexON,D10,TRUE,_xll.ohTrigger(RecalcTrigger,TriggerON)),NA())</f>
        <v>-3.4661397674851102E-3</v>
      </c>
      <c r="H10" s="42">
        <f>_xll.qlCalendarAdvance(Calendar,$H9,B10,"f",FALSE)</f>
        <v>42733</v>
      </c>
      <c r="I10" s="139">
        <f>_xll.qlInterestRateIndexValueDate(Index1M,$H10)</f>
        <v>42737</v>
      </c>
      <c r="J10" s="144">
        <f>IFERROR(_xll.qlIndexFixing(Index1M,$H10,TRUE,_xll.ohTrigger(RecalcTrigger,Trigger1M)),NA())</f>
        <v>-3.7136959541047673E-3</v>
      </c>
      <c r="K10" s="44">
        <f>IFERROR(_xll.qlIndexFixing(Index3M,H10,TRUE,_xll.ohTrigger(RecalcTrigger,Trigger3M)),NA())</f>
        <v>-3.118415578640146E-3</v>
      </c>
      <c r="L10" s="44">
        <f>IFERROR(_xll.qlIndexFixing(Index6M,$H10,TRUE,_xll.ohTrigger(RecalcTrigger,Trigger6M)),NA())</f>
        <v>-2.1606779797178257E-3</v>
      </c>
      <c r="M10" s="145">
        <f>IFERROR(_xll.qlIndexFixing(Index1Y,$H10,TRUE,_xll.ohTrigger(RecalcTrigger,Trigger1Y)),NA())</f>
        <v>-8.2132015156845251E-4</v>
      </c>
      <c r="N10" s="144">
        <f>IFERROR(_xll.qlIndexFixing(ONIndex1M,I10,TRUE,_xll.ohTrigger(RecalcTrigger,Trigger1M)),NA())</f>
        <v>-3.4373015607425117E-3</v>
      </c>
      <c r="O10" s="44">
        <f>IFERROR(_xll.qlIndexFixing(ONIndex3M,I10,TRUE,_xll.ohTrigger(RecalcTrigger,Trigger3M)),NA())</f>
        <v>-3.1532860725747014E-3</v>
      </c>
      <c r="P10" s="44">
        <f>IFERROR(_xll.qlIndexFixing(ONIndex6M,I10,TRUE,_xll.ohTrigger(RecalcTrigger,Trigger6M)),NA())</f>
        <v>-2.3631027619508416E-3</v>
      </c>
      <c r="Q10" s="145">
        <f>IFERROR(_xll.qlIndexFixing(ONIndex1Y,I10,TRUE,_xll.ohTrigger(RecalcTrigger,Trigger1Y)),NA())</f>
        <v>-1.2832035182031021E-3</v>
      </c>
    </row>
    <row r="11" spans="2:17" x14ac:dyDescent="0.2">
      <c r="B11" s="39" t="s">
        <v>17</v>
      </c>
      <c r="D11" s="42">
        <f>_xll.qlCalendarAdvance(Calendar,$D10,B11,"f",FALSE)</f>
        <v>42734</v>
      </c>
      <c r="E11" s="139">
        <f>_xll.qlInterestRateIndexValueDate(IndexON,D11)</f>
        <v>42734</v>
      </c>
      <c r="F11" s="155">
        <f>IFERROR(_xll.qlIndexFixing(IndexON,D11,TRUE,_xll.ohTrigger(RecalcTrigger,TriggerON)),NA())</f>
        <v>-2.8241344144053215E-3</v>
      </c>
      <c r="H11" s="42">
        <f>_xll.qlCalendarAdvance(Calendar,$H10,B11,"f",FALSE)</f>
        <v>42734</v>
      </c>
      <c r="I11" s="139">
        <f>_xll.qlInterestRateIndexValueDate(Index1M,$H11)</f>
        <v>42738</v>
      </c>
      <c r="J11" s="144">
        <f>IFERROR(_xll.qlIndexFixing(Index1M,$H11,TRUE,_xll.ohTrigger(RecalcTrigger,Trigger1M)),NA())</f>
        <v>-3.724849845381168E-3</v>
      </c>
      <c r="K11" s="44">
        <f>IFERROR(_xll.qlIndexFixing(Index3M,H11,TRUE,_xll.ohTrigger(RecalcTrigger,Trigger3M)),NA())</f>
        <v>-3.1180554401548655E-3</v>
      </c>
      <c r="L11" s="44">
        <f>IFERROR(_xll.qlIndexFixing(Index6M,$H11,TRUE,_xll.ohTrigger(RecalcTrigger,Trigger6M)),NA())</f>
        <v>-2.159573786574184E-3</v>
      </c>
      <c r="M11" s="145">
        <f>IFERROR(_xll.qlIndexFixing(Index1Y,$H11,TRUE,_xll.ohTrigger(RecalcTrigger,Trigger1Y)),NA())</f>
        <v>-8.1847898353019108E-4</v>
      </c>
      <c r="N11" s="144">
        <f>IFERROR(_xll.qlIndexFixing(ONIndex1M,I11,TRUE,_xll.ohTrigger(RecalcTrigger,Trigger1M)),NA())</f>
        <v>-3.5479209985922466E-3</v>
      </c>
      <c r="O11" s="44">
        <f>IFERROR(_xll.qlIndexFixing(ONIndex3M,I11,TRUE,_xll.ohTrigger(RecalcTrigger,Trigger3M)),NA())</f>
        <v>-3.1532860725747014E-3</v>
      </c>
      <c r="P11" s="44">
        <f>IFERROR(_xll.qlIndexFixing(ONIndex6M,I11,TRUE,_xll.ohTrigger(RecalcTrigger,Trigger6M)),NA())</f>
        <v>-2.3631027617909695E-3</v>
      </c>
      <c r="Q11" s="145">
        <f>IFERROR(_xll.qlIndexFixing(ONIndex1Y,I11,TRUE,_xll.ohTrigger(RecalcTrigger,Trigger1Y)),NA())</f>
        <v>-1.283203518123166E-3</v>
      </c>
    </row>
    <row r="12" spans="2:17" x14ac:dyDescent="0.2">
      <c r="B12" s="39" t="s">
        <v>17</v>
      </c>
      <c r="D12" s="42">
        <f>_xll.qlCalendarAdvance(Calendar,$D11,B12,"f",FALSE)</f>
        <v>42737</v>
      </c>
      <c r="E12" s="139">
        <f>_xll.qlInterestRateIndexValueDate(IndexON,D12)</f>
        <v>42737</v>
      </c>
      <c r="F12" s="155">
        <f>IFERROR(_xll.qlIndexFixing(IndexON,D12,TRUE,_xll.ohTrigger(RecalcTrigger,TriggerON)),NA())</f>
        <v>-3.5043892419928113E-3</v>
      </c>
      <c r="H12" s="42">
        <f>_xll.qlCalendarAdvance(Calendar,$H11,B12,"f",FALSE)</f>
        <v>42737</v>
      </c>
      <c r="I12" s="139">
        <f>_xll.qlInterestRateIndexValueDate(Index1M,$H12)</f>
        <v>42739</v>
      </c>
      <c r="J12" s="144">
        <f>IFERROR(_xll.qlIndexFixing(Index1M,$H12,TRUE,_xll.ohTrigger(RecalcTrigger,Trigger1M)),NA())</f>
        <v>-3.7344210843706905E-3</v>
      </c>
      <c r="K12" s="44">
        <f>IFERROR(_xll.qlIndexFixing(Index3M,H12,TRUE,_xll.ohTrigger(RecalcTrigger,Trigger3M)),NA())</f>
        <v>-3.1169438281701822E-3</v>
      </c>
      <c r="L12" s="44">
        <f>IFERROR(_xll.qlIndexFixing(Index6M,$H12,TRUE,_xll.ohTrigger(RecalcTrigger,Trigger6M)),NA())</f>
        <v>-2.1572866326147007E-3</v>
      </c>
      <c r="M12" s="145">
        <f>IFERROR(_xll.qlIndexFixing(Index1Y,$H12,TRUE,_xll.ohTrigger(RecalcTrigger,Trigger1Y)),NA())</f>
        <v>-8.1562944194787977E-4</v>
      </c>
      <c r="N12" s="144">
        <f>IFERROR(_xll.qlIndexFixing(ONIndex1M,I12,TRUE,_xll.ohTrigger(RecalcTrigger,Trigger1M)),NA())</f>
        <v>-3.7291814578344074E-3</v>
      </c>
      <c r="O12" s="44">
        <f>IFERROR(_xll.qlIndexFixing(ONIndex3M,I12,TRUE,_xll.ohTrigger(RecalcTrigger,Trigger3M)),NA())</f>
        <v>-3.1532584526283713E-3</v>
      </c>
      <c r="P12" s="44">
        <f>IFERROR(_xll.qlIndexFixing(ONIndex6M,I12,TRUE,_xll.ohTrigger(RecalcTrigger,Trigger6M)),NA())</f>
        <v>-2.3630872501323452E-3</v>
      </c>
      <c r="Q12" s="145">
        <f>IFERROR(_xll.qlIndexFixing(ONIndex1Y,I12,TRUE,_xll.ohTrigger(RecalcTrigger,Trigger1Y)),NA())</f>
        <v>-1.2831989442618763E-3</v>
      </c>
    </row>
    <row r="13" spans="2:17" x14ac:dyDescent="0.2">
      <c r="B13" s="39" t="s">
        <v>17</v>
      </c>
      <c r="D13" s="42">
        <f>_xll.qlCalendarAdvance(Calendar,$D12,B13,"f",FALSE)</f>
        <v>42738</v>
      </c>
      <c r="E13" s="139">
        <f>_xll.qlInterestRateIndexValueDate(IndexON,D13)</f>
        <v>42738</v>
      </c>
      <c r="F13" s="155">
        <f>IFERROR(_xll.qlIndexFixing(IndexON,D13,TRUE,_xll.ohTrigger(RecalcTrigger,TriggerON)),NA())</f>
        <v>-3.5122837551160302E-3</v>
      </c>
      <c r="H13" s="42">
        <f>_xll.qlCalendarAdvance(Calendar,$H12,B13,"f",FALSE)</f>
        <v>42738</v>
      </c>
      <c r="I13" s="139">
        <f>_xll.qlInterestRateIndexValueDate(Index1M,$H13)</f>
        <v>42740</v>
      </c>
      <c r="J13" s="144">
        <f>IFERROR(_xll.qlIndexFixing(Index1M,$H13,TRUE,_xll.ohTrigger(RecalcTrigger,Trigger1M)),NA())</f>
        <v>-3.7437418149544044E-3</v>
      </c>
      <c r="K13" s="44">
        <f>IFERROR(_xll.qlIndexFixing(Index3M,H13,TRUE,_xll.ohTrigger(RecalcTrigger,Trigger3M)),NA())</f>
        <v>-3.1158028036952778E-3</v>
      </c>
      <c r="L13" s="44">
        <f>IFERROR(_xll.qlIndexFixing(Index6M,$H13,TRUE,_xll.ohTrigger(RecalcTrigger,Trigger6M)),NA())</f>
        <v>-2.1549863430006641E-3</v>
      </c>
      <c r="M13" s="145">
        <f>IFERROR(_xll.qlIndexFixing(Index1Y,$H13,TRUE,_xll.ohTrigger(RecalcTrigger,Trigger1Y)),NA())</f>
        <v>-8.1277160063381721E-4</v>
      </c>
      <c r="N13" s="144">
        <f>IFERROR(_xll.qlIndexFixing(ONIndex1M,I13,TRUE,_xll.ohTrigger(RecalcTrigger,Trigger1M)),NA())</f>
        <v>-3.8624236523920885E-3</v>
      </c>
      <c r="O13" s="44">
        <f>IFERROR(_xll.qlIndexFixing(ONIndex3M,I13,TRUE,_xll.ohTrigger(RecalcTrigger,Trigger3M)),NA())</f>
        <v>-3.1532860725747014E-3</v>
      </c>
      <c r="P13" s="44">
        <f>IFERROR(_xll.qlIndexFixing(ONIndex6M,I13,TRUE,_xll.ohTrigger(RecalcTrigger,Trigger6M)),NA())</f>
        <v>-2.3631027619108735E-3</v>
      </c>
      <c r="Q13" s="145">
        <f>IFERROR(_xll.qlIndexFixing(ONIndex1Y,I13,TRUE,_xll.ohTrigger(RecalcTrigger,Trigger1Y)),NA())</f>
        <v>-1.283203518163134E-3</v>
      </c>
    </row>
    <row r="14" spans="2:17" x14ac:dyDescent="0.2">
      <c r="B14" s="39" t="s">
        <v>17</v>
      </c>
      <c r="D14" s="42">
        <f>_xll.qlCalendarAdvance(Calendar,$D13,B14,"f",FALSE)</f>
        <v>42739</v>
      </c>
      <c r="E14" s="139">
        <f>_xll.qlInterestRateIndexValueDate(IndexON,D14)</f>
        <v>42739</v>
      </c>
      <c r="F14" s="155">
        <f>IFERROR(_xll.qlIndexFixing(IndexON,D14,TRUE,_xll.ohTrigger(RecalcTrigger,TriggerON)),NA())</f>
        <v>-3.516842558211053E-3</v>
      </c>
      <c r="H14" s="42">
        <f>_xll.qlCalendarAdvance(Calendar,$H13,B14,"f",FALSE)</f>
        <v>42739</v>
      </c>
      <c r="I14" s="139">
        <f>_xll.qlInterestRateIndexValueDate(Index1M,$H14)</f>
        <v>42741</v>
      </c>
      <c r="J14" s="144">
        <f>IFERROR(_xll.qlIndexFixing(Index1M,$H14,TRUE,_xll.ohTrigger(RecalcTrigger,Trigger1M)),NA())</f>
        <v>-3.7500955739352879E-3</v>
      </c>
      <c r="K14" s="44">
        <f>IFERROR(_xll.qlIndexFixing(Index3M,H14,TRUE,_xll.ohTrigger(RecalcTrigger,Trigger3M)),NA())</f>
        <v>-3.1146328127231726E-3</v>
      </c>
      <c r="L14" s="44">
        <f>IFERROR(_xll.qlIndexFixing(Index6M,$H14,TRUE,_xll.ohTrigger(RecalcTrigger,Trigger6M)),NA())</f>
        <v>-2.1526728004970133E-3</v>
      </c>
      <c r="M14" s="145">
        <f>IFERROR(_xll.qlIndexFixing(Index1Y,$H14,TRUE,_xll.ohTrigger(RecalcTrigger,Trigger1Y)),NA())</f>
        <v>-8.0675396514161431E-4</v>
      </c>
      <c r="N14" s="144">
        <f>IFERROR(_xll.qlIndexFixing(ONIndex1M,I14,TRUE,_xll.ohTrigger(RecalcTrigger,Trigger1M)),NA())</f>
        <v>-3.888422415974091E-3</v>
      </c>
      <c r="O14" s="44">
        <f>IFERROR(_xll.qlIndexFixing(ONIndex3M,I14,TRUE,_xll.ohTrigger(RecalcTrigger,Trigger3M)),NA())</f>
        <v>-3.1532860725347334E-3</v>
      </c>
      <c r="P14" s="44">
        <f>IFERROR(_xll.qlIndexFixing(ONIndex6M,I14,TRUE,_xll.ohTrigger(RecalcTrigger,Trigger6M)),NA())</f>
        <v>-2.3631027619108735E-3</v>
      </c>
      <c r="Q14" s="145">
        <f>IFERROR(_xll.qlIndexFixing(ONIndex1Y,I14,TRUE,_xll.ohTrigger(RecalcTrigger,Trigger1Y)),NA())</f>
        <v>-1.283203518123166E-3</v>
      </c>
    </row>
    <row r="15" spans="2:17" x14ac:dyDescent="0.2">
      <c r="B15" s="39" t="s">
        <v>17</v>
      </c>
      <c r="D15" s="42">
        <f>_xll.qlCalendarAdvance(Calendar,$D14,B15,"f",FALSE)</f>
        <v>42740</v>
      </c>
      <c r="E15" s="139">
        <f>_xll.qlInterestRateIndexValueDate(IndexON,D15)</f>
        <v>42740</v>
      </c>
      <c r="F15" s="155">
        <f>IFERROR(_xll.qlIndexFixing(IndexON,D15,TRUE,_xll.ohTrigger(RecalcTrigger,TriggerON)),NA())</f>
        <v>-3.5136458117035474E-3</v>
      </c>
      <c r="H15" s="42">
        <f>_xll.qlCalendarAdvance(Calendar,$H14,B15,"f",FALSE)</f>
        <v>42740</v>
      </c>
      <c r="I15" s="139">
        <f>_xll.qlInterestRateIndexValueDate(Index1M,$H15)</f>
        <v>42744</v>
      </c>
      <c r="J15" s="144">
        <f>IFERROR(_xll.qlIndexFixing(Index1M,$H15,TRUE,_xll.ohTrigger(RecalcTrigger,Trigger1M)),NA())</f>
        <v>-3.7484436852900623E-3</v>
      </c>
      <c r="K15" s="44">
        <f>IFERROR(_xll.qlIndexFixing(Index3M,H15,TRUE,_xll.ohTrigger(RecalcTrigger,Trigger3M)),NA())</f>
        <v>-3.1101255715105915E-3</v>
      </c>
      <c r="L15" s="44">
        <f>IFERROR(_xll.qlIndexFixing(Index6M,$H15,TRUE,_xll.ohTrigger(RecalcTrigger,Trigger6M)),NA())</f>
        <v>-2.1444774825606374E-3</v>
      </c>
      <c r="M15" s="145">
        <f>IFERROR(_xll.qlIndexFixing(Index1Y,$H15,TRUE,_xll.ohTrigger(RecalcTrigger,Trigger1Y)),NA())</f>
        <v>-8.0125874104507947E-4</v>
      </c>
      <c r="N15" s="144">
        <f>IFERROR(_xll.qlIndexFixing(ONIndex1M,I15,TRUE,_xll.ohTrigger(RecalcTrigger,Trigger1M)),NA())</f>
        <v>-3.8801262059751096E-3</v>
      </c>
      <c r="O15" s="44">
        <f>IFERROR(_xll.qlIndexFixing(ONIndex3M,I15,TRUE,_xll.ohTrigger(RecalcTrigger,Trigger3M)),NA())</f>
        <v>-3.1532860725347334E-3</v>
      </c>
      <c r="P15" s="44">
        <f>IFERROR(_xll.qlIndexFixing(ONIndex6M,I15,TRUE,_xll.ohTrigger(RecalcTrigger,Trigger6M)),NA())</f>
        <v>-2.3631027618709055E-3</v>
      </c>
      <c r="Q15" s="145">
        <f>IFERROR(_xll.qlIndexFixing(ONIndex1Y,I15,TRUE,_xll.ohTrigger(RecalcTrigger,Trigger1Y)),NA())</f>
        <v>-1.2832035182031021E-3</v>
      </c>
    </row>
    <row r="16" spans="2:17" x14ac:dyDescent="0.2">
      <c r="B16" s="39" t="s">
        <v>17</v>
      </c>
      <c r="D16" s="42">
        <f>_xll.qlCalendarAdvance(Calendar,$D15,B16,"f",FALSE)</f>
        <v>42741</v>
      </c>
      <c r="E16" s="139">
        <f>_xll.qlInterestRateIndexValueDate(IndexON,D16)</f>
        <v>42741</v>
      </c>
      <c r="F16" s="155">
        <f>IFERROR(_xll.qlIndexFixing(IndexON,D16,TRUE,_xll.ohTrigger(RecalcTrigger,TriggerON)),NA())</f>
        <v>-3.5006700783757339E-3</v>
      </c>
      <c r="H16" s="42">
        <f>_xll.qlCalendarAdvance(Calendar,$H15,B16,"f",FALSE)</f>
        <v>42741</v>
      </c>
      <c r="I16" s="139">
        <f>_xll.qlInterestRateIndexValueDate(Index1M,$H16)</f>
        <v>42745</v>
      </c>
      <c r="J16" s="144">
        <f>IFERROR(_xll.qlIndexFixing(Index1M,$H16,TRUE,_xll.ohTrigger(RecalcTrigger,Trigger1M)),NA())</f>
        <v>-3.7435999305959486E-3</v>
      </c>
      <c r="K16" s="44">
        <f>IFERROR(_xll.qlIndexFixing(Index3M,H16,TRUE,_xll.ohTrigger(RecalcTrigger,Trigger3M)),NA())</f>
        <v>-3.1096732484137135E-3</v>
      </c>
      <c r="L16" s="44">
        <f>IFERROR(_xll.qlIndexFixing(Index6M,$H16,TRUE,_xll.ohTrigger(RecalcTrigger,Trigger6M)),NA())</f>
        <v>-2.1432836769768012E-3</v>
      </c>
      <c r="M16" s="145">
        <f>IFERROR(_xll.qlIndexFixing(Index1Y,$H16,TRUE,_xll.ohTrigger(RecalcTrigger,Trigger1Y)),NA())</f>
        <v>-7.9836053499195896E-4</v>
      </c>
      <c r="N16" s="144">
        <f>IFERROR(_xll.qlIndexFixing(ONIndex1M,I16,TRUE,_xll.ohTrigger(RecalcTrigger,Trigger1M)),NA())</f>
        <v>-3.8546369943537329E-3</v>
      </c>
      <c r="O16" s="44">
        <f>IFERROR(_xll.qlIndexFixing(ONIndex3M,I16,TRUE,_xll.ohTrigger(RecalcTrigger,Trigger3M)),NA())</f>
        <v>-3.1532860725747014E-3</v>
      </c>
      <c r="P16" s="44">
        <f>IFERROR(_xll.qlIndexFixing(ONIndex6M,I16,TRUE,_xll.ohTrigger(RecalcTrigger,Trigger6M)),NA())</f>
        <v>-2.3631027618709055E-3</v>
      </c>
      <c r="Q16" s="145">
        <f>IFERROR(_xll.qlIndexFixing(ONIndex1Y,I16,TRUE,_xll.ohTrigger(RecalcTrigger,Trigger1Y)),NA())</f>
        <v>-1.283203518163134E-3</v>
      </c>
    </row>
    <row r="17" spans="2:17" x14ac:dyDescent="0.2">
      <c r="B17" s="39" t="s">
        <v>17</v>
      </c>
      <c r="D17" s="42">
        <f>_xll.qlCalendarAdvance(Calendar,$D16,B17,"f",FALSE)</f>
        <v>42744</v>
      </c>
      <c r="E17" s="139">
        <f>_xll.qlInterestRateIndexValueDate(IndexON,D17)</f>
        <v>42744</v>
      </c>
      <c r="F17" s="155">
        <f>IFERROR(_xll.qlIndexFixing(IndexON,D17,TRUE,_xll.ohTrigger(RecalcTrigger,TriggerON)),NA())</f>
        <v>-3.4939182406867886E-3</v>
      </c>
      <c r="H17" s="42">
        <f>_xll.qlCalendarAdvance(Calendar,$H16,B17,"f",FALSE)</f>
        <v>42744</v>
      </c>
      <c r="I17" s="139">
        <f>_xll.qlInterestRateIndexValueDate(Index1M,$H17)</f>
        <v>42746</v>
      </c>
      <c r="J17" s="144">
        <f>IFERROR(_xll.qlIndexFixing(Index1M,$H17,TRUE,_xll.ohTrigger(RecalcTrigger,Trigger1M)),NA())</f>
        <v>-3.7362878279885567E-3</v>
      </c>
      <c r="K17" s="44">
        <f>IFERROR(_xll.qlIndexFixing(Index3M,H17,TRUE,_xll.ohTrigger(RecalcTrigger,Trigger3M)),NA())</f>
        <v>-3.1083662595459138E-3</v>
      </c>
      <c r="L17" s="44">
        <f>IFERROR(_xll.qlIndexFixing(Index6M,$H17,TRUE,_xll.ohTrigger(RecalcTrigger,Trigger6M)),NA())</f>
        <v>-2.1409020316041708E-3</v>
      </c>
      <c r="M17" s="145">
        <f>IFERROR(_xll.qlIndexFixing(Index1Y,$H17,TRUE,_xll.ohTrigger(RecalcTrigger,Trigger1Y)),NA())</f>
        <v>-7.9545448812076138E-4</v>
      </c>
      <c r="N17" s="144">
        <f>IFERROR(_xll.qlIndexFixing(ONIndex1M,I17,TRUE,_xll.ohTrigger(RecalcTrigger,Trigger1M)),NA())</f>
        <v>-3.8188698366381502E-3</v>
      </c>
      <c r="O17" s="44">
        <f>IFERROR(_xll.qlIndexFixing(ONIndex3M,I17,TRUE,_xll.ohTrigger(RecalcTrigger,Trigger3M)),NA())</f>
        <v>-3.153258452601726E-3</v>
      </c>
      <c r="P17" s="44">
        <f>IFERROR(_xll.qlIndexFixing(ONIndex6M,I17,TRUE,_xll.ohTrigger(RecalcTrigger,Trigger6M)),NA())</f>
        <v>-2.3630872501323452E-3</v>
      </c>
      <c r="Q17" s="145">
        <f>IFERROR(_xll.qlIndexFixing(ONIndex1Y,I17,TRUE,_xll.ohTrigger(RecalcTrigger,Trigger1Y)),NA())</f>
        <v>-1.2831989442485536E-3</v>
      </c>
    </row>
    <row r="18" spans="2:17" x14ac:dyDescent="0.2">
      <c r="B18" s="39" t="s">
        <v>17</v>
      </c>
      <c r="D18" s="42">
        <f>_xll.qlCalendarAdvance(Calendar,$D17,B18,"f",FALSE)</f>
        <v>42745</v>
      </c>
      <c r="E18" s="139">
        <f>_xll.qlInterestRateIndexValueDate(IndexON,D18)</f>
        <v>42745</v>
      </c>
      <c r="F18" s="155">
        <f>IFERROR(_xll.qlIndexFixing(IndexON,D18,TRUE,_xll.ohTrigger(RecalcTrigger,TriggerON)),NA())</f>
        <v>-3.4949109418480617E-3</v>
      </c>
      <c r="H18" s="42">
        <f>_xll.qlCalendarAdvance(Calendar,$H17,B18,"f",FALSE)</f>
        <v>42745</v>
      </c>
      <c r="I18" s="139">
        <f>_xll.qlInterestRateIndexValueDate(Index1M,$H18)</f>
        <v>42747</v>
      </c>
      <c r="J18" s="144">
        <f>IFERROR(_xll.qlIndexFixing(Index1M,$H18,TRUE,_xll.ohTrigger(RecalcTrigger,Trigger1M)),NA())</f>
        <v>-3.7318331008520667E-3</v>
      </c>
      <c r="K18" s="44">
        <f>IFERROR(_xll.qlIndexFixing(Index3M,H18,TRUE,_xll.ohTrigger(RecalcTrigger,Trigger3M)),NA())</f>
        <v>-3.1070336669598575E-3</v>
      </c>
      <c r="L18" s="44">
        <f>IFERROR(_xll.qlIndexFixing(Index6M,$H18,TRUE,_xll.ohTrigger(RecalcTrigger,Trigger6M)),NA())</f>
        <v>-2.138506382001058E-3</v>
      </c>
      <c r="M18" s="145">
        <f>IFERROR(_xll.qlIndexFixing(Index1Y,$H18,TRUE,_xll.ohTrigger(RecalcTrigger,Trigger1Y)),NA())</f>
        <v>-7.9254067958920826E-4</v>
      </c>
      <c r="N18" s="144">
        <f>IFERROR(_xll.qlIndexFixing(ONIndex1M,I18,TRUE,_xll.ohTrigger(RecalcTrigger,Trigger1M)),NA())</f>
        <v>-3.7822154957156684E-3</v>
      </c>
      <c r="O18" s="44">
        <f>IFERROR(_xll.qlIndexFixing(ONIndex3M,I18,TRUE,_xll.ohTrigger(RecalcTrigger,Trigger3M)),NA())</f>
        <v>-3.1532860726146694E-3</v>
      </c>
      <c r="P18" s="44">
        <f>IFERROR(_xll.qlIndexFixing(ONIndex6M,I18,TRUE,_xll.ohTrigger(RecalcTrigger,Trigger6M)),NA())</f>
        <v>-2.3631027618709055E-3</v>
      </c>
      <c r="Q18" s="145">
        <f>IFERROR(_xll.qlIndexFixing(ONIndex1Y,I18,TRUE,_xll.ohTrigger(RecalcTrigger,Trigger1Y)),NA())</f>
        <v>-1.2832035182031021E-3</v>
      </c>
    </row>
    <row r="19" spans="2:17" x14ac:dyDescent="0.2">
      <c r="B19" s="39" t="s">
        <v>17</v>
      </c>
      <c r="D19" s="42">
        <f>_xll.qlCalendarAdvance(Calendar,$D18,B19,"f",FALSE)</f>
        <v>42746</v>
      </c>
      <c r="E19" s="139">
        <f>_xll.qlInterestRateIndexValueDate(IndexON,D19)</f>
        <v>42746</v>
      </c>
      <c r="F19" s="155">
        <f>IFERROR(_xll.qlIndexFixing(IndexON,D19,TRUE,_xll.ohTrigger(RecalcTrigger,TriggerON)),NA())</f>
        <v>-3.4993196674726335E-3</v>
      </c>
      <c r="H19" s="42">
        <f>_xll.qlCalendarAdvance(Calendar,$H18,B19,"f",FALSE)</f>
        <v>42746</v>
      </c>
      <c r="I19" s="139">
        <f>_xll.qlInterestRateIndexValueDate(Index1M,$H19)</f>
        <v>42748</v>
      </c>
      <c r="J19" s="144">
        <f>IFERROR(_xll.qlIndexFixing(Index1M,$H19,TRUE,_xll.ohTrigger(RecalcTrigger,Trigger1M)),NA())</f>
        <v>-3.7279116008948066E-3</v>
      </c>
      <c r="K19" s="44">
        <f>IFERROR(_xll.qlIndexFixing(Index3M,H19,TRUE,_xll.ohTrigger(RecalcTrigger,Trigger3M)),NA())</f>
        <v>-3.1056761455880988E-3</v>
      </c>
      <c r="L19" s="44">
        <f>IFERROR(_xll.qlIndexFixing(Index6M,$H19,TRUE,_xll.ohTrigger(RecalcTrigger,Trigger6M)),NA())</f>
        <v>-2.1360965949553472E-3</v>
      </c>
      <c r="M19" s="145">
        <f>IFERROR(_xll.qlIndexFixing(Index1Y,$H19,TRUE,_xll.ohTrigger(RecalcTrigger,Trigger1Y)),NA())</f>
        <v>-7.864697162997111E-4</v>
      </c>
      <c r="N19" s="144">
        <f>IFERROR(_xll.qlIndexFixing(ONIndex1M,I19,TRUE,_xll.ohTrigger(RecalcTrigger,Trigger1M)),NA())</f>
        <v>-3.7648362702169536E-3</v>
      </c>
      <c r="O19" s="44">
        <f>IFERROR(_xll.qlIndexFixing(ONIndex3M,I19,TRUE,_xll.ohTrigger(RecalcTrigger,Trigger3M)),NA())</f>
        <v>-3.1532860725747014E-3</v>
      </c>
      <c r="P19" s="44">
        <f>IFERROR(_xll.qlIndexFixing(ONIndex6M,I19,TRUE,_xll.ohTrigger(RecalcTrigger,Trigger6M)),NA())</f>
        <v>-2.3631027619508416E-3</v>
      </c>
      <c r="Q19" s="145">
        <f>IFERROR(_xll.qlIndexFixing(ONIndex1Y,I19,TRUE,_xll.ohTrigger(RecalcTrigger,Trigger1Y)),NA())</f>
        <v>-1.283203518163134E-3</v>
      </c>
    </row>
    <row r="20" spans="2:17" x14ac:dyDescent="0.2">
      <c r="B20" s="39" t="s">
        <v>17</v>
      </c>
      <c r="D20" s="42">
        <f>_xll.qlCalendarAdvance(Calendar,$D19,B20,"f",FALSE)</f>
        <v>42747</v>
      </c>
      <c r="E20" s="139">
        <f>_xll.qlInterestRateIndexValueDate(IndexON,D20)</f>
        <v>42747</v>
      </c>
      <c r="F20" s="155">
        <f>IFERROR(_xll.qlIndexFixing(IndexON,D20,TRUE,_xll.ohTrigger(RecalcTrigger,TriggerON)),NA())</f>
        <v>-3.5049866917624684E-3</v>
      </c>
      <c r="H20" s="42">
        <f>_xll.qlCalendarAdvance(Calendar,$H19,B20,"f",FALSE)</f>
        <v>42747</v>
      </c>
      <c r="I20" s="139">
        <f>_xll.qlInterestRateIndexValueDate(Index1M,$H20)</f>
        <v>42751</v>
      </c>
      <c r="J20" s="144">
        <f>IFERROR(_xll.qlIndexFixing(Index1M,$H20,TRUE,_xll.ohTrigger(RecalcTrigger,Trigger1M)),NA())</f>
        <v>-3.7175819427001924E-3</v>
      </c>
      <c r="K20" s="44">
        <f>IFERROR(_xll.qlIndexFixing(Index3M,H20,TRUE,_xll.ohTrigger(RecalcTrigger,Trigger3M)),NA())</f>
        <v>-3.0996772388525167E-3</v>
      </c>
      <c r="L20" s="44">
        <f>IFERROR(_xll.qlIndexFixing(Index6M,$H20,TRUE,_xll.ohTrigger(RecalcTrigger,Trigger6M)),NA())</f>
        <v>-2.1276004883044506E-3</v>
      </c>
      <c r="M20" s="145">
        <f>IFERROR(_xll.qlIndexFixing(Index1Y,$H20,TRUE,_xll.ohTrigger(RecalcTrigger,Trigger1Y)),NA())</f>
        <v>-7.8080943876584054E-4</v>
      </c>
      <c r="N20" s="144">
        <f>IFERROR(_xll.qlIndexFixing(ONIndex1M,I20,TRUE,_xll.ohTrigger(RecalcTrigger,Trigger1M)),NA())</f>
        <v>-3.7489093471165802E-3</v>
      </c>
      <c r="O20" s="44">
        <f>IFERROR(_xll.qlIndexFixing(ONIndex3M,I20,TRUE,_xll.ohTrigger(RecalcTrigger,Trigger3M)),NA())</f>
        <v>-3.1532860725347334E-3</v>
      </c>
      <c r="P20" s="44">
        <f>IFERROR(_xll.qlIndexFixing(ONIndex6M,I20,TRUE,_xll.ohTrigger(RecalcTrigger,Trigger6M)),NA())</f>
        <v>-2.3631027619108735E-3</v>
      </c>
      <c r="Q20" s="145">
        <f>IFERROR(_xll.qlIndexFixing(ONIndex1Y,I20,TRUE,_xll.ohTrigger(RecalcTrigger,Trigger1Y)),NA())</f>
        <v>-1.283203518123166E-3</v>
      </c>
    </row>
    <row r="21" spans="2:17" x14ac:dyDescent="0.2">
      <c r="B21" s="39" t="s">
        <v>17</v>
      </c>
      <c r="D21" s="42">
        <f>_xll.qlCalendarAdvance(Calendar,$D20,B21,"f",FALSE)</f>
        <v>42748</v>
      </c>
      <c r="E21" s="139">
        <f>_xll.qlInterestRateIndexValueDate(IndexON,D21)</f>
        <v>42748</v>
      </c>
      <c r="F21" s="155">
        <f>IFERROR(_xll.qlIndexFixing(IndexON,D21,TRUE,_xll.ohTrigger(RecalcTrigger,TriggerON)),NA())</f>
        <v>-3.512965227341347E-3</v>
      </c>
      <c r="H21" s="42">
        <f>_xll.qlCalendarAdvance(Calendar,$H20,B21,"f",FALSE)</f>
        <v>42748</v>
      </c>
      <c r="I21" s="139">
        <f>_xll.qlInterestRateIndexValueDate(Index1M,$H21)</f>
        <v>42752</v>
      </c>
      <c r="J21" s="144">
        <f>IFERROR(_xll.qlIndexFixing(Index1M,$H21,TRUE,_xll.ohTrigger(RecalcTrigger,Trigger1M)),NA())</f>
        <v>-3.7153173313101669E-3</v>
      </c>
      <c r="K21" s="44">
        <f>IFERROR(_xll.qlIndexFixing(Index3M,H21,TRUE,_xll.ohTrigger(RecalcTrigger,Trigger3M)),NA())</f>
        <v>-3.0991152763365443E-3</v>
      </c>
      <c r="L21" s="44">
        <f>IFERROR(_xll.qlIndexFixing(Index6M,$H21,TRUE,_xll.ohTrigger(RecalcTrigger,Trigger6M)),NA())</f>
        <v>-2.1263133282622298E-3</v>
      </c>
      <c r="M21" s="145">
        <f>IFERROR(_xll.qlIndexFixing(Index1Y,$H21,TRUE,_xll.ohTrigger(RecalcTrigger,Trigger1Y)),NA())</f>
        <v>-7.7785803604406083E-4</v>
      </c>
      <c r="N21" s="144">
        <f>IFERROR(_xll.qlIndexFixing(ONIndex1M,I21,TRUE,_xll.ohTrigger(RecalcTrigger,Trigger1M)),NA())</f>
        <v>-3.7350156474857954E-3</v>
      </c>
      <c r="O21" s="44">
        <f>IFERROR(_xll.qlIndexFixing(ONIndex3M,I21,TRUE,_xll.ohTrigger(RecalcTrigger,Trigger3M)),NA())</f>
        <v>-3.1532860725747014E-3</v>
      </c>
      <c r="P21" s="44">
        <f>IFERROR(_xll.qlIndexFixing(ONIndex6M,I21,TRUE,_xll.ohTrigger(RecalcTrigger,Trigger6M)),NA())</f>
        <v>-2.3631027618709055E-3</v>
      </c>
      <c r="Q21" s="145">
        <f>IFERROR(_xll.qlIndexFixing(ONIndex1Y,I21,TRUE,_xll.ohTrigger(RecalcTrigger,Trigger1Y)),NA())</f>
        <v>-1.283203518163134E-3</v>
      </c>
    </row>
    <row r="22" spans="2:17" x14ac:dyDescent="0.2">
      <c r="B22" s="39" t="s">
        <v>17</v>
      </c>
      <c r="D22" s="42">
        <f>_xll.qlCalendarAdvance(Calendar,$D21,B22,"f",FALSE)</f>
        <v>42751</v>
      </c>
      <c r="E22" s="139">
        <f>_xll.qlInterestRateIndexValueDate(IndexON,D22)</f>
        <v>42751</v>
      </c>
      <c r="F22" s="155">
        <f>IFERROR(_xll.qlIndexFixing(IndexON,D22,TRUE,_xll.ohTrigger(RecalcTrigger,TriggerON)),NA())</f>
        <v>-3.5194829842488673E-3</v>
      </c>
      <c r="H22" s="42">
        <f>_xll.qlCalendarAdvance(Calendar,$H21,B22,"f",FALSE)</f>
        <v>42751</v>
      </c>
      <c r="I22" s="139">
        <f>_xll.qlInterestRateIndexValueDate(Index1M,$H22)</f>
        <v>42753</v>
      </c>
      <c r="J22" s="144">
        <f>IFERROR(_xll.qlIndexFixing(Index1M,$H22,TRUE,_xll.ohTrigger(RecalcTrigger,Trigger1M)),NA())</f>
        <v>-3.7134198049400399E-3</v>
      </c>
      <c r="K22" s="44">
        <f>IFERROR(_xll.qlIndexFixing(Index3M,H22,TRUE,_xll.ohTrigger(RecalcTrigger,Trigger3M)),NA())</f>
        <v>-3.0985405191135129E-3</v>
      </c>
      <c r="L22" s="44">
        <f>IFERROR(_xll.qlIndexFixing(Index6M,$H22,TRUE,_xll.ohTrigger(RecalcTrigger,Trigger6M)),NA())</f>
        <v>-2.1238307759689897E-3</v>
      </c>
      <c r="M22" s="145">
        <f>IFERROR(_xll.qlIndexFixing(Index1Y,$H22,TRUE,_xll.ohTrigger(RecalcTrigger,Trigger1Y)),NA())</f>
        <v>-7.7489936265306373E-4</v>
      </c>
      <c r="N22" s="144">
        <f>IFERROR(_xll.qlIndexFixing(ONIndex1M,I22,TRUE,_xll.ohTrigger(RecalcTrigger,Trigger1M)),NA())</f>
        <v>-3.716871892147644E-3</v>
      </c>
      <c r="O22" s="44">
        <f>IFERROR(_xll.qlIndexFixing(ONIndex3M,I22,TRUE,_xll.ohTrigger(RecalcTrigger,Trigger3M)),NA())</f>
        <v>-3.1532584525750806E-3</v>
      </c>
      <c r="P22" s="44">
        <f>IFERROR(_xll.qlIndexFixing(ONIndex6M,I22,TRUE,_xll.ohTrigger(RecalcTrigger,Trigger6M)),NA())</f>
        <v>-2.3630872501056999E-3</v>
      </c>
      <c r="Q22" s="145">
        <f>IFERROR(_xll.qlIndexFixing(ONIndex1Y,I22,TRUE,_xll.ohTrigger(RecalcTrigger,Trigger1Y)),NA())</f>
        <v>-1.283198944275199E-3</v>
      </c>
    </row>
    <row r="23" spans="2:17" x14ac:dyDescent="0.2">
      <c r="B23" s="39" t="s">
        <v>17</v>
      </c>
      <c r="D23" s="42">
        <f>_xll.qlCalendarAdvance(Calendar,$D22,B23,"f",FALSE)</f>
        <v>42752</v>
      </c>
      <c r="E23" s="139">
        <f>_xll.qlInterestRateIndexValueDate(IndexON,D23)</f>
        <v>42752</v>
      </c>
      <c r="F23" s="155">
        <f>IFERROR(_xll.qlIndexFixing(IndexON,D23,TRUE,_xll.ohTrigger(RecalcTrigger,TriggerON)),NA())</f>
        <v>-3.5216124747527999E-3</v>
      </c>
      <c r="H23" s="42">
        <f>_xll.qlCalendarAdvance(Calendar,$H22,B23,"f",FALSE)</f>
        <v>42752</v>
      </c>
      <c r="I23" s="139">
        <f>_xll.qlInterestRateIndexValueDate(Index1M,$H23)</f>
        <v>42754</v>
      </c>
      <c r="J23" s="144">
        <f>IFERROR(_xll.qlIndexFixing(Index1M,$H23,TRUE,_xll.ohTrigger(RecalcTrigger,Trigger1M)),NA())</f>
        <v>-3.7123494158067261E-3</v>
      </c>
      <c r="K23" s="44">
        <f>IFERROR(_xll.qlIndexFixing(Index3M,H23,TRUE,_xll.ohTrigger(RecalcTrigger,Trigger3M)),NA())</f>
        <v>-3.0970494302180462E-3</v>
      </c>
      <c r="L23" s="44">
        <f>IFERROR(_xll.qlIndexFixing(Index6M,$H23,TRUE,_xll.ohTrigger(RecalcTrigger,Trigger6M)),NA())</f>
        <v>-2.1213332390429889E-3</v>
      </c>
      <c r="M23" s="145">
        <f>IFERROR(_xll.qlIndexFixing(Index1Y,$H23,TRUE,_xll.ohTrigger(RecalcTrigger,Trigger1Y)),NA())</f>
        <v>-7.7193350309774558E-4</v>
      </c>
      <c r="N23" s="144">
        <f>IFERROR(_xll.qlIndexFixing(ONIndex1M,I23,TRUE,_xll.ohTrigger(RecalcTrigger,Trigger1M)),NA())</f>
        <v>-3.7106505436312887E-3</v>
      </c>
      <c r="O23" s="44">
        <f>IFERROR(_xll.qlIndexFixing(ONIndex3M,I23,TRUE,_xll.ohTrigger(RecalcTrigger,Trigger3M)),NA())</f>
        <v>-3.1522605707712259E-3</v>
      </c>
      <c r="P23" s="44">
        <f>IFERROR(_xll.qlIndexFixing(ONIndex6M,I23,TRUE,_xll.ohTrigger(RecalcTrigger,Trigger6M)),NA())</f>
        <v>-2.3606728108305219E-3</v>
      </c>
      <c r="Q23" s="145">
        <f>IFERROR(_xll.qlIndexFixing(ONIndex1Y,I23,TRUE,_xll.ohTrigger(RecalcTrigger,Trigger1Y)),NA())</f>
        <v>-1.2832035182031021E-3</v>
      </c>
    </row>
    <row r="24" spans="2:17" x14ac:dyDescent="0.2">
      <c r="B24" s="39" t="s">
        <v>17</v>
      </c>
      <c r="D24" s="42">
        <f>_xll.qlCalendarAdvance(Calendar,$D23,B24,"f",FALSE)</f>
        <v>42753</v>
      </c>
      <c r="E24" s="139">
        <f>_xll.qlInterestRateIndexValueDate(IndexON,D24)</f>
        <v>42753</v>
      </c>
      <c r="F24" s="155">
        <f>IFERROR(_xll.qlIndexFixing(IndexON,D24,TRUE,_xll.ohTrigger(RecalcTrigger,TriggerON)),NA())</f>
        <v>-3.522866070300168E-3</v>
      </c>
      <c r="H24" s="42">
        <f>_xll.qlCalendarAdvance(Calendar,$H23,B24,"f",FALSE)</f>
        <v>42753</v>
      </c>
      <c r="I24" s="139">
        <f>_xll.qlInterestRateIndexValueDate(Index1M,$H24)</f>
        <v>42755</v>
      </c>
      <c r="J24" s="144">
        <f>IFERROR(_xll.qlIndexFixing(Index1M,$H24,TRUE,_xll.ohTrigger(RecalcTrigger,Trigger1M)),NA())</f>
        <v>-3.7116567556430649E-3</v>
      </c>
      <c r="K24" s="44">
        <f>IFERROR(_xll.qlIndexFixing(Index3M,H24,TRUE,_xll.ohTrigger(RecalcTrigger,Trigger3M)),NA())</f>
        <v>-3.095539052861529E-3</v>
      </c>
      <c r="L24" s="44">
        <f>IFERROR(_xll.qlIndexFixing(Index6M,$H24,TRUE,_xll.ohTrigger(RecalcTrigger,Trigger6M)),NA())</f>
        <v>-2.1188205682988116E-3</v>
      </c>
      <c r="M24" s="145">
        <f>IFERROR(_xll.qlIndexFixing(Index1Y,$H24,TRUE,_xll.ohTrigger(RecalcTrigger,Trigger1Y)),NA())</f>
        <v>-7.658231729179354E-4</v>
      </c>
      <c r="N24" s="144">
        <f>IFERROR(_xll.qlIndexFixing(ONIndex1M,I24,TRUE,_xll.ohTrigger(RecalcTrigger,Trigger1M)),NA())</f>
        <v>-3.7107677244163639E-3</v>
      </c>
      <c r="O24" s="44">
        <f>IFERROR(_xll.qlIndexFixing(ONIndex3M,I24,TRUE,_xll.ohTrigger(RecalcTrigger,Trigger3M)),NA())</f>
        <v>-3.1501604837469444E-3</v>
      </c>
      <c r="P24" s="44">
        <f>IFERROR(_xll.qlIndexFixing(ONIndex6M,I24,TRUE,_xll.ohTrigger(RecalcTrigger,Trigger6M)),NA())</f>
        <v>-2.3556879842390188E-3</v>
      </c>
      <c r="Q24" s="145">
        <f>IFERROR(_xll.qlIndexFixing(ONIndex1Y,I24,TRUE,_xll.ohTrigger(RecalcTrigger,Trigger1Y)),NA())</f>
        <v>-1.283203518123166E-3</v>
      </c>
    </row>
    <row r="25" spans="2:17" x14ac:dyDescent="0.2">
      <c r="B25" s="39" t="s">
        <v>17</v>
      </c>
      <c r="D25" s="42">
        <f>_xll.qlCalendarAdvance(Calendar,$D24,B25,"f",FALSE)</f>
        <v>42754</v>
      </c>
      <c r="E25" s="139">
        <f>_xll.qlInterestRateIndexValueDate(IndexON,D25)</f>
        <v>42754</v>
      </c>
      <c r="F25" s="155">
        <f>IFERROR(_xll.qlIndexFixing(IndexON,D25,TRUE,_xll.ohTrigger(RecalcTrigger,TriggerON)),NA())</f>
        <v>-3.5231047401040883E-3</v>
      </c>
      <c r="H25" s="42">
        <f>_xll.qlCalendarAdvance(Calendar,$H24,B25,"f",FALSE)</f>
        <v>42754</v>
      </c>
      <c r="I25" s="139">
        <f>_xll.qlInterestRateIndexValueDate(Index1M,$H25)</f>
        <v>42758</v>
      </c>
      <c r="J25" s="144">
        <f>IFERROR(_xll.qlIndexFixing(Index1M,$H25,TRUE,_xll.ohTrigger(RecalcTrigger,Trigger1M)),NA())</f>
        <v>-3.7110757333379575E-3</v>
      </c>
      <c r="K25" s="44">
        <f>IFERROR(_xll.qlIndexFixing(Index3M,H25,TRUE,_xll.ohTrigger(RecalcTrigger,Trigger3M)),NA())</f>
        <v>-3.0900000000014891E-3</v>
      </c>
      <c r="L25" s="44">
        <f>IFERROR(_xll.qlIndexFixing(Index6M,$H25,TRUE,_xll.ohTrigger(RecalcTrigger,Trigger6M)),NA())</f>
        <v>-2.1100000000002957E-3</v>
      </c>
      <c r="M25" s="145">
        <f>IFERROR(_xll.qlIndexFixing(Index1Y,$H25,TRUE,_xll.ohTrigger(RecalcTrigger,Trigger1Y)),NA())</f>
        <v>-7.5999999895037047E-4</v>
      </c>
      <c r="N25" s="144">
        <f>IFERROR(_xll.qlIndexFixing(ONIndex1M,I25,TRUE,_xll.ohTrigger(RecalcTrigger,Trigger1M)),NA())</f>
        <v>-3.7108865771040556E-3</v>
      </c>
      <c r="O25" s="44">
        <f>IFERROR(_xll.qlIndexFixing(ONIndex3M,I25,TRUE,_xll.ohTrigger(RecalcTrigger,Trigger3M)),NA())</f>
        <v>-3.1479967276526466E-3</v>
      </c>
      <c r="P25" s="44">
        <f>IFERROR(_xll.qlIndexFixing(ONIndex6M,I25,TRUE,_xll.ohTrigger(RecalcTrigger,Trigger6M)),NA())</f>
        <v>-2.3505382199440206E-3</v>
      </c>
      <c r="Q25" s="145">
        <f>IFERROR(_xll.qlIndexFixing(ONIndex1Y,I25,TRUE,_xll.ohTrigger(RecalcTrigger,Trigger1Y)),NA())</f>
        <v>-1.283203518123166E-3</v>
      </c>
    </row>
    <row r="26" spans="2:17" x14ac:dyDescent="0.2">
      <c r="B26" s="39" t="s">
        <v>17</v>
      </c>
      <c r="D26" s="42">
        <f>_xll.qlCalendarAdvance(Calendar,$D25,B26,"f",FALSE)</f>
        <v>42755</v>
      </c>
      <c r="E26" s="139">
        <f>_xll.qlInterestRateIndexValueDate(IndexON,D26)</f>
        <v>42755</v>
      </c>
      <c r="F26" s="155">
        <f>IFERROR(_xll.qlIndexFixing(IndexON,D26,TRUE,_xll.ohTrigger(RecalcTrigger,TriggerON)),NA())</f>
        <v>-3.5194694309170771E-3</v>
      </c>
      <c r="H26" s="42">
        <f>_xll.qlCalendarAdvance(Calendar,$H25,B26,"f",FALSE)</f>
        <v>42755</v>
      </c>
      <c r="I26" s="139">
        <f>_xll.qlInterestRateIndexValueDate(Index1M,$H26)</f>
        <v>42759</v>
      </c>
      <c r="J26" s="144">
        <f>IFERROR(_xll.qlIndexFixing(Index1M,$H26,TRUE,_xll.ohTrigger(RecalcTrigger,Trigger1M)),NA())</f>
        <v>-3.7109853331525559E-3</v>
      </c>
      <c r="K26" s="44">
        <f>IFERROR(_xll.qlIndexFixing(Index3M,H26,TRUE,_xll.ohTrigger(RecalcTrigger,Trigger3M)),NA())</f>
        <v>-3.0893352669645324E-3</v>
      </c>
      <c r="L26" s="44">
        <f>IFERROR(_xll.qlIndexFixing(Index6M,$H26,TRUE,_xll.ohTrigger(RecalcTrigger,Trigger6M)),NA())</f>
        <v>-2.1086288945183183E-3</v>
      </c>
      <c r="M26" s="145">
        <f>IFERROR(_xll.qlIndexFixing(Index1Y,$H26,TRUE,_xll.ohTrigger(RecalcTrigger,Trigger1Y)),NA())</f>
        <v>-7.570000566256784E-4</v>
      </c>
      <c r="N26" s="144">
        <f>IFERROR(_xll.qlIndexFixing(ONIndex1M,I26,TRUE,_xll.ohTrigger(RecalcTrigger,Trigger1M)),NA())</f>
        <v>-3.7110061460987609E-3</v>
      </c>
      <c r="O26" s="44">
        <f>IFERROR(_xll.qlIndexFixing(ONIndex3M,I26,TRUE,_xll.ohTrigger(RecalcTrigger,Trigger3M)),NA())</f>
        <v>-3.1457825761505021E-3</v>
      </c>
      <c r="P26" s="44">
        <f>IFERROR(_xll.qlIndexFixing(ONIndex6M,I26,TRUE,_xll.ohTrigger(RecalcTrigger,Trigger6M)),NA())</f>
        <v>-2.3452534499224242E-3</v>
      </c>
      <c r="Q26" s="145">
        <f>IFERROR(_xll.qlIndexFixing(ONIndex1Y,I26,TRUE,_xll.ohTrigger(RecalcTrigger,Trigger1Y)),NA())</f>
        <v>-1.2832035182031021E-3</v>
      </c>
    </row>
    <row r="27" spans="2:17" x14ac:dyDescent="0.2">
      <c r="B27" s="39" t="s">
        <v>17</v>
      </c>
      <c r="D27" s="42">
        <f>_xll.qlCalendarAdvance(Calendar,$D26,B27,"f",FALSE)</f>
        <v>42758</v>
      </c>
      <c r="E27" s="139">
        <f>_xll.qlInterestRateIndexValueDate(IndexON,D27)</f>
        <v>42758</v>
      </c>
      <c r="F27" s="155">
        <f>IFERROR(_xll.qlIndexFixing(IndexON,D27,TRUE,_xll.ohTrigger(RecalcTrigger,TriggerON)),NA())</f>
        <v>-3.512982986668689E-3</v>
      </c>
      <c r="H27" s="42">
        <f>_xll.qlCalendarAdvance(Calendar,$H26,B27,"f",FALSE)</f>
        <v>42758</v>
      </c>
      <c r="I27" s="139">
        <f>_xll.qlInterestRateIndexValueDate(Index1M,$H27)</f>
        <v>42760</v>
      </c>
      <c r="J27" s="144">
        <f>IFERROR(_xll.qlIndexFixing(Index1M,$H27,TRUE,_xll.ohTrigger(RecalcTrigger,Trigger1M)),NA())</f>
        <v>-3.7102272039867372E-3</v>
      </c>
      <c r="K27" s="44">
        <f>IFERROR(_xll.qlIndexFixing(Index3M,H27,TRUE,_xll.ohTrigger(RecalcTrigger,Trigger3M)),NA())</f>
        <v>-3.0877777650610838E-3</v>
      </c>
      <c r="L27" s="44">
        <f>IFERROR(_xll.qlIndexFixing(Index6M,$H27,TRUE,_xll.ohTrigger(RecalcTrigger,Trigger6M)),NA())</f>
        <v>-2.106079237874715E-3</v>
      </c>
      <c r="M27" s="145">
        <f>IFERROR(_xll.qlIndexFixing(Index1Y,$H27,TRUE,_xll.ohTrigger(RecalcTrigger,Trigger1Y)),NA())</f>
        <v>-7.5399440530716057E-4</v>
      </c>
      <c r="N27" s="144">
        <f>IFERROR(_xll.qlIndexFixing(ONIndex1M,I27,TRUE,_xll.ohTrigger(RecalcTrigger,Trigger1M)),NA())</f>
        <v>-3.7112046368426022E-3</v>
      </c>
      <c r="O27" s="44">
        <f>IFERROR(_xll.qlIndexFixing(ONIndex3M,I27,TRUE,_xll.ohTrigger(RecalcTrigger,Trigger3M)),NA())</f>
        <v>-3.1412252505669258E-3</v>
      </c>
      <c r="P27" s="44">
        <f>IFERROR(_xll.qlIndexFixing(ONIndex6M,I27,TRUE,_xll.ohTrigger(RecalcTrigger,Trigger6M)),NA())</f>
        <v>-2.3343684146093224E-3</v>
      </c>
      <c r="Q27" s="145">
        <f>IFERROR(_xll.qlIndexFixing(ONIndex1Y,I27,TRUE,_xll.ohTrigger(RecalcTrigger,Trigger1Y)),NA())</f>
        <v>-1.2831989442618763E-3</v>
      </c>
    </row>
    <row r="28" spans="2:17" x14ac:dyDescent="0.2">
      <c r="B28" s="39" t="s">
        <v>17</v>
      </c>
      <c r="D28" s="42">
        <f>_xll.qlCalendarAdvance(Calendar,$D27,B28,"f",FALSE)</f>
        <v>42759</v>
      </c>
      <c r="E28" s="139">
        <f>_xll.qlInterestRateIndexValueDate(IndexON,D28)</f>
        <v>42759</v>
      </c>
      <c r="F28" s="155">
        <f>IFERROR(_xll.qlIndexFixing(IndexON,D28,TRUE,_xll.ohTrigger(RecalcTrigger,TriggerON)),NA())</f>
        <v>-3.5108794839766588E-3</v>
      </c>
      <c r="H28" s="42">
        <f>_xll.qlCalendarAdvance(Calendar,$H27,B28,"f",FALSE)</f>
        <v>42759</v>
      </c>
      <c r="I28" s="139">
        <f>_xll.qlInterestRateIndexValueDate(Index1M,$H28)</f>
        <v>42761</v>
      </c>
      <c r="J28" s="144">
        <f>IFERROR(_xll.qlIndexFixing(Index1M,$H28,TRUE,_xll.ohTrigger(RecalcTrigger,Trigger1M)),NA())</f>
        <v>-3.7102448438475211E-3</v>
      </c>
      <c r="K28" s="44">
        <f>IFERROR(_xll.qlIndexFixing(Index3M,H28,TRUE,_xll.ohTrigger(RecalcTrigger,Trigger3M)),NA())</f>
        <v>-3.0862305777823451E-3</v>
      </c>
      <c r="L28" s="44">
        <f>IFERROR(_xll.qlIndexFixing(Index6M,$H28,TRUE,_xll.ohTrigger(RecalcTrigger,Trigger6M)),NA())</f>
        <v>-2.103542399283587E-3</v>
      </c>
      <c r="M28" s="145">
        <f>IFERROR(_xll.qlIndexFixing(Index1Y,$H28,TRUE,_xll.ohTrigger(RecalcTrigger,Trigger1Y)),NA())</f>
        <v>-7.5098361885829457E-4</v>
      </c>
      <c r="N28" s="144">
        <f>IFERROR(_xll.qlIndexFixing(ONIndex1M,I28,TRUE,_xll.ohTrigger(RecalcTrigger,Trigger1M)),NA())</f>
        <v>-3.7114724813092081E-3</v>
      </c>
      <c r="O28" s="44">
        <f>IFERROR(_xll.qlIndexFixing(ONIndex3M,I28,TRUE,_xll.ohTrigger(RecalcTrigger,Trigger3M)),NA())</f>
        <v>-3.1366875014171569E-3</v>
      </c>
      <c r="P28" s="44">
        <f>IFERROR(_xll.qlIndexFixing(ONIndex6M,I28,TRUE,_xll.ohTrigger(RecalcTrigger,Trigger6M)),NA())</f>
        <v>-2.3233629552255053E-3</v>
      </c>
      <c r="Q28" s="145">
        <f>IFERROR(_xll.qlIndexFixing(ONIndex1Y,I28,TRUE,_xll.ohTrigger(RecalcTrigger,Trigger1Y)),NA())</f>
        <v>-1.283203518123166E-3</v>
      </c>
    </row>
    <row r="29" spans="2:17" x14ac:dyDescent="0.2">
      <c r="B29" s="39" t="s">
        <v>17</v>
      </c>
      <c r="D29" s="42">
        <f>_xll.qlCalendarAdvance(Calendar,$D28,B29,"f",FALSE)</f>
        <v>42760</v>
      </c>
      <c r="E29" s="139">
        <f>_xll.qlInterestRateIndexValueDate(IndexON,D29)</f>
        <v>42760</v>
      </c>
      <c r="F29" s="155">
        <f>IFERROR(_xll.qlIndexFixing(IndexON,D29,TRUE,_xll.ohTrigger(RecalcTrigger,TriggerON)),NA())</f>
        <v>-3.5087058185290232E-3</v>
      </c>
      <c r="H29" s="42">
        <f>_xll.qlCalendarAdvance(Calendar,$H28,B29,"f",FALSE)</f>
        <v>42760</v>
      </c>
      <c r="I29" s="139">
        <f>_xll.qlInterestRateIndexValueDate(Index1M,$H29)</f>
        <v>42762</v>
      </c>
      <c r="J29" s="144">
        <f>IFERROR(_xll.qlIndexFixing(Index1M,$H29,TRUE,_xll.ohTrigger(RecalcTrigger,Trigger1M)),NA())</f>
        <v>-3.7102585323562347E-3</v>
      </c>
      <c r="K29" s="44">
        <f>IFERROR(_xll.qlIndexFixing(Index3M,H29,TRUE,_xll.ohTrigger(RecalcTrigger,Trigger3M)),NA())</f>
        <v>-3.0846948515130812E-3</v>
      </c>
      <c r="L29" s="44">
        <f>IFERROR(_xll.qlIndexFixing(Index6M,$H29,TRUE,_xll.ohTrigger(RecalcTrigger,Trigger6M)),NA())</f>
        <v>-2.1010194397973968E-3</v>
      </c>
      <c r="M29" s="145">
        <f>IFERROR(_xll.qlIndexFixing(Index1Y,$H29,TRUE,_xll.ohTrigger(RecalcTrigger,Trigger1Y)),NA())</f>
        <v>-7.4487073746165567E-4</v>
      </c>
      <c r="N29" s="144">
        <f>IFERROR(_xll.qlIndexFixing(ONIndex1M,I29,TRUE,_xll.ohTrigger(RecalcTrigger,Trigger1M)),NA())</f>
        <v>-3.7115813034604983E-3</v>
      </c>
      <c r="O29" s="44">
        <f>IFERROR(_xll.qlIndexFixing(ONIndex3M,I29,TRUE,_xll.ohTrigger(RecalcTrigger,Trigger3M)),NA())</f>
        <v>-3.1344204860017655E-3</v>
      </c>
      <c r="P29" s="44">
        <f>IFERROR(_xll.qlIndexFixing(ONIndex6M,I29,TRUE,_xll.ohTrigger(RecalcTrigger,Trigger6M)),NA())</f>
        <v>-2.3178521381028716E-3</v>
      </c>
      <c r="Q29" s="145">
        <f>IFERROR(_xll.qlIndexFixing(ONIndex1Y,I29,TRUE,_xll.ohTrigger(RecalcTrigger,Trigger1Y)),NA())</f>
        <v>-1.283203518163134E-3</v>
      </c>
    </row>
    <row r="30" spans="2:17" x14ac:dyDescent="0.2">
      <c r="B30" s="39" t="s">
        <v>17</v>
      </c>
      <c r="D30" s="42">
        <f>_xll.qlCalendarAdvance(Calendar,$D29,B30,"f",FALSE)</f>
        <v>42761</v>
      </c>
      <c r="E30" s="139">
        <f>_xll.qlInterestRateIndexValueDate(IndexON,D30)</f>
        <v>42761</v>
      </c>
      <c r="F30" s="155">
        <f>IFERROR(_xll.qlIndexFixing(IndexON,D30,TRUE,_xll.ohTrigger(RecalcTrigger,TriggerON)),NA())</f>
        <v>-3.5064728276568147E-3</v>
      </c>
      <c r="H30" s="42">
        <f>_xll.qlCalendarAdvance(Calendar,$H29,B30,"f",FALSE)</f>
        <v>42761</v>
      </c>
      <c r="I30" s="139">
        <f>_xll.qlInterestRateIndexValueDate(Index1M,$H30)</f>
        <v>42765</v>
      </c>
      <c r="J30" s="144">
        <f>IFERROR(_xll.qlIndexFixing(Index1M,$H30,TRUE,_xll.ohTrigger(RecalcTrigger,Trigger1M)),NA())</f>
        <v>-3.7098409546919525E-3</v>
      </c>
      <c r="K30" s="44">
        <f>IFERROR(_xll.qlIndexFixing(Index3M,H30,TRUE,_xll.ohTrigger(RecalcTrigger,Trigger3M)),NA())</f>
        <v>-3.0819315461785594E-3</v>
      </c>
      <c r="L30" s="44">
        <f>IFERROR(_xll.qlIndexFixing(Index6M,$H30,TRUE,_xll.ohTrigger(RecalcTrigger,Trigger6M)),NA())</f>
        <v>-2.0923449058547531E-3</v>
      </c>
      <c r="M30" s="145">
        <f>IFERROR(_xll.qlIndexFixing(Index1Y,$H30,TRUE,_xll.ohTrigger(RecalcTrigger,Trigger1Y)),NA())</f>
        <v>-7.3890079288653477E-4</v>
      </c>
      <c r="N30" s="144">
        <f>IFERROR(_xll.qlIndexFixing(ONIndex1M,I30,TRUE,_xll.ohTrigger(RecalcTrigger,Trigger1M)),NA())</f>
        <v>-3.7116851103036197E-3</v>
      </c>
      <c r="O30" s="44">
        <f>IFERROR(_xll.qlIndexFixing(ONIndex3M,I30,TRUE,_xll.ohTrigger(RecalcTrigger,Trigger3M)),NA())</f>
        <v>-3.1321827201491459E-3</v>
      </c>
      <c r="P30" s="44">
        <f>IFERROR(_xll.qlIndexFixing(ONIndex6M,I30,TRUE,_xll.ohTrigger(RecalcTrigger,Trigger6M)),NA())</f>
        <v>-2.3123859079143827E-3</v>
      </c>
      <c r="Q30" s="145">
        <f>IFERROR(_xll.qlIndexFixing(ONIndex1Y,I30,TRUE,_xll.ohTrigger(RecalcTrigger,Trigger1Y)),NA())</f>
        <v>-1.2832035182430701E-3</v>
      </c>
    </row>
    <row r="31" spans="2:17" x14ac:dyDescent="0.2">
      <c r="B31" s="39" t="s">
        <v>17</v>
      </c>
      <c r="D31" s="42">
        <f>_xll.qlCalendarAdvance(Calendar,$D30,B31,"f",FALSE)</f>
        <v>42762</v>
      </c>
      <c r="E31" s="139">
        <f>_xll.qlInterestRateIndexValueDate(IndexON,D31)</f>
        <v>42762</v>
      </c>
      <c r="F31" s="155">
        <f>IFERROR(_xll.qlIndexFixing(IndexON,D31,TRUE,_xll.ohTrigger(RecalcTrigger,TriggerON)),NA())</f>
        <v>-3.50182921696085E-3</v>
      </c>
      <c r="H31" s="42">
        <f>_xll.qlCalendarAdvance(Calendar,$H30,B31,"f",FALSE)</f>
        <v>42762</v>
      </c>
      <c r="I31" s="139">
        <f>_xll.qlInterestRateIndexValueDate(Index1M,$H31)</f>
        <v>42766</v>
      </c>
      <c r="J31" s="144">
        <f>IFERROR(_xll.qlIndexFixing(Index1M,$H31,TRUE,_xll.ohTrigger(RecalcTrigger,Trigger1M)),NA())</f>
        <v>-3.7098209328240944E-3</v>
      </c>
      <c r="K31" s="44">
        <f>IFERROR(_xll.qlIndexFixing(Index3M,H31,TRUE,_xll.ohTrigger(RecalcTrigger,Trigger3M)),NA())</f>
        <v>-3.0813290150667892E-3</v>
      </c>
      <c r="L31" s="44">
        <f>IFERROR(_xll.qlIndexFixing(Index6M,$H31,TRUE,_xll.ohTrigger(RecalcTrigger,Trigger6M)),NA())</f>
        <v>-2.0910820584367318E-3</v>
      </c>
      <c r="M31" s="145">
        <f>IFERROR(_xll.qlIndexFixing(Index1Y,$H31,TRUE,_xll.ohTrigger(RecalcTrigger,Trigger1Y)),NA())</f>
        <v>-7.3587313259485248E-4</v>
      </c>
      <c r="N31" s="144">
        <f>IFERROR(_xll.qlIndexFixing(ONIndex1M,I31,TRUE,_xll.ohTrigger(RecalcTrigger,Trigger1M)),NA())</f>
        <v>-3.7117829468025221E-3</v>
      </c>
      <c r="O31" s="44">
        <f>IFERROR(_xll.qlIndexFixing(ONIndex3M,I31,TRUE,_xll.ohTrigger(RecalcTrigger,Trigger3M)),NA())</f>
        <v>-3.1299874778811798E-3</v>
      </c>
      <c r="P31" s="44">
        <f>IFERROR(_xll.qlIndexFixing(ONIndex6M,I31,TRUE,_xll.ohTrigger(RecalcTrigger,Trigger6M)),NA())</f>
        <v>-2.3069941964370955E-3</v>
      </c>
      <c r="Q31" s="145">
        <f>IFERROR(_xll.qlIndexFixing(ONIndex1Y,I31,TRUE,_xll.ohTrigger(RecalcTrigger,Trigger1Y)),NA())</f>
        <v>-1.283203518123166E-3</v>
      </c>
    </row>
    <row r="32" spans="2:17" x14ac:dyDescent="0.2">
      <c r="B32" s="39" t="s">
        <v>17</v>
      </c>
      <c r="D32" s="42">
        <f>_xll.qlCalendarAdvance(Calendar,$D31,B32,"f",FALSE)</f>
        <v>42765</v>
      </c>
      <c r="E32" s="139">
        <f>_xll.qlInterestRateIndexValueDate(IndexON,D32)</f>
        <v>42765</v>
      </c>
      <c r="F32" s="155">
        <f>IFERROR(_xll.qlIndexFixing(IndexON,D32,TRUE,_xll.ohTrigger(RecalcTrigger,TriggerON)),NA())</f>
        <v>-3.4971643557035748E-3</v>
      </c>
      <c r="H32" s="42">
        <f>_xll.qlCalendarAdvance(Calendar,$H31,B32,"f",FALSE)</f>
        <v>42765</v>
      </c>
      <c r="I32" s="139">
        <f>_xll.qlInterestRateIndexValueDate(Index1M,$H32)</f>
        <v>42767</v>
      </c>
      <c r="J32" s="144">
        <f>IFERROR(_xll.qlIndexFixing(Index1M,$H32,TRUE,_xll.ohTrigger(RecalcTrigger,Trigger1M)),NA())</f>
        <v>-3.7092844969398098E-3</v>
      </c>
      <c r="K32" s="44">
        <f>IFERROR(_xll.qlIndexFixing(Index3M,H32,TRUE,_xll.ohTrigger(RecalcTrigger,Trigger3M)),NA())</f>
        <v>-3.0772190466770155E-3</v>
      </c>
      <c r="L32" s="44">
        <f>IFERROR(_xll.qlIndexFixing(Index6M,$H32,TRUE,_xll.ohTrigger(RecalcTrigger,Trigger6M)),NA())</f>
        <v>-2.0886388547388134E-3</v>
      </c>
      <c r="M32" s="145">
        <f>IFERROR(_xll.qlIndexFixing(Index1Y,$H32,TRUE,_xll.ohTrigger(RecalcTrigger,Trigger1Y)),NA())</f>
        <v>-7.3284389666798623E-4</v>
      </c>
      <c r="N32" s="144">
        <f>IFERROR(_xll.qlIndexFixing(ONIndex1M,I32,TRUE,_xll.ohTrigger(RecalcTrigger,Trigger1M)),NA())</f>
        <v>-3.7119156679299437E-3</v>
      </c>
      <c r="O32" s="44">
        <f>IFERROR(_xll.qlIndexFixing(ONIndex3M,I32,TRUE,_xll.ohTrigger(RecalcTrigger,Trigger3M)),NA())</f>
        <v>-3.1257779691928889E-3</v>
      </c>
      <c r="P32" s="44">
        <f>IFERROR(_xll.qlIndexFixing(ONIndex6M,I32,TRUE,_xll.ohTrigger(RecalcTrigger,Trigger6M)),NA())</f>
        <v>-2.2965941792962852E-3</v>
      </c>
      <c r="Q32" s="145">
        <f>IFERROR(_xll.qlIndexFixing(ONIndex1Y,I32,TRUE,_xll.ohTrigger(RecalcTrigger,Trigger1Y)),NA())</f>
        <v>-1.2831989442485536E-3</v>
      </c>
    </row>
    <row r="33" spans="2:17" x14ac:dyDescent="0.2">
      <c r="B33" s="39" t="s">
        <v>17</v>
      </c>
      <c r="D33" s="42">
        <f>_xll.qlCalendarAdvance(Calendar,$D32,B33,"f",FALSE)</f>
        <v>42766</v>
      </c>
      <c r="E33" s="139">
        <f>_xll.qlInterestRateIndexValueDate(IndexON,D33)</f>
        <v>42766</v>
      </c>
      <c r="F33" s="155">
        <f>IFERROR(_xll.qlIndexFixing(IndexON,D33,TRUE,_xll.ohTrigger(RecalcTrigger,TriggerON)),NA())</f>
        <v>-3.4947972970744701E-3</v>
      </c>
      <c r="H33" s="42">
        <f>_xll.qlCalendarAdvance(Calendar,$H32,B33,"f",FALSE)</f>
        <v>42766</v>
      </c>
      <c r="I33" s="139">
        <f>_xll.qlInterestRateIndexValueDate(Index1M,$H33)</f>
        <v>42768</v>
      </c>
      <c r="J33" s="144">
        <f>IFERROR(_xll.qlIndexFixing(Index1M,$H33,TRUE,_xll.ohTrigger(RecalcTrigger,Trigger1M)),NA())</f>
        <v>-3.7086626333748818E-3</v>
      </c>
      <c r="K33" s="44">
        <f>IFERROR(_xll.qlIndexFixing(Index3M,H33,TRUE,_xll.ohTrigger(RecalcTrigger,Trigger3M)),NA())</f>
        <v>-3.0766282455393455E-3</v>
      </c>
      <c r="L33" s="44">
        <f>IFERROR(_xll.qlIndexFixing(Index6M,$H33,TRUE,_xll.ohTrigger(RecalcTrigger,Trigger6M)),NA())</f>
        <v>-2.0862125631336157E-3</v>
      </c>
      <c r="M33" s="145">
        <f>IFERROR(_xll.qlIndexFixing(Index1Y,$H33,TRUE,_xll.ohTrigger(RecalcTrigger,Trigger1Y)),NA())</f>
        <v>-7.298136977410294E-4</v>
      </c>
      <c r="N33" s="144">
        <f>IFERROR(_xll.qlIndexFixing(ONIndex1M,I33,TRUE,_xll.ohTrigger(RecalcTrigger,Trigger1M)),NA())</f>
        <v>-3.7120954821201479E-3</v>
      </c>
      <c r="O33" s="44">
        <f>IFERROR(_xll.qlIndexFixing(ONIndex3M,I33,TRUE,_xll.ohTrigger(RecalcTrigger,Trigger3M)),NA())</f>
        <v>-3.1218972284507984E-3</v>
      </c>
      <c r="P33" s="44">
        <f>IFERROR(_xll.qlIndexFixing(ONIndex6M,I33,TRUE,_xll.ohTrigger(RecalcTrigger,Trigger6M)),NA())</f>
        <v>-2.2867711813745473E-3</v>
      </c>
      <c r="Q33" s="145">
        <f>IFERROR(_xll.qlIndexFixing(ONIndex1Y,I33,TRUE,_xll.ohTrigger(RecalcTrigger,Trigger1Y)),NA())</f>
        <v>-1.2832035182031021E-3</v>
      </c>
    </row>
    <row r="34" spans="2:17" x14ac:dyDescent="0.2">
      <c r="B34" s="39" t="s">
        <v>17</v>
      </c>
      <c r="D34" s="42">
        <f>_xll.qlCalendarAdvance(Calendar,$D33,B34,"f",FALSE)</f>
        <v>42767</v>
      </c>
      <c r="E34" s="139">
        <f>_xll.qlInterestRateIndexValueDate(IndexON,D34)</f>
        <v>42767</v>
      </c>
      <c r="F34" s="155">
        <f>IFERROR(_xll.qlIndexFixing(IndexON,D34,TRUE,_xll.ohTrigger(RecalcTrigger,TriggerON)),NA())</f>
        <v>-3.492435937086924E-3</v>
      </c>
      <c r="H34" s="42">
        <f>_xll.qlCalendarAdvance(Calendar,$H33,B34,"f",FALSE)</f>
        <v>42767</v>
      </c>
      <c r="I34" s="139">
        <f>_xll.qlInterestRateIndexValueDate(Index1M,$H34)</f>
        <v>42769</v>
      </c>
      <c r="J34" s="144">
        <f>IFERROR(_xll.qlIndexFixing(Index1M,$H34,TRUE,_xll.ohTrigger(RecalcTrigger,Trigger1M)),NA())</f>
        <v>-3.7079555699527844E-3</v>
      </c>
      <c r="K34" s="44">
        <f>IFERROR(_xll.qlIndexFixing(Index3M,H34,TRUE,_xll.ohTrigger(RecalcTrigger,Trigger3M)),NA())</f>
        <v>-3.0751863290767109E-3</v>
      </c>
      <c r="L34" s="44">
        <f>IFERROR(_xll.qlIndexFixing(Index6M,$H34,TRUE,_xll.ohTrigger(RecalcTrigger,Trigger6M)),NA())</f>
        <v>-2.0838031335579806E-3</v>
      </c>
      <c r="M34" s="145">
        <f>IFERROR(_xll.qlIndexFixing(Index1Y,$H34,TRUE,_xll.ohTrigger(RecalcTrigger,Trigger1Y)),NA())</f>
        <v>-7.2378369600513328E-4</v>
      </c>
      <c r="N34" s="144">
        <f>IFERROR(_xll.qlIndexFixing(ONIndex1M,I34,TRUE,_xll.ohTrigger(RecalcTrigger,Trigger1M)),NA())</f>
        <v>-3.7121491369607185E-3</v>
      </c>
      <c r="O34" s="44">
        <f>IFERROR(_xll.qlIndexFixing(ONIndex3M,I34,TRUE,_xll.ohTrigger(RecalcTrigger,Trigger3M)),NA())</f>
        <v>-3.1201137164726944E-3</v>
      </c>
      <c r="P34" s="44">
        <f>IFERROR(_xll.qlIndexFixing(ONIndex6M,I34,TRUE,_xll.ohTrigger(RecalcTrigger,Trigger6M)),NA())</f>
        <v>-2.2822010455447739E-3</v>
      </c>
      <c r="Q34" s="145">
        <f>IFERROR(_xll.qlIndexFixing(ONIndex1Y,I34,TRUE,_xll.ohTrigger(RecalcTrigger,Trigger1Y)),NA())</f>
        <v>-1.2832035182430701E-3</v>
      </c>
    </row>
    <row r="35" spans="2:17" x14ac:dyDescent="0.2">
      <c r="B35" s="39" t="s">
        <v>17</v>
      </c>
      <c r="D35" s="42">
        <f>_xll.qlCalendarAdvance(Calendar,$D34,B35,"f",FALSE)</f>
        <v>42768</v>
      </c>
      <c r="E35" s="139">
        <f>_xll.qlInterestRateIndexValueDate(IndexON,D35)</f>
        <v>42768</v>
      </c>
      <c r="F35" s="155">
        <f>IFERROR(_xll.qlIndexFixing(IndexON,D35,TRUE,_xll.ohTrigger(RecalcTrigger,TriggerON)),NA())</f>
        <v>-3.4900911125923528E-3</v>
      </c>
      <c r="H35" s="42">
        <f>_xll.qlCalendarAdvance(Calendar,$H34,B35,"f",FALSE)</f>
        <v>42768</v>
      </c>
      <c r="I35" s="139">
        <f>_xll.qlInterestRateIndexValueDate(Index1M,$H35)</f>
        <v>42772</v>
      </c>
      <c r="J35" s="144">
        <f>IFERROR(_xll.qlIndexFixing(Index1M,$H35,TRUE,_xll.ohTrigger(RecalcTrigger,Trigger1M)),NA())</f>
        <v>-3.7053284183079832E-3</v>
      </c>
      <c r="K35" s="44">
        <f>IFERROR(_xll.qlIndexFixing(Index3M,H35,TRUE,_xll.ohTrigger(RecalcTrigger,Trigger3M)),NA())</f>
        <v>-3.0693120896847798E-3</v>
      </c>
      <c r="L35" s="44">
        <f>IFERROR(_xll.qlIndexFixing(Index6M,$H35,TRUE,_xll.ohTrigger(RecalcTrigger,Trigger6M)),NA())</f>
        <v>-2.075481647558189E-3</v>
      </c>
      <c r="M35" s="145">
        <f>IFERROR(_xll.qlIndexFixing(Index1Y,$H35,TRUE,_xll.ohTrigger(RecalcTrigger,Trigger1Y)),NA())</f>
        <v>-7.1769571861885156E-4</v>
      </c>
      <c r="N35" s="144">
        <f>IFERROR(_xll.qlIndexFixing(ONIndex1M,I35,TRUE,_xll.ohTrigger(RecalcTrigger,Trigger1M)),NA())</f>
        <v>-3.7121910896020793E-3</v>
      </c>
      <c r="O35" s="44">
        <f>IFERROR(_xll.qlIndexFixing(ONIndex3M,I35,TRUE,_xll.ohTrigger(RecalcTrigger,Trigger3M)),NA())</f>
        <v>-3.1184523730098945E-3</v>
      </c>
      <c r="P35" s="44">
        <f>IFERROR(_xll.qlIndexFixing(ONIndex6M,I35,TRUE,_xll.ohTrigger(RecalcTrigger,Trigger6M)),NA())</f>
        <v>-2.2778850212068491E-3</v>
      </c>
      <c r="Q35" s="145">
        <f>IFERROR(_xll.qlIndexFixing(ONIndex1Y,I35,TRUE,_xll.ohTrigger(RecalcTrigger,Trigger1Y)),NA())</f>
        <v>-1.283203518163134E-3</v>
      </c>
    </row>
    <row r="36" spans="2:17" x14ac:dyDescent="0.2">
      <c r="B36" s="39" t="s">
        <v>17</v>
      </c>
      <c r="D36" s="42">
        <f>_xll.qlCalendarAdvance(Calendar,$D35,B36,"f",FALSE)</f>
        <v>42769</v>
      </c>
      <c r="E36" s="139">
        <f>_xll.qlInterestRateIndexValueDate(IndexON,D36)</f>
        <v>42769</v>
      </c>
      <c r="F36" s="155">
        <f>IFERROR(_xll.qlIndexFixing(IndexON,D36,TRUE,_xll.ohTrigger(RecalcTrigger,TriggerON)),NA())</f>
        <v>-3.4854770227621401E-3</v>
      </c>
      <c r="H36" s="42">
        <f>_xll.qlCalendarAdvance(Calendar,$H35,B36,"f",FALSE)</f>
        <v>42769</v>
      </c>
      <c r="I36" s="139">
        <f>_xll.qlInterestRateIndexValueDate(Index1M,$H36)</f>
        <v>42773</v>
      </c>
      <c r="J36" s="144">
        <f>IFERROR(_xll.qlIndexFixing(Index1M,$H36,TRUE,_xll.ohTrigger(RecalcTrigger,Trigger1M)),NA())</f>
        <v>-3.7042867797140323E-3</v>
      </c>
      <c r="K36" s="44">
        <f>IFERROR(_xll.qlIndexFixing(Index3M,H36,TRUE,_xll.ohTrigger(RecalcTrigger,Trigger3M)),NA())</f>
        <v>-3.068754422408837E-3</v>
      </c>
      <c r="L36" s="44">
        <f>IFERROR(_xll.qlIndexFixing(Index6M,$H36,TRUE,_xll.ohTrigger(RecalcTrigger,Trigger6M)),NA())</f>
        <v>-2.0743274784905375E-3</v>
      </c>
      <c r="M36" s="145">
        <f>IFERROR(_xll.qlIndexFixing(Index1Y,$H36,TRUE,_xll.ohTrigger(RecalcTrigger,Trigger1Y)),NA())</f>
        <v>-7.1467008809957433E-4</v>
      </c>
      <c r="N36" s="144">
        <f>IFERROR(_xll.qlIndexFixing(ONIndex1M,I36,TRUE,_xll.ohTrigger(RecalcTrigger,Trigger1M)),NA())</f>
        <v>-3.7122203848882762E-3</v>
      </c>
      <c r="O36" s="44">
        <f>IFERROR(_xll.qlIndexFixing(ONIndex3M,I36,TRUE,_xll.ohTrigger(RecalcTrigger,Trigger3M)),NA())</f>
        <v>-3.1169264720043444E-3</v>
      </c>
      <c r="P36" s="44">
        <f>IFERROR(_xll.qlIndexFixing(ONIndex6M,I36,TRUE,_xll.ohTrigger(RecalcTrigger,Trigger6M)),NA())</f>
        <v>-2.2738530402177659E-3</v>
      </c>
      <c r="Q36" s="145">
        <f>IFERROR(_xll.qlIndexFixing(ONIndex1Y,I36,TRUE,_xll.ohTrigger(RecalcTrigger,Trigger1Y)),NA())</f>
        <v>-1.283203518163134E-3</v>
      </c>
    </row>
    <row r="37" spans="2:17" x14ac:dyDescent="0.2">
      <c r="B37" s="39" t="s">
        <v>17</v>
      </c>
      <c r="D37" s="42">
        <f>_xll.qlCalendarAdvance(Calendar,$D36,B37,"f",FALSE)</f>
        <v>42772</v>
      </c>
      <c r="E37" s="139">
        <f>_xll.qlInterestRateIndexValueDate(IndexON,D37)</f>
        <v>42772</v>
      </c>
      <c r="F37" s="155">
        <f>IFERROR(_xll.qlIndexFixing(IndexON,D37,TRUE,_xll.ohTrigger(RecalcTrigger,TriggerON)),NA())</f>
        <v>-3.4810939180429656E-3</v>
      </c>
      <c r="H37" s="42">
        <f>_xll.qlCalendarAdvance(Calendar,$H36,B37,"f",FALSE)</f>
        <v>42772</v>
      </c>
      <c r="I37" s="139">
        <f>_xll.qlInterestRateIndexValueDate(Index1M,$H37)</f>
        <v>42774</v>
      </c>
      <c r="J37" s="144">
        <f>IFERROR(_xll.qlIndexFixing(Index1M,$H37,TRUE,_xll.ohTrigger(RecalcTrigger,Trigger1M)),NA())</f>
        <v>-3.7031640398857819E-3</v>
      </c>
      <c r="K37" s="44">
        <f>IFERROR(_xll.qlIndexFixing(Index3M,H37,TRUE,_xll.ohTrigger(RecalcTrigger,Trigger3M)),NA())</f>
        <v>-3.0682039437591371E-3</v>
      </c>
      <c r="L37" s="44">
        <f>IFERROR(_xll.qlIndexFixing(Index6M,$H37,TRUE,_xll.ohTrigger(RecalcTrigger,Trigger6M)),NA())</f>
        <v>-2.0719960523208469E-3</v>
      </c>
      <c r="M37" s="145">
        <f>IFERROR(_xll.qlIndexFixing(Index1Y,$H37,TRUE,_xll.ohTrigger(RecalcTrigger,Trigger1Y)),NA())</f>
        <v>-7.116472867193022E-4</v>
      </c>
      <c r="N37" s="144">
        <f>IFERROR(_xll.qlIndexFixing(ONIndex1M,I37,TRUE,_xll.ohTrigger(RecalcTrigger,Trigger1M)),NA())</f>
        <v>-3.7121937278650208E-3</v>
      </c>
      <c r="O37" s="44">
        <f>IFERROR(_xll.qlIndexFixing(ONIndex3M,I37,TRUE,_xll.ohTrigger(RecalcTrigger,Trigger3M)),NA())</f>
        <v>-3.114365572924882E-3</v>
      </c>
      <c r="P37" s="44">
        <f>IFERROR(_xll.qlIndexFixing(ONIndex6M,I37,TRUE,_xll.ohTrigger(RecalcTrigger,Trigger6M)),NA())</f>
        <v>-2.2668712761175769E-3</v>
      </c>
      <c r="Q37" s="145">
        <f>IFERROR(_xll.qlIndexFixing(ONIndex1Y,I37,TRUE,_xll.ohTrigger(RecalcTrigger,Trigger1Y)),NA())</f>
        <v>-1.283198944235231E-3</v>
      </c>
    </row>
    <row r="38" spans="2:17" x14ac:dyDescent="0.2">
      <c r="B38" s="39" t="s">
        <v>17</v>
      </c>
      <c r="D38" s="42">
        <f>_xll.qlCalendarAdvance(Calendar,$D37,B38,"f",FALSE)</f>
        <v>42773</v>
      </c>
      <c r="E38" s="139">
        <f>_xll.qlInterestRateIndexValueDate(IndexON,D38)</f>
        <v>42773</v>
      </c>
      <c r="F38" s="155">
        <f>IFERROR(_xll.qlIndexFixing(IndexON,D38,TRUE,_xll.ohTrigger(RecalcTrigger,TriggerON)),NA())</f>
        <v>-3.4789943316182459E-3</v>
      </c>
      <c r="H38" s="42">
        <f>_xll.qlCalendarAdvance(Calendar,$H37,B38,"f",FALSE)</f>
        <v>42773</v>
      </c>
      <c r="I38" s="139">
        <f>_xll.qlInterestRateIndexValueDate(Index1M,$H38)</f>
        <v>42775</v>
      </c>
      <c r="J38" s="144">
        <f>IFERROR(_xll.qlIndexFixing(Index1M,$H38,TRUE,_xll.ohTrigger(RecalcTrigger,Trigger1M)),NA())</f>
        <v>-3.7019616104440522E-3</v>
      </c>
      <c r="K38" s="44">
        <f>IFERROR(_xll.qlIndexFixing(Index3M,H38,TRUE,_xll.ohTrigger(RecalcTrigger,Trigger3M)),NA())</f>
        <v>-3.0668506620701807E-3</v>
      </c>
      <c r="L38" s="44">
        <f>IFERROR(_xll.qlIndexFixing(Index6M,$H38,TRUE,_xll.ohTrigger(RecalcTrigger,Trigger6M)),NA())</f>
        <v>-2.0696778543215382E-3</v>
      </c>
      <c r="M38" s="145">
        <f>IFERROR(_xll.qlIndexFixing(Index1Y,$H38,TRUE,_xll.ohTrigger(RecalcTrigger,Trigger1Y)),NA())</f>
        <v>-7.0862796588989137E-4</v>
      </c>
      <c r="N38" s="144">
        <f>IFERROR(_xll.qlIndexFixing(ONIndex1M,I38,TRUE,_xll.ohTrigger(RecalcTrigger,Trigger1M)),NA())</f>
        <v>-3.7121918856453107E-3</v>
      </c>
      <c r="O38" s="44">
        <f>IFERROR(_xll.qlIndexFixing(ONIndex3M,I38,TRUE,_xll.ohTrigger(RecalcTrigger,Trigger3M)),NA())</f>
        <v>-3.1124427757900364E-3</v>
      </c>
      <c r="P38" s="44">
        <f>IFERROR(_xll.qlIndexFixing(ONIndex6M,I38,TRUE,_xll.ohTrigger(RecalcTrigger,Trigger6M)),NA())</f>
        <v>-2.2611641930048165E-3</v>
      </c>
      <c r="Q38" s="145">
        <f>IFERROR(_xll.qlIndexFixing(ONIndex1Y,I38,TRUE,_xll.ohTrigger(RecalcTrigger,Trigger1Y)),NA())</f>
        <v>-1.2832035182031021E-3</v>
      </c>
    </row>
    <row r="39" spans="2:17" x14ac:dyDescent="0.2">
      <c r="B39" s="39" t="s">
        <v>17</v>
      </c>
      <c r="D39" s="42">
        <f>_xll.qlCalendarAdvance(Calendar,$D38,B39,"f",FALSE)</f>
        <v>42774</v>
      </c>
      <c r="E39" s="139">
        <f>_xll.qlInterestRateIndexValueDate(IndexON,D39)</f>
        <v>42774</v>
      </c>
      <c r="F39" s="155">
        <f>IFERROR(_xll.qlIndexFixing(IndexON,D39,TRUE,_xll.ohTrigger(RecalcTrigger,TriggerON)),NA())</f>
        <v>-3.4769763050324087E-3</v>
      </c>
      <c r="H39" s="42">
        <f>_xll.qlCalendarAdvance(Calendar,$H38,B39,"f",FALSE)</f>
        <v>42774</v>
      </c>
      <c r="I39" s="139">
        <f>_xll.qlInterestRateIndexValueDate(Index1M,$H39)</f>
        <v>42776</v>
      </c>
      <c r="J39" s="144">
        <f>IFERROR(_xll.qlIndexFixing(Index1M,$H39,TRUE,_xll.ohTrigger(RecalcTrigger,Trigger1M)),NA())</f>
        <v>-3.7006811003146923E-3</v>
      </c>
      <c r="K39" s="44">
        <f>IFERROR(_xll.qlIndexFixing(Index3M,H39,TRUE,_xll.ohTrigger(RecalcTrigger,Trigger3M)),NA())</f>
        <v>-3.0655104097790094E-3</v>
      </c>
      <c r="L39" s="44">
        <f>IFERROR(_xll.qlIndexFixing(Index6M,$H39,TRUE,_xll.ohTrigger(RecalcTrigger,Trigger6M)),NA())</f>
        <v>-2.0673717232634883E-3</v>
      </c>
      <c r="M39" s="145">
        <f>IFERROR(_xll.qlIndexFixing(Index1Y,$H39,TRUE,_xll.ohTrigger(RecalcTrigger,Trigger1Y)),NA())</f>
        <v>-7.027729256301596E-4</v>
      </c>
      <c r="N39" s="144">
        <f>IFERROR(_xll.qlIndexFixing(ONIndex1M,I39,TRUE,_xll.ohTrigger(RecalcTrigger,Trigger1M)),NA())</f>
        <v>-3.712143564498227E-3</v>
      </c>
      <c r="O39" s="44">
        <f>IFERROR(_xll.qlIndexFixing(ONIndex3M,I39,TRUE,_xll.ohTrigger(RecalcTrigger,Trigger3M)),NA())</f>
        <v>-3.1117931993973613E-3</v>
      </c>
      <c r="P39" s="44">
        <f>IFERROR(_xll.qlIndexFixing(ONIndex6M,I39,TRUE,_xll.ohTrigger(RecalcTrigger,Trigger6M)),NA())</f>
        <v>-2.2590014108114786E-3</v>
      </c>
      <c r="Q39" s="145">
        <f>IFERROR(_xll.qlIndexFixing(ONIndex1Y,I39,TRUE,_xll.ohTrigger(RecalcTrigger,Trigger1Y)),NA())</f>
        <v>-1.2832035182031021E-3</v>
      </c>
    </row>
    <row r="40" spans="2:17" x14ac:dyDescent="0.2">
      <c r="B40" s="39" t="s">
        <v>17</v>
      </c>
      <c r="D40" s="42">
        <f>_xll.qlCalendarAdvance(Calendar,$D39,B40,"f",FALSE)</f>
        <v>42775</v>
      </c>
      <c r="E40" s="139">
        <f>_xll.qlInterestRateIndexValueDate(IndexON,D40)</f>
        <v>42775</v>
      </c>
      <c r="F40" s="155">
        <f>IFERROR(_xll.qlIndexFixing(IndexON,D40,TRUE,_xll.ohTrigger(RecalcTrigger,TriggerON)),NA())</f>
        <v>-3.4750506750169663E-3</v>
      </c>
      <c r="H40" s="42">
        <f>_xll.qlCalendarAdvance(Calendar,$H39,B40,"f",FALSE)</f>
        <v>42775</v>
      </c>
      <c r="I40" s="139">
        <f>_xll.qlInterestRateIndexValueDate(Index1M,$H40)</f>
        <v>42779</v>
      </c>
      <c r="J40" s="144">
        <f>IFERROR(_xll.qlIndexFixing(Index1M,$H40,TRUE,_xll.ohTrigger(RecalcTrigger,Trigger1M)),NA())</f>
        <v>-3.6963901345462725E-3</v>
      </c>
      <c r="K40" s="44">
        <f>IFERROR(_xll.qlIndexFixing(Index3M,H40,TRUE,_xll.ohTrigger(RecalcTrigger,Trigger3M)),NA())</f>
        <v>-3.0600861442420003E-3</v>
      </c>
      <c r="L40" s="44">
        <f>IFERROR(_xll.qlIndexFixing(Index6M,$H40,TRUE,_xll.ohTrigger(RecalcTrigger,Trigger6M)),NA())</f>
        <v>-2.0593412041950265E-3</v>
      </c>
      <c r="M40" s="145">
        <f>IFERROR(_xll.qlIndexFixing(Index1Y,$H40,TRUE,_xll.ohTrigger(RecalcTrigger,Trigger1Y)),NA())</f>
        <v>-6.9659871019971218E-4</v>
      </c>
      <c r="N40" s="144">
        <f>IFERROR(_xll.qlIndexFixing(ONIndex1M,I40,TRUE,_xll.ohTrigger(RecalcTrigger,Trigger1M)),NA())</f>
        <v>-3.7120768542209248E-3</v>
      </c>
      <c r="O40" s="44">
        <f>IFERROR(_xll.qlIndexFixing(ONIndex3M,I40,TRUE,_xll.ohTrigger(RecalcTrigger,Trigger3M)),NA())</f>
        <v>-3.1113587101128104E-3</v>
      </c>
      <c r="P40" s="44">
        <f>IFERROR(_xll.qlIndexFixing(ONIndex6M,I40,TRUE,_xll.ohTrigger(RecalcTrigger,Trigger6M)),NA())</f>
        <v>-2.2573022645477892E-3</v>
      </c>
      <c r="Q40" s="145">
        <f>IFERROR(_xll.qlIndexFixing(ONIndex1Y,I40,TRUE,_xll.ohTrigger(RecalcTrigger,Trigger1Y)),NA())</f>
        <v>-1.283203518163134E-3</v>
      </c>
    </row>
    <row r="41" spans="2:17" x14ac:dyDescent="0.2">
      <c r="B41" s="39" t="s">
        <v>17</v>
      </c>
      <c r="D41" s="42">
        <f>_xll.qlCalendarAdvance(Calendar,$D40,B41,"f",FALSE)</f>
        <v>42776</v>
      </c>
      <c r="E41" s="139">
        <f>_xll.qlInterestRateIndexValueDate(IndexON,D41)</f>
        <v>42776</v>
      </c>
      <c r="F41" s="155">
        <f>IFERROR(_xll.qlIndexFixing(IndexON,D41,TRUE,_xll.ohTrigger(RecalcTrigger,TriggerON)),NA())</f>
        <v>-3.4715281143737897E-3</v>
      </c>
      <c r="H41" s="42">
        <f>_xll.qlCalendarAdvance(Calendar,$H40,B41,"f",FALSE)</f>
        <v>42776</v>
      </c>
      <c r="I41" s="139">
        <f>_xll.qlInterestRateIndexValueDate(Index1M,$H41)</f>
        <v>42780</v>
      </c>
      <c r="J41" s="144">
        <f>IFERROR(_xll.qlIndexFixing(Index1M,$H41,TRUE,_xll.ohTrigger(RecalcTrigger,Trigger1M)),NA())</f>
        <v>-3.6948173369141402E-3</v>
      </c>
      <c r="K41" s="44">
        <f>IFERROR(_xll.qlIndexFixing(Index3M,H41,TRUE,_xll.ohTrigger(RecalcTrigger,Trigger3M)),NA())</f>
        <v>-3.0595308555989575E-3</v>
      </c>
      <c r="L41" s="44">
        <f>IFERROR(_xll.qlIndexFixing(Index6M,$H41,TRUE,_xll.ohTrigger(RecalcTrigger,Trigger6M)),NA())</f>
        <v>-2.0582390878814082E-3</v>
      </c>
      <c r="M41" s="145">
        <f>IFERROR(_xll.qlIndexFixing(Index1Y,$H41,TRUE,_xll.ohTrigger(RecalcTrigger,Trigger1Y)),NA())</f>
        <v>-6.9360675718899752E-4</v>
      </c>
      <c r="N41" s="144">
        <f>IFERROR(_xll.qlIndexFixing(ONIndex1M,I41,TRUE,_xll.ohTrigger(RecalcTrigger,Trigger1M)),NA())</f>
        <v>-3.7119907994975776E-3</v>
      </c>
      <c r="O41" s="44">
        <f>IFERROR(_xll.qlIndexFixing(ONIndex3M,I41,TRUE,_xll.ohTrigger(RecalcTrigger,Trigger3M)),NA())</f>
        <v>-3.1111525823179775E-3</v>
      </c>
      <c r="P41" s="44">
        <f>IFERROR(_xll.qlIndexFixing(ONIndex6M,I41,TRUE,_xll.ohTrigger(RecalcTrigger,Trigger6M)),NA())</f>
        <v>-2.2560966863105492E-3</v>
      </c>
      <c r="Q41" s="145">
        <f>IFERROR(_xll.qlIndexFixing(ONIndex1Y,I41,TRUE,_xll.ohTrigger(RecalcTrigger,Trigger1Y)),NA())</f>
        <v>-1.283203518163134E-3</v>
      </c>
    </row>
    <row r="42" spans="2:17" x14ac:dyDescent="0.2">
      <c r="B42" s="39" t="s">
        <v>17</v>
      </c>
      <c r="D42" s="42">
        <f>_xll.qlCalendarAdvance(Calendar,$D41,B42,"f",FALSE)</f>
        <v>42779</v>
      </c>
      <c r="E42" s="139">
        <f>_xll.qlInterestRateIndexValueDate(IndexON,D42)</f>
        <v>42779</v>
      </c>
      <c r="F42" s="155">
        <f>IFERROR(_xll.qlIndexFixing(IndexON,D42,TRUE,_xll.ohTrigger(RecalcTrigger,TriggerON)),NA())</f>
        <v>-3.4684888702773975E-3</v>
      </c>
      <c r="H42" s="42">
        <f>_xll.qlCalendarAdvance(Calendar,$H41,B42,"f",FALSE)</f>
        <v>42779</v>
      </c>
      <c r="I42" s="139">
        <f>_xll.qlInterestRateIndexValueDate(Index1M,$H42)</f>
        <v>42781</v>
      </c>
      <c r="J42" s="144">
        <f>IFERROR(_xll.qlIndexFixing(Index1M,$H42,TRUE,_xll.ohTrigger(RecalcTrigger,Trigger1M)),NA())</f>
        <v>-3.693177462717705E-3</v>
      </c>
      <c r="K42" s="44">
        <f>IFERROR(_xll.qlIndexFixing(Index3M,H42,TRUE,_xll.ohTrigger(RecalcTrigger,Trigger3M)),NA())</f>
        <v>-3.0589700795928122E-3</v>
      </c>
      <c r="L42" s="44">
        <f>IFERROR(_xll.qlIndexFixing(Index6M,$H42,TRUE,_xll.ohTrigger(RecalcTrigger,Trigger6M)),NA())</f>
        <v>-2.0559703171088312E-3</v>
      </c>
      <c r="M42" s="145">
        <f>IFERROR(_xll.qlIndexFixing(Index1Y,$H42,TRUE,_xll.ohTrigger(RecalcTrigger,Trigger1Y)),NA())</f>
        <v>-6.9062230953418138E-4</v>
      </c>
      <c r="N42" s="144">
        <f>IFERROR(_xll.qlIndexFixing(ONIndex1M,I42,TRUE,_xll.ohTrigger(RecalcTrigger,Trigger1M)),NA())</f>
        <v>-3.7117111629170196E-3</v>
      </c>
      <c r="O42" s="44">
        <f>IFERROR(_xll.qlIndexFixing(ONIndex3M,I42,TRUE,_xll.ohTrigger(RecalcTrigger,Trigger3M)),NA())</f>
        <v>-3.1115410080229111E-3</v>
      </c>
      <c r="P42" s="44">
        <f>IFERROR(_xll.qlIndexFixing(ONIndex6M,I42,TRUE,_xll.ohTrigger(RecalcTrigger,Trigger6M)),NA())</f>
        <v>-2.255466286364971E-3</v>
      </c>
      <c r="Q42" s="145">
        <f>IFERROR(_xll.qlIndexFixing(ONIndex1Y,I42,TRUE,_xll.ohTrigger(RecalcTrigger,Trigger1Y)),NA())</f>
        <v>-1.2831989442618763E-3</v>
      </c>
    </row>
    <row r="43" spans="2:17" x14ac:dyDescent="0.2">
      <c r="B43" s="39" t="s">
        <v>17</v>
      </c>
      <c r="D43" s="42">
        <f>_xll.qlCalendarAdvance(Calendar,$D42,B43,"f",FALSE)</f>
        <v>42780</v>
      </c>
      <c r="E43" s="139">
        <f>_xll.qlInterestRateIndexValueDate(IndexON,D43)</f>
        <v>42780</v>
      </c>
      <c r="F43" s="155">
        <f>IFERROR(_xll.qlIndexFixing(IndexON,D43,TRUE,_xll.ohTrigger(RecalcTrigger,TriggerON)),NA())</f>
        <v>-3.4671877843184262E-3</v>
      </c>
      <c r="H43" s="42">
        <f>_xll.qlCalendarAdvance(Calendar,$H42,B43,"f",FALSE)</f>
        <v>42780</v>
      </c>
      <c r="I43" s="139">
        <f>_xll.qlInterestRateIndexValueDate(Index1M,$H43)</f>
        <v>42782</v>
      </c>
      <c r="J43" s="144">
        <f>IFERROR(_xll.qlIndexFixing(Index1M,$H43,TRUE,_xll.ohTrigger(RecalcTrigger,Trigger1M)),NA())</f>
        <v>-3.6914733046858723E-3</v>
      </c>
      <c r="K43" s="44">
        <f>IFERROR(_xll.qlIndexFixing(Index3M,H43,TRUE,_xll.ohTrigger(RecalcTrigger,Trigger3M)),NA())</f>
        <v>-3.0576854347016736E-3</v>
      </c>
      <c r="L43" s="44">
        <f>IFERROR(_xll.qlIndexFixing(Index6M,$H43,TRUE,_xll.ohTrigger(RecalcTrigger,Trigger6M)),NA())</f>
        <v>-2.0537033123039579E-3</v>
      </c>
      <c r="M43" s="145">
        <f>IFERROR(_xll.qlIndexFixing(Index1Y,$H43,TRUE,_xll.ohTrigger(RecalcTrigger,Trigger1Y)),NA())</f>
        <v>-6.8764605742651025E-4</v>
      </c>
      <c r="N43" s="144">
        <f>IFERROR(_xll.qlIndexFixing(ONIndex1M,I43,TRUE,_xll.ohTrigger(RecalcTrigger,Trigger1M)),NA())</f>
        <v>-3.7114340312660588E-3</v>
      </c>
      <c r="O43" s="44">
        <f>IFERROR(_xll.qlIndexFixing(ONIndex3M,I43,TRUE,_xll.ohTrigger(RecalcTrigger,Trigger3M)),NA())</f>
        <v>-3.1128771674326927E-3</v>
      </c>
      <c r="P43" s="44">
        <f>IFERROR(_xll.qlIndexFixing(ONIndex6M,I43,TRUE,_xll.ohTrigger(RecalcTrigger,Trigger6M)),NA())</f>
        <v>-2.2568086962815315E-3</v>
      </c>
      <c r="Q43" s="145">
        <f>IFERROR(_xll.qlIndexFixing(ONIndex1Y,I43,TRUE,_xll.ohTrigger(RecalcTrigger,Trigger1Y)),NA())</f>
        <v>-1.283203518123166E-3</v>
      </c>
    </row>
    <row r="44" spans="2:17" x14ac:dyDescent="0.2">
      <c r="B44" s="39" t="s">
        <v>17</v>
      </c>
      <c r="D44" s="42">
        <f>_xll.qlCalendarAdvance(Calendar,$D43,B44,"f",FALSE)</f>
        <v>42781</v>
      </c>
      <c r="E44" s="139">
        <f>_xll.qlInterestRateIndexValueDate(IndexON,D44)</f>
        <v>42781</v>
      </c>
      <c r="F44" s="155">
        <f>IFERROR(_xll.qlIndexFixing(IndexON,D44,TRUE,_xll.ohTrigger(RecalcTrigger,TriggerON)),NA())</f>
        <v>-3.4660441191158853E-3</v>
      </c>
      <c r="H44" s="42">
        <f>_xll.qlCalendarAdvance(Calendar,$H43,B44,"f",FALSE)</f>
        <v>42781</v>
      </c>
      <c r="I44" s="139">
        <f>_xll.qlInterestRateIndexValueDate(Index1M,$H44)</f>
        <v>42783</v>
      </c>
      <c r="J44" s="144">
        <f>IFERROR(_xll.qlIndexFixing(Index1M,$H44,TRUE,_xll.ohTrigger(RecalcTrigger,Trigger1M)),NA())</f>
        <v>-3.6897078528554316E-3</v>
      </c>
      <c r="K44" s="44">
        <f>IFERROR(_xll.qlIndexFixing(Index3M,H44,TRUE,_xll.ohTrigger(RecalcTrigger,Trigger3M)),NA())</f>
        <v>-3.0564050540951913E-3</v>
      </c>
      <c r="L44" s="44">
        <f>IFERROR(_xll.qlIndexFixing(Index6M,$H44,TRUE,_xll.ohTrigger(RecalcTrigger,Trigger6M)),NA())</f>
        <v>-2.0514358010301843E-3</v>
      </c>
      <c r="M44" s="145">
        <f>IFERROR(_xll.qlIndexFixing(Index1Y,$H44,TRUE,_xll.ohTrigger(RecalcTrigger,Trigger1Y)),NA())</f>
        <v>-6.8206253117420118E-4</v>
      </c>
      <c r="N44" s="144">
        <f>IFERROR(_xll.qlIndexFixing(ONIndex1M,I44,TRUE,_xll.ohTrigger(RecalcTrigger,Trigger1M)),NA())</f>
        <v>-3.7112369255343225E-3</v>
      </c>
      <c r="O44" s="44">
        <f>IFERROR(_xll.qlIndexFixing(ONIndex3M,I44,TRUE,_xll.ohTrigger(RecalcTrigger,Trigger3M)),NA())</f>
        <v>-3.114011958493812E-3</v>
      </c>
      <c r="P44" s="44">
        <f>IFERROR(_xll.qlIndexFixing(ONIndex6M,I44,TRUE,_xll.ohTrigger(RecalcTrigger,Trigger6M)),NA())</f>
        <v>-2.2585199398283962E-3</v>
      </c>
      <c r="Q44" s="145">
        <f>IFERROR(_xll.qlIndexFixing(ONIndex1Y,I44,TRUE,_xll.ohTrigger(RecalcTrigger,Trigger1Y)),NA())</f>
        <v>-1.2832035182430701E-3</v>
      </c>
    </row>
    <row r="45" spans="2:17" x14ac:dyDescent="0.2">
      <c r="B45" s="39" t="s">
        <v>17</v>
      </c>
      <c r="D45" s="42">
        <f>_xll.qlCalendarAdvance(Calendar,$D44,B45,"f",FALSE)</f>
        <v>42782</v>
      </c>
      <c r="E45" s="139">
        <f>_xll.qlInterestRateIndexValueDate(IndexON,D45)</f>
        <v>42782</v>
      </c>
      <c r="F45" s="155">
        <f>IFERROR(_xll.qlIndexFixing(IndexON,D45,TRUE,_xll.ohTrigger(RecalcTrigger,TriggerON)),NA())</f>
        <v>-3.4650687118009671E-3</v>
      </c>
      <c r="H45" s="42">
        <f>_xll.qlCalendarAdvance(Calendar,$H44,B45,"f",FALSE)</f>
        <v>42782</v>
      </c>
      <c r="I45" s="139">
        <f>_xll.qlInterestRateIndexValueDate(Index1M,$H45)</f>
        <v>42786</v>
      </c>
      <c r="J45" s="144">
        <f>IFERROR(_xll.qlIndexFixing(Index1M,$H45,TRUE,_xll.ohTrigger(RecalcTrigger,Trigger1M)),NA())</f>
        <v>-3.6840765943716275E-3</v>
      </c>
      <c r="K45" s="44">
        <f>IFERROR(_xll.qlIndexFixing(Index3M,H45,TRUE,_xll.ohTrigger(RecalcTrigger,Trigger3M)),NA())</f>
        <v>-3.0513424942015177E-3</v>
      </c>
      <c r="L45" s="44">
        <f>IFERROR(_xll.qlIndexFixing(Index6M,$H45,TRUE,_xll.ohTrigger(RecalcTrigger,Trigger6M)),NA())</f>
        <v>-2.0434755196223082E-3</v>
      </c>
      <c r="M45" s="145">
        <f>IFERROR(_xll.qlIndexFixing(Index1Y,$H45,TRUE,_xll.ohTrigger(RecalcTrigger,Trigger1Y)),NA())</f>
        <v>-6.758370021839056E-4</v>
      </c>
      <c r="N45" s="144">
        <f>IFERROR(_xll.qlIndexFixing(ONIndex1M,I45,TRUE,_xll.ohTrigger(RecalcTrigger,Trigger1M)),NA())</f>
        <v>-3.7100425839886597E-3</v>
      </c>
      <c r="O45" s="44">
        <f>IFERROR(_xll.qlIndexFixing(ONIndex3M,I45,TRUE,_xll.ohTrigger(RecalcTrigger,Trigger3M)),NA())</f>
        <v>-3.1148200392161485E-3</v>
      </c>
      <c r="P45" s="44">
        <f>IFERROR(_xll.qlIndexFixing(ONIndex6M,I45,TRUE,_xll.ohTrigger(RecalcTrigger,Trigger6M)),NA())</f>
        <v>-2.2594199002945459E-3</v>
      </c>
      <c r="Q45" s="145">
        <f>IFERROR(_xll.qlIndexFixing(ONIndex1Y,I45,TRUE,_xll.ohTrigger(RecalcTrigger,Trigger1Y)),NA())</f>
        <v>-1.283203518123166E-3</v>
      </c>
    </row>
    <row r="46" spans="2:17" x14ac:dyDescent="0.2">
      <c r="B46" s="39" t="s">
        <v>17</v>
      </c>
      <c r="D46" s="42">
        <f>_xll.qlCalendarAdvance(Calendar,$D45,B46,"f",FALSE)</f>
        <v>42783</v>
      </c>
      <c r="E46" s="139">
        <f>_xll.qlInterestRateIndexValueDate(IndexON,D46)</f>
        <v>42783</v>
      </c>
      <c r="F46" s="155">
        <f>IFERROR(_xll.qlIndexFixing(IndexON,D46,TRUE,_xll.ohTrigger(RecalcTrigger,TriggerON)),NA())</f>
        <v>-3.4636996179360224E-3</v>
      </c>
      <c r="H46" s="42">
        <f>_xll.qlCalendarAdvance(Calendar,$H45,B46,"f",FALSE)</f>
        <v>42783</v>
      </c>
      <c r="I46" s="139">
        <f>_xll.qlInterestRateIndexValueDate(Index1M,$H46)</f>
        <v>42787</v>
      </c>
      <c r="J46" s="144">
        <f>IFERROR(_xll.qlIndexFixing(Index1M,$H46,TRUE,_xll.ohTrigger(RecalcTrigger,Trigger1M)),NA())</f>
        <v>-3.6820998136739241E-3</v>
      </c>
      <c r="K46" s="44">
        <f>IFERROR(_xll.qlIndexFixing(Index3M,H46,TRUE,_xll.ohTrigger(RecalcTrigger,Trigger3M)),NA())</f>
        <v>-3.0506851545215596E-3</v>
      </c>
      <c r="L46" s="44">
        <f>IFERROR(_xll.qlIndexFixing(Index6M,$H46,TRUE,_xll.ohTrigger(RecalcTrigger,Trigger6M)),NA())</f>
        <v>-2.0423096863492105E-3</v>
      </c>
      <c r="M46" s="145">
        <f>IFERROR(_xll.qlIndexFixing(Index1Y,$H46,TRUE,_xll.ohTrigger(RecalcTrigger,Trigger1Y)),NA())</f>
        <v>-6.729122745755317E-4</v>
      </c>
      <c r="N46" s="144">
        <f>IFERROR(_xll.qlIndexFixing(ONIndex1M,I46,TRUE,_xll.ohTrigger(RecalcTrigger,Trigger1M)),NA())</f>
        <v>-3.7078472709373145E-3</v>
      </c>
      <c r="O46" s="44">
        <f>IFERROR(_xll.qlIndexFixing(ONIndex3M,I46,TRUE,_xll.ohTrigger(RecalcTrigger,Trigger3M)),NA())</f>
        <v>-3.1150723203721142E-3</v>
      </c>
      <c r="P46" s="44">
        <f>IFERROR(_xll.qlIndexFixing(ONIndex6M,I46,TRUE,_xll.ohTrigger(RecalcTrigger,Trigger6M)),NA())</f>
        <v>-2.2590400689681545E-3</v>
      </c>
      <c r="Q46" s="145">
        <f>IFERROR(_xll.qlIndexFixing(ONIndex1Y,I46,TRUE,_xll.ohTrigger(RecalcTrigger,Trigger1Y)),NA())</f>
        <v>-1.2832035182031021E-3</v>
      </c>
    </row>
    <row r="47" spans="2:17" x14ac:dyDescent="0.2">
      <c r="B47" s="39" t="s">
        <v>17</v>
      </c>
      <c r="D47" s="42">
        <f>_xll.qlCalendarAdvance(Calendar,$D46,B47,"f",FALSE)</f>
        <v>42786</v>
      </c>
      <c r="E47" s="139">
        <f>_xll.qlInterestRateIndexValueDate(IndexON,D47)</f>
        <v>42786</v>
      </c>
      <c r="F47" s="155">
        <f>IFERROR(_xll.qlIndexFixing(IndexON,D47,TRUE,_xll.ohTrigger(RecalcTrigger,TriggerON)),NA())</f>
        <v>-3.4630664094770225E-3</v>
      </c>
      <c r="H47" s="42">
        <f>_xll.qlCalendarAdvance(Calendar,$H46,B47,"f",FALSE)</f>
        <v>42786</v>
      </c>
      <c r="I47" s="139">
        <f>_xll.qlInterestRateIndexValueDate(Index1M,$H47)</f>
        <v>42788</v>
      </c>
      <c r="J47" s="144">
        <f>IFERROR(_xll.qlIndexFixing(Index1M,$H47,TRUE,_xll.ohTrigger(RecalcTrigger,Trigger1M)),NA())</f>
        <v>-3.6800796488556387E-3</v>
      </c>
      <c r="K47" s="44">
        <f>IFERROR(_xll.qlIndexFixing(Index3M,H47,TRUE,_xll.ohTrigger(RecalcTrigger,Trigger3M)),NA())</f>
        <v>-3.0499999999999972E-3</v>
      </c>
      <c r="L47" s="44">
        <f>IFERROR(_xll.qlIndexFixing(Index6M,$H47,TRUE,_xll.ohTrigger(RecalcTrigger,Trigger6M)),NA())</f>
        <v>-2.0400000000005128E-3</v>
      </c>
      <c r="M47" s="145">
        <f>IFERROR(_xll.qlIndexFixing(Index1Y,$H47,TRUE,_xll.ohTrigger(RecalcTrigger,Trigger1Y)),NA())</f>
        <v>-6.7000000000006399E-4</v>
      </c>
      <c r="N47" s="144">
        <f>IFERROR(_xll.qlIndexFixing(ONIndex1M,I47,TRUE,_xll.ohTrigger(RecalcTrigger,Trigger1M)),NA())</f>
        <v>-3.7033361208038684E-3</v>
      </c>
      <c r="O47" s="44">
        <f>IFERROR(_xll.qlIndexFixing(ONIndex3M,I47,TRUE,_xll.ohTrigger(RecalcTrigger,Trigger3M)),NA())</f>
        <v>-3.1153964781927002E-3</v>
      </c>
      <c r="P47" s="44">
        <f>IFERROR(_xll.qlIndexFixing(ONIndex6M,I47,TRUE,_xll.ohTrigger(RecalcTrigger,Trigger6M)),NA())</f>
        <v>-2.2581094535967239E-3</v>
      </c>
      <c r="Q47" s="145">
        <f>IFERROR(_xll.qlIndexFixing(ONIndex1Y,I47,TRUE,_xll.ohTrigger(RecalcTrigger,Trigger1Y)),NA())</f>
        <v>-1.2831989442485536E-3</v>
      </c>
    </row>
    <row r="48" spans="2:17" x14ac:dyDescent="0.2">
      <c r="B48" s="39" t="s">
        <v>17</v>
      </c>
      <c r="D48" s="42">
        <f>_xll.qlCalendarAdvance(Calendar,$D47,B48,"f",FALSE)</f>
        <v>42787</v>
      </c>
      <c r="E48" s="139">
        <f>_xll.qlInterestRateIndexValueDate(IndexON,D48)</f>
        <v>42787</v>
      </c>
      <c r="F48" s="155">
        <f>IFERROR(_xll.qlIndexFixing(IndexON,D48,TRUE,_xll.ohTrigger(RecalcTrigger,TriggerON)),NA())</f>
        <v>-3.4630948520053551E-3</v>
      </c>
      <c r="H48" s="42">
        <f>_xll.qlCalendarAdvance(Calendar,$H47,B48,"f",FALSE)</f>
        <v>42787</v>
      </c>
      <c r="I48" s="139">
        <f>_xll.qlInterestRateIndexValueDate(Index1M,$H48)</f>
        <v>42789</v>
      </c>
      <c r="J48" s="144">
        <f>IFERROR(_xll.qlIndexFixing(Index1M,$H48,TRUE,_xll.ohTrigger(RecalcTrigger,Trigger1M)),NA())</f>
        <v>-3.6780593417126296E-3</v>
      </c>
      <c r="K48" s="44">
        <f>IFERROR(_xll.qlIndexFixing(Index3M,H48,TRUE,_xll.ohTrigger(RecalcTrigger,Trigger3M)),NA())</f>
        <v>-3.048709791025732E-3</v>
      </c>
      <c r="L48" s="44">
        <f>IFERROR(_xll.qlIndexFixing(Index6M,$H48,TRUE,_xll.ohTrigger(RecalcTrigger,Trigger6M)),NA())</f>
        <v>-2.037680851495232E-3</v>
      </c>
      <c r="M48" s="145">
        <f>IFERROR(_xll.qlIndexFixing(Index1Y,$H48,TRUE,_xll.ohTrigger(RecalcTrigger,Trigger1Y)),NA())</f>
        <v>-6.671006236210798E-4</v>
      </c>
      <c r="N48" s="144">
        <f>IFERROR(_xll.qlIndexFixing(ONIndex1M,I48,TRUE,_xll.ohTrigger(RecalcTrigger,Trigger1M)),NA())</f>
        <v>-3.6988415914551709E-3</v>
      </c>
      <c r="O48" s="44">
        <f>IFERROR(_xll.qlIndexFixing(ONIndex3M,I48,TRUE,_xll.ohTrigger(RecalcTrigger,Trigger3M)),NA())</f>
        <v>-3.1155927664583416E-3</v>
      </c>
      <c r="P48" s="44">
        <f>IFERROR(_xll.qlIndexFixing(ONIndex6M,I48,TRUE,_xll.ohTrigger(RecalcTrigger,Trigger6M)),NA())</f>
        <v>-2.2570105740760127E-3</v>
      </c>
      <c r="Q48" s="145">
        <f>IFERROR(_xll.qlIndexFixing(ONIndex1Y,I48,TRUE,_xll.ohTrigger(RecalcTrigger,Trigger1Y)),NA())</f>
        <v>-1.2832035182031021E-3</v>
      </c>
    </row>
    <row r="49" spans="2:17" x14ac:dyDescent="0.2">
      <c r="B49" s="39" t="s">
        <v>17</v>
      </c>
      <c r="D49" s="42">
        <f>_xll.qlCalendarAdvance(Calendar,$D48,B49,"f",FALSE)</f>
        <v>42788</v>
      </c>
      <c r="E49" s="139">
        <f>_xll.qlInterestRateIndexValueDate(IndexON,D49)</f>
        <v>42788</v>
      </c>
      <c r="F49" s="155">
        <f>IFERROR(_xll.qlIndexFixing(IndexON,D49,TRUE,_xll.ohTrigger(RecalcTrigger,TriggerON)),NA())</f>
        <v>-3.4645529917343154E-3</v>
      </c>
      <c r="H49" s="42">
        <f>_xll.qlCalendarAdvance(Calendar,$H48,B49,"f",FALSE)</f>
        <v>42788</v>
      </c>
      <c r="I49" s="139">
        <f>_xll.qlInterestRateIndexValueDate(Index1M,$H49)</f>
        <v>42790</v>
      </c>
      <c r="J49" s="144">
        <f>IFERROR(_xll.qlIndexFixing(Index1M,$H49,TRUE,_xll.ohTrigger(RecalcTrigger,Trigger1M)),NA())</f>
        <v>-3.6760793502504147E-3</v>
      </c>
      <c r="K49" s="44">
        <f>IFERROR(_xll.qlIndexFixing(Index3M,H49,TRUE,_xll.ohTrigger(RecalcTrigger,Trigger3M)),NA())</f>
        <v>-3.0474230643441234E-3</v>
      </c>
      <c r="L49" s="44">
        <f>IFERROR(_xll.qlIndexFixing(Index6M,$H49,TRUE,_xll.ohTrigger(RecalcTrigger,Trigger6M)),NA())</f>
        <v>-2.0353588935921544E-3</v>
      </c>
      <c r="M49" s="145">
        <f>IFERROR(_xll.qlIndexFixing(Index1Y,$H49,TRUE,_xll.ohTrigger(RecalcTrigger,Trigger1Y)),NA())</f>
        <v>-6.6187165478343133E-4</v>
      </c>
      <c r="N49" s="144">
        <f>IFERROR(_xll.qlIndexFixing(ONIndex1M,I49,TRUE,_xll.ohTrigger(RecalcTrigger,Trigger1M)),NA())</f>
        <v>-3.6965569183644575E-3</v>
      </c>
      <c r="O49" s="44">
        <f>IFERROR(_xll.qlIndexFixing(ONIndex3M,I49,TRUE,_xll.ohTrigger(RecalcTrigger,Trigger3M)),NA())</f>
        <v>-3.1155723614206821E-3</v>
      </c>
      <c r="P49" s="44">
        <f>IFERROR(_xll.qlIndexFixing(ONIndex6M,I49,TRUE,_xll.ohTrigger(RecalcTrigger,Trigger6M)),NA())</f>
        <v>-2.2563358541560774E-3</v>
      </c>
      <c r="Q49" s="145">
        <f>IFERROR(_xll.qlIndexFixing(ONIndex1Y,I49,TRUE,_xll.ohTrigger(RecalcTrigger,Trigger1Y)),NA())</f>
        <v>-1.283203518123166E-3</v>
      </c>
    </row>
    <row r="50" spans="2:17" x14ac:dyDescent="0.2">
      <c r="B50" s="39" t="s">
        <v>17</v>
      </c>
      <c r="D50" s="42">
        <f>_xll.qlCalendarAdvance(Calendar,$D49,B50,"f",FALSE)</f>
        <v>42789</v>
      </c>
      <c r="E50" s="139">
        <f>_xll.qlInterestRateIndexValueDate(IndexON,D50)</f>
        <v>42789</v>
      </c>
      <c r="F50" s="155">
        <f>IFERROR(_xll.qlIndexFixing(IndexON,D50,TRUE,_xll.ohTrigger(RecalcTrigger,TriggerON)),NA())</f>
        <v>-3.4672316769679412E-3</v>
      </c>
      <c r="H50" s="42">
        <f>_xll.qlCalendarAdvance(Calendar,$H49,B50,"f",FALSE)</f>
        <v>42789</v>
      </c>
      <c r="I50" s="139">
        <f>_xll.qlInterestRateIndexValueDate(Index1M,$H50)</f>
        <v>42793</v>
      </c>
      <c r="J50" s="144">
        <f>IFERROR(_xll.qlIndexFixing(Index1M,$H50,TRUE,_xll.ohTrigger(RecalcTrigger,Trigger1M)),NA())</f>
        <v>-3.6703780912726381E-3</v>
      </c>
      <c r="K50" s="44">
        <f>IFERROR(_xll.qlIndexFixing(Index3M,H50,TRUE,_xll.ohTrigger(RecalcTrigger,Trigger3M)),NA())</f>
        <v>-3.0425943227031017E-3</v>
      </c>
      <c r="L50" s="44">
        <f>IFERROR(_xll.qlIndexFixing(Index6M,$H50,TRUE,_xll.ohTrigger(RecalcTrigger,Trigger6M)),NA())</f>
        <v>-2.0272926515709877E-3</v>
      </c>
      <c r="M50" s="145">
        <f>IFERROR(_xll.qlIndexFixing(Index1Y,$H50,TRUE,_xll.ohTrigger(RecalcTrigger,Trigger1Y)),NA())</f>
        <v>-6.5561532248364386E-4</v>
      </c>
      <c r="N50" s="144">
        <f>IFERROR(_xll.qlIndexFixing(ONIndex1M,I50,TRUE,_xll.ohTrigger(RecalcTrigger,Trigger1M)),NA())</f>
        <v>-3.6942680852414256E-3</v>
      </c>
      <c r="O50" s="44">
        <f>IFERROR(_xll.qlIndexFixing(ONIndex3M,I50,TRUE,_xll.ohTrigger(RecalcTrigger,Trigger3M)),NA())</f>
        <v>-3.1154804110933298E-3</v>
      </c>
      <c r="P50" s="44">
        <f>IFERROR(_xll.qlIndexFixing(ONIndex6M,I50,TRUE,_xll.ohTrigger(RecalcTrigger,Trigger6M)),NA())</f>
        <v>-2.2555782739575037E-3</v>
      </c>
      <c r="Q50" s="145">
        <f>IFERROR(_xll.qlIndexFixing(ONIndex1Y,I50,TRUE,_xll.ohTrigger(RecalcTrigger,Trigger1Y)),NA())</f>
        <v>-1.2832035182031021E-3</v>
      </c>
    </row>
    <row r="51" spans="2:17" x14ac:dyDescent="0.2">
      <c r="B51" s="39" t="s">
        <v>17</v>
      </c>
      <c r="D51" s="42">
        <f>_xll.qlCalendarAdvance(Calendar,$D50,B51,"f",FALSE)</f>
        <v>42790</v>
      </c>
      <c r="E51" s="139">
        <f>_xll.qlInterestRateIndexValueDate(IndexON,D51)</f>
        <v>42790</v>
      </c>
      <c r="F51" s="155">
        <f>IFERROR(_xll.qlIndexFixing(IndexON,D51,TRUE,_xll.ohTrigger(RecalcTrigger,TriggerON)),NA())</f>
        <v>-3.4722123124852899E-3</v>
      </c>
      <c r="H51" s="42">
        <f>_xll.qlCalendarAdvance(Calendar,$H50,B51,"f",FALSE)</f>
        <v>42790</v>
      </c>
      <c r="I51" s="139">
        <f>_xll.qlInterestRateIndexValueDate(Index1M,$H51)</f>
        <v>42794</v>
      </c>
      <c r="J51" s="144">
        <f>IFERROR(_xll.qlIndexFixing(Index1M,$H51,TRUE,_xll.ohTrigger(RecalcTrigger,Trigger1M)),NA())</f>
        <v>-3.6661946669481714E-3</v>
      </c>
      <c r="K51" s="44">
        <f>IFERROR(_xll.qlIndexFixing(Index3M,H51,TRUE,_xll.ohTrigger(RecalcTrigger,Trigger3M)),NA())</f>
        <v>-3.0408655537249732E-3</v>
      </c>
      <c r="L51" s="44">
        <f>IFERROR(_xll.qlIndexFixing(Index6M,$H51,TRUE,_xll.ohTrigger(RecalcTrigger,Trigger6M)),NA())</f>
        <v>-2.0228193295968519E-3</v>
      </c>
      <c r="M51" s="145">
        <f>IFERROR(_xll.qlIndexFixing(Index1Y,$H51,TRUE,_xll.ohTrigger(RecalcTrigger,Trigger1Y)),NA())</f>
        <v>-6.5276705674509198E-4</v>
      </c>
      <c r="N51" s="144">
        <f>IFERROR(_xll.qlIndexFixing(ONIndex1M,I51,TRUE,_xll.ohTrigger(RecalcTrigger,Trigger1M)),NA())</f>
        <v>-3.6919796628298585E-3</v>
      </c>
      <c r="O51" s="44">
        <f>IFERROR(_xll.qlIndexFixing(ONIndex3M,I51,TRUE,_xll.ohTrigger(RecalcTrigger,Trigger3M)),NA())</f>
        <v>-3.1153112458115473E-3</v>
      </c>
      <c r="P51" s="44">
        <f>IFERROR(_xll.qlIndexFixing(ONIndex6M,I51,TRUE,_xll.ohTrigger(RecalcTrigger,Trigger6M)),NA())</f>
        <v>-2.254729872928074E-3</v>
      </c>
      <c r="Q51" s="145">
        <f>IFERROR(_xll.qlIndexFixing(ONIndex1Y,I51,TRUE,_xll.ohTrigger(RecalcTrigger,Trigger1Y)),NA())</f>
        <v>-1.283203518123166E-3</v>
      </c>
    </row>
    <row r="52" spans="2:17" x14ac:dyDescent="0.2">
      <c r="B52" s="39" t="s">
        <v>17</v>
      </c>
      <c r="D52" s="42">
        <f>_xll.qlCalendarAdvance(Calendar,$D51,B52,"f",FALSE)</f>
        <v>42793</v>
      </c>
      <c r="E52" s="139">
        <f>_xll.qlInterestRateIndexValueDate(IndexON,D52)</f>
        <v>42793</v>
      </c>
      <c r="F52" s="155">
        <f>IFERROR(_xll.qlIndexFixing(IndexON,D52,TRUE,_xll.ohTrigger(RecalcTrigger,TriggerON)),NA())</f>
        <v>-3.4768374088978149E-3</v>
      </c>
      <c r="H52" s="42">
        <f>_xll.qlCalendarAdvance(Calendar,$H51,B52,"f",FALSE)</f>
        <v>42793</v>
      </c>
      <c r="I52" s="139">
        <f>_xll.qlInterestRateIndexValueDate(Index1M,$H52)</f>
        <v>42795</v>
      </c>
      <c r="J52" s="144">
        <f>IFERROR(_xll.qlIndexFixing(Index1M,$H52,TRUE,_xll.ohTrigger(RecalcTrigger,Trigger1M)),NA())</f>
        <v>-3.662925862574521E-3</v>
      </c>
      <c r="K52" s="44">
        <f>IFERROR(_xll.qlIndexFixing(Index3M,H52,TRUE,_xll.ohTrigger(RecalcTrigger,Trigger3M)),NA())</f>
        <v>-3.0396084822693482E-3</v>
      </c>
      <c r="L52" s="44">
        <f>IFERROR(_xll.qlIndexFixing(Index6M,$H52,TRUE,_xll.ohTrigger(RecalcTrigger,Trigger6M)),NA())</f>
        <v>-2.0204891398011679E-3</v>
      </c>
      <c r="M52" s="145">
        <f>IFERROR(_xll.qlIndexFixing(Index1Y,$H52,TRUE,_xll.ohTrigger(RecalcTrigger,Trigger1Y)),NA())</f>
        <v>-6.4992598182467276E-4</v>
      </c>
      <c r="N52" s="144">
        <f>IFERROR(_xll.qlIndexFixing(ONIndex1M,I52,TRUE,_xll.ohTrigger(RecalcTrigger,Trigger1M)),NA())</f>
        <v>-3.6873892710564959E-3</v>
      </c>
      <c r="O52" s="44">
        <f>IFERROR(_xll.qlIndexFixing(ONIndex3M,I52,TRUE,_xll.ohTrigger(RecalcTrigger,Trigger3M)),NA())</f>
        <v>-3.1146602380971444E-3</v>
      </c>
      <c r="P52" s="44">
        <f>IFERROR(_xll.qlIndexFixing(ONIndex6M,I52,TRUE,_xll.ohTrigger(RecalcTrigger,Trigger6M)),NA())</f>
        <v>-2.2526764348818062E-3</v>
      </c>
      <c r="Q52" s="145">
        <f>IFERROR(_xll.qlIndexFixing(ONIndex1Y,I52,TRUE,_xll.ohTrigger(RecalcTrigger,Trigger1Y)),NA())</f>
        <v>-1.2831989442618763E-3</v>
      </c>
    </row>
    <row r="53" spans="2:17" x14ac:dyDescent="0.2">
      <c r="B53" s="39" t="s">
        <v>17</v>
      </c>
      <c r="D53" s="42">
        <f>_xll.qlCalendarAdvance(Calendar,$D52,B53,"f",FALSE)</f>
        <v>42794</v>
      </c>
      <c r="E53" s="139">
        <f>_xll.qlInterestRateIndexValueDate(IndexON,D53)</f>
        <v>42794</v>
      </c>
      <c r="F53" s="155">
        <f>IFERROR(_xll.qlIndexFixing(IndexON,D53,TRUE,_xll.ohTrigger(RecalcTrigger,TriggerON)),NA())</f>
        <v>-3.478882314982279E-3</v>
      </c>
      <c r="H53" s="42">
        <f>_xll.qlCalendarAdvance(Calendar,$H52,B53,"f",FALSE)</f>
        <v>42794</v>
      </c>
      <c r="I53" s="139">
        <f>_xll.qlInterestRateIndexValueDate(Index1M,$H53)</f>
        <v>42796</v>
      </c>
      <c r="J53" s="144">
        <f>IFERROR(_xll.qlIndexFixing(Index1M,$H53,TRUE,_xll.ohTrigger(RecalcTrigger,Trigger1M)),NA())</f>
        <v>-3.6619839968687895E-3</v>
      </c>
      <c r="K53" s="44">
        <f>IFERROR(_xll.qlIndexFixing(Index3M,H53,TRUE,_xll.ohTrigger(RecalcTrigger,Trigger3M)),NA())</f>
        <v>-3.0383438713016651E-3</v>
      </c>
      <c r="L53" s="44">
        <f>IFERROR(_xll.qlIndexFixing(Index6M,$H53,TRUE,_xll.ohTrigger(RecalcTrigger,Trigger6M)),NA())</f>
        <v>-2.0160234190279604E-3</v>
      </c>
      <c r="M53" s="145">
        <f>IFERROR(_xll.qlIndexFixing(Index1Y,$H53,TRUE,_xll.ohTrigger(RecalcTrigger,Trigger1Y)),NA())</f>
        <v>-6.4709106303104005E-4</v>
      </c>
      <c r="N53" s="144">
        <f>IFERROR(_xll.qlIndexFixing(ONIndex1M,I53,TRUE,_xll.ohTrigger(RecalcTrigger,Trigger1M)),NA())</f>
        <v>-3.6829214944944511E-3</v>
      </c>
      <c r="O53" s="44">
        <f>IFERROR(_xll.qlIndexFixing(ONIndex3M,I53,TRUE,_xll.ohTrigger(RecalcTrigger,Trigger3M)),NA())</f>
        <v>-3.1137490497190612E-3</v>
      </c>
      <c r="P53" s="44">
        <f>IFERROR(_xll.qlIndexFixing(ONIndex6M,I53,TRUE,_xll.ohTrigger(RecalcTrigger,Trigger6M)),NA())</f>
        <v>-2.2502688450209973E-3</v>
      </c>
      <c r="Q53" s="145">
        <f>IFERROR(_xll.qlIndexFixing(ONIndex1Y,I53,TRUE,_xll.ohTrigger(RecalcTrigger,Trigger1Y)),NA())</f>
        <v>-1.2832035182031021E-3</v>
      </c>
    </row>
    <row r="54" spans="2:17" x14ac:dyDescent="0.2">
      <c r="B54" s="39" t="s">
        <v>17</v>
      </c>
      <c r="D54" s="42">
        <f>_xll.qlCalendarAdvance(Calendar,$D53,B54,"f",FALSE)</f>
        <v>42795</v>
      </c>
      <c r="E54" s="139">
        <f>_xll.qlInterestRateIndexValueDate(IndexON,D54)</f>
        <v>42795</v>
      </c>
      <c r="F54" s="155">
        <f>IFERROR(_xll.qlIndexFixing(IndexON,D54,TRUE,_xll.ohTrigger(RecalcTrigger,TriggerON)),NA())</f>
        <v>-3.4807529005487226E-3</v>
      </c>
      <c r="H54" s="42">
        <f>_xll.qlCalendarAdvance(Calendar,$H53,B54,"f",FALSE)</f>
        <v>42795</v>
      </c>
      <c r="I54" s="139">
        <f>_xll.qlInterestRateIndexValueDate(Index1M,$H54)</f>
        <v>42797</v>
      </c>
      <c r="J54" s="144">
        <f>IFERROR(_xll.qlIndexFixing(Index1M,$H54,TRUE,_xll.ohTrigger(RecalcTrigger,Trigger1M)),NA())</f>
        <v>-3.6610539406751168E-3</v>
      </c>
      <c r="K54" s="44">
        <f>IFERROR(_xll.qlIndexFixing(Index3M,H54,TRUE,_xll.ohTrigger(RecalcTrigger,Trigger3M)),NA())</f>
        <v>-3.0361534774127606E-3</v>
      </c>
      <c r="L54" s="44">
        <f>IFERROR(_xll.qlIndexFixing(Index6M,$H54,TRUE,_xll.ohTrigger(RecalcTrigger,Trigger6M)),NA())</f>
        <v>-2.014745732503289E-3</v>
      </c>
      <c r="M54" s="145">
        <f>IFERROR(_xll.qlIndexFixing(Index1Y,$H54,TRUE,_xll.ohTrigger(RecalcTrigger,Trigger1Y)),NA())</f>
        <v>-6.4212095660566885E-4</v>
      </c>
      <c r="N54" s="144">
        <f>IFERROR(_xll.qlIndexFixing(ONIndex1M,I54,TRUE,_xll.ohTrigger(RecalcTrigger,Trigger1M)),NA())</f>
        <v>-3.6807036861175035E-3</v>
      </c>
      <c r="O54" s="44">
        <f>IFERROR(_xll.qlIndexFixing(ONIndex3M,I54,TRUE,_xll.ohTrigger(RecalcTrigger,Trigger3M)),NA())</f>
        <v>-3.1131087701297133E-3</v>
      </c>
      <c r="P54" s="44">
        <f>IFERROR(_xll.qlIndexFixing(ONIndex6M,I54,TRUE,_xll.ohTrigger(RecalcTrigger,Trigger6M)),NA())</f>
        <v>-2.2488469280768086E-3</v>
      </c>
      <c r="Q54" s="145">
        <f>IFERROR(_xll.qlIndexFixing(ONIndex1Y,I54,TRUE,_xll.ohTrigger(RecalcTrigger,Trigger1Y)),NA())</f>
        <v>-1.283203518163134E-3</v>
      </c>
    </row>
    <row r="55" spans="2:17" x14ac:dyDescent="0.2">
      <c r="B55" s="39" t="s">
        <v>17</v>
      </c>
      <c r="D55" s="42">
        <f>_xll.qlCalendarAdvance(Calendar,$D54,B55,"f",FALSE)</f>
        <v>42796</v>
      </c>
      <c r="E55" s="139">
        <f>_xll.qlInterestRateIndexValueDate(IndexON,D55)</f>
        <v>42796</v>
      </c>
      <c r="F55" s="155">
        <f>IFERROR(_xll.qlIndexFixing(IndexON,D55,TRUE,_xll.ohTrigger(RecalcTrigger,TriggerON)),NA())</f>
        <v>-3.4824333106797667E-3</v>
      </c>
      <c r="H55" s="42">
        <f>_xll.qlCalendarAdvance(Calendar,$H54,B55,"f",FALSE)</f>
        <v>42796</v>
      </c>
      <c r="I55" s="139">
        <f>_xll.qlInterestRateIndexValueDate(Index1M,$H55)</f>
        <v>42800</v>
      </c>
      <c r="J55" s="144">
        <f>IFERROR(_xll.qlIndexFixing(Index1M,$H55,TRUE,_xll.ohTrigger(RecalcTrigger,Trigger1M)),NA())</f>
        <v>-3.6561377870103135E-3</v>
      </c>
      <c r="K55" s="44">
        <f>IFERROR(_xll.qlIndexFixing(Index3M,H55,TRUE,_xll.ohTrigger(RecalcTrigger,Trigger3M)),NA())</f>
        <v>-3.033189787820354E-3</v>
      </c>
      <c r="L55" s="44">
        <f>IFERROR(_xll.qlIndexFixing(Index6M,$H55,TRUE,_xll.ohTrigger(RecalcTrigger,Trigger6M)),NA())</f>
        <v>-2.0087382483955896E-3</v>
      </c>
      <c r="M55" s="145">
        <f>IFERROR(_xll.qlIndexFixing(Index1Y,$H55,TRUE,_xll.ohTrigger(RecalcTrigger,Trigger1Y)),NA())</f>
        <v>-6.3579189148994244E-4</v>
      </c>
      <c r="N55" s="144">
        <f>IFERROR(_xll.qlIndexFixing(ONIndex1M,I55,TRUE,_xll.ohTrigger(RecalcTrigger,Trigger1M)),NA())</f>
        <v>-3.6785137125150413E-3</v>
      </c>
      <c r="O55" s="44">
        <f>IFERROR(_xll.qlIndexFixing(ONIndex3M,I55,TRUE,_xll.ohTrigger(RecalcTrigger,Trigger3M)),NA())</f>
        <v>-3.1123572592761661E-3</v>
      </c>
      <c r="P55" s="44">
        <f>IFERROR(_xll.qlIndexFixing(ONIndex6M,I55,TRUE,_xll.ohTrigger(RecalcTrigger,Trigger6M)),NA())</f>
        <v>-2.2472864257094827E-3</v>
      </c>
      <c r="Q55" s="145">
        <f>IFERROR(_xll.qlIndexFixing(ONIndex1Y,I55,TRUE,_xll.ohTrigger(RecalcTrigger,Trigger1Y)),NA())</f>
        <v>-1.283203518123166E-3</v>
      </c>
    </row>
    <row r="56" spans="2:17" x14ac:dyDescent="0.2">
      <c r="B56" s="39" t="s">
        <v>17</v>
      </c>
      <c r="D56" s="42">
        <f>_xll.qlCalendarAdvance(Calendar,$D55,B56,"f",FALSE)</f>
        <v>42797</v>
      </c>
      <c r="E56" s="139">
        <f>_xll.qlInterestRateIndexValueDate(IndexON,D56)</f>
        <v>42797</v>
      </c>
      <c r="F56" s="155">
        <f>IFERROR(_xll.qlIndexFixing(IndexON,D56,TRUE,_xll.ohTrigger(RecalcTrigger,TriggerON)),NA())</f>
        <v>-3.4850471998915111E-3</v>
      </c>
      <c r="H56" s="42">
        <f>_xll.qlCalendarAdvance(Calendar,$H55,B56,"f",FALSE)</f>
        <v>42797</v>
      </c>
      <c r="I56" s="139">
        <f>_xll.qlInterestRateIndexValueDate(Index1M,$H56)</f>
        <v>42801</v>
      </c>
      <c r="J56" s="144">
        <f>IFERROR(_xll.qlIndexFixing(Index1M,$H56,TRUE,_xll.ohTrigger(RecalcTrigger,Trigger1M)),NA())</f>
        <v>-3.6545398043595946E-3</v>
      </c>
      <c r="K56" s="44">
        <f>IFERROR(_xll.qlIndexFixing(Index3M,H56,TRUE,_xll.ohTrigger(RecalcTrigger,Trigger3M)),NA())</f>
        <v>-3.0318724244358885E-3</v>
      </c>
      <c r="L56" s="44">
        <f>IFERROR(_xll.qlIndexFixing(Index6M,$H56,TRUE,_xll.ohTrigger(RecalcTrigger,Trigger6M)),NA())</f>
        <v>-2.0063671470518436E-3</v>
      </c>
      <c r="M56" s="145">
        <f>IFERROR(_xll.qlIndexFixing(Index1Y,$H56,TRUE,_xll.ohTrigger(RecalcTrigger,Trigger1Y)),NA())</f>
        <v>-6.3297186914750556E-4</v>
      </c>
      <c r="N56" s="144">
        <f>IFERROR(_xll.qlIndexFixing(ONIndex1M,I56,TRUE,_xll.ohTrigger(RecalcTrigger,Trigger1M)),NA())</f>
        <v>-3.67635614459072E-3</v>
      </c>
      <c r="O56" s="44">
        <f>IFERROR(_xll.qlIndexFixing(ONIndex3M,I56,TRUE,_xll.ohTrigger(RecalcTrigger,Trigger3M)),NA())</f>
        <v>-3.1114888480132663E-3</v>
      </c>
      <c r="P56" s="44">
        <f>IFERROR(_xll.qlIndexFixing(ONIndex6M,I56,TRUE,_xll.ohTrigger(RecalcTrigger,Trigger6M)),NA())</f>
        <v>-2.2455793770070898E-3</v>
      </c>
      <c r="Q56" s="145">
        <f>IFERROR(_xll.qlIndexFixing(ONIndex1Y,I56,TRUE,_xll.ohTrigger(RecalcTrigger,Trigger1Y)),NA())</f>
        <v>-1.283203518163134E-3</v>
      </c>
    </row>
    <row r="57" spans="2:17" x14ac:dyDescent="0.2">
      <c r="B57" s="39" t="s">
        <v>17</v>
      </c>
      <c r="D57" s="42">
        <f>_xll.qlCalendarAdvance(Calendar,$D56,B57,"f",FALSE)</f>
        <v>42800</v>
      </c>
      <c r="E57" s="139">
        <f>_xll.qlInterestRateIndexValueDate(IndexON,D57)</f>
        <v>42800</v>
      </c>
      <c r="F57" s="155">
        <f>IFERROR(_xll.qlIndexFixing(IndexON,D57,TRUE,_xll.ohTrigger(RecalcTrigger,TriggerON)),NA())</f>
        <v>-3.4869360981426567E-3</v>
      </c>
      <c r="H57" s="42">
        <f>_xll.qlCalendarAdvance(Calendar,$H56,B57,"f",FALSE)</f>
        <v>42800</v>
      </c>
      <c r="I57" s="139">
        <f>_xll.qlInterestRateIndexValueDate(Index1M,$H57)</f>
        <v>42802</v>
      </c>
      <c r="J57" s="144">
        <f>IFERROR(_xll.qlIndexFixing(Index1M,$H57,TRUE,_xll.ohTrigger(RecalcTrigger,Trigger1M)),NA())</f>
        <v>-3.651435416783306E-3</v>
      </c>
      <c r="K57" s="44">
        <f>IFERROR(_xll.qlIndexFixing(Index3M,H57,TRUE,_xll.ohTrigger(RecalcTrigger,Trigger3M)),NA())</f>
        <v>-3.0305416024037479E-3</v>
      </c>
      <c r="L57" s="44">
        <f>IFERROR(_xll.qlIndexFixing(Index6M,$H57,TRUE,_xll.ohTrigger(RecalcTrigger,Trigger6M)),NA())</f>
        <v>-2.0039889097708216E-3</v>
      </c>
      <c r="M57" s="145">
        <f>IFERROR(_xll.qlIndexFixing(Index1Y,$H57,TRUE,_xll.ohTrigger(RecalcTrigger,Trigger1Y)),NA())</f>
        <v>-6.3015157649318621E-4</v>
      </c>
      <c r="N57" s="144">
        <f>IFERROR(_xll.qlIndexFixing(ONIndex1M,I57,TRUE,_xll.ohTrigger(RecalcTrigger,Trigger1M)),NA())</f>
        <v>-3.6721344226453567E-3</v>
      </c>
      <c r="O57" s="44">
        <f>IFERROR(_xll.qlIndexFixing(ONIndex3M,I57,TRUE,_xll.ohTrigger(RecalcTrigger,Trigger3M)),NA())</f>
        <v>-3.109307155226837E-3</v>
      </c>
      <c r="P57" s="44">
        <f>IFERROR(_xll.qlIndexFixing(ONIndex6M,I57,TRUE,_xll.ohTrigger(RecalcTrigger,Trigger6M)),NA())</f>
        <v>-2.2416230298105688E-3</v>
      </c>
      <c r="Q57" s="145">
        <f>IFERROR(_xll.qlIndexFixing(ONIndex1Y,I57,TRUE,_xll.ohTrigger(RecalcTrigger,Trigger1Y)),NA())</f>
        <v>-1.2831989442618763E-3</v>
      </c>
    </row>
    <row r="58" spans="2:17" x14ac:dyDescent="0.2">
      <c r="B58" s="39" t="s">
        <v>17</v>
      </c>
      <c r="D58" s="42">
        <f>_xll.qlCalendarAdvance(Calendar,$D57,B58,"f",FALSE)</f>
        <v>42801</v>
      </c>
      <c r="E58" s="139">
        <f>_xll.qlInterestRateIndexValueDate(IndexON,D58)</f>
        <v>42801</v>
      </c>
      <c r="F58" s="155">
        <f>IFERROR(_xll.qlIndexFixing(IndexON,D58,TRUE,_xll.ohTrigger(RecalcTrigger,TriggerON)),NA())</f>
        <v>-3.4874278072960507E-3</v>
      </c>
      <c r="H58" s="42">
        <f>_xll.qlCalendarAdvance(Calendar,$H57,B58,"f",FALSE)</f>
        <v>42801</v>
      </c>
      <c r="I58" s="139">
        <f>_xll.qlInterestRateIndexValueDate(Index1M,$H58)</f>
        <v>42803</v>
      </c>
      <c r="J58" s="144">
        <f>IFERROR(_xll.qlIndexFixing(Index1M,$H58,TRUE,_xll.ohTrigger(RecalcTrigger,Trigger1M)),NA())</f>
        <v>-3.6506265224840739E-3</v>
      </c>
      <c r="K58" s="44">
        <f>IFERROR(_xll.qlIndexFixing(Index3M,H58,TRUE,_xll.ohTrigger(RecalcTrigger,Trigger3M)),NA())</f>
        <v>-3.0291963866067319E-3</v>
      </c>
      <c r="L58" s="44">
        <f>IFERROR(_xll.qlIndexFixing(Index6M,$H58,TRUE,_xll.ohTrigger(RecalcTrigger,Trigger6M)),NA())</f>
        <v>-1.9994516999866452E-3</v>
      </c>
      <c r="M58" s="145">
        <f>IFERROR(_xll.qlIndexFixing(Index1Y,$H58,TRUE,_xll.ohTrigger(RecalcTrigger,Trigger1Y)),NA())</f>
        <v>-6.2732990607050165E-4</v>
      </c>
      <c r="N58" s="144">
        <f>IFERROR(_xll.qlIndexFixing(ONIndex1M,I58,TRUE,_xll.ohTrigger(RecalcTrigger,Trigger1M)),NA())</f>
        <v>-3.6681413416728148E-3</v>
      </c>
      <c r="O58" s="44">
        <f>IFERROR(_xll.qlIndexFixing(ONIndex3M,I58,TRUE,_xll.ohTrigger(RecalcTrigger,Trigger3M)),NA())</f>
        <v>-3.1067328111289427E-3</v>
      </c>
      <c r="P58" s="44">
        <f>IFERROR(_xll.qlIndexFixing(ONIndex6M,I58,TRUE,_xll.ohTrigger(RecalcTrigger,Trigger6M)),NA())</f>
        <v>-2.2371265034859533E-3</v>
      </c>
      <c r="Q58" s="145">
        <f>IFERROR(_xll.qlIndexFixing(ONIndex1Y,I58,TRUE,_xll.ohTrigger(RecalcTrigger,Trigger1Y)),NA())</f>
        <v>-1.283203518123166E-3</v>
      </c>
    </row>
    <row r="59" spans="2:17" x14ac:dyDescent="0.2">
      <c r="B59" s="39" t="s">
        <v>17</v>
      </c>
      <c r="D59" s="42">
        <f>_xll.qlCalendarAdvance(Calendar,$D58,B59,"f",FALSE)</f>
        <v>42802</v>
      </c>
      <c r="E59" s="139">
        <f>_xll.qlInterestRateIndexValueDate(IndexON,D59)</f>
        <v>42802</v>
      </c>
      <c r="F59" s="155">
        <f>IFERROR(_xll.qlIndexFixing(IndexON,D59,TRUE,_xll.ohTrigger(RecalcTrigger,TriggerON)),NA())</f>
        <v>-3.4876342114698033E-3</v>
      </c>
      <c r="H59" s="42">
        <f>_xll.qlCalendarAdvance(Calendar,$H58,B59,"f",FALSE)</f>
        <v>42802</v>
      </c>
      <c r="I59" s="139">
        <f>_xll.qlInterestRateIndexValueDate(Index1M,$H59)</f>
        <v>42804</v>
      </c>
      <c r="J59" s="144">
        <f>IFERROR(_xll.qlIndexFixing(Index1M,$H59,TRUE,_xll.ohTrigger(RecalcTrigger,Trigger1M)),NA())</f>
        <v>-3.6498338071444536E-3</v>
      </c>
      <c r="K59" s="44">
        <f>IFERROR(_xll.qlIndexFixing(Index3M,H59,TRUE,_xll.ohTrigger(RecalcTrigger,Trigger3M)),NA())</f>
        <v>-3.0268196155723067E-3</v>
      </c>
      <c r="L59" s="44">
        <f>IFERROR(_xll.qlIndexFixing(Index6M,$H59,TRUE,_xll.ohTrigger(RecalcTrigger,Trigger6M)),NA())</f>
        <v>-1.9981337439105816E-3</v>
      </c>
      <c r="M59" s="145">
        <f>IFERROR(_xll.qlIndexFixing(Index1Y,$H59,TRUE,_xll.ohTrigger(RecalcTrigger,Trigger1Y)),NA())</f>
        <v>-6.2246147780459064E-4</v>
      </c>
      <c r="N59" s="144">
        <f>IFERROR(_xll.qlIndexFixing(ONIndex1M,I59,TRUE,_xll.ohTrigger(RecalcTrigger,Trigger1M)),NA())</f>
        <v>-3.6662143615773246E-3</v>
      </c>
      <c r="O59" s="44">
        <f>IFERROR(_xll.qlIndexFixing(ONIndex3M,I59,TRUE,_xll.ohTrigger(RecalcTrigger,Trigger3M)),NA())</f>
        <v>-3.1051948569249532E-3</v>
      </c>
      <c r="P59" s="44">
        <f>IFERROR(_xll.qlIndexFixing(ONIndex6M,I59,TRUE,_xll.ohTrigger(RecalcTrigger,Trigger6M)),NA())</f>
        <v>-2.2345673115475861E-3</v>
      </c>
      <c r="Q59" s="145">
        <f>IFERROR(_xll.qlIndexFixing(ONIndex1Y,I59,TRUE,_xll.ohTrigger(RecalcTrigger,Trigger1Y)),NA())</f>
        <v>-1.2832035182430701E-3</v>
      </c>
    </row>
    <row r="60" spans="2:17" x14ac:dyDescent="0.2">
      <c r="B60" s="39" t="s">
        <v>17</v>
      </c>
      <c r="D60" s="42">
        <f>_xll.qlCalendarAdvance(Calendar,$D59,B60,"f",FALSE)</f>
        <v>42803</v>
      </c>
      <c r="E60" s="139">
        <f>_xll.qlInterestRateIndexValueDate(IndexON,D60)</f>
        <v>42803</v>
      </c>
      <c r="F60" s="155">
        <f>IFERROR(_xll.qlIndexFixing(IndexON,D60,TRUE,_xll.ohTrigger(RecalcTrigger,TriggerON)),NA())</f>
        <v>-3.4875394560263118E-3</v>
      </c>
      <c r="H60" s="42">
        <f>_xll.qlCalendarAdvance(Calendar,$H59,B60,"f",FALSE)</f>
        <v>42803</v>
      </c>
      <c r="I60" s="139">
        <f>_xll.qlInterestRateIndexValueDate(Index1M,$H60)</f>
        <v>42807</v>
      </c>
      <c r="J60" s="144">
        <f>IFERROR(_xll.qlIndexFixing(Index1M,$H60,TRUE,_xll.ohTrigger(RecalcTrigger,Trigger1M)),NA())</f>
        <v>-3.6451982351227313E-3</v>
      </c>
      <c r="K60" s="44">
        <f>IFERROR(_xll.qlIndexFixing(Index3M,H60,TRUE,_xll.ohTrigger(RecalcTrigger,Trigger3M)),NA())</f>
        <v>-3.0236533974486281E-3</v>
      </c>
      <c r="L60" s="44">
        <f>IFERROR(_xll.qlIndexFixing(Index6M,$H60,TRUE,_xll.ohTrigger(RecalcTrigger,Trigger6M)),NA())</f>
        <v>-1.9919916342760252E-3</v>
      </c>
      <c r="M60" s="145">
        <f>IFERROR(_xll.qlIndexFixing(Index1Y,$H60,TRUE,_xll.ohTrigger(RecalcTrigger,Trigger1Y)),NA())</f>
        <v>-6.1600693371153962E-4</v>
      </c>
      <c r="N60" s="144">
        <f>IFERROR(_xll.qlIndexFixing(ONIndex1M,I60,TRUE,_xll.ohTrigger(RecalcTrigger,Trigger1M)),NA())</f>
        <v>-3.6643472111430597E-3</v>
      </c>
      <c r="O60" s="44">
        <f>IFERROR(_xll.qlIndexFixing(ONIndex3M,I60,TRUE,_xll.ohTrigger(RecalcTrigger,Trigger3M)),NA())</f>
        <v>-3.1035059862016823E-3</v>
      </c>
      <c r="P60" s="44">
        <f>IFERROR(_xll.qlIndexFixing(ONIndex6M,I60,TRUE,_xll.ohTrigger(RecalcTrigger,Trigger6M)),NA())</f>
        <v>-2.2318138085619665E-3</v>
      </c>
      <c r="Q60" s="145">
        <f>IFERROR(_xll.qlIndexFixing(ONIndex1Y,I60,TRUE,_xll.ohTrigger(RecalcTrigger,Trigger1Y)),NA())</f>
        <v>-1.283203518163134E-3</v>
      </c>
    </row>
    <row r="61" spans="2:17" x14ac:dyDescent="0.2">
      <c r="B61" s="39" t="s">
        <v>17</v>
      </c>
      <c r="D61" s="42">
        <f>_xll.qlCalendarAdvance(Calendar,$D60,B61,"f",FALSE)</f>
        <v>42804</v>
      </c>
      <c r="E61" s="139">
        <f>_xll.qlInterestRateIndexValueDate(IndexON,D61)</f>
        <v>42804</v>
      </c>
      <c r="F61" s="155">
        <f>IFERROR(_xll.qlIndexFixing(IndexON,D61,TRUE,_xll.ohTrigger(RecalcTrigger,TriggerON)),NA())</f>
        <v>-3.4862330427420929E-3</v>
      </c>
      <c r="H61" s="42">
        <f>_xll.qlCalendarAdvance(Calendar,$H60,B61,"f",FALSE)</f>
        <v>42804</v>
      </c>
      <c r="I61" s="139">
        <f>_xll.qlInterestRateIndexValueDate(Index1M,$H61)</f>
        <v>42808</v>
      </c>
      <c r="J61" s="144">
        <f>IFERROR(_xll.qlIndexFixing(Index1M,$H61,TRUE,_xll.ohTrigger(RecalcTrigger,Trigger1M)),NA())</f>
        <v>-3.6402178092767657E-3</v>
      </c>
      <c r="K61" s="44">
        <f>IFERROR(_xll.qlIndexFixing(Index3M,H61,TRUE,_xll.ohTrigger(RecalcTrigger,Trigger3M)),NA())</f>
        <v>-3.0222227000962997E-3</v>
      </c>
      <c r="L61" s="44">
        <f>IFERROR(_xll.qlIndexFixing(Index6M,$H61,TRUE,_xll.ohTrigger(RecalcTrigger,Trigger6M)),NA())</f>
        <v>-1.9895716011951387E-3</v>
      </c>
      <c r="M61" s="145">
        <f>IFERROR(_xll.qlIndexFixing(Index1Y,$H61,TRUE,_xll.ohTrigger(RecalcTrigger,Trigger1Y)),NA())</f>
        <v>-6.1316139874443231E-4</v>
      </c>
      <c r="N61" s="144">
        <f>IFERROR(_xll.qlIndexFixing(ONIndex1M,I61,TRUE,_xll.ohTrigger(RecalcTrigger,Trigger1M)),NA())</f>
        <v>-3.6625444611937397E-3</v>
      </c>
      <c r="O61" s="44">
        <f>IFERROR(_xll.qlIndexFixing(ONIndex3M,I61,TRUE,_xll.ohTrigger(RecalcTrigger,Trigger3M)),NA())</f>
        <v>-3.101660529014616E-3</v>
      </c>
      <c r="P61" s="44">
        <f>IFERROR(_xll.qlIndexFixing(ONIndex6M,I61,TRUE,_xll.ohTrigger(RecalcTrigger,Trigger6M)),NA())</f>
        <v>-2.2288580340168451E-3</v>
      </c>
      <c r="Q61" s="145">
        <f>IFERROR(_xll.qlIndexFixing(ONIndex1Y,I61,TRUE,_xll.ohTrigger(RecalcTrigger,Trigger1Y)),NA())</f>
        <v>-1.283203518163134E-3</v>
      </c>
    </row>
    <row r="62" spans="2:17" x14ac:dyDescent="0.2">
      <c r="B62" s="39" t="s">
        <v>17</v>
      </c>
      <c r="D62" s="42">
        <f>_xll.qlCalendarAdvance(Calendar,$D61,B62,"f",FALSE)</f>
        <v>42807</v>
      </c>
      <c r="E62" s="139">
        <f>_xll.qlInterestRateIndexValueDate(IndexON,D62)</f>
        <v>42807</v>
      </c>
      <c r="F62" s="155">
        <f>IFERROR(_xll.qlIndexFixing(IndexON,D62,TRUE,_xll.ohTrigger(RecalcTrigger,TriggerON)),NA())</f>
        <v>-3.4838317366547855E-3</v>
      </c>
      <c r="H62" s="42">
        <f>_xll.qlCalendarAdvance(Calendar,$H61,B62,"f",FALSE)</f>
        <v>42807</v>
      </c>
      <c r="I62" s="139">
        <f>_xll.qlInterestRateIndexValueDate(Index1M,$H62)</f>
        <v>42809</v>
      </c>
      <c r="J62" s="144">
        <f>IFERROR(_xll.qlIndexFixing(Index1M,$H62,TRUE,_xll.ohTrigger(RecalcTrigger,Trigger1M)),NA())</f>
        <v>-3.6394902691077821E-3</v>
      </c>
      <c r="K62" s="44">
        <f>IFERROR(_xll.qlIndexFixing(Index3M,H62,TRUE,_xll.ohTrigger(RecalcTrigger,Trigger3M)),NA())</f>
        <v>-3.0207723066948316E-3</v>
      </c>
      <c r="L62" s="44">
        <f>IFERROR(_xll.qlIndexFixing(Index6M,$H62,TRUE,_xll.ohTrigger(RecalcTrigger,Trigger6M)),NA())</f>
        <v>-1.9871450720138559E-3</v>
      </c>
      <c r="M62" s="145">
        <f>IFERROR(_xll.qlIndexFixing(Index1Y,$H62,TRUE,_xll.ohTrigger(RecalcTrigger,Trigger1Y)),NA())</f>
        <v>-6.1030762295439676E-4</v>
      </c>
      <c r="N62" s="144">
        <f>IFERROR(_xll.qlIndexFixing(ONIndex1M,I62,TRUE,_xll.ohTrigger(RecalcTrigger,Trigger1M)),NA())</f>
        <v>-3.6591392891294205E-3</v>
      </c>
      <c r="O62" s="44">
        <f>IFERROR(_xll.qlIndexFixing(ONIndex3M,I62,TRUE,_xll.ohTrigger(RecalcTrigger,Trigger3M)),NA())</f>
        <v>-3.0973926645394556E-3</v>
      </c>
      <c r="P62" s="44">
        <f>IFERROR(_xll.qlIndexFixing(ONIndex6M,I62,TRUE,_xll.ohTrigger(RecalcTrigger,Trigger6M)),NA())</f>
        <v>-2.2222187239950841E-3</v>
      </c>
      <c r="Q62" s="145">
        <f>IFERROR(_xll.qlIndexFixing(ONIndex1Y,I62,TRUE,_xll.ohTrigger(RecalcTrigger,Trigger1Y)),NA())</f>
        <v>-1.2831989442485536E-3</v>
      </c>
    </row>
    <row r="63" spans="2:17" x14ac:dyDescent="0.2">
      <c r="B63" s="39" t="s">
        <v>17</v>
      </c>
      <c r="D63" s="42">
        <f>_xll.qlCalendarAdvance(Calendar,$D62,B63,"f",FALSE)</f>
        <v>42808</v>
      </c>
      <c r="E63" s="139">
        <f>_xll.qlInterestRateIndexValueDate(IndexON,D63)</f>
        <v>42808</v>
      </c>
      <c r="F63" s="155">
        <f>IFERROR(_xll.qlIndexFixing(IndexON,D63,TRUE,_xll.ohTrigger(RecalcTrigger,TriggerON)),NA())</f>
        <v>-3.4819933582452833E-3</v>
      </c>
      <c r="H63" s="42">
        <f>_xll.qlCalendarAdvance(Calendar,$H62,B63,"f",FALSE)</f>
        <v>42808</v>
      </c>
      <c r="I63" s="139">
        <f>_xll.qlInterestRateIndexValueDate(Index1M,$H63)</f>
        <v>42810</v>
      </c>
      <c r="J63" s="144">
        <f>IFERROR(_xll.qlIndexFixing(Index1M,$H63,TRUE,_xll.ohTrigger(RecalcTrigger,Trigger1M)),NA())</f>
        <v>-3.6387740665835078E-3</v>
      </c>
      <c r="K63" s="44">
        <f>IFERROR(_xll.qlIndexFixing(Index3M,H63,TRUE,_xll.ohTrigger(RecalcTrigger,Trigger3M)),NA())</f>
        <v>-3.0193013849339166E-3</v>
      </c>
      <c r="L63" s="44">
        <f>IFERROR(_xll.qlIndexFixing(Index6M,$H63,TRUE,_xll.ohTrigger(RecalcTrigger,Trigger6M)),NA())</f>
        <v>-1.9824652707821308E-3</v>
      </c>
      <c r="M63" s="145">
        <f>IFERROR(_xll.qlIndexFixing(Index1Y,$H63,TRUE,_xll.ohTrigger(RecalcTrigger,Trigger1Y)),NA())</f>
        <v>-6.0744442611203949E-4</v>
      </c>
      <c r="N63" s="144">
        <f>IFERROR(_xll.qlIndexFixing(ONIndex1M,I63,TRUE,_xll.ohTrigger(RecalcTrigger,Trigger1M)),NA())</f>
        <v>-3.6560688780840067E-3</v>
      </c>
      <c r="O63" s="44">
        <f>IFERROR(_xll.qlIndexFixing(ONIndex3M,I63,TRUE,_xll.ohTrigger(RecalcTrigger,Trigger3M)),NA())</f>
        <v>-3.0925994522856826E-3</v>
      </c>
      <c r="P63" s="44">
        <f>IFERROR(_xll.qlIndexFixing(ONIndex6M,I63,TRUE,_xll.ohTrigger(RecalcTrigger,Trigger6M)),NA())</f>
        <v>-2.2148530019627799E-3</v>
      </c>
      <c r="Q63" s="145">
        <f>IFERROR(_xll.qlIndexFixing(ONIndex1Y,I63,TRUE,_xll.ohTrigger(RecalcTrigger,Trigger1Y)),NA())</f>
        <v>-1.2832035182031021E-3</v>
      </c>
    </row>
    <row r="64" spans="2:17" x14ac:dyDescent="0.2">
      <c r="B64" s="39" t="s">
        <v>17</v>
      </c>
      <c r="D64" s="42">
        <f>_xll.qlCalendarAdvance(Calendar,$D63,B64,"f",FALSE)</f>
        <v>42809</v>
      </c>
      <c r="E64" s="139">
        <f>_xll.qlInterestRateIndexValueDate(IndexON,D64)</f>
        <v>42809</v>
      </c>
      <c r="F64" s="155">
        <f>IFERROR(_xll.qlIndexFixing(IndexON,D64,TRUE,_xll.ohTrigger(RecalcTrigger,TriggerON)),NA())</f>
        <v>-3.4798239208955195E-3</v>
      </c>
      <c r="H64" s="42">
        <f>_xll.qlCalendarAdvance(Calendar,$H63,B64,"f",FALSE)</f>
        <v>42809</v>
      </c>
      <c r="I64" s="139">
        <f>_xll.qlInterestRateIndexValueDate(Index1M,$H64)</f>
        <v>42811</v>
      </c>
      <c r="J64" s="144">
        <f>IFERROR(_xll.qlIndexFixing(Index1M,$H64,TRUE,_xll.ohTrigger(RecalcTrigger,Trigger1M)),NA())</f>
        <v>-3.6380682544923104E-3</v>
      </c>
      <c r="K64" s="44">
        <f>IFERROR(_xll.qlIndexFixing(Index3M,H64,TRUE,_xll.ohTrigger(RecalcTrigger,Trigger3M)),NA())</f>
        <v>-3.0164894121115816E-3</v>
      </c>
      <c r="L64" s="44">
        <f>IFERROR(_xll.qlIndexFixing(Index6M,$H64,TRUE,_xll.ohTrigger(RecalcTrigger,Trigger6M)),NA())</f>
        <v>-1.9811456838204713E-3</v>
      </c>
      <c r="M64" s="145">
        <f>IFERROR(_xll.qlIndexFixing(Index1Y,$H64,TRUE,_xll.ohTrigger(RecalcTrigger,Trigger1Y)),NA())</f>
        <v>-6.0251188695152873E-4</v>
      </c>
      <c r="N64" s="144">
        <f>IFERROR(_xll.qlIndexFixing(ONIndex1M,I64,TRUE,_xll.ohTrigger(RecalcTrigger,Trigger1M)),NA())</f>
        <v>-3.6546566899575694E-3</v>
      </c>
      <c r="O64" s="44">
        <f>IFERROR(_xll.qlIndexFixing(ONIndex3M,I64,TRUE,_xll.ohTrigger(RecalcTrigger,Trigger3M)),NA())</f>
        <v>-3.0898860239636505E-3</v>
      </c>
      <c r="P64" s="44">
        <f>IFERROR(_xll.qlIndexFixing(ONIndex6M,I64,TRUE,_xll.ohTrigger(RecalcTrigger,Trigger6M)),NA())</f>
        <v>-2.210766456860469E-3</v>
      </c>
      <c r="Q64" s="145">
        <f>IFERROR(_xll.qlIndexFixing(ONIndex1Y,I64,TRUE,_xll.ohTrigger(RecalcTrigger,Trigger1Y)),NA())</f>
        <v>-1.2832035182031021E-3</v>
      </c>
    </row>
    <row r="65" spans="2:17" x14ac:dyDescent="0.2">
      <c r="B65" s="39" t="s">
        <v>17</v>
      </c>
      <c r="D65" s="42">
        <f>_xll.qlCalendarAdvance(Calendar,$D64,B65,"f",FALSE)</f>
        <v>42810</v>
      </c>
      <c r="E65" s="139">
        <f>_xll.qlInterestRateIndexValueDate(IndexON,D65)</f>
        <v>42810</v>
      </c>
      <c r="F65" s="155">
        <f>IFERROR(_xll.qlIndexFixing(IndexON,D65,TRUE,_xll.ohTrigger(RecalcTrigger,TriggerON)),NA())</f>
        <v>-3.4775745602777519E-3</v>
      </c>
      <c r="H65" s="42">
        <f>_xll.qlCalendarAdvance(Calendar,$H64,B65,"f",FALSE)</f>
        <v>42810</v>
      </c>
      <c r="I65" s="139">
        <f>_xll.qlInterestRateIndexValueDate(Index1M,$H65)</f>
        <v>42814</v>
      </c>
      <c r="J65" s="144">
        <f>IFERROR(_xll.qlIndexFixing(Index1M,$H65,TRUE,_xll.ohTrigger(RecalcTrigger,Trigger1M)),NA())</f>
        <v>-3.6341092940154448E-3</v>
      </c>
      <c r="K65" s="44">
        <f>IFERROR(_xll.qlIndexFixing(Index3M,H65,TRUE,_xll.ohTrigger(RecalcTrigger,Trigger3M)),NA())</f>
        <v>-3.01319628213583E-3</v>
      </c>
      <c r="L65" s="44">
        <f>IFERROR(_xll.qlIndexFixing(Index6M,$H65,TRUE,_xll.ohTrigger(RecalcTrigger,Trigger6M)),NA())</f>
        <v>-1.9749238068872172E-3</v>
      </c>
      <c r="M65" s="145">
        <f>IFERROR(_xll.qlIndexFixing(Index1Y,$H65,TRUE,_xll.ohTrigger(RecalcTrigger,Trigger1Y)),NA())</f>
        <v>-5.9587345971155595E-4</v>
      </c>
      <c r="N65" s="144">
        <f>IFERROR(_xll.qlIndexFixing(ONIndex1M,I65,TRUE,_xll.ohTrigger(RecalcTrigger,Trigger1M)),NA())</f>
        <v>-3.653458370953544E-3</v>
      </c>
      <c r="O65" s="44">
        <f>IFERROR(_xll.qlIndexFixing(ONIndex3M,I65,TRUE,_xll.ohTrigger(RecalcTrigger,Trigger3M)),NA())</f>
        <v>-3.0870146590977754E-3</v>
      </c>
      <c r="P65" s="44">
        <f>IFERROR(_xll.qlIndexFixing(ONIndex6M,I65,TRUE,_xll.ohTrigger(RecalcTrigger,Trigger6M)),NA())</f>
        <v>-2.2064736560656328E-3</v>
      </c>
      <c r="Q65" s="145">
        <f>IFERROR(_xll.qlIndexFixing(ONIndex1Y,I65,TRUE,_xll.ohTrigger(RecalcTrigger,Trigger1Y)),NA())</f>
        <v>-1.2802567005731902E-3</v>
      </c>
    </row>
    <row r="66" spans="2:17" x14ac:dyDescent="0.2">
      <c r="B66" s="39" t="s">
        <v>17</v>
      </c>
      <c r="D66" s="42">
        <f>_xll.qlCalendarAdvance(Calendar,$D65,B66,"f",FALSE)</f>
        <v>42811</v>
      </c>
      <c r="E66" s="139">
        <f>_xll.qlInterestRateIndexValueDate(IndexON,D66)</f>
        <v>42811</v>
      </c>
      <c r="F66" s="155">
        <f>IFERROR(_xll.qlIndexFixing(IndexON,D66,TRUE,_xll.ohTrigger(RecalcTrigger,TriggerON)),NA())</f>
        <v>-3.4730000460170274E-3</v>
      </c>
      <c r="H66" s="42">
        <f>_xll.qlCalendarAdvance(Calendar,$H65,B66,"f",FALSE)</f>
        <v>42811</v>
      </c>
      <c r="I66" s="139">
        <f>_xll.qlInterestRateIndexValueDate(Index1M,$H66)</f>
        <v>42815</v>
      </c>
      <c r="J66" s="144">
        <f>IFERROR(_xll.qlIndexFixing(Index1M,$H66,TRUE,_xll.ohTrigger(RecalcTrigger,Trigger1M)),NA())</f>
        <v>-3.6324312643067113E-3</v>
      </c>
      <c r="K66" s="44">
        <f>IFERROR(_xll.qlIndexFixing(Index3M,H66,TRUE,_xll.ohTrigger(RecalcTrigger,Trigger3M)),NA())</f>
        <v>-3.0116107479666553E-3</v>
      </c>
      <c r="L66" s="44">
        <f>IFERROR(_xll.qlIndexFixing(Index6M,$H66,TRUE,_xll.ohTrigger(RecalcTrigger,Trigger6M)),NA())</f>
        <v>-1.9724640443353134E-3</v>
      </c>
      <c r="M66" s="145">
        <f>IFERROR(_xll.qlIndexFixing(Index1Y,$H66,TRUE,_xll.ohTrigger(RecalcTrigger,Trigger1Y)),NA())</f>
        <v>-5.9294509024683127E-4</v>
      </c>
      <c r="N66" s="144">
        <f>IFERROR(_xll.qlIndexFixing(ONIndex1M,I66,TRUE,_xll.ohTrigger(RecalcTrigger,Trigger1M)),NA())</f>
        <v>-3.6523922168685274E-3</v>
      </c>
      <c r="O66" s="44">
        <f>IFERROR(_xll.qlIndexFixing(ONIndex3M,I66,TRUE,_xll.ohTrigger(RecalcTrigger,Trigger3M)),NA())</f>
        <v>-3.0841132234460389E-3</v>
      </c>
      <c r="P66" s="44">
        <f>IFERROR(_xll.qlIndexFixing(ONIndex6M,I66,TRUE,_xll.ohTrigger(RecalcTrigger,Trigger6M)),NA())</f>
        <v>-2.2021456123022531E-3</v>
      </c>
      <c r="Q66" s="145">
        <f>IFERROR(_xll.qlIndexFixing(ONIndex1Y,I66,TRUE,_xll.ohTrigger(RecalcTrigger,Trigger1Y)),NA())</f>
        <v>-1.274294312469948E-3</v>
      </c>
    </row>
    <row r="67" spans="2:17" x14ac:dyDescent="0.2">
      <c r="B67" s="39" t="s">
        <v>17</v>
      </c>
      <c r="D67" s="42">
        <f>_xll.qlCalendarAdvance(Calendar,$D66,B67,"f",FALSE)</f>
        <v>42814</v>
      </c>
      <c r="E67" s="139">
        <f>_xll.qlInterestRateIndexValueDate(IndexON,D67)</f>
        <v>42814</v>
      </c>
      <c r="F67" s="155">
        <f>IFERROR(_xll.qlIndexFixing(IndexON,D67,TRUE,_xll.ohTrigger(RecalcTrigger,TriggerON)),NA())</f>
        <v>-3.4684619997316091E-3</v>
      </c>
      <c r="H67" s="42">
        <f>_xll.qlCalendarAdvance(Calendar,$H66,B67,"f",FALSE)</f>
        <v>42814</v>
      </c>
      <c r="I67" s="139">
        <f>_xll.qlInterestRateIndexValueDate(Index1M,$H67)</f>
        <v>42816</v>
      </c>
      <c r="J67" s="144">
        <f>IFERROR(_xll.qlIndexFixing(Index1M,$H67,TRUE,_xll.ohTrigger(RecalcTrigger,Trigger1M)),NA())</f>
        <v>-3.6286272330428434E-3</v>
      </c>
      <c r="K67" s="44">
        <f>IFERROR(_xll.qlIndexFixing(Index3M,H67,TRUE,_xll.ohTrigger(RecalcTrigger,Trigger3M)),NA())</f>
        <v>-3.0100000000007781E-3</v>
      </c>
      <c r="L67" s="44">
        <f>IFERROR(_xll.qlIndexFixing(Index6M,$H67,TRUE,_xll.ohTrigger(RecalcTrigger,Trigger6M)),NA())</f>
        <v>-1.9700000000000034E-3</v>
      </c>
      <c r="M67" s="145">
        <f>IFERROR(_xll.qlIndexFixing(Index1Y,$H67,TRUE,_xll.ohTrigger(RecalcTrigger,Trigger1Y)),NA())</f>
        <v>-5.8999999999986841E-4</v>
      </c>
      <c r="N67" s="144">
        <f>IFERROR(_xll.qlIndexFixing(ONIndex1M,I67,TRUE,_xll.ohTrigger(RecalcTrigger,Trigger1M)),NA())</f>
        <v>-3.6501107944841849E-3</v>
      </c>
      <c r="O67" s="44">
        <f>IFERROR(_xll.qlIndexFixing(ONIndex3M,I67,TRUE,_xll.ohTrigger(RecalcTrigger,Trigger3M)),NA())</f>
        <v>-3.0783050159977066E-3</v>
      </c>
      <c r="P67" s="44">
        <f>IFERROR(_xll.qlIndexFixing(ONIndex6M,I67,TRUE,_xll.ohTrigger(RecalcTrigger,Trigger6M)),NA())</f>
        <v>-2.1935193402722319E-3</v>
      </c>
      <c r="Q67" s="145">
        <f>IFERROR(_xll.qlIndexFixing(ONIndex1Y,I67,TRUE,_xll.ohTrigger(RecalcTrigger,Trigger1Y)),NA())</f>
        <v>-1.2620378629213391E-3</v>
      </c>
    </row>
    <row r="68" spans="2:17" x14ac:dyDescent="0.2">
      <c r="B68" s="39" t="s">
        <v>17</v>
      </c>
      <c r="D68" s="42">
        <f>_xll.qlCalendarAdvance(Calendar,$D67,B68,"f",FALSE)</f>
        <v>42815</v>
      </c>
      <c r="E68" s="139">
        <f>_xll.qlInterestRateIndexValueDate(IndexON,D68)</f>
        <v>42815</v>
      </c>
      <c r="F68" s="155">
        <f>IFERROR(_xll.qlIndexFixing(IndexON,D68,TRUE,_xll.ohTrigger(RecalcTrigger,TriggerON)),NA())</f>
        <v>-3.4661668249214017E-3</v>
      </c>
      <c r="H68" s="42">
        <f>_xll.qlCalendarAdvance(Calendar,$H67,B68,"f",FALSE)</f>
        <v>42815</v>
      </c>
      <c r="I68" s="139">
        <f>_xll.qlInterestRateIndexValueDate(Index1M,$H68)</f>
        <v>42817</v>
      </c>
      <c r="J68" s="144">
        <f>IFERROR(_xll.qlIndexFixing(Index1M,$H68,TRUE,_xll.ohTrigger(RecalcTrigger,Trigger1M)),NA())</f>
        <v>-3.6278880775883482E-3</v>
      </c>
      <c r="K68" s="44">
        <f>IFERROR(_xll.qlIndexFixing(Index3M,H68,TRUE,_xll.ohTrigger(RecalcTrigger,Trigger3M)),NA())</f>
        <v>-3.0083636002998168E-3</v>
      </c>
      <c r="L68" s="44">
        <f>IFERROR(_xll.qlIndexFixing(Index6M,$H68,TRUE,_xll.ohTrigger(RecalcTrigger,Trigger6M)),NA())</f>
        <v>-1.965115447911705E-3</v>
      </c>
      <c r="M68" s="145">
        <f>IFERROR(_xll.qlIndexFixing(Index1Y,$H68,TRUE,_xll.ohTrigger(RecalcTrigger,Trigger1Y)),NA())</f>
        <v>-5.8704514437886185E-4</v>
      </c>
      <c r="N68" s="144">
        <f>IFERROR(_xll.qlIndexFixing(ONIndex1M,I68,TRUE,_xll.ohTrigger(RecalcTrigger,Trigger1M)),NA())</f>
        <v>-3.6477842581739139E-3</v>
      </c>
      <c r="O68" s="44">
        <f>IFERROR(_xll.qlIndexFixing(ONIndex3M,I68,TRUE,_xll.ohTrigger(RecalcTrigger,Trigger3M)),NA())</f>
        <v>-3.072585168695241E-3</v>
      </c>
      <c r="P68" s="44">
        <f>IFERROR(_xll.qlIndexFixing(ONIndex6M,I68,TRUE,_xll.ohTrigger(RecalcTrigger,Trigger6M)),NA())</f>
        <v>-2.1849809098428707E-3</v>
      </c>
      <c r="Q68" s="145">
        <f>IFERROR(_xll.qlIndexFixing(ONIndex1Y,I68,TRUE,_xll.ohTrigger(RecalcTrigger,Trigger1Y)),NA())</f>
        <v>-1.2494828316000905E-3</v>
      </c>
    </row>
    <row r="69" spans="2:17" x14ac:dyDescent="0.2">
      <c r="B69" s="39" t="s">
        <v>17</v>
      </c>
      <c r="D69" s="42">
        <f>_xll.qlCalendarAdvance(Calendar,$D68,B69,"f",FALSE)</f>
        <v>42816</v>
      </c>
      <c r="E69" s="139">
        <f>_xll.qlInterestRateIndexValueDate(IndexON,D69)</f>
        <v>42816</v>
      </c>
      <c r="F69" s="155">
        <f>IFERROR(_xll.qlIndexFixing(IndexON,D69,TRUE,_xll.ohTrigger(RecalcTrigger,TriggerON)),NA())</f>
        <v>-3.463869534123809E-3</v>
      </c>
      <c r="H69" s="42">
        <f>_xll.qlCalendarAdvance(Calendar,$H68,B69,"f",FALSE)</f>
        <v>42816</v>
      </c>
      <c r="I69" s="139">
        <f>_xll.qlInterestRateIndexValueDate(Index1M,$H69)</f>
        <v>42818</v>
      </c>
      <c r="J69" s="144">
        <f>IFERROR(_xll.qlIndexFixing(Index1M,$H69,TRUE,_xll.ohTrigger(RecalcTrigger,Trigger1M)),NA())</f>
        <v>-3.627134420697824E-3</v>
      </c>
      <c r="K69" s="44">
        <f>IFERROR(_xll.qlIndexFixing(Index3M,H69,TRUE,_xll.ohTrigger(RecalcTrigger,Trigger3M)),NA())</f>
        <v>-3.004885391755488E-3</v>
      </c>
      <c r="L69" s="44">
        <f>IFERROR(_xll.qlIndexFixing(Index6M,$H69,TRUE,_xll.ohTrigger(RecalcTrigger,Trigger6M)),NA())</f>
        <v>-1.9638462167667942E-3</v>
      </c>
      <c r="M69" s="145">
        <f>IFERROR(_xll.qlIndexFixing(Index1Y,$H69,TRUE,_xll.ohTrigger(RecalcTrigger,Trigger1Y)),NA())</f>
        <v>-5.8190726536265654E-4</v>
      </c>
      <c r="N69" s="144">
        <f>IFERROR(_xll.qlIndexFixing(ONIndex1M,I69,TRUE,_xll.ohTrigger(RecalcTrigger,Trigger1M)),NA())</f>
        <v>-3.6465394039941756E-3</v>
      </c>
      <c r="O69" s="44">
        <f>IFERROR(_xll.qlIndexFixing(ONIndex3M,I69,TRUE,_xll.ohTrigger(RecalcTrigger,Trigger3M)),NA())</f>
        <v>-3.0697373060695199E-3</v>
      </c>
      <c r="P69" s="44">
        <f>IFERROR(_xll.qlIndexFixing(ONIndex6M,I69,TRUE,_xll.ohTrigger(RecalcTrigger,Trigger6M)),NA())</f>
        <v>-2.1807445318744456E-3</v>
      </c>
      <c r="Q69" s="145">
        <f>IFERROR(_xll.qlIndexFixing(ONIndex1Y,I69,TRUE,_xll.ohTrigger(RecalcTrigger,Trigger1Y)),NA())</f>
        <v>-1.243059298134952E-3</v>
      </c>
    </row>
    <row r="70" spans="2:17" x14ac:dyDescent="0.2">
      <c r="B70" s="39" t="s">
        <v>17</v>
      </c>
      <c r="D70" s="42">
        <f>_xll.qlCalendarAdvance(Calendar,$D69,B70,"f",FALSE)</f>
        <v>42817</v>
      </c>
      <c r="E70" s="139">
        <f>_xll.qlInterestRateIndexValueDate(IndexON,D70)</f>
        <v>42817</v>
      </c>
      <c r="F70" s="155">
        <f>IFERROR(_xll.qlIndexFixing(IndexON,D70,TRUE,_xll.ohTrigger(RecalcTrigger,TriggerON)),NA())</f>
        <v>-3.4615724764597289E-3</v>
      </c>
      <c r="H70" s="42">
        <f>_xll.qlCalendarAdvance(Calendar,$H69,B70,"f",FALSE)</f>
        <v>42817</v>
      </c>
      <c r="I70" s="139">
        <f>_xll.qlInterestRateIndexValueDate(Index1M,$H70)</f>
        <v>42821</v>
      </c>
      <c r="J70" s="144">
        <f>IFERROR(_xll.qlIndexFixing(Index1M,$H70,TRUE,_xll.ohTrigger(RecalcTrigger,Trigger1M)),NA())</f>
        <v>-3.6213748556729142E-3</v>
      </c>
      <c r="K70" s="44">
        <f>IFERROR(_xll.qlIndexFixing(Index3M,H70,TRUE,_xll.ohTrigger(RecalcTrigger,Trigger3M)),NA())</f>
        <v>-3.0015792970428117E-3</v>
      </c>
      <c r="L70" s="44">
        <f>IFERROR(_xll.qlIndexFixing(Index6M,$H70,TRUE,_xll.ohTrigger(RecalcTrigger,Trigger6M)),NA())</f>
        <v>-1.9576307346738774E-3</v>
      </c>
      <c r="M70" s="145">
        <f>IFERROR(_xll.qlIndexFixing(Index1Y,$H70,TRUE,_xll.ohTrigger(RecalcTrigger,Trigger1Y)),NA())</f>
        <v>-5.7520342741624372E-4</v>
      </c>
      <c r="N70" s="144">
        <f>IFERROR(_xll.qlIndexFixing(ONIndex1M,I70,TRUE,_xll.ohTrigger(RecalcTrigger,Trigger1M)),NA())</f>
        <v>-3.6452545922971424E-3</v>
      </c>
      <c r="O70" s="44">
        <f>IFERROR(_xll.qlIndexFixing(ONIndex3M,I70,TRUE,_xll.ohTrigger(RecalcTrigger,Trigger3M)),NA())</f>
        <v>-3.0669089953239137E-3</v>
      </c>
      <c r="P70" s="44">
        <f>IFERROR(_xll.qlIndexFixing(ONIndex6M,I70,TRUE,_xll.ohTrigger(RecalcTrigger,Trigger6M)),NA())</f>
        <v>-2.1765372447157816E-3</v>
      </c>
      <c r="Q70" s="145">
        <f>IFERROR(_xll.qlIndexFixing(ONIndex1Y,I70,TRUE,_xll.ohTrigger(RecalcTrigger,Trigger1Y)),NA())</f>
        <v>-1.2365554266935419E-3</v>
      </c>
    </row>
    <row r="71" spans="2:17" x14ac:dyDescent="0.2">
      <c r="B71" s="39" t="s">
        <v>17</v>
      </c>
      <c r="D71" s="42">
        <f>_xll.qlCalendarAdvance(Calendar,$D70,B71,"f",FALSE)</f>
        <v>42818</v>
      </c>
      <c r="E71" s="139">
        <f>_xll.qlInterestRateIndexValueDate(IndexON,D71)</f>
        <v>42818</v>
      </c>
      <c r="F71" s="155">
        <f>IFERROR(_xll.qlIndexFixing(IndexON,D71,TRUE,_xll.ohTrigger(RecalcTrigger,TriggerON)),NA())</f>
        <v>-3.4569576863363594E-3</v>
      </c>
      <c r="H71" s="42">
        <f>_xll.qlCalendarAdvance(Calendar,$H70,B71,"f",FALSE)</f>
        <v>42818</v>
      </c>
      <c r="I71" s="139">
        <f>_xll.qlInterestRateIndexValueDate(Index1M,$H71)</f>
        <v>42822</v>
      </c>
      <c r="J71" s="144">
        <f>IFERROR(_xll.qlIndexFixing(Index1M,$H71,TRUE,_xll.ohTrigger(RecalcTrigger,Trigger1M)),NA())</f>
        <v>-3.6193699855294639E-3</v>
      </c>
      <c r="K71" s="44">
        <f>IFERROR(_xll.qlIndexFixing(Index3M,H71,TRUE,_xll.ohTrigger(RecalcTrigger,Trigger3M)),NA())</f>
        <v>-2.9998287805888466E-3</v>
      </c>
      <c r="L71" s="44">
        <f>IFERROR(_xll.qlIndexFixing(Index6M,$H71,TRUE,_xll.ohTrigger(RecalcTrigger,Trigger6M)),NA())</f>
        <v>-1.9551499843841217E-3</v>
      </c>
      <c r="M71" s="145">
        <f>IFERROR(_xll.qlIndexFixing(Index1Y,$H71,TRUE,_xll.ohTrigger(RecalcTrigger,Trigger1Y)),NA())</f>
        <v>-5.722365611470899E-4</v>
      </c>
      <c r="N71" s="144">
        <f>IFERROR(_xll.qlIndexFixing(ONIndex1M,I71,TRUE,_xll.ohTrigger(RecalcTrigger,Trigger1M)),NA())</f>
        <v>-3.6439284174472064E-3</v>
      </c>
      <c r="O71" s="44">
        <f>IFERROR(_xll.qlIndexFixing(ONIndex3M,I71,TRUE,_xll.ohTrigger(RecalcTrigger,Trigger3M)),NA())</f>
        <v>-3.0641031822620235E-3</v>
      </c>
      <c r="P71" s="44">
        <f>IFERROR(_xll.qlIndexFixing(ONIndex6M,I71,TRUE,_xll.ohTrigger(RecalcTrigger,Trigger6M)),NA())</f>
        <v>-2.1723626341785263E-3</v>
      </c>
      <c r="Q71" s="145">
        <f>IFERROR(_xll.qlIndexFixing(ONIndex1Y,I71,TRUE,_xll.ohTrigger(RecalcTrigger,Trigger1Y)),NA())</f>
        <v>-1.2299751813049653E-3</v>
      </c>
    </row>
    <row r="72" spans="2:17" x14ac:dyDescent="0.2">
      <c r="B72" s="39" t="s">
        <v>17</v>
      </c>
      <c r="D72" s="42">
        <f>_xll.qlCalendarAdvance(Calendar,$D71,B72,"f",FALSE)</f>
        <v>42821</v>
      </c>
      <c r="E72" s="139">
        <f>_xll.qlInterestRateIndexValueDate(IndexON,D72)</f>
        <v>42821</v>
      </c>
      <c r="F72" s="155">
        <f>IFERROR(_xll.qlIndexFixing(IndexON,D72,TRUE,_xll.ohTrigger(RecalcTrigger,TriggerON)),NA())</f>
        <v>-3.4524335557195585E-3</v>
      </c>
      <c r="H72" s="42">
        <f>_xll.qlCalendarAdvance(Calendar,$H71,B72,"f",FALSE)</f>
        <v>42821</v>
      </c>
      <c r="I72" s="139">
        <f>_xll.qlInterestRateIndexValueDate(Index1M,$H72)</f>
        <v>42823</v>
      </c>
      <c r="J72" s="144">
        <f>IFERROR(_xll.qlIndexFixing(Index1M,$H72,TRUE,_xll.ohTrigger(RecalcTrigger,Trigger1M)),NA())</f>
        <v>-3.6185009910427723E-3</v>
      </c>
      <c r="K72" s="44">
        <f>IFERROR(_xll.qlIndexFixing(Index3M,H72,TRUE,_xll.ohTrigger(RecalcTrigger,Trigger3M)),NA())</f>
        <v>-2.9980586026689478E-3</v>
      </c>
      <c r="L72" s="44">
        <f>IFERROR(_xll.qlIndexFixing(Index6M,$H72,TRUE,_xll.ohTrigger(RecalcTrigger,Trigger6M)),NA())</f>
        <v>-1.952667857182955E-3</v>
      </c>
      <c r="M72" s="145">
        <f>IFERROR(_xll.qlIndexFixing(Index1Y,$H72,TRUE,_xll.ohTrigger(RecalcTrigger,Trigger1Y)),NA())</f>
        <v>-5.6926672610553011E-4</v>
      </c>
      <c r="N72" s="144">
        <f>IFERROR(_xll.qlIndexFixing(ONIndex1M,I72,TRUE,_xll.ohTrigger(RecalcTrigger,Trigger1M)),NA())</f>
        <v>-3.6410943343856417E-3</v>
      </c>
      <c r="O72" s="44">
        <f>IFERROR(_xll.qlIndexFixing(ONIndex3M,I72,TRUE,_xll.ohTrigger(RecalcTrigger,Trigger3M)),NA())</f>
        <v>-3.0585552918349634E-3</v>
      </c>
      <c r="P72" s="44">
        <f>IFERROR(_xll.qlIndexFixing(ONIndex6M,I72,TRUE,_xll.ohTrigger(RecalcTrigger,Trigger6M)),NA())</f>
        <v>-2.1641272549866031E-3</v>
      </c>
      <c r="Q72" s="145">
        <f>IFERROR(_xll.qlIndexFixing(ONIndex1Y,I72,TRUE,_xll.ohTrigger(RecalcTrigger,Trigger1Y)),NA())</f>
        <v>-1.216575817566401E-3</v>
      </c>
    </row>
    <row r="73" spans="2:17" x14ac:dyDescent="0.2">
      <c r="B73" s="39" t="s">
        <v>17</v>
      </c>
      <c r="D73" s="42">
        <f>_xll.qlCalendarAdvance(Calendar,$D72,B73,"f",FALSE)</f>
        <v>42822</v>
      </c>
      <c r="E73" s="139">
        <f>_xll.qlInterestRateIndexValueDate(IndexON,D73)</f>
        <v>42822</v>
      </c>
      <c r="F73" s="155">
        <f>IFERROR(_xll.qlIndexFixing(IndexON,D73,TRUE,_xll.ohTrigger(RecalcTrigger,TriggerON)),NA())</f>
        <v>-3.450172897978554E-3</v>
      </c>
      <c r="H73" s="42">
        <f>_xll.qlCalendarAdvance(Calendar,$H72,B73,"f",FALSE)</f>
        <v>42822</v>
      </c>
      <c r="I73" s="139">
        <f>_xll.qlInterestRateIndexValueDate(Index1M,$H73)</f>
        <v>42824</v>
      </c>
      <c r="J73" s="144">
        <f>IFERROR(_xll.qlIndexFixing(Index1M,$H73,TRUE,_xll.ohTrigger(RecalcTrigger,Trigger1M)),NA())</f>
        <v>-3.6176150839792019E-3</v>
      </c>
      <c r="K73" s="44">
        <f>IFERROR(_xll.qlIndexFixing(Index3M,H73,TRUE,_xll.ohTrigger(RecalcTrigger,Trigger3M)),NA())</f>
        <v>-2.9962698309816539E-3</v>
      </c>
      <c r="L73" s="44">
        <f>IFERROR(_xll.qlIndexFixing(Index6M,$H73,TRUE,_xll.ohTrigger(RecalcTrigger,Trigger6M)),NA())</f>
        <v>-1.9514563255779434E-3</v>
      </c>
      <c r="M73" s="145">
        <f>IFERROR(_xll.qlIndexFixing(Index1Y,$H73,TRUE,_xll.ohTrigger(RecalcTrigger,Trigger1Y)),NA())</f>
        <v>-5.674354644603141E-4</v>
      </c>
      <c r="N73" s="144">
        <f>IFERROR(_xll.qlIndexFixing(ONIndex1M,I73,TRUE,_xll.ohTrigger(RecalcTrigger,Trigger1M)),NA())</f>
        <v>-3.6381819704489615E-3</v>
      </c>
      <c r="O73" s="44">
        <f>IFERROR(_xll.qlIndexFixing(ONIndex3M,I73,TRUE,_xll.ohTrigger(RecalcTrigger,Trigger3M)),NA())</f>
        <v>-3.053163823563132E-3</v>
      </c>
      <c r="P73" s="44">
        <f>IFERROR(_xll.qlIndexFixing(ONIndex6M,I73,TRUE,_xll.ohTrigger(RecalcTrigger,Trigger6M)),NA())</f>
        <v>-2.1560626759953294E-3</v>
      </c>
      <c r="Q73" s="145">
        <f>IFERROR(_xll.qlIndexFixing(ONIndex1Y,I73,TRUE,_xll.ohTrigger(RecalcTrigger,Trigger1Y)),NA())</f>
        <v>-1.2029697336668477E-3</v>
      </c>
    </row>
    <row r="74" spans="2:17" x14ac:dyDescent="0.2">
      <c r="B74" s="39" t="s">
        <v>17</v>
      </c>
      <c r="D74" s="42">
        <f>_xll.qlCalendarAdvance(Calendar,$D73,B74,"f",FALSE)</f>
        <v>42823</v>
      </c>
      <c r="E74" s="139">
        <f>_xll.qlInterestRateIndexValueDate(IndexON,D74)</f>
        <v>42823</v>
      </c>
      <c r="F74" s="155">
        <f>IFERROR(_xll.qlIndexFixing(IndexON,D74,TRUE,_xll.ohTrigger(RecalcTrigger,TriggerON)),NA())</f>
        <v>-3.447926566977344E-3</v>
      </c>
      <c r="H74" s="42">
        <f>_xll.qlCalendarAdvance(Calendar,$H73,B74,"f",FALSE)</f>
        <v>42823</v>
      </c>
      <c r="I74" s="139">
        <f>_xll.qlInterestRateIndexValueDate(Index1M,$H74)</f>
        <v>42825</v>
      </c>
      <c r="J74" s="144">
        <f>IFERROR(_xll.qlIndexFixing(Index1M,$H74,TRUE,_xll.ohTrigger(RecalcTrigger,Trigger1M)),NA())</f>
        <v>-3.6167119305130502E-3</v>
      </c>
      <c r="K74" s="44">
        <f>IFERROR(_xll.qlIndexFixing(Index3M,H74,TRUE,_xll.ohTrigger(RecalcTrigger,Trigger3M)),NA())</f>
        <v>-2.9955499058557187E-3</v>
      </c>
      <c r="L74" s="44">
        <f>IFERROR(_xll.qlIndexFixing(Index6M,$H74,TRUE,_xll.ohTrigger(RecalcTrigger,Trigger6M)),NA())</f>
        <v>-1.9502543231507089E-3</v>
      </c>
      <c r="M74" s="145">
        <f>IFERROR(_xll.qlIndexFixing(Index1Y,$H74,TRUE,_xll.ohTrigger(RecalcTrigger,Trigger1Y)),NA())</f>
        <v>-5.6561221864638665E-4</v>
      </c>
      <c r="N74" s="144">
        <f>IFERROR(_xll.qlIndexFixing(ONIndex1M,I74,TRUE,_xll.ohTrigger(RecalcTrigger,Trigger1M)),NA())</f>
        <v>-3.6366278929822471E-3</v>
      </c>
      <c r="O74" s="44">
        <f>IFERROR(_xll.qlIndexFixing(ONIndex3M,I74,TRUE,_xll.ohTrigger(RecalcTrigger,Trigger3M)),NA())</f>
        <v>-3.0505146861736776E-3</v>
      </c>
      <c r="P74" s="44">
        <f>IFERROR(_xll.qlIndexFixing(ONIndex6M,I74,TRUE,_xll.ohTrigger(RecalcTrigger,Trigger6M)),NA())</f>
        <v>-2.1521052368189686E-3</v>
      </c>
      <c r="Q74" s="145">
        <f>IFERROR(_xll.qlIndexFixing(ONIndex1Y,I74,TRUE,_xll.ohTrigger(RecalcTrigger,Trigger1Y)),NA())</f>
        <v>-1.1960670741029134E-3</v>
      </c>
    </row>
    <row r="75" spans="2:17" x14ac:dyDescent="0.2">
      <c r="B75" s="39" t="s">
        <v>17</v>
      </c>
      <c r="D75" s="42">
        <f>_xll.qlCalendarAdvance(Calendar,$D74,B75,"f",FALSE)</f>
        <v>42824</v>
      </c>
      <c r="E75" s="139">
        <f>_xll.qlInterestRateIndexValueDate(IndexON,D75)</f>
        <v>42824</v>
      </c>
      <c r="F75" s="155">
        <f>IFERROR(_xll.qlIndexFixing(IndexON,D75,TRUE,_xll.ohTrigger(RecalcTrigger,TriggerON)),NA())</f>
        <v>-3.4456969119567304E-3</v>
      </c>
      <c r="H75" s="42">
        <f>_xll.qlCalendarAdvance(Calendar,$H74,B75,"f",FALSE)</f>
        <v>42824</v>
      </c>
      <c r="I75" s="139">
        <f>_xll.qlInterestRateIndexValueDate(Index1M,$H75)</f>
        <v>42828</v>
      </c>
      <c r="J75" s="144">
        <f>IFERROR(_xll.qlIndexFixing(Index1M,$H75,TRUE,_xll.ohTrigger(RecalcTrigger,Trigger1M)),NA())</f>
        <v>-3.6079957880339464E-3</v>
      </c>
      <c r="K75" s="44">
        <f>IFERROR(_xll.qlIndexFixing(Index3M,H75,TRUE,_xll.ohTrigger(RecalcTrigger,Trigger3M)),NA())</f>
        <v>-2.9901132927289999E-3</v>
      </c>
      <c r="L75" s="44">
        <f>IFERROR(_xll.qlIndexFixing(Index6M,$H75,TRUE,_xll.ohTrigger(RecalcTrigger,Trigger6M)),NA())</f>
        <v>-1.9415569311657603E-3</v>
      </c>
      <c r="M75" s="145">
        <f>IFERROR(_xll.qlIndexFixing(Index1Y,$H75,TRUE,_xll.ohTrigger(RecalcTrigger,Trigger1Y)),NA())</f>
        <v>-5.5436478855003474E-4</v>
      </c>
      <c r="N75" s="144">
        <f>IFERROR(_xll.qlIndexFixing(ONIndex1M,I75,TRUE,_xll.ohTrigger(RecalcTrigger,Trigger1M)),NA())</f>
        <v>-3.6350240174298776E-3</v>
      </c>
      <c r="O75" s="44">
        <f>IFERROR(_xll.qlIndexFixing(ONIndex3M,I75,TRUE,_xll.ohTrigger(RecalcTrigger,Trigger3M)),NA())</f>
        <v>-3.0479057212895455E-3</v>
      </c>
      <c r="P75" s="44">
        <f>IFERROR(_xll.qlIndexFixing(ONIndex6M,I75,TRUE,_xll.ohTrigger(RecalcTrigger,Trigger6M)),NA())</f>
        <v>-2.1482019894536464E-3</v>
      </c>
      <c r="Q75" s="145">
        <f>IFERROR(_xll.qlIndexFixing(ONIndex1Y,I75,TRUE,_xll.ohTrigger(RecalcTrigger,Trigger1Y)),NA())</f>
        <v>-1.189111822927913E-3</v>
      </c>
    </row>
    <row r="76" spans="2:17" x14ac:dyDescent="0.2">
      <c r="B76" s="39" t="s">
        <v>17</v>
      </c>
      <c r="D76" s="42">
        <f>_xll.qlCalendarAdvance(Calendar,$D75,B76,"f",FALSE)</f>
        <v>42825</v>
      </c>
      <c r="E76" s="139">
        <f>_xll.qlInterestRateIndexValueDate(IndexON,D76)</f>
        <v>42825</v>
      </c>
      <c r="F76" s="155">
        <f>IFERROR(_xll.qlIndexFixing(IndexON,D76,TRUE,_xll.ohTrigger(RecalcTrigger,TriggerON)),NA())</f>
        <v>-3.4412720368770522E-3</v>
      </c>
      <c r="H76" s="42">
        <f>_xll.qlCalendarAdvance(Calendar,$H75,B76,"f",FALSE)</f>
        <v>42825</v>
      </c>
      <c r="I76" s="139">
        <f>_xll.qlInterestRateIndexValueDate(Index1M,$H76)</f>
        <v>42829</v>
      </c>
      <c r="J76" s="144">
        <f>IFERROR(_xll.qlIndexFixing(Index1M,$H76,TRUE,_xll.ohTrigger(RecalcTrigger,Trigger1M)),NA())</f>
        <v>-3.6058723503695767E-3</v>
      </c>
      <c r="K76" s="44">
        <f>IFERROR(_xll.qlIndexFixing(Index3M,H76,TRUE,_xll.ohTrigger(RecalcTrigger,Trigger3M)),NA())</f>
        <v>-2.9882700676983711E-3</v>
      </c>
      <c r="L76" s="44">
        <f>IFERROR(_xll.qlIndexFixing(Index6M,$H76,TRUE,_xll.ohTrigger(RecalcTrigger,Trigger6M)),NA())</f>
        <v>-1.9390816289171235E-3</v>
      </c>
      <c r="M76" s="145">
        <f>IFERROR(_xll.qlIndexFixing(Index1Y,$H76,TRUE,_xll.ohTrigger(RecalcTrigger,Trigger1Y)),NA())</f>
        <v>-5.5137200801398418E-4</v>
      </c>
      <c r="N76" s="144">
        <f>IFERROR(_xll.qlIndexFixing(ONIndex1M,I76,TRUE,_xll.ohTrigger(RecalcTrigger,Trigger1M)),NA())</f>
        <v>-3.6333689382761492E-3</v>
      </c>
      <c r="O76" s="44">
        <f>IFERROR(_xll.qlIndexFixing(ONIndex3M,I76,TRUE,_xll.ohTrigger(RecalcTrigger,Trigger3M)),NA())</f>
        <v>-3.0453398746743687E-3</v>
      </c>
      <c r="P76" s="44">
        <f>IFERROR(_xll.qlIndexFixing(ONIndex6M,I76,TRUE,_xll.ohTrigger(RecalcTrigger,Trigger6M)),NA())</f>
        <v>-2.1443565199108505E-3</v>
      </c>
      <c r="Q76" s="145">
        <f>IFERROR(_xll.qlIndexFixing(ONIndex1Y,I76,TRUE,_xll.ohTrigger(RecalcTrigger,Trigger1Y)),NA())</f>
        <v>-1.1821079439711113E-3</v>
      </c>
    </row>
    <row r="77" spans="2:17" x14ac:dyDescent="0.2">
      <c r="B77" s="39" t="s">
        <v>17</v>
      </c>
      <c r="D77" s="42">
        <f>_xll.qlCalendarAdvance(Calendar,$D76,B77,"f",FALSE)</f>
        <v>42828</v>
      </c>
      <c r="E77" s="139">
        <f>_xll.qlInterestRateIndexValueDate(IndexON,D77)</f>
        <v>42828</v>
      </c>
      <c r="F77" s="155">
        <f>IFERROR(_xll.qlIndexFixing(IndexON,D77,TRUE,_xll.ohTrigger(RecalcTrigger,TriggerON)),NA())</f>
        <v>-3.4369920296217771E-3</v>
      </c>
      <c r="H77" s="42">
        <f>_xll.qlCalendarAdvance(Calendar,$H76,B77,"f",FALSE)</f>
        <v>42828</v>
      </c>
      <c r="I77" s="139">
        <f>_xll.qlInterestRateIndexValueDate(Index1M,$H77)</f>
        <v>42830</v>
      </c>
      <c r="J77" s="144">
        <f>IFERROR(_xll.qlIndexFixing(Index1M,$H77,TRUE,_xll.ohTrigger(RecalcTrigger,Trigger1M)),NA())</f>
        <v>-3.6037586249202391E-3</v>
      </c>
      <c r="K77" s="44">
        <f>IFERROR(_xll.qlIndexFixing(Index3M,H77,TRUE,_xll.ohTrigger(RecalcTrigger,Trigger3M)),NA())</f>
        <v>-2.9864131221296305E-3</v>
      </c>
      <c r="L77" s="44">
        <f>IFERROR(_xll.qlIndexFixing(Index6M,$H77,TRUE,_xll.ohTrigger(RecalcTrigger,Trigger6M)),NA())</f>
        <v>-1.9366067719629983E-3</v>
      </c>
      <c r="M77" s="145">
        <f>IFERROR(_xll.qlIndexFixing(Index1Y,$H77,TRUE,_xll.ohTrigger(RecalcTrigger,Trigger1Y)),NA())</f>
        <v>-5.4837441814899863E-4</v>
      </c>
      <c r="N77" s="144">
        <f>IFERROR(_xll.qlIndexFixing(ONIndex1M,I77,TRUE,_xll.ohTrigger(RecalcTrigger,Trigger1M)),NA())</f>
        <v>-3.629844472090582E-3</v>
      </c>
      <c r="O77" s="44">
        <f>IFERROR(_xll.qlIndexFixing(ONIndex3M,I77,TRUE,_xll.ohTrigger(RecalcTrigger,Trigger3M)),NA())</f>
        <v>-3.0403409611245991E-3</v>
      </c>
      <c r="P77" s="44">
        <f>IFERROR(_xll.qlIndexFixing(ONIndex6M,I77,TRUE,_xll.ohTrigger(RecalcTrigger,Trigger6M)),NA())</f>
        <v>-2.1368634185048307E-3</v>
      </c>
      <c r="Q77" s="145">
        <f>IFERROR(_xll.qlIndexFixing(ONIndex1Y,I77,TRUE,_xll.ohTrigger(RecalcTrigger,Trigger1Y)),NA())</f>
        <v>-1.1679541229225876E-3</v>
      </c>
    </row>
    <row r="78" spans="2:17" x14ac:dyDescent="0.2">
      <c r="B78" s="39" t="s">
        <v>17</v>
      </c>
      <c r="D78" s="42">
        <f>_xll.qlCalendarAdvance(Calendar,$D77,B78,"f",FALSE)</f>
        <v>42829</v>
      </c>
      <c r="E78" s="139">
        <f>_xll.qlInterestRateIndexValueDate(IndexON,D78)</f>
        <v>42829</v>
      </c>
      <c r="F78" s="155">
        <f>IFERROR(_xll.qlIndexFixing(IndexON,D78,TRUE,_xll.ohTrigger(RecalcTrigger,TriggerON)),NA())</f>
        <v>-3.4348809884798825E-3</v>
      </c>
      <c r="H78" s="42">
        <f>_xll.qlCalendarAdvance(Calendar,$H77,B78,"f",FALSE)</f>
        <v>42829</v>
      </c>
      <c r="I78" s="139">
        <f>_xll.qlInterestRateIndexValueDate(Index1M,$H78)</f>
        <v>42831</v>
      </c>
      <c r="J78" s="144">
        <f>IFERROR(_xll.qlIndexFixing(Index1M,$H78,TRUE,_xll.ohTrigger(RecalcTrigger,Trigger1M)),NA())</f>
        <v>-3.5996707279577211E-3</v>
      </c>
      <c r="K78" s="44">
        <f>IFERROR(_xll.qlIndexFixing(Index3M,H78,TRUE,_xll.ohTrigger(RecalcTrigger,Trigger3M)),NA())</f>
        <v>-2.9845435388234395E-3</v>
      </c>
      <c r="L78" s="44">
        <f>IFERROR(_xll.qlIndexFixing(Index6M,$H78,TRUE,_xll.ohTrigger(RecalcTrigger,Trigger6M)),NA())</f>
        <v>-1.9341326556404728E-3</v>
      </c>
      <c r="M78" s="145">
        <f>IFERROR(_xll.qlIndexFixing(Index1Y,$H78,TRUE,_xll.ohTrigger(RecalcTrigger,Trigger1Y)),NA())</f>
        <v>-5.4537170047328897E-4</v>
      </c>
      <c r="N78" s="144">
        <f>IFERROR(_xll.qlIndexFixing(ONIndex1M,I78,TRUE,_xll.ohTrigger(RecalcTrigger,Trigger1M)),NA())</f>
        <v>-3.6262084690186214E-3</v>
      </c>
      <c r="O78" s="44">
        <f>IFERROR(_xll.qlIndexFixing(ONIndex3M,I78,TRUE,_xll.ohTrigger(RecalcTrigger,Trigger3M)),NA())</f>
        <v>-3.0355665874948201E-3</v>
      </c>
      <c r="P78" s="44">
        <f>IFERROR(_xll.qlIndexFixing(ONIndex6M,I78,TRUE,_xll.ohTrigger(RecalcTrigger,Trigger6M)),NA())</f>
        <v>-2.1296241361978829E-3</v>
      </c>
      <c r="Q78" s="145">
        <f>IFERROR(_xll.qlIndexFixing(ONIndex1Y,I78,TRUE,_xll.ohTrigger(RecalcTrigger,Trigger1Y)),NA())</f>
        <v>-1.1536854251126272E-3</v>
      </c>
    </row>
    <row r="79" spans="2:17" x14ac:dyDescent="0.2">
      <c r="B79" s="39" t="s">
        <v>17</v>
      </c>
      <c r="D79" s="42">
        <f>_xll.qlCalendarAdvance(Calendar,$D78,B79,"f",FALSE)</f>
        <v>42830</v>
      </c>
      <c r="E79" s="139">
        <f>_xll.qlInterestRateIndexValueDate(IndexON,D79)</f>
        <v>42830</v>
      </c>
      <c r="F79" s="155">
        <f>IFERROR(_xll.qlIndexFixing(IndexON,D79,TRUE,_xll.ohTrigger(RecalcTrigger,TriggerON)),NA())</f>
        <v>-3.4328007169648345E-3</v>
      </c>
      <c r="H79" s="42">
        <f>_xll.qlCalendarAdvance(Calendar,$H78,B79,"f",FALSE)</f>
        <v>42830</v>
      </c>
      <c r="I79" s="139">
        <f>_xll.qlInterestRateIndexValueDate(Index1M,$H79)</f>
        <v>42832</v>
      </c>
      <c r="J79" s="144">
        <f>IFERROR(_xll.qlIndexFixing(Index1M,$H79,TRUE,_xll.ohTrigger(RecalcTrigger,Trigger1M)),NA())</f>
        <v>-3.5986200086765832E-3</v>
      </c>
      <c r="K79" s="44">
        <f>IFERROR(_xll.qlIndexFixing(Index3M,H79,TRUE,_xll.ohTrigger(RecalcTrigger,Trigger3M)),NA())</f>
        <v>-2.9826624065326232E-3</v>
      </c>
      <c r="L79" s="44">
        <f>IFERROR(_xll.qlIndexFixing(Index6M,$H79,TRUE,_xll.ohTrigger(RecalcTrigger,Trigger6M)),NA())</f>
        <v>-1.928986676277344E-3</v>
      </c>
      <c r="M79" s="145">
        <f>IFERROR(_xll.qlIndexFixing(Index1Y,$H79,TRUE,_xll.ohTrigger(RecalcTrigger,Trigger1Y)),NA())</f>
        <v>-5.3978740621100571E-4</v>
      </c>
      <c r="N79" s="144">
        <f>IFERROR(_xll.qlIndexFixing(ONIndex1M,I79,TRUE,_xll.ohTrigger(RecalcTrigger,Trigger1M)),NA())</f>
        <v>-3.6242762845661858E-3</v>
      </c>
      <c r="O79" s="44">
        <f>IFERROR(_xll.qlIndexFixing(ONIndex3M,I79,TRUE,_xll.ohTrigger(RecalcTrigger,Trigger3M)),NA())</f>
        <v>-3.0332605194383078E-3</v>
      </c>
      <c r="P79" s="44">
        <f>IFERROR(_xll.qlIndexFixing(ONIndex6M,I79,TRUE,_xll.ohTrigger(RecalcTrigger,Trigger6M)),NA())</f>
        <v>-2.1261213433421133E-3</v>
      </c>
      <c r="Q79" s="145">
        <f>IFERROR(_xll.qlIndexFixing(ONIndex1Y,I79,TRUE,_xll.ohTrigger(RecalcTrigger,Trigger1Y)),NA())</f>
        <v>-1.1464978633268785E-3</v>
      </c>
    </row>
    <row r="80" spans="2:17" x14ac:dyDescent="0.2">
      <c r="B80" s="39" t="s">
        <v>17</v>
      </c>
      <c r="D80" s="42">
        <f>_xll.qlCalendarAdvance(Calendar,$D79,B80,"f",FALSE)</f>
        <v>42831</v>
      </c>
      <c r="E80" s="139">
        <f>_xll.qlInterestRateIndexValueDate(IndexON,D80)</f>
        <v>42831</v>
      </c>
      <c r="F80" s="155">
        <f>IFERROR(_xll.qlIndexFixing(IndexON,D80,TRUE,_xll.ohTrigger(RecalcTrigger,TriggerON)),NA())</f>
        <v>-3.4307535641575626E-3</v>
      </c>
      <c r="H80" s="42">
        <f>_xll.qlCalendarAdvance(Calendar,$H79,B80,"f",FALSE)</f>
        <v>42831</v>
      </c>
      <c r="I80" s="139">
        <f>_xll.qlInterestRateIndexValueDate(Index1M,$H80)</f>
        <v>42835</v>
      </c>
      <c r="J80" s="144">
        <f>IFERROR(_xll.qlIndexFixing(Index1M,$H80,TRUE,_xll.ohTrigger(RecalcTrigger,Trigger1M)),NA())</f>
        <v>-3.5936168041663663E-3</v>
      </c>
      <c r="K80" s="44">
        <f>IFERROR(_xll.qlIndexFixing(Index3M,H80,TRUE,_xll.ohTrigger(RecalcTrigger,Trigger3M)),NA())</f>
        <v>-2.9769606925433238E-3</v>
      </c>
      <c r="L80" s="44">
        <f>IFERROR(_xll.qlIndexFixing(Index6M,$H80,TRUE,_xll.ohTrigger(RecalcTrigger,Trigger6M)),NA())</f>
        <v>-1.9242491426398854E-3</v>
      </c>
      <c r="M80" s="145">
        <f>IFERROR(_xll.qlIndexFixing(Index1Y,$H80,TRUE,_xll.ohTrigger(RecalcTrigger,Trigger1Y)),NA())</f>
        <v>-5.3330269596736396E-4</v>
      </c>
      <c r="N80" s="144">
        <f>IFERROR(_xll.qlIndexFixing(ONIndex1M,I80,TRUE,_xll.ohTrigger(RecalcTrigger,Trigger1M)),NA())</f>
        <v>-3.6222844617395111E-3</v>
      </c>
      <c r="O80" s="44">
        <f>IFERROR(_xll.qlIndexFixing(ONIndex3M,I80,TRUE,_xll.ohTrigger(RecalcTrigger,Trigger3M)),NA())</f>
        <v>-3.031015244392421E-3</v>
      </c>
      <c r="P80" s="44">
        <f>IFERROR(_xll.qlIndexFixing(ONIndex6M,I80,TRUE,_xll.ohTrigger(RecalcTrigger,Trigger6M)),NA())</f>
        <v>-2.122697843538468E-3</v>
      </c>
      <c r="Q80" s="145">
        <f>IFERROR(_xll.qlIndexFixing(ONIndex1Y,I80,TRUE,_xll.ohTrigger(RecalcTrigger,Trigger1Y)),NA())</f>
        <v>-1.1392854562952692E-3</v>
      </c>
    </row>
    <row r="81" spans="2:17" x14ac:dyDescent="0.2">
      <c r="B81" s="39" t="s">
        <v>17</v>
      </c>
      <c r="D81" s="42">
        <f>_xll.qlCalendarAdvance(Calendar,$D80,B81,"f",FALSE)</f>
        <v>42832</v>
      </c>
      <c r="E81" s="139">
        <f>_xll.qlInterestRateIndexValueDate(IndexON,D81)</f>
        <v>42832</v>
      </c>
      <c r="F81" s="155">
        <f>IFERROR(_xll.qlIndexFixing(IndexON,D81,TRUE,_xll.ohTrigger(RecalcTrigger,TriggerON)),NA())</f>
        <v>-3.4267487801598051E-3</v>
      </c>
      <c r="H81" s="42">
        <f>_xll.qlCalendarAdvance(Calendar,$H80,B81,"f",FALSE)</f>
        <v>42832</v>
      </c>
      <c r="I81" s="139">
        <f>_xll.qlInterestRateIndexValueDate(Index1M,$H81)</f>
        <v>42836</v>
      </c>
      <c r="J81" s="144">
        <f>IFERROR(_xll.qlIndexFixing(Index1M,$H81,TRUE,_xll.ohTrigger(RecalcTrigger,Trigger1M)),NA())</f>
        <v>-3.591733153227139E-3</v>
      </c>
      <c r="K81" s="44">
        <f>IFERROR(_xll.qlIndexFixing(Index3M,H81,TRUE,_xll.ohTrigger(RecalcTrigger,Trigger3M)),NA())</f>
        <v>-2.9750443708674748E-3</v>
      </c>
      <c r="L81" s="44">
        <f>IFERROR(_xll.qlIndexFixing(Index6M,$H81,TRUE,_xll.ohTrigger(RecalcTrigger,Trigger6M)),NA())</f>
        <v>-1.9217827987584113E-3</v>
      </c>
      <c r="M81" s="145">
        <f>IFERROR(_xll.qlIndexFixing(Index1Y,$H81,TRUE,_xll.ohTrigger(RecalcTrigger,Trigger1Y)),NA())</f>
        <v>-5.302690759510228E-4</v>
      </c>
      <c r="N81" s="144">
        <f>IFERROR(_xll.qlIndexFixing(ONIndex1M,I81,TRUE,_xll.ohTrigger(RecalcTrigger,Trigger1M)),NA())</f>
        <v>-3.6157992077816559E-3</v>
      </c>
      <c r="O81" s="44">
        <f>IFERROR(_xll.qlIndexFixing(ONIndex3M,I81,TRUE,_xll.ohTrigger(RecalcTrigger,Trigger3M)),NA())</f>
        <v>-3.0246953841333024E-3</v>
      </c>
      <c r="P81" s="44">
        <f>IFERROR(_xll.qlIndexFixing(ONIndex6M,I81,TRUE,_xll.ohTrigger(RecalcTrigger,Trigger6M)),NA())</f>
        <v>-2.113007791817445E-3</v>
      </c>
      <c r="Q81" s="145">
        <f>IFERROR(_xll.qlIndexFixing(ONIndex1Y,I81,TRUE,_xll.ohTrigger(RecalcTrigger,Trigger1Y)),NA())</f>
        <v>-1.1175228727999809E-3</v>
      </c>
    </row>
    <row r="82" spans="2:17" x14ac:dyDescent="0.2">
      <c r="B82" s="39" t="s">
        <v>17</v>
      </c>
      <c r="D82" s="42">
        <f>_xll.qlCalendarAdvance(Calendar,$D81,B82,"f",FALSE)</f>
        <v>42835</v>
      </c>
      <c r="E82" s="139">
        <f>_xll.qlInterestRateIndexValueDate(IndexON,D82)</f>
        <v>42835</v>
      </c>
      <c r="F82" s="155">
        <f>IFERROR(_xll.qlIndexFixing(IndexON,D82,TRUE,_xll.ohTrigger(RecalcTrigger,TriggerON)),NA())</f>
        <v>-3.4229431191068471E-3</v>
      </c>
      <c r="H82" s="42">
        <f>_xll.qlCalendarAdvance(Calendar,$H81,B82,"f",FALSE)</f>
        <v>42835</v>
      </c>
      <c r="I82" s="139">
        <f>_xll.qlInterestRateIndexValueDate(Index1M,$H82)</f>
        <v>42837</v>
      </c>
      <c r="J82" s="144">
        <f>IFERROR(_xll.qlIndexFixing(Index1M,$H82,TRUE,_xll.ohTrigger(RecalcTrigger,Trigger1M)),NA())</f>
        <v>-3.5899185664276523E-3</v>
      </c>
      <c r="K82" s="44">
        <f>IFERROR(_xll.qlIndexFixing(Index3M,H82,TRUE,_xll.ohTrigger(RecalcTrigger,Trigger3M)),NA())</f>
        <v>-2.9731220332412508E-3</v>
      </c>
      <c r="L82" s="44">
        <f>IFERROR(_xll.qlIndexFixing(Index6M,$H82,TRUE,_xll.ohTrigger(RecalcTrigger,Trigger6M)),NA())</f>
        <v>-1.919318751064003E-3</v>
      </c>
      <c r="M82" s="145">
        <f>IFERROR(_xll.qlIndexFixing(Index1Y,$H82,TRUE,_xll.ohTrigger(RecalcTrigger,Trigger1Y)),NA())</f>
        <v>-5.2722812559615362E-4</v>
      </c>
      <c r="N82" s="144">
        <f>IFERROR(_xll.qlIndexFixing(ONIndex1M,I82,TRUE,_xll.ohTrigger(RecalcTrigger,Trigger1M)),NA())</f>
        <v>-3.6090023939339133E-3</v>
      </c>
      <c r="O82" s="44">
        <f>IFERROR(_xll.qlIndexFixing(ONIndex3M,I82,TRUE,_xll.ohTrigger(RecalcTrigger,Trigger3M)),NA())</f>
        <v>-3.0189852132611605E-3</v>
      </c>
      <c r="P82" s="44">
        <f>IFERROR(_xll.qlIndexFixing(ONIndex6M,I82,TRUE,_xll.ohTrigger(RecalcTrigger,Trigger6M)),NA())</f>
        <v>-2.1040228049429288E-3</v>
      </c>
      <c r="Q82" s="145">
        <f>IFERROR(_xll.qlIndexFixing(ONIndex1Y,I82,TRUE,_xll.ohTrigger(RecalcTrigger,Trigger1Y)),NA())</f>
        <v>-1.0957112334653019E-3</v>
      </c>
    </row>
    <row r="83" spans="2:17" x14ac:dyDescent="0.2">
      <c r="B83" s="39" t="s">
        <v>17</v>
      </c>
      <c r="D83" s="42">
        <f>_xll.qlCalendarAdvance(Calendar,$D82,B83,"f",FALSE)</f>
        <v>42836</v>
      </c>
      <c r="E83" s="139">
        <f>_xll.qlInterestRateIndexValueDate(IndexON,D83)</f>
        <v>42836</v>
      </c>
      <c r="F83" s="155">
        <f>IFERROR(_xll.qlIndexFixing(IndexON,D83,TRUE,_xll.ohTrigger(RecalcTrigger,TriggerON)),NA())</f>
        <v>-3.4210967941739057E-3</v>
      </c>
      <c r="H83" s="42">
        <f>_xll.qlCalendarAdvance(Calendar,$H82,B83,"f",FALSE)</f>
        <v>42836</v>
      </c>
      <c r="I83" s="139">
        <f>_xll.qlInterestRateIndexValueDate(Index1M,$H83)</f>
        <v>42838</v>
      </c>
      <c r="J83" s="144">
        <f>IFERROR(_xll.qlIndexFixing(Index1M,$H83,TRUE,_xll.ohTrigger(RecalcTrigger,Trigger1M)),NA())</f>
        <v>-3.5870521871879391E-3</v>
      </c>
      <c r="K83" s="44">
        <f>IFERROR(_xll.qlIndexFixing(Index3M,H83,TRUE,_xll.ohTrigger(RecalcTrigger,Trigger3M)),NA())</f>
        <v>-2.9711948041313252E-3</v>
      </c>
      <c r="L83" s="44">
        <f>IFERROR(_xll.qlIndexFixing(Index6M,$H83,TRUE,_xll.ohTrigger(RecalcTrigger,Trigger6M)),NA())</f>
        <v>-1.9168572227368232E-3</v>
      </c>
      <c r="M83" s="145">
        <f>IFERROR(_xll.qlIndexFixing(Index1Y,$H83,TRUE,_xll.ohTrigger(RecalcTrigger,Trigger1Y)),NA())</f>
        <v>-5.2417942920580008E-4</v>
      </c>
      <c r="N83" s="144">
        <f>IFERROR(_xll.qlIndexFixing(ONIndex1M,I83,TRUE,_xll.ohTrigger(RecalcTrigger,Trigger1M)),NA())</f>
        <v>-3.6065537402141246E-3</v>
      </c>
      <c r="O83" s="44">
        <f>IFERROR(_xll.qlIndexFixing(ONIndex3M,I83,TRUE,_xll.ohTrigger(RecalcTrigger,Trigger3M)),NA())</f>
        <v>-3.0172479719503542E-3</v>
      </c>
      <c r="P83" s="44">
        <f>IFERROR(_xll.qlIndexFixing(ONIndex6M,I83,TRUE,_xll.ohTrigger(RecalcTrigger,Trigger6M)),NA())</f>
        <v>-2.1012547601095832E-3</v>
      </c>
      <c r="Q83" s="145">
        <f>IFERROR(_xll.qlIndexFixing(ONIndex1Y,I83,TRUE,_xll.ohTrigger(RecalcTrigger,Trigger1Y)),NA())</f>
        <v>-1.0884358945340011E-3</v>
      </c>
    </row>
    <row r="84" spans="2:17" x14ac:dyDescent="0.2">
      <c r="B84" s="39" t="s">
        <v>17</v>
      </c>
      <c r="D84" s="42">
        <f>_xll.qlCalendarAdvance(Calendar,$D83,B84,"f",FALSE)</f>
        <v>42837</v>
      </c>
      <c r="E84" s="139">
        <f>_xll.qlInterestRateIndexValueDate(IndexON,D84)</f>
        <v>42837</v>
      </c>
      <c r="F84" s="155">
        <f>IFERROR(_xll.qlIndexFixing(IndexON,D84,TRUE,_xll.ohTrigger(RecalcTrigger,TriggerON)),NA())</f>
        <v>-3.4192976819547027E-3</v>
      </c>
      <c r="H84" s="42">
        <f>_xll.qlCalendarAdvance(Calendar,$H83,B84,"f",FALSE)</f>
        <v>42837</v>
      </c>
      <c r="I84" s="139">
        <f>_xll.qlInterestRateIndexValueDate(Index1M,$H84)</f>
        <v>42843</v>
      </c>
      <c r="J84" s="144">
        <f>IFERROR(_xll.qlIndexFixing(Index1M,$H84,TRUE,_xll.ohTrigger(RecalcTrigger,Trigger1M)),NA())</f>
        <v>-3.5810218806009431E-3</v>
      </c>
      <c r="K84" s="44">
        <f>IFERROR(_xll.qlIndexFixing(Index3M,H84,TRUE,_xll.ohTrigger(RecalcTrigger,Trigger3M)),NA())</f>
        <v>-2.9615250591081637E-3</v>
      </c>
      <c r="L84" s="44">
        <f>IFERROR(_xll.qlIndexFixing(Index6M,$H84,TRUE,_xll.ohTrigger(RecalcTrigger,Trigger6M)),NA())</f>
        <v>-1.9045944613215566E-3</v>
      </c>
      <c r="M84" s="145">
        <f>IFERROR(_xll.qlIndexFixing(Index1Y,$H84,TRUE,_xll.ohTrigger(RecalcTrigger,Trigger1Y)),NA())</f>
        <v>-5.0880423514136424E-4</v>
      </c>
      <c r="N84" s="144">
        <f>IFERROR(_xll.qlIndexFixing(ONIndex1M,I84,TRUE,_xll.ohTrigger(RecalcTrigger,Trigger1M)),NA())</f>
        <v>-3.6040342018361926E-3</v>
      </c>
      <c r="O84" s="44">
        <f>IFERROR(_xll.qlIndexFixing(ONIndex3M,I84,TRUE,_xll.ohTrigger(RecalcTrigger,Trigger3M)),NA())</f>
        <v>-3.0155950901988859E-3</v>
      </c>
      <c r="P84" s="44">
        <f>IFERROR(_xll.qlIndexFixing(ONIndex6M,I84,TRUE,_xll.ohTrigger(RecalcTrigger,Trigger6M)),NA())</f>
        <v>-2.0985946953011592E-3</v>
      </c>
      <c r="Q84" s="145">
        <f>IFERROR(_xll.qlIndexFixing(ONIndex1Y,I84,TRUE,_xll.ohTrigger(RecalcTrigger,Trigger1Y)),NA())</f>
        <v>-1.0811674204314059E-3</v>
      </c>
    </row>
    <row r="85" spans="2:17" x14ac:dyDescent="0.2">
      <c r="B85" s="39" t="s">
        <v>17</v>
      </c>
      <c r="D85" s="42">
        <f>_xll.qlCalendarAdvance(Calendar,$D84,B85,"f",FALSE)</f>
        <v>42838</v>
      </c>
      <c r="E85" s="139">
        <f>_xll.qlInterestRateIndexValueDate(IndexON,D85)</f>
        <v>42838</v>
      </c>
      <c r="F85" s="155">
        <f>IFERROR(_xll.qlIndexFixing(IndexON,D85,TRUE,_xll.ohTrigger(RecalcTrigger,TriggerON)),NA())</f>
        <v>-3.4141989564888675E-3</v>
      </c>
      <c r="H85" s="42">
        <f>_xll.qlCalendarAdvance(Calendar,$H84,B85,"f",FALSE)</f>
        <v>42838</v>
      </c>
      <c r="I85" s="139">
        <f>_xll.qlInterestRateIndexValueDate(Index1M,$H85)</f>
        <v>42844</v>
      </c>
      <c r="J85" s="144">
        <f>IFERROR(_xll.qlIndexFixing(Index1M,$H85,TRUE,_xll.ohTrigger(RecalcTrigger,Trigger1M)),NA())</f>
        <v>-3.5799656776798194E-3</v>
      </c>
      <c r="K85" s="44">
        <f>IFERROR(_xll.qlIndexFixing(Index3M,H85,TRUE,_xll.ohTrigger(RecalcTrigger,Trigger3M)),NA())</f>
        <v>-2.9595924281026042E-3</v>
      </c>
      <c r="L85" s="44">
        <f>IFERROR(_xll.qlIndexFixing(Index6M,$H85,TRUE,_xll.ohTrigger(RecalcTrigger,Trigger6M)),NA())</f>
        <v>-1.9021521587043624E-3</v>
      </c>
      <c r="M85" s="145">
        <f>IFERROR(_xll.qlIndexFixing(Index1Y,$H85,TRUE,_xll.ohTrigger(RecalcTrigger,Trigger1Y)),NA())</f>
        <v>-5.0569955513797777E-4</v>
      </c>
      <c r="N85" s="144">
        <f>IFERROR(_xll.qlIndexFixing(ONIndex1M,I85,TRUE,_xll.ohTrigger(RecalcTrigger,Trigger1M)),NA())</f>
        <v>-3.5987158386063811E-3</v>
      </c>
      <c r="O85" s="44">
        <f>IFERROR(_xll.qlIndexFixing(ONIndex3M,I85,TRUE,_xll.ohTrigger(RecalcTrigger,Trigger3M)),NA())</f>
        <v>-3.0125600433983379E-3</v>
      </c>
      <c r="P85" s="44">
        <f>IFERROR(_xll.qlIndexFixing(ONIndex6M,I85,TRUE,_xll.ohTrigger(RecalcTrigger,Trigger6M)),NA())</f>
        <v>-2.0936402518723085E-3</v>
      </c>
      <c r="Q85" s="145">
        <f>IFERROR(_xll.qlIndexFixing(ONIndex1Y,I85,TRUE,_xll.ohTrigger(RecalcTrigger,Trigger1Y)),NA())</f>
        <v>-1.0666700130501638E-3</v>
      </c>
    </row>
    <row r="86" spans="2:17" x14ac:dyDescent="0.2">
      <c r="B86" s="39" t="s">
        <v>17</v>
      </c>
      <c r="D86" s="42">
        <f>_xll.qlCalendarAdvance(Calendar,$D85,B86,"f",FALSE)</f>
        <v>42843</v>
      </c>
      <c r="E86" s="139">
        <f>_xll.qlInterestRateIndexValueDate(IndexON,D86)</f>
        <v>42843</v>
      </c>
      <c r="F86" s="155">
        <f>IFERROR(_xll.qlIndexFixing(IndexON,D86,TRUE,_xll.ohTrigger(RecalcTrigger,TriggerON)),NA())</f>
        <v>-3.4096260130889178E-3</v>
      </c>
      <c r="H86" s="42">
        <f>_xll.qlCalendarAdvance(Calendar,$H85,B86,"f",FALSE)</f>
        <v>42843</v>
      </c>
      <c r="I86" s="139">
        <f>_xll.qlInterestRateIndexValueDate(Index1M,$H86)</f>
        <v>42845</v>
      </c>
      <c r="J86" s="144">
        <f>IFERROR(_xll.qlIndexFixing(Index1M,$H86,TRUE,_xll.ohTrigger(RecalcTrigger,Trigger1M)),NA())</f>
        <v>-3.5792376150997618E-3</v>
      </c>
      <c r="K86" s="44">
        <f>IFERROR(_xll.qlIndexFixing(Index3M,H86,TRUE,_xll.ohTrigger(RecalcTrigger,Trigger3M)),NA())</f>
        <v>-2.9576629435028178E-3</v>
      </c>
      <c r="L86" s="44">
        <f>IFERROR(_xll.qlIndexFixing(Index6M,$H86,TRUE,_xll.ohTrigger(RecalcTrigger,Trigger6M)),NA())</f>
        <v>-1.8997136490760422E-3</v>
      </c>
      <c r="M86" s="145">
        <f>IFERROR(_xll.qlIndexFixing(Index1Y,$H86,TRUE,_xll.ohTrigger(RecalcTrigger,Trigger1Y)),NA())</f>
        <v>-5.0258383032930165E-4</v>
      </c>
      <c r="N86" s="144">
        <f>IFERROR(_xll.qlIndexFixing(ONIndex1M,I86,TRUE,_xll.ohTrigger(RecalcTrigger,Trigger1M)),NA())</f>
        <v>-3.5932537177307822E-3</v>
      </c>
      <c r="O86" s="44">
        <f>IFERROR(_xll.qlIndexFixing(ONIndex3M,I86,TRUE,_xll.ohTrigger(RecalcTrigger,Trigger3M)),NA())</f>
        <v>-3.0098781943221908E-3</v>
      </c>
      <c r="P86" s="44">
        <f>IFERROR(_xll.qlIndexFixing(ONIndex6M,I86,TRUE,_xll.ohTrigger(RecalcTrigger,Trigger6M)),NA())</f>
        <v>-2.0890875162171696E-3</v>
      </c>
      <c r="Q86" s="145">
        <f>IFERROR(_xll.qlIndexFixing(ONIndex1Y,I86,TRUE,_xll.ohTrigger(RecalcTrigger,Trigger1Y)),NA())</f>
        <v>-1.0522414466951346E-3</v>
      </c>
    </row>
    <row r="87" spans="2:17" x14ac:dyDescent="0.2">
      <c r="B87" s="39" t="s">
        <v>17</v>
      </c>
      <c r="D87" s="42">
        <f>_xll.qlCalendarAdvance(Calendar,$D86,B87,"f",FALSE)</f>
        <v>42844</v>
      </c>
      <c r="E87" s="139">
        <f>_xll.qlInterestRateIndexValueDate(IndexON,D87)</f>
        <v>42844</v>
      </c>
      <c r="F87" s="155">
        <f>IFERROR(_xll.qlIndexFixing(IndexON,D87,TRUE,_xll.ohTrigger(RecalcTrigger,TriggerON)),NA())</f>
        <v>-3.408223159575563E-3</v>
      </c>
      <c r="H87" s="42">
        <f>_xll.qlCalendarAdvance(Calendar,$H86,B87,"f",FALSE)</f>
        <v>42844</v>
      </c>
      <c r="I87" s="139">
        <f>_xll.qlInterestRateIndexValueDate(Index1M,$H87)</f>
        <v>42846</v>
      </c>
      <c r="J87" s="144">
        <f>IFERROR(_xll.qlIndexFixing(Index1M,$H87,TRUE,_xll.ohTrigger(RecalcTrigger,Trigger1M)),NA())</f>
        <v>-3.5784735500423285E-3</v>
      </c>
      <c r="K87" s="44">
        <f>IFERROR(_xll.qlIndexFixing(Index3M,H87,TRUE,_xll.ohTrigger(RecalcTrigger,Trigger3M)),NA())</f>
        <v>-2.9557377773861845E-3</v>
      </c>
      <c r="L87" s="44">
        <f>IFERROR(_xll.qlIndexFixing(Index6M,$H87,TRUE,_xll.ohTrigger(RecalcTrigger,Trigger6M)),NA())</f>
        <v>-1.894588568954165E-3</v>
      </c>
      <c r="M87" s="145">
        <f>IFERROR(_xll.qlIndexFixing(Index1Y,$H87,TRUE,_xll.ohTrigger(RecalcTrigger,Trigger1Y)),NA())</f>
        <v>-4.9630721051883075E-4</v>
      </c>
      <c r="N87" s="144">
        <f>IFERROR(_xll.qlIndexFixing(ONIndex1M,I87,TRUE,_xll.ohTrigger(RecalcTrigger,Trigger1M)),NA())</f>
        <v>-3.5905686992832031E-3</v>
      </c>
      <c r="O87" s="44">
        <f>IFERROR(_xll.qlIndexFixing(ONIndex3M,I87,TRUE,_xll.ohTrigger(RecalcTrigger,Trigger3M)),NA())</f>
        <v>-3.0086435172416159E-3</v>
      </c>
      <c r="P87" s="44">
        <f>IFERROR(_xll.qlIndexFixing(ONIndex6M,I87,TRUE,_xll.ohTrigger(RecalcTrigger,Trigger6M)),NA())</f>
        <v>-2.0869093329833888E-3</v>
      </c>
      <c r="Q87" s="145">
        <f>IFERROR(_xll.qlIndexFixing(ONIndex1Y,I87,TRUE,_xll.ohTrigger(RecalcTrigger,Trigger1Y)),NA())</f>
        <v>-1.0450667528161262E-3</v>
      </c>
    </row>
    <row r="88" spans="2:17" x14ac:dyDescent="0.2">
      <c r="B88" s="39" t="s">
        <v>17</v>
      </c>
      <c r="D88" s="42">
        <f>_xll.qlCalendarAdvance(Calendar,$D87,B88,"f",FALSE)</f>
        <v>42845</v>
      </c>
      <c r="E88" s="139">
        <f>_xll.qlInterestRateIndexValueDate(IndexON,D88)</f>
        <v>42845</v>
      </c>
      <c r="F88" s="155">
        <f>IFERROR(_xll.qlIndexFixing(IndexON,D88,TRUE,_xll.ohTrigger(RecalcTrigger,TriggerON)),NA())</f>
        <v>-3.4068863103442482E-3</v>
      </c>
      <c r="H88" s="42">
        <f>_xll.qlCalendarAdvance(Calendar,$H87,B88,"f",FALSE)</f>
        <v>42845</v>
      </c>
      <c r="I88" s="139">
        <f>_xll.qlInterestRateIndexValueDate(Index1M,$H88)</f>
        <v>42849</v>
      </c>
      <c r="J88" s="144">
        <f>IFERROR(_xll.qlIndexFixing(Index1M,$H88,TRUE,_xll.ohTrigger(RecalcTrigger,Trigger1M)),NA())</f>
        <v>-3.5771483824360573E-3</v>
      </c>
      <c r="K88" s="44">
        <f>IFERROR(_xll.qlIndexFixing(Index3M,H88,TRUE,_xll.ohTrigger(RecalcTrigger,Trigger3M)),NA())</f>
        <v>-2.9500000000002207E-3</v>
      </c>
      <c r="L88" s="44">
        <f>IFERROR(_xll.qlIndexFixing(Index6M,$H88,TRUE,_xll.ohTrigger(RecalcTrigger,Trigger6M)),NA())</f>
        <v>-1.8899999998192904E-3</v>
      </c>
      <c r="M88" s="145">
        <f>IFERROR(_xll.qlIndexFixing(Index1Y,$H88,TRUE,_xll.ohTrigger(RecalcTrigger,Trigger1Y)),NA())</f>
        <v>-4.9000000005779663E-4</v>
      </c>
      <c r="N88" s="144">
        <f>IFERROR(_xll.qlIndexFixing(ONIndex1M,I88,TRUE,_xll.ohTrigger(RecalcTrigger,Trigger1M)),NA())</f>
        <v>-3.5880205365224072E-3</v>
      </c>
      <c r="O88" s="44">
        <f>IFERROR(_xll.qlIndexFixing(ONIndex3M,I88,TRUE,_xll.ohTrigger(RecalcTrigger,Trigger3M)),NA())</f>
        <v>-3.0074616971598189E-3</v>
      </c>
      <c r="P88" s="44">
        <f>IFERROR(_xll.qlIndexFixing(ONIndex6M,I88,TRUE,_xll.ohTrigger(RecalcTrigger,Trigger6M)),NA())</f>
        <v>-2.0847455678962845E-3</v>
      </c>
      <c r="Q88" s="145">
        <f>IFERROR(_xll.qlIndexFixing(ONIndex1Y,I88,TRUE,_xll.ohTrigger(RecalcTrigger,Trigger1Y)),NA())</f>
        <v>-1.0379227061818597E-3</v>
      </c>
    </row>
    <row r="89" spans="2:17" x14ac:dyDescent="0.2">
      <c r="B89" s="39" t="s">
        <v>17</v>
      </c>
      <c r="D89" s="42">
        <f>_xll.qlCalendarAdvance(Calendar,$D88,B89,"f",FALSE)</f>
        <v>42846</v>
      </c>
      <c r="E89" s="139">
        <f>_xll.qlInterestRateIndexValueDate(IndexON,D89)</f>
        <v>42846</v>
      </c>
      <c r="F89" s="155">
        <f>IFERROR(_xll.qlIndexFixing(IndexON,D89,TRUE,_xll.ohTrigger(RecalcTrigger,TriggerON)),NA())</f>
        <v>-3.4044121761134249E-3</v>
      </c>
      <c r="H89" s="42">
        <f>_xll.qlCalendarAdvance(Calendar,$H88,B89,"f",FALSE)</f>
        <v>42846</v>
      </c>
      <c r="I89" s="139">
        <f>_xll.qlInterestRateIndexValueDate(Index1M,$H89)</f>
        <v>42850</v>
      </c>
      <c r="J89" s="144">
        <f>IFERROR(_xll.qlIndexFixing(Index1M,$H89,TRUE,_xll.ohTrigger(RecalcTrigger,Trigger1M)),NA())</f>
        <v>-3.5771232468317926E-3</v>
      </c>
      <c r="K89" s="44">
        <f>IFERROR(_xll.qlIndexFixing(Index3M,H89,TRUE,_xll.ohTrigger(RecalcTrigger,Trigger3M)),NA())</f>
        <v>-2.9481037657558703E-3</v>
      </c>
      <c r="L89" s="44">
        <f>IFERROR(_xll.qlIndexFixing(Index6M,$H89,TRUE,_xll.ohTrigger(RecalcTrigger,Trigger6M)),NA())</f>
        <v>-1.8875810536179141E-3</v>
      </c>
      <c r="M89" s="145">
        <f>IFERROR(_xll.qlIndexFixing(Index1Y,$H89,TRUE,_xll.ohTrigger(RecalcTrigger,Trigger1Y)),NA())</f>
        <v>-4.8682270694622626E-4</v>
      </c>
      <c r="N89" s="144">
        <f>IFERROR(_xll.qlIndexFixing(ONIndex1M,I89,TRUE,_xll.ohTrigger(RecalcTrigger,Trigger1M)),NA())</f>
        <v>-3.5856145264112627E-3</v>
      </c>
      <c r="O89" s="44">
        <f>IFERROR(_xll.qlIndexFixing(ONIndex3M,I89,TRUE,_xll.ohTrigger(RecalcTrigger,Trigger3M)),NA())</f>
        <v>-3.0063341549002587E-3</v>
      </c>
      <c r="P89" s="44">
        <f>IFERROR(_xll.qlIndexFixing(ONIndex6M,I89,TRUE,_xll.ohTrigger(RecalcTrigger,Trigger6M)),NA())</f>
        <v>-2.0825962385018215E-3</v>
      </c>
      <c r="Q89" s="145">
        <f>IFERROR(_xll.qlIndexFixing(ONIndex1Y,I89,TRUE,_xll.ohTrigger(RecalcTrigger,Trigger1Y)),NA())</f>
        <v>-1.030813270581632E-3</v>
      </c>
    </row>
    <row r="90" spans="2:17" x14ac:dyDescent="0.2">
      <c r="B90" s="39" t="s">
        <v>17</v>
      </c>
      <c r="D90" s="42">
        <f>_xll.qlCalendarAdvance(Calendar,$D89,B90,"f",FALSE)</f>
        <v>42849</v>
      </c>
      <c r="E90" s="139">
        <f>_xll.qlInterestRateIndexValueDate(IndexON,D90)</f>
        <v>42849</v>
      </c>
      <c r="F90" s="155">
        <f>IFERROR(_xll.qlIndexFixing(IndexON,D90,TRUE,_xll.ohTrigger(RecalcTrigger,TriggerON)),NA())</f>
        <v>-3.4022459359395185E-3</v>
      </c>
      <c r="H90" s="42">
        <f>_xll.qlCalendarAdvance(Calendar,$H89,B90,"f",FALSE)</f>
        <v>42849</v>
      </c>
      <c r="I90" s="139">
        <f>_xll.qlInterestRateIndexValueDate(Index1M,$H90)</f>
        <v>42851</v>
      </c>
      <c r="J90" s="144">
        <f>IFERROR(_xll.qlIndexFixing(Index1M,$H90,TRUE,_xll.ohTrigger(RecalcTrigger,Trigger1M)),NA())</f>
        <v>-3.5772717918813868E-3</v>
      </c>
      <c r="K90" s="44">
        <f>IFERROR(_xll.qlIndexFixing(Index3M,H90,TRUE,_xll.ohTrigger(RecalcTrigger,Trigger3M)),NA())</f>
        <v>-2.9462167039523484E-3</v>
      </c>
      <c r="L90" s="44">
        <f>IFERROR(_xll.qlIndexFixing(Index6M,$H90,TRUE,_xll.ohTrigger(RecalcTrigger,Trigger6M)),NA())</f>
        <v>-1.8851647731335838E-3</v>
      </c>
      <c r="M90" s="145">
        <f>IFERROR(_xll.qlIndexFixing(Index1Y,$H90,TRUE,_xll.ohTrigger(RecalcTrigger,Trigger1Y)),NA())</f>
        <v>-4.8363415979969169E-4</v>
      </c>
      <c r="N90" s="144">
        <f>IFERROR(_xll.qlIndexFixing(ONIndex1M,I90,TRUE,_xll.ohTrigger(RecalcTrigger,Trigger1M)),NA())</f>
        <v>-3.5803032050885086E-3</v>
      </c>
      <c r="O90" s="44">
        <f>IFERROR(_xll.qlIndexFixing(ONIndex3M,I90,TRUE,_xll.ohTrigger(RecalcTrigger,Trigger3M)),NA())</f>
        <v>-3.0037615274391971E-3</v>
      </c>
      <c r="P90" s="44">
        <f>IFERROR(_xll.qlIndexFixing(ONIndex6M,I90,TRUE,_xll.ohTrigger(RecalcTrigger,Trigger6M)),NA())</f>
        <v>-2.0772772683275154E-3</v>
      </c>
      <c r="Q90" s="145">
        <f>IFERROR(_xll.qlIndexFixing(ONIndex1Y,I90,TRUE,_xll.ohTrigger(RecalcTrigger,Trigger1Y)),NA())</f>
        <v>-1.0132431422393839E-3</v>
      </c>
    </row>
    <row r="91" spans="2:17" x14ac:dyDescent="0.2">
      <c r="B91" s="39" t="s">
        <v>17</v>
      </c>
      <c r="D91" s="42">
        <f>_xll.qlCalendarAdvance(Calendar,$D90,B91,"f",FALSE)</f>
        <v>42850</v>
      </c>
      <c r="E91" s="139">
        <f>_xll.qlInterestRateIndexValueDate(IndexON,D91)</f>
        <v>42850</v>
      </c>
      <c r="F91" s="155">
        <f>IFERROR(_xll.qlIndexFixing(IndexON,D91,TRUE,_xll.ohTrigger(RecalcTrigger,TriggerON)),NA())</f>
        <v>-3.4012743429334691E-3</v>
      </c>
      <c r="H91" s="42">
        <f>_xll.qlCalendarAdvance(Calendar,$H90,B91,"f",FALSE)</f>
        <v>42850</v>
      </c>
      <c r="I91" s="139">
        <f>_xll.qlInterestRateIndexValueDate(Index1M,$H91)</f>
        <v>42852</v>
      </c>
      <c r="J91" s="144">
        <f>IFERROR(_xll.qlIndexFixing(Index1M,$H91,TRUE,_xll.ohTrigger(RecalcTrigger,Trigger1M)),NA())</f>
        <v>-3.5789664749381889E-3</v>
      </c>
      <c r="K91" s="44">
        <f>IFERROR(_xll.qlIndexFixing(Index3M,H91,TRUE,_xll.ohTrigger(RecalcTrigger,Trigger3M)),NA())</f>
        <v>-2.9443389145514531E-3</v>
      </c>
      <c r="L91" s="44">
        <f>IFERROR(_xll.qlIndexFixing(Index6M,$H91,TRUE,_xll.ohTrigger(RecalcTrigger,Trigger6M)),NA())</f>
        <v>-1.8827506289163731E-3</v>
      </c>
      <c r="M91" s="145">
        <f>IFERROR(_xll.qlIndexFixing(Index1Y,$H91,TRUE,_xll.ohTrigger(RecalcTrigger,Trigger1Y)),NA())</f>
        <v>-4.8043534725892385E-4</v>
      </c>
      <c r="N91" s="144">
        <f>IFERROR(_xll.qlIndexFixing(ONIndex1M,I91,TRUE,_xll.ohTrigger(RecalcTrigger,Trigger1M)),NA())</f>
        <v>-3.5759021748482667E-3</v>
      </c>
      <c r="O91" s="44">
        <f>IFERROR(_xll.qlIndexFixing(ONIndex3M,I91,TRUE,_xll.ohTrigger(RecalcTrigger,Trigger3M)),NA())</f>
        <v>-3.0015603454325301E-3</v>
      </c>
      <c r="P91" s="44">
        <f>IFERROR(_xll.qlIndexFixing(ONIndex6M,I91,TRUE,_xll.ohTrigger(RecalcTrigger,Trigger6M)),NA())</f>
        <v>-2.0720667443052676E-3</v>
      </c>
      <c r="Q91" s="145">
        <f>IFERROR(_xll.qlIndexFixing(ONIndex1Y,I91,TRUE,_xll.ohTrigger(RecalcTrigger,Trigger1Y)),NA())</f>
        <v>-9.9592399051662284E-4</v>
      </c>
    </row>
    <row r="92" spans="2:17" x14ac:dyDescent="0.2">
      <c r="B92" s="39" t="s">
        <v>17</v>
      </c>
      <c r="D92" s="42">
        <f>_xll.qlCalendarAdvance(Calendar,$D91,B92,"f",FALSE)</f>
        <v>42851</v>
      </c>
      <c r="E92" s="139">
        <f>_xll.qlInterestRateIndexValueDate(IndexON,D92)</f>
        <v>42851</v>
      </c>
      <c r="F92" s="155">
        <f>IFERROR(_xll.qlIndexFixing(IndexON,D92,TRUE,_xll.ohTrigger(RecalcTrigger,TriggerON)),NA())</f>
        <v>-3.4003828477757736E-3</v>
      </c>
      <c r="H92" s="42">
        <f>_xll.qlCalendarAdvance(Calendar,$H91,B92,"f",FALSE)</f>
        <v>42851</v>
      </c>
      <c r="I92" s="139">
        <f>_xll.qlInterestRateIndexValueDate(Index1M,$H92)</f>
        <v>42853</v>
      </c>
      <c r="J92" s="144">
        <f>IFERROR(_xll.qlIndexFixing(Index1M,$H92,TRUE,_xll.ohTrigger(RecalcTrigger,Trigger1M)),NA())</f>
        <v>-3.5802944716121425E-3</v>
      </c>
      <c r="K92" s="44">
        <f>IFERROR(_xll.qlIndexFixing(Index3M,H92,TRUE,_xll.ohTrigger(RecalcTrigger,Trigger3M)),NA())</f>
        <v>-2.9389995500182045E-3</v>
      </c>
      <c r="L92" s="44">
        <f>IFERROR(_xll.qlIndexFixing(Index6M,$H92,TRUE,_xll.ohTrigger(RecalcTrigger,Trigger6M)),NA())</f>
        <v>-1.876382827342883E-3</v>
      </c>
      <c r="M92" s="145">
        <f>IFERROR(_xll.qlIndexFixing(Index1Y,$H92,TRUE,_xll.ohTrigger(RecalcTrigger,Trigger1Y)),NA())</f>
        <v>-4.7377875610165644E-4</v>
      </c>
      <c r="N92" s="144">
        <f>IFERROR(_xll.qlIndexFixing(ONIndex1M,I92,TRUE,_xll.ohTrigger(RecalcTrigger,Trigger1M)),NA())</f>
        <v>-3.5744603253684559E-3</v>
      </c>
      <c r="O92" s="44">
        <f>IFERROR(_xll.qlIndexFixing(ONIndex3M,I92,TRUE,_xll.ohTrigger(RecalcTrigger,Trigger3M)),NA())</f>
        <v>-3.0007883103166932E-3</v>
      </c>
      <c r="P92" s="44">
        <f>IFERROR(_xll.qlIndexFixing(ONIndex6M,I92,TRUE,_xll.ohTrigger(RecalcTrigger,Trigger6M)),NA())</f>
        <v>-2.0700043989307915E-3</v>
      </c>
      <c r="Q92" s="145">
        <f>IFERROR(_xll.qlIndexFixing(ONIndex1Y,I92,TRUE,_xll.ohTrigger(RecalcTrigger,Trigger1Y)),NA())</f>
        <v>-9.8910546033614821E-4</v>
      </c>
    </row>
    <row r="93" spans="2:17" x14ac:dyDescent="0.2">
      <c r="B93" s="39" t="s">
        <v>17</v>
      </c>
      <c r="D93" s="42">
        <f>_xll.qlCalendarAdvance(Calendar,$D92,B93,"f",FALSE)</f>
        <v>42852</v>
      </c>
      <c r="E93" s="139">
        <f>_xll.qlInterestRateIndexValueDate(IndexON,D93)</f>
        <v>42852</v>
      </c>
      <c r="F93" s="155">
        <f>IFERROR(_xll.qlIndexFixing(IndexON,D93,TRUE,_xll.ohTrigger(RecalcTrigger,TriggerON)),NA())</f>
        <v>-3.3995738000269782E-3</v>
      </c>
      <c r="H93" s="42">
        <f>_xll.qlCalendarAdvance(Calendar,$H92,B93,"f",FALSE)</f>
        <v>42852</v>
      </c>
      <c r="I93" s="139">
        <f>_xll.qlInterestRateIndexValueDate(Index1M,$H93)</f>
        <v>42857</v>
      </c>
      <c r="J93" s="144">
        <f>IFERROR(_xll.qlIndexFixing(Index1M,$H93,TRUE,_xll.ohTrigger(RecalcTrigger,Trigger1M)),NA())</f>
        <v>-3.5821586716063584E-3</v>
      </c>
      <c r="K93" s="44">
        <f>IFERROR(_xll.qlIndexFixing(Index3M,H93,TRUE,_xll.ohTrigger(RecalcTrigger,Trigger3M)),NA())</f>
        <v>-2.9339896592600855E-3</v>
      </c>
      <c r="L93" s="44">
        <f>IFERROR(_xll.qlIndexFixing(Index6M,$H93,TRUE,_xll.ohTrigger(RecalcTrigger,Trigger6M)),NA())</f>
        <v>-1.8693769935509614E-3</v>
      </c>
      <c r="M93" s="145">
        <f>IFERROR(_xll.qlIndexFixing(Index1Y,$H93,TRUE,_xll.ohTrigger(RecalcTrigger,Trigger1Y)),NA())</f>
        <v>-4.6432183577534055E-4</v>
      </c>
      <c r="N93" s="144">
        <f>IFERROR(_xll.qlIndexFixing(ONIndex1M,I93,TRUE,_xll.ohTrigger(RecalcTrigger,Trigger1M)),NA())</f>
        <v>-3.5731977100361689E-3</v>
      </c>
      <c r="O93" s="44">
        <f>IFERROR(_xll.qlIndexFixing(ONIndex3M,I93,TRUE,_xll.ohTrigger(RecalcTrigger,Trigger3M)),NA())</f>
        <v>-3.0000804995466979E-3</v>
      </c>
      <c r="P93" s="44">
        <f>IFERROR(_xll.qlIndexFixing(ONIndex6M,I93,TRUE,_xll.ohTrigger(RecalcTrigger,Trigger6M)),NA())</f>
        <v>-2.0679566127101978E-3</v>
      </c>
      <c r="Q93" s="145">
        <f>IFERROR(_xll.qlIndexFixing(ONIndex1Y,I93,TRUE,_xll.ohTrigger(RecalcTrigger,Trigger1Y)),NA())</f>
        <v>-9.8234928755491779E-4</v>
      </c>
    </row>
    <row r="94" spans="2:17" x14ac:dyDescent="0.2">
      <c r="B94" s="39" t="s">
        <v>17</v>
      </c>
      <c r="D94" s="42">
        <f>_xll.qlCalendarAdvance(Calendar,$D93,B94,"f",FALSE)</f>
        <v>42853</v>
      </c>
      <c r="E94" s="139">
        <f>_xll.qlInterestRateIndexValueDate(IndexON,D94)</f>
        <v>42853</v>
      </c>
      <c r="F94" s="155">
        <f>IFERROR(_xll.qlIndexFixing(IndexON,D94,TRUE,_xll.ohTrigger(RecalcTrigger,TriggerON)),NA())</f>
        <v>-3.397935860193213E-3</v>
      </c>
      <c r="H94" s="42">
        <f>_xll.qlCalendarAdvance(Calendar,$H93,B94,"f",FALSE)</f>
        <v>42853</v>
      </c>
      <c r="I94" s="139">
        <f>_xll.qlInterestRateIndexValueDate(Index1M,$H94)</f>
        <v>42858</v>
      </c>
      <c r="J94" s="144">
        <f>IFERROR(_xll.qlIndexFixing(Index1M,$H94,TRUE,_xll.ohTrigger(RecalcTrigger,Trigger1M)),NA())</f>
        <v>-3.5849525668465243E-3</v>
      </c>
      <c r="K94" s="44">
        <f>IFERROR(_xll.qlIndexFixing(Index3M,H94,TRUE,_xll.ohTrigger(RecalcTrigger,Trigger3M)),NA())</f>
        <v>-2.9321902761449683E-3</v>
      </c>
      <c r="L94" s="44">
        <f>IFERROR(_xll.qlIndexFixing(Index6M,$H94,TRUE,_xll.ohTrigger(RecalcTrigger,Trigger6M)),NA())</f>
        <v>-1.8669643683706721E-3</v>
      </c>
      <c r="M94" s="145">
        <f>IFERROR(_xll.qlIndexFixing(Index1Y,$H94,TRUE,_xll.ohTrigger(RecalcTrigger,Trigger1Y)),NA())</f>
        <v>-4.6108213609498085E-4</v>
      </c>
      <c r="N94" s="144">
        <f>IFERROR(_xll.qlIndexFixing(ONIndex1M,I94,TRUE,_xll.ohTrigger(RecalcTrigger,Trigger1M)),NA())</f>
        <v>-3.5712609846028087E-3</v>
      </c>
      <c r="O94" s="44">
        <f>IFERROR(_xll.qlIndexFixing(ONIndex3M,I94,TRUE,_xll.ohTrigger(RecalcTrigger,Trigger3M)),NA())</f>
        <v>-2.99886108249936E-3</v>
      </c>
      <c r="P94" s="44">
        <f>IFERROR(_xll.qlIndexFixing(ONIndex6M,I94,TRUE,_xll.ohTrigger(RecalcTrigger,Trigger6M)),NA())</f>
        <v>-2.0638978249509776E-3</v>
      </c>
      <c r="Q94" s="145">
        <f>IFERROR(_xll.qlIndexFixing(ONIndex1Y,I94,TRUE,_xll.ohTrigger(RecalcTrigger,Trigger1Y)),NA())</f>
        <v>-9.6906201032975758E-4</v>
      </c>
    </row>
    <row r="95" spans="2:17" x14ac:dyDescent="0.2">
      <c r="B95" s="39" t="s">
        <v>17</v>
      </c>
      <c r="D95" s="42">
        <f>_xll.qlCalendarAdvance(Calendar,$D94,B95,"f",FALSE)</f>
        <v>42857</v>
      </c>
      <c r="E95" s="139">
        <f>_xll.qlInterestRateIndexValueDate(IndexON,D95)</f>
        <v>42857</v>
      </c>
      <c r="F95" s="155">
        <f>IFERROR(_xll.qlIndexFixing(IndexON,D95,TRUE,_xll.ohTrigger(RecalcTrigger,TriggerON)),NA())</f>
        <v>-3.3968474814960459E-3</v>
      </c>
      <c r="H95" s="42">
        <f>_xll.qlCalendarAdvance(Calendar,$H94,B95,"f",FALSE)</f>
        <v>42857</v>
      </c>
      <c r="I95" s="139">
        <f>_xll.qlInterestRateIndexValueDate(Index1M,$H95)</f>
        <v>42859</v>
      </c>
      <c r="J95" s="144">
        <f>IFERROR(_xll.qlIndexFixing(Index1M,$H95,TRUE,_xll.ohTrigger(RecalcTrigger,Trigger1M)),NA())</f>
        <v>-3.5853160481991164E-3</v>
      </c>
      <c r="K95" s="44">
        <f>IFERROR(_xll.qlIndexFixing(Index3M,H95,TRUE,_xll.ohTrigger(RecalcTrigger,Trigger3M)),NA())</f>
        <v>-2.9304012943852801E-3</v>
      </c>
      <c r="L95" s="44">
        <f>IFERROR(_xll.qlIndexFixing(Index6M,$H95,TRUE,_xll.ohTrigger(RecalcTrigger,Trigger6M)),NA())</f>
        <v>-1.861917772413756E-3</v>
      </c>
      <c r="M95" s="145">
        <f>IFERROR(_xll.qlIndexFixing(Index1Y,$H95,TRUE,_xll.ohTrigger(RecalcTrigger,Trigger1Y)),NA())</f>
        <v>-4.578390633931973E-4</v>
      </c>
      <c r="N95" s="144">
        <f>IFERROR(_xll.qlIndexFixing(ONIndex1M,I95,TRUE,_xll.ohTrigger(RecalcTrigger,Trigger1M)),NA())</f>
        <v>-3.5700455352749572E-3</v>
      </c>
      <c r="O95" s="44">
        <f>IFERROR(_xll.qlIndexFixing(ONIndex3M,I95,TRUE,_xll.ohTrigger(RecalcTrigger,Trigger3M)),NA())</f>
        <v>-2.997919918752423E-3</v>
      </c>
      <c r="P95" s="44">
        <f>IFERROR(_xll.qlIndexFixing(ONIndex6M,I95,TRUE,_xll.ohTrigger(RecalcTrigger,Trigger6M)),NA())</f>
        <v>-2.0599114080477321E-3</v>
      </c>
      <c r="Q95" s="145">
        <f>IFERROR(_xll.qlIndexFixing(ONIndex1Y,I95,TRUE,_xll.ohTrigger(RecalcTrigger,Trigger1Y)),NA())</f>
        <v>-9.560274458086937E-4</v>
      </c>
    </row>
    <row r="96" spans="2:17" x14ac:dyDescent="0.2">
      <c r="B96" s="39" t="s">
        <v>17</v>
      </c>
      <c r="D96" s="42">
        <f>_xll.qlCalendarAdvance(Calendar,$D95,B96,"f",FALSE)</f>
        <v>42858</v>
      </c>
      <c r="E96" s="139">
        <f>_xll.qlInterestRateIndexValueDate(IndexON,D96)</f>
        <v>42858</v>
      </c>
      <c r="F96" s="155">
        <f>IFERROR(_xll.qlIndexFixing(IndexON,D96,TRUE,_xll.ohTrigger(RecalcTrigger,TriggerON)),NA())</f>
        <v>-3.3965665933832767E-3</v>
      </c>
      <c r="H96" s="42">
        <f>_xll.qlCalendarAdvance(Calendar,$H95,B96,"f",FALSE)</f>
        <v>42858</v>
      </c>
      <c r="I96" s="139">
        <f>_xll.qlInterestRateIndexValueDate(Index1M,$H96)</f>
        <v>42860</v>
      </c>
      <c r="J96" s="144">
        <f>IFERROR(_xll.qlIndexFixing(Index1M,$H96,TRUE,_xll.ohTrigger(RecalcTrigger,Trigger1M)),NA())</f>
        <v>-3.5857425527981738E-3</v>
      </c>
      <c r="K96" s="44">
        <f>IFERROR(_xll.qlIndexFixing(Index3M,H96,TRUE,_xll.ohTrigger(RecalcTrigger,Trigger3M)),NA())</f>
        <v>-2.9266248588642944E-3</v>
      </c>
      <c r="L96" s="44">
        <f>IFERROR(_xll.qlIndexFixing(Index6M,$H96,TRUE,_xll.ohTrigger(RecalcTrigger,Trigger6M)),NA())</f>
        <v>-1.8608147380753627E-3</v>
      </c>
      <c r="M96" s="145">
        <f>IFERROR(_xll.qlIndexFixing(Index1Y,$H96,TRUE,_xll.ohTrigger(RecalcTrigger,Trigger1Y)),NA())</f>
        <v>-4.5095394322921265E-4</v>
      </c>
      <c r="N96" s="144">
        <f>IFERROR(_xll.qlIndexFixing(ONIndex1M,I96,TRUE,_xll.ohTrigger(RecalcTrigger,Trigger1M)),NA())</f>
        <v>-3.5697585498395412E-3</v>
      </c>
      <c r="O96" s="44">
        <f>IFERROR(_xll.qlIndexFixing(ONIndex3M,I96,TRUE,_xll.ohTrigger(RecalcTrigger,Trigger3M)),NA())</f>
        <v>-2.9975545437821438E-3</v>
      </c>
      <c r="P96" s="44">
        <f>IFERROR(_xll.qlIndexFixing(ONIndex6M,I96,TRUE,_xll.ohTrigger(RecalcTrigger,Trigger6M)),NA())</f>
        <v>-2.0579366799466925E-3</v>
      </c>
      <c r="Q96" s="145">
        <f>IFERROR(_xll.qlIndexFixing(ONIndex1Y,I96,TRUE,_xll.ohTrigger(RecalcTrigger,Trigger1Y)),NA())</f>
        <v>-9.4964251634355179E-4</v>
      </c>
    </row>
    <row r="97" spans="2:17" x14ac:dyDescent="0.2">
      <c r="B97" s="39" t="s">
        <v>17</v>
      </c>
      <c r="D97" s="42">
        <f>_xll.qlCalendarAdvance(Calendar,$D96,B97,"f",FALSE)</f>
        <v>42859</v>
      </c>
      <c r="E97" s="139">
        <f>_xll.qlInterestRateIndexValueDate(IndexON,D97)</f>
        <v>42859</v>
      </c>
      <c r="F97" s="155">
        <f>IFERROR(_xll.qlIndexFixing(IndexON,D97,TRUE,_xll.ohTrigger(RecalcTrigger,TriggerON)),NA())</f>
        <v>-3.3963043992768505E-3</v>
      </c>
      <c r="H97" s="42">
        <f>_xll.qlCalendarAdvance(Calendar,$H96,B97,"f",FALSE)</f>
        <v>42859</v>
      </c>
      <c r="I97" s="139">
        <f>_xll.qlInterestRateIndexValueDate(Index1M,$H97)</f>
        <v>42863</v>
      </c>
      <c r="J97" s="144">
        <f>IFERROR(_xll.qlIndexFixing(Index1M,$H97,TRUE,_xll.ohTrigger(RecalcTrigger,Trigger1M)),NA())</f>
        <v>-3.5898982975013731E-3</v>
      </c>
      <c r="K97" s="44">
        <f>IFERROR(_xll.qlIndexFixing(Index3M,H97,TRUE,_xll.ohTrigger(RecalcTrigger,Trigger3M)),NA())</f>
        <v>-2.9233502655127675E-3</v>
      </c>
      <c r="L97" s="44">
        <f>IFERROR(_xll.qlIndexFixing(Index6M,$H97,TRUE,_xll.ohTrigger(RecalcTrigger,Trigger6M)),NA())</f>
        <v>-1.8548558028888672E-3</v>
      </c>
      <c r="M97" s="145">
        <f>IFERROR(_xll.qlIndexFixing(Index1Y,$H97,TRUE,_xll.ohTrigger(RecalcTrigger,Trigger1Y)),NA())</f>
        <v>-4.4485263950866995E-4</v>
      </c>
      <c r="N97" s="144">
        <f>IFERROR(_xll.qlIndexFixing(ONIndex1M,I97,TRUE,_xll.ohTrigger(RecalcTrigger,Trigger1M)),NA())</f>
        <v>-3.5696825823672285E-3</v>
      </c>
      <c r="O97" s="44">
        <f>IFERROR(_xll.qlIndexFixing(ONIndex3M,I97,TRUE,_xll.ohTrigger(RecalcTrigger,Trigger3M)),NA())</f>
        <v>-2.9972619186580118E-3</v>
      </c>
      <c r="P97" s="44">
        <f>IFERROR(_xll.qlIndexFixing(ONIndex6M,I97,TRUE,_xll.ohTrigger(RecalcTrigger,Trigger6M)),NA())</f>
        <v>-2.0559766164751636E-3</v>
      </c>
      <c r="Q97" s="145">
        <f>IFERROR(_xll.qlIndexFixing(ONIndex1Y,I97,TRUE,_xll.ohTrigger(RecalcTrigger,Trigger1Y)),NA())</f>
        <v>-9.4334372709337089E-4</v>
      </c>
    </row>
    <row r="98" spans="2:17" x14ac:dyDescent="0.2">
      <c r="B98" s="39" t="s">
        <v>17</v>
      </c>
      <c r="D98" s="42">
        <f>_xll.qlCalendarAdvance(Calendar,$D97,B98,"f",FALSE)</f>
        <v>42860</v>
      </c>
      <c r="E98" s="139">
        <f>_xll.qlInterestRateIndexValueDate(IndexON,D98)</f>
        <v>42860</v>
      </c>
      <c r="F98" s="155">
        <f>IFERROR(_xll.qlIndexFixing(IndexON,D98,TRUE,_xll.ohTrigger(RecalcTrigger,TriggerON)),NA())</f>
        <v>-3.3957558924901932E-3</v>
      </c>
      <c r="H98" s="42">
        <f>_xll.qlCalendarAdvance(Calendar,$H97,B98,"f",FALSE)</f>
        <v>42860</v>
      </c>
      <c r="I98" s="139">
        <f>_xll.qlInterestRateIndexValueDate(Index1M,$H98)</f>
        <v>42864</v>
      </c>
      <c r="J98" s="144">
        <f>IFERROR(_xll.qlIndexFixing(Index1M,$H98,TRUE,_xll.ohTrigger(RecalcTrigger,Trigger1M)),NA())</f>
        <v>-3.5913546249019815E-3</v>
      </c>
      <c r="K98" s="44">
        <f>IFERROR(_xll.qlIndexFixing(Index3M,H98,TRUE,_xll.ohTrigger(RecalcTrigger,Trigger3M)),NA())</f>
        <v>-2.9216138911045977E-3</v>
      </c>
      <c r="L98" s="44">
        <f>IFERROR(_xll.qlIndexFixing(Index6M,$H98,TRUE,_xll.ohTrigger(RecalcTrigger,Trigger6M)),NA())</f>
        <v>-1.8524208161409806E-3</v>
      </c>
      <c r="M98" s="145">
        <f>IFERROR(_xll.qlIndexFixing(Index1Y,$H98,TRUE,_xll.ohTrigger(RecalcTrigger,Trigger1Y)),NA())</f>
        <v>-4.4160739076978247E-4</v>
      </c>
      <c r="N98" s="144">
        <f>IFERROR(_xll.qlIndexFixing(ONIndex1M,I98,TRUE,_xll.ohTrigger(RecalcTrigger,Trigger1M)),NA())</f>
        <v>-3.5698229301406315E-3</v>
      </c>
      <c r="O98" s="44">
        <f>IFERROR(_xll.qlIndexFixing(ONIndex3M,I98,TRUE,_xll.ohTrigger(RecalcTrigger,Trigger3M)),NA())</f>
        <v>-2.9970434643233901E-3</v>
      </c>
      <c r="P98" s="44">
        <f>IFERROR(_xll.qlIndexFixing(ONIndex6M,I98,TRUE,_xll.ohTrigger(RecalcTrigger,Trigger6M)),NA())</f>
        <v>-2.054031234939302E-3</v>
      </c>
      <c r="Q98" s="145">
        <f>IFERROR(_xll.qlIndexFixing(ONIndex1Y,I98,TRUE,_xll.ohTrigger(RecalcTrigger,Trigger1Y)),NA())</f>
        <v>-9.3713504140779946E-4</v>
      </c>
    </row>
    <row r="99" spans="2:17" x14ac:dyDescent="0.2">
      <c r="B99" s="39" t="s">
        <v>17</v>
      </c>
      <c r="D99" s="42">
        <f>_xll.qlCalendarAdvance(Calendar,$D98,B99,"f",FALSE)</f>
        <v>42863</v>
      </c>
      <c r="E99" s="139">
        <f>_xll.qlInterestRateIndexValueDate(IndexON,D99)</f>
        <v>42863</v>
      </c>
      <c r="F99" s="155">
        <f>IFERROR(_xll.qlIndexFixing(IndexON,D99,TRUE,_xll.ohTrigger(RecalcTrigger,TriggerON)),NA())</f>
        <v>-3.3952770165379675E-3</v>
      </c>
      <c r="H99" s="42">
        <f>_xll.qlCalendarAdvance(Calendar,$H98,B99,"f",FALSE)</f>
        <v>42863</v>
      </c>
      <c r="I99" s="139">
        <f>_xll.qlInterestRateIndexValueDate(Index1M,$H99)</f>
        <v>42865</v>
      </c>
      <c r="J99" s="144">
        <f>IFERROR(_xll.qlIndexFixing(Index1M,$H99,TRUE,_xll.ohTrigger(RecalcTrigger,Trigger1M)),NA())</f>
        <v>-3.5941132657090306E-3</v>
      </c>
      <c r="K99" s="44">
        <f>IFERROR(_xll.qlIndexFixing(Index3M,H99,TRUE,_xll.ohTrigger(RecalcTrigger,Trigger3M)),NA())</f>
        <v>-2.9198881079699384E-3</v>
      </c>
      <c r="L99" s="44">
        <f>IFERROR(_xll.qlIndexFixing(Index6M,$H99,TRUE,_xll.ohTrigger(RecalcTrigger,Trigger6M)),NA())</f>
        <v>-1.8499799792677098E-3</v>
      </c>
      <c r="M99" s="145">
        <f>IFERROR(_xll.qlIndexFixing(Index1Y,$H99,TRUE,_xll.ohTrigger(RecalcTrigger,Trigger1Y)),NA())</f>
        <v>-4.3836463761151389E-4</v>
      </c>
      <c r="N99" s="144">
        <f>IFERROR(_xll.qlIndexFixing(ONIndex1M,I99,TRUE,_xll.ohTrigger(RecalcTrigger,Trigger1M)),NA())</f>
        <v>-3.5708157437452925E-3</v>
      </c>
      <c r="O99" s="44">
        <f>IFERROR(_xll.qlIndexFixing(ONIndex3M,I99,TRUE,_xll.ohTrigger(RecalcTrigger,Trigger3M)),NA())</f>
        <v>-2.9968359489584984E-3</v>
      </c>
      <c r="P99" s="44">
        <f>IFERROR(_xll.qlIndexFixing(ONIndex6M,I99,TRUE,_xll.ohTrigger(RecalcTrigger,Trigger6M)),NA())</f>
        <v>-2.0501778243486868E-3</v>
      </c>
      <c r="Q99" s="145">
        <f>IFERROR(_xll.qlIndexFixing(ONIndex1Y,I99,TRUE,_xll.ohTrigger(RecalcTrigger,Trigger1Y)),NA())</f>
        <v>-9.2503545789934805E-4</v>
      </c>
    </row>
    <row r="100" spans="2:17" x14ac:dyDescent="0.2">
      <c r="B100" s="39" t="s">
        <v>17</v>
      </c>
      <c r="D100" s="42">
        <f>_xll.qlCalendarAdvance(Calendar,$D99,B100,"f",FALSE)</f>
        <v>42864</v>
      </c>
      <c r="E100" s="139">
        <f>_xll.qlInterestRateIndexValueDate(IndexON,D100)</f>
        <v>42864</v>
      </c>
      <c r="F100" s="155">
        <f>IFERROR(_xll.qlIndexFixing(IndexON,D100,TRUE,_xll.ohTrigger(RecalcTrigger,TriggerON)),NA())</f>
        <v>-3.3950231739510173E-3</v>
      </c>
      <c r="H100" s="42">
        <f>_xll.qlCalendarAdvance(Calendar,$H99,B100,"f",FALSE)</f>
        <v>42864</v>
      </c>
      <c r="I100" s="139">
        <f>_xll.qlInterestRateIndexValueDate(Index1M,$H100)</f>
        <v>42866</v>
      </c>
      <c r="J100" s="144">
        <f>IFERROR(_xll.qlIndexFixing(Index1M,$H100,TRUE,_xll.ohTrigger(RecalcTrigger,Trigger1M)),NA())</f>
        <v>-3.5949123709418107E-3</v>
      </c>
      <c r="K100" s="44">
        <f>IFERROR(_xll.qlIndexFixing(Index3M,H100,TRUE,_xll.ohTrigger(RecalcTrigger,Trigger3M)),NA())</f>
        <v>-2.9181729226066353E-3</v>
      </c>
      <c r="L100" s="44">
        <f>IFERROR(_xll.qlIndexFixing(Index6M,$H100,TRUE,_xll.ohTrigger(RecalcTrigger,Trigger6M)),NA())</f>
        <v>-1.8448581432300452E-3</v>
      </c>
      <c r="M100" s="145">
        <f>IFERROR(_xll.qlIndexFixing(Index1Y,$H100,TRUE,_xll.ohTrigger(RecalcTrigger,Trigger1Y)),NA())</f>
        <v>-4.3512535462096017E-4</v>
      </c>
      <c r="N100" s="144">
        <f>IFERROR(_xll.qlIndexFixing(ONIndex1M,I100,TRUE,_xll.ohTrigger(RecalcTrigger,Trigger1M)),NA())</f>
        <v>-3.5726534198232685E-3</v>
      </c>
      <c r="O100" s="44">
        <f>IFERROR(_xll.qlIndexFixing(ONIndex3M,I100,TRUE,_xll.ohTrigger(RecalcTrigger,Trigger3M)),NA())</f>
        <v>-2.996939774186913E-3</v>
      </c>
      <c r="P100" s="44">
        <f>IFERROR(_xll.qlIndexFixing(ONIndex6M,I100,TRUE,_xll.ohTrigger(RecalcTrigger,Trigger6M)),NA())</f>
        <v>-2.0463968811501587E-3</v>
      </c>
      <c r="Q100" s="145">
        <f>IFERROR(_xll.qlIndexFixing(ONIndex1Y,I100,TRUE,_xll.ohTrigger(RecalcTrigger,Trigger1Y)),NA())</f>
        <v>-9.1328061157636142E-4</v>
      </c>
    </row>
    <row r="101" spans="2:17" x14ac:dyDescent="0.2">
      <c r="B101" s="39" t="s">
        <v>17</v>
      </c>
      <c r="D101" s="42">
        <f>_xll.qlCalendarAdvance(Calendar,$D100,B101,"f",FALSE)</f>
        <v>42865</v>
      </c>
      <c r="E101" s="139">
        <f>_xll.qlInterestRateIndexValueDate(IndexON,D101)</f>
        <v>42865</v>
      </c>
      <c r="F101" s="155">
        <f>IFERROR(_xll.qlIndexFixing(IndexON,D101,TRUE,_xll.ohTrigger(RecalcTrigger,TriggerON)),NA())</f>
        <v>-3.3947695947134093E-3</v>
      </c>
      <c r="H101" s="42">
        <f>_xll.qlCalendarAdvance(Calendar,$H100,B101,"f",FALSE)</f>
        <v>42865</v>
      </c>
      <c r="I101" s="139">
        <f>_xll.qlInterestRateIndexValueDate(Index1M,$H101)</f>
        <v>42867</v>
      </c>
      <c r="J101" s="144">
        <f>IFERROR(_xll.qlIndexFixing(Index1M,$H101,TRUE,_xll.ohTrigger(RecalcTrigger,Trigger1M)),NA())</f>
        <v>-3.5957573638998748E-3</v>
      </c>
      <c r="K101" s="44">
        <f>IFERROR(_xll.qlIndexFixing(Index3M,H101,TRUE,_xll.ohTrigger(RecalcTrigger,Trigger3M)),NA())</f>
        <v>-2.9148256606109525E-3</v>
      </c>
      <c r="L101" s="44">
        <f>IFERROR(_xll.qlIndexFixing(Index6M,$H101,TRUE,_xll.ohTrigger(RecalcTrigger,Trigger6M)),NA())</f>
        <v>-1.843737997578883E-3</v>
      </c>
      <c r="M101" s="145">
        <f>IFERROR(_xll.qlIndexFixing(Index1Y,$H101,TRUE,_xll.ohTrigger(RecalcTrigger,Trigger1Y)),NA())</f>
        <v>-4.2817469279288173E-4</v>
      </c>
      <c r="N101" s="144">
        <f>IFERROR(_xll.qlIndexFixing(ONIndex1M,I101,TRUE,_xll.ohTrigger(RecalcTrigger,Trigger1M)),NA())</f>
        <v>-3.5739548035040869E-3</v>
      </c>
      <c r="O101" s="44">
        <f>IFERROR(_xll.qlIndexFixing(ONIndex3M,I101,TRUE,_xll.ohTrigger(RecalcTrigger,Trigger3M)),NA())</f>
        <v>-2.9971134877904149E-3</v>
      </c>
      <c r="P101" s="44">
        <f>IFERROR(_xll.qlIndexFixing(ONIndex6M,I101,TRUE,_xll.ohTrigger(RecalcTrigger,Trigger6M)),NA())</f>
        <v>-2.0445251737211123E-3</v>
      </c>
      <c r="Q101" s="145">
        <f>IFERROR(_xll.qlIndexFixing(ONIndex1Y,I101,TRUE,_xll.ohTrigger(RecalcTrigger,Trigger1Y)),NA())</f>
        <v>-9.0758190103290559E-4</v>
      </c>
    </row>
    <row r="102" spans="2:17" x14ac:dyDescent="0.2">
      <c r="B102" s="39" t="s">
        <v>17</v>
      </c>
      <c r="D102" s="42">
        <f>_xll.qlCalendarAdvance(Calendar,$D101,B102,"f",FALSE)</f>
        <v>42866</v>
      </c>
      <c r="E102" s="139">
        <f>_xll.qlInterestRateIndexValueDate(IndexON,D102)</f>
        <v>42866</v>
      </c>
      <c r="F102" s="155">
        <f>IFERROR(_xll.qlIndexFixing(IndexON,D102,TRUE,_xll.ohTrigger(RecalcTrigger,TriggerON)),NA())</f>
        <v>-3.3945158096404526E-3</v>
      </c>
      <c r="H102" s="42">
        <f>_xll.qlCalendarAdvance(Calendar,$H101,B102,"f",FALSE)</f>
        <v>42866</v>
      </c>
      <c r="I102" s="139">
        <f>_xll.qlInterestRateIndexValueDate(Index1M,$H102)</f>
        <v>42870</v>
      </c>
      <c r="J102" s="144">
        <f>IFERROR(_xll.qlIndexFixing(Index1M,$H102,TRUE,_xll.ohTrigger(RecalcTrigger,Trigger1M)),NA())</f>
        <v>-3.5999243033050135E-3</v>
      </c>
      <c r="K102" s="44">
        <f>IFERROR(_xll.qlIndexFixing(Index3M,H102,TRUE,_xll.ohTrigger(RecalcTrigger,Trigger3M)),NA())</f>
        <v>-2.9114180372542642E-3</v>
      </c>
      <c r="L102" s="44">
        <f>IFERROR(_xll.qlIndexFixing(Index6M,$H102,TRUE,_xll.ohTrigger(RecalcTrigger,Trigger6M)),NA())</f>
        <v>-1.8376659769848559E-3</v>
      </c>
      <c r="M102" s="145">
        <f>IFERROR(_xll.qlIndexFixing(Index1Y,$H102,TRUE,_xll.ohTrigger(RecalcTrigger,Trigger1Y)),NA())</f>
        <v>-4.222223809461341E-4</v>
      </c>
      <c r="N102" s="144">
        <f>IFERROR(_xll.qlIndexFixing(ONIndex1M,I102,TRUE,_xll.ohTrigger(RecalcTrigger,Trigger1M)),NA())</f>
        <v>-3.5755042862462005E-3</v>
      </c>
      <c r="O102" s="44">
        <f>IFERROR(_xll.qlIndexFixing(ONIndex3M,I102,TRUE,_xll.ohTrigger(RecalcTrigger,Trigger3M)),NA())</f>
        <v>-2.9973698977636687E-3</v>
      </c>
      <c r="P102" s="44">
        <f>IFERROR(_xll.qlIndexFixing(ONIndex6M,I102,TRUE,_xll.ohTrigger(RecalcTrigger,Trigger6M)),NA())</f>
        <v>-2.0426682539032015E-3</v>
      </c>
      <c r="Q102" s="145">
        <f>IFERROR(_xll.qlIndexFixing(ONIndex1Y,I102,TRUE,_xll.ohTrigger(RecalcTrigger,Trigger1Y)),NA())</f>
        <v>-9.0199707698968012E-4</v>
      </c>
    </row>
    <row r="103" spans="2:17" x14ac:dyDescent="0.2">
      <c r="B103" s="39" t="s">
        <v>17</v>
      </c>
      <c r="D103" s="42">
        <f>_xll.qlCalendarAdvance(Calendar,$D102,B103,"f",FALSE)</f>
        <v>42867</v>
      </c>
      <c r="E103" s="139">
        <f>_xll.qlInterestRateIndexValueDate(IndexON,D103)</f>
        <v>42867</v>
      </c>
      <c r="F103" s="155">
        <f>IFERROR(_xll.qlIndexFixing(IndexON,D103,TRUE,_xll.ohTrigger(RecalcTrigger,TriggerON)),NA())</f>
        <v>-3.3939732102084008E-3</v>
      </c>
      <c r="H103" s="42">
        <f>_xll.qlCalendarAdvance(Calendar,$H102,B103,"f",FALSE)</f>
        <v>42867</v>
      </c>
      <c r="I103" s="139">
        <f>_xll.qlInterestRateIndexValueDate(Index1M,$H103)</f>
        <v>42871</v>
      </c>
      <c r="J103" s="144">
        <f>IFERROR(_xll.qlIndexFixing(Index1M,$H103,TRUE,_xll.ohTrigger(RecalcTrigger,Trigger1M)),NA())</f>
        <v>-3.6011941708039099E-3</v>
      </c>
      <c r="K103" s="44">
        <f>IFERROR(_xll.qlIndexFixing(Index3M,H103,TRUE,_xll.ohTrigger(RecalcTrigger,Trigger3M)),NA())</f>
        <v>-2.9097556866427518E-3</v>
      </c>
      <c r="L103" s="44">
        <f>IFERROR(_xll.qlIndexFixing(Index6M,$H103,TRUE,_xll.ohTrigger(RecalcTrigger,Trigger6M)),NA())</f>
        <v>-1.835176708743973E-3</v>
      </c>
      <c r="M103" s="145">
        <f>IFERROR(_xll.qlIndexFixing(Index1Y,$H103,TRUE,_xll.ohTrigger(RecalcTrigger,Trigger1Y)),NA())</f>
        <v>-4.1901503246683495E-4</v>
      </c>
      <c r="N103" s="144">
        <f>IFERROR(_xll.qlIndexFixing(ONIndex1M,I103,TRUE,_xll.ohTrigger(RecalcTrigger,Trigger1M)),NA())</f>
        <v>-3.577307165492094E-3</v>
      </c>
      <c r="O103" s="44">
        <f>IFERROR(_xll.qlIndexFixing(ONIndex3M,I103,TRUE,_xll.ohTrigger(RecalcTrigger,Trigger3M)),NA())</f>
        <v>-2.9977104252898457E-3</v>
      </c>
      <c r="P103" s="44">
        <f>IFERROR(_xll.qlIndexFixing(ONIndex6M,I103,TRUE,_xll.ohTrigger(RecalcTrigger,Trigger6M)),NA())</f>
        <v>-2.040826139242391E-3</v>
      </c>
      <c r="Q103" s="145">
        <f>IFERROR(_xll.qlIndexFixing(ONIndex1Y,I103,TRUE,_xll.ohTrigger(RecalcTrigger,Trigger1Y)),NA())</f>
        <v>-8.9653010283630152E-4</v>
      </c>
    </row>
    <row r="104" spans="2:17" x14ac:dyDescent="0.2">
      <c r="B104" s="39" t="s">
        <v>17</v>
      </c>
      <c r="D104" s="42">
        <f>_xll.qlCalendarAdvance(Calendar,$D103,B104,"f",FALSE)</f>
        <v>42870</v>
      </c>
      <c r="E104" s="139">
        <f>_xll.qlInterestRateIndexValueDate(IndexON,D104)</f>
        <v>42870</v>
      </c>
      <c r="F104" s="155">
        <f>IFERROR(_xll.qlIndexFixing(IndexON,D104,TRUE,_xll.ohTrigger(RecalcTrigger,TriggerON)),NA())</f>
        <v>-3.3934892301390462E-3</v>
      </c>
      <c r="H104" s="42">
        <f>_xll.qlCalendarAdvance(Calendar,$H103,B104,"f",FALSE)</f>
        <v>42870</v>
      </c>
      <c r="I104" s="139">
        <f>_xll.qlInterestRateIndexValueDate(Index1M,$H104)</f>
        <v>42872</v>
      </c>
      <c r="J104" s="144">
        <f>IFERROR(_xll.qlIndexFixing(Index1M,$H104,TRUE,_xll.ohTrigger(RecalcTrigger,Trigger1M)),NA())</f>
        <v>-3.6026677380213653E-3</v>
      </c>
      <c r="K104" s="44">
        <f>IFERROR(_xll.qlIndexFixing(Index3M,H104,TRUE,_xll.ohTrigger(RecalcTrigger,Trigger3M)),NA())</f>
        <v>-2.9081038218491061E-3</v>
      </c>
      <c r="L104" s="44">
        <f>IFERROR(_xll.qlIndexFixing(Index6M,$H104,TRUE,_xll.ohTrigger(RecalcTrigger,Trigger6M)),NA())</f>
        <v>-1.8326770861769981E-3</v>
      </c>
      <c r="M104" s="145">
        <f>IFERROR(_xll.qlIndexFixing(Index1Y,$H104,TRUE,_xll.ohTrigger(RecalcTrigger,Trigger1Y)),NA())</f>
        <v>-4.1581698059616932E-4</v>
      </c>
      <c r="N104" s="144">
        <f>IFERROR(_xll.qlIndexFixing(ONIndex1M,I104,TRUE,_xll.ohTrigger(RecalcTrigger,Trigger1M)),NA())</f>
        <v>-3.5817484286626566E-3</v>
      </c>
      <c r="O104" s="44">
        <f>IFERROR(_xll.qlIndexFixing(ONIndex3M,I104,TRUE,_xll.ohTrigger(RecalcTrigger,Trigger3M)),NA())</f>
        <v>-2.9986539974702353E-3</v>
      </c>
      <c r="P104" s="44">
        <f>IFERROR(_xll.qlIndexFixing(ONIndex6M,I104,TRUE,_xll.ohTrigger(RecalcTrigger,Trigger6M)),NA())</f>
        <v>-2.0371798202223346E-3</v>
      </c>
      <c r="Q104" s="145">
        <f>IFERROR(_xll.qlIndexFixing(ONIndex1Y,I104,TRUE,_xll.ohTrigger(RecalcTrigger,Trigger1Y)),NA())</f>
        <v>-8.8600662653259832E-4</v>
      </c>
    </row>
    <row r="105" spans="2:17" x14ac:dyDescent="0.2">
      <c r="B105" s="39" t="s">
        <v>17</v>
      </c>
      <c r="D105" s="42">
        <f>_xll.qlCalendarAdvance(Calendar,$D104,B105,"f",FALSE)</f>
        <v>42871</v>
      </c>
      <c r="E105" s="139">
        <f>_xll.qlInterestRateIndexValueDate(IndexON,D105)</f>
        <v>42871</v>
      </c>
      <c r="F105" s="155">
        <f>IFERROR(_xll.qlIndexFixing(IndexON,D105,TRUE,_xll.ohTrigger(RecalcTrigger,TriggerON)),NA())</f>
        <v>-3.3932273801173807E-3</v>
      </c>
      <c r="H105" s="42">
        <f>_xll.qlCalendarAdvance(Calendar,$H104,B105,"f",FALSE)</f>
        <v>42871</v>
      </c>
      <c r="I105" s="139">
        <f>_xll.qlInterestRateIndexValueDate(Index1M,$H105)</f>
        <v>42873</v>
      </c>
      <c r="J105" s="144">
        <f>IFERROR(_xll.qlIndexFixing(Index1M,$H105,TRUE,_xll.ohTrigger(RecalcTrigger,Trigger1M)),NA())</f>
        <v>-3.603552386215042E-3</v>
      </c>
      <c r="K105" s="44">
        <f>IFERROR(_xll.qlIndexFixing(Index3M,H105,TRUE,_xll.ohTrigger(RecalcTrigger,Trigger3M)),NA())</f>
        <v>-2.9064623990557679E-3</v>
      </c>
      <c r="L105" s="44">
        <f>IFERROR(_xll.qlIndexFixing(Index6M,$H105,TRUE,_xll.ohTrigger(RecalcTrigger,Trigger6M)),NA())</f>
        <v>-1.8273985531455917E-3</v>
      </c>
      <c r="M105" s="145">
        <f>IFERROR(_xll.qlIndexFixing(Index1Y,$H105,TRUE,_xll.ohTrigger(RecalcTrigger,Trigger1Y)),NA())</f>
        <v>-4.1262919289277328E-4</v>
      </c>
      <c r="N105" s="144">
        <f>IFERROR(_xll.qlIndexFixing(ONIndex1M,I105,TRUE,_xll.ohTrigger(RecalcTrigger,Trigger1M)),NA())</f>
        <v>-3.5870941981963611E-3</v>
      </c>
      <c r="O105" s="44">
        <f>IFERROR(_xll.qlIndexFixing(ONIndex3M,I105,TRUE,_xll.ohTrigger(RecalcTrigger,Trigger3M)),NA())</f>
        <v>-2.999905785543433E-3</v>
      </c>
      <c r="P105" s="44">
        <f>IFERROR(_xll.qlIndexFixing(ONIndex6M,I105,TRUE,_xll.ohTrigger(RecalcTrigger,Trigger6M)),NA())</f>
        <v>-2.0336028452394572E-3</v>
      </c>
      <c r="Q105" s="145">
        <f>IFERROR(_xll.qlIndexFixing(ONIndex1Y,I105,TRUE,_xll.ohTrigger(RecalcTrigger,Trigger1Y)),NA())</f>
        <v>-8.7591998270575289E-4</v>
      </c>
    </row>
    <row r="106" spans="2:17" x14ac:dyDescent="0.2">
      <c r="B106" s="39" t="s">
        <v>17</v>
      </c>
      <c r="D106" s="42">
        <f>_xll.qlCalendarAdvance(Calendar,$D105,B106,"f",FALSE)</f>
        <v>42872</v>
      </c>
      <c r="E106" s="139">
        <f>_xll.qlInterestRateIndexValueDate(IndexON,D106)</f>
        <v>42872</v>
      </c>
      <c r="F106" s="155">
        <f>IFERROR(_xll.qlIndexFixing(IndexON,D106,TRUE,_xll.ohTrigger(RecalcTrigger,TriggerON)),NA())</f>
        <v>-3.3929625101114524E-3</v>
      </c>
      <c r="H106" s="42">
        <f>_xll.qlCalendarAdvance(Calendar,$H105,B106,"f",FALSE)</f>
        <v>42872</v>
      </c>
      <c r="I106" s="139">
        <f>_xll.qlInterestRateIndexValueDate(Index1M,$H106)</f>
        <v>42874</v>
      </c>
      <c r="J106" s="144">
        <f>IFERROR(_xll.qlIndexFixing(Index1M,$H106,TRUE,_xll.ohTrigger(RecalcTrigger,Trigger1M)),NA())</f>
        <v>-3.6044348233785846E-3</v>
      </c>
      <c r="K106" s="44">
        <f>IFERROR(_xll.qlIndexFixing(Index3M,H106,TRUE,_xll.ohTrigger(RecalcTrigger,Trigger3M)),NA())</f>
        <v>-2.9036120860743649E-3</v>
      </c>
      <c r="L106" s="44">
        <f>IFERROR(_xll.qlIndexFixing(Index6M,$H106,TRUE,_xll.ohTrigger(RecalcTrigger,Trigger6M)),NA())</f>
        <v>-1.8262552434886307E-3</v>
      </c>
      <c r="M106" s="145">
        <f>IFERROR(_xll.qlIndexFixing(Index1Y,$H106,TRUE,_xll.ohTrigger(RecalcTrigger,Trigger1Y)),NA())</f>
        <v>-4.057805297341223E-4</v>
      </c>
      <c r="N106" s="144">
        <f>IFERROR(_xll.qlIndexFixing(ONIndex1M,I106,TRUE,_xll.ohTrigger(RecalcTrigger,Trigger1M)),NA())</f>
        <v>-3.589853763252826E-3</v>
      </c>
      <c r="O106" s="44">
        <f>IFERROR(_xll.qlIndexFixing(ONIndex3M,I106,TRUE,_xll.ohTrigger(RecalcTrigger,Trigger3M)),NA())</f>
        <v>-3.0004682585316189E-3</v>
      </c>
      <c r="P106" s="44">
        <f>IFERROR(_xll.qlIndexFixing(ONIndex6M,I106,TRUE,_xll.ohTrigger(RecalcTrigger,Trigger6M)),NA())</f>
        <v>-2.0318154168741387E-3</v>
      </c>
      <c r="Q106" s="145">
        <f>IFERROR(_xll.qlIndexFixing(ONIndex1Y,I106,TRUE,_xll.ohTrigger(RecalcTrigger,Trigger1Y)),NA())</f>
        <v>-8.7110171548054893E-4</v>
      </c>
    </row>
    <row r="107" spans="2:17" x14ac:dyDescent="0.2">
      <c r="B107" s="39" t="s">
        <v>17</v>
      </c>
      <c r="D107" s="42">
        <f>_xll.qlCalendarAdvance(Calendar,$D106,B107,"f",FALSE)</f>
        <v>42873</v>
      </c>
      <c r="E107" s="139">
        <f>_xll.qlInterestRateIndexValueDate(IndexON,D107)</f>
        <v>42873</v>
      </c>
      <c r="F107" s="155">
        <f>IFERROR(_xll.qlIndexFixing(IndexON,D107,TRUE,_xll.ohTrigger(RecalcTrigger,TriggerON)),NA())</f>
        <v>-3.3926941510964426E-3</v>
      </c>
      <c r="H107" s="42">
        <f>_xll.qlCalendarAdvance(Calendar,$H106,B107,"f",FALSE)</f>
        <v>42873</v>
      </c>
      <c r="I107" s="139">
        <f>_xll.qlInterestRateIndexValueDate(Index1M,$H107)</f>
        <v>42877</v>
      </c>
      <c r="J107" s="144">
        <f>IFERROR(_xll.qlIndexFixing(Index1M,$H107,TRUE,_xll.ohTrigger(RecalcTrigger,Trigger1M)),NA())</f>
        <v>-3.6064874176563563E-3</v>
      </c>
      <c r="K107" s="44">
        <f>IFERROR(_xll.qlIndexFixing(Index3M,H107,TRUE,_xll.ohTrigger(RecalcTrigger,Trigger3M)),NA())</f>
        <v>-2.9000000000003181E-3</v>
      </c>
      <c r="L107" s="44">
        <f>IFERROR(_xll.qlIndexFixing(Index6M,$H107,TRUE,_xll.ohTrigger(RecalcTrigger,Trigger6M)),NA())</f>
        <v>-1.820000000000324E-3</v>
      </c>
      <c r="M107" s="145">
        <f>IFERROR(_xll.qlIndexFixing(Index1Y,$H107,TRUE,_xll.ohTrigger(RecalcTrigger,Trigger1Y)),NA())</f>
        <v>-3.9999999977452896E-4</v>
      </c>
      <c r="N107" s="144">
        <f>IFERROR(_xll.qlIndexFixing(ONIndex1M,I107,TRUE,_xll.ohTrigger(RecalcTrigger,Trigger1M)),NA())</f>
        <v>-3.5924994322966697E-3</v>
      </c>
      <c r="O107" s="44">
        <f>IFERROR(_xll.qlIndexFixing(ONIndex3M,I107,TRUE,_xll.ohTrigger(RecalcTrigger,Trigger3M)),NA())</f>
        <v>-3.0008981604057183E-3</v>
      </c>
      <c r="P107" s="44">
        <f>IFERROR(_xll.qlIndexFixing(ONIndex6M,I107,TRUE,_xll.ohTrigger(RecalcTrigger,Trigger6M)),NA())</f>
        <v>-2.0300228270375698E-3</v>
      </c>
      <c r="Q107" s="145">
        <f>IFERROR(_xll.qlIndexFixing(ONIndex1Y,I107,TRUE,_xll.ohTrigger(RecalcTrigger,Trigger1Y)),NA())</f>
        <v>-8.6642508100087667E-4</v>
      </c>
    </row>
    <row r="108" spans="2:17" x14ac:dyDescent="0.2">
      <c r="B108" s="39" t="s">
        <v>17</v>
      </c>
      <c r="D108" s="42">
        <f>_xll.qlCalendarAdvance(Calendar,$D107,B108,"f",FALSE)</f>
        <v>42874</v>
      </c>
      <c r="E108" s="139">
        <f>_xll.qlInterestRateIndexValueDate(IndexON,D108)</f>
        <v>42874</v>
      </c>
      <c r="F108" s="155">
        <f>IFERROR(_xll.qlIndexFixing(IndexON,D108,TRUE,_xll.ohTrigger(RecalcTrigger,TriggerON)),NA())</f>
        <v>-3.3921114944668318E-3</v>
      </c>
      <c r="H108" s="42">
        <f>_xll.qlCalendarAdvance(Calendar,$H107,B108,"f",FALSE)</f>
        <v>42874</v>
      </c>
      <c r="I108" s="139">
        <f>_xll.qlInterestRateIndexValueDate(Index1M,$H108)</f>
        <v>42878</v>
      </c>
      <c r="J108" s="144">
        <f>IFERROR(_xll.qlIndexFixing(Index1M,$H108,TRUE,_xll.ohTrigger(RecalcTrigger,Trigger1M)),NA())</f>
        <v>-3.6068251708624047E-3</v>
      </c>
      <c r="K108" s="44">
        <f>IFERROR(_xll.qlIndexFixing(Index3M,H108,TRUE,_xll.ohTrigger(RecalcTrigger,Trigger3M)),NA())</f>
        <v>-2.8984097111536219E-3</v>
      </c>
      <c r="L108" s="44">
        <f>IFERROR(_xll.qlIndexFixing(Index6M,$H108,TRUE,_xll.ohTrigger(RecalcTrigger,Trigger6M)),NA())</f>
        <v>-1.8174242444912244E-3</v>
      </c>
      <c r="M108" s="145">
        <f>IFERROR(_xll.qlIndexFixing(Index1Y,$H108,TRUE,_xll.ohTrigger(RecalcTrigger,Trigger1Y)),NA())</f>
        <v>-3.9687785356983527E-4</v>
      </c>
      <c r="N108" s="144">
        <f>IFERROR(_xll.qlIndexFixing(ONIndex1M,I108,TRUE,_xll.ohTrigger(RecalcTrigger,Trigger1M)),NA())</f>
        <v>-3.5950263351436362E-3</v>
      </c>
      <c r="O108" s="44">
        <f>IFERROR(_xll.qlIndexFixing(ONIndex3M,I108,TRUE,_xll.ohTrigger(RecalcTrigger,Trigger3M)),NA())</f>
        <v>-3.001191173859219E-3</v>
      </c>
      <c r="P108" s="44">
        <f>IFERROR(_xll.qlIndexFixing(ONIndex6M,I108,TRUE,_xll.ohTrigger(RecalcTrigger,Trigger6M)),NA())</f>
        <v>-2.0282245819647216E-3</v>
      </c>
      <c r="Q108" s="145">
        <f>IFERROR(_xll.qlIndexFixing(ONIndex1Y,I108,TRUE,_xll.ohTrigger(RecalcTrigger,Trigger1Y)),NA())</f>
        <v>-8.6189404289616078E-4</v>
      </c>
    </row>
    <row r="109" spans="2:17" x14ac:dyDescent="0.2">
      <c r="B109" s="39" t="s">
        <v>17</v>
      </c>
      <c r="D109" s="42">
        <f>_xll.qlCalendarAdvance(Calendar,$D108,B109,"f",FALSE)</f>
        <v>42877</v>
      </c>
      <c r="E109" s="139">
        <f>_xll.qlInterestRateIndexValueDate(IndexON,D109)</f>
        <v>42877</v>
      </c>
      <c r="F109" s="155">
        <f>IFERROR(_xll.qlIndexFixing(IndexON,D109,TRUE,_xll.ohTrigger(RecalcTrigger,TriggerON)),NA())</f>
        <v>-3.3915764426106776E-3</v>
      </c>
      <c r="H109" s="42">
        <f>_xll.qlCalendarAdvance(Calendar,$H108,B109,"f",FALSE)</f>
        <v>42877</v>
      </c>
      <c r="I109" s="139">
        <f>_xll.qlInterestRateIndexValueDate(Index1M,$H109)</f>
        <v>42879</v>
      </c>
      <c r="J109" s="144">
        <f>IFERROR(_xll.qlIndexFixing(Index1M,$H109,TRUE,_xll.ohTrigger(RecalcTrigger,Trigger1M)),NA())</f>
        <v>-3.6058829759045741E-3</v>
      </c>
      <c r="K109" s="44">
        <f>IFERROR(_xll.qlIndexFixing(Index3M,H109,TRUE,_xll.ohTrigger(RecalcTrigger,Trigger3M)),NA())</f>
        <v>-2.8968284493382226E-3</v>
      </c>
      <c r="L109" s="44">
        <f>IFERROR(_xll.qlIndexFixing(Index6M,$H109,TRUE,_xll.ohTrigger(RecalcTrigger,Trigger6M)),NA())</f>
        <v>-1.8148349936222951E-3</v>
      </c>
      <c r="M109" s="145">
        <f>IFERROR(_xll.qlIndexFixing(Index1Y,$H109,TRUE,_xll.ohTrigger(RecalcTrigger,Trigger1Y)),NA())</f>
        <v>-3.9377080797029141E-4</v>
      </c>
      <c r="N109" s="144">
        <f>IFERROR(_xll.qlIndexFixing(ONIndex1M,I109,TRUE,_xll.ohTrigger(RecalcTrigger,Trigger1M)),NA())</f>
        <v>-3.5996239093849525E-3</v>
      </c>
      <c r="O109" s="44">
        <f>IFERROR(_xll.qlIndexFixing(ONIndex3M,I109,TRUE,_xll.ohTrigger(RecalcTrigger,Trigger3M)),NA())</f>
        <v>-3.0012742995921826E-3</v>
      </c>
      <c r="P109" s="44">
        <f>IFERROR(_xll.qlIndexFixing(ONIndex6M,I109,TRUE,_xll.ohTrigger(RecalcTrigger,Trigger6M)),NA())</f>
        <v>-2.0245953856212751E-3</v>
      </c>
      <c r="Q109" s="145">
        <f>IFERROR(_xll.qlIndexFixing(ONIndex1Y,I109,TRUE,_xll.ohTrigger(RecalcTrigger,Trigger1Y)),NA())</f>
        <v>-8.533350843675791E-4</v>
      </c>
    </row>
    <row r="110" spans="2:17" x14ac:dyDescent="0.2">
      <c r="B110" s="39" t="s">
        <v>17</v>
      </c>
      <c r="D110" s="42">
        <f>_xll.qlCalendarAdvance(Calendar,$D109,B110,"f",FALSE)</f>
        <v>42878</v>
      </c>
      <c r="E110" s="139">
        <f>_xll.qlInterestRateIndexValueDate(IndexON,D110)</f>
        <v>42878</v>
      </c>
      <c r="F110" s="155">
        <f>IFERROR(_xll.qlIndexFixing(IndexON,D110,TRUE,_xll.ohTrigger(RecalcTrigger,TriggerON)),NA())</f>
        <v>-3.3912836023786141E-3</v>
      </c>
      <c r="H110" s="42">
        <f>_xll.qlCalendarAdvance(Calendar,$H109,B110,"f",FALSE)</f>
        <v>42878</v>
      </c>
      <c r="I110" s="139">
        <f>_xll.qlInterestRateIndexValueDate(Index1M,$H110)</f>
        <v>42880</v>
      </c>
      <c r="J110" s="144">
        <f>IFERROR(_xll.qlIndexFixing(Index1M,$H110,TRUE,_xll.ohTrigger(RecalcTrigger,Trigger1M)),NA())</f>
        <v>-3.6063371998772131E-3</v>
      </c>
      <c r="K110" s="44">
        <f>IFERROR(_xll.qlIndexFixing(Index3M,H110,TRUE,_xll.ohTrigger(RecalcTrigger,Trigger3M)),NA())</f>
        <v>-2.8952551257472483E-3</v>
      </c>
      <c r="L110" s="44">
        <f>IFERROR(_xll.qlIndexFixing(Index6M,$H110,TRUE,_xll.ohTrigger(RecalcTrigger,Trigger6M)),NA())</f>
        <v>-1.8093451116025924E-3</v>
      </c>
      <c r="M110" s="145">
        <f>IFERROR(_xll.qlIndexFixing(Index1Y,$H110,TRUE,_xll.ohTrigger(RecalcTrigger,Trigger1Y)),NA())</f>
        <v>-3.9067886896606473E-4</v>
      </c>
      <c r="N110" s="144">
        <f>IFERROR(_xll.qlIndexFixing(ONIndex1M,I110,TRUE,_xll.ohTrigger(RecalcTrigger,Trigger1M)),NA())</f>
        <v>-3.6038488801581892E-3</v>
      </c>
      <c r="O110" s="44">
        <f>IFERROR(_xll.qlIndexFixing(ONIndex3M,I110,TRUE,_xll.ohTrigger(RecalcTrigger,Trigger3M)),NA())</f>
        <v>-3.0009080037718405E-3</v>
      </c>
      <c r="P110" s="44">
        <f>IFERROR(_xll.qlIndexFixing(ONIndex6M,I110,TRUE,_xll.ohTrigger(RecalcTrigger,Trigger6M)),NA())</f>
        <v>-2.0209651726510458E-3</v>
      </c>
      <c r="Q110" s="145">
        <f>IFERROR(_xll.qlIndexFixing(ONIndex1Y,I110,TRUE,_xll.ohTrigger(RecalcTrigger,Trigger1Y)),NA())</f>
        <v>-8.4530513041247701E-4</v>
      </c>
    </row>
    <row r="111" spans="2:17" x14ac:dyDescent="0.2">
      <c r="B111" s="39" t="s">
        <v>17</v>
      </c>
      <c r="D111" s="42">
        <f>_xll.qlCalendarAdvance(Calendar,$D110,B111,"f",FALSE)</f>
        <v>42879</v>
      </c>
      <c r="E111" s="139">
        <f>_xll.qlInterestRateIndexValueDate(IndexON,D111)</f>
        <v>42879</v>
      </c>
      <c r="F111" s="155">
        <f>IFERROR(_xll.qlIndexFixing(IndexON,D111,TRUE,_xll.ohTrigger(RecalcTrigger,TriggerON)),NA())</f>
        <v>-3.3909844585489068E-3</v>
      </c>
      <c r="H111" s="42">
        <f>_xll.qlCalendarAdvance(Calendar,$H110,B111,"f",FALSE)</f>
        <v>42879</v>
      </c>
      <c r="I111" s="139">
        <f>_xll.qlInterestRateIndexValueDate(Index1M,$H111)</f>
        <v>42881</v>
      </c>
      <c r="J111" s="144">
        <f>IFERROR(_xll.qlIndexFixing(Index1M,$H111,TRUE,_xll.ohTrigger(RecalcTrigger,Trigger1M)),NA())</f>
        <v>-3.6067380840330439E-3</v>
      </c>
      <c r="K111" s="44">
        <f>IFERROR(_xll.qlIndexFixing(Index3M,H111,TRUE,_xll.ohTrigger(RecalcTrigger,Trigger3M)),NA())</f>
        <v>-2.8928813543371372E-3</v>
      </c>
      <c r="L111" s="44">
        <f>IFERROR(_xll.qlIndexFixing(Index6M,$H111,TRUE,_xll.ohTrigger(RecalcTrigger,Trigger6M)),NA())</f>
        <v>-1.8081721664949904E-3</v>
      </c>
      <c r="M111" s="145">
        <f>IFERROR(_xll.qlIndexFixing(Index1Y,$H111,TRUE,_xll.ohTrigger(RecalcTrigger,Trigger1Y)),NA())</f>
        <v>-3.8407440620861241E-4</v>
      </c>
      <c r="N111" s="144">
        <f>IFERROR(_xll.qlIndexFixing(ONIndex1M,I111,TRUE,_xll.ohTrigger(RecalcTrigger,Trigger1M)),NA())</f>
        <v>-3.6057088987773156E-3</v>
      </c>
      <c r="O111" s="44">
        <f>IFERROR(_xll.qlIndexFixing(ONIndex3M,I111,TRUE,_xll.ohTrigger(RecalcTrigger,Trigger3M)),NA())</f>
        <v>-3.0004518202009223E-3</v>
      </c>
      <c r="P111" s="44">
        <f>IFERROR(_xll.qlIndexFixing(ONIndex6M,I111,TRUE,_xll.ohTrigger(RecalcTrigger,Trigger6M)),NA())</f>
        <v>-2.0191312441619758E-3</v>
      </c>
      <c r="Q111" s="145">
        <f>IFERROR(_xll.qlIndexFixing(ONIndex1Y,I111,TRUE,_xll.ohTrigger(RecalcTrigger,Trigger1Y)),NA())</f>
        <v>-8.4156153094205877E-4</v>
      </c>
    </row>
    <row r="112" spans="2:17" x14ac:dyDescent="0.2">
      <c r="B112" s="39" t="s">
        <v>17</v>
      </c>
      <c r="D112" s="42">
        <f>_xll.qlCalendarAdvance(Calendar,$D111,B112,"f",FALSE)</f>
        <v>42880</v>
      </c>
      <c r="E112" s="139">
        <f>_xll.qlInterestRateIndexValueDate(IndexON,D112)</f>
        <v>42880</v>
      </c>
      <c r="F112" s="155">
        <f>IFERROR(_xll.qlIndexFixing(IndexON,D112,TRUE,_xll.ohTrigger(RecalcTrigger,TriggerON)),NA())</f>
        <v>-3.390678542496417E-3</v>
      </c>
      <c r="H112" s="42">
        <f>_xll.qlCalendarAdvance(Calendar,$H111,B112,"f",FALSE)</f>
        <v>42880</v>
      </c>
      <c r="I112" s="139">
        <f>_xll.qlInterestRateIndexValueDate(Index1M,$H112)</f>
        <v>42884</v>
      </c>
      <c r="J112" s="144">
        <f>IFERROR(_xll.qlIndexFixing(Index1M,$H112,TRUE,_xll.ohTrigger(RecalcTrigger,Trigger1M)),NA())</f>
        <v>-3.6052402841940489E-3</v>
      </c>
      <c r="K112" s="44">
        <f>IFERROR(_xll.qlIndexFixing(Index3M,H112,TRUE,_xll.ohTrigger(RecalcTrigger,Trigger3M)),NA())</f>
        <v>-2.889019432568913E-3</v>
      </c>
      <c r="L112" s="44">
        <f>IFERROR(_xll.qlIndexFixing(Index6M,$H112,TRUE,_xll.ohTrigger(RecalcTrigger,Trigger6M)),NA())</f>
        <v>-1.801721355749307E-3</v>
      </c>
      <c r="M112" s="145">
        <f>IFERROR(_xll.qlIndexFixing(Index1Y,$H112,TRUE,_xll.ohTrigger(RecalcTrigger,Trigger1Y)),NA())</f>
        <v>-3.7846200710649148E-4</v>
      </c>
      <c r="N112" s="144">
        <f>IFERROR(_xll.qlIndexFixing(ONIndex1M,I112,TRUE,_xll.ohTrigger(RecalcTrigger,Trigger1M)),NA())</f>
        <v>-3.6074209296943494E-3</v>
      </c>
      <c r="O112" s="44">
        <f>IFERROR(_xll.qlIndexFixing(ONIndex3M,I112,TRUE,_xll.ohTrigger(RecalcTrigger,Trigger3M)),NA())</f>
        <v>-2.9998328460090207E-3</v>
      </c>
      <c r="P112" s="44">
        <f>IFERROR(_xll.qlIndexFixing(ONIndex6M,I112,TRUE,_xll.ohTrigger(RecalcTrigger,Trigger6M)),NA())</f>
        <v>-2.017288697486741E-3</v>
      </c>
      <c r="Q112" s="145">
        <f>IFERROR(_xll.qlIndexFixing(ONIndex1Y,I112,TRUE,_xll.ohTrigger(RecalcTrigger,Trigger1Y)),NA())</f>
        <v>-8.3798731070228172E-4</v>
      </c>
    </row>
    <row r="113" spans="2:17" x14ac:dyDescent="0.2">
      <c r="B113" s="39" t="s">
        <v>17</v>
      </c>
      <c r="D113" s="42">
        <f>_xll.qlCalendarAdvance(Calendar,$D112,B113,"f",FALSE)</f>
        <v>42881</v>
      </c>
      <c r="E113" s="139">
        <f>_xll.qlInterestRateIndexValueDate(IndexON,D113)</f>
        <v>42881</v>
      </c>
      <c r="F113" s="155">
        <f>IFERROR(_xll.qlIndexFixing(IndexON,D113,TRUE,_xll.ohTrigger(RecalcTrigger,TriggerON)),NA())</f>
        <v>-3.3900098672212664E-3</v>
      </c>
      <c r="H113" s="42">
        <f>_xll.qlCalendarAdvance(Calendar,$H112,B113,"f",FALSE)</f>
        <v>42881</v>
      </c>
      <c r="I113" s="139">
        <f>_xll.qlInterestRateIndexValueDate(Index1M,$H113)</f>
        <v>42885</v>
      </c>
      <c r="J113" s="144">
        <f>IFERROR(_xll.qlIndexFixing(Index1M,$H113,TRUE,_xll.ohTrigger(RecalcTrigger,Trigger1M)),NA())</f>
        <v>-3.6044840117829017E-3</v>
      </c>
      <c r="K113" s="44">
        <f>IFERROR(_xll.qlIndexFixing(Index3M,H113,TRUE,_xll.ohTrigger(RecalcTrigger,Trigger3M)),NA())</f>
        <v>-2.8874694630787665E-3</v>
      </c>
      <c r="L113" s="44">
        <f>IFERROR(_xll.qlIndexFixing(Index6M,$H113,TRUE,_xll.ohTrigger(RecalcTrigger,Trigger6M)),NA())</f>
        <v>-1.7990723703426269E-3</v>
      </c>
      <c r="M113" s="145">
        <f>IFERROR(_xll.qlIndexFixing(Index1Y,$H113,TRUE,_xll.ohTrigger(RecalcTrigger,Trigger1Y)),NA())</f>
        <v>-3.7544539932659173E-4</v>
      </c>
      <c r="N113" s="144">
        <f>IFERROR(_xll.qlIndexFixing(ONIndex1M,I113,TRUE,_xll.ohTrigger(RecalcTrigger,Trigger1M)),NA())</f>
        <v>-3.6089801028849067E-3</v>
      </c>
      <c r="O113" s="44">
        <f>IFERROR(_xll.qlIndexFixing(ONIndex3M,I113,TRUE,_xll.ohTrigger(RecalcTrigger,Trigger3M)),NA())</f>
        <v>-2.9990467645690799E-3</v>
      </c>
      <c r="P113" s="44">
        <f>IFERROR(_xll.qlIndexFixing(ONIndex6M,I113,TRUE,_xll.ohTrigger(RecalcTrigger,Trigger6M)),NA())</f>
        <v>-2.0154370390601528E-3</v>
      </c>
      <c r="Q113" s="145">
        <f>IFERROR(_xll.qlIndexFixing(ONIndex1Y,I113,TRUE,_xll.ohTrigger(RecalcTrigger,Trigger1Y)),NA())</f>
        <v>-8.3458643304279434E-4</v>
      </c>
    </row>
    <row r="114" spans="2:17" x14ac:dyDescent="0.2">
      <c r="B114" s="39" t="s">
        <v>17</v>
      </c>
      <c r="D114" s="42">
        <f>_xll.qlCalendarAdvance(Calendar,$D113,B114,"f",FALSE)</f>
        <v>42884</v>
      </c>
      <c r="E114" s="139">
        <f>_xll.qlInterestRateIndexValueDate(IndexON,D114)</f>
        <v>42884</v>
      </c>
      <c r="F114" s="155">
        <f>IFERROR(_xll.qlIndexFixing(IndexON,D114,TRUE,_xll.ohTrigger(RecalcTrigger,TriggerON)),NA())</f>
        <v>-3.3893777731641705E-3</v>
      </c>
      <c r="H114" s="42">
        <f>_xll.qlCalendarAdvance(Calendar,$H113,B114,"f",FALSE)</f>
        <v>42884</v>
      </c>
      <c r="I114" s="139">
        <f>_xll.qlInterestRateIndexValueDate(Index1M,$H114)</f>
        <v>42886</v>
      </c>
      <c r="J114" s="144">
        <f>IFERROR(_xll.qlIndexFixing(Index1M,$H114,TRUE,_xll.ohTrigger(RecalcTrigger,Trigger1M)),NA())</f>
        <v>-3.6044792841698481E-3</v>
      </c>
      <c r="K114" s="44">
        <f>IFERROR(_xll.qlIndexFixing(Index3M,H114,TRUE,_xll.ohTrigger(RecalcTrigger,Trigger3M)),NA())</f>
        <v>-2.8859208960202686E-3</v>
      </c>
      <c r="L114" s="44">
        <f>IFERROR(_xll.qlIndexFixing(Index6M,$H114,TRUE,_xll.ohTrigger(RecalcTrigger,Trigger6M)),NA())</f>
        <v>-1.7978799466011523E-3</v>
      </c>
      <c r="M114" s="145">
        <f>IFERROR(_xll.qlIndexFixing(Index1Y,$H114,TRUE,_xll.ohTrigger(RecalcTrigger,Trigger1Y)),NA())</f>
        <v>-3.7244375911688895E-4</v>
      </c>
      <c r="N114" s="144">
        <f>IFERROR(_xll.qlIndexFixing(ONIndex1M,I114,TRUE,_xll.ohTrigger(RecalcTrigger,Trigger1M)),NA())</f>
        <v>-3.611528340492498E-3</v>
      </c>
      <c r="O114" s="44">
        <f>IFERROR(_xll.qlIndexFixing(ONIndex3M,I114,TRUE,_xll.ohTrigger(RecalcTrigger,Trigger3M)),NA())</f>
        <v>-2.996871043099425E-3</v>
      </c>
      <c r="P114" s="44">
        <f>IFERROR(_xll.qlIndexFixing(ONIndex6M,I114,TRUE,_xll.ohTrigger(RecalcTrigger,Trigger6M)),NA())</f>
        <v>-2.0116896384969607E-3</v>
      </c>
      <c r="Q114" s="145">
        <f>IFERROR(_xll.qlIndexFixing(ONIndex1Y,I114,TRUE,_xll.ohTrigger(RecalcTrigger,Trigger1Y)),NA())</f>
        <v>-8.2838039998200941E-4</v>
      </c>
    </row>
    <row r="115" spans="2:17" x14ac:dyDescent="0.2">
      <c r="B115" s="39" t="s">
        <v>17</v>
      </c>
      <c r="D115" s="42">
        <f>_xll.qlCalendarAdvance(Calendar,$D114,B115,"f",FALSE)</f>
        <v>42885</v>
      </c>
      <c r="E115" s="139">
        <f>_xll.qlInterestRateIndexValueDate(IndexON,D115)</f>
        <v>42885</v>
      </c>
      <c r="F115" s="155">
        <f>IFERROR(_xll.qlIndexFixing(IndexON,D115,TRUE,_xll.ohTrigger(RecalcTrigger,TriggerON)),NA())</f>
        <v>-3.3890309593065382E-3</v>
      </c>
      <c r="H115" s="42">
        <f>_xll.qlCalendarAdvance(Calendar,$H114,B115,"f",FALSE)</f>
        <v>42885</v>
      </c>
      <c r="I115" s="139">
        <f>_xll.qlInterestRateIndexValueDate(Index1M,$H115)</f>
        <v>42887</v>
      </c>
      <c r="J115" s="144">
        <f>IFERROR(_xll.qlIndexFixing(Index1M,$H115,TRUE,_xll.ohTrigger(RecalcTrigger,Trigger1M)),NA())</f>
        <v>-3.6018204686094624E-3</v>
      </c>
      <c r="K115" s="44">
        <f>IFERROR(_xll.qlIndexFixing(Index3M,H115,TRUE,_xll.ohTrigger(RecalcTrigger,Trigger3M)),NA())</f>
        <v>-2.8843726416008159E-3</v>
      </c>
      <c r="L115" s="44">
        <f>IFERROR(_xll.qlIndexFixing(Index6M,$H115,TRUE,_xll.ohTrigger(RecalcTrigger,Trigger6M)),NA())</f>
        <v>-1.7952202195361134E-3</v>
      </c>
      <c r="M115" s="145">
        <f>IFERROR(_xll.qlIndexFixing(Index1Y,$H115,TRUE,_xll.ohTrigger(RecalcTrigger,Trigger1Y)),NA())</f>
        <v>-3.6945703414335558E-4</v>
      </c>
      <c r="N115" s="144">
        <f>IFERROR(_xll.qlIndexFixing(ONIndex1M,I115,TRUE,_xll.ohTrigger(RecalcTrigger,Trigger1M)),NA())</f>
        <v>-3.6135908129786287E-3</v>
      </c>
      <c r="O115" s="44">
        <f>IFERROR(_xll.qlIndexFixing(ONIndex3M,I115,TRUE,_xll.ohTrigger(RecalcTrigger,Trigger3M)),NA())</f>
        <v>-2.9941450228765376E-3</v>
      </c>
      <c r="P115" s="44">
        <f>IFERROR(_xll.qlIndexFixing(ONIndex6M,I115,TRUE,_xll.ohTrigger(RecalcTrigger,Trigger6M)),NA())</f>
        <v>-2.0079294099417666E-3</v>
      </c>
      <c r="Q115" s="145">
        <f>IFERROR(_xll.qlIndexFixing(ONIndex1Y,I115,TRUE,_xll.ohTrigger(RecalcTrigger,Trigger1Y)),NA())</f>
        <v>-8.2279562611198287E-4</v>
      </c>
    </row>
    <row r="116" spans="2:17" x14ac:dyDescent="0.2">
      <c r="B116" s="39" t="s">
        <v>17</v>
      </c>
      <c r="D116" s="42">
        <f>_xll.qlCalendarAdvance(Calendar,$D115,B116,"f",FALSE)</f>
        <v>42886</v>
      </c>
      <c r="E116" s="139">
        <f>_xll.qlInterestRateIndexValueDate(IndexON,D116)</f>
        <v>42886</v>
      </c>
      <c r="F116" s="155">
        <f>IFERROR(_xll.qlIndexFixing(IndexON,D116,TRUE,_xll.ohTrigger(RecalcTrigger,TriggerON)),NA())</f>
        <v>-3.3886745589173373E-3</v>
      </c>
      <c r="H116" s="42">
        <f>_xll.qlCalendarAdvance(Calendar,$H115,B116,"f",FALSE)</f>
        <v>42886</v>
      </c>
      <c r="I116" s="139">
        <f>_xll.qlInterestRateIndexValueDate(Index1M,$H116)</f>
        <v>42888</v>
      </c>
      <c r="J116" s="144">
        <f>IFERROR(_xll.qlIndexFixing(Index1M,$H116,TRUE,_xll.ohTrigger(RecalcTrigger,Trigger1M)),NA())</f>
        <v>-3.6016256187625601E-3</v>
      </c>
      <c r="K116" s="44">
        <f>IFERROR(_xll.qlIndexFixing(Index3M,H116,TRUE,_xll.ohTrigger(RecalcTrigger,Trigger3M)),NA())</f>
        <v>-2.8821781168914336E-3</v>
      </c>
      <c r="L116" s="44">
        <f>IFERROR(_xll.qlIndexFixing(Index6M,$H116,TRUE,_xll.ohTrigger(RecalcTrigger,Trigger6M)),NA())</f>
        <v>-1.7896317339904813E-3</v>
      </c>
      <c r="M116" s="145">
        <f>IFERROR(_xll.qlIndexFixing(Index1Y,$H116,TRUE,_xll.ohTrigger(RecalcTrigger,Trigger1Y)),NA())</f>
        <v>-3.6314129723781274E-4</v>
      </c>
      <c r="N116" s="144">
        <f>IFERROR(_xll.qlIndexFixing(ONIndex1M,I116,TRUE,_xll.ohTrigger(RecalcTrigger,Trigger1M)),NA())</f>
        <v>-3.6143126435739248E-3</v>
      </c>
      <c r="O116" s="44">
        <f>IFERROR(_xll.qlIndexFixing(ONIndex3M,I116,TRUE,_xll.ohTrigger(RecalcTrigger,Trigger3M)),NA())</f>
        <v>-2.9924586485563509E-3</v>
      </c>
      <c r="P116" s="44">
        <f>IFERROR(_xll.qlIndexFixing(ONIndex6M,I116,TRUE,_xll.ohTrigger(RecalcTrigger,Trigger6M)),NA())</f>
        <v>-2.0060247848041612E-3</v>
      </c>
      <c r="Q116" s="145">
        <f>IFERROR(_xll.qlIndexFixing(ONIndex1Y,I116,TRUE,_xll.ohTrigger(RecalcTrigger,Trigger1Y)),NA())</f>
        <v>-8.203209190327243E-4</v>
      </c>
    </row>
    <row r="117" spans="2:17" x14ac:dyDescent="0.2">
      <c r="B117" s="39" t="s">
        <v>17</v>
      </c>
      <c r="D117" s="42">
        <f>_xll.qlCalendarAdvance(Calendar,$D116,B117,"f",FALSE)</f>
        <v>42887</v>
      </c>
      <c r="E117" s="139">
        <f>_xll.qlInterestRateIndexValueDate(IndexON,D117)</f>
        <v>42887</v>
      </c>
      <c r="F117" s="155">
        <f>IFERROR(_xll.qlIndexFixing(IndexON,D117,TRUE,_xll.ohTrigger(RecalcTrigger,TriggerON)),NA())</f>
        <v>-3.3883081028918127E-3</v>
      </c>
      <c r="H117" s="42">
        <f>_xll.qlCalendarAdvance(Calendar,$H116,B117,"f",FALSE)</f>
        <v>42887</v>
      </c>
      <c r="I117" s="139">
        <f>_xll.qlInterestRateIndexValueDate(Index1M,$H117)</f>
        <v>42891</v>
      </c>
      <c r="J117" s="144">
        <f>IFERROR(_xll.qlIndexFixing(Index1M,$H117,TRUE,_xll.ohTrigger(RecalcTrigger,Trigger1M)),NA())</f>
        <v>-3.5989579398174598E-3</v>
      </c>
      <c r="K117" s="44">
        <f>IFERROR(_xll.qlIndexFixing(Index3M,H117,TRUE,_xll.ohTrigger(RecalcTrigger,Trigger3M)),NA())</f>
        <v>-2.8781609495479154E-3</v>
      </c>
      <c r="L117" s="44">
        <f>IFERROR(_xll.qlIndexFixing(Index6M,$H117,TRUE,_xll.ohTrigger(RecalcTrigger,Trigger6M)),NA())</f>
        <v>-1.7845408953876167E-3</v>
      </c>
      <c r="M117" s="145">
        <f>IFERROR(_xll.qlIndexFixing(Index1Y,$H117,TRUE,_xll.ohTrigger(RecalcTrigger,Trigger1Y)),NA())</f>
        <v>-3.5765794829712788E-4</v>
      </c>
      <c r="N117" s="144">
        <f>IFERROR(_xll.qlIndexFixing(ONIndex1M,I117,TRUE,_xll.ohTrigger(RecalcTrigger,Trigger1M)),NA())</f>
        <v>-3.614852395177337E-3</v>
      </c>
      <c r="O117" s="44">
        <f>IFERROR(_xll.qlIndexFixing(ONIndex3M,I117,TRUE,_xll.ohTrigger(RecalcTrigger,Trigger3M)),NA())</f>
        <v>-2.9905792646278684E-3</v>
      </c>
      <c r="P117" s="44">
        <f>IFERROR(_xll.qlIndexFixing(ONIndex6M,I117,TRUE,_xll.ohTrigger(RecalcTrigger,Trigger6M)),NA())</f>
        <v>-2.0041080851251891E-3</v>
      </c>
      <c r="Q117" s="145">
        <f>IFERROR(_xll.qlIndexFixing(ONIndex1Y,I117,TRUE,_xll.ohTrigger(RecalcTrigger,Trigger1Y)),NA())</f>
        <v>-8.1804333734947221E-4</v>
      </c>
    </row>
    <row r="118" spans="2:17" x14ac:dyDescent="0.2">
      <c r="B118" s="39" t="s">
        <v>17</v>
      </c>
      <c r="D118" s="42">
        <f>_xll.qlCalendarAdvance(Calendar,$D117,B118,"f",FALSE)</f>
        <v>42888</v>
      </c>
      <c r="E118" s="139">
        <f>_xll.qlInterestRateIndexValueDate(IndexON,D118)</f>
        <v>42888</v>
      </c>
      <c r="F118" s="155">
        <f>IFERROR(_xll.qlIndexFixing(IndexON,D118,TRUE,_xll.ohTrigger(RecalcTrigger,TriggerON)),NA())</f>
        <v>-3.3875074503075808E-3</v>
      </c>
      <c r="H118" s="42">
        <f>_xll.qlCalendarAdvance(Calendar,$H117,B118,"f",FALSE)</f>
        <v>42888</v>
      </c>
      <c r="I118" s="139">
        <f>_xll.qlInterestRateIndexValueDate(Index1M,$H118)</f>
        <v>42892</v>
      </c>
      <c r="J118" s="144">
        <f>IFERROR(_xll.qlIndexFixing(Index1M,$H118,TRUE,_xll.ohTrigger(RecalcTrigger,Trigger1M)),NA())</f>
        <v>-3.5976951858813777E-3</v>
      </c>
      <c r="K118" s="44">
        <f>IFERROR(_xll.qlIndexFixing(Index3M,H118,TRUE,_xll.ohTrigger(RecalcTrigger,Trigger3M)),NA())</f>
        <v>-2.876597906518561E-3</v>
      </c>
      <c r="L118" s="44">
        <f>IFERROR(_xll.qlIndexFixing(Index6M,$H118,TRUE,_xll.ohTrigger(RecalcTrigger,Trigger6M)),NA())</f>
        <v>-1.7818666474198463E-3</v>
      </c>
      <c r="M118" s="145">
        <f>IFERROR(_xll.qlIndexFixing(Index1Y,$H118,TRUE,_xll.ohTrigger(RecalcTrigger,Trigger1Y)),NA())</f>
        <v>-3.5474472285673914E-4</v>
      </c>
      <c r="N118" s="144">
        <f>IFERROR(_xll.qlIndexFixing(ONIndex1M,I118,TRUE,_xll.ohTrigger(RecalcTrigger,Trigger1M)),NA())</f>
        <v>-3.6152051972448973E-3</v>
      </c>
      <c r="O118" s="44">
        <f>IFERROR(_xll.qlIndexFixing(ONIndex3M,I118,TRUE,_xll.ohTrigger(RecalcTrigger,Trigger3M)),NA())</f>
        <v>-2.9885025539044818E-3</v>
      </c>
      <c r="P118" s="44">
        <f>IFERROR(_xll.qlIndexFixing(ONIndex6M,I118,TRUE,_xll.ohTrigger(RecalcTrigger,Trigger6M)),NA())</f>
        <v>-2.0021788168200771E-3</v>
      </c>
      <c r="Q118" s="145">
        <f>IFERROR(_xll.qlIndexFixing(ONIndex1Y,I118,TRUE,_xll.ohTrigger(RecalcTrigger,Trigger1Y)),NA())</f>
        <v>-8.1596684469165126E-4</v>
      </c>
    </row>
    <row r="119" spans="2:17" x14ac:dyDescent="0.2">
      <c r="B119" s="39" t="s">
        <v>17</v>
      </c>
      <c r="D119" s="42">
        <f>_xll.qlCalendarAdvance(Calendar,$D118,B119,"f",FALSE)</f>
        <v>42891</v>
      </c>
      <c r="E119" s="139">
        <f>_xll.qlInterestRateIndexValueDate(IndexON,D119)</f>
        <v>42891</v>
      </c>
      <c r="F119" s="155">
        <f>IFERROR(_xll.qlIndexFixing(IndexON,D119,TRUE,_xll.ohTrigger(RecalcTrigger,TriggerON)),NA())</f>
        <v>-3.3867323404912497E-3</v>
      </c>
      <c r="H119" s="42">
        <f>_xll.qlCalendarAdvance(Calendar,$H118,B119,"f",FALSE)</f>
        <v>42891</v>
      </c>
      <c r="I119" s="139">
        <f>_xll.qlInterestRateIndexValueDate(Index1M,$H119)</f>
        <v>42893</v>
      </c>
      <c r="J119" s="144">
        <f>IFERROR(_xll.qlIndexFixing(Index1M,$H119,TRUE,_xll.ohTrigger(RecalcTrigger,Trigger1M)),NA())</f>
        <v>-3.5964153586864889E-3</v>
      </c>
      <c r="K119" s="44">
        <f>IFERROR(_xll.qlIndexFixing(Index3M,H119,TRUE,_xll.ohTrigger(RecalcTrigger,Trigger3M)),NA())</f>
        <v>-2.8750286344197723E-3</v>
      </c>
      <c r="L119" s="44">
        <f>IFERROR(_xll.qlIndexFixing(Index6M,$H119,TRUE,_xll.ohTrigger(RecalcTrigger,Trigger6M)),NA())</f>
        <v>-1.7791929601615874E-3</v>
      </c>
      <c r="M119" s="145">
        <f>IFERROR(_xll.qlIndexFixing(Index1Y,$H119,TRUE,_xll.ohTrigger(RecalcTrigger,Trigger1Y)),NA())</f>
        <v>-3.5184592366306822E-4</v>
      </c>
      <c r="N119" s="144">
        <f>IFERROR(_xll.qlIndexFixing(ONIndex1M,I119,TRUE,_xll.ohTrigger(RecalcTrigger,Trigger1M)),NA())</f>
        <v>-3.615226979714059E-3</v>
      </c>
      <c r="O119" s="44">
        <f>IFERROR(_xll.qlIndexFixing(ONIndex3M,I119,TRUE,_xll.ohTrigger(RecalcTrigger,Trigger3M)),NA())</f>
        <v>-2.9836450636144818E-3</v>
      </c>
      <c r="P119" s="44">
        <f>IFERROR(_xll.qlIndexFixing(ONIndex6M,I119,TRUE,_xll.ohTrigger(RecalcTrigger,Trigger6M)),NA())</f>
        <v>-1.9982648241967382E-3</v>
      </c>
      <c r="Q119" s="145">
        <f>IFERROR(_xll.qlIndexFixing(ONIndex1Y,I119,TRUE,_xll.ohTrigger(RecalcTrigger,Trigger1Y)),NA())</f>
        <v>-8.1250214180705882E-4</v>
      </c>
    </row>
    <row r="120" spans="2:17" x14ac:dyDescent="0.2">
      <c r="B120" s="39" t="s">
        <v>17</v>
      </c>
      <c r="D120" s="42">
        <f>_xll.qlCalendarAdvance(Calendar,$D119,B120,"f",FALSE)</f>
        <v>42892</v>
      </c>
      <c r="E120" s="139">
        <f>_xll.qlInterestRateIndexValueDate(IndexON,D120)</f>
        <v>42892</v>
      </c>
      <c r="F120" s="155">
        <f>IFERROR(_xll.qlIndexFixing(IndexON,D120,TRUE,_xll.ohTrigger(RecalcTrigger,TriggerON)),NA())</f>
        <v>-3.3863085703123019E-3</v>
      </c>
      <c r="H120" s="42">
        <f>_xll.qlCalendarAdvance(Calendar,$H119,B120,"f",FALSE)</f>
        <v>42892</v>
      </c>
      <c r="I120" s="139">
        <f>_xll.qlInterestRateIndexValueDate(Index1M,$H120)</f>
        <v>42894</v>
      </c>
      <c r="J120" s="144">
        <f>IFERROR(_xll.qlIndexFixing(Index1M,$H120,TRUE,_xll.ohTrigger(RecalcTrigger,Trigger1M)),NA())</f>
        <v>-3.5939823724523423E-3</v>
      </c>
      <c r="K120" s="44">
        <f>IFERROR(_xll.qlIndexFixing(Index3M,H120,TRUE,_xll.ohTrigger(RecalcTrigger,Trigger3M)),NA())</f>
        <v>-2.8734520424714746E-3</v>
      </c>
      <c r="L120" s="44">
        <f>IFERROR(_xll.qlIndexFixing(Index6M,$H120,TRUE,_xll.ohTrigger(RecalcTrigger,Trigger6M)),NA())</f>
        <v>-1.7765210236860168E-3</v>
      </c>
      <c r="M120" s="145">
        <f>IFERROR(_xll.qlIndexFixing(Index1Y,$H120,TRUE,_xll.ohTrigger(RecalcTrigger,Trigger1Y)),NA())</f>
        <v>-3.4896144005219863E-4</v>
      </c>
      <c r="N120" s="144">
        <f>IFERROR(_xll.qlIndexFixing(ONIndex1M,I120,TRUE,_xll.ohTrigger(RecalcTrigger,Trigger1M)),NA())</f>
        <v>-3.6146495067512774E-3</v>
      </c>
      <c r="O120" s="44">
        <f>IFERROR(_xll.qlIndexFixing(ONIndex3M,I120,TRUE,_xll.ohTrigger(RecalcTrigger,Trigger3M)),NA())</f>
        <v>-2.978136104565543E-3</v>
      </c>
      <c r="P120" s="44">
        <f>IFERROR(_xll.qlIndexFixing(ONIndex6M,I120,TRUE,_xll.ohTrigger(RecalcTrigger,Trigger6M)),NA())</f>
        <v>-1.9943261824773018E-3</v>
      </c>
      <c r="Q120" s="145">
        <f>IFERROR(_xll.qlIndexFixing(ONIndex1Y,I120,TRUE,_xll.ohTrigger(RecalcTrigger,Trigger1Y)),NA())</f>
        <v>-8.0975104125968755E-4</v>
      </c>
    </row>
    <row r="121" spans="2:17" x14ac:dyDescent="0.2">
      <c r="B121" s="39" t="s">
        <v>17</v>
      </c>
      <c r="D121" s="42">
        <f>_xll.qlCalendarAdvance(Calendar,$D120,B121,"f",FALSE)</f>
        <v>42893</v>
      </c>
      <c r="E121" s="139">
        <f>_xll.qlInterestRateIndexValueDate(IndexON,D121)</f>
        <v>42893</v>
      </c>
      <c r="F121" s="155">
        <f>IFERROR(_xll.qlIndexFixing(IndexON,D121,TRUE,_xll.ohTrigger(RecalcTrigger,TriggerON)),NA())</f>
        <v>-3.3858719301482765E-3</v>
      </c>
      <c r="H121" s="42">
        <f>_xll.qlCalendarAdvance(Calendar,$H120,B121,"f",FALSE)</f>
        <v>42893</v>
      </c>
      <c r="I121" s="139">
        <f>_xll.qlInterestRateIndexValueDate(Index1M,$H121)</f>
        <v>42895</v>
      </c>
      <c r="J121" s="144">
        <f>IFERROR(_xll.qlIndexFixing(Index1M,$H121,TRUE,_xll.ohTrigger(RecalcTrigger,Trigger1M)),NA())</f>
        <v>-3.5933338503100639E-3</v>
      </c>
      <c r="K121" s="44">
        <f>IFERROR(_xll.qlIndexFixing(Index3M,H121,TRUE,_xll.ohTrigger(RecalcTrigger,Trigger3M)),NA())</f>
        <v>-2.8710953937471206E-3</v>
      </c>
      <c r="L121" s="44">
        <f>IFERROR(_xll.qlIndexFixing(Index6M,$H121,TRUE,_xll.ohTrigger(RecalcTrigger,Trigger6M)),NA())</f>
        <v>-1.7710027406961358E-3</v>
      </c>
      <c r="M121" s="145">
        <f>IFERROR(_xll.qlIndexFixing(Index1Y,$H121,TRUE,_xll.ohTrigger(RecalcTrigger,Trigger1Y)),NA())</f>
        <v>-3.4296807314998653E-4</v>
      </c>
      <c r="N121" s="144">
        <f>IFERROR(_xll.qlIndexFixing(ONIndex1M,I121,TRUE,_xll.ohTrigger(RecalcTrigger,Trigger1M)),NA())</f>
        <v>-3.6139945082158675E-3</v>
      </c>
      <c r="O121" s="44">
        <f>IFERROR(_xll.qlIndexFixing(ONIndex3M,I121,TRUE,_xll.ohTrigger(RecalcTrigger,Trigger3M)),NA())</f>
        <v>-2.9750080053059236E-3</v>
      </c>
      <c r="P121" s="44">
        <f>IFERROR(_xll.qlIndexFixing(ONIndex6M,I121,TRUE,_xll.ohTrigger(RecalcTrigger,Trigger6M)),NA())</f>
        <v>-1.9923266644461535E-3</v>
      </c>
      <c r="Q121" s="145">
        <f>IFERROR(_xll.qlIndexFixing(ONIndex1Y,I121,TRUE,_xll.ohTrigger(RecalcTrigger,Trigger1Y)),NA())</f>
        <v>-8.0873945084825039E-4</v>
      </c>
    </row>
    <row r="122" spans="2:17" x14ac:dyDescent="0.2">
      <c r="B122" s="39" t="s">
        <v>17</v>
      </c>
      <c r="D122" s="42">
        <f>_xll.qlCalendarAdvance(Calendar,$D121,B122,"f",FALSE)</f>
        <v>42894</v>
      </c>
      <c r="E122" s="139">
        <f>_xll.qlInterestRateIndexValueDate(IndexON,D122)</f>
        <v>42894</v>
      </c>
      <c r="F122" s="155">
        <f>IFERROR(_xll.qlIndexFixing(IndexON,D122,TRUE,_xll.ohTrigger(RecalcTrigger,TriggerON)),NA())</f>
        <v>-3.3854219508944183E-3</v>
      </c>
      <c r="H122" s="42">
        <f>_xll.qlCalendarAdvance(Calendar,$H121,B122,"f",FALSE)</f>
        <v>42894</v>
      </c>
      <c r="I122" s="139">
        <f>_xll.qlInterestRateIndexValueDate(Index1M,$H122)</f>
        <v>42898</v>
      </c>
      <c r="J122" s="144">
        <f>IFERROR(_xll.qlIndexFixing(Index1M,$H122,TRUE,_xll.ohTrigger(RecalcTrigger,Trigger1M)),NA())</f>
        <v>-3.5903336008384912E-3</v>
      </c>
      <c r="K122" s="44">
        <f>IFERROR(_xll.qlIndexFixing(Index3M,H122,TRUE,_xll.ohTrigger(RecalcTrigger,Trigger3M)),NA())</f>
        <v>-2.8670506557173228E-3</v>
      </c>
      <c r="L122" s="44">
        <f>IFERROR(_xll.qlIndexFixing(Index6M,$H122,TRUE,_xll.ohTrigger(RecalcTrigger,Trigger6M)),NA())</f>
        <v>-1.7658751137514296E-3</v>
      </c>
      <c r="M122" s="145">
        <f>IFERROR(_xll.qlIndexFixing(Index1Y,$H122,TRUE,_xll.ohTrigger(RecalcTrigger,Trigger1Y)),NA())</f>
        <v>-3.3756415649187983E-4</v>
      </c>
      <c r="N122" s="144">
        <f>IFERROR(_xll.qlIndexFixing(ONIndex1M,I122,TRUE,_xll.ohTrigger(RecalcTrigger,Trigger1M)),NA())</f>
        <v>-3.6131233388791983E-3</v>
      </c>
      <c r="O122" s="44">
        <f>IFERROR(_xll.qlIndexFixing(ONIndex3M,I122,TRUE,_xll.ohTrigger(RecalcTrigger,Trigger3M)),NA())</f>
        <v>-2.9716566772908237E-3</v>
      </c>
      <c r="P122" s="44">
        <f>IFERROR(_xll.qlIndexFixing(ONIndex6M,I122,TRUE,_xll.ohTrigger(RecalcTrigger,Trigger6M)),NA())</f>
        <v>-1.9903116153185962E-3</v>
      </c>
      <c r="Q122" s="145">
        <f>IFERROR(_xll.qlIndexFixing(ONIndex1Y,I122,TRUE,_xll.ohTrigger(RecalcTrigger,Trigger1Y)),NA())</f>
        <v>-8.0795273211808905E-4</v>
      </c>
    </row>
    <row r="123" spans="2:17" x14ac:dyDescent="0.2">
      <c r="B123" s="39" t="s">
        <v>17</v>
      </c>
      <c r="D123" s="42">
        <f>_xll.qlCalendarAdvance(Calendar,$D122,B123,"f",FALSE)</f>
        <v>42895</v>
      </c>
      <c r="E123" s="139">
        <f>_xll.qlInterestRateIndexValueDate(IndexON,D123)</f>
        <v>42895</v>
      </c>
      <c r="F123" s="155">
        <f>IFERROR(_xll.qlIndexFixing(IndexON,D123,TRUE,_xll.ohTrigger(RecalcTrigger,TriggerON)),NA())</f>
        <v>-3.3844433657481687E-3</v>
      </c>
      <c r="H123" s="42">
        <f>_xll.qlCalendarAdvance(Calendar,$H122,B123,"f",FALSE)</f>
        <v>42895</v>
      </c>
      <c r="I123" s="139">
        <f>_xll.qlInterestRateIndexValueDate(Index1M,$H123)</f>
        <v>42899</v>
      </c>
      <c r="J123" s="144">
        <f>IFERROR(_xll.qlIndexFixing(Index1M,$H123,TRUE,_xll.ohTrigger(RecalcTrigger,Trigger1M)),NA())</f>
        <v>-3.5893003737346163E-3</v>
      </c>
      <c r="K123" s="44">
        <f>IFERROR(_xll.qlIndexFixing(Index3M,H123,TRUE,_xll.ohTrigger(RecalcTrigger,Trigger3M)),NA())</f>
        <v>-2.8654210979303534E-3</v>
      </c>
      <c r="L123" s="44">
        <f>IFERROR(_xll.qlIndexFixing(Index6M,$H123,TRUE,_xll.ohTrigger(RecalcTrigger,Trigger6M)),NA())</f>
        <v>-1.7632303089607359E-3</v>
      </c>
      <c r="M123" s="145">
        <f>IFERROR(_xll.qlIndexFixing(Index1Y,$H123,TRUE,_xll.ohTrigger(RecalcTrigger,Trigger1Y)),NA())</f>
        <v>-3.3474929916744528E-4</v>
      </c>
      <c r="N123" s="144">
        <f>IFERROR(_xll.qlIndexFixing(ONIndex1M,I123,TRUE,_xll.ohTrigger(RecalcTrigger,Trigger1M)),NA())</f>
        <v>-3.6120311284371098E-3</v>
      </c>
      <c r="O123" s="44">
        <f>IFERROR(_xll.qlIndexFixing(ONIndex3M,I123,TRUE,_xll.ohTrigger(RecalcTrigger,Trigger3M)),NA())</f>
        <v>-2.9680778036134114E-3</v>
      </c>
      <c r="P123" s="44">
        <f>IFERROR(_xll.qlIndexFixing(ONIndex6M,I123,TRUE,_xll.ohTrigger(RecalcTrigger,Trigger6M)),NA())</f>
        <v>-1.9882805407300808E-3</v>
      </c>
      <c r="Q123" s="145">
        <f>IFERROR(_xll.qlIndexFixing(ONIndex1Y,I123,TRUE,_xll.ohTrigger(RecalcTrigger,Trigger1Y)),NA())</f>
        <v>-8.0739484901837244E-4</v>
      </c>
    </row>
    <row r="124" spans="2:17" x14ac:dyDescent="0.2">
      <c r="B124" s="39" t="s">
        <v>17</v>
      </c>
      <c r="D124" s="42">
        <f>_xll.qlCalendarAdvance(Calendar,$D123,B124,"f",FALSE)</f>
        <v>42898</v>
      </c>
      <c r="E124" s="139">
        <f>_xll.qlInterestRateIndexValueDate(IndexON,D124)</f>
        <v>42898</v>
      </c>
      <c r="F124" s="155">
        <f>IFERROR(_xll.qlIndexFixing(IndexON,D124,TRUE,_xll.ohTrigger(RecalcTrigger,TriggerON)),NA())</f>
        <v>-3.3834792635634159E-3</v>
      </c>
      <c r="H124" s="42">
        <f>_xll.qlCalendarAdvance(Calendar,$H123,B124,"f",FALSE)</f>
        <v>42898</v>
      </c>
      <c r="I124" s="139">
        <f>_xll.qlInterestRateIndexValueDate(Index1M,$H124)</f>
        <v>42900</v>
      </c>
      <c r="J124" s="144">
        <f>IFERROR(_xll.qlIndexFixing(Index1M,$H124,TRUE,_xll.ohTrigger(RecalcTrigger,Trigger1M)),NA())</f>
        <v>-3.5883697222027777E-3</v>
      </c>
      <c r="K124" s="44">
        <f>IFERROR(_xll.qlIndexFixing(Index3M,H124,TRUE,_xll.ohTrigger(RecalcTrigger,Trigger3M)),NA())</f>
        <v>-2.8637776726683894E-3</v>
      </c>
      <c r="L124" s="44">
        <f>IFERROR(_xll.qlIndexFixing(Index6M,$H124,TRUE,_xll.ohTrigger(RecalcTrigger,Trigger6M)),NA())</f>
        <v>-1.7605947113958436E-3</v>
      </c>
      <c r="M124" s="145">
        <f>IFERROR(_xll.qlIndexFixing(Index1Y,$H124,TRUE,_xll.ohTrigger(RecalcTrigger,Trigger1Y)),NA())</f>
        <v>-3.3194791843928797E-4</v>
      </c>
      <c r="N124" s="144">
        <f>IFERROR(_xll.qlIndexFixing(ONIndex1M,I124,TRUE,_xll.ohTrigger(RecalcTrigger,Trigger1M)),NA())</f>
        <v>-3.6090493711693483E-3</v>
      </c>
      <c r="O124" s="44">
        <f>IFERROR(_xll.qlIndexFixing(ONIndex3M,I124,TRUE,_xll.ohTrigger(RecalcTrigger,Trigger3M)),NA())</f>
        <v>-2.9601156446945609E-3</v>
      </c>
      <c r="P124" s="44">
        <f>IFERROR(_xll.qlIndexFixing(ONIndex6M,I124,TRUE,_xll.ohTrigger(RecalcTrigger,Trigger6M)),NA())</f>
        <v>-1.9841515700447232E-3</v>
      </c>
      <c r="Q124" s="145">
        <f>IFERROR(_xll.qlIndexFixing(ONIndex1Y,I124,TRUE,_xll.ohTrigger(RecalcTrigger,Trigger1Y)),NA())</f>
        <v>-8.0705987716811478E-4</v>
      </c>
    </row>
    <row r="125" spans="2:17" x14ac:dyDescent="0.2">
      <c r="B125" s="39" t="s">
        <v>17</v>
      </c>
      <c r="D125" s="42">
        <f>_xll.qlCalendarAdvance(Calendar,$D124,B125,"f",FALSE)</f>
        <v>42899</v>
      </c>
      <c r="E125" s="139">
        <f>_xll.qlInterestRateIndexValueDate(IndexON,D125)</f>
        <v>42899</v>
      </c>
      <c r="F125" s="155">
        <f>IFERROR(_xll.qlIndexFixing(IndexON,D125,TRUE,_xll.ohTrigger(RecalcTrigger,TriggerON)),NA())</f>
        <v>-3.3829555539677258E-3</v>
      </c>
      <c r="H125" s="42">
        <f>_xll.qlCalendarAdvance(Calendar,$H124,B125,"f",FALSE)</f>
        <v>42899</v>
      </c>
      <c r="I125" s="139">
        <f>_xll.qlInterestRateIndexValueDate(Index1M,$H125)</f>
        <v>42901</v>
      </c>
      <c r="J125" s="144">
        <f>IFERROR(_xll.qlIndexFixing(Index1M,$H125,TRUE,_xll.ohTrigger(RecalcTrigger,Trigger1M)),NA())</f>
        <v>-3.587873480663667E-3</v>
      </c>
      <c r="K125" s="44">
        <f>IFERROR(_xll.qlIndexFixing(Index3M,H125,TRUE,_xll.ohTrigger(RecalcTrigger,Trigger3M)),NA())</f>
        <v>-2.8621192881656231E-3</v>
      </c>
      <c r="L125" s="44">
        <f>IFERROR(_xll.qlIndexFixing(Index6M,$H125,TRUE,_xll.ohTrigger(RecalcTrigger,Trigger6M)),NA())</f>
        <v>-1.757969616463813E-3</v>
      </c>
      <c r="M125" s="145">
        <f>IFERROR(_xll.qlIndexFixing(Index1Y,$H125,TRUE,_xll.ohTrigger(RecalcTrigger,Trigger1Y)),NA())</f>
        <v>-3.2915984530834663E-4</v>
      </c>
      <c r="N125" s="144">
        <f>IFERROR(_xll.qlIndexFixing(ONIndex1M,I125,TRUE,_xll.ohTrigger(RecalcTrigger,Trigger1M)),NA())</f>
        <v>-3.6053544715297647E-3</v>
      </c>
      <c r="O125" s="44">
        <f>IFERROR(_xll.qlIndexFixing(ONIndex3M,I125,TRUE,_xll.ohTrigger(RecalcTrigger,Trigger3M)),NA())</f>
        <v>-2.9514005095476747E-3</v>
      </c>
      <c r="P125" s="44">
        <f>IFERROR(_xll.qlIndexFixing(ONIndex6M,I125,TRUE,_xll.ohTrigger(RecalcTrigger,Trigger6M)),NA())</f>
        <v>-1.9799861156633014E-3</v>
      </c>
      <c r="Q125" s="145">
        <f>IFERROR(_xll.qlIndexFixing(ONIndex1Y,I125,TRUE,_xll.ohTrigger(RecalcTrigger,Trigger1Y)),NA())</f>
        <v>-8.0753094647167956E-4</v>
      </c>
    </row>
    <row r="126" spans="2:17" x14ac:dyDescent="0.2">
      <c r="B126" s="39" t="s">
        <v>17</v>
      </c>
      <c r="D126" s="42">
        <f>_xll.qlCalendarAdvance(Calendar,$D125,B126,"f",FALSE)</f>
        <v>42900</v>
      </c>
      <c r="E126" s="139">
        <f>_xll.qlInterestRateIndexValueDate(IndexON,D126)</f>
        <v>42900</v>
      </c>
      <c r="F126" s="155">
        <f>IFERROR(_xll.qlIndexFixing(IndexON,D126,TRUE,_xll.ohTrigger(RecalcTrigger,TriggerON)),NA())</f>
        <v>-3.3824182503661149E-3</v>
      </c>
      <c r="H126" s="42">
        <f>_xll.qlCalendarAdvance(Calendar,$H125,B126,"f",FALSE)</f>
        <v>42900</v>
      </c>
      <c r="I126" s="139">
        <f>_xll.qlInterestRateIndexValueDate(Index1M,$H126)</f>
        <v>42902</v>
      </c>
      <c r="J126" s="144">
        <f>IFERROR(_xll.qlIndexFixing(Index1M,$H126,TRUE,_xll.ohTrigger(RecalcTrigger,Trigger1M)),NA())</f>
        <v>-3.5871301928861706E-3</v>
      </c>
      <c r="K126" s="44">
        <f>IFERROR(_xll.qlIndexFixing(Index3M,H126,TRUE,_xll.ohTrigger(RecalcTrigger,Trigger3M)),NA())</f>
        <v>-2.8592354836590702E-3</v>
      </c>
      <c r="L126" s="44">
        <f>IFERROR(_xll.qlIndexFixing(Index6M,$H126,TRUE,_xll.ohTrigger(RecalcTrigger,Trigger6M)),NA())</f>
        <v>-1.7526922405078408E-3</v>
      </c>
      <c r="M126" s="145">
        <f>IFERROR(_xll.qlIndexFixing(Index1Y,$H126,TRUE,_xll.ohTrigger(RecalcTrigger,Trigger1Y)),NA())</f>
        <v>-3.235215501942368E-4</v>
      </c>
      <c r="N126" s="144">
        <f>IFERROR(_xll.qlIndexFixing(ONIndex1M,I126,TRUE,_xll.ohTrigger(RecalcTrigger,Trigger1M)),NA())</f>
        <v>-3.6030840022771571E-3</v>
      </c>
      <c r="O126" s="44">
        <f>IFERROR(_xll.qlIndexFixing(ONIndex3M,I126,TRUE,_xll.ohTrigger(RecalcTrigger,Trigger3M)),NA())</f>
        <v>-2.9466191512783624E-3</v>
      </c>
      <c r="P126" s="44">
        <f>IFERROR(_xll.qlIndexFixing(ONIndex6M,I126,TRUE,_xll.ohTrigger(RecalcTrigger,Trigger6M)),NA())</f>
        <v>-1.9778675085335706E-3</v>
      </c>
      <c r="Q126" s="145">
        <f>IFERROR(_xll.qlIndexFixing(ONIndex1Y,I126,TRUE,_xll.ohTrigger(RecalcTrigger,Trigger1Y)),NA())</f>
        <v>-8.0817669716459761E-4</v>
      </c>
    </row>
    <row r="127" spans="2:17" x14ac:dyDescent="0.2">
      <c r="B127" s="39" t="s">
        <v>17</v>
      </c>
      <c r="D127" s="42">
        <f>_xll.qlCalendarAdvance(Calendar,$D126,B127,"f",FALSE)</f>
        <v>42901</v>
      </c>
      <c r="E127" s="139">
        <f>_xll.qlInterestRateIndexValueDate(IndexON,D127)</f>
        <v>42901</v>
      </c>
      <c r="F127" s="155">
        <f>IFERROR(_xll.qlIndexFixing(IndexON,D127,TRUE,_xll.ohTrigger(RecalcTrigger,TriggerON)),NA())</f>
        <v>-3.3818772378513273E-3</v>
      </c>
      <c r="H127" s="42">
        <f>_xll.qlCalendarAdvance(Calendar,$H126,B127,"f",FALSE)</f>
        <v>42901</v>
      </c>
      <c r="I127" s="139">
        <f>_xll.qlInterestRateIndexValueDate(Index1M,$H127)</f>
        <v>42905</v>
      </c>
      <c r="J127" s="144">
        <f>IFERROR(_xll.qlIndexFixing(Index1M,$H127,TRUE,_xll.ohTrigger(RecalcTrigger,Trigger1M)),NA())</f>
        <v>-3.5859152597801369E-3</v>
      </c>
      <c r="K127" s="44">
        <f>IFERROR(_xll.qlIndexFixing(Index3M,H127,TRUE,_xll.ohTrigger(RecalcTrigger,Trigger3M)),NA())</f>
        <v>-2.8553143175099557E-3</v>
      </c>
      <c r="L127" s="44">
        <f>IFERROR(_xll.qlIndexFixing(Index6M,$H127,TRUE,_xll.ohTrigger(RecalcTrigger,Trigger6M)),NA())</f>
        <v>-1.7476006979037625E-3</v>
      </c>
      <c r="M127" s="145">
        <f>IFERROR(_xll.qlIndexFixing(Index1Y,$H127,TRUE,_xll.ohTrigger(RecalcTrigger,Trigger1Y)),NA())</f>
        <v>-3.1813695707591858E-4</v>
      </c>
      <c r="N127" s="144">
        <f>IFERROR(_xll.qlIndexFixing(ONIndex1M,I127,TRUE,_xll.ohTrigger(RecalcTrigger,Trigger1M)),NA())</f>
        <v>-3.6005632705737867E-3</v>
      </c>
      <c r="O127" s="44">
        <f>IFERROR(_xll.qlIndexFixing(ONIndex3M,I127,TRUE,_xll.ohTrigger(RecalcTrigger,Trigger3M)),NA())</f>
        <v>-2.9415843450264489E-3</v>
      </c>
      <c r="P127" s="44">
        <f>IFERROR(_xll.qlIndexFixing(ONIndex6M,I127,TRUE,_xll.ohTrigger(RecalcTrigger,Trigger6M)),NA())</f>
        <v>-1.9757299133926765E-3</v>
      </c>
      <c r="Q127" s="145">
        <f>IFERROR(_xll.qlIndexFixing(ONIndex1Y,I127,TRUE,_xll.ohTrigger(RecalcTrigger,Trigger1Y)),NA())</f>
        <v>-8.0907506586402889E-4</v>
      </c>
    </row>
    <row r="128" spans="2:17" x14ac:dyDescent="0.2">
      <c r="B128" s="39" t="s">
        <v>17</v>
      </c>
      <c r="D128" s="42">
        <f>_xll.qlCalendarAdvance(Calendar,$D127,B128,"f",FALSE)</f>
        <v>42902</v>
      </c>
      <c r="E128" s="139">
        <f>_xll.qlInterestRateIndexValueDate(IndexON,D128)</f>
        <v>42902</v>
      </c>
      <c r="F128" s="155">
        <f>IFERROR(_xll.qlIndexFixing(IndexON,D128,TRUE,_xll.ohTrigger(RecalcTrigger,TriggerON)),NA())</f>
        <v>-3.380758924742544E-3</v>
      </c>
      <c r="H128" s="42">
        <f>_xll.qlCalendarAdvance(Calendar,$H127,B128,"f",FALSE)</f>
        <v>42902</v>
      </c>
      <c r="I128" s="139">
        <f>_xll.qlInterestRateIndexValueDate(Index1M,$H128)</f>
        <v>42906</v>
      </c>
      <c r="J128" s="144">
        <f>IFERROR(_xll.qlIndexFixing(Index1M,$H128,TRUE,_xll.ohTrigger(RecalcTrigger,Trigger1M)),NA())</f>
        <v>-3.5860011119788204E-3</v>
      </c>
      <c r="K128" s="44">
        <f>IFERROR(_xll.qlIndexFixing(Index3M,H128,TRUE,_xll.ohTrigger(RecalcTrigger,Trigger3M)),NA())</f>
        <v>-2.8535647553882561E-3</v>
      </c>
      <c r="L128" s="44">
        <f>IFERROR(_xll.qlIndexFixing(Index6M,$H128,TRUE,_xll.ohTrigger(RecalcTrigger,Trigger6M)),NA())</f>
        <v>-1.7450480739338596E-3</v>
      </c>
      <c r="M128" s="145">
        <f>IFERROR(_xll.qlIndexFixing(Index1Y,$H128,TRUE,_xll.ohTrigger(RecalcTrigger,Trigger1Y)),NA())</f>
        <v>-3.1541259524663632E-4</v>
      </c>
      <c r="N128" s="144">
        <f>IFERROR(_xll.qlIndexFixing(ONIndex1M,I128,TRUE,_xll.ohTrigger(RecalcTrigger,Trigger1M)),NA())</f>
        <v>-3.5975676958655001E-3</v>
      </c>
      <c r="O128" s="44">
        <f>IFERROR(_xll.qlIndexFixing(ONIndex3M,I128,TRUE,_xll.ohTrigger(RecalcTrigger,Trigger3M)),NA())</f>
        <v>-2.9363512839619688E-3</v>
      </c>
      <c r="P128" s="44">
        <f>IFERROR(_xll.qlIndexFixing(ONIndex6M,I128,TRUE,_xll.ohTrigger(RecalcTrigger,Trigger6M)),NA())</f>
        <v>-1.9735734500647695E-3</v>
      </c>
      <c r="Q128" s="145">
        <f>IFERROR(_xll.qlIndexFixing(ONIndex1Y,I128,TRUE,_xll.ohTrigger(RecalcTrigger,Trigger1Y)),NA())</f>
        <v>-8.085112031874786E-4</v>
      </c>
    </row>
    <row r="129" spans="2:17" x14ac:dyDescent="0.2">
      <c r="B129" s="39" t="s">
        <v>17</v>
      </c>
      <c r="D129" s="42">
        <f>_xll.qlCalendarAdvance(Calendar,$D128,B129,"f",FALSE)</f>
        <v>42905</v>
      </c>
      <c r="E129" s="139">
        <f>_xll.qlInterestRateIndexValueDate(IndexON,D129)</f>
        <v>42905</v>
      </c>
      <c r="F129" s="155">
        <f>IFERROR(_xll.qlIndexFixing(IndexON,D129,TRUE,_xll.ohTrigger(RecalcTrigger,TriggerON)),NA())</f>
        <v>-3.3796989613721351E-3</v>
      </c>
      <c r="H129" s="42">
        <f>_xll.qlCalendarAdvance(Calendar,$H128,B129,"f",FALSE)</f>
        <v>42905</v>
      </c>
      <c r="I129" s="139">
        <f>_xll.qlInterestRateIndexValueDate(Index1M,$H129)</f>
        <v>42907</v>
      </c>
      <c r="J129" s="144">
        <f>IFERROR(_xll.qlIndexFixing(Index1M,$H129,TRUE,_xll.ohTrigger(RecalcTrigger,Trigger1M)),NA())</f>
        <v>-3.5863265253630594E-3</v>
      </c>
      <c r="K129" s="44">
        <f>IFERROR(_xll.qlIndexFixing(Index3M,H129,TRUE,_xll.ohTrigger(RecalcTrigger,Trigger3M)),NA())</f>
        <v>-2.8517936804697951E-3</v>
      </c>
      <c r="L129" s="44">
        <f>IFERROR(_xll.qlIndexFixing(Index6M,$H129,TRUE,_xll.ohTrigger(RecalcTrigger,Trigger6M)),NA())</f>
        <v>-1.7425140410517515E-3</v>
      </c>
      <c r="M129" s="145">
        <f>IFERROR(_xll.qlIndexFixing(Index1Y,$H129,TRUE,_xll.ohTrigger(RecalcTrigger,Trigger1Y)),NA())</f>
        <v>-3.1270035200107961E-4</v>
      </c>
      <c r="N129" s="144">
        <f>IFERROR(_xll.qlIndexFixing(ONIndex1M,I129,TRUE,_xll.ohTrigger(RecalcTrigger,Trigger1M)),NA())</f>
        <v>-3.5915238444728104E-3</v>
      </c>
      <c r="O129" s="44">
        <f>IFERROR(_xll.qlIndexFixing(ONIndex3M,I129,TRUE,_xll.ohTrigger(RecalcTrigger,Trigger3M)),NA())</f>
        <v>-2.9260725757307426E-3</v>
      </c>
      <c r="P129" s="44">
        <f>IFERROR(_xll.qlIndexFixing(ONIndex6M,I129,TRUE,_xll.ohTrigger(RecalcTrigger,Trigger6M)),NA())</f>
        <v>-1.9691936015009404E-3</v>
      </c>
      <c r="Q129" s="145">
        <f>IFERROR(_xll.qlIndexFixing(ONIndex1Y,I129,TRUE,_xll.ohTrigger(RecalcTrigger,Trigger1Y)),NA())</f>
        <v>-8.0413087359509916E-4</v>
      </c>
    </row>
    <row r="130" spans="2:17" x14ac:dyDescent="0.2">
      <c r="B130" s="39" t="s">
        <v>17</v>
      </c>
      <c r="D130" s="42">
        <f>_xll.qlCalendarAdvance(Calendar,$D129,B130,"f",FALSE)</f>
        <v>42906</v>
      </c>
      <c r="E130" s="139">
        <f>_xll.qlInterestRateIndexValueDate(IndexON,D130)</f>
        <v>42906</v>
      </c>
      <c r="F130" s="155">
        <f>IFERROR(_xll.qlIndexFixing(IndexON,D130,TRUE,_xll.ohTrigger(RecalcTrigger,TriggerON)),NA())</f>
        <v>-3.3791502257951578E-3</v>
      </c>
      <c r="H130" s="42">
        <f>_xll.qlCalendarAdvance(Calendar,$H129,B130,"f",FALSE)</f>
        <v>42906</v>
      </c>
      <c r="I130" s="139">
        <f>_xll.qlInterestRateIndexValueDate(Index1M,$H130)</f>
        <v>42908</v>
      </c>
      <c r="J130" s="144">
        <f>IFERROR(_xll.qlIndexFixing(Index1M,$H130,TRUE,_xll.ohTrigger(RecalcTrigger,Trigger1M)),NA())</f>
        <v>-3.5893407597181737E-3</v>
      </c>
      <c r="K130" s="44">
        <f>IFERROR(_xll.qlIndexFixing(Index3M,H130,TRUE,_xll.ohTrigger(RecalcTrigger,Trigger3M)),NA())</f>
        <v>-2.8500000000004247E-3</v>
      </c>
      <c r="L130" s="44">
        <f>IFERROR(_xll.qlIndexFixing(Index6M,$H130,TRUE,_xll.ohTrigger(RecalcTrigger,Trigger6M)),NA())</f>
        <v>-1.7400000000001295E-3</v>
      </c>
      <c r="M130" s="145">
        <f>IFERROR(_xll.qlIndexFixing(Index1Y,$H130,TRUE,_xll.ohTrigger(RecalcTrigger,Trigger1Y)),NA())</f>
        <v>-3.0999999999989559E-4</v>
      </c>
      <c r="N130" s="144">
        <f>IFERROR(_xll.qlIndexFixing(ONIndex1M,I130,TRUE,_xll.ohTrigger(RecalcTrigger,Trigger1M)),NA())</f>
        <v>-3.5863184289475214E-3</v>
      </c>
      <c r="O130" s="44">
        <f>IFERROR(_xll.qlIndexFixing(ONIndex3M,I130,TRUE,_xll.ohTrigger(RecalcTrigger,Trigger3M)),NA())</f>
        <v>-2.9161877892480703E-3</v>
      </c>
      <c r="P130" s="44">
        <f>IFERROR(_xll.qlIndexFixing(ONIndex6M,I130,TRUE,_xll.ohTrigger(RecalcTrigger,Trigger6M)),NA())</f>
        <v>-1.9647782928222668E-3</v>
      </c>
      <c r="Q130" s="145">
        <f>IFERROR(_xll.qlIndexFixing(ONIndex1Y,I130,TRUE,_xll.ohTrigger(RecalcTrigger,Trigger1Y)),NA())</f>
        <v>-7.997706274842642E-4</v>
      </c>
    </row>
    <row r="131" spans="2:17" x14ac:dyDescent="0.2">
      <c r="B131" s="39" t="s">
        <v>17</v>
      </c>
      <c r="D131" s="42">
        <f>_xll.qlCalendarAdvance(Calendar,$D130,B131,"f",FALSE)</f>
        <v>42907</v>
      </c>
      <c r="E131" s="139">
        <f>_xll.qlInterestRateIndexValueDate(IndexON,D131)</f>
        <v>42907</v>
      </c>
      <c r="F131" s="155">
        <f>IFERROR(_xll.qlIndexFixing(IndexON,D131,TRUE,_xll.ohTrigger(RecalcTrigger,TriggerON)),NA())</f>
        <v>-3.3785995797463997E-3</v>
      </c>
      <c r="H131" s="42">
        <f>_xll.qlCalendarAdvance(Calendar,$H130,B131,"f",FALSE)</f>
        <v>42907</v>
      </c>
      <c r="I131" s="139">
        <f>_xll.qlInterestRateIndexValueDate(Index1M,$H131)</f>
        <v>42909</v>
      </c>
      <c r="J131" s="144">
        <f>IFERROR(_xll.qlIndexFixing(Index1M,$H131,TRUE,_xll.ohTrigger(RecalcTrigger,Trigger1M)),NA())</f>
        <v>-3.5891112415441912E-3</v>
      </c>
      <c r="K131" s="44">
        <f>IFERROR(_xll.qlIndexFixing(Index3M,H131,TRUE,_xll.ohTrigger(RecalcTrigger,Trigger3M)),NA())</f>
        <v>-2.8462293947302451E-3</v>
      </c>
      <c r="L131" s="44">
        <f>IFERROR(_xll.qlIndexFixing(Index6M,$H131,TRUE,_xll.ohTrigger(RecalcTrigger,Trigger6M)),NA())</f>
        <v>-1.7328528337125202E-3</v>
      </c>
      <c r="M131" s="145">
        <f>IFERROR(_xll.qlIndexFixing(Index1Y,$H131,TRUE,_xll.ohTrigger(RecalcTrigger,Trigger1Y)),NA())</f>
        <v>-3.0474782196468497E-4</v>
      </c>
      <c r="N131" s="144">
        <f>IFERROR(_xll.qlIndexFixing(ONIndex1M,I131,TRUE,_xll.ohTrigger(RecalcTrigger,Trigger1M)),NA())</f>
        <v>-3.5840955600185964E-3</v>
      </c>
      <c r="O131" s="44">
        <f>IFERROR(_xll.qlIndexFixing(ONIndex3M,I131,TRUE,_xll.ohTrigger(RecalcTrigger,Trigger3M)),NA())</f>
        <v>-2.9114154009235449E-3</v>
      </c>
      <c r="P131" s="44">
        <f>IFERROR(_xll.qlIndexFixing(ONIndex6M,I131,TRUE,_xll.ohTrigger(RecalcTrigger,Trigger6M)),NA())</f>
        <v>-1.9625357177766034E-3</v>
      </c>
      <c r="Q131" s="145">
        <f>IFERROR(_xll.qlIndexFixing(ONIndex1Y,I131,TRUE,_xll.ohTrigger(RecalcTrigger,Trigger1Y)),NA())</f>
        <v>-7.9759691463454629E-4</v>
      </c>
    </row>
    <row r="132" spans="2:17" x14ac:dyDescent="0.2">
      <c r="B132" s="39" t="s">
        <v>17</v>
      </c>
      <c r="D132" s="42">
        <f>_xll.qlCalendarAdvance(Calendar,$D131,B132,"f",FALSE)</f>
        <v>42908</v>
      </c>
      <c r="E132" s="139">
        <f>_xll.qlInterestRateIndexValueDate(IndexON,D132)</f>
        <v>42908</v>
      </c>
      <c r="F132" s="155">
        <f>IFERROR(_xll.qlIndexFixing(IndexON,D132,TRUE,_xll.ohTrigger(RecalcTrigger,TriggerON)),NA())</f>
        <v>-3.3780469010435965E-3</v>
      </c>
      <c r="H132" s="42">
        <f>_xll.qlCalendarAdvance(Calendar,$H131,B132,"f",FALSE)</f>
        <v>42908</v>
      </c>
      <c r="I132" s="139">
        <f>_xll.qlInterestRateIndexValueDate(Index1M,$H132)</f>
        <v>42912</v>
      </c>
      <c r="J132" s="144">
        <f>IFERROR(_xll.qlIndexFixing(Index1M,$H132,TRUE,_xll.ohTrigger(RecalcTrigger,Trigger1M)),NA())</f>
        <v>-3.5920142145813294E-3</v>
      </c>
      <c r="K132" s="44">
        <f>IFERROR(_xll.qlIndexFixing(Index3M,H132,TRUE,_xll.ohTrigger(RecalcTrigger,Trigger3M)),NA())</f>
        <v>-2.8426074442528706E-3</v>
      </c>
      <c r="L132" s="44">
        <f>IFERROR(_xll.qlIndexFixing(Index6M,$H132,TRUE,_xll.ohTrigger(RecalcTrigger,Trigger6M)),NA())</f>
        <v>-1.7290278248834117E-3</v>
      </c>
      <c r="M132" s="145">
        <f>IFERROR(_xll.qlIndexFixing(Index1Y,$H132,TRUE,_xll.ohTrigger(RecalcTrigger,Trigger1Y)),NA())</f>
        <v>-2.9938049984284878E-4</v>
      </c>
      <c r="N132" s="144">
        <f>IFERROR(_xll.qlIndexFixing(ONIndex1M,I132,TRUE,_xll.ohTrigger(RecalcTrigger,Trigger1M)),NA())</f>
        <v>-3.5821199645313939E-3</v>
      </c>
      <c r="O132" s="44">
        <f>IFERROR(_xll.qlIndexFixing(ONIndex3M,I132,TRUE,_xll.ohTrigger(RecalcTrigger,Trigger3M)),NA())</f>
        <v>-2.9067573819929748E-3</v>
      </c>
      <c r="P132" s="44">
        <f>IFERROR(_xll.qlIndexFixing(ONIndex6M,I132,TRUE,_xll.ohTrigger(RecalcTrigger,Trigger6M)),NA())</f>
        <v>-1.9602748015623561E-3</v>
      </c>
      <c r="Q132" s="145">
        <f>IFERROR(_xll.qlIndexFixing(ONIndex1Y,I132,TRUE,_xll.ohTrigger(RecalcTrigger,Trigger1Y)),NA())</f>
        <v>-7.9542702444701519E-4</v>
      </c>
    </row>
    <row r="133" spans="2:17" x14ac:dyDescent="0.2">
      <c r="B133" s="39" t="s">
        <v>17</v>
      </c>
      <c r="D133" s="42">
        <f>_xll.qlCalendarAdvance(Calendar,$D132,B133,"f",FALSE)</f>
        <v>42909</v>
      </c>
      <c r="E133" s="139">
        <f>_xll.qlInterestRateIndexValueDate(IndexON,D133)</f>
        <v>42909</v>
      </c>
      <c r="F133" s="155">
        <f>IFERROR(_xll.qlIndexFixing(IndexON,D133,TRUE,_xll.ohTrigger(RecalcTrigger,TriggerON)),NA())</f>
        <v>-3.3769024817509319E-3</v>
      </c>
      <c r="H133" s="42">
        <f>_xll.qlCalendarAdvance(Calendar,$H132,B133,"f",FALSE)</f>
        <v>42909</v>
      </c>
      <c r="I133" s="139">
        <f>_xll.qlInterestRateIndexValueDate(Index1M,$H133)</f>
        <v>42913</v>
      </c>
      <c r="J133" s="144">
        <f>IFERROR(_xll.qlIndexFixing(Index1M,$H133,TRUE,_xll.ohTrigger(RecalcTrigger,Trigger1M)),NA())</f>
        <v>-3.5937914682069305E-3</v>
      </c>
      <c r="K133" s="44">
        <f>IFERROR(_xll.qlIndexFixing(Index3M,H133,TRUE,_xll.ohTrigger(RecalcTrigger,Trigger3M)),NA())</f>
        <v>-2.8407130766096847E-3</v>
      </c>
      <c r="L133" s="44">
        <f>IFERROR(_xll.qlIndexFixing(Index6M,$H133,TRUE,_xll.ohTrigger(RecalcTrigger,Trigger6M)),NA())</f>
        <v>-1.7277490005260109E-3</v>
      </c>
      <c r="M133" s="145">
        <f>IFERROR(_xll.qlIndexFixing(Index1Y,$H133,TRUE,_xll.ohTrigger(RecalcTrigger,Trigger1Y)),NA())</f>
        <v>-2.9677187315229941E-4</v>
      </c>
      <c r="N133" s="144">
        <f>IFERROR(_xll.qlIndexFixing(ONIndex1M,I133,TRUE,_xll.ohTrigger(RecalcTrigger,Trigger1M)),NA())</f>
        <v>-3.5803973895687236E-3</v>
      </c>
      <c r="O133" s="44">
        <f>IFERROR(_xll.qlIndexFixing(ONIndex3M,I133,TRUE,_xll.ohTrigger(RecalcTrigger,Trigger3M)),NA())</f>
        <v>-2.9022172200265928E-3</v>
      </c>
      <c r="P133" s="44">
        <f>IFERROR(_xll.qlIndexFixing(ONIndex6M,I133,TRUE,_xll.ohTrigger(RecalcTrigger,Trigger6M)),NA())</f>
        <v>-1.9579951311499144E-3</v>
      </c>
      <c r="Q133" s="145">
        <f>IFERROR(_xll.qlIndexFixing(ONIndex1Y,I133,TRUE,_xll.ohTrigger(RecalcTrigger,Trigger1Y)),NA())</f>
        <v>-7.9326058206152794E-4</v>
      </c>
    </row>
    <row r="134" spans="2:17" x14ac:dyDescent="0.2">
      <c r="B134" s="39" t="s">
        <v>17</v>
      </c>
      <c r="D134" s="42">
        <f>_xll.qlCalendarAdvance(Calendar,$D133,B134,"f",FALSE)</f>
        <v>42912</v>
      </c>
      <c r="E134" s="139">
        <f>_xll.qlInterestRateIndexValueDate(IndexON,D134)</f>
        <v>42912</v>
      </c>
      <c r="F134" s="155">
        <f>IFERROR(_xll.qlIndexFixing(IndexON,D134,TRUE,_xll.ohTrigger(RecalcTrigger,TriggerON)),NA())</f>
        <v>-3.3758134209227464E-3</v>
      </c>
      <c r="H134" s="42">
        <f>_xll.qlCalendarAdvance(Calendar,$H133,B134,"f",FALSE)</f>
        <v>42912</v>
      </c>
      <c r="I134" s="139">
        <f>_xll.qlInterestRateIndexValueDate(Index1M,$H134)</f>
        <v>42914</v>
      </c>
      <c r="J134" s="144">
        <f>IFERROR(_xll.qlIndexFixing(Index1M,$H134,TRUE,_xll.ohTrigger(RecalcTrigger,Trigger1M)),NA())</f>
        <v>-3.5957207105874467E-3</v>
      </c>
      <c r="K134" s="44">
        <f>IFERROR(_xll.qlIndexFixing(Index3M,H134,TRUE,_xll.ohTrigger(RecalcTrigger,Trigger3M)),NA())</f>
        <v>-2.8388037397110979E-3</v>
      </c>
      <c r="L134" s="44">
        <f>IFERROR(_xll.qlIndexFixing(Index6M,$H134,TRUE,_xll.ohTrigger(RecalcTrigger,Trigger6M)),NA())</f>
        <v>-1.7253626363478341E-3</v>
      </c>
      <c r="M134" s="145">
        <f>IFERROR(_xll.qlIndexFixing(Index1Y,$H134,TRUE,_xll.ohTrigger(RecalcTrigger,Trigger1Y)),NA())</f>
        <v>-2.9418016327589135E-4</v>
      </c>
      <c r="N134" s="144">
        <f>IFERROR(_xll.qlIndexFixing(ONIndex1M,I134,TRUE,_xll.ohTrigger(RecalcTrigger,Trigger1M)),NA())</f>
        <v>-3.577788819355554E-3</v>
      </c>
      <c r="O134" s="44">
        <f>IFERROR(_xll.qlIndexFixing(ONIndex3M,I134,TRUE,_xll.ohTrigger(RecalcTrigger,Trigger3M)),NA())</f>
        <v>-2.8935239337624097E-3</v>
      </c>
      <c r="P134" s="44">
        <f>IFERROR(_xll.qlIndexFixing(ONIndex6M,I134,TRUE,_xll.ohTrigger(RecalcTrigger,Trigger6M)),NA())</f>
        <v>-1.9533606100097245E-3</v>
      </c>
      <c r="Q134" s="145">
        <f>IFERROR(_xll.qlIndexFixing(ONIndex1Y,I134,TRUE,_xll.ohTrigger(RecalcTrigger,Trigger1Y)),NA())</f>
        <v>-7.8893558612680437E-4</v>
      </c>
    </row>
    <row r="135" spans="2:17" x14ac:dyDescent="0.2">
      <c r="B135" s="39" t="s">
        <v>17</v>
      </c>
      <c r="D135" s="42">
        <f>_xll.qlCalendarAdvance(Calendar,$D134,B135,"f",FALSE)</f>
        <v>42913</v>
      </c>
      <c r="E135" s="139">
        <f>_xll.qlInterestRateIndexValueDate(IndexON,D135)</f>
        <v>42913</v>
      </c>
      <c r="F135" s="155">
        <f>IFERROR(_xll.qlIndexFixing(IndexON,D135,TRUE,_xll.ohTrigger(RecalcTrigger,TriggerON)),NA())</f>
        <v>-3.3752487496130357E-3</v>
      </c>
      <c r="H135" s="42">
        <f>_xll.qlCalendarAdvance(Calendar,$H134,B135,"f",FALSE)</f>
        <v>42913</v>
      </c>
      <c r="I135" s="139">
        <f>_xll.qlInterestRateIndexValueDate(Index1M,$H135)</f>
        <v>42915</v>
      </c>
      <c r="J135" s="144">
        <f>IFERROR(_xll.qlIndexFixing(Index1M,$H135,TRUE,_xll.ohTrigger(RecalcTrigger,Trigger1M)),NA())</f>
        <v>-3.60079657055562E-3</v>
      </c>
      <c r="K135" s="44">
        <f>IFERROR(_xll.qlIndexFixing(Index3M,H135,TRUE,_xll.ohTrigger(RecalcTrigger,Trigger3M)),NA())</f>
        <v>-2.8368812163505888E-3</v>
      </c>
      <c r="L135" s="44">
        <f>IFERROR(_xll.qlIndexFixing(Index6M,$H135,TRUE,_xll.ohTrigger(RecalcTrigger,Trigger6M)),NA())</f>
        <v>-1.7229974629833515E-3</v>
      </c>
      <c r="M135" s="145">
        <f>IFERROR(_xll.qlIndexFixing(Index1Y,$H135,TRUE,_xll.ohTrigger(RecalcTrigger,Trigger1Y)),NA())</f>
        <v>-2.9160456949490034E-4</v>
      </c>
      <c r="N135" s="144">
        <f>IFERROR(_xll.qlIndexFixing(ONIndex1M,I135,TRUE,_xll.ohTrigger(RecalcTrigger,Trigger1M)),NA())</f>
        <v>-3.5761522376986932E-3</v>
      </c>
      <c r="O135" s="44">
        <f>IFERROR(_xll.qlIndexFixing(ONIndex3M,I135,TRUE,_xll.ohTrigger(RecalcTrigger,Trigger3M)),NA())</f>
        <v>-2.8853048948063176E-3</v>
      </c>
      <c r="P135" s="44">
        <f>IFERROR(_xll.qlIndexFixing(ONIndex6M,I135,TRUE,_xll.ohTrigger(RecalcTrigger,Trigger6M)),NA())</f>
        <v>-1.9486806390123235E-3</v>
      </c>
      <c r="Q135" s="145">
        <f>IFERROR(_xll.qlIndexFixing(ONIndex1Y,I135,TRUE,_xll.ohTrigger(RecalcTrigger,Trigger1Y)),NA())</f>
        <v>-7.8462179153859779E-4</v>
      </c>
    </row>
    <row r="136" spans="2:17" x14ac:dyDescent="0.2">
      <c r="B136" s="39" t="s">
        <v>17</v>
      </c>
      <c r="D136" s="42">
        <f>_xll.qlCalendarAdvance(Calendar,$D135,B136,"f",FALSE)</f>
        <v>42914</v>
      </c>
      <c r="E136" s="139">
        <f>_xll.qlInterestRateIndexValueDate(IndexON,D136)</f>
        <v>42914</v>
      </c>
      <c r="F136" s="155">
        <f>IFERROR(_xll.qlIndexFixing(IndexON,D136,TRUE,_xll.ohTrigger(RecalcTrigger,TriggerON)),NA())</f>
        <v>-3.3746813137547349E-3</v>
      </c>
      <c r="H136" s="42">
        <f>_xll.qlCalendarAdvance(Calendar,$H135,B136,"f",FALSE)</f>
        <v>42914</v>
      </c>
      <c r="I136" s="139">
        <f>_xll.qlInterestRateIndexValueDate(Index1M,$H136)</f>
        <v>42916</v>
      </c>
      <c r="J136" s="144">
        <f>IFERROR(_xll.qlIndexFixing(Index1M,$H136,TRUE,_xll.ohTrigger(RecalcTrigger,Trigger1M)),NA())</f>
        <v>-3.601490427447643E-3</v>
      </c>
      <c r="K136" s="44">
        <f>IFERROR(_xll.qlIndexFixing(Index3M,H136,TRUE,_xll.ohTrigger(RecalcTrigger,Trigger3M)),NA())</f>
        <v>-2.8361861028107977E-3</v>
      </c>
      <c r="L136" s="44">
        <f>IFERROR(_xll.qlIndexFixing(Index6M,$H136,TRUE,_xll.ohTrigger(RecalcTrigger,Trigger6M)),NA())</f>
        <v>-1.7217156312010851E-3</v>
      </c>
      <c r="M136" s="145">
        <f>IFERROR(_xll.qlIndexFixing(Index1Y,$H136,TRUE,_xll.ohTrigger(RecalcTrigger,Trigger1Y)),NA())</f>
        <v>-2.9022703315189399E-4</v>
      </c>
      <c r="N136" s="144">
        <f>IFERROR(_xll.qlIndexFixing(ONIndex1M,I136,TRUE,_xll.ohTrigger(RecalcTrigger,Trigger1M)),NA())</f>
        <v>-3.5757809723602207E-3</v>
      </c>
      <c r="O136" s="44">
        <f>IFERROR(_xll.qlIndexFixing(ONIndex3M,I136,TRUE,_xll.ohTrigger(RecalcTrigger,Trigger3M)),NA())</f>
        <v>-2.8814063322535333E-3</v>
      </c>
      <c r="P136" s="44">
        <f>IFERROR(_xll.qlIndexFixing(ONIndex6M,I136,TRUE,_xll.ohTrigger(RecalcTrigger,Trigger6M)),NA())</f>
        <v>-1.946300996689132E-3</v>
      </c>
      <c r="Q136" s="145">
        <f>IFERROR(_xll.qlIndexFixing(ONIndex1Y,I136,TRUE,_xll.ohTrigger(RecalcTrigger,Trigger1Y)),NA())</f>
        <v>-7.8246696422201722E-4</v>
      </c>
    </row>
    <row r="137" spans="2:17" x14ac:dyDescent="0.2">
      <c r="B137" s="39" t="s">
        <v>17</v>
      </c>
      <c r="D137" s="42">
        <f>_xll.qlCalendarAdvance(Calendar,$D136,B137,"f",FALSE)</f>
        <v>42915</v>
      </c>
      <c r="E137" s="139">
        <f>_xll.qlInterestRateIndexValueDate(IndexON,D137)</f>
        <v>42915</v>
      </c>
      <c r="F137" s="155">
        <f>IFERROR(_xll.qlIndexFixing(IndexON,D137,TRUE,_xll.ohTrigger(RecalcTrigger,TriggerON)),NA())</f>
        <v>-3.374110991445356E-3</v>
      </c>
      <c r="H137" s="42">
        <f>_xll.qlCalendarAdvance(Calendar,$H136,B137,"f",FALSE)</f>
        <v>42915</v>
      </c>
      <c r="I137" s="139">
        <f>_xll.qlInterestRateIndexValueDate(Index1M,$H137)</f>
        <v>42919</v>
      </c>
      <c r="J137" s="144">
        <f>IFERROR(_xll.qlIndexFixing(Index1M,$H137,TRUE,_xll.ohTrigger(RecalcTrigger,Trigger1M)),NA())</f>
        <v>-3.6085618810651502E-3</v>
      </c>
      <c r="K137" s="44">
        <f>IFERROR(_xll.qlIndexFixing(Index3M,H137,TRUE,_xll.ohTrigger(RecalcTrigger,Trigger3M)),NA())</f>
        <v>-2.8290953477220749E-3</v>
      </c>
      <c r="L137" s="44">
        <f>IFERROR(_xll.qlIndexFixing(Index6M,$H137,TRUE,_xll.ohTrigger(RecalcTrigger,Trigger6M)),NA())</f>
        <v>-1.7127678992401067E-3</v>
      </c>
      <c r="M137" s="145">
        <f>IFERROR(_xll.qlIndexFixing(Index1Y,$H137,TRUE,_xll.ohTrigger(RecalcTrigger,Trigger1Y)),NA())</f>
        <v>-2.8144715182979466E-4</v>
      </c>
      <c r="N137" s="144">
        <f>IFERROR(_xll.qlIndexFixing(ONIndex1M,I137,TRUE,_xll.ohTrigger(RecalcTrigger,Trigger1M)),NA())</f>
        <v>-3.5756972104028506E-3</v>
      </c>
      <c r="O137" s="44">
        <f>IFERROR(_xll.qlIndexFixing(ONIndex3M,I137,TRUE,_xll.ohTrigger(RecalcTrigger,Trigger3M)),NA())</f>
        <v>-2.8776465523661088E-3</v>
      </c>
      <c r="P137" s="44">
        <f>IFERROR(_xll.qlIndexFixing(ONIndex6M,I137,TRUE,_xll.ohTrigger(RecalcTrigger,Trigger6M)),NA())</f>
        <v>-1.9439001200316497E-3</v>
      </c>
      <c r="Q137" s="145">
        <f>IFERROR(_xll.qlIndexFixing(ONIndex1Y,I137,TRUE,_xll.ohTrigger(RecalcTrigger,Trigger1Y)),NA())</f>
        <v>-7.8031333514694268E-4</v>
      </c>
    </row>
    <row r="138" spans="2:17" x14ac:dyDescent="0.2">
      <c r="B138" s="39" t="s">
        <v>17</v>
      </c>
      <c r="D138" s="42">
        <f>_xll.qlCalendarAdvance(Calendar,$D137,B138,"f",FALSE)</f>
        <v>42916</v>
      </c>
      <c r="E138" s="139">
        <f>_xll.qlInterestRateIndexValueDate(IndexON,D138)</f>
        <v>42916</v>
      </c>
      <c r="F138" s="155">
        <f>IFERROR(_xll.qlIndexFixing(IndexON,D138,TRUE,_xll.ohTrigger(RecalcTrigger,TriggerON)),NA())</f>
        <v>-3.3729285127437336E-3</v>
      </c>
      <c r="H138" s="42">
        <f>_xll.qlCalendarAdvance(Calendar,$H137,B138,"f",FALSE)</f>
        <v>42916</v>
      </c>
      <c r="I138" s="139">
        <f>_xll.qlInterestRateIndexValueDate(Index1M,$H138)</f>
        <v>42920</v>
      </c>
      <c r="J138" s="144">
        <f>IFERROR(_xll.qlIndexFixing(Index1M,$H138,TRUE,_xll.ohTrigger(RecalcTrigger,Trigger1M)),NA())</f>
        <v>-3.6110481634580196E-3</v>
      </c>
      <c r="K138" s="44">
        <f>IFERROR(_xll.qlIndexFixing(Index3M,H138,TRUE,_xll.ohTrigger(RecalcTrigger,Trigger3M)),NA())</f>
        <v>-2.8271340675216543E-3</v>
      </c>
      <c r="L138" s="44">
        <f>IFERROR(_xll.qlIndexFixing(Index6M,$H138,TRUE,_xll.ohTrigger(RecalcTrigger,Trigger6M)),NA())</f>
        <v>-1.7105282520067837E-3</v>
      </c>
      <c r="M138" s="145">
        <f>IFERROR(_xll.qlIndexFixing(Index1Y,$H138,TRUE,_xll.ohTrigger(RecalcTrigger,Trigger1Y)),NA())</f>
        <v>-2.7893993862616856E-4</v>
      </c>
      <c r="N138" s="144">
        <f>IFERROR(_xll.qlIndexFixing(ONIndex1M,I138,TRUE,_xll.ohTrigger(RecalcTrigger,Trigger1M)),NA())</f>
        <v>-3.5759066987894883E-3</v>
      </c>
      <c r="O138" s="44">
        <f>IFERROR(_xll.qlIndexFixing(ONIndex3M,I138,TRUE,_xll.ohTrigger(RecalcTrigger,Trigger3M)),NA())</f>
        <v>-2.8740290429141169E-3</v>
      </c>
      <c r="P138" s="44">
        <f>IFERROR(_xll.qlIndexFixing(ONIndex6M,I138,TRUE,_xll.ohTrigger(RecalcTrigger,Trigger6M)),NA())</f>
        <v>-1.9414775955306496E-3</v>
      </c>
      <c r="Q138" s="145">
        <f>IFERROR(_xll.qlIndexFixing(ONIndex1Y,I138,TRUE,_xll.ohTrigger(RecalcTrigger,Trigger1Y)),NA())</f>
        <v>-7.7816052961310334E-4</v>
      </c>
    </row>
    <row r="139" spans="2:17" x14ac:dyDescent="0.2">
      <c r="B139" s="39" t="s">
        <v>17</v>
      </c>
      <c r="D139" s="42">
        <f>_xll.qlCalendarAdvance(Calendar,$D138,B139,"f",FALSE)</f>
        <v>42919</v>
      </c>
      <c r="E139" s="139">
        <f>_xll.qlInterestRateIndexValueDate(IndexON,D139)</f>
        <v>42919</v>
      </c>
      <c r="F139" s="155">
        <f>IFERROR(_xll.qlIndexFixing(IndexON,D139,TRUE,_xll.ohTrigger(RecalcTrigger,TriggerON)),NA())</f>
        <v>-3.3717983970893428E-3</v>
      </c>
      <c r="H139" s="42">
        <f>_xll.qlCalendarAdvance(Calendar,$H138,B139,"f",FALSE)</f>
        <v>42919</v>
      </c>
      <c r="I139" s="139">
        <f>_xll.qlInterestRateIndexValueDate(Index1M,$H139)</f>
        <v>42921</v>
      </c>
      <c r="J139" s="144">
        <f>IFERROR(_xll.qlIndexFixing(Index1M,$H139,TRUE,_xll.ohTrigger(RecalcTrigger,Trigger1M)),NA())</f>
        <v>-3.6160092568165488E-3</v>
      </c>
      <c r="K139" s="44">
        <f>IFERROR(_xll.qlIndexFixing(Index3M,H139,TRUE,_xll.ohTrigger(RecalcTrigger,Trigger3M)),NA())</f>
        <v>-2.8251705577664325E-3</v>
      </c>
      <c r="L139" s="44">
        <f>IFERROR(_xll.qlIndexFixing(Index6M,$H139,TRUE,_xll.ohTrigger(RecalcTrigger,Trigger6M)),NA())</f>
        <v>-1.7083092636480718E-3</v>
      </c>
      <c r="M139" s="145">
        <f>IFERROR(_xll.qlIndexFixing(Index1Y,$H139,TRUE,_xll.ohTrigger(RecalcTrigger,Trigger1Y)),NA())</f>
        <v>-2.7644392373550429E-4</v>
      </c>
      <c r="N139" s="144">
        <f>IFERROR(_xll.qlIndexFixing(ONIndex1M,I139,TRUE,_xll.ohTrigger(RecalcTrigger,Trigger1M)),NA())</f>
        <v>-3.5772963649183254E-3</v>
      </c>
      <c r="O139" s="44">
        <f>IFERROR(_xll.qlIndexFixing(ONIndex3M,I139,TRUE,_xll.ohTrigger(RecalcTrigger,Trigger3M)),NA())</f>
        <v>-2.8672628597004035E-3</v>
      </c>
      <c r="P139" s="44">
        <f>IFERROR(_xll.qlIndexFixing(ONIndex6M,I139,TRUE,_xll.ohTrigger(RecalcTrigger,Trigger6M)),NA())</f>
        <v>-1.9365479034894051E-3</v>
      </c>
      <c r="Q139" s="145">
        <f>IFERROR(_xll.qlIndexFixing(ONIndex1Y,I139,TRUE,_xll.ohTrigger(RecalcTrigger,Trigger1Y)),NA())</f>
        <v>-7.7385412503350182E-4</v>
      </c>
    </row>
    <row r="140" spans="2:17" x14ac:dyDescent="0.2">
      <c r="B140" s="39" t="s">
        <v>17</v>
      </c>
      <c r="D140" s="42">
        <f>_xll.qlCalendarAdvance(Calendar,$D139,B140,"f",FALSE)</f>
        <v>42920</v>
      </c>
      <c r="E140" s="139">
        <f>_xll.qlInterestRateIndexValueDate(IndexON,D140)</f>
        <v>42920</v>
      </c>
      <c r="F140" s="155">
        <f>IFERROR(_xll.qlIndexFixing(IndexON,D140,TRUE,_xll.ohTrigger(RecalcTrigger,TriggerON)),NA())</f>
        <v>-3.3712118123085943E-3</v>
      </c>
      <c r="H140" s="42">
        <f>_xll.qlCalendarAdvance(Calendar,$H139,B140,"f",FALSE)</f>
        <v>42920</v>
      </c>
      <c r="I140" s="139">
        <f>_xll.qlInterestRateIndexValueDate(Index1M,$H140)</f>
        <v>42922</v>
      </c>
      <c r="J140" s="144">
        <f>IFERROR(_xll.qlIndexFixing(Index1M,$H140,TRUE,_xll.ohTrigger(RecalcTrigger,Trigger1M)),NA())</f>
        <v>-3.617304937120619E-3</v>
      </c>
      <c r="K140" s="44">
        <f>IFERROR(_xll.qlIndexFixing(Index3M,H140,TRUE,_xll.ohTrigger(RecalcTrigger,Trigger3M)),NA())</f>
        <v>-2.8232066879635663E-3</v>
      </c>
      <c r="L140" s="44">
        <f>IFERROR(_xll.qlIndexFixing(Index6M,$H140,TRUE,_xll.ohTrigger(RecalcTrigger,Trigger6M)),NA())</f>
        <v>-1.7043218417386425E-3</v>
      </c>
      <c r="M140" s="145">
        <f>IFERROR(_xll.qlIndexFixing(Index1Y,$H140,TRUE,_xll.ohTrigger(RecalcTrigger,Trigger1Y)),NA())</f>
        <v>-2.7395826861662014E-4</v>
      </c>
      <c r="N140" s="144">
        <f>IFERROR(_xll.qlIndexFixing(ONIndex1M,I140,TRUE,_xll.ohTrigger(RecalcTrigger,Trigger1M)),NA())</f>
        <v>-3.5797920997104882E-3</v>
      </c>
      <c r="O140" s="44">
        <f>IFERROR(_xll.qlIndexFixing(ONIndex3M,I140,TRUE,_xll.ohTrigger(RecalcTrigger,Trigger3M)),NA())</f>
        <v>-2.8610514611049354E-3</v>
      </c>
      <c r="P140" s="44">
        <f>IFERROR(_xll.qlIndexFixing(ONIndex6M,I140,TRUE,_xll.ohTrigger(RecalcTrigger,Trigger6M)),NA())</f>
        <v>-1.9315627536231617E-3</v>
      </c>
      <c r="Q140" s="145">
        <f>IFERROR(_xll.qlIndexFixing(ONIndex1Y,I140,TRUE,_xll.ohTrigger(RecalcTrigger,Trigger1Y)),NA())</f>
        <v>-7.6955004316925368E-4</v>
      </c>
    </row>
    <row r="141" spans="2:17" x14ac:dyDescent="0.2">
      <c r="B141" s="39" t="s">
        <v>17</v>
      </c>
      <c r="D141" s="42">
        <f>_xll.qlCalendarAdvance(Calendar,$D140,B141,"f",FALSE)</f>
        <v>42921</v>
      </c>
      <c r="E141" s="139">
        <f>_xll.qlInterestRateIndexValueDate(IndexON,D141)</f>
        <v>42921</v>
      </c>
      <c r="F141" s="155">
        <f>IFERROR(_xll.qlIndexFixing(IndexON,D141,TRUE,_xll.ohTrigger(RecalcTrigger,TriggerON)),NA())</f>
        <v>-3.3706216091422547E-3</v>
      </c>
      <c r="H141" s="42">
        <f>_xll.qlCalendarAdvance(Calendar,$H140,B141,"f",FALSE)</f>
        <v>42921</v>
      </c>
      <c r="I141" s="139">
        <f>_xll.qlInterestRateIndexValueDate(Index1M,$H141)</f>
        <v>42923</v>
      </c>
      <c r="J141" s="144">
        <f>IFERROR(_xll.qlIndexFixing(Index1M,$H141,TRUE,_xll.ohTrigger(RecalcTrigger,Trigger1M)),NA())</f>
        <v>-3.6186763087437744E-3</v>
      </c>
      <c r="K141" s="44">
        <f>IFERROR(_xll.qlIndexFixing(Index3M,H141,TRUE,_xll.ohTrigger(RecalcTrigger,Trigger3M)),NA())</f>
        <v>-2.8183847195140583E-3</v>
      </c>
      <c r="L141" s="44">
        <f>IFERROR(_xll.qlIndexFixing(Index6M,$H141,TRUE,_xll.ohTrigger(RecalcTrigger,Trigger6M)),NA())</f>
        <v>-1.7030491032774423E-3</v>
      </c>
      <c r="M141" s="145">
        <f>IFERROR(_xll.qlIndexFixing(Index1Y,$H141,TRUE,_xll.ohTrigger(RecalcTrigger,Trigger1Y)),NA())</f>
        <v>-2.6932429662680497E-4</v>
      </c>
      <c r="N141" s="144">
        <f>IFERROR(_xll.qlIndexFixing(ONIndex1M,I141,TRUE,_xll.ohTrigger(RecalcTrigger,Trigger1M)),NA())</f>
        <v>-3.5815540472183827E-3</v>
      </c>
      <c r="O141" s="44">
        <f>IFERROR(_xll.qlIndexFixing(ONIndex3M,I141,TRUE,_xll.ohTrigger(RecalcTrigger,Trigger3M)),NA())</f>
        <v>-2.8581976177433077E-3</v>
      </c>
      <c r="P141" s="44">
        <f>IFERROR(_xll.qlIndexFixing(ONIndex6M,I141,TRUE,_xll.ohTrigger(RecalcTrigger,Trigger6M)),NA())</f>
        <v>-1.9290257904636121E-3</v>
      </c>
      <c r="Q141" s="145">
        <f>IFERROR(_xll.qlIndexFixing(ONIndex1Y,I141,TRUE,_xll.ohTrigger(RecalcTrigger,Trigger1Y)),NA())</f>
        <v>-7.6739573108053349E-4</v>
      </c>
    </row>
    <row r="142" spans="2:17" x14ac:dyDescent="0.2">
      <c r="B142" s="39" t="s">
        <v>17</v>
      </c>
      <c r="D142" s="42">
        <f>_xll.qlCalendarAdvance(Calendar,$D141,B142,"f",FALSE)</f>
        <v>42922</v>
      </c>
      <c r="E142" s="139">
        <f>_xll.qlInterestRateIndexValueDate(IndexON,D142)</f>
        <v>42922</v>
      </c>
      <c r="F142" s="155">
        <f>IFERROR(_xll.qlIndexFixing(IndexON,D142,TRUE,_xll.ohTrigger(RecalcTrigger,TriggerON)),NA())</f>
        <v>-3.3700276655279637E-3</v>
      </c>
      <c r="H142" s="42">
        <f>_xll.qlCalendarAdvance(Calendar,$H141,B142,"f",FALSE)</f>
        <v>42922</v>
      </c>
      <c r="I142" s="139">
        <f>_xll.qlInterestRateIndexValueDate(Index1M,$H142)</f>
        <v>42926</v>
      </c>
      <c r="J142" s="144">
        <f>IFERROR(_xll.qlIndexFixing(Index1M,$H142,TRUE,_xll.ohTrigger(RecalcTrigger,Trigger1M)),NA())</f>
        <v>-3.6262151129401632E-3</v>
      </c>
      <c r="K142" s="44">
        <f>IFERROR(_xll.qlIndexFixing(Index3M,H142,TRUE,_xll.ohTrigger(RecalcTrigger,Trigger3M)),NA())</f>
        <v>-2.8153854320810559E-3</v>
      </c>
      <c r="L142" s="44">
        <f>IFERROR(_xll.qlIndexFixing(Index6M,$H142,TRUE,_xll.ohTrigger(RecalcTrigger,Trigger6M)),NA())</f>
        <v>-1.6975224224115354E-3</v>
      </c>
      <c r="M142" s="145">
        <f>IFERROR(_xll.qlIndexFixing(Index1Y,$H142,TRUE,_xll.ohTrigger(RecalcTrigger,Trigger1Y)),NA())</f>
        <v>-2.6410228591387526E-4</v>
      </c>
      <c r="N142" s="144">
        <f>IFERROR(_xll.qlIndexFixing(ONIndex1M,I142,TRUE,_xll.ohTrigger(RecalcTrigger,Trigger1M)),NA())</f>
        <v>-3.5836437280867273E-3</v>
      </c>
      <c r="O142" s="44">
        <f>IFERROR(_xll.qlIndexFixing(ONIndex3M,I142,TRUE,_xll.ohTrigger(RecalcTrigger,Trigger3M)),NA())</f>
        <v>-2.8555069706381886E-3</v>
      </c>
      <c r="P142" s="44">
        <f>IFERROR(_xll.qlIndexFixing(ONIndex6M,I142,TRUE,_xll.ohTrigger(RecalcTrigger,Trigger6M)),NA())</f>
        <v>-1.9264646993244483E-3</v>
      </c>
      <c r="Q142" s="145">
        <f>IFERROR(_xll.qlIndexFixing(ONIndex1Y,I142,TRUE,_xll.ohTrigger(RecalcTrigger,Trigger1Y)),NA())</f>
        <v>-7.6523999289257461E-4</v>
      </c>
    </row>
    <row r="143" spans="2:17" x14ac:dyDescent="0.2">
      <c r="B143" s="39" t="s">
        <v>17</v>
      </c>
      <c r="D143" s="42">
        <f>_xll.qlCalendarAdvance(Calendar,$D142,B143,"f",FALSE)</f>
        <v>42923</v>
      </c>
      <c r="E143" s="139">
        <f>_xll.qlInterestRateIndexValueDate(IndexON,D143)</f>
        <v>42923</v>
      </c>
      <c r="F143" s="155">
        <f>IFERROR(_xll.qlIndexFixing(IndexON,D143,TRUE,_xll.ohTrigger(RecalcTrigger,TriggerON)),NA())</f>
        <v>-3.3687951751248946E-3</v>
      </c>
      <c r="H143" s="42">
        <f>_xll.qlCalendarAdvance(Calendar,$H142,B143,"f",FALSE)</f>
        <v>42923</v>
      </c>
      <c r="I143" s="139">
        <f>_xll.qlInterestRateIndexValueDate(Index1M,$H143)</f>
        <v>42927</v>
      </c>
      <c r="J143" s="144">
        <f>IFERROR(_xll.qlIndexFixing(Index1M,$H143,TRUE,_xll.ohTrigger(RecalcTrigger,Trigger1M)),NA())</f>
        <v>-3.6286290375977456E-3</v>
      </c>
      <c r="K143" s="44">
        <f>IFERROR(_xll.qlIndexFixing(Index3M,H143,TRUE,_xll.ohTrigger(RecalcTrigger,Trigger3M)),NA())</f>
        <v>-2.8134482382891554E-3</v>
      </c>
      <c r="L143" s="44">
        <f>IFERROR(_xll.qlIndexFixing(Index6M,$H143,TRUE,_xll.ohTrigger(RecalcTrigger,Trigger6M)),NA())</f>
        <v>-1.6954263019734437E-3</v>
      </c>
      <c r="M143" s="145">
        <f>IFERROR(_xll.qlIndexFixing(Index1Y,$H143,TRUE,_xll.ohTrigger(RecalcTrigger,Trigger1Y)),NA())</f>
        <v>-2.6165566241960844E-4</v>
      </c>
      <c r="N143" s="144">
        <f>IFERROR(_xll.qlIndexFixing(ONIndex1M,I143,TRUE,_xll.ohTrigger(RecalcTrigger,Trigger1M)),NA())</f>
        <v>-3.5860668891585235E-3</v>
      </c>
      <c r="O143" s="44">
        <f>IFERROR(_xll.qlIndexFixing(ONIndex3M,I143,TRUE,_xll.ohTrigger(RecalcTrigger,Trigger3M)),NA())</f>
        <v>-2.8529830070000983E-3</v>
      </c>
      <c r="P143" s="44">
        <f>IFERROR(_xll.qlIndexFixing(ONIndex6M,I143,TRUE,_xll.ohTrigger(RecalcTrigger,Trigger6M)),NA())</f>
        <v>-1.9238790671760597E-3</v>
      </c>
      <c r="Q143" s="145">
        <f>IFERROR(_xll.qlIndexFixing(ONIndex1Y,I143,TRUE,_xll.ohTrigger(RecalcTrigger,Trigger1Y)),NA())</f>
        <v>-7.6308245386513818E-4</v>
      </c>
    </row>
    <row r="144" spans="2:17" x14ac:dyDescent="0.2">
      <c r="B144" s="39" t="s">
        <v>17</v>
      </c>
      <c r="D144" s="42">
        <f>_xll.qlCalendarAdvance(Calendar,$D143,B144,"f",FALSE)</f>
        <v>42926</v>
      </c>
      <c r="E144" s="139">
        <f>_xll.qlInterestRateIndexValueDate(IndexON,D144)</f>
        <v>42926</v>
      </c>
      <c r="F144" s="155">
        <f>IFERROR(_xll.qlIndexFixing(IndexON,D144,TRUE,_xll.ohTrigger(RecalcTrigger,TriggerON)),NA())</f>
        <v>-3.3676120465031545E-3</v>
      </c>
      <c r="H144" s="42">
        <f>_xll.qlCalendarAdvance(Calendar,$H143,B144,"f",FALSE)</f>
        <v>42926</v>
      </c>
      <c r="I144" s="139">
        <f>_xll.qlInterestRateIndexValueDate(Index1M,$H144)</f>
        <v>42928</v>
      </c>
      <c r="J144" s="144">
        <f>IFERROR(_xll.qlIndexFixing(Index1M,$H144,TRUE,_xll.ohTrigger(RecalcTrigger,Trigger1M)),NA())</f>
        <v>-3.6321976519500384E-3</v>
      </c>
      <c r="K144" s="44">
        <f>IFERROR(_xll.qlIndexFixing(Index3M,H144,TRUE,_xll.ohTrigger(RecalcTrigger,Trigger3M)),NA())</f>
        <v>-2.8115221616687859E-3</v>
      </c>
      <c r="L144" s="44">
        <f>IFERROR(_xll.qlIndexFixing(Index6M,$H144,TRUE,_xll.ohTrigger(RecalcTrigger,Trigger6M)),NA())</f>
        <v>-1.6933504681077743E-3</v>
      </c>
      <c r="M144" s="145">
        <f>IFERROR(_xll.qlIndexFixing(Index1Y,$H144,TRUE,_xll.ohTrigger(RecalcTrigger,Trigger1Y)),NA())</f>
        <v>-2.5921425398254963E-4</v>
      </c>
      <c r="N144" s="144">
        <f>IFERROR(_xll.qlIndexFixing(ONIndex1M,I144,TRUE,_xll.ohTrigger(RecalcTrigger,Trigger1M)),NA())</f>
        <v>-3.5920177070369874E-3</v>
      </c>
      <c r="O144" s="44">
        <f>IFERROR(_xll.qlIndexFixing(ONIndex3M,I144,TRUE,_xll.ohTrigger(RecalcTrigger,Trigger3M)),NA())</f>
        <v>-2.8484855916266483E-3</v>
      </c>
      <c r="P144" s="44">
        <f>IFERROR(_xll.qlIndexFixing(ONIndex6M,I144,TRUE,_xll.ohTrigger(RecalcTrigger,Trigger6M)),NA())</f>
        <v>-1.9186137071747211E-3</v>
      </c>
      <c r="Q144" s="145">
        <f>IFERROR(_xll.qlIndexFixing(ONIndex1Y,I144,TRUE,_xll.ohTrigger(RecalcTrigger,Trigger1Y)),NA())</f>
        <v>-7.5875789901758139E-4</v>
      </c>
    </row>
    <row r="145" spans="2:17" x14ac:dyDescent="0.2">
      <c r="B145" s="39" t="s">
        <v>17</v>
      </c>
      <c r="D145" s="42">
        <f>_xll.qlCalendarAdvance(Calendar,$D144,B145,"f",FALSE)</f>
        <v>42927</v>
      </c>
      <c r="E145" s="139">
        <f>_xll.qlInterestRateIndexValueDate(IndexON,D145)</f>
        <v>42927</v>
      </c>
      <c r="F145" s="155">
        <f>IFERROR(_xll.qlIndexFixing(IndexON,D145,TRUE,_xll.ohTrigger(RecalcTrigger,TriggerON)),NA())</f>
        <v>-3.366997570632968E-3</v>
      </c>
      <c r="H145" s="42">
        <f>_xll.qlCalendarAdvance(Calendar,$H144,B145,"f",FALSE)</f>
        <v>42927</v>
      </c>
      <c r="I145" s="139">
        <f>_xll.qlInterestRateIndexValueDate(Index1M,$H145)</f>
        <v>42929</v>
      </c>
      <c r="J145" s="144">
        <f>IFERROR(_xll.qlIndexFixing(Index1M,$H145,TRUE,_xll.ohTrigger(RecalcTrigger,Trigger1M)),NA())</f>
        <v>-3.6337511344858298E-3</v>
      </c>
      <c r="K145" s="44">
        <f>IFERROR(_xll.qlIndexFixing(Index3M,H145,TRUE,_xll.ohTrigger(RecalcTrigger,Trigger3M)),NA())</f>
        <v>-2.8096091584451297E-3</v>
      </c>
      <c r="L145" s="44">
        <f>IFERROR(_xll.qlIndexFixing(Index6M,$H145,TRUE,_xll.ohTrigger(RecalcTrigger,Trigger6M)),NA())</f>
        <v>-1.6897566471215759E-3</v>
      </c>
      <c r="M145" s="145">
        <f>IFERROR(_xll.qlIndexFixing(Index1Y,$H145,TRUE,_xll.ohTrigger(RecalcTrigger,Trigger1Y)),NA())</f>
        <v>-2.5677718423927859E-4</v>
      </c>
      <c r="N145" s="144">
        <f>IFERROR(_xll.qlIndexFixing(ONIndex1M,I145,TRUE,_xll.ohTrigger(RecalcTrigger,Trigger1M)),NA())</f>
        <v>-3.5992092794145947E-3</v>
      </c>
      <c r="O145" s="44">
        <f>IFERROR(_xll.qlIndexFixing(ONIndex3M,I145,TRUE,_xll.ohTrigger(RecalcTrigger,Trigger3M)),NA())</f>
        <v>-2.8446237424395449E-3</v>
      </c>
      <c r="P145" s="44">
        <f>IFERROR(_xll.qlIndexFixing(ONIndex6M,I145,TRUE,_xll.ohTrigger(RecalcTrigger,Trigger6M)),NA())</f>
        <v>-1.9132828605838981E-3</v>
      </c>
      <c r="Q145" s="145">
        <f>IFERROR(_xll.qlIndexFixing(ONIndex1Y,I145,TRUE,_xll.ohTrigger(RecalcTrigger,Trigger1Y)),NA())</f>
        <v>-7.5442679039916527E-4</v>
      </c>
    </row>
    <row r="146" spans="2:17" x14ac:dyDescent="0.2">
      <c r="B146" s="39" t="s">
        <v>17</v>
      </c>
      <c r="D146" s="42">
        <f>_xll.qlCalendarAdvance(Calendar,$D145,B146,"f",FALSE)</f>
        <v>42928</v>
      </c>
      <c r="E146" s="139">
        <f>_xll.qlInterestRateIndexValueDate(IndexON,D146)</f>
        <v>42928</v>
      </c>
      <c r="F146" s="155">
        <f>IFERROR(_xll.qlIndexFixing(IndexON,D146,TRUE,_xll.ohTrigger(RecalcTrigger,TriggerON)),NA())</f>
        <v>-3.3663786225401893E-3</v>
      </c>
      <c r="H146" s="42">
        <f>_xll.qlCalendarAdvance(Calendar,$H145,B146,"f",FALSE)</f>
        <v>42928</v>
      </c>
      <c r="I146" s="139">
        <f>_xll.qlInterestRateIndexValueDate(Index1M,$H146)</f>
        <v>42930</v>
      </c>
      <c r="J146" s="144">
        <f>IFERROR(_xll.qlIndexFixing(Index1M,$H146,TRUE,_xll.ohTrigger(RecalcTrigger,Trigger1M)),NA())</f>
        <v>-3.6353255485048249E-3</v>
      </c>
      <c r="K146" s="44">
        <f>IFERROR(_xll.qlIndexFixing(Index3M,H146,TRUE,_xll.ohTrigger(RecalcTrigger,Trigger3M)),NA())</f>
        <v>-2.8048942446955365E-3</v>
      </c>
      <c r="L146" s="44">
        <f>IFERROR(_xll.qlIndexFixing(Index6M,$H146,TRUE,_xll.ohTrigger(RecalcTrigger,Trigger6M)),NA())</f>
        <v>-1.6885001440547739E-3</v>
      </c>
      <c r="M146" s="145">
        <f>IFERROR(_xll.qlIndexFixing(Index1Y,$H146,TRUE,_xll.ohTrigger(RecalcTrigger,Trigger1Y)),NA())</f>
        <v>-2.5226335563485167E-4</v>
      </c>
      <c r="N146" s="144">
        <f>IFERROR(_xll.qlIndexFixing(ONIndex1M,I146,TRUE,_xll.ohTrigger(RecalcTrigger,Trigger1M)),NA())</f>
        <v>-3.6033860489048664E-3</v>
      </c>
      <c r="O146" s="44">
        <f>IFERROR(_xll.qlIndexFixing(ONIndex3M,I146,TRUE,_xll.ohTrigger(RecalcTrigger,Trigger3M)),NA())</f>
        <v>-2.8429855118883296E-3</v>
      </c>
      <c r="P146" s="44">
        <f>IFERROR(_xll.qlIndexFixing(ONIndex6M,I146,TRUE,_xll.ohTrigger(RecalcTrigger,Trigger6M)),NA())</f>
        <v>-1.9105683226294801E-3</v>
      </c>
      <c r="Q146" s="145">
        <f>IFERROR(_xll.qlIndexFixing(ONIndex1Y,I146,TRUE,_xll.ohTrigger(RecalcTrigger,Trigger1Y)),NA())</f>
        <v>-7.5225462331296455E-4</v>
      </c>
    </row>
    <row r="147" spans="2:17" x14ac:dyDescent="0.2">
      <c r="B147" s="39" t="s">
        <v>17</v>
      </c>
      <c r="D147" s="42">
        <f>_xll.qlCalendarAdvance(Calendar,$D146,B147,"f",FALSE)</f>
        <v>42929</v>
      </c>
      <c r="E147" s="139">
        <f>_xll.qlInterestRateIndexValueDate(IndexON,D147)</f>
        <v>42929</v>
      </c>
      <c r="F147" s="155">
        <f>IFERROR(_xll.qlIndexFixing(IndexON,D147,TRUE,_xll.ohTrigger(RecalcTrigger,TriggerON)),NA())</f>
        <v>-3.3657550798826819E-3</v>
      </c>
      <c r="H147" s="42">
        <f>_xll.qlCalendarAdvance(Calendar,$H146,B147,"f",FALSE)</f>
        <v>42929</v>
      </c>
      <c r="I147" s="139">
        <f>_xll.qlInterestRateIndexValueDate(Index1M,$H147)</f>
        <v>42933</v>
      </c>
      <c r="J147" s="144">
        <f>IFERROR(_xll.qlIndexFixing(Index1M,$H147,TRUE,_xll.ohTrigger(RecalcTrigger,Trigger1M)),NA())</f>
        <v>-3.6408156704103058E-3</v>
      </c>
      <c r="K147" s="44">
        <f>IFERROR(_xll.qlIndexFixing(Index3M,H147,TRUE,_xll.ohTrigger(RecalcTrigger,Trigger3M)),NA())</f>
        <v>-2.802127437722607E-3</v>
      </c>
      <c r="L147" s="44">
        <f>IFERROR(_xll.qlIndexFixing(Index6M,$H147,TRUE,_xll.ohTrigger(RecalcTrigger,Trigger6M)),NA())</f>
        <v>-1.6832735384666165E-3</v>
      </c>
      <c r="M147" s="145">
        <f>IFERROR(_xll.qlIndexFixing(Index1Y,$H147,TRUE,_xll.ohTrigger(RecalcTrigger,Trigger1Y)),NA())</f>
        <v>-2.4705457583006096E-4</v>
      </c>
      <c r="N147" s="144">
        <f>IFERROR(_xll.qlIndexFixing(ONIndex1M,I147,TRUE,_xll.ohTrigger(RecalcTrigger,Trigger1M)),NA())</f>
        <v>-3.6079307815750639E-3</v>
      </c>
      <c r="O147" s="44">
        <f>IFERROR(_xll.qlIndexFixing(ONIndex3M,I147,TRUE,_xll.ohTrigger(RecalcTrigger,Trigger3M)),NA())</f>
        <v>-2.8415348906651872E-3</v>
      </c>
      <c r="P147" s="44">
        <f>IFERROR(_xll.qlIndexFixing(ONIndex6M,I147,TRUE,_xll.ohTrigger(RecalcTrigger,Trigger6M)),NA())</f>
        <v>-1.9078267636896129E-3</v>
      </c>
      <c r="Q147" s="145">
        <f>IFERROR(_xll.qlIndexFixing(ONIndex1Y,I147,TRUE,_xll.ohTrigger(RecalcTrigger,Trigger1Y)),NA())</f>
        <v>-7.5007840570684436E-4</v>
      </c>
    </row>
    <row r="148" spans="2:17" x14ac:dyDescent="0.2">
      <c r="B148" s="39" t="s">
        <v>17</v>
      </c>
      <c r="D148" s="42">
        <f>_xll.qlCalendarAdvance(Calendar,$D147,B148,"f",FALSE)</f>
        <v>42930</v>
      </c>
      <c r="E148" s="139">
        <f>_xll.qlInterestRateIndexValueDate(IndexON,D148)</f>
        <v>42930</v>
      </c>
      <c r="F148" s="155">
        <f>IFERROR(_xll.qlIndexFixing(IndexON,D148,TRUE,_xll.ohTrigger(RecalcTrigger,TriggerON)),NA())</f>
        <v>-3.364460626258392E-3</v>
      </c>
      <c r="H148" s="42">
        <f>_xll.qlCalendarAdvance(Calendar,$H147,B148,"f",FALSE)</f>
        <v>42930</v>
      </c>
      <c r="I148" s="139">
        <f>_xll.qlInterestRateIndexValueDate(Index1M,$H148)</f>
        <v>42934</v>
      </c>
      <c r="J148" s="144">
        <f>IFERROR(_xll.qlIndexFixing(Index1M,$H148,TRUE,_xll.ohTrigger(RecalcTrigger,Trigger1M)),NA())</f>
        <v>-3.642288422237894E-3</v>
      </c>
      <c r="K148" s="44">
        <f>IFERROR(_xll.qlIndexFixing(Index3M,H148,TRUE,_xll.ohTrigger(RecalcTrigger,Trigger3M)),NA())</f>
        <v>-2.8003095785246518E-3</v>
      </c>
      <c r="L148" s="44">
        <f>IFERROR(_xll.qlIndexFixing(Index6M,$H148,TRUE,_xll.ohTrigger(RecalcTrigger,Trigger6M)),NA())</f>
        <v>-1.6813181729054092E-3</v>
      </c>
      <c r="M148" s="145">
        <f>IFERROR(_xll.qlIndexFixing(Index1Y,$H148,TRUE,_xll.ohTrigger(RecalcTrigger,Trigger1Y)),NA())</f>
        <v>-2.4462586499695671E-4</v>
      </c>
      <c r="N148" s="144">
        <f>IFERROR(_xll.qlIndexFixing(ONIndex1M,I148,TRUE,_xll.ohTrigger(RecalcTrigger,Trigger1M)),NA())</f>
        <v>-3.6128492242681887E-3</v>
      </c>
      <c r="O148" s="44">
        <f>IFERROR(_xll.qlIndexFixing(ONIndex3M,I148,TRUE,_xll.ohTrigger(RecalcTrigger,Trigger3M)),NA())</f>
        <v>-2.8402753665401903E-3</v>
      </c>
      <c r="P148" s="44">
        <f>IFERROR(_xll.qlIndexFixing(ONIndex6M,I148,TRUE,_xll.ohTrigger(RecalcTrigger,Trigger6M)),NA())</f>
        <v>-1.9050577699752935E-3</v>
      </c>
      <c r="Q148" s="145">
        <f>IFERROR(_xll.qlIndexFixing(ONIndex1Y,I148,TRUE,_xll.ohTrigger(RecalcTrigger,Trigger1Y)),NA())</f>
        <v>-7.4789776304040601E-4</v>
      </c>
    </row>
    <row r="149" spans="2:17" x14ac:dyDescent="0.2">
      <c r="B149" s="39" t="s">
        <v>17</v>
      </c>
      <c r="D149" s="42">
        <f>_xll.qlCalendarAdvance(Calendar,$D148,B149,"f",FALSE)</f>
        <v>42933</v>
      </c>
      <c r="E149" s="139">
        <f>_xll.qlInterestRateIndexValueDate(IndexON,D149)</f>
        <v>42933</v>
      </c>
      <c r="F149" s="155">
        <f>IFERROR(_xll.qlIndexFixing(IndexON,D149,TRUE,_xll.ohTrigger(RecalcTrigger,TriggerON)),NA())</f>
        <v>-3.3632125255955714E-3</v>
      </c>
      <c r="H149" s="42">
        <f>_xll.qlCalendarAdvance(Calendar,$H148,B149,"f",FALSE)</f>
        <v>42933</v>
      </c>
      <c r="I149" s="139">
        <f>_xll.qlInterestRateIndexValueDate(Index1M,$H149)</f>
        <v>42935</v>
      </c>
      <c r="J149" s="144">
        <f>IFERROR(_xll.qlIndexFixing(Index1M,$H149,TRUE,_xll.ohTrigger(RecalcTrigger,Trigger1M)),NA())</f>
        <v>-3.6431674794085663E-3</v>
      </c>
      <c r="K149" s="44">
        <f>IFERROR(_xll.qlIndexFixing(Index3M,H149,TRUE,_xll.ohTrigger(RecalcTrigger,Trigger3M)),NA())</f>
        <v>-2.7985167902537704E-3</v>
      </c>
      <c r="L149" s="44">
        <f>IFERROR(_xll.qlIndexFixing(Index6M,$H149,TRUE,_xll.ohTrigger(RecalcTrigger,Trigger6M)),NA())</f>
        <v>-1.679382666346688E-3</v>
      </c>
      <c r="M149" s="145">
        <f>IFERROR(_xll.qlIndexFixing(Index1Y,$H149,TRUE,_xll.ohTrigger(RecalcTrigger,Trigger1Y)),NA())</f>
        <v>-2.4219612121095118E-4</v>
      </c>
      <c r="N149" s="144">
        <f>IFERROR(_xll.qlIndexFixing(ONIndex1M,I149,TRUE,_xll.ohTrigger(RecalcTrigger,Trigger1M)),NA())</f>
        <v>-3.623924065219164E-3</v>
      </c>
      <c r="O149" s="44">
        <f>IFERROR(_xll.qlIndexFixing(ONIndex3M,I149,TRUE,_xll.ohTrigger(RecalcTrigger,Trigger3M)),NA())</f>
        <v>-2.8383883672633559E-3</v>
      </c>
      <c r="P149" s="44">
        <f>IFERROR(_xll.qlIndexFixing(ONIndex6M,I149,TRUE,_xll.ohTrigger(RecalcTrigger,Trigger6M)),NA())</f>
        <v>-1.8994162461671849E-3</v>
      </c>
      <c r="Q149" s="145">
        <f>IFERROR(_xll.qlIndexFixing(ONIndex1Y,I149,TRUE,_xll.ohTrigger(RecalcTrigger,Trigger1Y)),NA())</f>
        <v>-7.4351831652830214E-4</v>
      </c>
    </row>
    <row r="150" spans="2:17" x14ac:dyDescent="0.2">
      <c r="B150" s="39" t="s">
        <v>17</v>
      </c>
      <c r="D150" s="42">
        <f>_xll.qlCalendarAdvance(Calendar,$D149,B150,"f",FALSE)</f>
        <v>42934</v>
      </c>
      <c r="E150" s="139">
        <f>_xll.qlInterestRateIndexValueDate(IndexON,D150)</f>
        <v>42934</v>
      </c>
      <c r="F150" s="155">
        <f>IFERROR(_xll.qlIndexFixing(IndexON,D150,TRUE,_xll.ohTrigger(RecalcTrigger,TriggerON)),NA())</f>
        <v>-3.3625641811774187E-3</v>
      </c>
      <c r="H150" s="42">
        <f>_xll.qlCalendarAdvance(Calendar,$H149,B150,"f",FALSE)</f>
        <v>42934</v>
      </c>
      <c r="I150" s="139">
        <f>_xll.qlInterestRateIndexValueDate(Index1M,$H150)</f>
        <v>42936</v>
      </c>
      <c r="J150" s="144">
        <f>IFERROR(_xll.qlIndexFixing(Index1M,$H150,TRUE,_xll.ohTrigger(RecalcTrigger,Trigger1M)),NA())</f>
        <v>-3.6443051495514689E-3</v>
      </c>
      <c r="K150" s="44">
        <f>IFERROR(_xll.qlIndexFixing(Index3M,H150,TRUE,_xll.ohTrigger(RecalcTrigger,Trigger3M)),NA())</f>
        <v>-2.7967511158566438E-3</v>
      </c>
      <c r="L150" s="44">
        <f>IFERROR(_xll.qlIndexFixing(Index6M,$H150,TRUE,_xll.ohTrigger(RecalcTrigger,Trigger6M)),NA())</f>
        <v>-1.6761498133859153E-3</v>
      </c>
      <c r="M150" s="145">
        <f>IFERROR(_xll.qlIndexFixing(Index1Y,$H150,TRUE,_xll.ohTrigger(RecalcTrigger,Trigger1Y)),NA())</f>
        <v>-2.3976443028649519E-4</v>
      </c>
      <c r="N150" s="144">
        <f>IFERROR(_xll.qlIndexFixing(ONIndex1M,I150,TRUE,_xll.ohTrigger(RecalcTrigger,Trigger1M)),NA())</f>
        <v>-3.6344660203813106E-3</v>
      </c>
      <c r="O150" s="44">
        <f>IFERROR(_xll.qlIndexFixing(ONIndex3M,I150,TRUE,_xll.ohTrigger(RecalcTrigger,Trigger3M)),NA())</f>
        <v>-2.8371935508175739E-3</v>
      </c>
      <c r="P150" s="44">
        <f>IFERROR(_xll.qlIndexFixing(ONIndex6M,I150,TRUE,_xll.ohTrigger(RecalcTrigger,Trigger6M)),NA())</f>
        <v>-1.8937133791085969E-3</v>
      </c>
      <c r="Q150" s="145">
        <f>IFERROR(_xll.qlIndexFixing(ONIndex1Y,I150,TRUE,_xll.ohTrigger(RecalcTrigger,Trigger1Y)),NA())</f>
        <v>-7.3912344153104215E-4</v>
      </c>
    </row>
    <row r="151" spans="2:17" x14ac:dyDescent="0.2">
      <c r="B151" s="39" t="s">
        <v>17</v>
      </c>
      <c r="D151" s="42">
        <f>_xll.qlCalendarAdvance(Calendar,$D150,B151,"f",FALSE)</f>
        <v>42935</v>
      </c>
      <c r="E151" s="139">
        <f>_xll.qlInterestRateIndexValueDate(IndexON,D151)</f>
        <v>42935</v>
      </c>
      <c r="F151" s="155">
        <f>IFERROR(_xll.qlIndexFixing(IndexON,D151,TRUE,_xll.ohTrigger(RecalcTrigger,TriggerON)),NA())</f>
        <v>-3.3619105103399605E-3</v>
      </c>
      <c r="H151" s="42">
        <f>_xll.qlCalendarAdvance(Calendar,$H150,B151,"f",FALSE)</f>
        <v>42935</v>
      </c>
      <c r="I151" s="139">
        <f>_xll.qlInterestRateIndexValueDate(Index1M,$H151)</f>
        <v>42937</v>
      </c>
      <c r="J151" s="144">
        <f>IFERROR(_xll.qlIndexFixing(Index1M,$H151,TRUE,_xll.ohTrigger(RecalcTrigger,Trigger1M)),NA())</f>
        <v>-3.645356440492826E-3</v>
      </c>
      <c r="K151" s="44">
        <f>IFERROR(_xll.qlIndexFixing(Index3M,H151,TRUE,_xll.ohTrigger(RecalcTrigger,Trigger3M)),NA())</f>
        <v>-2.7925970333629088E-3</v>
      </c>
      <c r="L151" s="44">
        <f>IFERROR(_xll.qlIndexFixing(Index6M,$H151,TRUE,_xll.ohTrigger(RecalcTrigger,Trigger6M)),NA())</f>
        <v>-1.6749213364739379E-3</v>
      </c>
      <c r="M151" s="145">
        <f>IFERROR(_xll.qlIndexFixing(Index1Y,$H151,TRUE,_xll.ohTrigger(RecalcTrigger,Trigger1Y)),NA())</f>
        <v>-2.3523860054197116E-4</v>
      </c>
      <c r="N151" s="144">
        <f>IFERROR(_xll.qlIndexFixing(ONIndex1M,I151,TRUE,_xll.ohTrigger(RecalcTrigger,Trigger1M)),NA())</f>
        <v>-3.637142350139122E-3</v>
      </c>
      <c r="O151" s="44">
        <f>IFERROR(_xll.qlIndexFixing(ONIndex3M,I151,TRUE,_xll.ohTrigger(RecalcTrigger,Trigger3M)),NA())</f>
        <v>-2.8367942636142729E-3</v>
      </c>
      <c r="P151" s="44">
        <f>IFERROR(_xll.qlIndexFixing(ONIndex6M,I151,TRUE,_xll.ohTrigger(RecalcTrigger,Trigger6M)),NA())</f>
        <v>-1.8908867126876672E-3</v>
      </c>
      <c r="Q151" s="145">
        <f>IFERROR(_xll.qlIndexFixing(ONIndex1Y,I151,TRUE,_xll.ohTrigger(RecalcTrigger,Trigger1Y)),NA())</f>
        <v>-7.3691504890227577E-4</v>
      </c>
    </row>
    <row r="152" spans="2:17" x14ac:dyDescent="0.2">
      <c r="B152" s="39" t="s">
        <v>17</v>
      </c>
      <c r="D152" s="42">
        <f>_xll.qlCalendarAdvance(Calendar,$D151,B152,"f",FALSE)</f>
        <v>42936</v>
      </c>
      <c r="E152" s="139">
        <f>_xll.qlInterestRateIndexValueDate(IndexON,D152)</f>
        <v>42936</v>
      </c>
      <c r="F152" s="155">
        <f>IFERROR(_xll.qlIndexFixing(IndexON,D152,TRUE,_xll.ohTrigger(RecalcTrigger,TriggerON)),NA())</f>
        <v>-3.3612513912206765E-3</v>
      </c>
      <c r="H152" s="42">
        <f>_xll.qlCalendarAdvance(Calendar,$H151,B152,"f",FALSE)</f>
        <v>42936</v>
      </c>
      <c r="I152" s="139">
        <f>_xll.qlInterestRateIndexValueDate(Index1M,$H152)</f>
        <v>42940</v>
      </c>
      <c r="J152" s="144">
        <f>IFERROR(_xll.qlIndexFixing(Index1M,$H152,TRUE,_xll.ohTrigger(RecalcTrigger,Trigger1M)),NA())</f>
        <v>-3.6457392592114863E-3</v>
      </c>
      <c r="K152" s="44">
        <f>IFERROR(_xll.qlIndexFixing(Index3M,H152,TRUE,_xll.ohTrigger(RecalcTrigger,Trigger3M)),NA())</f>
        <v>-2.7899999999042822E-3</v>
      </c>
      <c r="L152" s="44">
        <f>IFERROR(_xll.qlIndexFixing(Index6M,$H152,TRUE,_xll.ohTrigger(RecalcTrigger,Trigger6M)),NA())</f>
        <v>-1.6699999995662095E-3</v>
      </c>
      <c r="M152" s="145">
        <f>IFERROR(_xll.qlIndexFixing(Index1Y,$H152,TRUE,_xll.ohTrigger(RecalcTrigger,Trigger1Y)),NA())</f>
        <v>-2.3000000010252187E-4</v>
      </c>
      <c r="N152" s="144">
        <f>IFERROR(_xll.qlIndexFixing(ONIndex1M,I152,TRUE,_xll.ohTrigger(RecalcTrigger,Trigger1M)),NA())</f>
        <v>-3.6396514710101968E-3</v>
      </c>
      <c r="O152" s="44">
        <f>IFERROR(_xll.qlIndexFixing(ONIndex3M,I152,TRUE,_xll.ohTrigger(RecalcTrigger,Trigger3M)),NA())</f>
        <v>-2.8364569354488722E-3</v>
      </c>
      <c r="P152" s="44">
        <f>IFERROR(_xll.qlIndexFixing(ONIndex6M,I152,TRUE,_xll.ohTrigger(RecalcTrigger,Trigger6M)),NA())</f>
        <v>-1.8881172840412574E-3</v>
      </c>
      <c r="Q152" s="145">
        <f>IFERROR(_xll.qlIndexFixing(ONIndex1Y,I152,TRUE,_xll.ohTrigger(RecalcTrigger,Trigger1Y)),NA())</f>
        <v>-7.3469998177255746E-4</v>
      </c>
    </row>
    <row r="153" spans="2:17" x14ac:dyDescent="0.2">
      <c r="B153" s="39" t="s">
        <v>17</v>
      </c>
      <c r="D153" s="42">
        <f>_xll.qlCalendarAdvance(Calendar,$D152,B153,"f",FALSE)</f>
        <v>42937</v>
      </c>
      <c r="E153" s="139">
        <f>_xll.qlInterestRateIndexValueDate(IndexON,D153)</f>
        <v>42937</v>
      </c>
      <c r="F153" s="155">
        <f>IFERROR(_xll.qlIndexFixing(IndexON,D153,TRUE,_xll.ohTrigger(RecalcTrigger,TriggerON)),NA())</f>
        <v>-3.35988302344159E-3</v>
      </c>
      <c r="H153" s="42">
        <f>_xll.qlCalendarAdvance(Calendar,$H152,B153,"f",FALSE)</f>
        <v>42937</v>
      </c>
      <c r="I153" s="139">
        <f>_xll.qlInterestRateIndexValueDate(Index1M,$H153)</f>
        <v>42941</v>
      </c>
      <c r="J153" s="144">
        <f>IFERROR(_xll.qlIndexFixing(Index1M,$H153,TRUE,_xll.ohTrigger(RecalcTrigger,Trigger1M)),NA())</f>
        <v>-3.64509956472056E-3</v>
      </c>
      <c r="K153" s="44">
        <f>IFERROR(_xll.qlIndexFixing(Index3M,H153,TRUE,_xll.ohTrigger(RecalcTrigger,Trigger3M)),NA())</f>
        <v>-2.7883952686268568E-3</v>
      </c>
      <c r="L153" s="44">
        <f>IFERROR(_xll.qlIndexFixing(Index6M,$H153,TRUE,_xll.ohTrigger(RecalcTrigger,Trigger6M)),NA())</f>
        <v>-1.6681805232235756E-3</v>
      </c>
      <c r="M153" s="145">
        <f>IFERROR(_xll.qlIndexFixing(Index1Y,$H153,TRUE,_xll.ohTrigger(RecalcTrigger,Trigger1Y)),NA())</f>
        <v>-2.275466196493175E-4</v>
      </c>
      <c r="N153" s="144">
        <f>IFERROR(_xll.qlIndexFixing(ONIndex1M,I153,TRUE,_xll.ohTrigger(RecalcTrigger,Trigger1M)),NA())</f>
        <v>-3.6419895934658442E-3</v>
      </c>
      <c r="O153" s="44">
        <f>IFERROR(_xll.qlIndexFixing(ONIndex3M,I153,TRUE,_xll.ohTrigger(RecalcTrigger,Trigger3M)),NA())</f>
        <v>-2.8361823255140806E-3</v>
      </c>
      <c r="P153" s="44">
        <f>IFERROR(_xll.qlIndexFixing(ONIndex6M,I153,TRUE,_xll.ohTrigger(RecalcTrigger,Trigger6M)),NA())</f>
        <v>-1.8854062645123904E-3</v>
      </c>
      <c r="Q153" s="145">
        <f>IFERROR(_xll.qlIndexFixing(ONIndex1Y,I153,TRUE,_xll.ohTrigger(RecalcTrigger,Trigger1Y)),NA())</f>
        <v>-7.324778650019681E-4</v>
      </c>
    </row>
    <row r="154" spans="2:17" x14ac:dyDescent="0.2">
      <c r="B154" s="39" t="s">
        <v>17</v>
      </c>
      <c r="D154" s="42">
        <f>_xll.qlCalendarAdvance(Calendar,$D153,B154,"f",FALSE)</f>
        <v>42940</v>
      </c>
      <c r="E154" s="139">
        <f>_xll.qlInterestRateIndexValueDate(IndexON,D154)</f>
        <v>42940</v>
      </c>
      <c r="F154" s="155">
        <f>IFERROR(_xll.qlIndexFixing(IndexON,D154,TRUE,_xll.ohTrigger(RecalcTrigger,TriggerON)),NA())</f>
        <v>-3.3585579912775998E-3</v>
      </c>
      <c r="H154" s="42">
        <f>_xll.qlCalendarAdvance(Calendar,$H153,B154,"f",FALSE)</f>
        <v>42940</v>
      </c>
      <c r="I154" s="139">
        <f>_xll.qlInterestRateIndexValueDate(Index1M,$H154)</f>
        <v>42942</v>
      </c>
      <c r="J154" s="144">
        <f>IFERROR(_xll.qlIndexFixing(Index1M,$H154,TRUE,_xll.ohTrigger(RecalcTrigger,Trigger1M)),NA())</f>
        <v>-3.6413300783505972E-3</v>
      </c>
      <c r="K154" s="44">
        <f>IFERROR(_xll.qlIndexFixing(Index3M,H154,TRUE,_xll.ohTrigger(RecalcTrigger,Trigger3M)),NA())</f>
        <v>-2.7868214709694445E-3</v>
      </c>
      <c r="L154" s="44">
        <f>IFERROR(_xll.qlIndexFixing(Index6M,$H154,TRUE,_xll.ohTrigger(RecalcTrigger,Trigger6M)),NA())</f>
        <v>-1.6663784032742207E-3</v>
      </c>
      <c r="M154" s="145">
        <f>IFERROR(_xll.qlIndexFixing(Index1Y,$H154,TRUE,_xll.ohTrigger(RecalcTrigger,Trigger1Y)),NA())</f>
        <v>-2.2508904470182697E-4</v>
      </c>
      <c r="N154" s="144">
        <f>IFERROR(_xll.qlIndexFixing(ONIndex1M,I154,TRUE,_xll.ohTrigger(RecalcTrigger,Trigger1M)),NA())</f>
        <v>-3.6460399693272194E-3</v>
      </c>
      <c r="O154" s="44">
        <f>IFERROR(_xll.qlIndexFixing(ONIndex3M,I154,TRUE,_xll.ohTrigger(RecalcTrigger,Trigger3M)),NA())</f>
        <v>-2.8358236235126455E-3</v>
      </c>
      <c r="P154" s="44">
        <f>IFERROR(_xll.qlIndexFixing(ONIndex6M,I154,TRUE,_xll.ohTrigger(RecalcTrigger,Trigger6M)),NA())</f>
        <v>-1.8801749588970296E-3</v>
      </c>
      <c r="Q154" s="145">
        <f>IFERROR(_xll.qlIndexFixing(ONIndex1Y,I154,TRUE,_xll.ohTrigger(RecalcTrigger,Trigger1Y)),NA())</f>
        <v>-7.280067861747952E-4</v>
      </c>
    </row>
    <row r="155" spans="2:17" x14ac:dyDescent="0.2">
      <c r="B155" s="39" t="s">
        <v>17</v>
      </c>
      <c r="D155" s="42">
        <f>_xll.qlCalendarAdvance(Calendar,$D154,B155,"f",FALSE)</f>
        <v>42941</v>
      </c>
      <c r="E155" s="139">
        <f>_xll.qlInterestRateIndexValueDate(IndexON,D155)</f>
        <v>42941</v>
      </c>
      <c r="F155" s="155">
        <f>IFERROR(_xll.qlIndexFixing(IndexON,D155,TRUE,_xll.ohTrigger(RecalcTrigger,TriggerON)),NA())</f>
        <v>-3.3578698003733365E-3</v>
      </c>
      <c r="H155" s="42">
        <f>_xll.qlCalendarAdvance(Calendar,$H154,B155,"f",FALSE)</f>
        <v>42941</v>
      </c>
      <c r="I155" s="139">
        <f>_xll.qlInterestRateIndexValueDate(Index1M,$H155)</f>
        <v>42943</v>
      </c>
      <c r="J155" s="144">
        <f>IFERROR(_xll.qlIndexFixing(Index1M,$H155,TRUE,_xll.ohTrigger(RecalcTrigger,Trigger1M)),NA())</f>
        <v>-3.6414193500995673E-3</v>
      </c>
      <c r="K155" s="44">
        <f>IFERROR(_xll.qlIndexFixing(Index3M,H155,TRUE,_xll.ohTrigger(RecalcTrigger,Trigger3M)),NA())</f>
        <v>-2.7852771189388389E-3</v>
      </c>
      <c r="L155" s="44">
        <f>IFERROR(_xll.qlIndexFixing(Index6M,$H155,TRUE,_xll.ohTrigger(RecalcTrigger,Trigger6M)),NA())</f>
        <v>-1.6634461170497445E-3</v>
      </c>
      <c r="M155" s="145">
        <f>IFERROR(_xll.qlIndexFixing(Index1Y,$H155,TRUE,_xll.ohTrigger(RecalcTrigger,Trigger1Y)),NA())</f>
        <v>-2.2262801567950205E-4</v>
      </c>
      <c r="N155" s="144">
        <f>IFERROR(_xll.qlIndexFixing(ONIndex1M,I155,TRUE,_xll.ohTrigger(RecalcTrigger,Trigger1M)),NA())</f>
        <v>-3.6495563108385198E-3</v>
      </c>
      <c r="O155" s="44">
        <f>IFERROR(_xll.qlIndexFixing(ONIndex3M,I155,TRUE,_xll.ohTrigger(RecalcTrigger,Trigger3M)),NA())</f>
        <v>-2.8357262516953696E-3</v>
      </c>
      <c r="P155" s="44">
        <f>IFERROR(_xll.qlIndexFixing(ONIndex6M,I155,TRUE,_xll.ohTrigger(RecalcTrigger,Trigger6M)),NA())</f>
        <v>-1.87516970199475E-3</v>
      </c>
      <c r="Q155" s="145">
        <f>IFERROR(_xll.qlIndexFixing(ONIndex1Y,I155,TRUE,_xll.ohTrigger(RecalcTrigger,Trigger1Y)),NA())</f>
        <v>-7.2351140426807348E-4</v>
      </c>
    </row>
    <row r="156" spans="2:17" x14ac:dyDescent="0.2">
      <c r="B156" s="39" t="s">
        <v>17</v>
      </c>
      <c r="D156" s="42">
        <f>_xll.qlCalendarAdvance(Calendar,$D155,B156,"f",FALSE)</f>
        <v>42942</v>
      </c>
      <c r="E156" s="139">
        <f>_xll.qlInterestRateIndexValueDate(IndexON,D156)</f>
        <v>42942</v>
      </c>
      <c r="F156" s="155">
        <f>IFERROR(_xll.qlIndexFixing(IndexON,D156,TRUE,_xll.ohTrigger(RecalcTrigger,TriggerON)),NA())</f>
        <v>-3.3571765661033481E-3</v>
      </c>
      <c r="H156" s="42">
        <f>_xll.qlCalendarAdvance(Calendar,$H155,B156,"f",FALSE)</f>
        <v>42942</v>
      </c>
      <c r="I156" s="139">
        <f>_xll.qlInterestRateIndexValueDate(Index1M,$H156)</f>
        <v>42944</v>
      </c>
      <c r="J156" s="144">
        <f>IFERROR(_xll.qlIndexFixing(Index1M,$H156,TRUE,_xll.ohTrigger(RecalcTrigger,Trigger1M)),NA())</f>
        <v>-3.641437794260806E-3</v>
      </c>
      <c r="K156" s="44">
        <f>IFERROR(_xll.qlIndexFixing(Index3M,H156,TRUE,_xll.ohTrigger(RecalcTrigger,Trigger3M)),NA())</f>
        <v>-2.7819345462037548E-3</v>
      </c>
      <c r="L156" s="44">
        <f>IFERROR(_xll.qlIndexFixing(Index6M,$H156,TRUE,_xll.ohTrigger(RecalcTrigger,Trigger6M)),NA())</f>
        <v>-1.662255038096868E-3</v>
      </c>
      <c r="M156" s="145">
        <f>IFERROR(_xll.qlIndexFixing(Index1Y,$H156,TRUE,_xll.ohTrigger(RecalcTrigger,Trigger1Y)),NA())</f>
        <v>-2.1803136294652148E-4</v>
      </c>
      <c r="N156" s="144">
        <f>IFERROR(_xll.qlIndexFixing(ONIndex1M,I156,TRUE,_xll.ohTrigger(RecalcTrigger,Trigger1M)),NA())</f>
        <v>-3.6509825998454204E-3</v>
      </c>
      <c r="O156" s="44">
        <f>IFERROR(_xll.qlIndexFixing(ONIndex3M,I156,TRUE,_xll.ohTrigger(RecalcTrigger,Trigger3M)),NA())</f>
        <v>-2.8357766209641255E-3</v>
      </c>
      <c r="P156" s="44">
        <f>IFERROR(_xll.qlIndexFixing(ONIndex6M,I156,TRUE,_xll.ohTrigger(RecalcTrigger,Trigger6M)),NA())</f>
        <v>-1.8727682964403414E-3</v>
      </c>
      <c r="Q156" s="145">
        <f>IFERROR(_xll.qlIndexFixing(ONIndex1Y,I156,TRUE,_xll.ohTrigger(RecalcTrigger,Trigger1Y)),NA())</f>
        <v>-7.2124841607124068E-4</v>
      </c>
    </row>
    <row r="157" spans="2:17" x14ac:dyDescent="0.2">
      <c r="B157" s="39" t="s">
        <v>17</v>
      </c>
      <c r="D157" s="42">
        <f>_xll.qlCalendarAdvance(Calendar,$D156,B157,"f",FALSE)</f>
        <v>42943</v>
      </c>
      <c r="E157" s="139">
        <f>_xll.qlInterestRateIndexValueDate(IndexON,D157)</f>
        <v>42943</v>
      </c>
      <c r="F157" s="155">
        <f>IFERROR(_xll.qlIndexFixing(IndexON,D157,TRUE,_xll.ohTrigger(RecalcTrigger,TriggerON)),NA())</f>
        <v>-3.356482755174639E-3</v>
      </c>
      <c r="H157" s="42">
        <f>_xll.qlCalendarAdvance(Calendar,$H156,B157,"f",FALSE)</f>
        <v>42943</v>
      </c>
      <c r="I157" s="139">
        <f>_xll.qlInterestRateIndexValueDate(Index1M,$H157)</f>
        <v>42947</v>
      </c>
      <c r="J157" s="144">
        <f>IFERROR(_xll.qlIndexFixing(Index1M,$H157,TRUE,_xll.ohTrigger(RecalcTrigger,Trigger1M)),NA())</f>
        <v>-3.6354427658890111E-3</v>
      </c>
      <c r="K157" s="44">
        <f>IFERROR(_xll.qlIndexFixing(Index3M,H157,TRUE,_xll.ohTrigger(RecalcTrigger,Trigger3M)),NA())</f>
        <v>-2.7793635455595988E-3</v>
      </c>
      <c r="L157" s="44">
        <f>IFERROR(_xll.qlIndexFixing(Index6M,$H157,TRUE,_xll.ohTrigger(RecalcTrigger,Trigger6M)),NA())</f>
        <v>-1.657590001587398E-3</v>
      </c>
      <c r="M157" s="145">
        <f>IFERROR(_xll.qlIndexFixing(Index1Y,$H157,TRUE,_xll.ohTrigger(RecalcTrigger,Trigger1Y)),NA())</f>
        <v>-2.1276438165685071E-4</v>
      </c>
      <c r="N157" s="144">
        <f>IFERROR(_xll.qlIndexFixing(ONIndex1M,I157,TRUE,_xll.ohTrigger(RecalcTrigger,Trigger1M)),NA())</f>
        <v>-3.6522151538243008E-3</v>
      </c>
      <c r="O157" s="44">
        <f>IFERROR(_xll.qlIndexFixing(ONIndex3M,I157,TRUE,_xll.ohTrigger(RecalcTrigger,Trigger3M)),NA())</f>
        <v>-2.8358942630601902E-3</v>
      </c>
      <c r="P157" s="44">
        <f>IFERROR(_xll.qlIndexFixing(ONIndex6M,I157,TRUE,_xll.ohTrigger(RecalcTrigger,Trigger6M)),NA())</f>
        <v>-1.8704323276219625E-3</v>
      </c>
      <c r="Q157" s="145">
        <f>IFERROR(_xll.qlIndexFixing(ONIndex1Y,I157,TRUE,_xll.ohTrigger(RecalcTrigger,Trigger1Y)),NA())</f>
        <v>-7.1897612891280716E-4</v>
      </c>
    </row>
    <row r="158" spans="2:17" x14ac:dyDescent="0.2">
      <c r="B158" s="39" t="s">
        <v>17</v>
      </c>
      <c r="D158" s="42">
        <f>_xll.qlCalendarAdvance(Calendar,$D157,B158,"f",FALSE)</f>
        <v>42944</v>
      </c>
      <c r="E158" s="139">
        <f>_xll.qlInterestRateIndexValueDate(IndexON,D158)</f>
        <v>42944</v>
      </c>
      <c r="F158" s="155">
        <f>IFERROR(_xll.qlIndexFixing(IndexON,D158,TRUE,_xll.ohTrigger(RecalcTrigger,TriggerON)),NA())</f>
        <v>-3.3550657096670378E-3</v>
      </c>
      <c r="H158" s="42">
        <f>_xll.qlCalendarAdvance(Calendar,$H157,B158,"f",FALSE)</f>
        <v>42944</v>
      </c>
      <c r="I158" s="139">
        <f>_xll.qlInterestRateIndexValueDate(Index1M,$H158)</f>
        <v>42948</v>
      </c>
      <c r="J158" s="144">
        <f>IFERROR(_xll.qlIndexFixing(Index1M,$H158,TRUE,_xll.ohTrigger(RecalcTrigger,Trigger1M)),NA())</f>
        <v>-3.6329909675427278E-3</v>
      </c>
      <c r="K158" s="44">
        <f>IFERROR(_xll.qlIndexFixing(Index3M,H158,TRUE,_xll.ohTrigger(RecalcTrigger,Trigger3M)),NA())</f>
        <v>-2.777943240107654E-3</v>
      </c>
      <c r="L158" s="44">
        <f>IFERROR(_xll.qlIndexFixing(Index6M,$H158,TRUE,_xll.ohTrigger(RecalcTrigger,Trigger6M)),NA())</f>
        <v>-1.6558689228363605E-3</v>
      </c>
      <c r="M158" s="145">
        <f>IFERROR(_xll.qlIndexFixing(Index1Y,$H158,TRUE,_xll.ohTrigger(RecalcTrigger,Trigger1Y)),NA())</f>
        <v>-2.10297402972393E-4</v>
      </c>
      <c r="N158" s="144">
        <f>IFERROR(_xll.qlIndexFixing(ONIndex1M,I158,TRUE,_xll.ohTrigger(RecalcTrigger,Trigger1M)),NA())</f>
        <v>-3.6532501834463105E-3</v>
      </c>
      <c r="O158" s="44">
        <f>IFERROR(_xll.qlIndexFixing(ONIndex3M,I158,TRUE,_xll.ohTrigger(RecalcTrigger,Trigger3M)),NA())</f>
        <v>-2.8360799381754731E-3</v>
      </c>
      <c r="P158" s="44">
        <f>IFERROR(_xll.qlIndexFixing(ONIndex6M,I158,TRUE,_xll.ohTrigger(RecalcTrigger,Trigger6M)),NA())</f>
        <v>-1.8681629664829558E-3</v>
      </c>
      <c r="Q158" s="145">
        <f>IFERROR(_xll.qlIndexFixing(ONIndex1Y,I158,TRUE,_xll.ohTrigger(RecalcTrigger,Trigger1Y)),NA())</f>
        <v>-7.1669416785269391E-4</v>
      </c>
    </row>
    <row r="159" spans="2:17" x14ac:dyDescent="0.2">
      <c r="B159" s="39" t="s">
        <v>17</v>
      </c>
      <c r="D159" s="42">
        <f>_xll.qlCalendarAdvance(Calendar,$D158,B159,"f",FALSE)</f>
        <v>42947</v>
      </c>
      <c r="E159" s="139">
        <f>_xll.qlInterestRateIndexValueDate(IndexON,D159)</f>
        <v>42947</v>
      </c>
      <c r="F159" s="155">
        <f>IFERROR(_xll.qlIndexFixing(IndexON,D159,TRUE,_xll.ohTrigger(RecalcTrigger,TriggerON)),NA())</f>
        <v>-3.353713059142116E-3</v>
      </c>
      <c r="H159" s="42">
        <f>_xll.qlCalendarAdvance(Calendar,$H158,B159,"f",FALSE)</f>
        <v>42947</v>
      </c>
      <c r="I159" s="139">
        <f>_xll.qlInterestRateIndexValueDate(Index1M,$H159)</f>
        <v>42949</v>
      </c>
      <c r="J159" s="144">
        <f>IFERROR(_xll.qlIndexFixing(Index1M,$H159,TRUE,_xll.ohTrigger(RecalcTrigger,Trigger1M)),NA())</f>
        <v>-3.6261223396131955E-3</v>
      </c>
      <c r="K159" s="44">
        <f>IFERROR(_xll.qlIndexFixing(Index3M,H159,TRUE,_xll.ohTrigger(RecalcTrigger,Trigger3M)),NA())</f>
        <v>-2.7765429353290008E-3</v>
      </c>
      <c r="L159" s="44">
        <f>IFERROR(_xll.qlIndexFixing(Index6M,$H159,TRUE,_xll.ohTrigger(RecalcTrigger,Trigger6M)),NA())</f>
        <v>-1.6541573624516356E-3</v>
      </c>
      <c r="M159" s="145">
        <f>IFERROR(_xll.qlIndexFixing(Index1Y,$H159,TRUE,_xll.ohTrigger(RecalcTrigger,Trigger1Y)),NA())</f>
        <v>-2.0783154137966943E-4</v>
      </c>
      <c r="N159" s="144">
        <f>IFERROR(_xll.qlIndexFixing(ONIndex1M,I159,TRUE,_xll.ohTrigger(RecalcTrigger,Trigger1M)),NA())</f>
        <v>-3.6546057796282838E-3</v>
      </c>
      <c r="O159" s="44">
        <f>IFERROR(_xll.qlIndexFixing(ONIndex3M,I159,TRUE,_xll.ohTrigger(RecalcTrigger,Trigger3M)),NA())</f>
        <v>-2.8366595068485267E-3</v>
      </c>
      <c r="P159" s="44">
        <f>IFERROR(_xll.qlIndexFixing(ONIndex6M,I159,TRUE,_xll.ohTrigger(RecalcTrigger,Trigger6M)),NA())</f>
        <v>-1.863842476783617E-3</v>
      </c>
      <c r="Q159" s="145">
        <f>IFERROR(_xll.qlIndexFixing(ONIndex1Y,I159,TRUE,_xll.ohTrigger(RecalcTrigger,Trigger1Y)),NA())</f>
        <v>-7.1209471640631961E-4</v>
      </c>
    </row>
    <row r="160" spans="2:17" x14ac:dyDescent="0.2">
      <c r="B160" s="39" t="s">
        <v>17</v>
      </c>
      <c r="D160" s="42">
        <f>_xll.qlCalendarAdvance(Calendar,$D159,B160,"f",FALSE)</f>
        <v>42948</v>
      </c>
      <c r="E160" s="139">
        <f>_xll.qlInterestRateIndexValueDate(IndexON,D160)</f>
        <v>42948</v>
      </c>
      <c r="F160" s="155">
        <f>IFERROR(_xll.qlIndexFixing(IndexON,D160,TRUE,_xll.ohTrigger(RecalcTrigger,TriggerON)),NA())</f>
        <v>-3.3530220352639972E-3</v>
      </c>
      <c r="H160" s="42">
        <f>_xll.qlCalendarAdvance(Calendar,$H159,B160,"f",FALSE)</f>
        <v>42948</v>
      </c>
      <c r="I160" s="139">
        <f>_xll.qlInterestRateIndexValueDate(Index1M,$H160)</f>
        <v>42950</v>
      </c>
      <c r="J160" s="144">
        <f>IFERROR(_xll.qlIndexFixing(Index1M,$H160,TRUE,_xll.ohTrigger(RecalcTrigger,Trigger1M)),NA())</f>
        <v>-3.6253437184337323E-3</v>
      </c>
      <c r="K160" s="44">
        <f>IFERROR(_xll.qlIndexFixing(Index3M,H160,TRUE,_xll.ohTrigger(RecalcTrigger,Trigger3M)),NA())</f>
        <v>-2.7751609709043656E-3</v>
      </c>
      <c r="L160" s="44">
        <f>IFERROR(_xll.qlIndexFixing(Index6M,$H160,TRUE,_xll.ohTrigger(RecalcTrigger,Trigger6M)),NA())</f>
        <v>-1.6513949753015737E-3</v>
      </c>
      <c r="M160" s="145">
        <f>IFERROR(_xll.qlIndexFixing(Index1Y,$H160,TRUE,_xll.ohTrigger(RecalcTrigger,Trigger1Y)),NA())</f>
        <v>-2.0536758018141783E-4</v>
      </c>
      <c r="N160" s="144">
        <f>IFERROR(_xll.qlIndexFixing(ONIndex1M,I160,TRUE,_xll.ohTrigger(RecalcTrigger,Trigger1M)),NA())</f>
        <v>-3.6553392687110886E-3</v>
      </c>
      <c r="O160" s="44">
        <f>IFERROR(_xll.qlIndexFixing(ONIndex3M,I160,TRUE,_xll.ohTrigger(RecalcTrigger,Trigger3M)),NA())</f>
        <v>-2.8375181467277244E-3</v>
      </c>
      <c r="P160" s="44">
        <f>IFERROR(_xll.qlIndexFixing(ONIndex6M,I160,TRUE,_xll.ohTrigger(RecalcTrigger,Trigger6M)),NA())</f>
        <v>-1.8597750250615164E-3</v>
      </c>
      <c r="Q160" s="145">
        <f>IFERROR(_xll.qlIndexFixing(ONIndex1Y,I160,TRUE,_xll.ohTrigger(RecalcTrigger,Trigger1Y)),NA())</f>
        <v>-7.0746208671312871E-4</v>
      </c>
    </row>
    <row r="161" spans="2:17" x14ac:dyDescent="0.2">
      <c r="B161" s="39" t="s">
        <v>17</v>
      </c>
      <c r="D161" s="42">
        <f>_xll.qlCalendarAdvance(Calendar,$D160,B161,"f",FALSE)</f>
        <v>42949</v>
      </c>
      <c r="E161" s="139">
        <f>_xll.qlInterestRateIndexValueDate(IndexON,D161)</f>
        <v>42949</v>
      </c>
      <c r="F161" s="155">
        <f>IFERROR(_xll.qlIndexFixing(IndexON,D161,TRUE,_xll.ohTrigger(RecalcTrigger,TriggerON)),NA())</f>
        <v>-3.3523315763739348E-3</v>
      </c>
      <c r="H161" s="42">
        <f>_xll.qlCalendarAdvance(Calendar,$H160,B161,"f",FALSE)</f>
        <v>42949</v>
      </c>
      <c r="I161" s="139">
        <f>_xll.qlInterestRateIndexValueDate(Index1M,$H161)</f>
        <v>42951</v>
      </c>
      <c r="J161" s="144">
        <f>IFERROR(_xll.qlIndexFixing(Index1M,$H161,TRUE,_xll.ohTrigger(RecalcTrigger,Trigger1M)),NA())</f>
        <v>-3.6244802908103418E-3</v>
      </c>
      <c r="K161" s="44">
        <f>IFERROR(_xll.qlIndexFixing(Index3M,H161,TRUE,_xll.ohTrigger(RecalcTrigger,Trigger3M)),NA())</f>
        <v>-2.7724564104560116E-3</v>
      </c>
      <c r="L161" s="44">
        <f>IFERROR(_xll.qlIndexFixing(Index6M,$H161,TRUE,_xll.ohTrigger(RecalcTrigger,Trigger6M)),NA())</f>
        <v>-1.6502318200469499E-3</v>
      </c>
      <c r="M161" s="145">
        <f>IFERROR(_xll.qlIndexFixing(Index1Y,$H161,TRUE,_xll.ohTrigger(RecalcTrigger,Trigger1Y)),NA())</f>
        <v>-2.008021738987538E-4</v>
      </c>
      <c r="N161" s="144">
        <f>IFERROR(_xll.qlIndexFixing(ONIndex1M,I161,TRUE,_xll.ohTrigger(RecalcTrigger,Trigger1M)),NA())</f>
        <v>-3.6553298346175822E-3</v>
      </c>
      <c r="O161" s="44">
        <f>IFERROR(_xll.qlIndexFixing(ONIndex3M,I161,TRUE,_xll.ohTrigger(RecalcTrigger,Trigger3M)),NA())</f>
        <v>-2.8380553721518709E-3</v>
      </c>
      <c r="P161" s="44">
        <f>IFERROR(_xll.qlIndexFixing(ONIndex6M,I161,TRUE,_xll.ohTrigger(RecalcTrigger,Trigger6M)),NA())</f>
        <v>-1.8578562718252201E-3</v>
      </c>
      <c r="Q161" s="145">
        <f>IFERROR(_xll.qlIndexFixing(ONIndex1Y,I161,TRUE,_xll.ohTrigger(RecalcTrigger,Trigger1Y)),NA())</f>
        <v>-7.0512613264295254E-4</v>
      </c>
    </row>
    <row r="162" spans="2:17" x14ac:dyDescent="0.2">
      <c r="B162" s="39" t="s">
        <v>17</v>
      </c>
      <c r="D162" s="42">
        <f>_xll.qlCalendarAdvance(Calendar,$D161,B162,"f",FALSE)</f>
        <v>42950</v>
      </c>
      <c r="E162" s="139">
        <f>_xll.qlInterestRateIndexValueDate(IndexON,D162)</f>
        <v>42950</v>
      </c>
      <c r="F162" s="155">
        <f>IFERROR(_xll.qlIndexFixing(IndexON,D162,TRUE,_xll.ohTrigger(RecalcTrigger,TriggerON)),NA())</f>
        <v>-3.3516416853895947E-3</v>
      </c>
      <c r="H162" s="42">
        <f>_xll.qlCalendarAdvance(Calendar,$H161,B162,"f",FALSE)</f>
        <v>42950</v>
      </c>
      <c r="I162" s="139">
        <f>_xll.qlInterestRateIndexValueDate(Index1M,$H162)</f>
        <v>42954</v>
      </c>
      <c r="J162" s="144">
        <f>IFERROR(_xll.qlIndexFixing(Index1M,$H162,TRUE,_xll.ohTrigger(RecalcTrigger,Trigger1M)),NA())</f>
        <v>-3.6145592389348301E-3</v>
      </c>
      <c r="K162" s="44">
        <f>IFERROR(_xll.qlIndexFixing(Index3M,H162,TRUE,_xll.ohTrigger(RecalcTrigger,Trigger3M)),NA())</f>
        <v>-2.7697824485990066E-3</v>
      </c>
      <c r="L162" s="44">
        <f>IFERROR(_xll.qlIndexFixing(Index6M,$H162,TRUE,_xll.ohTrigger(RecalcTrigger,Trigger6M)),NA())</f>
        <v>-1.6457005401053191E-3</v>
      </c>
      <c r="M162" s="145">
        <f>IFERROR(_xll.qlIndexFixing(Index1Y,$H162,TRUE,_xll.ohTrigger(RecalcTrigger,Trigger1Y)),NA())</f>
        <v>-1.9554661980738126E-4</v>
      </c>
      <c r="N162" s="144">
        <f>IFERROR(_xll.qlIndexFixing(ONIndex1M,I162,TRUE,_xll.ohTrigger(RecalcTrigger,Trigger1M)),NA())</f>
        <v>-3.6551001394347082E-3</v>
      </c>
      <c r="O162" s="44">
        <f>IFERROR(_xll.qlIndexFixing(ONIndex3M,I162,TRUE,_xll.ohTrigger(RecalcTrigger,Trigger3M)),NA())</f>
        <v>-2.8386651851519673E-3</v>
      </c>
      <c r="P162" s="44">
        <f>IFERROR(_xll.qlIndexFixing(ONIndex6M,I162,TRUE,_xll.ohTrigger(RecalcTrigger,Trigger6M)),NA())</f>
        <v>-1.8560111538867829E-3</v>
      </c>
      <c r="Q162" s="145">
        <f>IFERROR(_xll.qlIndexFixing(ONIndex1Y,I162,TRUE,_xll.ohTrigger(RecalcTrigger,Trigger1Y)),NA())</f>
        <v>-7.0277825519049486E-4</v>
      </c>
    </row>
    <row r="163" spans="2:17" x14ac:dyDescent="0.2">
      <c r="B163" s="39" t="s">
        <v>17</v>
      </c>
      <c r="D163" s="42">
        <f>_xll.qlCalendarAdvance(Calendar,$D162,B163,"f",FALSE)</f>
        <v>42951</v>
      </c>
      <c r="E163" s="139">
        <f>_xll.qlInterestRateIndexValueDate(IndexON,D163)</f>
        <v>42951</v>
      </c>
      <c r="F163" s="155">
        <f>IFERROR(_xll.qlIndexFixing(IndexON,D163,TRUE,_xll.ohTrigger(RecalcTrigger,TriggerON)),NA())</f>
        <v>-3.3502326304102326E-3</v>
      </c>
      <c r="H163" s="42">
        <f>_xll.qlCalendarAdvance(Calendar,$H162,B163,"f",FALSE)</f>
        <v>42951</v>
      </c>
      <c r="I163" s="139">
        <f>_xll.qlInterestRateIndexValueDate(Index1M,$H163)</f>
        <v>42955</v>
      </c>
      <c r="J163" s="144">
        <f>IFERROR(_xll.qlIndexFixing(Index1M,$H163,TRUE,_xll.ohTrigger(RecalcTrigger,Trigger1M)),NA())</f>
        <v>-3.6110131346317287E-3</v>
      </c>
      <c r="K163" s="44">
        <f>IFERROR(_xll.qlIndexFixing(Index3M,H163,TRUE,_xll.ohTrigger(RecalcTrigger,Trigger3M)),NA())</f>
        <v>-2.7684664194333633E-3</v>
      </c>
      <c r="L163" s="44">
        <f>IFERROR(_xll.qlIndexFixing(Index6M,$H163,TRUE,_xll.ohTrigger(RecalcTrigger,Trigger6M)),NA())</f>
        <v>-1.6440208039082273E-3</v>
      </c>
      <c r="M163" s="145">
        <f>IFERROR(_xll.qlIndexFixing(Index1Y,$H163,TRUE,_xll.ohTrigger(RecalcTrigger,Trigger1Y)),NA())</f>
        <v>-1.9310412454369373E-4</v>
      </c>
      <c r="N163" s="144">
        <f>IFERROR(_xll.qlIndexFixing(ONIndex1M,I163,TRUE,_xll.ohTrigger(RecalcTrigger,Trigger1M)),NA())</f>
        <v>-3.6546463937536799E-3</v>
      </c>
      <c r="O163" s="44">
        <f>IFERROR(_xll.qlIndexFixing(ONIndex3M,I163,TRUE,_xll.ohTrigger(RecalcTrigger,Trigger3M)),NA())</f>
        <v>-2.8393483449207224E-3</v>
      </c>
      <c r="P163" s="44">
        <f>IFERROR(_xll.qlIndexFixing(ONIndex6M,I163,TRUE,_xll.ohTrigger(RecalcTrigger,Trigger6M)),NA())</f>
        <v>-1.8542408423893875E-3</v>
      </c>
      <c r="Q163" s="145">
        <f>IFERROR(_xll.qlIndexFixing(ONIndex1Y,I163,TRUE,_xll.ohTrigger(RecalcTrigger,Trigger1Y)),NA())</f>
        <v>-7.0041807965548486E-4</v>
      </c>
    </row>
    <row r="164" spans="2:17" x14ac:dyDescent="0.2">
      <c r="B164" s="39" t="s">
        <v>17</v>
      </c>
      <c r="D164" s="42">
        <f>_xll.qlCalendarAdvance(Calendar,$D163,B164,"f",FALSE)</f>
        <v>42954</v>
      </c>
      <c r="E164" s="139">
        <f>_xll.qlInterestRateIndexValueDate(IndexON,D164)</f>
        <v>42954</v>
      </c>
      <c r="F164" s="155">
        <f>IFERROR(_xll.qlIndexFixing(IndexON,D164,TRUE,_xll.ohTrigger(RecalcTrigger,TriggerON)),NA())</f>
        <v>-3.3488878506293673E-3</v>
      </c>
      <c r="H164" s="42">
        <f>_xll.qlCalendarAdvance(Calendar,$H163,B164,"f",FALSE)</f>
        <v>42954</v>
      </c>
      <c r="I164" s="139">
        <f>_xll.qlInterestRateIndexValueDate(Index1M,$H164)</f>
        <v>42956</v>
      </c>
      <c r="J164" s="144">
        <f>IFERROR(_xll.qlIndexFixing(Index1M,$H164,TRUE,_xll.ohTrigger(RecalcTrigger,Trigger1M)),NA())</f>
        <v>-3.6031529965553266E-3</v>
      </c>
      <c r="K164" s="44">
        <f>IFERROR(_xll.qlIndexFixing(Index3M,H164,TRUE,_xll.ohTrigger(RecalcTrigger,Trigger3M)),NA())</f>
        <v>-2.7671582516918406E-3</v>
      </c>
      <c r="L164" s="44">
        <f>IFERROR(_xll.qlIndexFixing(Index6M,$H164,TRUE,_xll.ohTrigger(RecalcTrigger,Trigger6M)),NA())</f>
        <v>-1.642342018432376E-3</v>
      </c>
      <c r="M164" s="145">
        <f>IFERROR(_xll.qlIndexFixing(Index1Y,$H164,TRUE,_xll.ohTrigger(RecalcTrigger,Trigger1Y)),NA())</f>
        <v>-1.9066835814492353E-4</v>
      </c>
      <c r="N164" s="144">
        <f>IFERROR(_xll.qlIndexFixing(ONIndex1M,I164,TRUE,_xll.ohTrigger(RecalcTrigger,Trigger1M)),NA())</f>
        <v>-3.6529360531645239E-3</v>
      </c>
      <c r="O164" s="44">
        <f>IFERROR(_xll.qlIndexFixing(ONIndex3M,I164,TRUE,_xll.ohTrigger(RecalcTrigger,Trigger3M)),NA())</f>
        <v>-2.8409405304774538E-3</v>
      </c>
      <c r="P164" s="44">
        <f>IFERROR(_xll.qlIndexFixing(ONIndex6M,I164,TRUE,_xll.ohTrigger(RecalcTrigger,Trigger6M)),NA())</f>
        <v>-1.850945914139146E-3</v>
      </c>
      <c r="Q164" s="145">
        <f>IFERROR(_xll.qlIndexFixing(ONIndex1Y,I164,TRUE,_xll.ohTrigger(RecalcTrigger,Trigger1Y)),NA())</f>
        <v>-6.9565351556555299E-4</v>
      </c>
    </row>
    <row r="165" spans="2:17" x14ac:dyDescent="0.2">
      <c r="B165" s="39" t="s">
        <v>17</v>
      </c>
      <c r="D165" s="42">
        <f>_xll.qlCalendarAdvance(Calendar,$D164,B165,"f",FALSE)</f>
        <v>42955</v>
      </c>
      <c r="E165" s="139">
        <f>_xll.qlInterestRateIndexValueDate(IndexON,D165)</f>
        <v>42955</v>
      </c>
      <c r="F165" s="155">
        <f>IFERROR(_xll.qlIndexFixing(IndexON,D165,TRUE,_xll.ohTrigger(RecalcTrigger,TriggerON)),NA())</f>
        <v>-3.3482008373431071E-3</v>
      </c>
      <c r="H165" s="42">
        <f>_xll.qlCalendarAdvance(Calendar,$H164,B165,"f",FALSE)</f>
        <v>42955</v>
      </c>
      <c r="I165" s="139">
        <f>_xll.qlInterestRateIndexValueDate(Index1M,$H165)</f>
        <v>42957</v>
      </c>
      <c r="J165" s="144">
        <f>IFERROR(_xll.qlIndexFixing(Index1M,$H165,TRUE,_xll.ohTrigger(RecalcTrigger,Trigger1M)),NA())</f>
        <v>-3.6015662152448502E-3</v>
      </c>
      <c r="K165" s="44">
        <f>IFERROR(_xll.qlIndexFixing(Index3M,H165,TRUE,_xll.ohTrigger(RecalcTrigger,Trigger3M)),NA())</f>
        <v>-2.7658561127234505E-3</v>
      </c>
      <c r="L165" s="44">
        <f>IFERROR(_xll.qlIndexFixing(Index6M,$H165,TRUE,_xll.ohTrigger(RecalcTrigger,Trigger6M)),NA())</f>
        <v>-1.6396053326383692E-3</v>
      </c>
      <c r="M165" s="145">
        <f>IFERROR(_xll.qlIndexFixing(Index1Y,$H165,TRUE,_xll.ohTrigger(RecalcTrigger,Trigger1Y)),NA())</f>
        <v>-1.882401467992844E-4</v>
      </c>
      <c r="N165" s="144">
        <f>IFERROR(_xll.qlIndexFixing(ONIndex1M,I165,TRUE,_xll.ohTrigger(RecalcTrigger,Trigger1M)),NA())</f>
        <v>-3.650515117472608E-3</v>
      </c>
      <c r="O165" s="44">
        <f>IFERROR(_xll.qlIndexFixing(ONIndex3M,I165,TRUE,_xll.ohTrigger(RecalcTrigger,Trigger3M)),NA())</f>
        <v>-2.8428296365756722E-3</v>
      </c>
      <c r="P165" s="44">
        <f>IFERROR(_xll.qlIndexFixing(ONIndex6M,I165,TRUE,_xll.ohTrigger(RecalcTrigger,Trigger6M)),NA())</f>
        <v>-1.8479310870311849E-3</v>
      </c>
      <c r="Q165" s="145">
        <f>IFERROR(_xll.qlIndexFixing(ONIndex1Y,I165,TRUE,_xll.ohTrigger(RecalcTrigger,Trigger1Y)),NA())</f>
        <v>-6.9084689688914125E-4</v>
      </c>
    </row>
    <row r="166" spans="2:17" x14ac:dyDescent="0.2">
      <c r="B166" s="39" t="s">
        <v>17</v>
      </c>
      <c r="D166" s="42">
        <f>_xll.qlCalendarAdvance(Calendar,$D165,B166,"f",FALSE)</f>
        <v>42956</v>
      </c>
      <c r="E166" s="139">
        <f>_xll.qlInterestRateIndexValueDate(IndexON,D166)</f>
        <v>42956</v>
      </c>
      <c r="F166" s="155">
        <f>IFERROR(_xll.qlIndexFixing(IndexON,D166,TRUE,_xll.ohTrigger(RecalcTrigger,TriggerON)),NA())</f>
        <v>-3.3475144073102925E-3</v>
      </c>
      <c r="H166" s="42">
        <f>_xll.qlCalendarAdvance(Calendar,$H165,B166,"f",FALSE)</f>
        <v>42956</v>
      </c>
      <c r="I166" s="139">
        <f>_xll.qlInterestRateIndexValueDate(Index1M,$H166)</f>
        <v>42958</v>
      </c>
      <c r="J166" s="144">
        <f>IFERROR(_xll.qlIndexFixing(Index1M,$H166,TRUE,_xll.ohTrigger(RecalcTrigger,Trigger1M)),NA())</f>
        <v>-3.5998904967745353E-3</v>
      </c>
      <c r="K166" s="44">
        <f>IFERROR(_xll.qlIndexFixing(Index3M,H166,TRUE,_xll.ohTrigger(RecalcTrigger,Trigger3M)),NA())</f>
        <v>-2.7635956484642166E-3</v>
      </c>
      <c r="L166" s="44">
        <f>IFERROR(_xll.qlIndexFixing(Index6M,$H166,TRUE,_xll.ohTrigger(RecalcTrigger,Trigger6M)),NA())</f>
        <v>-1.6384535798257573E-3</v>
      </c>
      <c r="M166" s="145">
        <f>IFERROR(_xll.qlIndexFixing(Index1Y,$H166,TRUE,_xll.ohTrigger(RecalcTrigger,Trigger1Y)),NA())</f>
        <v>-1.8381963022497455E-4</v>
      </c>
      <c r="N166" s="144">
        <f>IFERROR(_xll.qlIndexFixing(ONIndex1M,I166,TRUE,_xll.ohTrigger(RecalcTrigger,Trigger1M)),NA())</f>
        <v>-3.6488842777293584E-3</v>
      </c>
      <c r="O166" s="44">
        <f>IFERROR(_xll.qlIndexFixing(ONIndex3M,I166,TRUE,_xll.ohTrigger(RecalcTrigger,Trigger3M)),NA())</f>
        <v>-2.8438909182781913E-3</v>
      </c>
      <c r="P166" s="44">
        <f>IFERROR(_xll.qlIndexFixing(ONIndex6M,I166,TRUE,_xll.ohTrigger(RecalcTrigger,Trigger6M)),NA())</f>
        <v>-1.8465523771249437E-3</v>
      </c>
      <c r="Q166" s="145">
        <f>IFERROR(_xll.qlIndexFixing(ONIndex1Y,I166,TRUE,_xll.ohTrigger(RecalcTrigger,Trigger1Y)),NA())</f>
        <v>-6.8841960664034474E-4</v>
      </c>
    </row>
    <row r="167" spans="2:17" x14ac:dyDescent="0.2">
      <c r="B167" s="39" t="s">
        <v>17</v>
      </c>
      <c r="D167" s="42">
        <f>_xll.qlCalendarAdvance(Calendar,$D166,B167,"f",FALSE)</f>
        <v>42957</v>
      </c>
      <c r="E167" s="139">
        <f>_xll.qlInterestRateIndexValueDate(IndexON,D167)</f>
        <v>42957</v>
      </c>
      <c r="F167" s="155">
        <f>IFERROR(_xll.qlIndexFixing(IndexON,D167,TRUE,_xll.ohTrigger(RecalcTrigger,TriggerON)),NA())</f>
        <v>-3.3468285630888772E-3</v>
      </c>
      <c r="H167" s="42">
        <f>_xll.qlCalendarAdvance(Calendar,$H166,B167,"f",FALSE)</f>
        <v>42957</v>
      </c>
      <c r="I167" s="139">
        <f>_xll.qlInterestRateIndexValueDate(Index1M,$H167)</f>
        <v>42961</v>
      </c>
      <c r="J167" s="144">
        <f>IFERROR(_xll.qlIndexFixing(Index1M,$H167,TRUE,_xll.ohTrigger(RecalcTrigger,Trigger1M)),NA())</f>
        <v>-3.5884056963580453E-3</v>
      </c>
      <c r="K167" s="44">
        <f>IFERROR(_xll.qlIndexFixing(Index3M,H167,TRUE,_xll.ohTrigger(RecalcTrigger,Trigger3M)),NA())</f>
        <v>-2.7606703299007268E-3</v>
      </c>
      <c r="L167" s="44">
        <f>IFERROR(_xll.qlIndexFixing(Index6M,$H167,TRUE,_xll.ohTrigger(RecalcTrigger,Trigger6M)),NA())</f>
        <v>-1.6339169078427587E-3</v>
      </c>
      <c r="M167" s="145">
        <f>IFERROR(_xll.qlIndexFixing(Index1Y,$H167,TRUE,_xll.ohTrigger(RecalcTrigger,Trigger1Y)),NA())</f>
        <v>-1.786195901365174E-4</v>
      </c>
      <c r="N167" s="144">
        <f>IFERROR(_xll.qlIndexFixing(ONIndex1M,I167,TRUE,_xll.ohTrigger(RecalcTrigger,Trigger1M)),NA())</f>
        <v>-3.6470066509153298E-3</v>
      </c>
      <c r="O167" s="44">
        <f>IFERROR(_xll.qlIndexFixing(ONIndex3M,I167,TRUE,_xll.ohTrigger(RecalcTrigger,Trigger3M)),NA())</f>
        <v>-2.8450301021454294E-3</v>
      </c>
      <c r="P167" s="44">
        <f>IFERROR(_xll.qlIndexFixing(ONIndex6M,I167,TRUE,_xll.ohTrigger(RecalcTrigger,Trigger6M)),NA())</f>
        <v>-1.8452555011183591E-3</v>
      </c>
      <c r="Q167" s="145">
        <f>IFERROR(_xll.qlIndexFixing(ONIndex1Y,I167,TRUE,_xll.ohTrigger(RecalcTrigger,Trigger1Y)),NA())</f>
        <v>-6.8597776874845806E-4</v>
      </c>
    </row>
    <row r="168" spans="2:17" x14ac:dyDescent="0.2">
      <c r="B168" s="39" t="s">
        <v>17</v>
      </c>
      <c r="D168" s="42">
        <f>_xll.qlCalendarAdvance(Calendar,$D167,B168,"f",FALSE)</f>
        <v>42958</v>
      </c>
      <c r="E168" s="139">
        <f>_xll.qlInterestRateIndexValueDate(IndexON,D168)</f>
        <v>42958</v>
      </c>
      <c r="F168" s="155">
        <f>IFERROR(_xll.qlIndexFixing(IndexON,D168,TRUE,_xll.ohTrigger(RecalcTrigger,TriggerON)),NA())</f>
        <v>-3.3454277515687636E-3</v>
      </c>
      <c r="H168" s="42">
        <f>_xll.qlCalendarAdvance(Calendar,$H167,B168,"f",FALSE)</f>
        <v>42958</v>
      </c>
      <c r="I168" s="139">
        <f>_xll.qlInterestRateIndexValueDate(Index1M,$H168)</f>
        <v>42962</v>
      </c>
      <c r="J168" s="144">
        <f>IFERROR(_xll.qlIndexFixing(Index1M,$H168,TRUE,_xll.ohTrigger(RecalcTrigger,Trigger1M)),NA())</f>
        <v>-3.5845805626759869E-3</v>
      </c>
      <c r="K168" s="44">
        <f>IFERROR(_xll.qlIndexFixing(Index3M,H168,TRUE,_xll.ohTrigger(RecalcTrigger,Trigger3M)),NA())</f>
        <v>-2.7593699833763558E-3</v>
      </c>
      <c r="L168" s="44">
        <f>IFERROR(_xll.qlIndexFixing(Index6M,$H168,TRUE,_xll.ohTrigger(RecalcTrigger,Trigger6M)),NA())</f>
        <v>-1.6322163518106801E-3</v>
      </c>
      <c r="M168" s="145">
        <f>IFERROR(_xll.qlIndexFixing(Index1Y,$H168,TRUE,_xll.ohTrigger(RecalcTrigger,Trigger1Y)),NA())</f>
        <v>-1.7624176130635294E-4</v>
      </c>
      <c r="N168" s="144">
        <f>IFERROR(_xll.qlIndexFixing(ONIndex1M,I168,TRUE,_xll.ohTrigger(RecalcTrigger,Trigger1M)),NA())</f>
        <v>-3.6448784475817675E-3</v>
      </c>
      <c r="O168" s="44">
        <f>IFERROR(_xll.qlIndexFixing(ONIndex3M,I168,TRUE,_xll.ohTrigger(RecalcTrigger,Trigger3M)),NA())</f>
        <v>-2.8462479469704149E-3</v>
      </c>
      <c r="P168" s="44">
        <f>IFERROR(_xll.qlIndexFixing(ONIndex6M,I168,TRUE,_xll.ohTrigger(RecalcTrigger,Trigger6M)),NA())</f>
        <v>-1.844041630714166E-3</v>
      </c>
      <c r="Q168" s="145">
        <f>IFERROR(_xll.qlIndexFixing(ONIndex1Y,I168,TRUE,_xll.ohTrigger(RecalcTrigger,Trigger1Y)),NA())</f>
        <v>-6.8352100827340223E-4</v>
      </c>
    </row>
    <row r="169" spans="2:17" x14ac:dyDescent="0.2">
      <c r="B169" s="39" t="s">
        <v>17</v>
      </c>
      <c r="D169" s="42">
        <f>_xll.qlCalendarAdvance(Calendar,$D168,B169,"f",FALSE)</f>
        <v>42961</v>
      </c>
      <c r="E169" s="139">
        <f>_xll.qlInterestRateIndexValueDate(IndexON,D169)</f>
        <v>42961</v>
      </c>
      <c r="F169" s="155">
        <f>IFERROR(_xll.qlIndexFixing(IndexON,D169,TRUE,_xll.ohTrigger(RecalcTrigger,TriggerON)),NA())</f>
        <v>-3.3440910969151361E-3</v>
      </c>
      <c r="H169" s="42">
        <f>_xll.qlCalendarAdvance(Calendar,$H168,B169,"f",FALSE)</f>
        <v>42961</v>
      </c>
      <c r="I169" s="139">
        <f>_xll.qlInterestRateIndexValueDate(Index1M,$H169)</f>
        <v>42963</v>
      </c>
      <c r="J169" s="144">
        <f>IFERROR(_xll.qlIndexFixing(Index1M,$H169,TRUE,_xll.ohTrigger(RecalcTrigger,Trigger1M)),NA())</f>
        <v>-3.5777042500270443E-3</v>
      </c>
      <c r="K169" s="44">
        <f>IFERROR(_xll.qlIndexFixing(Index3M,H169,TRUE,_xll.ohTrigger(RecalcTrigger,Trigger3M)),NA())</f>
        <v>-2.7580641527283952E-3</v>
      </c>
      <c r="L169" s="44">
        <f>IFERROR(_xll.qlIndexFixing(Index6M,$H169,TRUE,_xll.ohTrigger(RecalcTrigger,Trigger6M)),NA())</f>
        <v>-1.6305074492253705E-3</v>
      </c>
      <c r="M169" s="145">
        <f>IFERROR(_xll.qlIndexFixing(Index1Y,$H169,TRUE,_xll.ohTrigger(RecalcTrigger,Trigger1Y)),NA())</f>
        <v>-1.7387657331590593E-4</v>
      </c>
      <c r="N169" s="144">
        <f>IFERROR(_xll.qlIndexFixing(ONIndex1M,I169,TRUE,_xll.ohTrigger(RecalcTrigger,Trigger1M)),NA())</f>
        <v>-3.6397310386959703E-3</v>
      </c>
      <c r="O169" s="44">
        <f>IFERROR(_xll.qlIndexFixing(ONIndex3M,I169,TRUE,_xll.ohTrigger(RecalcTrigger,Trigger3M)),NA())</f>
        <v>-2.8489270908371722E-3</v>
      </c>
      <c r="P169" s="44">
        <f>IFERROR(_xll.qlIndexFixing(ONIndex6M,I169,TRUE,_xll.ohTrigger(RecalcTrigger,Trigger6M)),NA())</f>
        <v>-1.84188700607546E-3</v>
      </c>
      <c r="Q169" s="145">
        <f>IFERROR(_xll.qlIndexFixing(ONIndex1Y,I169,TRUE,_xll.ohTrigger(RecalcTrigger,Trigger1Y)),NA())</f>
        <v>-6.7855459195520496E-4</v>
      </c>
    </row>
    <row r="170" spans="2:17" x14ac:dyDescent="0.2">
      <c r="B170" s="39" t="s">
        <v>17</v>
      </c>
      <c r="D170" s="42">
        <f>_xll.qlCalendarAdvance(Calendar,$D169,B170,"f",FALSE)</f>
        <v>42962</v>
      </c>
      <c r="E170" s="139">
        <f>_xll.qlInterestRateIndexValueDate(IndexON,D170)</f>
        <v>42962</v>
      </c>
      <c r="F170" s="155">
        <f>IFERROR(_xll.qlIndexFixing(IndexON,D170,TRUE,_xll.ohTrigger(RecalcTrigger,TriggerON)),NA())</f>
        <v>-3.3434082210392901E-3</v>
      </c>
      <c r="H170" s="42">
        <f>_xll.qlCalendarAdvance(Calendar,$H169,B170,"f",FALSE)</f>
        <v>42962</v>
      </c>
      <c r="I170" s="139">
        <f>_xll.qlInterestRateIndexValueDate(Index1M,$H170)</f>
        <v>42964</v>
      </c>
      <c r="J170" s="144">
        <f>IFERROR(_xll.qlIndexFixing(Index1M,$H170,TRUE,_xll.ohTrigger(RecalcTrigger,Trigger1M)),NA())</f>
        <v>-3.5755747726241849E-3</v>
      </c>
      <c r="K170" s="44">
        <f>IFERROR(_xll.qlIndexFixing(Index3M,H170,TRUE,_xll.ohTrigger(RecalcTrigger,Trigger3M)),NA())</f>
        <v>-2.756750832974577E-3</v>
      </c>
      <c r="L170" s="44">
        <f>IFERROR(_xll.qlIndexFixing(Index6M,$H170,TRUE,_xll.ohTrigger(RecalcTrigger,Trigger6M)),NA())</f>
        <v>-1.6276460000225379E-3</v>
      </c>
      <c r="M170" s="145">
        <f>IFERROR(_xll.qlIndexFixing(Index1Y,$H170,TRUE,_xll.ohTrigger(RecalcTrigger,Trigger1Y)),NA())</f>
        <v>-1.7152489523897558E-4</v>
      </c>
      <c r="N170" s="144">
        <f>IFERROR(_xll.qlIndexFixing(ONIndex1M,I170,TRUE,_xll.ohTrigger(RecalcTrigger,Trigger1M)),NA())</f>
        <v>-3.6337840794375964E-3</v>
      </c>
      <c r="O170" s="44">
        <f>IFERROR(_xll.qlIndexFixing(ONIndex3M,I170,TRUE,_xll.ohTrigger(RecalcTrigger,Trigger3M)),NA())</f>
        <v>-2.8519211218602791E-3</v>
      </c>
      <c r="P170" s="44">
        <f>IFERROR(_xll.qlIndexFixing(ONIndex6M,I170,TRUE,_xll.ohTrigger(RecalcTrigger,Trigger6M)),NA())</f>
        <v>-1.840039626186396E-3</v>
      </c>
      <c r="Q170" s="145">
        <f>IFERROR(_xll.qlIndexFixing(ONIndex1Y,I170,TRUE,_xll.ohTrigger(RecalcTrigger,Trigger1Y)),NA())</f>
        <v>-6.7353724285901251E-4</v>
      </c>
    </row>
    <row r="171" spans="2:17" x14ac:dyDescent="0.2">
      <c r="B171" s="39" t="s">
        <v>17</v>
      </c>
      <c r="D171" s="42">
        <f>_xll.qlCalendarAdvance(Calendar,$D170,B171,"f",FALSE)</f>
        <v>42963</v>
      </c>
      <c r="E171" s="139">
        <f>_xll.qlInterestRateIndexValueDate(IndexON,D171)</f>
        <v>42963</v>
      </c>
      <c r="F171" s="155">
        <f>IFERROR(_xll.qlIndexFixing(IndexON,D171,TRUE,_xll.ohTrigger(RecalcTrigger,TriggerON)),NA())</f>
        <v>-3.3427259465224068E-3</v>
      </c>
      <c r="H171" s="42">
        <f>_xll.qlCalendarAdvance(Calendar,$H170,B171,"f",FALSE)</f>
        <v>42963</v>
      </c>
      <c r="I171" s="139">
        <f>_xll.qlInterestRateIndexValueDate(Index1M,$H171)</f>
        <v>42965</v>
      </c>
      <c r="J171" s="144">
        <f>IFERROR(_xll.qlIndexFixing(Index1M,$H171,TRUE,_xll.ohTrigger(RecalcTrigger,Trigger1M)),NA())</f>
        <v>-3.5733753494245294E-3</v>
      </c>
      <c r="K171" s="44">
        <f>IFERROR(_xll.qlIndexFixing(Index3M,H171,TRUE,_xll.ohTrigger(RecalcTrigger,Trigger3M)),NA())</f>
        <v>-2.7547343174760819E-3</v>
      </c>
      <c r="L171" s="44">
        <f>IFERROR(_xll.qlIndexFixing(Index6M,$H171,TRUE,_xll.ohTrigger(RecalcTrigger,Trigger6M)),NA())</f>
        <v>-1.6264846253143666E-3</v>
      </c>
      <c r="M171" s="145">
        <f>IFERROR(_xll.qlIndexFixing(Index1Y,$H171,TRUE,_xll.ohTrigger(RecalcTrigger,Trigger1Y)),NA())</f>
        <v>-1.6736695826794398E-4</v>
      </c>
      <c r="N171" s="144">
        <f>IFERROR(_xll.qlIndexFixing(ONIndex1M,I171,TRUE,_xll.ohTrigger(RecalcTrigger,Trigger1M)),NA())</f>
        <v>-3.6285105853961497E-3</v>
      </c>
      <c r="O171" s="44">
        <f>IFERROR(_xll.qlIndexFixing(ONIndex3M,I171,TRUE,_xll.ohTrigger(RecalcTrigger,Trigger3M)),NA())</f>
        <v>-2.8534919219103116E-3</v>
      </c>
      <c r="P171" s="44">
        <f>IFERROR(_xll.qlIndexFixing(ONIndex6M,I171,TRUE,_xll.ohTrigger(RecalcTrigger,Trigger6M)),NA())</f>
        <v>-1.8392256761590176E-3</v>
      </c>
      <c r="Q171" s="145">
        <f>IFERROR(_xll.qlIndexFixing(ONIndex1Y,I171,TRUE,_xll.ohTrigger(RecalcTrigger,Trigger1Y)),NA())</f>
        <v>-6.7100024604638264E-4</v>
      </c>
    </row>
    <row r="172" spans="2:17" x14ac:dyDescent="0.2">
      <c r="B172" s="39" t="s">
        <v>17</v>
      </c>
      <c r="D172" s="42">
        <f>_xll.qlCalendarAdvance(Calendar,$D171,B172,"f",FALSE)</f>
        <v>42964</v>
      </c>
      <c r="E172" s="139">
        <f>_xll.qlInterestRateIndexValueDate(IndexON,D172)</f>
        <v>42964</v>
      </c>
      <c r="F172" s="155">
        <f>IFERROR(_xll.qlIndexFixing(IndexON,D172,TRUE,_xll.ohTrigger(RecalcTrigger,TriggerON)),NA())</f>
        <v>-3.3420442760823121E-3</v>
      </c>
      <c r="H172" s="42">
        <f>_xll.qlCalendarAdvance(Calendar,$H171,B172,"f",FALSE)</f>
        <v>42964</v>
      </c>
      <c r="I172" s="139">
        <f>_xll.qlInterestRateIndexValueDate(Index1M,$H172)</f>
        <v>42968</v>
      </c>
      <c r="J172" s="144">
        <f>IFERROR(_xll.qlIndexFixing(Index1M,$H172,TRUE,_xll.ohTrigger(RecalcTrigger,Trigger1M)),NA())</f>
        <v>-3.5629815215074763E-3</v>
      </c>
      <c r="K172" s="44">
        <f>IFERROR(_xll.qlIndexFixing(Index3M,H172,TRUE,_xll.ohTrigger(RecalcTrigger,Trigger3M)),NA())</f>
        <v>-2.7513817016441727E-3</v>
      </c>
      <c r="L172" s="44">
        <f>IFERROR(_xll.qlIndexFixing(Index6M,$H172,TRUE,_xll.ohTrigger(RecalcTrigger,Trigger6M)),NA())</f>
        <v>-1.621788645741618E-3</v>
      </c>
      <c r="M172" s="145">
        <f>IFERROR(_xll.qlIndexFixing(Index1Y,$H172,TRUE,_xll.ohTrigger(RecalcTrigger,Trigger1Y)),NA())</f>
        <v>-1.6227087797679338E-4</v>
      </c>
      <c r="N172" s="144">
        <f>IFERROR(_xll.qlIndexFixing(ONIndex1M,I172,TRUE,_xll.ohTrigger(RecalcTrigger,Trigger1M)),NA())</f>
        <v>-3.6214579601123731E-3</v>
      </c>
      <c r="O172" s="44">
        <f>IFERROR(_xll.qlIndexFixing(ONIndex3M,I172,TRUE,_xll.ohTrigger(RecalcTrigger,Trigger3M)),NA())</f>
        <v>-2.854885550243047E-3</v>
      </c>
      <c r="P172" s="44">
        <f>IFERROR(_xll.qlIndexFixing(ONIndex6M,I172,TRUE,_xll.ohTrigger(RecalcTrigger,Trigger6M)),NA())</f>
        <v>-1.8383373155339555E-3</v>
      </c>
      <c r="Q172" s="145">
        <f>IFERROR(_xll.qlIndexFixing(ONIndex1Y,I172,TRUE,_xll.ohTrigger(RecalcTrigger,Trigger1Y)),NA())</f>
        <v>-6.6844607728988592E-4</v>
      </c>
    </row>
    <row r="173" spans="2:17" x14ac:dyDescent="0.2">
      <c r="B173" s="39" t="s">
        <v>17</v>
      </c>
      <c r="D173" s="42">
        <f>_xll.qlCalendarAdvance(Calendar,$D172,B173,"f",FALSE)</f>
        <v>42965</v>
      </c>
      <c r="E173" s="139">
        <f>_xll.qlInterestRateIndexValueDate(IndexON,D173)</f>
        <v>42965</v>
      </c>
      <c r="F173" s="155">
        <f>IFERROR(_xll.qlIndexFixing(IndexON,D173,TRUE,_xll.ohTrigger(RecalcTrigger,TriggerON)),NA())</f>
        <v>-3.3406519609524565E-3</v>
      </c>
      <c r="H173" s="42">
        <f>_xll.qlCalendarAdvance(Calendar,$H172,B173,"f",FALSE)</f>
        <v>42965</v>
      </c>
      <c r="I173" s="139">
        <f>_xll.qlInterestRateIndexValueDate(Index1M,$H173)</f>
        <v>42969</v>
      </c>
      <c r="J173" s="144">
        <f>IFERROR(_xll.qlIndexFixing(Index1M,$H173,TRUE,_xll.ohTrigger(RecalcTrigger,Trigger1M)),NA())</f>
        <v>-3.5597901179196256E-3</v>
      </c>
      <c r="K173" s="44">
        <f>IFERROR(_xll.qlIndexFixing(Index3M,H173,TRUE,_xll.ohTrigger(RecalcTrigger,Trigger3M)),NA())</f>
        <v>-2.7500000000010732E-3</v>
      </c>
      <c r="L173" s="44">
        <f>IFERROR(_xll.qlIndexFixing(Index6M,$H173,TRUE,_xll.ohTrigger(RecalcTrigger,Trigger6M)),NA())</f>
        <v>-1.6199999999996653E-3</v>
      </c>
      <c r="M173" s="145">
        <f>IFERROR(_xll.qlIndexFixing(Index1Y,$H173,TRUE,_xll.ohTrigger(RecalcTrigger,Trigger1Y)),NA())</f>
        <v>-1.6000000000542826E-4</v>
      </c>
      <c r="N173" s="144">
        <f>IFERROR(_xll.qlIndexFixing(ONIndex1M,I173,TRUE,_xll.ohTrigger(RecalcTrigger,Trigger1M)),NA())</f>
        <v>-3.6146294639038956E-3</v>
      </c>
      <c r="O173" s="44">
        <f>IFERROR(_xll.qlIndexFixing(ONIndex3M,I173,TRUE,_xll.ohTrigger(RecalcTrigger,Trigger3M)),NA())</f>
        <v>-2.856046362689213E-3</v>
      </c>
      <c r="P173" s="44">
        <f>IFERROR(_xll.qlIndexFixing(ONIndex6M,I173,TRUE,_xll.ohTrigger(RecalcTrigger,Trigger6M)),NA())</f>
        <v>-1.8373400943483276E-3</v>
      </c>
      <c r="Q173" s="145">
        <f>IFERROR(_xll.qlIndexFixing(ONIndex1Y,I173,TRUE,_xll.ohTrigger(RecalcTrigger,Trigger1Y)),NA())</f>
        <v>-6.6587436160947533E-4</v>
      </c>
    </row>
    <row r="174" spans="2:17" x14ac:dyDescent="0.2">
      <c r="B174" s="39" t="s">
        <v>17</v>
      </c>
      <c r="D174" s="42">
        <f>_xll.qlCalendarAdvance(Calendar,$D173,B174,"f",FALSE)</f>
        <v>42968</v>
      </c>
      <c r="E174" s="139">
        <f>_xll.qlInterestRateIndexValueDate(IndexON,D174)</f>
        <v>42968</v>
      </c>
      <c r="F174" s="155">
        <f>IFERROR(_xll.qlIndexFixing(IndexON,D174,TRUE,_xll.ohTrigger(RecalcTrigger,TriggerON)),NA())</f>
        <v>-3.3393236857293118E-3</v>
      </c>
      <c r="H174" s="42">
        <f>_xll.qlCalendarAdvance(Calendar,$H173,B174,"f",FALSE)</f>
        <v>42968</v>
      </c>
      <c r="I174" s="139">
        <f>_xll.qlInterestRateIndexValueDate(Index1M,$H174)</f>
        <v>42970</v>
      </c>
      <c r="J174" s="144">
        <f>IFERROR(_xll.qlIndexFixing(Index1M,$H174,TRUE,_xll.ohTrigger(RecalcTrigger,Trigger1M)),NA())</f>
        <v>-3.5555859115571861E-3</v>
      </c>
      <c r="K174" s="44">
        <f>IFERROR(_xll.qlIndexFixing(Index3M,H174,TRUE,_xll.ohTrigger(RecalcTrigger,Trigger3M)),NA())</f>
        <v>-2.7485986594327052E-3</v>
      </c>
      <c r="L174" s="44">
        <f>IFERROR(_xll.qlIndexFixing(Index6M,$H174,TRUE,_xll.ohTrigger(RecalcTrigger,Trigger6M)),NA())</f>
        <v>-1.6181932562320258E-3</v>
      </c>
      <c r="M174" s="145">
        <f>IFERROR(_xll.qlIndexFixing(Index1Y,$H174,TRUE,_xll.ohTrigger(RecalcTrigger,Trigger1Y)),NA())</f>
        <v>-1.5774760322193087E-4</v>
      </c>
      <c r="N174" s="144">
        <f>IFERROR(_xll.qlIndexFixing(ONIndex1M,I174,TRUE,_xll.ohTrigger(RecalcTrigger,Trigger1M)),NA())</f>
        <v>-3.6017086480999438E-3</v>
      </c>
      <c r="O174" s="44">
        <f>IFERROR(_xll.qlIndexFixing(ONIndex3M,I174,TRUE,_xll.ohTrigger(RecalcTrigger,Trigger3M)),NA())</f>
        <v>-2.8575476028214197E-3</v>
      </c>
      <c r="P174" s="44">
        <f>IFERROR(_xll.qlIndexFixing(ONIndex6M,I174,TRUE,_xll.ohTrigger(RecalcTrigger,Trigger6M)),NA())</f>
        <v>-1.8349632186520637E-3</v>
      </c>
      <c r="Q174" s="145">
        <f>IFERROR(_xll.qlIndexFixing(ONIndex1Y,I174,TRUE,_xll.ohTrigger(RecalcTrigger,Trigger1Y)),NA())</f>
        <v>-6.6066935383801706E-4</v>
      </c>
    </row>
    <row r="175" spans="2:17" x14ac:dyDescent="0.2">
      <c r="B175" s="39" t="s">
        <v>17</v>
      </c>
      <c r="D175" s="42">
        <f>_xll.qlCalendarAdvance(Calendar,$D174,B175,"f",FALSE)</f>
        <v>42969</v>
      </c>
      <c r="E175" s="139">
        <f>_xll.qlInterestRateIndexValueDate(IndexON,D175)</f>
        <v>42969</v>
      </c>
      <c r="F175" s="155">
        <f>IFERROR(_xll.qlIndexFixing(IndexON,D175,TRUE,_xll.ohTrigger(RecalcTrigger,TriggerON)),NA())</f>
        <v>-3.3386450740824358E-3</v>
      </c>
      <c r="H175" s="42">
        <f>_xll.qlCalendarAdvance(Calendar,$H174,B175,"f",FALSE)</f>
        <v>42969</v>
      </c>
      <c r="I175" s="139">
        <f>_xll.qlInterestRateIndexValueDate(Index1M,$H175)</f>
        <v>42971</v>
      </c>
      <c r="J175" s="144">
        <f>IFERROR(_xll.qlIndexFixing(Index1M,$H175,TRUE,_xll.ohTrigger(RecalcTrigger,Trigger1M)),NA())</f>
        <v>-3.5535631574835913E-3</v>
      </c>
      <c r="K175" s="44">
        <f>IFERROR(_xll.qlIndexFixing(Index3M,H175,TRUE,_xll.ohTrigger(RecalcTrigger,Trigger3M)),NA())</f>
        <v>-2.7471775024210678E-3</v>
      </c>
      <c r="L175" s="44">
        <f>IFERROR(_xll.qlIndexFixing(Index6M,$H175,TRUE,_xll.ohTrigger(RecalcTrigger,Trigger6M)),NA())</f>
        <v>-1.6150580802708158E-3</v>
      </c>
      <c r="M175" s="145">
        <f>IFERROR(_xll.qlIndexFixing(Index1Y,$H175,TRUE,_xll.ohTrigger(RecalcTrigger,Trigger1Y)),NA())</f>
        <v>-1.5551273557109943E-4</v>
      </c>
      <c r="N175" s="144">
        <f>IFERROR(_xll.qlIndexFixing(ONIndex1M,I175,TRUE,_xll.ohTrigger(RecalcTrigger,Trigger1M)),NA())</f>
        <v>-3.5896572282245742E-3</v>
      </c>
      <c r="O175" s="44">
        <f>IFERROR(_xll.qlIndexFixing(ONIndex3M,I175,TRUE,_xll.ohTrigger(RecalcTrigger,Trigger3M)),NA())</f>
        <v>-2.8582748566785554E-3</v>
      </c>
      <c r="P175" s="44">
        <f>IFERROR(_xll.qlIndexFixing(ONIndex6M,I175,TRUE,_xll.ohTrigger(RecalcTrigger,Trigger6M)),NA())</f>
        <v>-1.8322217553556897E-3</v>
      </c>
      <c r="Q175" s="145">
        <f>IFERROR(_xll.qlIndexFixing(ONIndex1Y,I175,TRUE,_xll.ohTrigger(RecalcTrigger,Trigger1Y)),NA())</f>
        <v>-6.5540453220602757E-4</v>
      </c>
    </row>
    <row r="176" spans="2:17" x14ac:dyDescent="0.2">
      <c r="B176" s="39" t="s">
        <v>17</v>
      </c>
      <c r="D176" s="42">
        <f>_xll.qlCalendarAdvance(Calendar,$D175,B176,"f",FALSE)</f>
        <v>42970</v>
      </c>
      <c r="E176" s="139">
        <f>_xll.qlInterestRateIndexValueDate(IndexON,D176)</f>
        <v>42970</v>
      </c>
      <c r="F176" s="155">
        <f>IFERROR(_xll.qlIndexFixing(IndexON,D176,TRUE,_xll.ohTrigger(RecalcTrigger,TriggerON)),NA())</f>
        <v>-3.3379670820199436E-3</v>
      </c>
      <c r="H176" s="42">
        <f>_xll.qlCalendarAdvance(Calendar,$H175,B176,"f",FALSE)</f>
        <v>42970</v>
      </c>
      <c r="I176" s="139">
        <f>_xll.qlInterestRateIndexValueDate(Index1M,$H176)</f>
        <v>42972</v>
      </c>
      <c r="J176" s="144">
        <f>IFERROR(_xll.qlIndexFixing(Index1M,$H176,TRUE,_xll.ohTrigger(RecalcTrigger,Trigger1M)),NA())</f>
        <v>-3.5516289372502972E-3</v>
      </c>
      <c r="K176" s="44">
        <f>IFERROR(_xll.qlIndexFixing(Index3M,H176,TRUE,_xll.ohTrigger(RecalcTrigger,Trigger3M)),NA())</f>
        <v>-2.7451911798533923E-3</v>
      </c>
      <c r="L176" s="44">
        <f>IFERROR(_xll.qlIndexFixing(Index6M,$H176,TRUE,_xll.ohTrigger(RecalcTrigger,Trigger6M)),NA())</f>
        <v>-1.6138647925885154E-3</v>
      </c>
      <c r="M176" s="145">
        <f>IFERROR(_xll.qlIndexFixing(Index1Y,$H176,TRUE,_xll.ohTrigger(RecalcTrigger,Trigger1Y)),NA())</f>
        <v>-1.516954853701419E-4</v>
      </c>
      <c r="N176" s="144">
        <f>IFERROR(_xll.qlIndexFixing(ONIndex1M,I176,TRUE,_xll.ohTrigger(RecalcTrigger,Trigger1M)),NA())</f>
        <v>-3.5840247215634946E-3</v>
      </c>
      <c r="O176" s="44">
        <f>IFERROR(_xll.qlIndexFixing(ONIndex3M,I176,TRUE,_xll.ohTrigger(RecalcTrigger,Trigger3M)),NA())</f>
        <v>-2.8582066422444541E-3</v>
      </c>
      <c r="P176" s="44">
        <f>IFERROR(_xll.qlIndexFixing(ONIndex6M,I176,TRUE,_xll.ohTrigger(RecalcTrigger,Trigger6M)),NA())</f>
        <v>-1.8306495937148171E-3</v>
      </c>
      <c r="Q176" s="145">
        <f>IFERROR(_xll.qlIndexFixing(ONIndex1Y,I176,TRUE,_xll.ohTrigger(RecalcTrigger,Trigger1Y)),NA())</f>
        <v>-6.5273945876409556E-4</v>
      </c>
    </row>
    <row r="177" spans="2:17" x14ac:dyDescent="0.2">
      <c r="B177" s="39" t="s">
        <v>17</v>
      </c>
      <c r="D177" s="42">
        <f>_xll.qlCalendarAdvance(Calendar,$D176,B177,"f",FALSE)</f>
        <v>42971</v>
      </c>
      <c r="E177" s="139">
        <f>_xll.qlInterestRateIndexValueDate(IndexON,D177)</f>
        <v>42971</v>
      </c>
      <c r="F177" s="155">
        <f>IFERROR(_xll.qlIndexFixing(IndexON,D177,TRUE,_xll.ohTrigger(RecalcTrigger,TriggerON)),NA())</f>
        <v>-3.337289711939917E-3</v>
      </c>
      <c r="H177" s="42">
        <f>_xll.qlCalendarAdvance(Calendar,$H176,B177,"f",FALSE)</f>
        <v>42971</v>
      </c>
      <c r="I177" s="139">
        <f>_xll.qlInterestRateIndexValueDate(Index1M,$H177)</f>
        <v>42975</v>
      </c>
      <c r="J177" s="144">
        <f>IFERROR(_xll.qlIndexFixing(Index1M,$H177,TRUE,_xll.ohTrigger(RecalcTrigger,Trigger1M)),NA())</f>
        <v>-3.545634946433061E-3</v>
      </c>
      <c r="K177" s="44">
        <f>IFERROR(_xll.qlIndexFixing(Index3M,H177,TRUE,_xll.ohTrigger(RecalcTrigger,Trigger3M)),NA())</f>
        <v>-2.7412996891123848E-3</v>
      </c>
      <c r="L177" s="44">
        <f>IFERROR(_xll.qlIndexFixing(Index6M,$H177,TRUE,_xll.ohTrigger(RecalcTrigger,Trigger6M)),NA())</f>
        <v>-1.6088900740059203E-3</v>
      </c>
      <c r="M177" s="145">
        <f>IFERROR(_xll.qlIndexFixing(Index1Y,$H177,TRUE,_xll.ohTrigger(RecalcTrigger,Trigger1Y)),NA())</f>
        <v>-1.4672180398655728E-4</v>
      </c>
      <c r="N177" s="144">
        <f>IFERROR(_xll.qlIndexFixing(ONIndex1M,I177,TRUE,_xll.ohTrigger(RecalcTrigger,Trigger1M)),NA())</f>
        <v>-3.5786464817100239E-3</v>
      </c>
      <c r="O177" s="44">
        <f>IFERROR(_xll.qlIndexFixing(ONIndex3M,I177,TRUE,_xll.ohTrigger(RecalcTrigger,Trigger3M)),NA())</f>
        <v>-2.8578796329448153E-3</v>
      </c>
      <c r="P177" s="44">
        <f>IFERROR(_xll.qlIndexFixing(ONIndex6M,I177,TRUE,_xll.ohTrigger(RecalcTrigger,Trigger6M)),NA())</f>
        <v>-1.8289563159168409E-3</v>
      </c>
      <c r="Q177" s="145">
        <f>IFERROR(_xll.qlIndexFixing(ONIndex1Y,I177,TRUE,_xll.ohTrigger(RecalcTrigger,Trigger1Y)),NA())</f>
        <v>-6.500545887977438E-4</v>
      </c>
    </row>
    <row r="178" spans="2:17" x14ac:dyDescent="0.2">
      <c r="B178" s="39" t="s">
        <v>17</v>
      </c>
      <c r="D178" s="42">
        <f>_xll.qlCalendarAdvance(Calendar,$D177,B178,"f",FALSE)</f>
        <v>42972</v>
      </c>
      <c r="E178" s="139">
        <f>_xll.qlInterestRateIndexValueDate(IndexON,D178)</f>
        <v>42972</v>
      </c>
      <c r="F178" s="155">
        <f>IFERROR(_xll.qlIndexFixing(IndexON,D178,TRUE,_xll.ohTrigger(RecalcTrigger,TriggerON)),NA())</f>
        <v>-3.3359061463045236E-3</v>
      </c>
      <c r="H178" s="42">
        <f>_xll.qlCalendarAdvance(Calendar,$H177,B178,"f",FALSE)</f>
        <v>42972</v>
      </c>
      <c r="I178" s="139">
        <f>_xll.qlInterestRateIndexValueDate(Index1M,$H178)</f>
        <v>42976</v>
      </c>
      <c r="J178" s="144">
        <f>IFERROR(_xll.qlIndexFixing(Index1M,$H178,TRUE,_xll.ohTrigger(RecalcTrigger,Trigger1M)),NA())</f>
        <v>-3.544073514604066E-3</v>
      </c>
      <c r="K178" s="44">
        <f>IFERROR(_xll.qlIndexFixing(Index3M,H178,TRUE,_xll.ohTrigger(RecalcTrigger,Trigger3M)),NA())</f>
        <v>-2.7397833494702747E-3</v>
      </c>
      <c r="L178" s="44">
        <f>IFERROR(_xll.qlIndexFixing(Index6M,$H178,TRUE,_xll.ohTrigger(RecalcTrigger,Trigger6M)),NA())</f>
        <v>-1.6076778645889138E-3</v>
      </c>
      <c r="M178" s="145">
        <f>IFERROR(_xll.qlIndexFixing(Index1Y,$H178,TRUE,_xll.ohTrigger(RecalcTrigger,Trigger1Y)),NA())</f>
        <v>-1.4455444298158818E-4</v>
      </c>
      <c r="N178" s="144">
        <f>IFERROR(_xll.qlIndexFixing(ONIndex1M,I178,TRUE,_xll.ohTrigger(RecalcTrigger,Trigger1M)),NA())</f>
        <v>-3.5735275316461923E-3</v>
      </c>
      <c r="O178" s="44">
        <f>IFERROR(_xll.qlIndexFixing(ONIndex3M,I178,TRUE,_xll.ohTrigger(RecalcTrigger,Trigger3M)),NA())</f>
        <v>-2.8572894987632935E-3</v>
      </c>
      <c r="P178" s="44">
        <f>IFERROR(_xll.qlIndexFixing(ONIndex6M,I178,TRUE,_xll.ohTrigger(RecalcTrigger,Trigger6M)),NA())</f>
        <v>-1.8271398795555172E-3</v>
      </c>
      <c r="Q178" s="145">
        <f>IFERROR(_xll.qlIndexFixing(ONIndex1Y,I178,TRUE,_xll.ohTrigger(RecalcTrigger,Trigger1Y)),NA())</f>
        <v>-6.4734954776657361E-4</v>
      </c>
    </row>
    <row r="179" spans="2:17" x14ac:dyDescent="0.2">
      <c r="B179" s="39" t="s">
        <v>17</v>
      </c>
      <c r="D179" s="42">
        <f>_xll.qlCalendarAdvance(Calendar,$D178,B179,"f",FALSE)</f>
        <v>42975</v>
      </c>
      <c r="E179" s="139">
        <f>_xll.qlInterestRateIndexValueDate(IndexON,D179)</f>
        <v>42975</v>
      </c>
      <c r="F179" s="155">
        <f>IFERROR(_xll.qlIndexFixing(IndexON,D179,TRUE,_xll.ohTrigger(RecalcTrigger,TriggerON)),NA())</f>
        <v>-3.3345865049216883E-3</v>
      </c>
      <c r="H179" s="42">
        <f>_xll.qlCalendarAdvance(Calendar,$H178,B179,"f",FALSE)</f>
        <v>42975</v>
      </c>
      <c r="I179" s="139">
        <f>_xll.qlInterestRateIndexValueDate(Index1M,$H179)</f>
        <v>42977</v>
      </c>
      <c r="J179" s="144">
        <f>IFERROR(_xll.qlIndexFixing(Index1M,$H179,TRUE,_xll.ohTrigger(RecalcTrigger,Trigger1M)),NA())</f>
        <v>-3.5427770782625601E-3</v>
      </c>
      <c r="K179" s="44">
        <f>IFERROR(_xll.qlIndexFixing(Index3M,H179,TRUE,_xll.ohTrigger(RecalcTrigger,Trigger3M)),NA())</f>
        <v>-2.7382488853836106E-3</v>
      </c>
      <c r="L179" s="44">
        <f>IFERROR(_xll.qlIndexFixing(Index6M,$H179,TRUE,_xll.ohTrigger(RecalcTrigger,Trigger6M)),NA())</f>
        <v>-1.6064609142731987E-3</v>
      </c>
      <c r="M179" s="145">
        <f>IFERROR(_xll.qlIndexFixing(Index1Y,$H179,TRUE,_xll.ohTrigger(RecalcTrigger,Trigger1Y)),NA())</f>
        <v>-1.4239649567318109E-4</v>
      </c>
      <c r="N179" s="144">
        <f>IFERROR(_xll.qlIndexFixing(ONIndex1M,I179,TRUE,_xll.ohTrigger(RecalcTrigger,Trigger1M)),NA())</f>
        <v>-3.564143758740812E-3</v>
      </c>
      <c r="O179" s="44">
        <f>IFERROR(_xll.qlIndexFixing(ONIndex3M,I179,TRUE,_xll.ohTrigger(RecalcTrigger,Trigger3M)),NA())</f>
        <v>-2.8551878542248943E-3</v>
      </c>
      <c r="P179" s="44">
        <f>IFERROR(_xll.qlIndexFixing(ONIndex6M,I179,TRUE,_xll.ohTrigger(RecalcTrigger,Trigger6M)),NA())</f>
        <v>-1.8230770322302803E-3</v>
      </c>
      <c r="Q179" s="145">
        <f>IFERROR(_xll.qlIndexFixing(ONIndex1Y,I179,TRUE,_xll.ohTrigger(RecalcTrigger,Trigger1Y)),NA())</f>
        <v>-6.4186920926356805E-4</v>
      </c>
    </row>
    <row r="180" spans="2:17" x14ac:dyDescent="0.2">
      <c r="B180" s="39" t="s">
        <v>17</v>
      </c>
      <c r="D180" s="42">
        <f>_xll.qlCalendarAdvance(Calendar,$D179,B180,"f",FALSE)</f>
        <v>42976</v>
      </c>
      <c r="E180" s="139">
        <f>_xll.qlInterestRateIndexValueDate(IndexON,D180)</f>
        <v>42976</v>
      </c>
      <c r="F180" s="155">
        <f>IFERROR(_xll.qlIndexFixing(IndexON,D180,TRUE,_xll.ohTrigger(RecalcTrigger,TriggerON)),NA())</f>
        <v>-3.3339122843623059E-3</v>
      </c>
      <c r="H180" s="42">
        <f>_xll.qlCalendarAdvance(Calendar,$H179,B180,"f",FALSE)</f>
        <v>42976</v>
      </c>
      <c r="I180" s="139">
        <f>_xll.qlInterestRateIndexValueDate(Index1M,$H180)</f>
        <v>42978</v>
      </c>
      <c r="J180" s="144">
        <f>IFERROR(_xll.qlIndexFixing(Index1M,$H180,TRUE,_xll.ohTrigger(RecalcTrigger,Trigger1M)),NA())</f>
        <v>-3.5415754079654981E-3</v>
      </c>
      <c r="K180" s="44">
        <f>IFERROR(_xll.qlIndexFixing(Index3M,H180,TRUE,_xll.ohTrigger(RecalcTrigger,Trigger3M)),NA())</f>
        <v>-2.736955989258362E-3</v>
      </c>
      <c r="L180" s="44">
        <f>IFERROR(_xll.qlIndexFixing(Index6M,$H180,TRUE,_xll.ohTrigger(RecalcTrigger,Trigger6M)),NA())</f>
        <v>-1.6052398132258448E-3</v>
      </c>
      <c r="M180" s="145">
        <f>IFERROR(_xll.qlIndexFixing(Index1Y,$H180,TRUE,_xll.ohTrigger(RecalcTrigger,Trigger1Y)),NA())</f>
        <v>-1.4024657957433439E-4</v>
      </c>
      <c r="N180" s="144">
        <f>IFERROR(_xll.qlIndexFixing(ONIndex1M,I180,TRUE,_xll.ohTrigger(RecalcTrigger,Trigger1M)),NA())</f>
        <v>-3.5557450888878961E-3</v>
      </c>
      <c r="O180" s="44">
        <f>IFERROR(_xll.qlIndexFixing(ONIndex3M,I180,TRUE,_xll.ohTrigger(RecalcTrigger,Trigger3M)),NA())</f>
        <v>-2.8522111189666077E-3</v>
      </c>
      <c r="P180" s="44">
        <f>IFERROR(_xll.qlIndexFixing(ONIndex6M,I180,TRUE,_xll.ohTrigger(RecalcTrigger,Trigger6M)),NA())</f>
        <v>-1.8186016942767225E-3</v>
      </c>
      <c r="Q180" s="145">
        <f>IFERROR(_xll.qlIndexFixing(ONIndex1Y,I180,TRUE,_xll.ohTrigger(RecalcTrigger,Trigger1Y)),NA())</f>
        <v>-6.3632017327286405E-4</v>
      </c>
    </row>
    <row r="181" spans="2:17" x14ac:dyDescent="0.2">
      <c r="B181" s="39" t="s">
        <v>17</v>
      </c>
      <c r="D181" s="42">
        <f>_xll.qlCalendarAdvance(Calendar,$D180,B181,"f",FALSE)</f>
        <v>42977</v>
      </c>
      <c r="E181" s="139">
        <f>_xll.qlInterestRateIndexValueDate(IndexON,D181)</f>
        <v>42977</v>
      </c>
      <c r="F181" s="155">
        <f>IFERROR(_xll.qlIndexFixing(IndexON,D181,TRUE,_xll.ohTrigger(RecalcTrigger,TriggerON)),NA())</f>
        <v>-3.3332387013729203E-3</v>
      </c>
      <c r="H181" s="42">
        <f>_xll.qlCalendarAdvance(Calendar,$H180,B181,"f",FALSE)</f>
        <v>42977</v>
      </c>
      <c r="I181" s="139">
        <f>_xll.qlInterestRateIndexValueDate(Index1M,$H181)</f>
        <v>42979</v>
      </c>
      <c r="J181" s="144">
        <f>IFERROR(_xll.qlIndexFixing(Index1M,$H181,TRUE,_xll.ohTrigger(RecalcTrigger,Trigger1M)),NA())</f>
        <v>-3.5405568702992765E-3</v>
      </c>
      <c r="K181" s="44">
        <f>IFERROR(_xll.qlIndexFixing(Index3M,H181,TRUE,_xll.ohTrigger(RecalcTrigger,Trigger3M)),NA())</f>
        <v>-2.7353931593243255E-3</v>
      </c>
      <c r="L181" s="44">
        <f>IFERROR(_xll.qlIndexFixing(Index6M,$H181,TRUE,_xll.ohTrigger(RecalcTrigger,Trigger6M)),NA())</f>
        <v>-1.6033229331358274E-3</v>
      </c>
      <c r="M181" s="145">
        <f>IFERROR(_xll.qlIndexFixing(Index1Y,$H181,TRUE,_xll.ohTrigger(RecalcTrigger,Trigger1Y)),NA())</f>
        <v>-1.3660671550987802E-4</v>
      </c>
      <c r="N181" s="144">
        <f>IFERROR(_xll.qlIndexFixing(ONIndex1M,I181,TRUE,_xll.ohTrigger(RecalcTrigger,Trigger1M)),NA())</f>
        <v>-3.5519979324627471E-3</v>
      </c>
      <c r="O181" s="44">
        <f>IFERROR(_xll.qlIndexFixing(ONIndex3M,I181,TRUE,_xll.ohTrigger(RecalcTrigger,Trigger3M)),NA())</f>
        <v>-2.8502404139674198E-3</v>
      </c>
      <c r="P181" s="44">
        <f>IFERROR(_xll.qlIndexFixing(ONIndex6M,I181,TRUE,_xll.ohTrigger(RecalcTrigger,Trigger6M)),NA())</f>
        <v>-1.8161388249282595E-3</v>
      </c>
      <c r="Q181" s="145">
        <f>IFERROR(_xll.qlIndexFixing(ONIndex1Y,I181,TRUE,_xll.ohTrigger(RecalcTrigger,Trigger1Y)),NA())</f>
        <v>-6.3350865257660871E-4</v>
      </c>
    </row>
    <row r="182" spans="2:17" x14ac:dyDescent="0.2">
      <c r="B182" s="39" t="s">
        <v>17</v>
      </c>
      <c r="D182" s="42">
        <f>_xll.qlCalendarAdvance(Calendar,$D181,B182,"f",FALSE)</f>
        <v>42978</v>
      </c>
      <c r="E182" s="139">
        <f>_xll.qlInterestRateIndexValueDate(IndexON,D182)</f>
        <v>42978</v>
      </c>
      <c r="F182" s="155">
        <f>IFERROR(_xll.qlIndexFixing(IndexON,D182,TRUE,_xll.ohTrigger(RecalcTrigger,TriggerON)),NA())</f>
        <v>-3.3325657588312296E-3</v>
      </c>
      <c r="H182" s="42">
        <f>_xll.qlCalendarAdvance(Calendar,$H181,B182,"f",FALSE)</f>
        <v>42978</v>
      </c>
      <c r="I182" s="139">
        <f>_xll.qlInterestRateIndexValueDate(Index1M,$H182)</f>
        <v>42982</v>
      </c>
      <c r="J182" s="144">
        <f>IFERROR(_xll.qlIndexFixing(Index1M,$H182,TRUE,_xll.ohTrigger(RecalcTrigger,Trigger1M)),NA())</f>
        <v>-3.5384246437870637E-3</v>
      </c>
      <c r="K182" s="44">
        <f>IFERROR(_xll.qlIndexFixing(Index3M,H182,TRUE,_xll.ohTrigger(RecalcTrigger,Trigger3M)),NA())</f>
        <v>-2.7306184564371925E-3</v>
      </c>
      <c r="L182" s="44">
        <f>IFERROR(_xll.qlIndexFixing(Index6M,$H182,TRUE,_xll.ohTrigger(RecalcTrigger,Trigger6M)),NA())</f>
        <v>-1.5967230520205981E-3</v>
      </c>
      <c r="M182" s="145">
        <f>IFERROR(_xll.qlIndexFixing(Index1Y,$H182,TRUE,_xll.ohTrigger(RecalcTrigger,Trigger1Y)),NA())</f>
        <v>-1.3169927839462884E-4</v>
      </c>
      <c r="N182" s="144">
        <f>IFERROR(_xll.qlIndexFixing(ONIndex1M,I182,TRUE,_xll.ohTrigger(RecalcTrigger,Trigger1M)),NA())</f>
        <v>-3.5485402036394831E-3</v>
      </c>
      <c r="O182" s="44">
        <f>IFERROR(_xll.qlIndexFixing(ONIndex3M,I182,TRUE,_xll.ohTrigger(RecalcTrigger,Trigger3M)),NA())</f>
        <v>-2.847980605347189E-3</v>
      </c>
      <c r="P182" s="44">
        <f>IFERROR(_xll.qlIndexFixing(ONIndex6M,I182,TRUE,_xll.ohTrigger(RecalcTrigger,Trigger6M)),NA())</f>
        <v>-1.813540540980263E-3</v>
      </c>
      <c r="Q182" s="145">
        <f>IFERROR(_xll.qlIndexFixing(ONIndex1Y,I182,TRUE,_xll.ohTrigger(RecalcTrigger,Trigger1Y)),NA())</f>
        <v>-6.3067471121502905E-4</v>
      </c>
    </row>
    <row r="183" spans="2:17" x14ac:dyDescent="0.2">
      <c r="B183" s="39" t="s">
        <v>17</v>
      </c>
      <c r="D183" s="42">
        <f>_xll.qlCalendarAdvance(Calendar,$D182,B183,"f",FALSE)</f>
        <v>42979</v>
      </c>
      <c r="E183" s="139">
        <f>_xll.qlInterestRateIndexValueDate(IndexON,D183)</f>
        <v>42979</v>
      </c>
      <c r="F183" s="155">
        <f>IFERROR(_xll.qlIndexFixing(IndexON,D183,TRUE,_xll.ohTrigger(RecalcTrigger,TriggerON)),NA())</f>
        <v>-3.3311911954347906E-3</v>
      </c>
      <c r="H183" s="42">
        <f>_xll.qlCalendarAdvance(Calendar,$H182,B183,"f",FALSE)</f>
        <v>42979</v>
      </c>
      <c r="I183" s="139">
        <f>_xll.qlInterestRateIndexValueDate(Index1M,$H183)</f>
        <v>42983</v>
      </c>
      <c r="J183" s="144">
        <f>IFERROR(_xll.qlIndexFixing(Index1M,$H183,TRUE,_xll.ohTrigger(RecalcTrigger,Trigger1M)),NA())</f>
        <v>-3.5380306004078044E-3</v>
      </c>
      <c r="K183" s="44">
        <f>IFERROR(_xll.qlIndexFixing(Index3M,H183,TRUE,_xll.ohTrigger(RecalcTrigger,Trigger3M)),NA())</f>
        <v>-2.7289996735483588E-3</v>
      </c>
      <c r="L183" s="44">
        <f>IFERROR(_xll.qlIndexFixing(Index6M,$H183,TRUE,_xll.ohTrigger(RecalcTrigger,Trigger6M)),NA())</f>
        <v>-1.5955052631365168E-3</v>
      </c>
      <c r="M183" s="145">
        <f>IFERROR(_xll.qlIndexFixing(Index1Y,$H183,TRUE,_xll.ohTrigger(RecalcTrigger,Trigger1Y)),NA())</f>
        <v>-1.2956848189921689E-4</v>
      </c>
      <c r="N183" s="144">
        <f>IFERROR(_xll.qlIndexFixing(ONIndex1M,I183,TRUE,_xll.ohTrigger(RecalcTrigger,Trigger1M)),NA())</f>
        <v>-3.5453769253201983E-3</v>
      </c>
      <c r="O183" s="44">
        <f>IFERROR(_xll.qlIndexFixing(ONIndex3M,I183,TRUE,_xll.ohTrigger(RecalcTrigger,Trigger3M)),NA())</f>
        <v>-2.8454273629296978E-3</v>
      </c>
      <c r="P183" s="44">
        <f>IFERROR(_xll.qlIndexFixing(ONIndex6M,I183,TRUE,_xll.ohTrigger(RecalcTrigger,Trigger6M)),NA())</f>
        <v>-1.8108047999865207E-3</v>
      </c>
      <c r="Q183" s="145">
        <f>IFERROR(_xll.qlIndexFixing(ONIndex1Y,I183,TRUE,_xll.ohTrigger(RecalcTrigger,Trigger1Y)),NA())</f>
        <v>-6.278179744079182E-4</v>
      </c>
    </row>
    <row r="184" spans="2:17" x14ac:dyDescent="0.2">
      <c r="B184" s="39" t="s">
        <v>17</v>
      </c>
      <c r="D184" s="42">
        <f>_xll.qlCalendarAdvance(Calendar,$D183,B184,"f",FALSE)</f>
        <v>42982</v>
      </c>
      <c r="E184" s="139">
        <f>_xll.qlInterestRateIndexValueDate(IndexON,D184)</f>
        <v>42982</v>
      </c>
      <c r="F184" s="155">
        <f>IFERROR(_xll.qlIndexFixing(IndexON,D184,TRUE,_xll.ohTrigger(RecalcTrigger,TriggerON)),NA())</f>
        <v>-3.329880442182187E-3</v>
      </c>
      <c r="H184" s="42">
        <f>_xll.qlCalendarAdvance(Calendar,$H183,B184,"f",FALSE)</f>
        <v>42982</v>
      </c>
      <c r="I184" s="139">
        <f>_xll.qlInterestRateIndexValueDate(Index1M,$H184)</f>
        <v>42984</v>
      </c>
      <c r="J184" s="144">
        <f>IFERROR(_xll.qlIndexFixing(Index1M,$H184,TRUE,_xll.ohTrigger(RecalcTrigger,Trigger1M)),NA())</f>
        <v>-3.5377681250103876E-3</v>
      </c>
      <c r="K184" s="44">
        <f>IFERROR(_xll.qlIndexFixing(Index3M,H184,TRUE,_xll.ohTrigger(RecalcTrigger,Trigger3M)),NA())</f>
        <v>-2.727368091966431E-3</v>
      </c>
      <c r="L184" s="44">
        <f>IFERROR(_xll.qlIndexFixing(Index6M,$H184,TRUE,_xll.ohTrigger(RecalcTrigger,Trigger6M)),NA())</f>
        <v>-1.5935146721730723E-3</v>
      </c>
      <c r="M184" s="145">
        <f>IFERROR(_xll.qlIndexFixing(Index1Y,$H184,TRUE,_xll.ohTrigger(RecalcTrigger,Trigger1Y)),NA())</f>
        <v>-1.274372422077497E-4</v>
      </c>
      <c r="N184" s="144">
        <f>IFERROR(_xll.qlIndexFixing(ONIndex1M,I184,TRUE,_xll.ohTrigger(RecalcTrigger,Trigger1M)),NA())</f>
        <v>-3.5400221747439176E-3</v>
      </c>
      <c r="O184" s="44">
        <f>IFERROR(_xll.qlIndexFixing(ONIndex3M,I184,TRUE,_xll.ohTrigger(RecalcTrigger,Trigger3M)),NA())</f>
        <v>-2.8392987237868539E-3</v>
      </c>
      <c r="P184" s="44">
        <f>IFERROR(_xll.qlIndexFixing(ONIndex6M,I184,TRUE,_xll.ohTrigger(RecalcTrigger,Trigger6M)),NA())</f>
        <v>-1.8048558654948366E-3</v>
      </c>
      <c r="Q184" s="145">
        <f>IFERROR(_xll.qlIndexFixing(ONIndex1Y,I184,TRUE,_xll.ohTrigger(RecalcTrigger,Trigger1Y)),NA())</f>
        <v>-6.2202556633472739E-4</v>
      </c>
    </row>
    <row r="185" spans="2:17" x14ac:dyDescent="0.2">
      <c r="B185" s="39" t="s">
        <v>17</v>
      </c>
      <c r="D185" s="42">
        <f>_xll.qlCalendarAdvance(Calendar,$D184,B185,"f",FALSE)</f>
        <v>42983</v>
      </c>
      <c r="E185" s="139">
        <f>_xll.qlInterestRateIndexValueDate(IndexON,D185)</f>
        <v>42983</v>
      </c>
      <c r="F185" s="155">
        <f>IFERROR(_xll.qlIndexFixing(IndexON,D185,TRUE,_xll.ohTrigger(RecalcTrigger,TriggerON)),NA())</f>
        <v>-3.3292107395288539E-3</v>
      </c>
      <c r="H185" s="42">
        <f>_xll.qlCalendarAdvance(Calendar,$H184,B185,"f",FALSE)</f>
        <v>42983</v>
      </c>
      <c r="I185" s="139">
        <f>_xll.qlInterestRateIndexValueDate(Index1M,$H185)</f>
        <v>42985</v>
      </c>
      <c r="J185" s="144">
        <f>IFERROR(_xll.qlIndexFixing(Index1M,$H185,TRUE,_xll.ohTrigger(RecalcTrigger,Trigger1M)),NA())</f>
        <v>-3.5379753720436724E-3</v>
      </c>
      <c r="K185" s="44">
        <f>IFERROR(_xll.qlIndexFixing(Index3M,H185,TRUE,_xll.ohTrigger(RecalcTrigger,Trigger3M)),NA())</f>
        <v>-2.7257242256894833E-3</v>
      </c>
      <c r="L185" s="44">
        <f>IFERROR(_xll.qlIndexFixing(Index6M,$H185,TRUE,_xll.ohTrigger(RecalcTrigger,Trigger6M)),NA())</f>
        <v>-1.5915101860951766E-3</v>
      </c>
      <c r="M185" s="145">
        <f>IFERROR(_xll.qlIndexFixing(Index1Y,$H185,TRUE,_xll.ohTrigger(RecalcTrigger,Trigger1Y)),NA())</f>
        <v>-1.2530411700513805E-4</v>
      </c>
      <c r="N185" s="144">
        <f>IFERROR(_xll.qlIndexFixing(ONIndex1M,I185,TRUE,_xll.ohTrigger(RecalcTrigger,Trigger1M)),NA())</f>
        <v>-3.5357687777226587E-3</v>
      </c>
      <c r="O185" s="44">
        <f>IFERROR(_xll.qlIndexFixing(ONIndex3M,I185,TRUE,_xll.ohTrigger(RecalcTrigger,Trigger3M)),NA())</f>
        <v>-2.832193461794752E-3</v>
      </c>
      <c r="P185" s="44">
        <f>IFERROR(_xll.qlIndexFixing(ONIndex6M,I185,TRUE,_xll.ohTrigger(RecalcTrigger,Trigger6M)),NA())</f>
        <v>-1.7984464115139431E-3</v>
      </c>
      <c r="Q185" s="145">
        <f>IFERROR(_xll.qlIndexFixing(ONIndex1Y,I185,TRUE,_xll.ohTrigger(RecalcTrigger,Trigger1Y)),NA())</f>
        <v>-6.1615557356287098E-4</v>
      </c>
    </row>
    <row r="186" spans="2:17" x14ac:dyDescent="0.2">
      <c r="B186" s="39" t="s">
        <v>17</v>
      </c>
      <c r="D186" s="42">
        <f>_xll.qlCalendarAdvance(Calendar,$D185,B186,"f",FALSE)</f>
        <v>42984</v>
      </c>
      <c r="E186" s="139">
        <f>_xll.qlInterestRateIndexValueDate(IndexON,D186)</f>
        <v>42984</v>
      </c>
      <c r="F186" s="155">
        <f>IFERROR(_xll.qlIndexFixing(IndexON,D186,TRUE,_xll.ohTrigger(RecalcTrigger,TriggerON)),NA())</f>
        <v>-3.3285416926309708E-3</v>
      </c>
      <c r="H186" s="42">
        <f>_xll.qlCalendarAdvance(Calendar,$H185,B186,"f",FALSE)</f>
        <v>42984</v>
      </c>
      <c r="I186" s="139">
        <f>_xll.qlInterestRateIndexValueDate(Index1M,$H186)</f>
        <v>42986</v>
      </c>
      <c r="J186" s="144">
        <f>IFERROR(_xll.qlIndexFixing(Index1M,$H186,TRUE,_xll.ohTrigger(RecalcTrigger,Trigger1M)),NA())</f>
        <v>-3.5377714531855424E-3</v>
      </c>
      <c r="K186" s="44">
        <f>IFERROR(_xll.qlIndexFixing(Index3M,H186,TRUE,_xll.ohTrigger(RecalcTrigger,Trigger3M)),NA())</f>
        <v>-2.7240686078062542E-3</v>
      </c>
      <c r="L186" s="44">
        <f>IFERROR(_xll.qlIndexFixing(Index6M,$H186,TRUE,_xll.ohTrigger(RecalcTrigger,Trigger6M)),NA())</f>
        <v>-1.5894921063827755E-3</v>
      </c>
      <c r="M186" s="145">
        <f>IFERROR(_xll.qlIndexFixing(Index1Y,$H186,TRUE,_xll.ohTrigger(RecalcTrigger,Trigger1Y)),NA())</f>
        <v>-1.2162836893059637E-4</v>
      </c>
      <c r="N186" s="144">
        <f>IFERROR(_xll.qlIndexFixing(ONIndex1M,I186,TRUE,_xll.ohTrigger(RecalcTrigger,Trigger1M)),NA())</f>
        <v>-3.5341530969734691E-3</v>
      </c>
      <c r="O186" s="44">
        <f>IFERROR(_xll.qlIndexFixing(ONIndex3M,I186,TRUE,_xll.ohTrigger(RecalcTrigger,Trigger3M)),NA())</f>
        <v>-2.8281081042624834E-3</v>
      </c>
      <c r="P186" s="44">
        <f>IFERROR(_xll.qlIndexFixing(ONIndex6M,I186,TRUE,_xll.ohTrigger(RecalcTrigger,Trigger6M)),NA())</f>
        <v>-1.7949927452409753E-3</v>
      </c>
      <c r="Q186" s="145">
        <f>IFERROR(_xll.qlIndexFixing(ONIndex1Y,I186,TRUE,_xll.ohTrigger(RecalcTrigger,Trigger1Y)),NA())</f>
        <v>-6.1317923546688746E-4</v>
      </c>
    </row>
    <row r="187" spans="2:17" x14ac:dyDescent="0.2">
      <c r="B187" s="39" t="s">
        <v>17</v>
      </c>
      <c r="D187" s="42">
        <f>_xll.qlCalendarAdvance(Calendar,$D186,B187,"f",FALSE)</f>
        <v>42985</v>
      </c>
      <c r="E187" s="139">
        <f>_xll.qlInterestRateIndexValueDate(IndexON,D187)</f>
        <v>42985</v>
      </c>
      <c r="F187" s="155">
        <f>IFERROR(_xll.qlIndexFixing(IndexON,D187,TRUE,_xll.ohTrigger(RecalcTrigger,TriggerON)),NA())</f>
        <v>-3.3278733040864594E-3</v>
      </c>
      <c r="H187" s="42">
        <f>_xll.qlCalendarAdvance(Calendar,$H186,B187,"f",FALSE)</f>
        <v>42985</v>
      </c>
      <c r="I187" s="139">
        <f>_xll.qlInterestRateIndexValueDate(Index1M,$H187)</f>
        <v>42989</v>
      </c>
      <c r="J187" s="144">
        <f>IFERROR(_xll.qlIndexFixing(Index1M,$H187,TRUE,_xll.ohTrigger(RecalcTrigger,Trigger1M)),NA())</f>
        <v>-3.537999037716677E-3</v>
      </c>
      <c r="K187" s="44">
        <f>IFERROR(_xll.qlIndexFixing(Index3M,H187,TRUE,_xll.ohTrigger(RecalcTrigger,Trigger3M)),NA())</f>
        <v>-2.719036861711743E-3</v>
      </c>
      <c r="L187" s="44">
        <f>IFERROR(_xll.qlIndexFixing(Index6M,$H187,TRUE,_xll.ohTrigger(RecalcTrigger,Trigger6M)),NA())</f>
        <v>-1.5824754777121204E-3</v>
      </c>
      <c r="M187" s="145">
        <f>IFERROR(_xll.qlIndexFixing(Index1Y,$H187,TRUE,_xll.ohTrigger(RecalcTrigger,Trigger1Y)),NA())</f>
        <v>-1.1672361562131239E-4</v>
      </c>
      <c r="N187" s="144">
        <f>IFERROR(_xll.qlIndexFixing(ONIndex1M,I187,TRUE,_xll.ohTrigger(RecalcTrigger,Trigger1M)),NA())</f>
        <v>-3.5328620047003767E-3</v>
      </c>
      <c r="O187" s="44">
        <f>IFERROR(_xll.qlIndexFixing(ONIndex3M,I187,TRUE,_xll.ohTrigger(RecalcTrigger,Trigger3M)),NA())</f>
        <v>-2.8237033341538265E-3</v>
      </c>
      <c r="P187" s="44">
        <f>IFERROR(_xll.qlIndexFixing(ONIndex6M,I187,TRUE,_xll.ohTrigger(RecalcTrigger,Trigger6M)),NA())</f>
        <v>-1.7913893657661717E-3</v>
      </c>
      <c r="Q187" s="145">
        <f>IFERROR(_xll.qlIndexFixing(ONIndex1Y,I187,TRUE,_xll.ohTrigger(RecalcTrigger,Trigger1Y)),NA())</f>
        <v>-6.1017785248473899E-4</v>
      </c>
    </row>
    <row r="188" spans="2:17" x14ac:dyDescent="0.2">
      <c r="B188" s="39" t="s">
        <v>17</v>
      </c>
      <c r="D188" s="42">
        <f>_xll.qlCalendarAdvance(Calendar,$D187,B188,"f",FALSE)</f>
        <v>42986</v>
      </c>
      <c r="E188" s="139">
        <f>_xll.qlInterestRateIndexValueDate(IndexON,D188)</f>
        <v>42986</v>
      </c>
      <c r="F188" s="155">
        <f>IFERROR(_xll.qlIndexFixing(IndexON,D188,TRUE,_xll.ohTrigger(RecalcTrigger,TriggerON)),NA())</f>
        <v>-3.3265079961397603E-3</v>
      </c>
      <c r="H188" s="42">
        <f>_xll.qlCalendarAdvance(Calendar,$H187,B188,"f",FALSE)</f>
        <v>42986</v>
      </c>
      <c r="I188" s="139">
        <f>_xll.qlInterestRateIndexValueDate(Index1M,$H188)</f>
        <v>42990</v>
      </c>
      <c r="J188" s="144">
        <f>IFERROR(_xll.qlIndexFixing(Index1M,$H188,TRUE,_xll.ohTrigger(RecalcTrigger,Trigger1M)),NA())</f>
        <v>-3.538264961281179E-3</v>
      </c>
      <c r="K188" s="44">
        <f>IFERROR(_xll.qlIndexFixing(Index3M,H188,TRUE,_xll.ohTrigger(RecalcTrigger,Trigger3M)),NA())</f>
        <v>-2.7173399500486899E-3</v>
      </c>
      <c r="L188" s="44">
        <f>IFERROR(_xll.qlIndexFixing(Index6M,$H188,TRUE,_xll.ohTrigger(RecalcTrigger,Trigger6M)),NA())</f>
        <v>-1.581290167759693E-3</v>
      </c>
      <c r="M188" s="145">
        <f>IFERROR(_xll.qlIndexFixing(Index1Y,$H188,TRUE,_xll.ohTrigger(RecalcTrigger,Trigger1Y)),NA())</f>
        <v>-1.1455912897714746E-4</v>
      </c>
      <c r="N188" s="144">
        <f>IFERROR(_xll.qlIndexFixing(ONIndex1M,I188,TRUE,_xll.ohTrigger(RecalcTrigger,Trigger1M)),NA())</f>
        <v>-3.5319005236456036E-3</v>
      </c>
      <c r="O188" s="44">
        <f>IFERROR(_xll.qlIndexFixing(ONIndex3M,I188,TRUE,_xll.ohTrigger(RecalcTrigger,Trigger3M)),NA())</f>
        <v>-2.8189748215723398E-3</v>
      </c>
      <c r="P188" s="44">
        <f>IFERROR(_xll.qlIndexFixing(ONIndex6M,I188,TRUE,_xll.ohTrigger(RecalcTrigger,Trigger6M)),NA())</f>
        <v>-1.7876342308031923E-3</v>
      </c>
      <c r="Q188" s="145">
        <f>IFERROR(_xll.qlIndexFixing(ONIndex1Y,I188,TRUE,_xll.ohTrigger(RecalcTrigger,Trigger1Y)),NA())</f>
        <v>-6.0715104951647447E-4</v>
      </c>
    </row>
    <row r="189" spans="2:17" x14ac:dyDescent="0.2">
      <c r="B189" s="39" t="s">
        <v>17</v>
      </c>
      <c r="D189" s="42">
        <f>_xll.qlCalendarAdvance(Calendar,$D188,B189,"f",FALSE)</f>
        <v>42989</v>
      </c>
      <c r="E189" s="139">
        <f>_xll.qlInterestRateIndexValueDate(IndexON,D189)</f>
        <v>42989</v>
      </c>
      <c r="F189" s="155">
        <f>IFERROR(_xll.qlIndexFixing(IndexON,D189,TRUE,_xll.ohTrigger(RecalcTrigger,TriggerON)),NA())</f>
        <v>-3.3252063852406977E-3</v>
      </c>
      <c r="H189" s="42">
        <f>_xll.qlCalendarAdvance(Calendar,$H188,B189,"f",FALSE)</f>
        <v>42989</v>
      </c>
      <c r="I189" s="139">
        <f>_xll.qlInterestRateIndexValueDate(Index1M,$H189)</f>
        <v>42991</v>
      </c>
      <c r="J189" s="144">
        <f>IFERROR(_xll.qlIndexFixing(Index1M,$H189,TRUE,_xll.ohTrigger(RecalcTrigger,Trigger1M)),NA())</f>
        <v>-3.5385735359216852E-3</v>
      </c>
      <c r="K189" s="44">
        <f>IFERROR(_xll.qlIndexFixing(Index3M,H189,TRUE,_xll.ohTrigger(RecalcTrigger,Trigger3M)),NA())</f>
        <v>-2.7156342385509296E-3</v>
      </c>
      <c r="L189" s="44">
        <f>IFERROR(_xll.qlIndexFixing(Index6M,$H189,TRUE,_xll.ohTrigger(RecalcTrigger,Trigger6M)),NA())</f>
        <v>-1.579208929032699E-3</v>
      </c>
      <c r="M189" s="145">
        <f>IFERROR(_xll.qlIndexFixing(Index1Y,$H189,TRUE,_xll.ohTrigger(RecalcTrigger,Trigger1Y)),NA())</f>
        <v>-1.1238392343444664E-4</v>
      </c>
      <c r="N189" s="144">
        <f>IFERROR(_xll.qlIndexFixing(ONIndex1M,I189,TRUE,_xll.ohTrigger(RecalcTrigger,Trigger1M)),NA())</f>
        <v>-3.5310667459853562E-3</v>
      </c>
      <c r="O189" s="44">
        <f>IFERROR(_xll.qlIndexFixing(ONIndex3M,I189,TRUE,_xll.ohTrigger(RecalcTrigger,Trigger3M)),NA())</f>
        <v>-2.8083950972224159E-3</v>
      </c>
      <c r="P189" s="44">
        <f>IFERROR(_xll.qlIndexFixing(ONIndex6M,I189,TRUE,_xll.ohTrigger(RecalcTrigger,Trigger6M)),NA())</f>
        <v>-1.7795990983504595E-3</v>
      </c>
      <c r="Q189" s="145">
        <f>IFERROR(_xll.qlIndexFixing(ONIndex1Y,I189,TRUE,_xll.ohTrigger(RecalcTrigger,Trigger1Y)),NA())</f>
        <v>-6.0100983290123366E-4</v>
      </c>
    </row>
    <row r="190" spans="2:17" x14ac:dyDescent="0.2">
      <c r="B190" s="39" t="s">
        <v>17</v>
      </c>
      <c r="D190" s="42">
        <f>_xll.qlCalendarAdvance(Calendar,$D189,B190,"f",FALSE)</f>
        <v>42990</v>
      </c>
      <c r="E190" s="139">
        <f>_xll.qlInterestRateIndexValueDate(IndexON,D190)</f>
        <v>42990</v>
      </c>
      <c r="F190" s="155">
        <f>IFERROR(_xll.qlIndexFixing(IndexON,D190,TRUE,_xll.ohTrigger(RecalcTrigger,TriggerON)),NA())</f>
        <v>-3.3245413274318736E-3</v>
      </c>
      <c r="H190" s="42">
        <f>_xll.qlCalendarAdvance(Calendar,$H189,B190,"f",FALSE)</f>
        <v>42990</v>
      </c>
      <c r="I190" s="139">
        <f>_xll.qlInterestRateIndexValueDate(Index1M,$H190)</f>
        <v>42992</v>
      </c>
      <c r="J190" s="144">
        <f>IFERROR(_xll.qlIndexFixing(Index1M,$H190,TRUE,_xll.ohTrigger(RecalcTrigger,Trigger1M)),NA())</f>
        <v>-3.539050736960786E-3</v>
      </c>
      <c r="K190" s="44">
        <f>IFERROR(_xll.qlIndexFixing(Index3M,H190,TRUE,_xll.ohTrigger(RecalcTrigger,Trigger3M)),NA())</f>
        <v>-2.7139203748437128E-3</v>
      </c>
      <c r="L190" s="44">
        <f>IFERROR(_xll.qlIndexFixing(Index6M,$H190,TRUE,_xll.ohTrigger(RecalcTrigger,Trigger6M)),NA())</f>
        <v>-1.5771160777203366E-3</v>
      </c>
      <c r="M190" s="145">
        <f>IFERROR(_xll.qlIndexFixing(Index1Y,$H190,TRUE,_xll.ohTrigger(RecalcTrigger,Trigger1Y)),NA())</f>
        <v>-1.1019649684401038E-4</v>
      </c>
      <c r="N190" s="144">
        <f>IFERROR(_xll.qlIndexFixing(ONIndex1M,I190,TRUE,_xll.ohTrigger(RecalcTrigger,Trigger1M)),NA())</f>
        <v>-3.5314511726891595E-3</v>
      </c>
      <c r="O190" s="44">
        <f>IFERROR(_xll.qlIndexFixing(ONIndex3M,I190,TRUE,_xll.ohTrigger(RecalcTrigger,Trigger3M)),NA())</f>
        <v>-2.7967367505077334E-3</v>
      </c>
      <c r="P190" s="44">
        <f>IFERROR(_xll.qlIndexFixing(ONIndex6M,I190,TRUE,_xll.ohTrigger(RecalcTrigger,Trigger6M)),NA())</f>
        <v>-1.7710552818694936E-3</v>
      </c>
      <c r="Q190" s="145">
        <f>IFERROR(_xll.qlIndexFixing(ONIndex1Y,I190,TRUE,_xll.ohTrigger(RecalcTrigger,Trigger1Y)),NA())</f>
        <v>-5.9478214109898175E-4</v>
      </c>
    </row>
    <row r="191" spans="2:17" x14ac:dyDescent="0.2">
      <c r="B191" s="39" t="s">
        <v>17</v>
      </c>
      <c r="D191" s="42">
        <f>_xll.qlCalendarAdvance(Calendar,$D190,B191,"f",FALSE)</f>
        <v>42991</v>
      </c>
      <c r="E191" s="139">
        <f>_xll.qlInterestRateIndexValueDate(IndexON,D191)</f>
        <v>42991</v>
      </c>
      <c r="F191" s="155">
        <f>IFERROR(_xll.qlIndexFixing(IndexON,D191,TRUE,_xll.ohTrigger(RecalcTrigger,TriggerON)),NA())</f>
        <v>-3.3238779077526814E-3</v>
      </c>
      <c r="H191" s="42">
        <f>_xll.qlCalendarAdvance(Calendar,$H190,B191,"f",FALSE)</f>
        <v>42991</v>
      </c>
      <c r="I191" s="139">
        <f>_xll.qlInterestRateIndexValueDate(Index1M,$H191)</f>
        <v>42993</v>
      </c>
      <c r="J191" s="144">
        <f>IFERROR(_xll.qlIndexFixing(Index1M,$H191,TRUE,_xll.ohTrigger(RecalcTrigger,Trigger1M)),NA())</f>
        <v>-3.5393161126478162E-3</v>
      </c>
      <c r="K191" s="44">
        <f>IFERROR(_xll.qlIndexFixing(Index3M,H191,TRUE,_xll.ohTrigger(RecalcTrigger,Trigger3M)),NA())</f>
        <v>-2.7121990256376814E-3</v>
      </c>
      <c r="L191" s="44">
        <f>IFERROR(_xll.qlIndexFixing(Index6M,$H191,TRUE,_xll.ohTrigger(RecalcTrigger,Trigger6M)),NA())</f>
        <v>-1.5750119726900167E-3</v>
      </c>
      <c r="M191" s="145">
        <f>IFERROR(_xll.qlIndexFixing(Index1Y,$H191,TRUE,_xll.ohTrigger(RecalcTrigger,Trigger1Y)),NA())</f>
        <v>-1.0626481226133074E-4</v>
      </c>
      <c r="N191" s="144">
        <f>IFERROR(_xll.qlIndexFixing(ONIndex1M,I191,TRUE,_xll.ohTrigger(RecalcTrigger,Trigger1M)),NA())</f>
        <v>-3.532213092936054E-3</v>
      </c>
      <c r="O191" s="44">
        <f>IFERROR(_xll.qlIndexFixing(ONIndex3M,I191,TRUE,_xll.ohTrigger(RecalcTrigger,Trigger3M)),NA())</f>
        <v>-2.790324578234582E-3</v>
      </c>
      <c r="P191" s="44">
        <f>IFERROR(_xll.qlIndexFixing(ONIndex6M,I191,TRUE,_xll.ohTrigger(RecalcTrigger,Trigger6M)),NA())</f>
        <v>-1.766510729015458E-3</v>
      </c>
      <c r="Q191" s="145">
        <f>IFERROR(_xll.qlIndexFixing(ONIndex1Y,I191,TRUE,_xll.ohTrigger(RecalcTrigger,Trigger1Y)),NA())</f>
        <v>-5.9162261525802506E-4</v>
      </c>
    </row>
    <row r="192" spans="2:17" x14ac:dyDescent="0.2">
      <c r="B192" s="39" t="s">
        <v>17</v>
      </c>
      <c r="D192" s="42">
        <f>_xll.qlCalendarAdvance(Calendar,$D191,B192,"f",FALSE)</f>
        <v>42992</v>
      </c>
      <c r="E192" s="139">
        <f>_xll.qlInterestRateIndexValueDate(IndexON,D192)</f>
        <v>42992</v>
      </c>
      <c r="F192" s="155">
        <f>IFERROR(_xll.qlIndexFixing(IndexON,D192,TRUE,_xll.ohTrigger(RecalcTrigger,TriggerON)),NA())</f>
        <v>-3.3232200150123958E-3</v>
      </c>
      <c r="H192" s="42">
        <f>_xll.qlCalendarAdvance(Calendar,$H191,B192,"f",FALSE)</f>
        <v>42992</v>
      </c>
      <c r="I192" s="139">
        <f>_xll.qlInterestRateIndexValueDate(Index1M,$H192)</f>
        <v>42996</v>
      </c>
      <c r="J192" s="144">
        <f>IFERROR(_xll.qlIndexFixing(Index1M,$H192,TRUE,_xll.ohTrigger(RecalcTrigger,Trigger1M)),NA())</f>
        <v>-3.5402757046982813E-3</v>
      </c>
      <c r="K192" s="44">
        <f>IFERROR(_xll.qlIndexFixing(Index3M,H192,TRUE,_xll.ohTrigger(RecalcTrigger,Trigger3M)),NA())</f>
        <v>-2.7069970185075701E-3</v>
      </c>
      <c r="L192" s="44">
        <f>IFERROR(_xll.qlIndexFixing(Index6M,$H192,TRUE,_xll.ohTrigger(RecalcTrigger,Trigger6M)),NA())</f>
        <v>-1.5676067979745764E-3</v>
      </c>
      <c r="M192" s="145">
        <f>IFERROR(_xll.qlIndexFixing(Index1Y,$H192,TRUE,_xll.ohTrigger(RecalcTrigger,Trigger1Y)),NA())</f>
        <v>-1.0129423782354079E-4</v>
      </c>
      <c r="N192" s="144">
        <f>IFERROR(_xll.qlIndexFixing(ONIndex1M,I192,TRUE,_xll.ohTrigger(RecalcTrigger,Trigger1M)),NA())</f>
        <v>-3.5333347623334177E-3</v>
      </c>
      <c r="O192" s="44">
        <f>IFERROR(_xll.qlIndexFixing(ONIndex3M,I192,TRUE,_xll.ohTrigger(RecalcTrigger,Trigger3M)),NA())</f>
        <v>-2.7835626844296968E-3</v>
      </c>
      <c r="P192" s="44">
        <f>IFERROR(_xll.qlIndexFixing(ONIndex6M,I192,TRUE,_xll.ohTrigger(RecalcTrigger,Trigger6M)),NA())</f>
        <v>-1.761802164956805E-3</v>
      </c>
      <c r="Q192" s="145">
        <f>IFERROR(_xll.qlIndexFixing(ONIndex1Y,I192,TRUE,_xll.ohTrigger(RecalcTrigger,Trigger1Y)),NA())</f>
        <v>-5.8843542019015871E-4</v>
      </c>
    </row>
    <row r="193" spans="2:17" x14ac:dyDescent="0.2">
      <c r="B193" s="39" t="s">
        <v>17</v>
      </c>
      <c r="D193" s="42">
        <f>_xll.qlCalendarAdvance(Calendar,$D192,B193,"f",FALSE)</f>
        <v>42993</v>
      </c>
      <c r="E193" s="139">
        <f>_xll.qlInterestRateIndexValueDate(IndexON,D193)</f>
        <v>42993</v>
      </c>
      <c r="F193" s="155">
        <f>IFERROR(_xll.qlIndexFixing(IndexON,D193,TRUE,_xll.ohTrigger(RecalcTrigger,TriggerON)),NA())</f>
        <v>-3.3218956346603434E-3</v>
      </c>
      <c r="H193" s="42">
        <f>_xll.qlCalendarAdvance(Calendar,$H192,B193,"f",FALSE)</f>
        <v>42993</v>
      </c>
      <c r="I193" s="139">
        <f>_xll.qlInterestRateIndexValueDate(Index1M,$H193)</f>
        <v>42997</v>
      </c>
      <c r="J193" s="144">
        <f>IFERROR(_xll.qlIndexFixing(Index1M,$H193,TRUE,_xll.ohTrigger(RecalcTrigger,Trigger1M)),NA())</f>
        <v>-3.5405490326185785E-3</v>
      </c>
      <c r="K193" s="44">
        <f>IFERROR(_xll.qlIndexFixing(Index3M,H193,TRUE,_xll.ohTrigger(RecalcTrigger,Trigger3M)),NA())</f>
        <v>-2.7052527762360737E-3</v>
      </c>
      <c r="L193" s="44">
        <f>IFERROR(_xll.qlIndexFixing(Index6M,$H193,TRUE,_xll.ohTrigger(RecalcTrigger,Trigger6M)),NA())</f>
        <v>-1.566490479704957E-3</v>
      </c>
      <c r="M193" s="145">
        <f>IFERROR(_xll.qlIndexFixing(Index1Y,$H193,TRUE,_xll.ohTrigger(RecalcTrigger,Trigger1Y)),NA())</f>
        <v>-9.9022874551718318E-5</v>
      </c>
      <c r="N193" s="144">
        <f>IFERROR(_xll.qlIndexFixing(ONIndex1M,I193,TRUE,_xll.ohTrigger(RecalcTrigger,Trigger1M)),NA())</f>
        <v>-3.5348212037833449E-3</v>
      </c>
      <c r="O193" s="44">
        <f>IFERROR(_xll.qlIndexFixing(ONIndex3M,I193,TRUE,_xll.ohTrigger(RecalcTrigger,Trigger3M)),NA())</f>
        <v>-2.7764467393165404E-3</v>
      </c>
      <c r="P193" s="44">
        <f>IFERROR(_xll.qlIndexFixing(ONIndex6M,I193,TRUE,_xll.ohTrigger(RecalcTrigger,Trigger6M)),NA())</f>
        <v>-1.7569275464879297E-3</v>
      </c>
      <c r="Q193" s="145">
        <f>IFERROR(_xll.qlIndexFixing(ONIndex1Y,I193,TRUE,_xll.ohTrigger(RecalcTrigger,Trigger1Y)),NA())</f>
        <v>-5.8522018087536765E-4</v>
      </c>
    </row>
    <row r="194" spans="2:17" x14ac:dyDescent="0.2">
      <c r="B194" s="39" t="s">
        <v>17</v>
      </c>
      <c r="D194" s="42">
        <f>_xll.qlCalendarAdvance(Calendar,$D193,B194,"f",FALSE)</f>
        <v>42996</v>
      </c>
      <c r="E194" s="139">
        <f>_xll.qlInterestRateIndexValueDate(IndexON,D194)</f>
        <v>42996</v>
      </c>
      <c r="F194" s="155">
        <f>IFERROR(_xll.qlIndexFixing(IndexON,D194,TRUE,_xll.ohTrigger(RecalcTrigger,TriggerON)),NA())</f>
        <v>-3.3206550638809063E-3</v>
      </c>
      <c r="H194" s="42">
        <f>_xll.qlCalendarAdvance(Calendar,$H193,B194,"f",FALSE)</f>
        <v>42996</v>
      </c>
      <c r="I194" s="139">
        <f>_xll.qlInterestRateIndexValueDate(Index1M,$H194)</f>
        <v>42998</v>
      </c>
      <c r="J194" s="144">
        <f>IFERROR(_xll.qlIndexFixing(Index1M,$H194,TRUE,_xll.ohTrigger(RecalcTrigger,Trigger1M)),NA())</f>
        <v>-3.5407660466613144E-3</v>
      </c>
      <c r="K194" s="44">
        <f>IFERROR(_xll.qlIndexFixing(Index3M,H194,TRUE,_xll.ohTrigger(RecalcTrigger,Trigger3M)),NA())</f>
        <v>-2.703504668376727E-3</v>
      </c>
      <c r="L194" s="44">
        <f>IFERROR(_xll.qlIndexFixing(Index6M,$H194,TRUE,_xll.ohTrigger(RecalcTrigger,Trigger6M)),NA())</f>
        <v>-1.5643357760569657E-3</v>
      </c>
      <c r="M194" s="145">
        <f>IFERROR(_xll.qlIndexFixing(Index1Y,$H194,TRUE,_xll.ohTrigger(RecalcTrigger,Trigger1Y)),NA())</f>
        <v>-9.6730097808132948E-5</v>
      </c>
      <c r="N194" s="144">
        <f>IFERROR(_xll.qlIndexFixing(ONIndex1M,I194,TRUE,_xll.ohTrigger(RecalcTrigger,Trigger1M)),NA())</f>
        <v>-3.5371407247053455E-3</v>
      </c>
      <c r="O194" s="44">
        <f>IFERROR(_xll.qlIndexFixing(ONIndex3M,I194,TRUE,_xll.ohTrigger(RecalcTrigger,Trigger3M)),NA())</f>
        <v>-2.7619223150132655E-3</v>
      </c>
      <c r="P194" s="44">
        <f>IFERROR(_xll.qlIndexFixing(ONIndex6M,I194,TRUE,_xll.ohTrigger(RecalcTrigger,Trigger6M)),NA())</f>
        <v>-1.7469946006754E-3</v>
      </c>
      <c r="Q194" s="145">
        <f>IFERROR(_xll.qlIndexFixing(ONIndex1Y,I194,TRUE,_xll.ohTrigger(RecalcTrigger,Trigger1Y)),NA())</f>
        <v>-5.7873387993900849E-4</v>
      </c>
    </row>
    <row r="195" spans="2:17" x14ac:dyDescent="0.2">
      <c r="B195" s="39" t="s">
        <v>17</v>
      </c>
      <c r="D195" s="42">
        <f>_xll.qlCalendarAdvance(Calendar,$D194,B195,"f",FALSE)</f>
        <v>42997</v>
      </c>
      <c r="E195" s="139">
        <f>_xll.qlInterestRateIndexValueDate(IndexON,D195)</f>
        <v>42997</v>
      </c>
      <c r="F195" s="155">
        <f>IFERROR(_xll.qlIndexFixing(IndexON,D195,TRUE,_xll.ohTrigger(RecalcTrigger,TriggerON)),NA())</f>
        <v>-3.3200309258596405E-3</v>
      </c>
      <c r="H195" s="42">
        <f>_xll.qlCalendarAdvance(Calendar,$H194,B195,"f",FALSE)</f>
        <v>42997</v>
      </c>
      <c r="I195" s="139">
        <f>_xll.qlInterestRateIndexValueDate(Index1M,$H195)</f>
        <v>42999</v>
      </c>
      <c r="J195" s="144">
        <f>IFERROR(_xll.qlIndexFixing(Index1M,$H195,TRUE,_xll.ohTrigger(RecalcTrigger,Trigger1M)),NA())</f>
        <v>-3.5405386020494201E-3</v>
      </c>
      <c r="K195" s="44">
        <f>IFERROR(_xll.qlIndexFixing(Index3M,H195,TRUE,_xll.ohTrigger(RecalcTrigger,Trigger3M)),NA())</f>
        <v>-2.7017534761845916E-3</v>
      </c>
      <c r="L195" s="44">
        <f>IFERROR(_xll.qlIndexFixing(Index6M,$H195,TRUE,_xll.ohTrigger(RecalcTrigger,Trigger6M)),NA())</f>
        <v>-1.5621721440693597E-3</v>
      </c>
      <c r="M195" s="145">
        <f>IFERROR(_xll.qlIndexFixing(Index1Y,$H195,TRUE,_xll.ohTrigger(RecalcTrigger,Trigger1Y)),NA())</f>
        <v>-9.4414345596663206E-5</v>
      </c>
      <c r="N195" s="144">
        <f>IFERROR(_xll.qlIndexFixing(ONIndex1M,I195,TRUE,_xll.ohTrigger(RecalcTrigger,Trigger1M)),NA())</f>
        <v>-3.5389997372226034E-3</v>
      </c>
      <c r="O195" s="44">
        <f>IFERROR(_xll.qlIndexFixing(ONIndex3M,I195,TRUE,_xll.ohTrigger(RecalcTrigger,Trigger3M)),NA())</f>
        <v>-2.7482050259486357E-3</v>
      </c>
      <c r="P195" s="44">
        <f>IFERROR(_xll.qlIndexFixing(ONIndex6M,I195,TRUE,_xll.ohTrigger(RecalcTrigger,Trigger6M)),NA())</f>
        <v>-1.7373348007820866E-3</v>
      </c>
      <c r="Q195" s="145">
        <f>IFERROR(_xll.qlIndexFixing(ONIndex1Y,I195,TRUE,_xll.ohTrigger(RecalcTrigger,Trigger1Y)),NA())</f>
        <v>-5.7223867128808337E-4</v>
      </c>
    </row>
    <row r="196" spans="2:17" x14ac:dyDescent="0.2">
      <c r="B196" s="39" t="s">
        <v>17</v>
      </c>
      <c r="D196" s="42">
        <f>_xll.qlCalendarAdvance(Calendar,$D195,B196,"f",FALSE)</f>
        <v>42998</v>
      </c>
      <c r="E196" s="139">
        <f>_xll.qlInterestRateIndexValueDate(IndexON,D196)</f>
        <v>42998</v>
      </c>
      <c r="F196" s="155">
        <f>IFERROR(_xll.qlIndexFixing(IndexON,D196,TRUE,_xll.ohTrigger(RecalcTrigger,TriggerON)),NA())</f>
        <v>-3.3194138054248867E-3</v>
      </c>
      <c r="H196" s="42">
        <f>_xll.qlCalendarAdvance(Calendar,$H195,B196,"f",FALSE)</f>
        <v>42998</v>
      </c>
      <c r="I196" s="139">
        <f>_xll.qlInterestRateIndexValueDate(Index1M,$H196)</f>
        <v>43000</v>
      </c>
      <c r="J196" s="144">
        <f>IFERROR(_xll.qlIndexFixing(Index1M,$H196,TRUE,_xll.ohTrigger(RecalcTrigger,Trigger1M)),NA())</f>
        <v>-3.5407578007663797E-3</v>
      </c>
      <c r="K196" s="44">
        <f>IFERROR(_xll.qlIndexFixing(Index3M,H196,TRUE,_xll.ohTrigger(RecalcTrigger,Trigger3M)),NA())</f>
        <v>-2.7000000000001198E-3</v>
      </c>
      <c r="L196" s="44">
        <f>IFERROR(_xll.qlIndexFixing(Index6M,$H196,TRUE,_xll.ohTrigger(RecalcTrigger,Trigger6M)),NA())</f>
        <v>-1.5599999999998857E-3</v>
      </c>
      <c r="M196" s="145">
        <f>IFERROR(_xll.qlIndexFixing(Index1Y,$H196,TRUE,_xll.ohTrigger(RecalcTrigger,Trigger1Y)),NA())</f>
        <v>-9.0000000000164886E-5</v>
      </c>
      <c r="N196" s="144">
        <f>IFERROR(_xll.qlIndexFixing(ONIndex1M,I196,TRUE,_xll.ohTrigger(RecalcTrigger,Trigger1M)),NA())</f>
        <v>-3.5398094985605866E-3</v>
      </c>
      <c r="O196" s="44">
        <f>IFERROR(_xll.qlIndexFixing(ONIndex3M,I196,TRUE,_xll.ohTrigger(RecalcTrigger,Trigger3M)),NA())</f>
        <v>-2.7417806808527345E-3</v>
      </c>
      <c r="P196" s="44">
        <f>IFERROR(_xll.qlIndexFixing(ONIndex6M,I196,TRUE,_xll.ohTrigger(RecalcTrigger,Trigger6M)),NA())</f>
        <v>-1.7326542720574878E-3</v>
      </c>
      <c r="Q196" s="145">
        <f>IFERROR(_xll.qlIndexFixing(ONIndex1Y,I196,TRUE,_xll.ohTrigger(RecalcTrigger,Trigger1Y)),NA())</f>
        <v>-5.6898746958022883E-4</v>
      </c>
    </row>
    <row r="197" spans="2:17" x14ac:dyDescent="0.2">
      <c r="B197" s="39" t="s">
        <v>17</v>
      </c>
      <c r="D197" s="42">
        <f>_xll.qlCalendarAdvance(Calendar,$D196,B197,"f",FALSE)</f>
        <v>42999</v>
      </c>
      <c r="E197" s="139">
        <f>_xll.qlInterestRateIndexValueDate(IndexON,D197)</f>
        <v>42999</v>
      </c>
      <c r="F197" s="155">
        <f>IFERROR(_xll.qlIndexFixing(IndexON,D197,TRUE,_xll.ohTrigger(RecalcTrigger,TriggerON)),NA())</f>
        <v>-3.3188037919051894E-3</v>
      </c>
      <c r="H197" s="42">
        <f>_xll.qlCalendarAdvance(Calendar,$H196,B197,"f",FALSE)</f>
        <v>42999</v>
      </c>
      <c r="I197" s="139">
        <f>_xll.qlInterestRateIndexValueDate(Index1M,$H197)</f>
        <v>43003</v>
      </c>
      <c r="J197" s="144">
        <f>IFERROR(_xll.qlIndexFixing(Index1M,$H197,TRUE,_xll.ohTrigger(RecalcTrigger,Trigger1M)),NA())</f>
        <v>-3.5406667064306063E-3</v>
      </c>
      <c r="K197" s="44">
        <f>IFERROR(_xll.qlIndexFixing(Index3M,H197,TRUE,_xll.ohTrigger(RecalcTrigger,Trigger3M)),NA())</f>
        <v>-2.6923506419528733E-3</v>
      </c>
      <c r="L197" s="44">
        <f>IFERROR(_xll.qlIndexFixing(Index6M,$H197,TRUE,_xll.ohTrigger(RecalcTrigger,Trigger6M)),NA())</f>
        <v>-1.5522509669680378E-3</v>
      </c>
      <c r="M197" s="145">
        <f>IFERROR(_xll.qlIndexFixing(Index1Y,$H197,TRUE,_xll.ohTrigger(RecalcTrigger,Trigger1Y)),NA())</f>
        <v>-8.4890182519721893E-5</v>
      </c>
      <c r="N197" s="144">
        <f>IFERROR(_xll.qlIndexFixing(ONIndex1M,I197,TRUE,_xll.ohTrigger(RecalcTrigger,Trigger1M)),NA())</f>
        <v>-3.5405561434265209E-3</v>
      </c>
      <c r="O197" s="44">
        <f>IFERROR(_xll.qlIndexFixing(ONIndex3M,I197,TRUE,_xll.ohTrigger(RecalcTrigger,Trigger3M)),NA())</f>
        <v>-2.73563021379708E-3</v>
      </c>
      <c r="P197" s="44">
        <f>IFERROR(_xll.qlIndexFixing(ONIndex6M,I197,TRUE,_xll.ohTrigger(RecalcTrigger,Trigger6M)),NA())</f>
        <v>-1.7280684555309733E-3</v>
      </c>
      <c r="Q197" s="145">
        <f>IFERROR(_xll.qlIndexFixing(ONIndex1Y,I197,TRUE,_xll.ohTrigger(RecalcTrigger,Trigger1Y)),NA())</f>
        <v>-5.6573441059803997E-4</v>
      </c>
    </row>
    <row r="198" spans="2:17" x14ac:dyDescent="0.2">
      <c r="B198" s="39" t="s">
        <v>17</v>
      </c>
      <c r="D198" s="42">
        <f>_xll.qlCalendarAdvance(Calendar,$D197,B198,"f",FALSE)</f>
        <v>43000</v>
      </c>
      <c r="E198" s="139">
        <f>_xll.qlInterestRateIndexValueDate(IndexON,D198)</f>
        <v>43000</v>
      </c>
      <c r="F198" s="155">
        <f>IFERROR(_xll.qlIndexFixing(IndexON,D198,TRUE,_xll.ohTrigger(RecalcTrigger,TriggerON)),NA())</f>
        <v>-3.3175773248439455E-3</v>
      </c>
      <c r="H198" s="42">
        <f>_xll.qlCalendarAdvance(Calendar,$H197,B198,"f",FALSE)</f>
        <v>43000</v>
      </c>
      <c r="I198" s="139">
        <f>_xll.qlInterestRateIndexValueDate(Index1M,$H198)</f>
        <v>43004</v>
      </c>
      <c r="J198" s="144">
        <f>IFERROR(_xll.qlIndexFixing(Index1M,$H198,TRUE,_xll.ohTrigger(RecalcTrigger,Trigger1M)),NA())</f>
        <v>-3.5404204994198274E-3</v>
      </c>
      <c r="K198" s="44">
        <f>IFERROR(_xll.qlIndexFixing(Index3M,H198,TRUE,_xll.ohTrigger(RecalcTrigger,Trigger3M)),NA())</f>
        <v>-2.691764077749167E-3</v>
      </c>
      <c r="L198" s="44">
        <f>IFERROR(_xll.qlIndexFixing(Index6M,$H198,TRUE,_xll.ohTrigger(RecalcTrigger,Trigger6M)),NA())</f>
        <v>-1.5512358905060643E-3</v>
      </c>
      <c r="M198" s="145">
        <f>IFERROR(_xll.qlIndexFixing(Index1Y,$H198,TRUE,_xll.ohTrigger(RecalcTrigger,Trigger1Y)),NA())</f>
        <v>-8.2438676523600215E-5</v>
      </c>
      <c r="N198" s="144">
        <f>IFERROR(_xll.qlIndexFixing(ONIndex1M,I198,TRUE,_xll.ohTrigger(RecalcTrigger,Trigger1M)),NA())</f>
        <v>-3.5412385410849012E-3</v>
      </c>
      <c r="O198" s="44">
        <f>IFERROR(_xll.qlIndexFixing(ONIndex3M,I198,TRUE,_xll.ohTrigger(RecalcTrigger,Trigger3M)),NA())</f>
        <v>-2.7297582530394493E-3</v>
      </c>
      <c r="P198" s="44">
        <f>IFERROR(_xll.qlIndexFixing(ONIndex6M,I198,TRUE,_xll.ohTrigger(RecalcTrigger,Trigger6M)),NA())</f>
        <v>-1.7235790484848579E-3</v>
      </c>
      <c r="Q198" s="145">
        <f>IFERROR(_xll.qlIndexFixing(ONIndex1Y,I198,TRUE,_xll.ohTrigger(RecalcTrigger,Trigger1Y)),NA())</f>
        <v>-5.6247950880994324E-4</v>
      </c>
    </row>
    <row r="199" spans="2:17" x14ac:dyDescent="0.2">
      <c r="B199" s="39" t="s">
        <v>17</v>
      </c>
      <c r="D199" s="42">
        <f>_xll.qlCalendarAdvance(Calendar,$D198,B199,"f",FALSE)</f>
        <v>43003</v>
      </c>
      <c r="E199" s="139">
        <f>_xll.qlInterestRateIndexValueDate(IndexON,D199)</f>
        <v>43003</v>
      </c>
      <c r="F199" s="155">
        <f>IFERROR(_xll.qlIndexFixing(IndexON,D199,TRUE,_xll.ohTrigger(RecalcTrigger,TriggerON)),NA())</f>
        <v>-3.3164365835558485E-3</v>
      </c>
      <c r="H199" s="42">
        <f>_xll.qlCalendarAdvance(Calendar,$H198,B199,"f",FALSE)</f>
        <v>43003</v>
      </c>
      <c r="I199" s="139">
        <f>_xll.qlInterestRateIndexValueDate(Index1M,$H199)</f>
        <v>43005</v>
      </c>
      <c r="J199" s="144">
        <f>IFERROR(_xll.qlIndexFixing(Index1M,$H199,TRUE,_xll.ohTrigger(RecalcTrigger,Trigger1M)),NA())</f>
        <v>-3.5401064289395379E-3</v>
      </c>
      <c r="K199" s="44">
        <f>IFERROR(_xll.qlIndexFixing(Index3M,H199,TRUE,_xll.ohTrigger(RecalcTrigger,Trigger3M)),NA())</f>
        <v>-2.6912349413476112E-3</v>
      </c>
      <c r="L199" s="44">
        <f>IFERROR(_xll.qlIndexFixing(Index6M,$H199,TRUE,_xll.ohTrigger(RecalcTrigger,Trigger6M)),NA())</f>
        <v>-1.549028608358287E-3</v>
      </c>
      <c r="M199" s="145">
        <f>IFERROR(_xll.qlIndexFixing(Index1Y,$H199,TRUE,_xll.ohTrigger(RecalcTrigger,Trigger1Y)),NA())</f>
        <v>-7.996003697453979E-5</v>
      </c>
      <c r="N199" s="144">
        <f>IFERROR(_xll.qlIndexFixing(ONIndex1M,I199,TRUE,_xll.ohTrigger(RecalcTrigger,Trigger1M)),NA())</f>
        <v>-3.5423486687280459E-3</v>
      </c>
      <c r="O199" s="44">
        <f>IFERROR(_xll.qlIndexFixing(ONIndex3M,I199,TRUE,_xll.ohTrigger(RecalcTrigger,Trigger3M)),NA())</f>
        <v>-2.7189452887288468E-3</v>
      </c>
      <c r="P199" s="44">
        <f>IFERROR(_xll.qlIndexFixing(ONIndex6M,I199,TRUE,_xll.ohTrigger(RecalcTrigger,Trigger6M)),NA())</f>
        <v>-1.7149219173395736E-3</v>
      </c>
      <c r="Q199" s="145">
        <f>IFERROR(_xll.qlIndexFixing(ONIndex1Y,I199,TRUE,_xll.ohTrigger(RecalcTrigger,Trigger1Y)),NA())</f>
        <v>-5.5596277752201217E-4</v>
      </c>
    </row>
    <row r="200" spans="2:17" x14ac:dyDescent="0.2">
      <c r="B200" s="39" t="s">
        <v>17</v>
      </c>
      <c r="D200" s="42">
        <f>_xll.qlCalendarAdvance(Calendar,$D199,B200,"f",FALSE)</f>
        <v>43004</v>
      </c>
      <c r="E200" s="139">
        <f>_xll.qlInterestRateIndexValueDate(IndexON,D200)</f>
        <v>43004</v>
      </c>
      <c r="F200" s="155">
        <f>IFERROR(_xll.qlIndexFixing(IndexON,D200,TRUE,_xll.ohTrigger(RecalcTrigger,TriggerON)),NA())</f>
        <v>-3.3158634376651008E-3</v>
      </c>
      <c r="H200" s="42">
        <f>_xll.qlCalendarAdvance(Calendar,$H199,B200,"f",FALSE)</f>
        <v>43004</v>
      </c>
      <c r="I200" s="139">
        <f>_xll.qlInterestRateIndexValueDate(Index1M,$H200)</f>
        <v>43006</v>
      </c>
      <c r="J200" s="144">
        <f>IFERROR(_xll.qlIndexFixing(Index1M,$H200,TRUE,_xll.ohTrigger(RecalcTrigger,Trigger1M)),NA())</f>
        <v>-3.5388919353214476E-3</v>
      </c>
      <c r="K200" s="44">
        <f>IFERROR(_xll.qlIndexFixing(Index3M,H200,TRUE,_xll.ohTrigger(RecalcTrigger,Trigger3M)),NA())</f>
        <v>-2.6894907197448563E-3</v>
      </c>
      <c r="L200" s="44">
        <f>IFERROR(_xll.qlIndexFixing(Index6M,$H200,TRUE,_xll.ohTrigger(RecalcTrigger,Trigger6M)),NA())</f>
        <v>-1.5468158854126421E-3</v>
      </c>
      <c r="M200" s="145">
        <f>IFERROR(_xll.qlIndexFixing(Index1Y,$H200,TRUE,_xll.ohTrigger(RecalcTrigger,Trigger1Y)),NA())</f>
        <v>-7.7455437143117233E-5</v>
      </c>
      <c r="N200" s="144">
        <f>IFERROR(_xll.qlIndexFixing(ONIndex1M,I200,TRUE,_xll.ohTrigger(RecalcTrigger,Trigger1M)),NA())</f>
        <v>-3.5433030459319781E-3</v>
      </c>
      <c r="O200" s="44">
        <f>IFERROR(_xll.qlIndexFixing(ONIndex3M,I200,TRUE,_xll.ohTrigger(RecalcTrigger,Trigger3M)),NA())</f>
        <v>-2.7091480272734003E-3</v>
      </c>
      <c r="P200" s="44">
        <f>IFERROR(_xll.qlIndexFixing(ONIndex6M,I200,TRUE,_xll.ohTrigger(RecalcTrigger,Trigger6M)),NA())</f>
        <v>-1.7066194641079946E-3</v>
      </c>
      <c r="Q200" s="145">
        <f>IFERROR(_xll.qlIndexFixing(ONIndex1Y,I200,TRUE,_xll.ohTrigger(RecalcTrigger,Trigger1Y)),NA())</f>
        <v>-5.4944176736348993E-4</v>
      </c>
    </row>
    <row r="201" spans="2:17" x14ac:dyDescent="0.2">
      <c r="B201" s="39" t="s">
        <v>17</v>
      </c>
      <c r="D201" s="42">
        <f>_xll.qlCalendarAdvance(Calendar,$D200,B201,"f",FALSE)</f>
        <v>43005</v>
      </c>
      <c r="E201" s="139">
        <f>_xll.qlInterestRateIndexValueDate(IndexON,D201)</f>
        <v>43005</v>
      </c>
      <c r="F201" s="155">
        <f>IFERROR(_xll.qlIndexFixing(IndexON,D201,TRUE,_xll.ohTrigger(RecalcTrigger,TriggerON)),NA())</f>
        <v>-3.3152979323025633E-3</v>
      </c>
      <c r="H201" s="42">
        <f>_xll.qlCalendarAdvance(Calendar,$H200,B201,"f",FALSE)</f>
        <v>43005</v>
      </c>
      <c r="I201" s="139">
        <f>_xll.qlInterestRateIndexValueDate(Index1M,$H201)</f>
        <v>43007</v>
      </c>
      <c r="J201" s="144">
        <f>IFERROR(_xll.qlIndexFixing(Index1M,$H201,TRUE,_xll.ohTrigger(RecalcTrigger,Trigger1M)),NA())</f>
        <v>-3.5384066103275047E-3</v>
      </c>
      <c r="K201" s="44">
        <f>IFERROR(_xll.qlIndexFixing(Index3M,H201,TRUE,_xll.ohTrigger(RecalcTrigger,Trigger3M)),NA())</f>
        <v>-2.6877522181068228E-3</v>
      </c>
      <c r="L201" s="44">
        <f>IFERROR(_xll.qlIndexFixing(Index6M,$H201,TRUE,_xll.ohTrigger(RecalcTrigger,Trigger6M)),NA())</f>
        <v>-1.5445982537199969E-3</v>
      </c>
      <c r="M201" s="145">
        <f>IFERROR(_xll.qlIndexFixing(Index1Y,$H201,TRUE,_xll.ohTrigger(RecalcTrigger,Trigger1Y)),NA())</f>
        <v>-7.6123072367793062E-5</v>
      </c>
      <c r="N201" s="144">
        <f>IFERROR(_xll.qlIndexFixing(ONIndex1M,I201,TRUE,_xll.ohTrigger(RecalcTrigger,Trigger1M)),NA())</f>
        <v>-3.5436472473593383E-3</v>
      </c>
      <c r="O201" s="44">
        <f>IFERROR(_xll.qlIndexFixing(ONIndex3M,I201,TRUE,_xll.ohTrigger(RecalcTrigger,Trigger3M)),NA())</f>
        <v>-2.7047380142786182E-3</v>
      </c>
      <c r="P201" s="44">
        <f>IFERROR(_xll.qlIndexFixing(ONIndex6M,I201,TRUE,_xll.ohTrigger(RecalcTrigger,Trigger6M)),NA())</f>
        <v>-1.7026375658568682E-3</v>
      </c>
      <c r="Q201" s="145">
        <f>IFERROR(_xll.qlIndexFixing(ONIndex1Y,I201,TRUE,_xll.ohTrigger(RecalcTrigger,Trigger1Y)),NA())</f>
        <v>-5.4617787156985287E-4</v>
      </c>
    </row>
    <row r="202" spans="2:17" x14ac:dyDescent="0.2">
      <c r="B202" s="39" t="s">
        <v>17</v>
      </c>
      <c r="D202" s="42">
        <f>_xll.qlCalendarAdvance(Calendar,$D201,B202,"f",FALSE)</f>
        <v>43006</v>
      </c>
      <c r="E202" s="139">
        <f>_xll.qlInterestRateIndexValueDate(IndexON,D202)</f>
        <v>43006</v>
      </c>
      <c r="F202" s="155">
        <f>IFERROR(_xll.qlIndexFixing(IndexON,D202,TRUE,_xll.ohTrigger(RecalcTrigger,TriggerON)),NA())</f>
        <v>-3.3147401563571322E-3</v>
      </c>
      <c r="H202" s="42">
        <f>_xll.qlCalendarAdvance(Calendar,$H201,B202,"f",FALSE)</f>
        <v>43006</v>
      </c>
      <c r="I202" s="139">
        <f>_xll.qlInterestRateIndexValueDate(Index1M,$H202)</f>
        <v>43010</v>
      </c>
      <c r="J202" s="144">
        <f>IFERROR(_xll.qlIndexFixing(Index1M,$H202,TRUE,_xll.ohTrigger(RecalcTrigger,Trigger1M)),NA())</f>
        <v>-3.5371305039757065E-3</v>
      </c>
      <c r="K202" s="44">
        <f>IFERROR(_xll.qlIndexFixing(Index3M,H202,TRUE,_xll.ohTrigger(RecalcTrigger,Trigger3M)),NA())</f>
        <v>-2.6811665645139508E-3</v>
      </c>
      <c r="L202" s="44">
        <f>IFERROR(_xll.qlIndexFixing(Index6M,$H202,TRUE,_xll.ohTrigger(RecalcTrigger,Trigger6M)),NA())</f>
        <v>-1.5353114854381844E-3</v>
      </c>
      <c r="M202" s="145">
        <f>IFERROR(_xll.qlIndexFixing(Index1Y,$H202,TRUE,_xll.ohTrigger(RecalcTrigger,Trigger1Y)),NA())</f>
        <v>-6.7201182542938145E-5</v>
      </c>
      <c r="N202" s="144">
        <f>IFERROR(_xll.qlIndexFixing(ONIndex1M,I202,TRUE,_xll.ohTrigger(RecalcTrigger,Trigger1M)),NA())</f>
        <v>-3.5439204175258254E-3</v>
      </c>
      <c r="O202" s="44">
        <f>IFERROR(_xll.qlIndexFixing(ONIndex3M,I202,TRUE,_xll.ohTrigger(RecalcTrigger,Trigger3M)),NA())</f>
        <v>-2.7006342746505041E-3</v>
      </c>
      <c r="P202" s="44">
        <f>IFERROR(_xll.qlIndexFixing(ONIndex6M,I202,TRUE,_xll.ohTrigger(RecalcTrigger,Trigger6M)),NA())</f>
        <v>-1.6987622615394216E-3</v>
      </c>
      <c r="Q202" s="145">
        <f>IFERROR(_xll.qlIndexFixing(ONIndex1Y,I202,TRUE,_xll.ohTrigger(RecalcTrigger,Trigger1Y)),NA())</f>
        <v>-5.4291222089997149E-4</v>
      </c>
    </row>
    <row r="203" spans="2:17" x14ac:dyDescent="0.2">
      <c r="B203" s="39" t="s">
        <v>17</v>
      </c>
      <c r="D203" s="42">
        <f>_xll.qlCalendarAdvance(Calendar,$D202,B203,"f",FALSE)</f>
        <v>43007</v>
      </c>
      <c r="E203" s="139">
        <f>_xll.qlInterestRateIndexValueDate(IndexON,D203)</f>
        <v>43007</v>
      </c>
      <c r="F203" s="155">
        <f>IFERROR(_xll.qlIndexFixing(IndexON,D203,TRUE,_xll.ohTrigger(RecalcTrigger,TriggerON)),NA())</f>
        <v>-3.3136203126460373E-3</v>
      </c>
      <c r="H203" s="42">
        <f>_xll.qlCalendarAdvance(Calendar,$H202,B203,"f",FALSE)</f>
        <v>43007</v>
      </c>
      <c r="I203" s="139">
        <f>_xll.qlInterestRateIndexValueDate(Index1M,$H203)</f>
        <v>43011</v>
      </c>
      <c r="J203" s="144">
        <f>IFERROR(_xll.qlIndexFixing(Index1M,$H203,TRUE,_xll.ohTrigger(RecalcTrigger,Trigger1M)),NA())</f>
        <v>-3.5364576856559389E-3</v>
      </c>
      <c r="K203" s="44">
        <f>IFERROR(_xll.qlIndexFixing(Index3M,H203,TRUE,_xll.ohTrigger(RecalcTrigger,Trigger3M)),NA())</f>
        <v>-2.6794450322754483E-3</v>
      </c>
      <c r="L203" s="44">
        <f>IFERROR(_xll.qlIndexFixing(Index6M,$H203,TRUE,_xll.ohTrigger(RecalcTrigger,Trigger6M)),NA())</f>
        <v>-1.5343775066927021E-3</v>
      </c>
      <c r="M203" s="145">
        <f>IFERROR(_xll.qlIndexFixing(Index1Y,$H203,TRUE,_xll.ohTrigger(RecalcTrigger,Trigger1Y)),NA())</f>
        <v>-6.458466249639256E-5</v>
      </c>
      <c r="N203" s="144">
        <f>IFERROR(_xll.qlIndexFixing(ONIndex1M,I203,TRUE,_xll.ohTrigger(RecalcTrigger,Trigger1M)),NA())</f>
        <v>-3.5441214259757103E-3</v>
      </c>
      <c r="O203" s="44">
        <f>IFERROR(_xll.qlIndexFixing(ONIndex3M,I203,TRUE,_xll.ohTrigger(RecalcTrigger,Trigger3M)),NA())</f>
        <v>-2.6968414356076664E-3</v>
      </c>
      <c r="P203" s="44">
        <f>IFERROR(_xll.qlIndexFixing(ONIndex6M,I203,TRUE,_xll.ohTrigger(RecalcTrigger,Trigger6M)),NA())</f>
        <v>-1.6949952485179054E-3</v>
      </c>
      <c r="Q203" s="145">
        <f>IFERROR(_xll.qlIndexFixing(ONIndex1Y,I203,TRUE,_xll.ohTrigger(RecalcTrigger,Trigger1Y)),NA())</f>
        <v>-5.396448299022083E-4</v>
      </c>
    </row>
    <row r="204" spans="2:17" x14ac:dyDescent="0.2">
      <c r="B204" s="39" t="s">
        <v>17</v>
      </c>
      <c r="D204" s="42">
        <f>_xll.qlCalendarAdvance(Calendar,$D203,B204,"f",FALSE)</f>
        <v>43010</v>
      </c>
      <c r="E204" s="139">
        <f>_xll.qlInterestRateIndexValueDate(IndexON,D204)</f>
        <v>43010</v>
      </c>
      <c r="F204" s="155">
        <f>IFERROR(_xll.qlIndexFixing(IndexON,D204,TRUE,_xll.ohTrigger(RecalcTrigger,TriggerON)),NA())</f>
        <v>-3.3125881242845878E-3</v>
      </c>
      <c r="H204" s="42">
        <f>_xll.qlCalendarAdvance(Calendar,$H203,B204,"f",FALSE)</f>
        <v>43010</v>
      </c>
      <c r="I204" s="139">
        <f>_xll.qlInterestRateIndexValueDate(Index1M,$H204)</f>
        <v>43012</v>
      </c>
      <c r="J204" s="144">
        <f>IFERROR(_xll.qlIndexFixing(Index1M,$H204,TRUE,_xll.ohTrigger(RecalcTrigger,Trigger1M)),NA())</f>
        <v>-3.5347138019904312E-3</v>
      </c>
      <c r="K204" s="44">
        <f>IFERROR(_xll.qlIndexFixing(Index3M,H204,TRUE,_xll.ohTrigger(RecalcTrigger,Trigger3M)),NA())</f>
        <v>-2.6777395445752527E-3</v>
      </c>
      <c r="L204" s="44">
        <f>IFERROR(_xll.qlIndexFixing(Index6M,$H204,TRUE,_xll.ohTrigger(RecalcTrigger,Trigger6M)),NA())</f>
        <v>-1.5321326624373832E-3</v>
      </c>
      <c r="M204" s="145">
        <f>IFERROR(_xll.qlIndexFixing(Index1Y,$H204,TRUE,_xll.ohTrigger(RecalcTrigger,Trigger1Y)),NA())</f>
        <v>-6.1949391076899433E-5</v>
      </c>
      <c r="N204" s="144">
        <f>IFERROR(_xll.qlIndexFixing(ONIndex1M,I204,TRUE,_xll.ohTrigger(RecalcTrigger,Trigger1M)),NA())</f>
        <v>-3.5442423556419911E-3</v>
      </c>
      <c r="O204" s="44">
        <f>IFERROR(_xll.qlIndexFixing(ONIndex3M,I204,TRUE,_xll.ohTrigger(RecalcTrigger,Trigger3M)),NA())</f>
        <v>-2.6902951284712984E-3</v>
      </c>
      <c r="P204" s="44">
        <f>IFERROR(_xll.qlIndexFixing(ONIndex6M,I204,TRUE,_xll.ohTrigger(RecalcTrigger,Trigger6M)),NA())</f>
        <v>-1.6878227674954616E-3</v>
      </c>
      <c r="Q204" s="145">
        <f>IFERROR(_xll.qlIndexFixing(ONIndex1Y,I204,TRUE,_xll.ohTrigger(RecalcTrigger,Trigger1Y)),NA())</f>
        <v>-5.3310353074653705E-4</v>
      </c>
    </row>
    <row r="205" spans="2:17" x14ac:dyDescent="0.2">
      <c r="B205" s="39" t="s">
        <v>17</v>
      </c>
      <c r="D205" s="42">
        <f>_xll.qlCalendarAdvance(Calendar,$D204,B205,"f",FALSE)</f>
        <v>43011</v>
      </c>
      <c r="E205" s="139">
        <f>_xll.qlInterestRateIndexValueDate(IndexON,D205)</f>
        <v>43011</v>
      </c>
      <c r="F205" s="155">
        <f>IFERROR(_xll.qlIndexFixing(IndexON,D205,TRUE,_xll.ohTrigger(RecalcTrigger,TriggerON)),NA())</f>
        <v>-3.3120703291977804E-3</v>
      </c>
      <c r="H205" s="42">
        <f>_xll.qlCalendarAdvance(Calendar,$H204,B205,"f",FALSE)</f>
        <v>43011</v>
      </c>
      <c r="I205" s="139">
        <f>_xll.qlInterestRateIndexValueDate(Index1M,$H205)</f>
        <v>43013</v>
      </c>
      <c r="J205" s="144">
        <f>IFERROR(_xll.qlIndexFixing(Index1M,$H205,TRUE,_xll.ohTrigger(RecalcTrigger,Trigger1M)),NA())</f>
        <v>-3.534460889276364E-3</v>
      </c>
      <c r="K205" s="44">
        <f>IFERROR(_xll.qlIndexFixing(Index3M,H205,TRUE,_xll.ohTrigger(RecalcTrigger,Trigger3M)),NA())</f>
        <v>-2.6760513236839091E-3</v>
      </c>
      <c r="L205" s="44">
        <f>IFERROR(_xll.qlIndexFixing(Index6M,$H205,TRUE,_xll.ohTrigger(RecalcTrigger,Trigger6M)),NA())</f>
        <v>-1.5298872586039663E-3</v>
      </c>
      <c r="M205" s="145">
        <f>IFERROR(_xll.qlIndexFixing(Index1Y,$H205,TRUE,_xll.ohTrigger(RecalcTrigger,Trigger1Y)),NA())</f>
        <v>-5.9296597986716625E-5</v>
      </c>
      <c r="N205" s="144">
        <f>IFERROR(_xll.qlIndexFixing(ONIndex1M,I205,TRUE,_xll.ohTrigger(RecalcTrigger,Trigger1M)),NA())</f>
        <v>-3.544181227099763E-3</v>
      </c>
      <c r="O205" s="44">
        <f>IFERROR(_xll.qlIndexFixing(ONIndex3M,I205,TRUE,_xll.ohTrigger(RecalcTrigger,Trigger3M)),NA())</f>
        <v>-2.6848716459282329E-3</v>
      </c>
      <c r="P205" s="44">
        <f>IFERROR(_xll.qlIndexFixing(ONIndex6M,I205,TRUE,_xll.ohTrigger(RecalcTrigger,Trigger6M)),NA())</f>
        <v>-1.6810440579151376E-3</v>
      </c>
      <c r="Q205" s="145">
        <f>IFERROR(_xll.qlIndexFixing(ONIndex1Y,I205,TRUE,_xll.ohTrigger(RecalcTrigger,Trigger1Y)),NA())</f>
        <v>-5.2655815587776544E-4</v>
      </c>
    </row>
    <row r="206" spans="2:17" x14ac:dyDescent="0.2">
      <c r="B206" s="39" t="s">
        <v>17</v>
      </c>
      <c r="D206" s="42">
        <f>_xll.qlCalendarAdvance(Calendar,$D205,B206,"f",FALSE)</f>
        <v>43012</v>
      </c>
      <c r="E206" s="139">
        <f>_xll.qlInterestRateIndexValueDate(IndexON,D206)</f>
        <v>43012</v>
      </c>
      <c r="F206" s="155">
        <f>IFERROR(_xll.qlIndexFixing(IndexON,D206,TRUE,_xll.ohTrigger(RecalcTrigger,TriggerON)),NA())</f>
        <v>-3.3115607971812011E-3</v>
      </c>
      <c r="H206" s="42">
        <f>_xll.qlCalendarAdvance(Calendar,$H205,B206,"f",FALSE)</f>
        <v>43012</v>
      </c>
      <c r="I206" s="139">
        <f>_xll.qlInterestRateIndexValueDate(Index1M,$H206)</f>
        <v>43014</v>
      </c>
      <c r="J206" s="144">
        <f>IFERROR(_xll.qlIndexFixing(Index1M,$H206,TRUE,_xll.ohTrigger(RecalcTrigger,Trigger1M)),NA())</f>
        <v>-3.5341840523317458E-3</v>
      </c>
      <c r="K206" s="44">
        <f>IFERROR(_xll.qlIndexFixing(Index3M,H206,TRUE,_xll.ohTrigger(RecalcTrigger,Trigger3M)),NA())</f>
        <v>-2.6715032214871754E-3</v>
      </c>
      <c r="L206" s="44">
        <f>IFERROR(_xll.qlIndexFixing(Index6M,$H206,TRUE,_xll.ohTrigger(RecalcTrigger,Trigger6M)),NA())</f>
        <v>-1.5276418404389367E-3</v>
      </c>
      <c r="M206" s="145">
        <f>IFERROR(_xll.qlIndexFixing(Index1Y,$H206,TRUE,_xll.ohTrigger(RecalcTrigger,Trigger1Y)),NA())</f>
        <v>-5.3880202094073185E-5</v>
      </c>
      <c r="N206" s="144">
        <f>IFERROR(_xll.qlIndexFixing(ONIndex1M,I206,TRUE,_xll.ohTrigger(RecalcTrigger,Trigger1M)),NA())</f>
        <v>-3.5440044660539627E-3</v>
      </c>
      <c r="O206" s="44">
        <f>IFERROR(_xll.qlIndexFixing(ONIndex3M,I206,TRUE,_xll.ohTrigger(RecalcTrigger,Trigger3M)),NA())</f>
        <v>-2.6827027290021732E-3</v>
      </c>
      <c r="P206" s="44">
        <f>IFERROR(_xll.qlIndexFixing(ONIndex6M,I206,TRUE,_xll.ohTrigger(RecalcTrigger,Trigger6M)),NA())</f>
        <v>-1.6778439626063957E-3</v>
      </c>
      <c r="Q206" s="145">
        <f>IFERROR(_xll.qlIndexFixing(ONIndex1Y,I206,TRUE,_xll.ohTrigger(RecalcTrigger,Trigger1Y)),NA())</f>
        <v>-5.2328228306475211E-4</v>
      </c>
    </row>
    <row r="207" spans="2:17" x14ac:dyDescent="0.2">
      <c r="B207" s="39" t="s">
        <v>17</v>
      </c>
      <c r="D207" s="42">
        <f>_xll.qlCalendarAdvance(Calendar,$D206,B207,"f",FALSE)</f>
        <v>43013</v>
      </c>
      <c r="E207" s="139">
        <f>_xll.qlInterestRateIndexValueDate(IndexON,D207)</f>
        <v>43013</v>
      </c>
      <c r="F207" s="155">
        <f>IFERROR(_xll.qlIndexFixing(IndexON,D207,TRUE,_xll.ohTrigger(RecalcTrigger,TriggerON)),NA())</f>
        <v>-3.3110596169239059E-3</v>
      </c>
      <c r="H207" s="42">
        <f>_xll.qlCalendarAdvance(Calendar,$H206,B207,"f",FALSE)</f>
        <v>43013</v>
      </c>
      <c r="I207" s="139">
        <f>_xll.qlInterestRateIndexValueDate(Index1M,$H207)</f>
        <v>43017</v>
      </c>
      <c r="J207" s="144">
        <f>IFERROR(_xll.qlIndexFixing(Index1M,$H207,TRUE,_xll.ohTrigger(RecalcTrigger,Trigger1M)),NA())</f>
        <v>-3.5315942796721976E-3</v>
      </c>
      <c r="K207" s="44">
        <f>IFERROR(_xll.qlIndexFixing(Index3M,H207,TRUE,_xll.ohTrigger(RecalcTrigger,Trigger3M)),NA())</f>
        <v>-2.6694955069857073E-3</v>
      </c>
      <c r="L207" s="44">
        <f>IFERROR(_xll.qlIndexFixing(Index6M,$H207,TRUE,_xll.ohTrigger(RecalcTrigger,Trigger6M)),NA())</f>
        <v>-1.5209109651541117E-3</v>
      </c>
      <c r="M207" s="145">
        <f>IFERROR(_xll.qlIndexFixing(Index1Y,$H207,TRUE,_xll.ohTrigger(RecalcTrigger,Trigger1Y)),NA())</f>
        <v>-4.8535085174335862E-5</v>
      </c>
      <c r="N207" s="144">
        <f>IFERROR(_xll.qlIndexFixing(ONIndex1M,I207,TRUE,_xll.ohTrigger(RecalcTrigger,Trigger1M)),NA())</f>
        <v>-3.5437487590783689E-3</v>
      </c>
      <c r="O207" s="44">
        <f>IFERROR(_xll.qlIndexFixing(ONIndex3M,I207,TRUE,_xll.ohTrigger(RecalcTrigger,Trigger3M)),NA())</f>
        <v>-2.6808724801297146E-3</v>
      </c>
      <c r="P207" s="44">
        <f>IFERROR(_xll.qlIndexFixing(ONIndex6M,I207,TRUE,_xll.ohTrigger(RecalcTrigger,Trigger6M)),NA())</f>
        <v>-1.6747623429269609E-3</v>
      </c>
      <c r="Q207" s="145">
        <f>IFERROR(_xll.qlIndexFixing(ONIndex1Y,I207,TRUE,_xll.ohTrigger(RecalcTrigger,Trigger1Y)),NA())</f>
        <v>-5.2000475773361643E-4</v>
      </c>
    </row>
    <row r="208" spans="2:17" x14ac:dyDescent="0.2">
      <c r="B208" s="39" t="s">
        <v>17</v>
      </c>
      <c r="D208" s="42">
        <f>_xll.qlCalendarAdvance(Calendar,$D207,B208,"f",FALSE)</f>
        <v>43014</v>
      </c>
      <c r="E208" s="139">
        <f>_xll.qlInterestRateIndexValueDate(IndexON,D208)</f>
        <v>43014</v>
      </c>
      <c r="F208" s="155">
        <f>IFERROR(_xll.qlIndexFixing(IndexON,D208,TRUE,_xll.ohTrigger(RecalcTrigger,TriggerON)),NA())</f>
        <v>-3.3100551062359429E-3</v>
      </c>
      <c r="H208" s="42">
        <f>_xll.qlCalendarAdvance(Calendar,$H207,B208,"f",FALSE)</f>
        <v>43014</v>
      </c>
      <c r="I208" s="139">
        <f>_xll.qlInterestRateIndexValueDate(Index1M,$H208)</f>
        <v>43018</v>
      </c>
      <c r="J208" s="144">
        <f>IFERROR(_xll.qlIndexFixing(Index1M,$H208,TRUE,_xll.ohTrigger(RecalcTrigger,Trigger1M)),NA())</f>
        <v>-3.530676025216499E-3</v>
      </c>
      <c r="K208" s="44">
        <f>IFERROR(_xll.qlIndexFixing(Index3M,H208,TRUE,_xll.ohTrigger(RecalcTrigger,Trigger3M)),NA())</f>
        <v>-2.6679119075389149E-3</v>
      </c>
      <c r="L208" s="44">
        <f>IFERROR(_xll.qlIndexFixing(Index6M,$H208,TRUE,_xll.ohTrigger(RecalcTrigger,Trigger6M)),NA())</f>
        <v>-1.5186709591149942E-3</v>
      </c>
      <c r="M208" s="145">
        <f>IFERROR(_xll.qlIndexFixing(Index1Y,$H208,TRUE,_xll.ohTrigger(RecalcTrigger,Trigger1Y)),NA())</f>
        <v>-4.5813411480028466E-5</v>
      </c>
      <c r="N208" s="144">
        <f>IFERROR(_xll.qlIndexFixing(ONIndex1M,I208,TRUE,_xll.ohTrigger(RecalcTrigger,Trigger1M)),NA())</f>
        <v>-3.5434129756373167E-3</v>
      </c>
      <c r="O208" s="44">
        <f>IFERROR(_xll.qlIndexFixing(ONIndex3M,I208,TRUE,_xll.ohTrigger(RecalcTrigger,Trigger3M)),NA())</f>
        <v>-2.6793855268092415E-3</v>
      </c>
      <c r="P208" s="44">
        <f>IFERROR(_xll.qlIndexFixing(ONIndex6M,I208,TRUE,_xll.ohTrigger(RecalcTrigger,Trigger6M)),NA())</f>
        <v>-1.6718008964389242E-3</v>
      </c>
      <c r="Q208" s="145">
        <f>IFERROR(_xll.qlIndexFixing(ONIndex1Y,I208,TRUE,_xll.ohTrigger(RecalcTrigger,Trigger1Y)),NA())</f>
        <v>-5.1672559463256107E-4</v>
      </c>
    </row>
    <row r="209" spans="2:17" x14ac:dyDescent="0.2">
      <c r="B209" s="39" t="s">
        <v>17</v>
      </c>
      <c r="D209" s="42">
        <f>_xll.qlCalendarAdvance(Calendar,$D208,B209,"f",FALSE)</f>
        <v>43017</v>
      </c>
      <c r="E209" s="139">
        <f>_xll.qlInterestRateIndexValueDate(IndexON,D209)</f>
        <v>43017</v>
      </c>
      <c r="F209" s="155">
        <f>IFERROR(_xll.qlIndexFixing(IndexON,D209,TRUE,_xll.ohTrigger(RecalcTrigger,TriggerON)),NA())</f>
        <v>-3.3091401949825183E-3</v>
      </c>
      <c r="H209" s="42">
        <f>_xll.qlCalendarAdvance(Calendar,$H208,B209,"f",FALSE)</f>
        <v>43017</v>
      </c>
      <c r="I209" s="139">
        <f>_xll.qlInterestRateIndexValueDate(Index1M,$H209)</f>
        <v>43019</v>
      </c>
      <c r="J209" s="144">
        <f>IFERROR(_xll.qlIndexFixing(Index1M,$H209,TRUE,_xll.ohTrigger(RecalcTrigger,Trigger1M)),NA())</f>
        <v>-3.5286936198933561E-3</v>
      </c>
      <c r="K209" s="44">
        <f>IFERROR(_xll.qlIndexFixing(Index3M,H209,TRUE,_xll.ohTrigger(RecalcTrigger,Trigger3M)),NA())</f>
        <v>-2.6663528805179557E-3</v>
      </c>
      <c r="L209" s="44">
        <f>IFERROR(_xll.qlIndexFixing(Index6M,$H209,TRUE,_xll.ohTrigger(RecalcTrigger,Trigger6M)),NA())</f>
        <v>-1.516433677720782E-3</v>
      </c>
      <c r="M209" s="145">
        <f>IFERROR(_xll.qlIndexFixing(Index1Y,$H209,TRUE,_xll.ohTrigger(RecalcTrigger,Trigger1Y)),NA())</f>
        <v>-4.3081763661838094E-5</v>
      </c>
      <c r="N209" s="144">
        <f>IFERROR(_xll.qlIndexFixing(ONIndex1M,I209,TRUE,_xll.ohTrigger(RecalcTrigger,Trigger1M)),NA())</f>
        <v>-3.5424339749301481E-3</v>
      </c>
      <c r="O209" s="44">
        <f>IFERROR(_xll.qlIndexFixing(ONIndex3M,I209,TRUE,_xll.ohTrigger(RecalcTrigger,Trigger3M)),NA())</f>
        <v>-2.6775591634953244E-3</v>
      </c>
      <c r="P209" s="44">
        <f>IFERROR(_xll.qlIndexFixing(ONIndex6M,I209,TRUE,_xll.ohTrigger(RecalcTrigger,Trigger6M)),NA())</f>
        <v>-1.6662793548016808E-3</v>
      </c>
      <c r="Q209" s="145">
        <f>IFERROR(_xll.qlIndexFixing(ONIndex1Y,I209,TRUE,_xll.ohTrigger(RecalcTrigger,Trigger1Y)),NA())</f>
        <v>-5.1016115905078152E-4</v>
      </c>
    </row>
    <row r="210" spans="2:17" x14ac:dyDescent="0.2">
      <c r="B210" s="39" t="s">
        <v>17</v>
      </c>
      <c r="D210" s="42">
        <f>_xll.qlCalendarAdvance(Calendar,$D209,B210,"f",FALSE)</f>
        <v>43018</v>
      </c>
      <c r="E210" s="139">
        <f>_xll.qlInterestRateIndexValueDate(IndexON,D210)</f>
        <v>43018</v>
      </c>
      <c r="F210" s="155">
        <f>IFERROR(_xll.qlIndexFixing(IndexON,D210,TRUE,_xll.ohTrigger(RecalcTrigger,TriggerON)),NA())</f>
        <v>-3.3086821090533292E-3</v>
      </c>
      <c r="H210" s="42">
        <f>_xll.qlCalendarAdvance(Calendar,$H209,B210,"f",FALSE)</f>
        <v>43018</v>
      </c>
      <c r="I210" s="139">
        <f>_xll.qlInterestRateIndexValueDate(Index1M,$H210)</f>
        <v>43020</v>
      </c>
      <c r="J210" s="144">
        <f>IFERROR(_xll.qlIndexFixing(Index1M,$H210,TRUE,_xll.ohTrigger(RecalcTrigger,Trigger1M)),NA())</f>
        <v>-3.5282578780704288E-3</v>
      </c>
      <c r="K210" s="44">
        <f>IFERROR(_xll.qlIndexFixing(Index3M,H210,TRUE,_xll.ohTrigger(RecalcTrigger,Trigger3M)),NA())</f>
        <v>-2.6648196388512832E-3</v>
      </c>
      <c r="L210" s="44">
        <f>IFERROR(_xll.qlIndexFixing(Index6M,$H210,TRUE,_xll.ohTrigger(RecalcTrigger,Trigger6M)),NA())</f>
        <v>-1.5141996713173979E-3</v>
      </c>
      <c r="M210" s="145">
        <f>IFERROR(_xll.qlIndexFixing(Index1Y,$H210,TRUE,_xll.ohTrigger(RecalcTrigger,Trigger1Y)),NA())</f>
        <v>-4.0341427870019531E-5</v>
      </c>
      <c r="N210" s="144">
        <f>IFERROR(_xll.qlIndexFixing(ONIndex1M,I210,TRUE,_xll.ohTrigger(RecalcTrigger,Trigger1M)),NA())</f>
        <v>-3.5412464627482265E-3</v>
      </c>
      <c r="O210" s="44">
        <f>IFERROR(_xll.qlIndexFixing(ONIndex3M,I210,TRUE,_xll.ohTrigger(RecalcTrigger,Trigger3M)),NA())</f>
        <v>-2.6769632275280841E-3</v>
      </c>
      <c r="P210" s="44">
        <f>IFERROR(_xll.qlIndexFixing(ONIndex6M,I210,TRUE,_xll.ohTrigger(RecalcTrigger,Trigger6M)),NA())</f>
        <v>-1.6611907893659961E-3</v>
      </c>
      <c r="Q210" s="145">
        <f>IFERROR(_xll.qlIndexFixing(ONIndex1Y,I210,TRUE,_xll.ohTrigger(RecalcTrigger,Trigger1Y)),NA())</f>
        <v>-5.0359285633572171E-4</v>
      </c>
    </row>
    <row r="211" spans="2:17" x14ac:dyDescent="0.2">
      <c r="B211" s="39" t="s">
        <v>17</v>
      </c>
      <c r="D211" s="42">
        <f>_xll.qlCalendarAdvance(Calendar,$D210,B211,"f",FALSE)</f>
        <v>43019</v>
      </c>
      <c r="E211" s="139">
        <f>_xll.qlInterestRateIndexValueDate(IndexON,D211)</f>
        <v>43019</v>
      </c>
      <c r="F211" s="155">
        <f>IFERROR(_xll.qlIndexFixing(IndexON,D211,TRUE,_xll.ohTrigger(RecalcTrigger,TriggerON)),NA())</f>
        <v>-3.3082329085365458E-3</v>
      </c>
      <c r="H211" s="42">
        <f>_xll.qlCalendarAdvance(Calendar,$H210,B211,"f",FALSE)</f>
        <v>43019</v>
      </c>
      <c r="I211" s="139">
        <f>_xll.qlInterestRateIndexValueDate(Index1M,$H211)</f>
        <v>43021</v>
      </c>
      <c r="J211" s="144">
        <f>IFERROR(_xll.qlIndexFixing(Index1M,$H211,TRUE,_xll.ohTrigger(RecalcTrigger,Trigger1M)),NA())</f>
        <v>-3.5278037274710434E-3</v>
      </c>
      <c r="K211" s="44">
        <f>IFERROR(_xll.qlIndexFixing(Index3M,H211,TRUE,_xll.ohTrigger(RecalcTrigger,Trigger3M)),NA())</f>
        <v>-2.6607194152642902E-3</v>
      </c>
      <c r="L211" s="44">
        <f>IFERROR(_xll.qlIndexFixing(Index6M,$H211,TRUE,_xll.ohTrigger(RecalcTrigger,Trigger6M)),NA())</f>
        <v>-1.5119694911001947E-3</v>
      </c>
      <c r="M211" s="145">
        <f>IFERROR(_xll.qlIndexFixing(Index1Y,$H211,TRUE,_xll.ohTrigger(RecalcTrigger,Trigger1Y)),NA())</f>
        <v>-3.4695473075805416E-5</v>
      </c>
      <c r="N211" s="144">
        <f>IFERROR(_xll.qlIndexFixing(ONIndex1M,I211,TRUE,_xll.ohTrigger(RecalcTrigger,Trigger1M)),NA())</f>
        <v>-3.5404933364269198E-3</v>
      </c>
      <c r="O211" s="44">
        <f>IFERROR(_xll.qlIndexFixing(ONIndex3M,I211,TRUE,_xll.ohTrigger(RecalcTrigger,Trigger3M)),NA())</f>
        <v>-2.6772621701987021E-3</v>
      </c>
      <c r="P211" s="44">
        <f>IFERROR(_xll.qlIndexFixing(ONIndex6M,I211,TRUE,_xll.ohTrigger(RecalcTrigger,Trigger6M)),NA())</f>
        <v>-1.6588556691488066E-3</v>
      </c>
      <c r="Q211" s="145">
        <f>IFERROR(_xll.qlIndexFixing(ONIndex1Y,I211,TRUE,_xll.ohTrigger(RecalcTrigger,Trigger1Y)),NA())</f>
        <v>-5.0030572348980229E-4</v>
      </c>
    </row>
    <row r="212" spans="2:17" x14ac:dyDescent="0.2">
      <c r="B212" s="39" t="s">
        <v>17</v>
      </c>
      <c r="D212" s="42">
        <f>_xll.qlCalendarAdvance(Calendar,$D211,B212,"f",FALSE)</f>
        <v>43020</v>
      </c>
      <c r="E212" s="139">
        <f>_xll.qlInterestRateIndexValueDate(IndexON,D212)</f>
        <v>43020</v>
      </c>
      <c r="F212" s="155">
        <f>IFERROR(_xll.qlIndexFixing(IndexON,D212,TRUE,_xll.ohTrigger(RecalcTrigger,TriggerON)),NA())</f>
        <v>-3.307792682800681E-3</v>
      </c>
      <c r="H212" s="42">
        <f>_xll.qlCalendarAdvance(Calendar,$H211,B212,"f",FALSE)</f>
        <v>43020</v>
      </c>
      <c r="I212" s="139">
        <f>_xll.qlInterestRateIndexValueDate(Index1M,$H212)</f>
        <v>43024</v>
      </c>
      <c r="J212" s="144">
        <f>IFERROR(_xll.qlIndexFixing(Index1M,$H212,TRUE,_xll.ohTrigger(RecalcTrigger,Trigger1M)),NA())</f>
        <v>-3.5248288440101823E-3</v>
      </c>
      <c r="K212" s="44">
        <f>IFERROR(_xll.qlIndexFixing(Index3M,H212,TRUE,_xll.ohTrigger(RecalcTrigger,Trigger3M)),NA())</f>
        <v>-2.6589687376203834E-3</v>
      </c>
      <c r="L212" s="44">
        <f>IFERROR(_xll.qlIndexFixing(Index6M,$H212,TRUE,_xll.ohTrigger(RecalcTrigger,Trigger6M)),NA())</f>
        <v>-1.5053074322725179E-3</v>
      </c>
      <c r="M212" s="145">
        <f>IFERROR(_xll.qlIndexFixing(Index1Y,$H212,TRUE,_xll.ohTrigger(RecalcTrigger,Trigger1Y)),NA())</f>
        <v>-2.9319210232787293E-5</v>
      </c>
      <c r="N212" s="144">
        <f>IFERROR(_xll.qlIndexFixing(ONIndex1M,I212,TRUE,_xll.ohTrigger(RecalcTrigger,Trigger1M)),NA())</f>
        <v>-3.5396533496667715E-3</v>
      </c>
      <c r="O212" s="44">
        <f>IFERROR(_xll.qlIndexFixing(ONIndex3M,I212,TRUE,_xll.ohTrigger(RecalcTrigger,Trigger3M)),NA())</f>
        <v>-2.677932175609854E-3</v>
      </c>
      <c r="P212" s="44">
        <f>IFERROR(_xll.qlIndexFixing(ONIndex6M,I212,TRUE,_xll.ohTrigger(RecalcTrigger,Trigger6M)),NA())</f>
        <v>-1.6566509065762958E-3</v>
      </c>
      <c r="Q212" s="145">
        <f>IFERROR(_xll.qlIndexFixing(ONIndex1Y,I212,TRUE,_xll.ohTrigger(RecalcTrigger,Trigger1Y)),NA())</f>
        <v>-4.9701704068372266E-4</v>
      </c>
    </row>
    <row r="213" spans="2:17" x14ac:dyDescent="0.2">
      <c r="B213" s="39" t="s">
        <v>17</v>
      </c>
      <c r="D213" s="42">
        <f>_xll.qlCalendarAdvance(Calendar,$D212,B213,"f",FALSE)</f>
        <v>43021</v>
      </c>
      <c r="E213" s="139">
        <f>_xll.qlInterestRateIndexValueDate(IndexON,D213)</f>
        <v>43021</v>
      </c>
      <c r="F213" s="155">
        <f>IFERROR(_xll.qlIndexFixing(IndexON,D213,TRUE,_xll.ohTrigger(RecalcTrigger,TriggerON)),NA())</f>
        <v>-3.3069122138895679E-3</v>
      </c>
      <c r="H213" s="42">
        <f>_xll.qlCalendarAdvance(Calendar,$H212,B213,"f",FALSE)</f>
        <v>43021</v>
      </c>
      <c r="I213" s="139">
        <f>_xll.qlInterestRateIndexValueDate(Index1M,$H213)</f>
        <v>43025</v>
      </c>
      <c r="J213" s="144">
        <f>IFERROR(_xll.qlIndexFixing(Index1M,$H213,TRUE,_xll.ohTrigger(RecalcTrigger,Trigger1M)),NA())</f>
        <v>-3.5238312506680552E-3</v>
      </c>
      <c r="K213" s="44">
        <f>IFERROR(_xll.qlIndexFixing(Index3M,H213,TRUE,_xll.ohTrigger(RecalcTrigger,Trigger3M)),NA())</f>
        <v>-2.6575825699597282E-3</v>
      </c>
      <c r="L213" s="44">
        <f>IFERROR(_xll.qlIndexFixing(Index6M,$H213,TRUE,_xll.ohTrigger(RecalcTrigger,Trigger6M)),NA())</f>
        <v>-1.503098085755135E-3</v>
      </c>
      <c r="M213" s="145">
        <f>IFERROR(_xll.qlIndexFixing(Index1Y,$H213,TRUE,_xll.ohTrigger(RecalcTrigger,Trigger1Y)),NA())</f>
        <v>-2.6555009095652338E-5</v>
      </c>
      <c r="N213" s="144">
        <f>IFERROR(_xll.qlIndexFixing(ONIndex1M,I213,TRUE,_xll.ohTrigger(RecalcTrigger,Trigger1M)),NA())</f>
        <v>-3.5387253717322764E-3</v>
      </c>
      <c r="O213" s="44">
        <f>IFERROR(_xll.qlIndexFixing(ONIndex3M,I213,TRUE,_xll.ohTrigger(RecalcTrigger,Trigger3M)),NA())</f>
        <v>-2.6789778713398604E-3</v>
      </c>
      <c r="P213" s="44">
        <f>IFERROR(_xll.qlIndexFixing(ONIndex6M,I213,TRUE,_xll.ohTrigger(RecalcTrigger,Trigger6M)),NA())</f>
        <v>-1.6545781990107145E-3</v>
      </c>
      <c r="Q213" s="145">
        <f>IFERROR(_xll.qlIndexFixing(ONIndex1Y,I213,TRUE,_xll.ohTrigger(RecalcTrigger,Trigger1Y)),NA())</f>
        <v>-4.9372682238590926E-4</v>
      </c>
    </row>
    <row r="214" spans="2:17" x14ac:dyDescent="0.2">
      <c r="B214" s="39" t="s">
        <v>17</v>
      </c>
      <c r="D214" s="42">
        <f>_xll.qlCalendarAdvance(Calendar,$D213,B214,"f",FALSE)</f>
        <v>43024</v>
      </c>
      <c r="E214" s="139">
        <f>_xll.qlInterestRateIndexValueDate(IndexON,D214)</f>
        <v>43024</v>
      </c>
      <c r="F214" s="155">
        <f>IFERROR(_xll.qlIndexFixing(IndexON,D214,TRUE,_xll.ohTrigger(RecalcTrigger,TriggerON)),NA())</f>
        <v>-3.3061233044451299E-3</v>
      </c>
      <c r="H214" s="42">
        <f>_xll.qlCalendarAdvance(Calendar,$H213,B214,"f",FALSE)</f>
        <v>43024</v>
      </c>
      <c r="I214" s="139">
        <f>_xll.qlInterestRateIndexValueDate(Index1M,$H214)</f>
        <v>43026</v>
      </c>
      <c r="J214" s="144">
        <f>IFERROR(_xll.qlIndexFixing(Index1M,$H214,TRUE,_xll.ohTrigger(RecalcTrigger,Trigger1M)),NA())</f>
        <v>-3.521916766440405E-3</v>
      </c>
      <c r="K214" s="44">
        <f>IFERROR(_xll.qlIndexFixing(Index3M,H214,TRUE,_xll.ohTrigger(RecalcTrigger,Trigger3M)),NA())</f>
        <v>-2.6562294371995404E-3</v>
      </c>
      <c r="L214" s="44">
        <f>IFERROR(_xll.qlIndexFixing(Index6M,$H214,TRUE,_xll.ohTrigger(RecalcTrigger,Trigger6M)),NA())</f>
        <v>-1.5008953341529158E-3</v>
      </c>
      <c r="M214" s="145">
        <f>IFERROR(_xll.qlIndexFixing(Index1Y,$H214,TRUE,_xll.ohTrigger(RecalcTrigger,Trigger1Y)),NA())</f>
        <v>-2.3790006253623132E-5</v>
      </c>
      <c r="N214" s="144">
        <f>IFERROR(_xll.qlIndexFixing(ONIndex1M,I214,TRUE,_xll.ohTrigger(RecalcTrigger,Trigger1M)),NA())</f>
        <v>-3.5365357158889665E-3</v>
      </c>
      <c r="O214" s="44">
        <f>IFERROR(_xll.qlIndexFixing(ONIndex3M,I214,TRUE,_xll.ohTrigger(RecalcTrigger,Trigger3M)),NA())</f>
        <v>-2.6823247177132359E-3</v>
      </c>
      <c r="P214" s="44">
        <f>IFERROR(_xll.qlIndexFixing(ONIndex6M,I214,TRUE,_xll.ohTrigger(RecalcTrigger,Trigger6M)),NA())</f>
        <v>-1.6508738828235892E-3</v>
      </c>
      <c r="Q214" s="145">
        <f>IFERROR(_xll.qlIndexFixing(ONIndex1Y,I214,TRUE,_xll.ohTrigger(RecalcTrigger,Trigger1Y)),NA())</f>
        <v>-4.8714068195288007E-4</v>
      </c>
    </row>
    <row r="215" spans="2:17" x14ac:dyDescent="0.2">
      <c r="B215" s="39" t="s">
        <v>17</v>
      </c>
      <c r="D215" s="42">
        <f>_xll.qlCalendarAdvance(Calendar,$D214,B215,"f",FALSE)</f>
        <v>43025</v>
      </c>
      <c r="E215" s="139">
        <f>_xll.qlInterestRateIndexValueDate(IndexON,D215)</f>
        <v>43025</v>
      </c>
      <c r="F215" s="155">
        <f>IFERROR(_xll.qlIndexFixing(IndexON,D215,TRUE,_xll.ohTrigger(RecalcTrigger,TriggerON)),NA())</f>
        <v>-3.3057292859473009E-3</v>
      </c>
      <c r="H215" s="42">
        <f>_xll.qlCalendarAdvance(Calendar,$H214,B215,"f",FALSE)</f>
        <v>43025</v>
      </c>
      <c r="I215" s="139">
        <f>_xll.qlInterestRateIndexValueDate(Index1M,$H215)</f>
        <v>43027</v>
      </c>
      <c r="J215" s="144">
        <f>IFERROR(_xll.qlIndexFixing(Index1M,$H215,TRUE,_xll.ohTrigger(RecalcTrigger,Trigger1M)),NA())</f>
        <v>-3.5213971218947537E-3</v>
      </c>
      <c r="K215" s="44">
        <f>IFERROR(_xll.qlIndexFixing(Index3M,H215,TRUE,_xll.ohTrigger(RecalcTrigger,Trigger3M)),NA())</f>
        <v>-2.6549105429235741E-3</v>
      </c>
      <c r="L215" s="44">
        <f>IFERROR(_xll.qlIndexFixing(Index6M,$H215,TRUE,_xll.ohTrigger(RecalcTrigger,Trigger6M)),NA())</f>
        <v>-1.4986997337586737E-3</v>
      </c>
      <c r="M215" s="145">
        <f>IFERROR(_xll.qlIndexFixing(Index1Y,$H215,TRUE,_xll.ohTrigger(RecalcTrigger,Trigger1Y)),NA())</f>
        <v>-2.1025544314916059E-5</v>
      </c>
      <c r="N215" s="144">
        <f>IFERROR(_xll.qlIndexFixing(ONIndex1M,I215,TRUE,_xll.ohTrigger(RecalcTrigger,Trigger1M)),NA())</f>
        <v>-3.5341299966118456E-3</v>
      </c>
      <c r="O215" s="44">
        <f>IFERROR(_xll.qlIndexFixing(ONIndex3M,I215,TRUE,_xll.ohTrigger(RecalcTrigger,Trigger3M)),NA())</f>
        <v>-2.6869318960986988E-3</v>
      </c>
      <c r="P215" s="44">
        <f>IFERROR(_xll.qlIndexFixing(ONIndex6M,I215,TRUE,_xll.ohTrigger(RecalcTrigger,Trigger6M)),NA())</f>
        <v>-1.6476051930380819E-3</v>
      </c>
      <c r="Q215" s="145">
        <f>IFERROR(_xll.qlIndexFixing(ONIndex1Y,I215,TRUE,_xll.ohTrigger(RecalcTrigger,Trigger1Y)),NA())</f>
        <v>-4.8055088816223446E-4</v>
      </c>
    </row>
    <row r="216" spans="2:17" x14ac:dyDescent="0.2">
      <c r="B216" s="39" t="s">
        <v>17</v>
      </c>
      <c r="D216" s="42">
        <f>_xll.qlCalendarAdvance(Calendar,$D215,B216,"f",FALSE)</f>
        <v>43026</v>
      </c>
      <c r="E216" s="139">
        <f>_xll.qlInterestRateIndexValueDate(IndexON,D216)</f>
        <v>43026</v>
      </c>
      <c r="F216" s="155">
        <f>IFERROR(_xll.qlIndexFixing(IndexON,D216,TRUE,_xll.ohTrigger(RecalcTrigger,TriggerON)),NA())</f>
        <v>-3.3053447755237997E-3</v>
      </c>
      <c r="H216" s="42">
        <f>_xll.qlCalendarAdvance(Calendar,$H215,B216,"f",FALSE)</f>
        <v>43026</v>
      </c>
      <c r="I216" s="139">
        <f>_xll.qlInterestRateIndexValueDate(Index1M,$H216)</f>
        <v>43028</v>
      </c>
      <c r="J216" s="144">
        <f>IFERROR(_xll.qlIndexFixing(Index1M,$H216,TRUE,_xll.ohTrigger(RecalcTrigger,Trigger1M)),NA())</f>
        <v>-3.520872755543043E-3</v>
      </c>
      <c r="K216" s="44">
        <f>IFERROR(_xll.qlIndexFixing(Index3M,H216,TRUE,_xll.ohTrigger(RecalcTrigger,Trigger3M)),NA())</f>
        <v>-2.6517736777654385E-3</v>
      </c>
      <c r="L216" s="44">
        <f>IFERROR(_xll.qlIndexFixing(Index6M,$H216,TRUE,_xll.ohTrigger(RecalcTrigger,Trigger6M)),NA())</f>
        <v>-1.4965118417181672E-3</v>
      </c>
      <c r="M216" s="145">
        <f>IFERROR(_xll.qlIndexFixing(Index1Y,$H216,TRUE,_xll.ohTrigger(RecalcTrigger,Trigger1Y)),NA())</f>
        <v>-1.5343135515778068E-5</v>
      </c>
      <c r="N216" s="144">
        <f>IFERROR(_xll.qlIndexFixing(ONIndex1M,I216,TRUE,_xll.ohTrigger(RecalcTrigger,Trigger1M)),NA())</f>
        <v>-3.5328599744044453E-3</v>
      </c>
      <c r="O216" s="44">
        <f>IFERROR(_xll.qlIndexFixing(ONIndex3M,I216,TRUE,_xll.ohTrigger(RecalcTrigger,Trigger3M)),NA())</f>
        <v>-2.6894540985855642E-3</v>
      </c>
      <c r="P216" s="44">
        <f>IFERROR(_xll.qlIndexFixing(ONIndex6M,I216,TRUE,_xll.ohTrigger(RecalcTrigger,Trigger6M)),NA())</f>
        <v>-1.6459972311544391E-3</v>
      </c>
      <c r="Q216" s="145">
        <f>IFERROR(_xll.qlIndexFixing(ONIndex1Y,I216,TRUE,_xll.ohTrigger(RecalcTrigger,Trigger1Y)),NA())</f>
        <v>-4.7725321254965536E-4</v>
      </c>
    </row>
    <row r="217" spans="2:17" x14ac:dyDescent="0.2">
      <c r="B217" s="39" t="s">
        <v>17</v>
      </c>
      <c r="D217" s="42">
        <f>_xll.qlCalendarAdvance(Calendar,$D216,B217,"f",FALSE)</f>
        <v>43027</v>
      </c>
      <c r="E217" s="139">
        <f>_xll.qlInterestRateIndexValueDate(IndexON,D217)</f>
        <v>43027</v>
      </c>
      <c r="F217" s="155">
        <f>IFERROR(_xll.qlIndexFixing(IndexON,D217,TRUE,_xll.ohTrigger(RecalcTrigger,TriggerON)),NA())</f>
        <v>-3.3049698624632029E-3</v>
      </c>
      <c r="H217" s="42">
        <f>_xll.qlCalendarAdvance(Calendar,$H216,B217,"f",FALSE)</f>
        <v>43027</v>
      </c>
      <c r="I217" s="139">
        <f>_xll.qlInterestRateIndexValueDate(Index1M,$H217)</f>
        <v>43031</v>
      </c>
      <c r="J217" s="144">
        <f>IFERROR(_xll.qlIndexFixing(Index1M,$H217,TRUE,_xll.ohTrigger(RecalcTrigger,Trigger1M)),NA())</f>
        <v>-3.5180463306656727E-3</v>
      </c>
      <c r="K217" s="44">
        <f>IFERROR(_xll.qlIndexFixing(Index3M,H217,TRUE,_xll.ohTrigger(RecalcTrigger,Trigger3M)),NA())</f>
        <v>-2.6500000005295599E-3</v>
      </c>
      <c r="L217" s="44">
        <f>IFERROR(_xll.qlIndexFixing(Index6M,$H217,TRUE,_xll.ohTrigger(RecalcTrigger,Trigger6M)),NA())</f>
        <v>-1.4899999999251257E-3</v>
      </c>
      <c r="M217" s="145">
        <f>IFERROR(_xll.qlIndexFixing(Index1Y,$H217,TRUE,_xll.ohTrigger(RecalcTrigger,Trigger1Y)),NA())</f>
        <v>-9.9999999435080142E-6</v>
      </c>
      <c r="N217" s="144">
        <f>IFERROR(_xll.qlIndexFixing(ONIndex1M,I217,TRUE,_xll.ohTrigger(RecalcTrigger,Trigger1M)),NA())</f>
        <v>-3.5316114195449444E-3</v>
      </c>
      <c r="O217" s="44">
        <f>IFERROR(_xll.qlIndexFixing(ONIndex3M,I217,TRUE,_xll.ohTrigger(RecalcTrigger,Trigger3M)),NA())</f>
        <v>-2.691902771849719E-3</v>
      </c>
      <c r="P217" s="44">
        <f>IFERROR(_xll.qlIndexFixing(ONIndex6M,I217,TRUE,_xll.ohTrigger(RecalcTrigger,Trigger6M)),NA())</f>
        <v>-1.6443078825734148E-3</v>
      </c>
      <c r="Q217" s="145">
        <f>IFERROR(_xll.qlIndexFixing(ONIndex1Y,I217,TRUE,_xll.ohTrigger(RecalcTrigger,Trigger1Y)),NA())</f>
        <v>-4.7395408913519788E-4</v>
      </c>
    </row>
    <row r="218" spans="2:17" x14ac:dyDescent="0.2">
      <c r="B218" s="39" t="s">
        <v>17</v>
      </c>
      <c r="D218" s="42">
        <f>_xll.qlCalendarAdvance(Calendar,$D217,B218,"f",FALSE)</f>
        <v>43028</v>
      </c>
      <c r="E218" s="139">
        <f>_xll.qlInterestRateIndexValueDate(IndexON,D218)</f>
        <v>43028</v>
      </c>
      <c r="F218" s="155">
        <f>IFERROR(_xll.qlIndexFixing(IndexON,D218,TRUE,_xll.ohTrigger(RecalcTrigger,TriggerON)),NA())</f>
        <v>-3.3042221438694952E-3</v>
      </c>
      <c r="H218" s="42">
        <f>_xll.qlCalendarAdvance(Calendar,$H217,B218,"f",FALSE)</f>
        <v>43028</v>
      </c>
      <c r="I218" s="139">
        <f>_xll.qlInterestRateIndexValueDate(Index1M,$H218)</f>
        <v>43032</v>
      </c>
      <c r="J218" s="144">
        <f>IFERROR(_xll.qlIndexFixing(Index1M,$H218,TRUE,_xll.ohTrigger(RecalcTrigger,Trigger1M)),NA())</f>
        <v>-3.5171502908375308E-3</v>
      </c>
      <c r="K218" s="44">
        <f>IFERROR(_xll.qlIndexFixing(Index3M,H218,TRUE,_xll.ohTrigger(RecalcTrigger,Trigger3M)),NA())</f>
        <v>-2.6488615022352245E-3</v>
      </c>
      <c r="L218" s="44">
        <f>IFERROR(_xll.qlIndexFixing(Index6M,$H218,TRUE,_xll.ohTrigger(RecalcTrigger,Trigger6M)),NA())</f>
        <v>-1.4878483984053178E-3</v>
      </c>
      <c r="M218" s="145">
        <f>IFERROR(_xll.qlIndexFixing(Index1Y,$H218,TRUE,_xll.ohTrigger(RecalcTrigger,Trigger1Y)),NA())</f>
        <v>-7.2569801771126161E-6</v>
      </c>
      <c r="N218" s="144">
        <f>IFERROR(_xll.qlIndexFixing(ONIndex1M,I218,TRUE,_xll.ohTrigger(RecalcTrigger,Trigger1M)),NA())</f>
        <v>-3.530384696182054E-3</v>
      </c>
      <c r="O218" s="44">
        <f>IFERROR(_xll.qlIndexFixing(ONIndex3M,I218,TRUE,_xll.ohTrigger(RecalcTrigger,Trigger3M)),NA())</f>
        <v>-2.6942764088566662E-3</v>
      </c>
      <c r="P218" s="44">
        <f>IFERROR(_xll.qlIndexFixing(ONIndex6M,I218,TRUE,_xll.ohTrigger(RecalcTrigger,Trigger6M)),NA())</f>
        <v>-1.6425359685579011E-3</v>
      </c>
      <c r="Q218" s="145">
        <f>IFERROR(_xll.qlIndexFixing(ONIndex1Y,I218,TRUE,_xll.ohTrigger(RecalcTrigger,Trigger1Y)),NA())</f>
        <v>-4.7065353294684087E-4</v>
      </c>
    </row>
    <row r="219" spans="2:17" x14ac:dyDescent="0.2">
      <c r="B219" s="39" t="s">
        <v>17</v>
      </c>
      <c r="D219" s="42">
        <f>_xll.qlCalendarAdvance(Calendar,$D218,B219,"f",FALSE)</f>
        <v>43031</v>
      </c>
      <c r="E219" s="139">
        <f>_xll.qlInterestRateIndexValueDate(IndexON,D219)</f>
        <v>43031</v>
      </c>
      <c r="F219" s="155">
        <f>IFERROR(_xll.qlIndexFixing(IndexON,D219,TRUE,_xll.ohTrigger(RecalcTrigger,TriggerON)),NA())</f>
        <v>-3.3035679613480085E-3</v>
      </c>
      <c r="H219" s="42">
        <f>_xll.qlCalendarAdvance(Calendar,$H218,B219,"f",FALSE)</f>
        <v>43031</v>
      </c>
      <c r="I219" s="139">
        <f>_xll.qlInterestRateIndexValueDate(Index1M,$H219)</f>
        <v>43033</v>
      </c>
      <c r="J219" s="144">
        <f>IFERROR(_xll.qlIndexFixing(Index1M,$H219,TRUE,_xll.ohTrigger(RecalcTrigger,Trigger1M)),NA())</f>
        <v>-3.5155369685019818E-3</v>
      </c>
      <c r="K219" s="44">
        <f>IFERROR(_xll.qlIndexFixing(Index3M,H219,TRUE,_xll.ohTrigger(RecalcTrigger,Trigger3M)),NA())</f>
        <v>-2.6477529236880039E-3</v>
      </c>
      <c r="L219" s="44">
        <f>IFERROR(_xll.qlIndexFixing(Index6M,$H219,TRUE,_xll.ohTrigger(RecalcTrigger,Trigger6M)),NA())</f>
        <v>-1.48570651544136E-3</v>
      </c>
      <c r="M219" s="145">
        <f>IFERROR(_xll.qlIndexFixing(Index1Y,$H219,TRUE,_xll.ohTrigger(RecalcTrigger,Trigger1Y)),NA())</f>
        <v>-4.5198311449721141E-6</v>
      </c>
      <c r="N219" s="144">
        <f>IFERROR(_xll.qlIndexFixing(ONIndex1M,I219,TRUE,_xll.ohTrigger(RecalcTrigger,Trigger1M)),NA())</f>
        <v>-3.5279712692304344E-3</v>
      </c>
      <c r="O219" s="44">
        <f>IFERROR(_xll.qlIndexFixing(ONIndex3M,I219,TRUE,_xll.ohTrigger(RecalcTrigger,Trigger3M)),NA())</f>
        <v>-2.6987457952776239E-3</v>
      </c>
      <c r="P219" s="44">
        <f>IFERROR(_xll.qlIndexFixing(ONIndex6M,I219,TRUE,_xll.ohTrigger(RecalcTrigger,Trigger6M)),NA())</f>
        <v>-1.6387035682141615E-3</v>
      </c>
      <c r="Q219" s="145">
        <f>IFERROR(_xll.qlIndexFixing(ONIndex1Y,I219,TRUE,_xll.ohTrigger(RecalcTrigger,Trigger1Y)),NA())</f>
        <v>-4.6404711891767647E-4</v>
      </c>
    </row>
    <row r="220" spans="2:17" x14ac:dyDescent="0.2">
      <c r="B220" s="39" t="s">
        <v>17</v>
      </c>
      <c r="D220" s="42">
        <f>_xll.qlCalendarAdvance(Calendar,$D219,B220,"f",FALSE)</f>
        <v>43032</v>
      </c>
      <c r="E220" s="139">
        <f>_xll.qlInterestRateIndexValueDate(IndexON,D220)</f>
        <v>43032</v>
      </c>
      <c r="F220" s="155">
        <f>IFERROR(_xll.qlIndexFixing(IndexON,D220,TRUE,_xll.ohTrigger(RecalcTrigger,TriggerON)),NA())</f>
        <v>-3.3032423685952494E-3</v>
      </c>
      <c r="H220" s="42">
        <f>_xll.qlCalendarAdvance(Calendar,$H219,B220,"f",FALSE)</f>
        <v>43032</v>
      </c>
      <c r="I220" s="139">
        <f>_xll.qlInterestRateIndexValueDate(Index1M,$H220)</f>
        <v>43034</v>
      </c>
      <c r="J220" s="144">
        <f>IFERROR(_xll.qlIndexFixing(Index1M,$H220,TRUE,_xll.ohTrigger(RecalcTrigger,Trigger1M)),NA())</f>
        <v>-3.5150691248471422E-3</v>
      </c>
      <c r="K220" s="44">
        <f>IFERROR(_xll.qlIndexFixing(Index3M,H220,TRUE,_xll.ohTrigger(RecalcTrigger,Trigger3M)),NA())</f>
        <v>-2.6466722029164346E-3</v>
      </c>
      <c r="L220" s="44">
        <f>IFERROR(_xll.qlIndexFixing(Index6M,$H220,TRUE,_xll.ohTrigger(RecalcTrigger,Trigger6M)),NA())</f>
        <v>-1.4835741244777745E-3</v>
      </c>
      <c r="M220" s="145">
        <f>IFERROR(_xll.qlIndexFixing(Index1Y,$H220,TRUE,_xll.ohTrigger(RecalcTrigger,Trigger1Y)),NA())</f>
        <v>-1.7884917474679918E-6</v>
      </c>
      <c r="N220" s="144">
        <f>IFERROR(_xll.qlIndexFixing(ONIndex1M,I220,TRUE,_xll.ohTrigger(RecalcTrigger,Trigger1M)),NA())</f>
        <v>-3.5257034072255777E-3</v>
      </c>
      <c r="O220" s="44">
        <f>IFERROR(_xll.qlIndexFixing(ONIndex3M,I220,TRUE,_xll.ohTrigger(RecalcTrigger,Trigger3M)),NA())</f>
        <v>-2.7029904532627214E-3</v>
      </c>
      <c r="P220" s="44">
        <f>IFERROR(_xll.qlIndexFixing(ONIndex6M,I220,TRUE,_xll.ohTrigger(RecalcTrigger,Trigger6M)),NA())</f>
        <v>-1.6345990798116716E-3</v>
      </c>
      <c r="Q220" s="145">
        <f>IFERROR(_xll.qlIndexFixing(ONIndex1Y,I220,TRUE,_xll.ohTrigger(RecalcTrigger,Trigger1Y)),NA())</f>
        <v>-4.5743727098201958E-4</v>
      </c>
    </row>
    <row r="221" spans="2:17" x14ac:dyDescent="0.2">
      <c r="B221" s="39" t="s">
        <v>17</v>
      </c>
      <c r="D221" s="42">
        <f>_xll.qlCalendarAdvance(Calendar,$D220,B221,"f",FALSE)</f>
        <v>43033</v>
      </c>
      <c r="E221" s="139">
        <f>_xll.qlInterestRateIndexValueDate(IndexON,D221)</f>
        <v>43033</v>
      </c>
      <c r="F221" s="155">
        <f>IFERROR(_xll.qlIndexFixing(IndexON,D221,TRUE,_xll.ohTrigger(RecalcTrigger,TriggerON)),NA())</f>
        <v>-3.3029269067785805E-3</v>
      </c>
      <c r="H221" s="42">
        <f>_xll.qlCalendarAdvance(Calendar,$H220,B221,"f",FALSE)</f>
        <v>43033</v>
      </c>
      <c r="I221" s="139">
        <f>_xll.qlInterestRateIndexValueDate(Index1M,$H221)</f>
        <v>43035</v>
      </c>
      <c r="J221" s="144">
        <f>IFERROR(_xll.qlIndexFixing(Index1M,$H221,TRUE,_xll.ohTrigger(RecalcTrigger,Trigger1M)),NA())</f>
        <v>-3.514609540613126E-3</v>
      </c>
      <c r="K221" s="44">
        <f>IFERROR(_xll.qlIndexFixing(Index3M,H221,TRUE,_xll.ohTrigger(RecalcTrigger,Trigger3M)),NA())</f>
        <v>-2.6446885154915384E-3</v>
      </c>
      <c r="L221" s="44">
        <f>IFERROR(_xll.qlIndexFixing(Index6M,$H221,TRUE,_xll.ohTrigger(RecalcTrigger,Trigger6M)),NA())</f>
        <v>-1.4814509992362251E-3</v>
      </c>
      <c r="M221" s="145">
        <f>IFERROR(_xll.qlIndexFixing(Index1Y,$H221,TRUE,_xll.ohTrigger(RecalcTrigger,Trigger1Y)),NA())</f>
        <v>3.7986782946445489E-6</v>
      </c>
      <c r="N221" s="144">
        <f>IFERROR(_xll.qlIndexFixing(ONIndex1M,I221,TRUE,_xll.ohTrigger(RecalcTrigger,Trigger1M)),NA())</f>
        <v>-3.5245913081727309E-3</v>
      </c>
      <c r="O221" s="44">
        <f>IFERROR(_xll.qlIndexFixing(ONIndex3M,I221,TRUE,_xll.ohTrigger(RecalcTrigger,Trigger3M)),NA())</f>
        <v>-2.7049663029865556E-3</v>
      </c>
      <c r="P221" s="44">
        <f>IFERROR(_xll.qlIndexFixing(ONIndex6M,I221,TRUE,_xll.ohTrigger(RecalcTrigger,Trigger6M)),NA())</f>
        <v>-1.6323966556486269E-3</v>
      </c>
      <c r="Q221" s="145">
        <f>IFERROR(_xll.qlIndexFixing(ONIndex1Y,I221,TRUE,_xll.ohTrigger(RecalcTrigger,Trigger1Y)),NA())</f>
        <v>-4.5412976946934691E-4</v>
      </c>
    </row>
    <row r="222" spans="2:17" x14ac:dyDescent="0.2">
      <c r="B222" s="39" t="s">
        <v>17</v>
      </c>
      <c r="D222" s="42">
        <f>_xll.qlCalendarAdvance(Calendar,$D221,B222,"f",FALSE)</f>
        <v>43034</v>
      </c>
      <c r="E222" s="139">
        <f>_xll.qlInterestRateIndexValueDate(IndexON,D222)</f>
        <v>43034</v>
      </c>
      <c r="F222" s="155">
        <f>IFERROR(_xll.qlIndexFixing(IndexON,D222,TRUE,_xll.ohTrigger(RecalcTrigger,TriggerON)),NA())</f>
        <v>-3.3026216648268658E-3</v>
      </c>
      <c r="H222" s="42">
        <f>_xll.qlCalendarAdvance(Calendar,$H221,B222,"f",FALSE)</f>
        <v>43034</v>
      </c>
      <c r="I222" s="139">
        <f>_xll.qlInterestRateIndexValueDate(Index1M,$H222)</f>
        <v>43038</v>
      </c>
      <c r="J222" s="144">
        <f>IFERROR(_xll.qlIndexFixing(Index1M,$H222,TRUE,_xll.ohTrigger(RecalcTrigger,Trigger1M)),NA())</f>
        <v>-3.5122763567386355E-3</v>
      </c>
      <c r="K222" s="44">
        <f>IFERROR(_xll.qlIndexFixing(Index3M,H222,TRUE,_xll.ohTrigger(RecalcTrigger,Trigger3M)),NA())</f>
        <v>-2.6425860342456186E-3</v>
      </c>
      <c r="L222" s="44">
        <f>IFERROR(_xll.qlIndexFixing(Index6M,$H222,TRUE,_xll.ohTrigger(RecalcTrigger,Trigger6M)),NA())</f>
        <v>-1.47513495920546E-3</v>
      </c>
      <c r="M222" s="145">
        <f>IFERROR(_xll.qlIndexFixing(Index1Y,$H222,TRUE,_xll.ohTrigger(RecalcTrigger,Trigger1Y)),NA())</f>
        <v>9.0800107958504869E-6</v>
      </c>
      <c r="N222" s="144">
        <f>IFERROR(_xll.qlIndexFixing(ONIndex1M,I222,TRUE,_xll.ohTrigger(RecalcTrigger,Trigger1M)),NA())</f>
        <v>-3.5235032271074829E-3</v>
      </c>
      <c r="O222" s="44">
        <f>IFERROR(_xll.qlIndexFixing(ONIndex3M,I222,TRUE,_xll.ohTrigger(RecalcTrigger,Trigger3M)),NA())</f>
        <v>-2.7068580744060711E-3</v>
      </c>
      <c r="P222" s="44">
        <f>IFERROR(_xll.qlIndexFixing(ONIndex6M,I222,TRUE,_xll.ohTrigger(RecalcTrigger,Trigger6M)),NA())</f>
        <v>-1.6301045927891167E-3</v>
      </c>
      <c r="Q222" s="145">
        <f>IFERROR(_xll.qlIndexFixing(ONIndex1Y,I222,TRUE,_xll.ohTrigger(RecalcTrigger,Trigger1Y)),NA())</f>
        <v>-4.5082092279269403E-4</v>
      </c>
    </row>
    <row r="223" spans="2:17" x14ac:dyDescent="0.2">
      <c r="B223" s="39" t="s">
        <v>17</v>
      </c>
      <c r="D223" s="42">
        <f>_xll.qlCalendarAdvance(Calendar,$D222,B223,"f",FALSE)</f>
        <v>43035</v>
      </c>
      <c r="E223" s="139">
        <f>_xll.qlInterestRateIndexValueDate(IndexON,D223)</f>
        <v>43035</v>
      </c>
      <c r="F223" s="155">
        <f>IFERROR(_xll.qlIndexFixing(IndexON,D223,TRUE,_xll.ohTrigger(RecalcTrigger,TriggerON)),NA())</f>
        <v>-3.3020154044116623E-3</v>
      </c>
      <c r="H223" s="42">
        <f>_xll.qlCalendarAdvance(Calendar,$H222,B223,"f",FALSE)</f>
        <v>43035</v>
      </c>
      <c r="I223" s="139">
        <f>_xll.qlInterestRateIndexValueDate(Index1M,$H223)</f>
        <v>43039</v>
      </c>
      <c r="J223" s="144">
        <f>IFERROR(_xll.qlIndexFixing(Index1M,$H223,TRUE,_xll.ohTrigger(RecalcTrigger,Trigger1M)),NA())</f>
        <v>-3.5118631822448343E-3</v>
      </c>
      <c r="K223" s="44">
        <f>IFERROR(_xll.qlIndexFixing(Index3M,H223,TRUE,_xll.ohTrigger(RecalcTrigger,Trigger3M)),NA())</f>
        <v>-2.6416130488603139E-3</v>
      </c>
      <c r="L223" s="44">
        <f>IFERROR(_xll.qlIndexFixing(Index6M,$H223,TRUE,_xll.ohTrigger(RecalcTrigger,Trigger6M)),NA())</f>
        <v>-1.4742606359230783E-3</v>
      </c>
      <c r="M223" s="145">
        <f>IFERROR(_xll.qlIndexFixing(Index1Y,$H223,TRUE,_xll.ohTrigger(RecalcTrigger,Trigger1Y)),NA())</f>
        <v>1.1783237818241878E-5</v>
      </c>
      <c r="N223" s="144">
        <f>IFERROR(_xll.qlIndexFixing(ONIndex1M,I223,TRUE,_xll.ohTrigger(RecalcTrigger,Trigger1M)),NA())</f>
        <v>-3.5224395285782251E-3</v>
      </c>
      <c r="O223" s="44">
        <f>IFERROR(_xll.qlIndexFixing(ONIndex3M,I223,TRUE,_xll.ohTrigger(RecalcTrigger,Trigger3M)),NA())</f>
        <v>-2.7086642601270583E-3</v>
      </c>
      <c r="P223" s="44">
        <f>IFERROR(_xll.qlIndexFixing(ONIndex6M,I223,TRUE,_xll.ohTrigger(RecalcTrigger,Trigger6M)),NA())</f>
        <v>-1.6277217126159371E-3</v>
      </c>
      <c r="Q223" s="145">
        <f>IFERROR(_xll.qlIndexFixing(ONIndex1Y,I223,TRUE,_xll.ohTrigger(RecalcTrigger,Trigger1Y)),NA())</f>
        <v>-4.4751074562032755E-4</v>
      </c>
    </row>
    <row r="224" spans="2:17" x14ac:dyDescent="0.2">
      <c r="B224" s="39" t="s">
        <v>17</v>
      </c>
      <c r="D224" s="42">
        <f>_xll.qlCalendarAdvance(Calendar,$D223,B224,"f",FALSE)</f>
        <v>43038</v>
      </c>
      <c r="E224" s="139">
        <f>_xll.qlInterestRateIndexValueDate(IndexON,D224)</f>
        <v>43038</v>
      </c>
      <c r="F224" s="155">
        <f>IFERROR(_xll.qlIndexFixing(IndexON,D224,TRUE,_xll.ohTrigger(RecalcTrigger,TriggerON)),NA())</f>
        <v>-3.3015046744067078E-3</v>
      </c>
      <c r="H224" s="42">
        <f>_xll.qlCalendarAdvance(Calendar,$H223,B224,"f",FALSE)</f>
        <v>43038</v>
      </c>
      <c r="I224" s="139">
        <f>_xll.qlInterestRateIndexValueDate(Index1M,$H224)</f>
        <v>43040</v>
      </c>
      <c r="J224" s="144">
        <f>IFERROR(_xll.qlIndexFixing(Index1M,$H224,TRUE,_xll.ohTrigger(RecalcTrigger,Trigger1M)),NA())</f>
        <v>-3.5111410376846841E-3</v>
      </c>
      <c r="K224" s="44">
        <f>IFERROR(_xll.qlIndexFixing(Index3M,H224,TRUE,_xll.ohTrigger(RecalcTrigger,Trigger3M)),NA())</f>
        <v>-2.6406551750656833E-3</v>
      </c>
      <c r="L224" s="44">
        <f>IFERROR(_xll.qlIndexFixing(Index6M,$H224,TRUE,_xll.ohTrigger(RecalcTrigger,Trigger6M)),NA())</f>
        <v>-1.4709664584531903E-3</v>
      </c>
      <c r="M224" s="145">
        <f>IFERROR(_xll.qlIndexFixing(Index1Y,$H224,TRUE,_xll.ohTrigger(RecalcTrigger,Trigger1Y)),NA())</f>
        <v>1.4481033384362224E-5</v>
      </c>
      <c r="N224" s="144">
        <f>IFERROR(_xll.qlIndexFixing(ONIndex1M,I224,TRUE,_xll.ohTrigger(RecalcTrigger,Trigger1M)),NA())</f>
        <v>-3.5203608032663425E-3</v>
      </c>
      <c r="O224" s="44">
        <f>IFERROR(_xll.qlIndexFixing(ONIndex3M,I224,TRUE,_xll.ohTrigger(RecalcTrigger,Trigger3M)),NA())</f>
        <v>-2.711963380650495E-3</v>
      </c>
      <c r="P224" s="44">
        <f>IFERROR(_xll.qlIndexFixing(ONIndex6M,I224,TRUE,_xll.ohTrigger(RecalcTrigger,Trigger6M)),NA())</f>
        <v>-1.6226400198027235E-3</v>
      </c>
      <c r="Q224" s="145">
        <f>IFERROR(_xll.qlIndexFixing(ONIndex1Y,I224,TRUE,_xll.ohTrigger(RecalcTrigger,Trigger1Y)),NA())</f>
        <v>-4.4088548938336913E-4</v>
      </c>
    </row>
    <row r="225" spans="2:17" x14ac:dyDescent="0.2">
      <c r="B225" s="39" t="s">
        <v>17</v>
      </c>
      <c r="D225" s="42">
        <f>_xll.qlCalendarAdvance(Calendar,$D224,B225,"f",FALSE)</f>
        <v>43039</v>
      </c>
      <c r="E225" s="139">
        <f>_xll.qlInterestRateIndexValueDate(IndexON,D225)</f>
        <v>43039</v>
      </c>
      <c r="F225" s="155">
        <f>IFERROR(_xll.qlIndexFixing(IndexON,D225,TRUE,_xll.ohTrigger(RecalcTrigger,TriggerON)),NA())</f>
        <v>-3.301251866072441E-3</v>
      </c>
      <c r="H225" s="42">
        <f>_xll.qlCalendarAdvance(Calendar,$H224,B225,"f",FALSE)</f>
        <v>43039</v>
      </c>
      <c r="I225" s="139">
        <f>_xll.qlInterestRateIndexValueDate(Index1M,$H225)</f>
        <v>43041</v>
      </c>
      <c r="J225" s="144">
        <f>IFERROR(_xll.qlIndexFixing(Index1M,$H225,TRUE,_xll.ohTrigger(RecalcTrigger,Trigger1M)),NA())</f>
        <v>-3.5098293237853517E-3</v>
      </c>
      <c r="K225" s="44">
        <f>IFERROR(_xll.qlIndexFixing(Index3M,H225,TRUE,_xll.ohTrigger(RecalcTrigger,Trigger3M)),NA())</f>
        <v>-2.639710226102693E-3</v>
      </c>
      <c r="L225" s="44">
        <f>IFERROR(_xll.qlIndexFixing(Index6M,$H225,TRUE,_xll.ohTrigger(RecalcTrigger,Trigger6M)),NA())</f>
        <v>-1.4700938989269791E-3</v>
      </c>
      <c r="M225" s="145">
        <f>IFERROR(_xll.qlIndexFixing(Index1Y,$H225,TRUE,_xll.ohTrigger(RecalcTrigger,Trigger1Y)),NA())</f>
        <v>1.7173462453537117E-5</v>
      </c>
      <c r="N225" s="144">
        <f>IFERROR(_xll.qlIndexFixing(ONIndex1M,I225,TRUE,_xll.ohTrigger(RecalcTrigger,Trigger1M)),NA())</f>
        <v>-3.5184358477913236E-3</v>
      </c>
      <c r="O225" s="44">
        <f>IFERROR(_xll.qlIndexFixing(ONIndex3M,I225,TRUE,_xll.ohTrigger(RecalcTrigger,Trigger3M)),NA())</f>
        <v>-2.715003005375749E-3</v>
      </c>
      <c r="P225" s="44">
        <f>IFERROR(_xll.qlIndexFixing(ONIndex6M,I225,TRUE,_xll.ohTrigger(RecalcTrigger,Trigger6M)),NA())</f>
        <v>-1.6172584419260616E-3</v>
      </c>
      <c r="Q225" s="145">
        <f>IFERROR(_xll.qlIndexFixing(ONIndex1Y,I225,TRUE,_xll.ohTrigger(RecalcTrigger,Trigger1Y)),NA())</f>
        <v>-4.3425702429988888E-4</v>
      </c>
    </row>
    <row r="226" spans="2:17" x14ac:dyDescent="0.2">
      <c r="B226" s="39" t="s">
        <v>17</v>
      </c>
      <c r="D226" s="42">
        <f>_xll.qlCalendarAdvance(Calendar,$D225,B226,"f",FALSE)</f>
        <v>43040</v>
      </c>
      <c r="E226" s="139">
        <f>_xll.qlInterestRateIndexValueDate(IndexON,D226)</f>
        <v>43040</v>
      </c>
      <c r="F226" s="155">
        <f>IFERROR(_xll.qlIndexFixing(IndexON,D226,TRUE,_xll.ohTrigger(RecalcTrigger,TriggerON)),NA())</f>
        <v>-3.3010098110564101E-3</v>
      </c>
      <c r="H226" s="42">
        <f>_xll.qlCalendarAdvance(Calendar,$H225,B226,"f",FALSE)</f>
        <v>43040</v>
      </c>
      <c r="I226" s="139">
        <f>_xll.qlInterestRateIndexValueDate(Index1M,$H226)</f>
        <v>43042</v>
      </c>
      <c r="J226" s="144">
        <f>IFERROR(_xll.qlIndexFixing(Index1M,$H226,TRUE,_xll.ohTrigger(RecalcTrigger,Trigger1M)),NA())</f>
        <v>-3.5094568814570026E-3</v>
      </c>
      <c r="K226" s="44">
        <f>IFERROR(_xll.qlIndexFixing(Index3M,H226,TRUE,_xll.ohTrigger(RecalcTrigger,Trigger3M)),NA())</f>
        <v>-2.6384718693005208E-3</v>
      </c>
      <c r="L226" s="44">
        <f>IFERROR(_xll.qlIndexFixing(Index6M,$H226,TRUE,_xll.ohTrigger(RecalcTrigger,Trigger6M)),NA())</f>
        <v>-1.4680233286411431E-3</v>
      </c>
      <c r="M226" s="145">
        <f>IFERROR(_xll.qlIndexFixing(Index1Y,$H226,TRUE,_xll.ohTrigger(RecalcTrigger,Trigger1Y)),NA())</f>
        <v>2.2670036295711508E-5</v>
      </c>
      <c r="N226" s="144">
        <f>IFERROR(_xll.qlIndexFixing(ONIndex1M,I226,TRUE,_xll.ohTrigger(RecalcTrigger,Trigger1M)),NA())</f>
        <v>-3.5174995281295196E-3</v>
      </c>
      <c r="O226" s="44">
        <f>IFERROR(_xll.qlIndexFixing(ONIndex3M,I226,TRUE,_xll.ohTrigger(RecalcTrigger,Trigger3M)),NA())</f>
        <v>-2.7163586570866372E-3</v>
      </c>
      <c r="P226" s="44">
        <f>IFERROR(_xll.qlIndexFixing(ONIndex6M,I226,TRUE,_xll.ohTrigger(RecalcTrigger,Trigger6M)),NA())</f>
        <v>-1.6144037926091315E-3</v>
      </c>
      <c r="Q226" s="145">
        <f>IFERROR(_xll.qlIndexFixing(ONIndex1Y,I226,TRUE,_xll.ohTrigger(RecalcTrigger,Trigger1Y)),NA())</f>
        <v>-4.3094041403346495E-4</v>
      </c>
    </row>
    <row r="227" spans="2:17" x14ac:dyDescent="0.2">
      <c r="B227" s="39" t="s">
        <v>17</v>
      </c>
      <c r="D227" s="42">
        <f>_xll.qlCalendarAdvance(Calendar,$D226,B227,"f",FALSE)</f>
        <v>43041</v>
      </c>
      <c r="E227" s="139">
        <f>_xll.qlInterestRateIndexValueDate(IndexON,D227)</f>
        <v>43041</v>
      </c>
      <c r="F227" s="155">
        <f>IFERROR(_xll.qlIndexFixing(IndexON,D227,TRUE,_xll.ohTrigger(RecalcTrigger,TriggerON)),NA())</f>
        <v>-3.3007788926520121E-3</v>
      </c>
      <c r="H227" s="42">
        <f>_xll.qlCalendarAdvance(Calendar,$H226,B227,"f",FALSE)</f>
        <v>43041</v>
      </c>
      <c r="I227" s="139">
        <f>_xll.qlInterestRateIndexValueDate(Index1M,$H227)</f>
        <v>43045</v>
      </c>
      <c r="J227" s="144">
        <f>IFERROR(_xll.qlIndexFixing(Index1M,$H227,TRUE,_xll.ohTrigger(RecalcTrigger,Trigger1M)),NA())</f>
        <v>-3.507818954159081E-3</v>
      </c>
      <c r="K227" s="44">
        <f>IFERROR(_xll.qlIndexFixing(Index3M,H227,TRUE,_xll.ohTrigger(RecalcTrigger,Trigger3M)),NA())</f>
        <v>-2.636015319482027E-3</v>
      </c>
      <c r="L227" s="44">
        <f>IFERROR(_xll.qlIndexFixing(Index6M,$H227,TRUE,_xll.ohTrigger(RecalcTrigger,Trigger6M)),NA())</f>
        <v>-1.4606797777918488E-3</v>
      </c>
      <c r="M227" s="145">
        <f>IFERROR(_xll.qlIndexFixing(Index1Y,$H227,TRUE,_xll.ohTrigger(RecalcTrigger,Trigger1Y)),NA())</f>
        <v>2.7890832246048307E-5</v>
      </c>
      <c r="N227" s="144">
        <f>IFERROR(_xll.qlIndexFixing(ONIndex1M,I227,TRUE,_xll.ohTrigger(RecalcTrigger,Trigger1M)),NA())</f>
        <v>-3.5165897771749499E-3</v>
      </c>
      <c r="O227" s="44">
        <f>IFERROR(_xll.qlIndexFixing(ONIndex3M,I227,TRUE,_xll.ohTrigger(RecalcTrigger,Trigger3M)),NA())</f>
        <v>-2.7176196808120778E-3</v>
      </c>
      <c r="P227" s="44">
        <f>IFERROR(_xll.qlIndexFixing(ONIndex6M,I227,TRUE,_xll.ohTrigger(RecalcTrigger,Trigger6M)),NA())</f>
        <v>-1.6114512531162362E-3</v>
      </c>
      <c r="Q227" s="145">
        <f>IFERROR(_xll.qlIndexFixing(ONIndex1Y,I227,TRUE,_xll.ohTrigger(RecalcTrigger,Trigger1Y)),NA())</f>
        <v>-4.2762256108108687E-4</v>
      </c>
    </row>
    <row r="228" spans="2:17" x14ac:dyDescent="0.2">
      <c r="B228" s="39" t="s">
        <v>17</v>
      </c>
      <c r="D228" s="42">
        <f>_xll.qlCalendarAdvance(Calendar,$D227,B228,"f",FALSE)</f>
        <v>43042</v>
      </c>
      <c r="E228" s="139">
        <f>_xll.qlInterestRateIndexValueDate(IndexON,D228)</f>
        <v>43042</v>
      </c>
      <c r="F228" s="155">
        <f>IFERROR(_xll.qlIndexFixing(IndexON,D228,TRUE,_xll.ohTrigger(RecalcTrigger,TriggerON)),NA())</f>
        <v>-3.3003287369526291E-3</v>
      </c>
      <c r="H228" s="42">
        <f>_xll.qlCalendarAdvance(Calendar,$H227,B228,"f",FALSE)</f>
        <v>43042</v>
      </c>
      <c r="I228" s="139">
        <f>_xll.qlInterestRateIndexValueDate(Index1M,$H228)</f>
        <v>43046</v>
      </c>
      <c r="J228" s="144">
        <f>IFERROR(_xll.qlIndexFixing(Index1M,$H228,TRUE,_xll.ohTrigger(RecalcTrigger,Trigger1M)),NA())</f>
        <v>-3.5072069122286109E-3</v>
      </c>
      <c r="K228" s="44">
        <f>IFERROR(_xll.qlIndexFixing(Index3M,H228,TRUE,_xll.ohTrigger(RecalcTrigger,Trigger3M)),NA())</f>
        <v>-2.6351015693807911E-3</v>
      </c>
      <c r="L228" s="44">
        <f>IFERROR(_xll.qlIndexFixing(Index6M,$H228,TRUE,_xll.ohTrigger(RecalcTrigger,Trigger6M)),NA())</f>
        <v>-1.4598212603778946E-3</v>
      </c>
      <c r="M228" s="145">
        <f>IFERROR(_xll.qlIndexFixing(Index1Y,$H228,TRUE,_xll.ohTrigger(RecalcTrigger,Trigger1Y)),NA())</f>
        <v>3.0557422518696143E-5</v>
      </c>
      <c r="N228" s="144">
        <f>IFERROR(_xll.qlIndexFixing(ONIndex1M,I228,TRUE,_xll.ohTrigger(RecalcTrigger,Trigger1M)),NA())</f>
        <v>-3.5157069599156543E-3</v>
      </c>
      <c r="O228" s="44">
        <f>IFERROR(_xll.qlIndexFixing(ONIndex3M,I228,TRUE,_xll.ohTrigger(RecalcTrigger,Trigger3M)),NA())</f>
        <v>-2.7187845695975099E-3</v>
      </c>
      <c r="P228" s="44">
        <f>IFERROR(_xll.qlIndexFixing(ONIndex6M,I228,TRUE,_xll.ohTrigger(RecalcTrigger,Trigger6M)),NA())</f>
        <v>-1.6083996441906834E-3</v>
      </c>
      <c r="Q228" s="145">
        <f>IFERROR(_xll.qlIndexFixing(ONIndex1Y,I228,TRUE,_xll.ohTrigger(RecalcTrigger,Trigger1Y)),NA())</f>
        <v>-4.2430347999111717E-4</v>
      </c>
    </row>
    <row r="229" spans="2:17" x14ac:dyDescent="0.2">
      <c r="B229" s="39" t="s">
        <v>17</v>
      </c>
      <c r="D229" s="42">
        <f>_xll.qlCalendarAdvance(Calendar,$D228,B229,"f",FALSE)</f>
        <v>43045</v>
      </c>
      <c r="E229" s="139">
        <f>_xll.qlInterestRateIndexValueDate(IndexON,D229)</f>
        <v>43045</v>
      </c>
      <c r="F229" s="155">
        <f>IFERROR(_xll.qlIndexFixing(IndexON,D229,TRUE,_xll.ohTrigger(RecalcTrigger,TriggerON)),NA())</f>
        <v>-3.299982172082494E-3</v>
      </c>
      <c r="H229" s="42">
        <f>_xll.qlCalendarAdvance(Calendar,$H228,B229,"f",FALSE)</f>
        <v>43045</v>
      </c>
      <c r="I229" s="139">
        <f>_xll.qlInterestRateIndexValueDate(Index1M,$H229)</f>
        <v>43047</v>
      </c>
      <c r="J229" s="144">
        <f>IFERROR(_xll.qlIndexFixing(Index1M,$H229,TRUE,_xll.ohTrigger(RecalcTrigger,Trigger1M)),NA())</f>
        <v>-3.506610488879236E-3</v>
      </c>
      <c r="K229" s="44">
        <f>IFERROR(_xll.qlIndexFixing(Index3M,H229,TRUE,_xll.ohTrigger(RecalcTrigger,Trigger3M)),NA())</f>
        <v>-2.6341872492064364E-3</v>
      </c>
      <c r="L229" s="44">
        <f>IFERROR(_xll.qlIndexFixing(Index6M,$H229,TRUE,_xll.ohTrigger(RecalcTrigger,Trigger6M)),NA())</f>
        <v>-1.457789704628191E-3</v>
      </c>
      <c r="M229" s="145">
        <f>IFERROR(_xll.qlIndexFixing(Index1Y,$H229,TRUE,_xll.ohTrigger(RecalcTrigger,Trigger1Y)),NA())</f>
        <v>3.3219047629254282E-5</v>
      </c>
      <c r="N229" s="144">
        <f>IFERROR(_xll.qlIndexFixing(ONIndex1M,I229,TRUE,_xll.ohTrigger(RecalcTrigger,Trigger1M)),NA())</f>
        <v>-3.5139986240162457E-3</v>
      </c>
      <c r="O229" s="44">
        <f>IFERROR(_xll.qlIndexFixing(ONIndex3M,I229,TRUE,_xll.ohTrigger(RecalcTrigger,Trigger3M)),NA())</f>
        <v>-2.7207657987915468E-3</v>
      </c>
      <c r="P229" s="44">
        <f>IFERROR(_xll.qlIndexFixing(ONIndex6M,I229,TRUE,_xll.ohTrigger(RecalcTrigger,Trigger6M)),NA())</f>
        <v>-1.6019531736599646E-3</v>
      </c>
      <c r="Q229" s="145">
        <f>IFERROR(_xll.qlIndexFixing(ONIndex1Y,I229,TRUE,_xll.ohTrigger(RecalcTrigger,Trigger1Y)),NA())</f>
        <v>-4.1766081288141521E-4</v>
      </c>
    </row>
    <row r="230" spans="2:17" x14ac:dyDescent="0.2">
      <c r="B230" s="39" t="s">
        <v>17</v>
      </c>
      <c r="D230" s="42">
        <f>_xll.qlCalendarAdvance(Calendar,$D229,B230,"f",FALSE)</f>
        <v>43046</v>
      </c>
      <c r="E230" s="139">
        <f>_xll.qlInterestRateIndexValueDate(IndexON,D230)</f>
        <v>43046</v>
      </c>
      <c r="F230" s="155">
        <f>IFERROR(_xll.qlIndexFixing(IndexON,D230,TRUE,_xll.ohTrigger(RecalcTrigger,TriggerON)),NA())</f>
        <v>-3.2998155777841376E-3</v>
      </c>
      <c r="H230" s="42">
        <f>_xll.qlCalendarAdvance(Calendar,$H229,B230,"f",FALSE)</f>
        <v>43046</v>
      </c>
      <c r="I230" s="139">
        <f>_xll.qlInterestRateIndexValueDate(Index1M,$H230)</f>
        <v>43048</v>
      </c>
      <c r="J230" s="144">
        <f>IFERROR(_xll.qlIndexFixing(Index1M,$H230,TRUE,_xll.ohTrigger(RecalcTrigger,Trigger1M)),NA())</f>
        <v>-3.5054897849895461E-3</v>
      </c>
      <c r="K230" s="44">
        <f>IFERROR(_xll.qlIndexFixing(Index3M,H230,TRUE,_xll.ohTrigger(RecalcTrigger,Trigger3M)),NA())</f>
        <v>-2.6332700474145281E-3</v>
      </c>
      <c r="L230" s="44">
        <f>IFERROR(_xll.qlIndexFixing(Index6M,$H230,TRUE,_xll.ohTrigger(RecalcTrigger,Trigger6M)),NA())</f>
        <v>-1.4557652976140134E-3</v>
      </c>
      <c r="M230" s="145">
        <f>IFERROR(_xll.qlIndexFixing(Index1Y,$H230,TRUE,_xll.ohTrigger(RecalcTrigger,Trigger1Y)),NA())</f>
        <v>3.587577639675539E-5</v>
      </c>
      <c r="N230" s="144">
        <f>IFERROR(_xll.qlIndexFixing(ONIndex1M,I230,TRUE,_xll.ohTrigger(RecalcTrigger,Trigger1M)),NA())</f>
        <v>-3.5124523124441254E-3</v>
      </c>
      <c r="O230" s="44">
        <f>IFERROR(_xll.qlIndexFixing(ONIndex3M,I230,TRUE,_xll.ohTrigger(RecalcTrigger,Trigger3M)),NA())</f>
        <v>-2.7224526333302634E-3</v>
      </c>
      <c r="P230" s="44">
        <f>IFERROR(_xll.qlIndexFixing(ONIndex6M,I230,TRUE,_xll.ohTrigger(RecalcTrigger,Trigger6M)),NA())</f>
        <v>-1.5951789412582684E-3</v>
      </c>
      <c r="Q230" s="145">
        <f>IFERROR(_xll.qlIndexFixing(ONIndex1Y,I230,TRUE,_xll.ohTrigger(RecalcTrigger,Trigger1Y)),NA())</f>
        <v>-4.1101516758068612E-4</v>
      </c>
    </row>
    <row r="231" spans="2:17" x14ac:dyDescent="0.2">
      <c r="B231" s="39" t="s">
        <v>17</v>
      </c>
      <c r="D231" s="42">
        <f>_xll.qlCalendarAdvance(Calendar,$D230,B231,"f",FALSE)</f>
        <v>43047</v>
      </c>
      <c r="E231" s="139">
        <f>_xll.qlInterestRateIndexValueDate(IndexON,D231)</f>
        <v>43047</v>
      </c>
      <c r="F231" s="155">
        <f>IFERROR(_xll.qlIndexFixing(IndexON,D231,TRUE,_xll.ohTrigger(RecalcTrigger,TriggerON)),NA())</f>
        <v>-3.2996622405612186E-3</v>
      </c>
      <c r="H231" s="42">
        <f>_xll.qlCalendarAdvance(Calendar,$H230,B231,"f",FALSE)</f>
        <v>43047</v>
      </c>
      <c r="I231" s="139">
        <f>_xll.qlInterestRateIndexValueDate(Index1M,$H231)</f>
        <v>43049</v>
      </c>
      <c r="J231" s="144">
        <f>IFERROR(_xll.qlIndexFixing(Index1M,$H231,TRUE,_xll.ohTrigger(RecalcTrigger,Trigger1M)),NA())</f>
        <v>-3.5051944299143104E-3</v>
      </c>
      <c r="K231" s="44">
        <f>IFERROR(_xll.qlIndexFixing(Index3M,H231,TRUE,_xll.ohTrigger(RecalcTrigger,Trigger3M)),NA())</f>
        <v>-2.632350516827526E-3</v>
      </c>
      <c r="L231" s="44">
        <f>IFERROR(_xll.qlIndexFixing(Index6M,$H231,TRUE,_xll.ohTrigger(RecalcTrigger,Trigger6M)),NA())</f>
        <v>-1.4537478219293794E-3</v>
      </c>
      <c r="M231" s="145">
        <f>IFERROR(_xll.qlIndexFixing(Index1Y,$H231,TRUE,_xll.ohTrigger(RecalcTrigger,Trigger1Y)),NA())</f>
        <v>4.1293258731931048E-5</v>
      </c>
      <c r="N231" s="144">
        <f>IFERROR(_xll.qlIndexFixing(ONIndex1M,I231,TRUE,_xll.ohTrigger(RecalcTrigger,Trigger1M)),NA())</f>
        <v>-3.5117096282100135E-3</v>
      </c>
      <c r="O231" s="44">
        <f>IFERROR(_xll.qlIndexFixing(ONIndex3M,I231,TRUE,_xll.ohTrigger(RecalcTrigger,Trigger3M)),NA())</f>
        <v>-2.7231142412986742E-3</v>
      </c>
      <c r="P231" s="44">
        <f>IFERROR(_xll.qlIndexFixing(ONIndex6M,I231,TRUE,_xll.ohTrigger(RecalcTrigger,Trigger6M)),NA())</f>
        <v>-1.5916143045924258E-3</v>
      </c>
      <c r="Q231" s="145">
        <f>IFERROR(_xll.qlIndexFixing(ONIndex1Y,I231,TRUE,_xll.ohTrigger(RecalcTrigger,Trigger1Y)),NA())</f>
        <v>-4.0769016570685324E-4</v>
      </c>
    </row>
    <row r="232" spans="2:17" x14ac:dyDescent="0.2">
      <c r="B232" s="39" t="s">
        <v>17</v>
      </c>
      <c r="D232" s="42">
        <f>_xll.qlCalendarAdvance(Calendar,$D231,B232,"f",FALSE)</f>
        <v>43048</v>
      </c>
      <c r="E232" s="139">
        <f>_xll.qlInterestRateIndexValueDate(IndexON,D232)</f>
        <v>43048</v>
      </c>
      <c r="F232" s="155">
        <f>IFERROR(_xll.qlIndexFixing(IndexON,D232,TRUE,_xll.ohTrigger(RecalcTrigger,TriggerON)),NA())</f>
        <v>-3.299522271045241E-3</v>
      </c>
      <c r="H232" s="42">
        <f>_xll.qlCalendarAdvance(Calendar,$H231,B232,"f",FALSE)</f>
        <v>43048</v>
      </c>
      <c r="I232" s="139">
        <f>_xll.qlInterestRateIndexValueDate(Index1M,$H232)</f>
        <v>43052</v>
      </c>
      <c r="J232" s="144">
        <f>IFERROR(_xll.qlIndexFixing(Index1M,$H232,TRUE,_xll.ohTrigger(RecalcTrigger,Trigger1M)),NA())</f>
        <v>-3.5038338110555678E-3</v>
      </c>
      <c r="K232" s="44">
        <f>IFERROR(_xll.qlIndexFixing(Index3M,H232,TRUE,_xll.ohTrigger(RecalcTrigger,Trigger3M)),NA())</f>
        <v>-2.6295255692765362E-3</v>
      </c>
      <c r="L232" s="44">
        <f>IFERROR(_xll.qlIndexFixing(Index6M,$H232,TRUE,_xll.ohTrigger(RecalcTrigger,Trigger6M)),NA())</f>
        <v>-1.446557600246015E-3</v>
      </c>
      <c r="M232" s="145">
        <f>IFERROR(_xll.qlIndexFixing(Index1Y,$H232,TRUE,_xll.ohTrigger(RecalcTrigger,Trigger1Y)),NA())</f>
        <v>4.6455123711436116E-5</v>
      </c>
      <c r="N232" s="144">
        <f>IFERROR(_xll.qlIndexFixing(ONIndex1M,I232,TRUE,_xll.ohTrigger(RecalcTrigger,Trigger1M)),NA())</f>
        <v>-3.5109960640022919E-3</v>
      </c>
      <c r="O232" s="44">
        <f>IFERROR(_xll.qlIndexFixing(ONIndex3M,I232,TRUE,_xll.ohTrigger(RecalcTrigger,Trigger3M)),NA())</f>
        <v>-2.7236706717204129E-3</v>
      </c>
      <c r="P232" s="44">
        <f>IFERROR(_xll.qlIndexFixing(ONIndex6M,I232,TRUE,_xll.ohTrigger(RecalcTrigger,Trigger6M)),NA())</f>
        <v>-1.5879435254717578E-3</v>
      </c>
      <c r="Q232" s="145">
        <f>IFERROR(_xll.qlIndexFixing(ONIndex1Y,I232,TRUE,_xll.ohTrigger(RecalcTrigger,Trigger1Y)),NA())</f>
        <v>-4.0436402346522016E-4</v>
      </c>
    </row>
    <row r="233" spans="2:17" x14ac:dyDescent="0.2">
      <c r="B233" s="39" t="s">
        <v>17</v>
      </c>
      <c r="D233" s="42">
        <f>_xll.qlCalendarAdvance(Calendar,$D232,B233,"f",FALSE)</f>
        <v>43049</v>
      </c>
      <c r="E233" s="139">
        <f>_xll.qlInterestRateIndexValueDate(IndexON,D233)</f>
        <v>43049</v>
      </c>
      <c r="F233" s="155">
        <f>IFERROR(_xll.qlIndexFixing(IndexON,D233,TRUE,_xll.ohTrigger(RecalcTrigger,TriggerON)),NA())</f>
        <v>-3.2992572103118789E-3</v>
      </c>
      <c r="H233" s="42">
        <f>_xll.qlCalendarAdvance(Calendar,$H232,B233,"f",FALSE)</f>
        <v>43049</v>
      </c>
      <c r="I233" s="139">
        <f>_xll.qlInterestRateIndexValueDate(Index1M,$H233)</f>
        <v>43053</v>
      </c>
      <c r="J233" s="144">
        <f>IFERROR(_xll.qlIndexFixing(Index1M,$H233,TRUE,_xll.ohTrigger(RecalcTrigger,Trigger1M)),NA())</f>
        <v>-3.5033136293671774E-3</v>
      </c>
      <c r="K233" s="44">
        <f>IFERROR(_xll.qlIndexFixing(Index3M,H233,TRUE,_xll.ohTrigger(RecalcTrigger,Trigger3M)),NA())</f>
        <v>-2.6285586623146485E-3</v>
      </c>
      <c r="L233" s="44">
        <f>IFERROR(_xll.qlIndexFixing(Index6M,$H233,TRUE,_xll.ohTrigger(RecalcTrigger,Trigger6M)),NA())</f>
        <v>-1.4457428940276248E-3</v>
      </c>
      <c r="M233" s="145">
        <f>IFERROR(_xll.qlIndexFixing(Index1Y,$H233,TRUE,_xll.ohTrigger(RecalcTrigger,Trigger1Y)),NA())</f>
        <v>4.9088422344830368E-5</v>
      </c>
      <c r="N233" s="144">
        <f>IFERROR(_xll.qlIndexFixing(ONIndex1M,I233,TRUE,_xll.ohTrigger(RecalcTrigger,Trigger1M)),NA())</f>
        <v>-3.5103119838897356E-3</v>
      </c>
      <c r="O233" s="44">
        <f>IFERROR(_xll.qlIndexFixing(ONIndex3M,I233,TRUE,_xll.ohTrigger(RecalcTrigger,Trigger3M)),NA())</f>
        <v>-2.7241204178807266E-3</v>
      </c>
      <c r="P233" s="44">
        <f>IFERROR(_xll.qlIndexFixing(ONIndex6M,I233,TRUE,_xll.ohTrigger(RecalcTrigger,Trigger6M)),NA())</f>
        <v>-1.5841654255988047E-3</v>
      </c>
      <c r="Q233" s="145">
        <f>IFERROR(_xll.qlIndexFixing(ONIndex1Y,I233,TRUE,_xll.ohTrigger(RecalcTrigger,Trigger1Y)),NA())</f>
        <v>-4.0103675560398955E-4</v>
      </c>
    </row>
    <row r="234" spans="2:17" x14ac:dyDescent="0.2">
      <c r="B234" s="39" t="s">
        <v>17</v>
      </c>
      <c r="D234" s="42">
        <f>_xll.qlCalendarAdvance(Calendar,$D233,B234,"f",FALSE)</f>
        <v>43052</v>
      </c>
      <c r="E234" s="139">
        <f>_xll.qlInterestRateIndexValueDate(IndexON,D234)</f>
        <v>43052</v>
      </c>
      <c r="F234" s="155">
        <f>IFERROR(_xll.qlIndexFixing(IndexON,D234,TRUE,_xll.ohTrigger(RecalcTrigger,TriggerON)),NA())</f>
        <v>-3.2990982942315838E-3</v>
      </c>
      <c r="H234" s="42">
        <f>_xll.qlCalendarAdvance(Calendar,$H233,B234,"f",FALSE)</f>
        <v>43052</v>
      </c>
      <c r="I234" s="139">
        <f>_xll.qlInterestRateIndexValueDate(Index1M,$H234)</f>
        <v>43054</v>
      </c>
      <c r="J234" s="144">
        <f>IFERROR(_xll.qlIndexFixing(Index1M,$H234,TRUE,_xll.ohTrigger(RecalcTrigger,Trigger1M)),NA())</f>
        <v>-3.5028031323531827E-3</v>
      </c>
      <c r="K234" s="44">
        <f>IFERROR(_xll.qlIndexFixing(Index3M,H234,TRUE,_xll.ohTrigger(RecalcTrigger,Trigger3M)),NA())</f>
        <v>-2.627574630114142E-3</v>
      </c>
      <c r="L234" s="44">
        <f>IFERROR(_xll.qlIndexFixing(Index6M,$H234,TRUE,_xll.ohTrigger(RecalcTrigger,Trigger6M)),NA())</f>
        <v>-1.4437568235831672E-3</v>
      </c>
      <c r="M234" s="145">
        <f>IFERROR(_xll.qlIndexFixing(Index1Y,$H234,TRUE,_xll.ohTrigger(RecalcTrigger,Trigger1Y)),NA())</f>
        <v>5.1717249128265793E-5</v>
      </c>
      <c r="N234" s="144">
        <f>IFERROR(_xll.qlIndexFixing(ONIndex1M,I234,TRUE,_xll.ohTrigger(RecalcTrigger,Trigger1M)),NA())</f>
        <v>-3.5090097231771367E-3</v>
      </c>
      <c r="O234" s="44">
        <f>IFERROR(_xll.qlIndexFixing(ONIndex3M,I234,TRUE,_xll.ohTrigger(RecalcTrigger,Trigger3M)),NA())</f>
        <v>-2.7246361387867069E-3</v>
      </c>
      <c r="P234" s="44">
        <f>IFERROR(_xll.qlIndexFixing(ONIndex6M,I234,TRUE,_xll.ohTrigger(RecalcTrigger,Trigger6M)),NA())</f>
        <v>-1.5762386937012707E-3</v>
      </c>
      <c r="Q234" s="145">
        <f>IFERROR(_xll.qlIndexFixing(ONIndex1Y,I234,TRUE,_xll.ohTrigger(RecalcTrigger,Trigger1Y)),NA())</f>
        <v>-3.9437810887665847E-4</v>
      </c>
    </row>
    <row r="235" spans="2:17" x14ac:dyDescent="0.2">
      <c r="B235" s="39" t="s">
        <v>17</v>
      </c>
      <c r="D235" s="42">
        <f>_xll.qlCalendarAdvance(Calendar,$D234,B235,"f",FALSE)</f>
        <v>43053</v>
      </c>
      <c r="E235" s="139">
        <f>_xll.qlInterestRateIndexValueDate(IndexON,D235)</f>
        <v>43053</v>
      </c>
      <c r="F235" s="155">
        <f>IFERROR(_xll.qlIndexFixing(IndexON,D235,TRUE,_xll.ohTrigger(RecalcTrigger,TriggerON)),NA())</f>
        <v>-3.2990268310362225E-3</v>
      </c>
      <c r="H235" s="42">
        <f>_xll.qlCalendarAdvance(Calendar,$H234,B235,"f",FALSE)</f>
        <v>43053</v>
      </c>
      <c r="I235" s="139">
        <f>_xll.qlInterestRateIndexValueDate(Index1M,$H235)</f>
        <v>43055</v>
      </c>
      <c r="J235" s="144">
        <f>IFERROR(_xll.qlIndexFixing(Index1M,$H235,TRUE,_xll.ohTrigger(RecalcTrigger,Trigger1M)),NA())</f>
        <v>-3.5017971696198191E-3</v>
      </c>
      <c r="K235" s="44">
        <f>IFERROR(_xll.qlIndexFixing(Index3M,H235,TRUE,_xll.ohTrigger(RecalcTrigger,Trigger3M)),NA())</f>
        <v>-2.6265710363451832E-3</v>
      </c>
      <c r="L235" s="44">
        <f>IFERROR(_xll.qlIndexFixing(Index6M,$H235,TRUE,_xll.ohTrigger(RecalcTrigger,Trigger6M)),NA())</f>
        <v>-1.441776385852894E-3</v>
      </c>
      <c r="M235" s="145">
        <f>IFERROR(_xll.qlIndexFixing(Index1Y,$H235,TRUE,_xll.ohTrigger(RecalcTrigger,Trigger1Y)),NA())</f>
        <v>5.4341676739606126E-5</v>
      </c>
      <c r="N235" s="144">
        <f>IFERROR(_xll.qlIndexFixing(ONIndex1M,I235,TRUE,_xll.ohTrigger(RecalcTrigger,Trigger1M)),NA())</f>
        <v>-3.5078777950392492E-3</v>
      </c>
      <c r="O235" s="44">
        <f>IFERROR(_xll.qlIndexFixing(ONIndex3M,I235,TRUE,_xll.ohTrigger(RecalcTrigger,Trigger3M)),NA())</f>
        <v>-2.7248224174192259E-3</v>
      </c>
      <c r="P235" s="44">
        <f>IFERROR(_xll.qlIndexFixing(ONIndex6M,I235,TRUE,_xll.ohTrigger(RecalcTrigger,Trigger6M)),NA())</f>
        <v>-1.5679562401249569E-3</v>
      </c>
      <c r="Q235" s="145">
        <f>IFERROR(_xll.qlIndexFixing(ONIndex1Y,I235,TRUE,_xll.ohTrigger(RecalcTrigger,Trigger1Y)),NA())</f>
        <v>-3.8771672048909522E-4</v>
      </c>
    </row>
    <row r="236" spans="2:17" x14ac:dyDescent="0.2">
      <c r="B236" s="39" t="s">
        <v>17</v>
      </c>
      <c r="D236" s="42">
        <f>_xll.qlCalendarAdvance(Calendar,$D235,B236,"f",FALSE)</f>
        <v>43054</v>
      </c>
      <c r="E236" s="139">
        <f>_xll.qlInterestRateIndexValueDate(IndexON,D236)</f>
        <v>43054</v>
      </c>
      <c r="F236" s="155">
        <f>IFERROR(_xll.qlIndexFixing(IndexON,D236,TRUE,_xll.ohTrigger(RecalcTrigger,TriggerON)),NA())</f>
        <v>-3.2989694024143645E-3</v>
      </c>
      <c r="H236" s="42">
        <f>_xll.qlCalendarAdvance(Calendar,$H235,B236,"f",FALSE)</f>
        <v>43054</v>
      </c>
      <c r="I236" s="139">
        <f>_xll.qlInterestRateIndexValueDate(Index1M,$H236)</f>
        <v>43056</v>
      </c>
      <c r="J236" s="144">
        <f>IFERROR(_xll.qlIndexFixing(Index1M,$H236,TRUE,_xll.ohTrigger(RecalcTrigger,Trigger1M)),NA())</f>
        <v>-3.501556641403886E-3</v>
      </c>
      <c r="K236" s="44">
        <f>IFERROR(_xll.qlIndexFixing(Index3M,H236,TRUE,_xll.ohTrigger(RecalcTrigger,Trigger3M)),NA())</f>
        <v>-2.6255315039718746E-3</v>
      </c>
      <c r="L236" s="44">
        <f>IFERROR(_xll.qlIndexFixing(Index6M,$H236,TRUE,_xll.ohTrigger(RecalcTrigger,Trigger6M)),NA())</f>
        <v>-1.4398013653740198E-3</v>
      </c>
      <c r="M236" s="145">
        <f>IFERROR(_xll.qlIndexFixing(Index1Y,$H236,TRUE,_xll.ohTrigger(RecalcTrigger,Trigger1Y)),NA())</f>
        <v>5.9691982474510094E-5</v>
      </c>
      <c r="N236" s="144">
        <f>IFERROR(_xll.qlIndexFixing(ONIndex1M,I236,TRUE,_xll.ohTrigger(RecalcTrigger,Trigger1M)),NA())</f>
        <v>-3.5073466026291911E-3</v>
      </c>
      <c r="O236" s="44">
        <f>IFERROR(_xll.qlIndexFixing(ONIndex3M,I236,TRUE,_xll.ohTrigger(RecalcTrigger,Trigger3M)),NA())</f>
        <v>-2.724716135955596E-3</v>
      </c>
      <c r="P236" s="44">
        <f>IFERROR(_xll.qlIndexFixing(ONIndex6M,I236,TRUE,_xll.ohTrigger(RecalcTrigger,Trigger6M)),NA())</f>
        <v>-1.5636238529959101E-3</v>
      </c>
      <c r="Q236" s="145">
        <f>IFERROR(_xll.qlIndexFixing(ONIndex1Y,I236,TRUE,_xll.ohTrigger(RecalcTrigger,Trigger1Y)),NA())</f>
        <v>-3.8438404387441949E-4</v>
      </c>
    </row>
    <row r="237" spans="2:17" x14ac:dyDescent="0.2">
      <c r="B237" s="39" t="s">
        <v>17</v>
      </c>
      <c r="D237" s="42">
        <f>_xll.qlCalendarAdvance(Calendar,$D236,B237,"f",FALSE)</f>
        <v>43055</v>
      </c>
      <c r="E237" s="139">
        <f>_xll.qlInterestRateIndexValueDate(IndexON,D237)</f>
        <v>43055</v>
      </c>
      <c r="F237" s="155">
        <f>IFERROR(_xll.qlIndexFixing(IndexON,D237,TRUE,_xll.ohTrigger(RecalcTrigger,TriggerON)),NA())</f>
        <v>-3.2989261197169384E-3</v>
      </c>
      <c r="H237" s="42">
        <f>_xll.qlCalendarAdvance(Calendar,$H236,B237,"f",FALSE)</f>
        <v>43055</v>
      </c>
      <c r="I237" s="139">
        <f>_xll.qlInterestRateIndexValueDate(Index1M,$H237)</f>
        <v>43059</v>
      </c>
      <c r="J237" s="144">
        <f>IFERROR(_xll.qlIndexFixing(Index1M,$H237,TRUE,_xll.ohTrigger(RecalcTrigger,Trigger1M)),NA())</f>
        <v>-3.5003641734290269E-3</v>
      </c>
      <c r="K237" s="44">
        <f>IFERROR(_xll.qlIndexFixing(Index3M,H237,TRUE,_xll.ohTrigger(RecalcTrigger,Trigger3M)),NA())</f>
        <v>-2.6223116950029471E-3</v>
      </c>
      <c r="L237" s="44">
        <f>IFERROR(_xll.qlIndexFixing(Index6M,$H237,TRUE,_xll.ohTrigger(RecalcTrigger,Trigger6M)),NA())</f>
        <v>-1.432692234617188E-3</v>
      </c>
      <c r="M237" s="145">
        <f>IFERROR(_xll.qlIndexFixing(Index1Y,$H237,TRUE,_xll.ohTrigger(RecalcTrigger,Trigger1Y)),NA())</f>
        <v>6.479686833931764E-5</v>
      </c>
      <c r="N237" s="144">
        <f>IFERROR(_xll.qlIndexFixing(ONIndex1M,I237,TRUE,_xll.ohTrigger(RecalcTrigger,Trigger1M)),NA())</f>
        <v>-3.5068421013084716E-3</v>
      </c>
      <c r="O237" s="44">
        <f>IFERROR(_xll.qlIndexFixing(ONIndex3M,I237,TRUE,_xll.ohTrigger(RecalcTrigger,Trigger3M)),NA())</f>
        <v>-2.7244789440494799E-3</v>
      </c>
      <c r="P237" s="44">
        <f>IFERROR(_xll.qlIndexFixing(ONIndex6M,I237,TRUE,_xll.ohTrigger(RecalcTrigger,Trigger6M)),NA())</f>
        <v>-1.5592252322083056E-3</v>
      </c>
      <c r="Q237" s="145">
        <f>IFERROR(_xll.qlIndexFixing(ONIndex1Y,I237,TRUE,_xll.ohTrigger(RecalcTrigger,Trigger1Y)),NA())</f>
        <v>-3.8105032948987372E-4</v>
      </c>
    </row>
    <row r="238" spans="2:17" x14ac:dyDescent="0.2">
      <c r="B238" s="39" t="s">
        <v>17</v>
      </c>
      <c r="D238" s="42">
        <f>_xll.qlCalendarAdvance(Calendar,$D237,B238,"f",FALSE)</f>
        <v>43056</v>
      </c>
      <c r="E238" s="139">
        <f>_xll.qlInterestRateIndexValueDate(IndexON,D238)</f>
        <v>43056</v>
      </c>
      <c r="F238" s="155">
        <f>IFERROR(_xll.qlIndexFixing(IndexON,D238,TRUE,_xll.ohTrigger(RecalcTrigger,TriggerON)),NA())</f>
        <v>-3.2988570330605427E-3</v>
      </c>
      <c r="H238" s="42">
        <f>_xll.qlCalendarAdvance(Calendar,$H237,B238,"f",FALSE)</f>
        <v>43056</v>
      </c>
      <c r="I238" s="139">
        <f>_xll.qlInterestRateIndexValueDate(Index1M,$H238)</f>
        <v>43060</v>
      </c>
      <c r="J238" s="144">
        <f>IFERROR(_xll.qlIndexFixing(Index1M,$H238,TRUE,_xll.ohTrigger(RecalcTrigger,Trigger1M)),NA())</f>
        <v>-3.4998925721363427E-3</v>
      </c>
      <c r="K238" s="44">
        <f>IFERROR(_xll.qlIndexFixing(Index3M,H238,TRUE,_xll.ohTrigger(RecalcTrigger,Trigger3M)),NA())</f>
        <v>-2.6211731244677027E-3</v>
      </c>
      <c r="L238" s="44">
        <f>IFERROR(_xll.qlIndexFixing(Index6M,$H238,TRUE,_xll.ohTrigger(RecalcTrigger,Trigger6M)),NA())</f>
        <v>-1.4319511564385228E-3</v>
      </c>
      <c r="M238" s="145">
        <f>IFERROR(_xll.qlIndexFixing(Index1Y,$H238,TRUE,_xll.ohTrigger(RecalcTrigger,Trigger1Y)),NA())</f>
        <v>6.7400409571127961E-5</v>
      </c>
      <c r="N238" s="144">
        <f>IFERROR(_xll.qlIndexFixing(ONIndex1M,I238,TRUE,_xll.ohTrigger(RecalcTrigger,Trigger1M)),NA())</f>
        <v>-3.5063446172145518E-3</v>
      </c>
      <c r="O238" s="44">
        <f>IFERROR(_xll.qlIndexFixing(ONIndex3M,I238,TRUE,_xll.ohTrigger(RecalcTrigger,Trigger3M)),NA())</f>
        <v>-2.7240482392976162E-3</v>
      </c>
      <c r="P238" s="44">
        <f>IFERROR(_xll.qlIndexFixing(ONIndex6M,I238,TRUE,_xll.ohTrigger(RecalcTrigger,Trigger6M)),NA())</f>
        <v>-1.5549529856517808E-3</v>
      </c>
      <c r="Q238" s="145">
        <f>IFERROR(_xll.qlIndexFixing(ONIndex1Y,I238,TRUE,_xll.ohTrigger(RecalcTrigger,Trigger1Y)),NA())</f>
        <v>-3.7771559200372451E-4</v>
      </c>
    </row>
    <row r="239" spans="2:17" x14ac:dyDescent="0.2">
      <c r="B239" s="39" t="s">
        <v>17</v>
      </c>
      <c r="D239" s="42">
        <f>_xll.qlCalendarAdvance(Calendar,$D238,B239,"f",FALSE)</f>
        <v>43059</v>
      </c>
      <c r="E239" s="139">
        <f>_xll.qlInterestRateIndexValueDate(IndexON,D239)</f>
        <v>43059</v>
      </c>
      <c r="F239" s="155">
        <f>IFERROR(_xll.qlIndexFixing(IndexON,D239,TRUE,_xll.ohTrigger(RecalcTrigger,TriggerON)),NA())</f>
        <v>-3.2988966695146615E-3</v>
      </c>
      <c r="H239" s="42">
        <f>_xll.qlCalendarAdvance(Calendar,$H238,B239,"f",FALSE)</f>
        <v>43059</v>
      </c>
      <c r="I239" s="139">
        <f>_xll.qlInterestRateIndexValueDate(Index1M,$H239)</f>
        <v>43061</v>
      </c>
      <c r="J239" s="144">
        <f>IFERROR(_xll.qlIndexFixing(Index1M,$H239,TRUE,_xll.ohTrigger(RecalcTrigger,Trigger1M)),NA())</f>
        <v>-3.4994241407866333E-3</v>
      </c>
      <c r="K239" s="44">
        <f>IFERROR(_xll.qlIndexFixing(Index3M,H239,TRUE,_xll.ohTrigger(RecalcTrigger,Trigger3M)),NA())</f>
        <v>-2.6200000000005689E-3</v>
      </c>
      <c r="L239" s="44">
        <f>IFERROR(_xll.qlIndexFixing(Index6M,$H239,TRUE,_xll.ohTrigger(RecalcTrigger,Trigger6M)),NA())</f>
        <v>-1.4300000000005576E-3</v>
      </c>
      <c r="M239" s="145">
        <f>IFERROR(_xll.qlIndexFixing(Index1Y,$H239,TRUE,_xll.ohTrigger(RecalcTrigger,Trigger1Y)),NA())</f>
        <v>6.9999999282402842E-5</v>
      </c>
      <c r="N239" s="144">
        <f>IFERROR(_xll.qlIndexFixing(ONIndex1M,I239,TRUE,_xll.ohTrigger(RecalcTrigger,Trigger1M)),NA())</f>
        <v>-3.5053224514092207E-3</v>
      </c>
      <c r="O239" s="44">
        <f>IFERROR(_xll.qlIndexFixing(ONIndex3M,I239,TRUE,_xll.ohTrigger(RecalcTrigger,Trigger3M)),NA())</f>
        <v>-2.7224579300133556E-3</v>
      </c>
      <c r="P239" s="44">
        <f>IFERROR(_xll.qlIndexFixing(ONIndex6M,I239,TRUE,_xll.ohTrigger(RecalcTrigger,Trigger6M)),NA())</f>
        <v>-1.5469939762136065E-3</v>
      </c>
      <c r="Q239" s="145">
        <f>IFERROR(_xll.qlIndexFixing(ONIndex1Y,I239,TRUE,_xll.ohTrigger(RecalcTrigger,Trigger1Y)),NA())</f>
        <v>-3.7104239687391072E-4</v>
      </c>
    </row>
    <row r="240" spans="2:17" x14ac:dyDescent="0.2">
      <c r="B240" s="39" t="s">
        <v>17</v>
      </c>
      <c r="D240" s="42">
        <f>_xll.qlCalendarAdvance(Calendar,$D239,B240,"f",FALSE)</f>
        <v>43060</v>
      </c>
      <c r="E240" s="139">
        <f>_xll.qlInterestRateIndexValueDate(IndexON,D240)</f>
        <v>43060</v>
      </c>
      <c r="F240" s="155">
        <f>IFERROR(_xll.qlIndexFixing(IndexON,D240,TRUE,_xll.ohTrigger(RecalcTrigger,TriggerON)),NA())</f>
        <v>-3.2989257828663909E-3</v>
      </c>
      <c r="H240" s="42">
        <f>_xll.qlCalendarAdvance(Calendar,$H239,B240,"f",FALSE)</f>
        <v>43060</v>
      </c>
      <c r="I240" s="139">
        <f>_xll.qlInterestRateIndexValueDate(Index1M,$H240)</f>
        <v>43062</v>
      </c>
      <c r="J240" s="144">
        <f>IFERROR(_xll.qlIndexFixing(Index1M,$H240,TRUE,_xll.ohTrigger(RecalcTrigger,Trigger1M)),NA())</f>
        <v>-3.4979858370230137E-3</v>
      </c>
      <c r="K240" s="44">
        <f>IFERROR(_xll.qlIndexFixing(Index3M,H240,TRUE,_xll.ohTrigger(RecalcTrigger,Trigger3M)),NA())</f>
        <v>-2.6187905550372594E-3</v>
      </c>
      <c r="L240" s="44">
        <f>IFERROR(_xll.qlIndexFixing(Index6M,$H240,TRUE,_xll.ohTrigger(RecalcTrigger,Trigger6M)),NA())</f>
        <v>-1.428052939843476E-3</v>
      </c>
      <c r="M240" s="145">
        <f>IFERROR(_xll.qlIndexFixing(Index1Y,$H240,TRUE,_xll.ohTrigger(RecalcTrigger,Trigger1Y)),NA())</f>
        <v>7.2595736414490537E-5</v>
      </c>
      <c r="N240" s="144">
        <f>IFERROR(_xll.qlIndexFixing(ONIndex1M,I240,TRUE,_xll.ohTrigger(RecalcTrigger,Trigger1M)),NA())</f>
        <v>-3.5043755270036669E-3</v>
      </c>
      <c r="O240" s="44">
        <f>IFERROR(_xll.qlIndexFixing(ONIndex3M,I240,TRUE,_xll.ohTrigger(RecalcTrigger,Trigger3M)),NA())</f>
        <v>-2.7201875284665888E-3</v>
      </c>
      <c r="P240" s="44">
        <f>IFERROR(_xll.qlIndexFixing(ONIndex6M,I240,TRUE,_xll.ohTrigger(RecalcTrigger,Trigger6M)),NA())</f>
        <v>-1.5396516997734366E-3</v>
      </c>
      <c r="Q240" s="145">
        <f>IFERROR(_xll.qlIndexFixing(ONIndex1Y,I240,TRUE,_xll.ohTrigger(RecalcTrigger,Trigger1Y)),NA())</f>
        <v>-3.6436670241002389E-4</v>
      </c>
    </row>
    <row r="241" spans="2:17" x14ac:dyDescent="0.2">
      <c r="B241" s="39" t="s">
        <v>17</v>
      </c>
      <c r="D241" s="42">
        <f>_xll.qlCalendarAdvance(Calendar,$D240,B241,"f",FALSE)</f>
        <v>43061</v>
      </c>
      <c r="E241" s="139">
        <f>_xll.qlInterestRateIndexValueDate(IndexON,D241)</f>
        <v>43061</v>
      </c>
      <c r="F241" s="155">
        <f>IFERROR(_xll.qlIndexFixing(IndexON,D241,TRUE,_xll.ohTrigger(RecalcTrigger,TriggerON)),NA())</f>
        <v>-3.2989697087293379E-3</v>
      </c>
      <c r="H241" s="42">
        <f>_xll.qlCalendarAdvance(Calendar,$H240,B241,"f",FALSE)</f>
        <v>43061</v>
      </c>
      <c r="I241" s="139">
        <f>_xll.qlInterestRateIndexValueDate(Index1M,$H241)</f>
        <v>43063</v>
      </c>
      <c r="J241" s="144">
        <f>IFERROR(_xll.qlIndexFixing(Index1M,$H241,TRUE,_xll.ohTrigger(RecalcTrigger,Trigger1M)),NA())</f>
        <v>-3.4977666083610163E-3</v>
      </c>
      <c r="K241" s="44">
        <f>IFERROR(_xll.qlIndexFixing(Index3M,H241,TRUE,_xll.ohTrigger(RecalcTrigger,Trigger3M)),NA())</f>
        <v>-2.6172209954705111E-3</v>
      </c>
      <c r="L241" s="44">
        <f>IFERROR(_xll.qlIndexFixing(Index6M,$H241,TRUE,_xll.ohTrigger(RecalcTrigger,Trigger6M)),NA())</f>
        <v>-1.426109589562116E-3</v>
      </c>
      <c r="M241" s="145">
        <f>IFERROR(_xll.qlIndexFixing(Index1Y,$H241,TRUE,_xll.ohTrigger(RecalcTrigger,Trigger1Y)),NA())</f>
        <v>7.7892593117975353E-5</v>
      </c>
      <c r="N241" s="144">
        <f>IFERROR(_xll.qlIndexFixing(ONIndex1M,I241,TRUE,_xll.ohTrigger(RecalcTrigger,Trigger1M)),NA())</f>
        <v>-3.5038885095373118E-3</v>
      </c>
      <c r="O241" s="44">
        <f>IFERROR(_xll.qlIndexFixing(ONIndex3M,I241,TRUE,_xll.ohTrigger(RecalcTrigger,Trigger3M)),NA())</f>
        <v>-2.7186749198682136E-3</v>
      </c>
      <c r="P241" s="44">
        <f>IFERROR(_xll.qlIndexFixing(ONIndex6M,I241,TRUE,_xll.ohTrigger(RecalcTrigger,Trigger6M)),NA())</f>
        <v>-1.5362846094468807E-3</v>
      </c>
      <c r="Q241" s="145">
        <f>IFERROR(_xll.qlIndexFixing(ONIndex1Y,I241,TRUE,_xll.ohTrigger(RecalcTrigger,Trigger1Y)),NA())</f>
        <v>-3.6102706820084762E-4</v>
      </c>
    </row>
    <row r="242" spans="2:17" x14ac:dyDescent="0.2">
      <c r="B242" s="39" t="s">
        <v>17</v>
      </c>
      <c r="D242" s="42">
        <f>_xll.qlCalendarAdvance(Calendar,$D241,B242,"f",FALSE)</f>
        <v>43062</v>
      </c>
      <c r="E242" s="139">
        <f>_xll.qlInterestRateIndexValueDate(IndexON,D242)</f>
        <v>43062</v>
      </c>
      <c r="F242" s="155">
        <f>IFERROR(_xll.qlIndexFixing(IndexON,D242,TRUE,_xll.ohTrigger(RecalcTrigger,TriggerON)),NA())</f>
        <v>-3.299028558414463E-3</v>
      </c>
      <c r="H242" s="42">
        <f>_xll.qlCalendarAdvance(Calendar,$H241,B242,"f",FALSE)</f>
        <v>43062</v>
      </c>
      <c r="I242" s="139">
        <f>_xll.qlInterestRateIndexValueDate(Index1M,$H242)</f>
        <v>43066</v>
      </c>
      <c r="J242" s="144">
        <f>IFERROR(_xll.qlIndexFixing(Index1M,$H242,TRUE,_xll.ohTrigger(RecalcTrigger,Trigger1M)),NA())</f>
        <v>-3.4971131783012588E-3</v>
      </c>
      <c r="K242" s="44">
        <f>IFERROR(_xll.qlIndexFixing(Index3M,H242,TRUE,_xll.ohTrigger(RecalcTrigger,Trigger3M)),NA())</f>
        <v>-2.6136261063655027E-3</v>
      </c>
      <c r="L242" s="44">
        <f>IFERROR(_xll.qlIndexFixing(Index6M,$H242,TRUE,_xll.ohTrigger(RecalcTrigger,Trigger6M)),NA())</f>
        <v>-1.4190249937016998E-3</v>
      </c>
      <c r="M242" s="145">
        <f>IFERROR(_xll.qlIndexFixing(Index1Y,$H242,TRUE,_xll.ohTrigger(RecalcTrigger,Trigger1Y)),NA())</f>
        <v>8.2944189456483553E-5</v>
      </c>
      <c r="N242" s="144">
        <f>IFERROR(_xll.qlIndexFixing(ONIndex1M,I242,TRUE,_xll.ohTrigger(RecalcTrigger,Trigger1M)),NA())</f>
        <v>-3.5034036114156564E-3</v>
      </c>
      <c r="O242" s="44">
        <f>IFERROR(_xll.qlIndexFixing(ONIndex3M,I242,TRUE,_xll.ohTrigger(RecalcTrigger,Trigger3M)),NA())</f>
        <v>-2.7169381555758321E-3</v>
      </c>
      <c r="P242" s="44">
        <f>IFERROR(_xll.qlIndexFixing(ONIndex6M,I242,TRUE,_xll.ohTrigger(RecalcTrigger,Trigger6M)),NA())</f>
        <v>-1.5331053338041301E-3</v>
      </c>
      <c r="Q242" s="145">
        <f>IFERROR(_xll.qlIndexFixing(ONIndex1Y,I242,TRUE,_xll.ohTrigger(RecalcTrigger,Trigger1Y)),NA())</f>
        <v>-3.5768649881973147E-4</v>
      </c>
    </row>
    <row r="243" spans="2:17" x14ac:dyDescent="0.2">
      <c r="B243" s="39" t="s">
        <v>17</v>
      </c>
      <c r="D243" s="42">
        <f>_xll.qlCalendarAdvance(Calendar,$D242,B243,"f",FALSE)</f>
        <v>43063</v>
      </c>
      <c r="E243" s="139">
        <f>_xll.qlInterestRateIndexValueDate(IndexON,D243)</f>
        <v>43063</v>
      </c>
      <c r="F243" s="155">
        <f>IFERROR(_xll.qlIndexFixing(IndexON,D243,TRUE,_xll.ohTrigger(RecalcTrigger,TriggerON)),NA())</f>
        <v>-3.2991663241999092E-3</v>
      </c>
      <c r="H243" s="42">
        <f>_xll.qlCalendarAdvance(Calendar,$H242,B243,"f",FALSE)</f>
        <v>43063</v>
      </c>
      <c r="I243" s="139">
        <f>_xll.qlInterestRateIndexValueDate(Index1M,$H243)</f>
        <v>43067</v>
      </c>
      <c r="J243" s="144">
        <f>IFERROR(_xll.qlIndexFixing(Index1M,$H243,TRUE,_xll.ohTrigger(RecalcTrigger,Trigger1M)),NA())</f>
        <v>-3.4966562233886833E-3</v>
      </c>
      <c r="K243" s="44">
        <f>IFERROR(_xll.qlIndexFixing(Index3M,H243,TRUE,_xll.ohTrigger(RecalcTrigger,Trigger3M)),NA())</f>
        <v>-2.6122646936842186E-3</v>
      </c>
      <c r="L243" s="44">
        <f>IFERROR(_xll.qlIndexFixing(Index6M,$H243,TRUE,_xll.ohTrigger(RecalcTrigger,Trigger6M)),NA())</f>
        <v>-1.4183646138882817E-3</v>
      </c>
      <c r="M243" s="145">
        <f>IFERROR(_xll.qlIndexFixing(Index1Y,$H243,TRUE,_xll.ohTrigger(RecalcTrigger,Trigger1Y)),NA())</f>
        <v>8.5523753816299164E-5</v>
      </c>
      <c r="N243" s="144">
        <f>IFERROR(_xll.qlIndexFixing(ONIndex1M,I243,TRUE,_xll.ohTrigger(RecalcTrigger,Trigger1M)),NA())</f>
        <v>-3.5029208415116031E-3</v>
      </c>
      <c r="O243" s="44">
        <f>IFERROR(_xll.qlIndexFixing(ONIndex3M,I243,TRUE,_xll.ohTrigger(RecalcTrigger,Trigger3M)),NA())</f>
        <v>-2.7149746442223233E-3</v>
      </c>
      <c r="P243" s="44">
        <f>IFERROR(_xll.qlIndexFixing(ONIndex6M,I243,TRUE,_xll.ohTrigger(RecalcTrigger,Trigger6M)),NA())</f>
        <v>-1.530116134156323E-3</v>
      </c>
      <c r="Q243" s="145">
        <f>IFERROR(_xll.qlIndexFixing(ONIndex1Y,I243,TRUE,_xll.ohTrigger(RecalcTrigger,Trigger1Y)),NA())</f>
        <v>-3.543450086151978E-4</v>
      </c>
    </row>
    <row r="244" spans="2:17" x14ac:dyDescent="0.2">
      <c r="B244" s="39" t="s">
        <v>17</v>
      </c>
      <c r="D244" s="42">
        <f>_xll.qlCalendarAdvance(Calendar,$D243,B244,"f",FALSE)</f>
        <v>43066</v>
      </c>
      <c r="E244" s="139">
        <f>_xll.qlInterestRateIndexValueDate(IndexON,D244)</f>
        <v>43066</v>
      </c>
      <c r="F244" s="155">
        <f>IFERROR(_xll.qlIndexFixing(IndexON,D244,TRUE,_xll.ohTrigger(RecalcTrigger,TriggerON)),NA())</f>
        <v>-3.2994154174392776E-3</v>
      </c>
      <c r="H244" s="42">
        <f>_xll.qlCalendarAdvance(Calendar,$H243,B244,"f",FALSE)</f>
        <v>43066</v>
      </c>
      <c r="I244" s="139">
        <f>_xll.qlInterestRateIndexValueDate(Index1M,$H244)</f>
        <v>43068</v>
      </c>
      <c r="J244" s="144">
        <f>IFERROR(_xll.qlIndexFixing(Index1M,$H244,TRUE,_xll.ohTrigger(RecalcTrigger,Trigger1M)),NA())</f>
        <v>-3.4962007219587754E-3</v>
      </c>
      <c r="K244" s="44">
        <f>IFERROR(_xll.qlIndexFixing(Index3M,H244,TRUE,_xll.ohTrigger(RecalcTrigger,Trigger3M)),NA())</f>
        <v>-2.6111150693536129E-3</v>
      </c>
      <c r="L244" s="44">
        <f>IFERROR(_xll.qlIndexFixing(Index6M,$H244,TRUE,_xll.ohTrigger(RecalcTrigger,Trigger6M)),NA())</f>
        <v>-1.4164332384293812E-3</v>
      </c>
      <c r="M244" s="145">
        <f>IFERROR(_xll.qlIndexFixing(Index1Y,$H244,TRUE,_xll.ohTrigger(RecalcTrigger,Trigger1Y)),NA())</f>
        <v>8.8100733223150774E-5</v>
      </c>
      <c r="N244" s="144">
        <f>IFERROR(_xll.qlIndexFixing(ONIndex1M,I244,TRUE,_xll.ohTrigger(RecalcTrigger,Trigger1M)),NA())</f>
        <v>-3.5019283730708395E-3</v>
      </c>
      <c r="O244" s="44">
        <f>IFERROR(_xll.qlIndexFixing(ONIndex3M,I244,TRUE,_xll.ohTrigger(RecalcTrigger,Trigger3M)),NA())</f>
        <v>-2.7102584350657821E-3</v>
      </c>
      <c r="P244" s="44">
        <f>IFERROR(_xll.qlIndexFixing(ONIndex6M,I244,TRUE,_xll.ohTrigger(RecalcTrigger,Trigger6M)),NA())</f>
        <v>-1.5247761692327444E-3</v>
      </c>
      <c r="Q244" s="145">
        <f>IFERROR(_xll.qlIndexFixing(ONIndex1Y,I244,TRUE,_xll.ohTrigger(RecalcTrigger,Trigger1Y)),NA())</f>
        <v>-3.4765869637798374E-4</v>
      </c>
    </row>
    <row r="245" spans="2:17" x14ac:dyDescent="0.2">
      <c r="B245" s="39" t="s">
        <v>17</v>
      </c>
      <c r="D245" s="42">
        <f>_xll.qlCalendarAdvance(Calendar,$D244,B245,"f",FALSE)</f>
        <v>43067</v>
      </c>
      <c r="E245" s="139">
        <f>_xll.qlInterestRateIndexValueDate(IndexON,D245)</f>
        <v>43067</v>
      </c>
      <c r="F245" s="155">
        <f>IFERROR(_xll.qlIndexFixing(IndexON,D245,TRUE,_xll.ohTrigger(RecalcTrigger,TriggerON)),NA())</f>
        <v>-3.2995505530619695E-3</v>
      </c>
      <c r="H245" s="42">
        <f>_xll.qlCalendarAdvance(Calendar,$H244,B245,"f",FALSE)</f>
        <v>43067</v>
      </c>
      <c r="I245" s="139">
        <f>_xll.qlInterestRateIndexValueDate(Index1M,$H245)</f>
        <v>43069</v>
      </c>
      <c r="J245" s="144">
        <f>IFERROR(_xll.qlIndexFixing(Index1M,$H245,TRUE,_xll.ohTrigger(RecalcTrigger,Trigger1M)),NA())</f>
        <v>-3.4959863682690806E-3</v>
      </c>
      <c r="K245" s="44">
        <f>IFERROR(_xll.qlIndexFixing(Index3M,H245,TRUE,_xll.ohTrigger(RecalcTrigger,Trigger3M)),NA())</f>
        <v>-2.6099589547761148E-3</v>
      </c>
      <c r="L245" s="44">
        <f>IFERROR(_xll.qlIndexFixing(Index6M,$H245,TRUE,_xll.ohTrigger(RecalcTrigger,Trigger6M)),NA())</f>
        <v>-1.41321295530411E-3</v>
      </c>
      <c r="M245" s="145">
        <f>IFERROR(_xll.qlIndexFixing(Index1Y,$H245,TRUE,_xll.ohTrigger(RecalcTrigger,Trigger1Y)),NA())</f>
        <v>9.0675347291173475E-5</v>
      </c>
      <c r="N245" s="144">
        <f>IFERROR(_xll.qlIndexFixing(ONIndex1M,I245,TRUE,_xll.ohTrigger(RecalcTrigger,Trigger1M)),NA())</f>
        <v>-3.5010112173727848E-3</v>
      </c>
      <c r="O245" s="44">
        <f>IFERROR(_xll.qlIndexFixing(ONIndex3M,I245,TRUE,_xll.ohTrigger(RecalcTrigger,Trigger3M)),NA())</f>
        <v>-2.7048012950592337E-3</v>
      </c>
      <c r="P245" s="44">
        <f>IFERROR(_xll.qlIndexFixing(ONIndex6M,I245,TRUE,_xll.ohTrigger(RecalcTrigger,Trigger6M)),NA())</f>
        <v>-1.5201053190994074E-3</v>
      </c>
      <c r="Q245" s="145">
        <f>IFERROR(_xll.qlIndexFixing(ONIndex1Y,I245,TRUE,_xll.ohTrigger(RecalcTrigger,Trigger1Y)),NA())</f>
        <v>-3.4097013272837984E-4</v>
      </c>
    </row>
    <row r="246" spans="2:17" x14ac:dyDescent="0.2">
      <c r="B246" s="39" t="s">
        <v>17</v>
      </c>
      <c r="D246" s="42">
        <f>_xll.qlCalendarAdvance(Calendar,$D245,B246,"f",FALSE)</f>
        <v>43068</v>
      </c>
      <c r="E246" s="139">
        <f>_xll.qlInterestRateIndexValueDate(IndexON,D246)</f>
        <v>43068</v>
      </c>
      <c r="F246" s="155">
        <f>IFERROR(_xll.qlIndexFixing(IndexON,D246,TRUE,_xll.ohTrigger(RecalcTrigger,TriggerON)),NA())</f>
        <v>-3.2997012791335933E-3</v>
      </c>
      <c r="H246" s="42">
        <f>_xll.qlCalendarAdvance(Calendar,$H245,B246,"f",FALSE)</f>
        <v>43068</v>
      </c>
      <c r="I246" s="139">
        <f>_xll.qlInterestRateIndexValueDate(Index1M,$H246)</f>
        <v>43070</v>
      </c>
      <c r="J246" s="144">
        <f>IFERROR(_xll.qlIndexFixing(Index1M,$H246,TRUE,_xll.ohTrigger(RecalcTrigger,Trigger1M)),NA())</f>
        <v>-3.4948140072414702E-3</v>
      </c>
      <c r="K246" s="44">
        <f>IFERROR(_xll.qlIndexFixing(Index3M,H246,TRUE,_xll.ohTrigger(RecalcTrigger,Trigger3M)),NA())</f>
        <v>-2.6085843620937688E-3</v>
      </c>
      <c r="L246" s="44">
        <f>IFERROR(_xll.qlIndexFixing(Index6M,$H246,TRUE,_xll.ohTrigger(RecalcTrigger,Trigger6M)),NA())</f>
        <v>-1.4112784734639E-3</v>
      </c>
      <c r="M246" s="145">
        <f>IFERROR(_xll.qlIndexFixing(Index1Y,$H246,TRUE,_xll.ohTrigger(RecalcTrigger,Trigger1Y)),NA())</f>
        <v>9.5947143319661119E-5</v>
      </c>
      <c r="N246" s="144">
        <f>IFERROR(_xll.qlIndexFixing(ONIndex1M,I246,TRUE,_xll.ohTrigger(RecalcTrigger,Trigger1M)),NA())</f>
        <v>-3.5005392186926443E-3</v>
      </c>
      <c r="O246" s="44">
        <f>IFERROR(_xll.qlIndexFixing(ONIndex3M,I246,TRUE,_xll.ohTrigger(RecalcTrigger,Trigger3M)),NA())</f>
        <v>-2.7016651737765685E-3</v>
      </c>
      <c r="P246" s="44">
        <f>IFERROR(_xll.qlIndexFixing(ONIndex6M,I246,TRUE,_xll.ohTrigger(RecalcTrigger,Trigger6M)),NA())</f>
        <v>-1.5181004171749279E-3</v>
      </c>
      <c r="Q246" s="145">
        <f>IFERROR(_xll.qlIndexFixing(ONIndex1Y,I246,TRUE,_xll.ohTrigger(RecalcTrigger,Trigger1Y)),NA())</f>
        <v>-3.3762425831085352E-4</v>
      </c>
    </row>
    <row r="247" spans="2:17" x14ac:dyDescent="0.2">
      <c r="B247" s="39" t="s">
        <v>17</v>
      </c>
      <c r="D247" s="42">
        <f>_xll.qlCalendarAdvance(Calendar,$D246,B247,"f",FALSE)</f>
        <v>43069</v>
      </c>
      <c r="E247" s="139">
        <f>_xll.qlInterestRateIndexValueDate(IndexON,D247)</f>
        <v>43069</v>
      </c>
      <c r="F247" s="155">
        <f>IFERROR(_xll.qlIndexFixing(IndexON,D247,TRUE,_xll.ohTrigger(RecalcTrigger,TriggerON)),NA())</f>
        <v>-3.2998677069251414E-3</v>
      </c>
      <c r="H247" s="42">
        <f>_xll.qlCalendarAdvance(Calendar,$H246,B247,"f",FALSE)</f>
        <v>43069</v>
      </c>
      <c r="I247" s="139">
        <f>_xll.qlInterestRateIndexValueDate(Index1M,$H247)</f>
        <v>43073</v>
      </c>
      <c r="J247" s="144">
        <f>IFERROR(_xll.qlIndexFixing(Index1M,$H247,TRUE,_xll.ohTrigger(RecalcTrigger,Trigger1M)),NA())</f>
        <v>-3.4937006751341181E-3</v>
      </c>
      <c r="K247" s="44">
        <f>IFERROR(_xll.qlIndexFixing(Index3M,H247,TRUE,_xll.ohTrigger(RecalcTrigger,Trigger3M)),NA())</f>
        <v>-2.6040462448401864E-3</v>
      </c>
      <c r="L247" s="44">
        <f>IFERROR(_xll.qlIndexFixing(Index6M,$H247,TRUE,_xll.ohTrigger(RecalcTrigger,Trigger6M)),NA())</f>
        <v>-1.4054769540934979E-3</v>
      </c>
      <c r="M247" s="145">
        <f>IFERROR(_xll.qlIndexFixing(Index1Y,$H247,TRUE,_xll.ohTrigger(RecalcTrigger,Trigger1Y)),NA())</f>
        <v>1.0095458864473126E-4</v>
      </c>
      <c r="N247" s="144">
        <f>IFERROR(_xll.qlIndexFixing(ONIndex1M,I247,TRUE,_xll.ohTrigger(RecalcTrigger,Trigger1M)),NA())</f>
        <v>-3.5000694005082877E-3</v>
      </c>
      <c r="O247" s="44">
        <f>IFERROR(_xll.qlIndexFixing(ONIndex3M,I247,TRUE,_xll.ohTrigger(RecalcTrigger,Trigger3M)),NA())</f>
        <v>-2.6982867559111057E-3</v>
      </c>
      <c r="P247" s="44">
        <f>IFERROR(_xll.qlIndexFixing(ONIndex6M,I247,TRUE,_xll.ohTrigger(RecalcTrigger,Trigger6M)),NA())</f>
        <v>-1.5162991582329255E-3</v>
      </c>
      <c r="Q247" s="145">
        <f>IFERROR(_xll.qlIndexFixing(ONIndex1Y,I247,TRUE,_xll.ohTrigger(RecalcTrigger,Trigger1Y)),NA())</f>
        <v>-3.3427755079973309E-4</v>
      </c>
    </row>
    <row r="248" spans="2:17" x14ac:dyDescent="0.2">
      <c r="B248" s="39" t="s">
        <v>17</v>
      </c>
      <c r="D248" s="42">
        <f>_xll.qlCalendarAdvance(Calendar,$D247,B248,"f",FALSE)</f>
        <v>43070</v>
      </c>
      <c r="E248" s="139">
        <f>_xll.qlInterestRateIndexValueDate(IndexON,D248)</f>
        <v>43070</v>
      </c>
      <c r="F248" s="155">
        <f>IFERROR(_xll.qlIndexFixing(IndexON,D248,TRUE,_xll.ohTrigger(RecalcTrigger,TriggerON)),NA())</f>
        <v>-3.3002232026912992E-3</v>
      </c>
      <c r="H248" s="42">
        <f>_xll.qlCalendarAdvance(Calendar,$H247,B248,"f",FALSE)</f>
        <v>43070</v>
      </c>
      <c r="I248" s="139">
        <f>_xll.qlInterestRateIndexValueDate(Index1M,$H248)</f>
        <v>43074</v>
      </c>
      <c r="J248" s="144">
        <f>IFERROR(_xll.qlIndexFixing(Index1M,$H248,TRUE,_xll.ohTrigger(RecalcTrigger,Trigger1M)),NA())</f>
        <v>-3.4932509493046382E-3</v>
      </c>
      <c r="K248" s="44">
        <f>IFERROR(_xll.qlIndexFixing(Index3M,H248,TRUE,_xll.ohTrigger(RecalcTrigger,Trigger3M)),NA())</f>
        <v>-2.6029463010948106E-3</v>
      </c>
      <c r="L248" s="44">
        <f>IFERROR(_xll.qlIndexFixing(Index6M,$H248,TRUE,_xll.ohTrigger(RecalcTrigger,Trigger6M)),NA())</f>
        <v>-1.4035421163153712E-3</v>
      </c>
      <c r="M248" s="145">
        <f>IFERROR(_xll.qlIndexFixing(Index1Y,$H248,TRUE,_xll.ohTrigger(RecalcTrigger,Trigger1Y)),NA())</f>
        <v>1.0352071642009907E-4</v>
      </c>
      <c r="N248" s="144">
        <f>IFERROR(_xll.qlIndexFixing(ONIndex1M,I248,TRUE,_xll.ohTrigger(RecalcTrigger,Trigger1M)),NA())</f>
        <v>-3.4996017714927774E-3</v>
      </c>
      <c r="O248" s="44">
        <f>IFERROR(_xll.qlIndexFixing(ONIndex3M,I248,TRUE,_xll.ohTrigger(RecalcTrigger,Trigger3M)),NA())</f>
        <v>-2.6946634496960442E-3</v>
      </c>
      <c r="P248" s="44">
        <f>IFERROR(_xll.qlIndexFixing(ONIndex6M,I248,TRUE,_xll.ohTrigger(RecalcTrigger,Trigger6M)),NA())</f>
        <v>-1.5147038036245064E-3</v>
      </c>
      <c r="Q248" s="145">
        <f>IFERROR(_xll.qlIndexFixing(ONIndex1Y,I248,TRUE,_xll.ohTrigger(RecalcTrigger,Trigger1Y)),NA())</f>
        <v>-3.3093002498318924E-4</v>
      </c>
    </row>
    <row r="249" spans="2:17" x14ac:dyDescent="0.2">
      <c r="B249" s="39" t="s">
        <v>17</v>
      </c>
      <c r="D249" s="42">
        <f>_xll.qlCalendarAdvance(Calendar,$D248,B249,"f",FALSE)</f>
        <v>43073</v>
      </c>
      <c r="E249" s="139">
        <f>_xll.qlInterestRateIndexValueDate(IndexON,D249)</f>
        <v>43073</v>
      </c>
      <c r="F249" s="155">
        <f>IFERROR(_xll.qlIndexFixing(IndexON,D249,TRUE,_xll.ohTrigger(RecalcTrigger,TriggerON)),NA())</f>
        <v>-3.3006926579925988E-3</v>
      </c>
      <c r="H249" s="42">
        <f>_xll.qlCalendarAdvance(Calendar,$H248,B249,"f",FALSE)</f>
        <v>43073</v>
      </c>
      <c r="I249" s="139">
        <f>_xll.qlInterestRateIndexValueDate(Index1M,$H249)</f>
        <v>43075</v>
      </c>
      <c r="J249" s="144">
        <f>IFERROR(_xll.qlIndexFixing(Index1M,$H249,TRUE,_xll.ohTrigger(RecalcTrigger,Trigger1M)),NA())</f>
        <v>-3.4923198120597543E-3</v>
      </c>
      <c r="K249" s="44">
        <f>IFERROR(_xll.qlIndexFixing(Index3M,H249,TRUE,_xll.ohTrigger(RecalcTrigger,Trigger3M)),NA())</f>
        <v>-2.6015146680253842E-3</v>
      </c>
      <c r="L249" s="44">
        <f>IFERROR(_xll.qlIndexFixing(Index6M,$H249,TRUE,_xll.ohTrigger(RecalcTrigger,Trigger6M)),NA())</f>
        <v>-1.4016059397536551E-3</v>
      </c>
      <c r="M249" s="145">
        <f>IFERROR(_xll.qlIndexFixing(Index1Y,$H249,TRUE,_xll.ohTrigger(RecalcTrigger,Trigger1Y)),NA())</f>
        <v>1.0608582425736029E-4</v>
      </c>
      <c r="N249" s="144">
        <f>IFERROR(_xll.qlIndexFixing(ONIndex1M,I249,TRUE,_xll.ohTrigger(RecalcTrigger,Trigger1M)),NA())</f>
        <v>-3.4986398520420181E-3</v>
      </c>
      <c r="O249" s="44">
        <f>IFERROR(_xll.qlIndexFixing(ONIndex3M,I249,TRUE,_xll.ohTrigger(RecalcTrigger,Trigger3M)),NA())</f>
        <v>-2.6865675353437979E-3</v>
      </c>
      <c r="P249" s="44">
        <f>IFERROR(_xll.qlIndexFixing(ONIndex6M,I249,TRUE,_xll.ohTrigger(RecalcTrigger,Trigger6M)),NA())</f>
        <v>-1.5122043955839715E-3</v>
      </c>
      <c r="Q249" s="145">
        <f>IFERROR(_xll.qlIndexFixing(ONIndex1Y,I249,TRUE,_xll.ohTrigger(RecalcTrigger,Trigger1Y)),NA())</f>
        <v>-3.24232026867044E-4</v>
      </c>
    </row>
    <row r="250" spans="2:17" x14ac:dyDescent="0.2">
      <c r="B250" s="39" t="s">
        <v>17</v>
      </c>
      <c r="D250" s="42">
        <f>_xll.qlCalendarAdvance(Calendar,$D249,B250,"f",FALSE)</f>
        <v>43074</v>
      </c>
      <c r="E250" s="139">
        <f>_xll.qlInterestRateIndexValueDate(IndexON,D250)</f>
        <v>43074</v>
      </c>
      <c r="F250" s="155">
        <f>IFERROR(_xll.qlIndexFixing(IndexON,D250,TRUE,_xll.ohTrigger(RecalcTrigger,TriggerON)),NA())</f>
        <v>-3.300939261370317E-3</v>
      </c>
      <c r="H250" s="42">
        <f>_xll.qlCalendarAdvance(Calendar,$H249,B250,"f",FALSE)</f>
        <v>43074</v>
      </c>
      <c r="I250" s="139">
        <f>_xll.qlInterestRateIndexValueDate(Index1M,$H250)</f>
        <v>43076</v>
      </c>
      <c r="J250" s="144">
        <f>IFERROR(_xll.qlIndexFixing(Index1M,$H250,TRUE,_xll.ohTrigger(RecalcTrigger,Trigger1M)),NA())</f>
        <v>-3.4921115891796417E-3</v>
      </c>
      <c r="K250" s="44">
        <f>IFERROR(_xll.qlIndexFixing(Index3M,H250,TRUE,_xll.ohTrigger(RecalcTrigger,Trigger3M)),NA())</f>
        <v>-2.6000794144351858E-3</v>
      </c>
      <c r="L250" s="44">
        <f>IFERROR(_xll.qlIndexFixing(Index6M,$H250,TRUE,_xll.ohTrigger(RecalcTrigger,Trigger6M)),NA())</f>
        <v>-1.3996679086732027E-3</v>
      </c>
      <c r="M250" s="145">
        <f>IFERROR(_xll.qlIndexFixing(Index1Y,$H250,TRUE,_xll.ohTrigger(RecalcTrigger,Trigger1Y)),NA())</f>
        <v>1.0865014100884929E-4</v>
      </c>
      <c r="N250" s="144">
        <f>IFERROR(_xll.qlIndexFixing(ONIndex1M,I250,TRUE,_xll.ohTrigger(RecalcTrigger,Trigger1M)),NA())</f>
        <v>-3.4977533205005074E-3</v>
      </c>
      <c r="O250" s="44">
        <f>IFERROR(_xll.qlIndexFixing(ONIndex3M,I250,TRUE,_xll.ohTrigger(RecalcTrigger,Trigger3M)),NA())</f>
        <v>-2.6776695091612623E-3</v>
      </c>
      <c r="P250" s="44">
        <f>IFERROR(_xll.qlIndexFixing(ONIndex6M,I250,TRUE,_xll.ohTrigger(RecalcTrigger,Trigger6M)),NA())</f>
        <v>-1.510426651232244E-3</v>
      </c>
      <c r="Q250" s="145">
        <f>IFERROR(_xll.qlIndexFixing(ONIndex1Y,I250,TRUE,_xll.ohTrigger(RecalcTrigger,Trigger1Y)),NA())</f>
        <v>-3.1753203134865515E-4</v>
      </c>
    </row>
    <row r="251" spans="2:17" x14ac:dyDescent="0.2">
      <c r="B251" s="39" t="s">
        <v>17</v>
      </c>
      <c r="D251" s="42">
        <f>_xll.qlCalendarAdvance(Calendar,$D250,B251,"f",FALSE)</f>
        <v>43075</v>
      </c>
      <c r="E251" s="139">
        <f>_xll.qlInterestRateIndexValueDate(IndexON,D251)</f>
        <v>43075</v>
      </c>
      <c r="F251" s="155">
        <f>IFERROR(_xll.qlIndexFixing(IndexON,D251,TRUE,_xll.ohTrigger(RecalcTrigger,TriggerON)),NA())</f>
        <v>-3.3012022333345215E-3</v>
      </c>
      <c r="H251" s="42">
        <f>_xll.qlCalendarAdvance(Calendar,$H250,B251,"f",FALSE)</f>
        <v>43075</v>
      </c>
      <c r="I251" s="139">
        <f>_xll.qlInterestRateIndexValueDate(Index1M,$H251)</f>
        <v>43077</v>
      </c>
      <c r="J251" s="144">
        <f>IFERROR(_xll.qlIndexFixing(Index1M,$H251,TRUE,_xll.ohTrigger(RecalcTrigger,Trigger1M)),NA())</f>
        <v>-3.4919039155981249E-3</v>
      </c>
      <c r="K251" s="44">
        <f>IFERROR(_xll.qlIndexFixing(Index3M,H251,TRUE,_xll.ohTrigger(RecalcTrigger,Trigger3M)),NA())</f>
        <v>-2.5986432059865727E-3</v>
      </c>
      <c r="L251" s="44">
        <f>IFERROR(_xll.qlIndexFixing(Index6M,$H251,TRUE,_xll.ohTrigger(RecalcTrigger,Trigger6M)),NA())</f>
        <v>-1.39772749942915E-3</v>
      </c>
      <c r="M251" s="145">
        <f>IFERROR(_xll.qlIndexFixing(Index1Y,$H251,TRUE,_xll.ohTrigger(RecalcTrigger,Trigger1Y)),NA())</f>
        <v>1.1393037469388195E-4</v>
      </c>
      <c r="N251" s="144">
        <f>IFERROR(_xll.qlIndexFixing(ONIndex1M,I251,TRUE,_xll.ohTrigger(RecalcTrigger,Trigger1M)),NA())</f>
        <v>-3.4972967677049382E-3</v>
      </c>
      <c r="O251" s="44">
        <f>IFERROR(_xll.qlIndexFixing(ONIndex3M,I251,TRUE,_xll.ohTrigger(RecalcTrigger,Trigger3M)),NA())</f>
        <v>-2.6727828870942716E-3</v>
      </c>
      <c r="P251" s="44">
        <f>IFERROR(_xll.qlIndexFixing(ONIndex6M,I251,TRUE,_xll.ohTrigger(RecalcTrigger,Trigger6M)),NA())</f>
        <v>-1.5098947356406711E-3</v>
      </c>
      <c r="Q251" s="145">
        <f>IFERROR(_xll.qlIndexFixing(ONIndex1Y,I251,TRUE,_xll.ohTrigger(RecalcTrigger,Trigger1Y)),NA())</f>
        <v>-3.1418063346944081E-4</v>
      </c>
    </row>
    <row r="252" spans="2:17" x14ac:dyDescent="0.2">
      <c r="B252" s="39" t="s">
        <v>17</v>
      </c>
      <c r="D252" s="42">
        <f>_xll.qlCalendarAdvance(Calendar,$D251,B252,"f",FALSE)</f>
        <v>43076</v>
      </c>
      <c r="E252" s="139">
        <f>_xll.qlInterestRateIndexValueDate(IndexON,D252)</f>
        <v>43076</v>
      </c>
      <c r="F252" s="155">
        <f>IFERROR(_xll.qlIndexFixing(IndexON,D252,TRUE,_xll.ohTrigger(RecalcTrigger,TriggerON)),NA())</f>
        <v>-3.3014816848764283E-3</v>
      </c>
      <c r="H252" s="42">
        <f>_xll.qlCalendarAdvance(Calendar,$H251,B252,"f",FALSE)</f>
        <v>43076</v>
      </c>
      <c r="I252" s="139">
        <f>_xll.qlInterestRateIndexValueDate(Index1M,$H252)</f>
        <v>43080</v>
      </c>
      <c r="J252" s="144">
        <f>IFERROR(_xll.qlIndexFixing(Index1M,$H252,TRUE,_xll.ohTrigger(RecalcTrigger,Trigger1M)),NA())</f>
        <v>-3.4905572298545599E-3</v>
      </c>
      <c r="K252" s="44">
        <f>IFERROR(_xll.qlIndexFixing(Index3M,H252,TRUE,_xll.ohTrigger(RecalcTrigger,Trigger3M)),NA())</f>
        <v>-2.5938551681126253E-3</v>
      </c>
      <c r="L252" s="44">
        <f>IFERROR(_xll.qlIndexFixing(Index6M,$H252,TRUE,_xll.ohTrigger(RecalcTrigger,Trigger6M)),NA())</f>
        <v>-1.3918866476515268E-3</v>
      </c>
      <c r="M252" s="145">
        <f>IFERROR(_xll.qlIndexFixing(Index1Y,$H252,TRUE,_xll.ohTrigger(RecalcTrigger,Trigger1Y)),NA())</f>
        <v>1.1890412042739748E-4</v>
      </c>
      <c r="N252" s="144">
        <f>IFERROR(_xll.qlIndexFixing(ONIndex1M,I252,TRUE,_xll.ohTrigger(RecalcTrigger,Trigger1M)),NA())</f>
        <v>-3.496842456236493E-3</v>
      </c>
      <c r="O252" s="44">
        <f>IFERROR(_xll.qlIndexFixing(ONIndex3M,I252,TRUE,_xll.ohTrigger(RecalcTrigger,Trigger3M)),NA())</f>
        <v>-2.667635827275916E-3</v>
      </c>
      <c r="P252" s="44">
        <f>IFERROR(_xll.qlIndexFixing(ONIndex6M,I252,TRUE,_xll.ohTrigger(RecalcTrigger,Trigger6M)),NA())</f>
        <v>-1.509582291290279E-3</v>
      </c>
      <c r="Q252" s="145">
        <f>IFERROR(_xll.qlIndexFixing(ONIndex1Y,I252,TRUE,_xll.ohTrigger(RecalcTrigger,Trigger1Y)),NA())</f>
        <v>-3.1082850505459447E-4</v>
      </c>
    </row>
    <row r="253" spans="2:17" x14ac:dyDescent="0.2">
      <c r="B253" s="39" t="s">
        <v>17</v>
      </c>
      <c r="D253" s="42">
        <f>_xll.qlCalendarAdvance(Calendar,$D252,B253,"f",FALSE)</f>
        <v>43077</v>
      </c>
      <c r="E253" s="139">
        <f>_xll.qlInterestRateIndexValueDate(IndexON,D253)</f>
        <v>43077</v>
      </c>
      <c r="F253" s="155">
        <f>IFERROR(_xll.qlIndexFixing(IndexON,D253,TRUE,_xll.ohTrigger(RecalcTrigger,TriggerON)),NA())</f>
        <v>-3.3020657875892923E-3</v>
      </c>
      <c r="H253" s="42">
        <f>_xll.qlCalendarAdvance(Calendar,$H252,B253,"f",FALSE)</f>
        <v>43077</v>
      </c>
      <c r="I253" s="139">
        <f>_xll.qlInterestRateIndexValueDate(Index1M,$H253)</f>
        <v>43081</v>
      </c>
      <c r="J253" s="144">
        <f>IFERROR(_xll.qlIndexFixing(Index1M,$H253,TRUE,_xll.ohTrigger(RecalcTrigger,Trigger1M)),NA())</f>
        <v>-3.4901077620264425E-3</v>
      </c>
      <c r="K253" s="44">
        <f>IFERROR(_xll.qlIndexFixing(Index3M,H253,TRUE,_xll.ohTrigger(RecalcTrigger,Trigger3M)),NA())</f>
        <v>-2.5929431838926931E-3</v>
      </c>
      <c r="L253" s="44">
        <f>IFERROR(_xll.qlIndexFixing(Index6M,$H253,TRUE,_xll.ohTrigger(RecalcTrigger,Trigger6M)),NA())</f>
        <v>-1.3899313311463344E-3</v>
      </c>
      <c r="M253" s="145">
        <f>IFERROR(_xll.qlIndexFixing(Index1Y,$H253,TRUE,_xll.ohTrigger(RecalcTrigger,Trigger1Y)),NA())</f>
        <v>1.2146796075144103E-4</v>
      </c>
      <c r="N253" s="144">
        <f>IFERROR(_xll.qlIndexFixing(ONIndex1M,I253,TRUE,_xll.ohTrigger(RecalcTrigger,Trigger1M)),NA())</f>
        <v>-3.49639039484817E-3</v>
      </c>
      <c r="O253" s="44">
        <f>IFERROR(_xll.qlIndexFixing(ONIndex3M,I253,TRUE,_xll.ohTrigger(RecalcTrigger,Trigger3M)),NA())</f>
        <v>-2.6622257376196501E-3</v>
      </c>
      <c r="P253" s="44">
        <f>IFERROR(_xll.qlIndexFixing(ONIndex6M,I253,TRUE,_xll.ohTrigger(RecalcTrigger,Trigger6M)),NA())</f>
        <v>-1.5094915796920461E-3</v>
      </c>
      <c r="Q253" s="145">
        <f>IFERROR(_xll.qlIndexFixing(ONIndex1Y,I253,TRUE,_xll.ohTrigger(RecalcTrigger,Trigger1Y)),NA())</f>
        <v>-3.0747566081235078E-4</v>
      </c>
    </row>
    <row r="254" spans="2:17" x14ac:dyDescent="0.2">
      <c r="B254" s="39" t="s">
        <v>17</v>
      </c>
      <c r="D254" s="42">
        <f>_xll.qlCalendarAdvance(Calendar,$D253,B254,"f",FALSE)</f>
        <v>43080</v>
      </c>
      <c r="E254" s="139">
        <f>_xll.qlInterestRateIndexValueDate(IndexON,D254)</f>
        <v>43080</v>
      </c>
      <c r="F254" s="155">
        <f>IFERROR(_xll.qlIndexFixing(IndexON,D254,TRUE,_xll.ohTrigger(RecalcTrigger,TriggerON)),NA())</f>
        <v>-3.3027665105223036E-3</v>
      </c>
      <c r="H254" s="42">
        <f>_xll.qlCalendarAdvance(Calendar,$H253,B254,"f",FALSE)</f>
        <v>43080</v>
      </c>
      <c r="I254" s="139">
        <f>_xll.qlInterestRateIndexValueDate(Index1M,$H254)</f>
        <v>43082</v>
      </c>
      <c r="J254" s="144">
        <f>IFERROR(_xll.qlIndexFixing(Index1M,$H254,TRUE,_xll.ohTrigger(RecalcTrigger,Trigger1M)),NA())</f>
        <v>-3.4891673618473655E-3</v>
      </c>
      <c r="K254" s="44">
        <f>IFERROR(_xll.qlIndexFixing(Index3M,H254,TRUE,_xll.ohTrigger(RecalcTrigger,Trigger3M)),NA())</f>
        <v>-2.5915432331449217E-3</v>
      </c>
      <c r="L254" s="44">
        <f>IFERROR(_xll.qlIndexFixing(Index6M,$H254,TRUE,_xll.ohTrigger(RecalcTrigger,Trigger6M)),NA())</f>
        <v>-1.3879708996300899E-3</v>
      </c>
      <c r="M254" s="145">
        <f>IFERROR(_xll.qlIndexFixing(Index1Y,$H254,TRUE,_xll.ohTrigger(RecalcTrigger,Trigger1Y)),NA())</f>
        <v>1.2403241083014231E-4</v>
      </c>
      <c r="N254" s="144">
        <f>IFERROR(_xll.qlIndexFixing(ONIndex1M,I254,TRUE,_xll.ohTrigger(RecalcTrigger,Trigger1M)),NA())</f>
        <v>-3.4954598758130118E-3</v>
      </c>
      <c r="O254" s="44">
        <f>IFERROR(_xll.qlIndexFixing(ONIndex3M,I254,TRUE,_xll.ohTrigger(RecalcTrigger,Trigger3M)),NA())</f>
        <v>-2.6504963210216559E-3</v>
      </c>
      <c r="P254" s="44">
        <f>IFERROR(_xll.qlIndexFixing(ONIndex6M,I254,TRUE,_xll.ohTrigger(RecalcTrigger,Trigger6M)),NA())</f>
        <v>-1.5100542363999381E-3</v>
      </c>
      <c r="Q254" s="145">
        <f>IFERROR(_xll.qlIndexFixing(ONIndex1Y,I254,TRUE,_xll.ohTrigger(RecalcTrigger,Trigger1Y)),NA())</f>
        <v>-3.0076740784590328E-4</v>
      </c>
    </row>
    <row r="255" spans="2:17" x14ac:dyDescent="0.2">
      <c r="B255" s="39" t="s">
        <v>17</v>
      </c>
      <c r="D255" s="42">
        <f>_xll.qlCalendarAdvance(Calendar,$D254,B255,"f",FALSE)</f>
        <v>43081</v>
      </c>
      <c r="E255" s="139">
        <f>_xll.qlInterestRateIndexValueDate(IndexON,D255)</f>
        <v>43081</v>
      </c>
      <c r="F255" s="155">
        <f>IFERROR(_xll.qlIndexFixing(IndexON,D255,TRUE,_xll.ohTrigger(RecalcTrigger,TriggerON)),NA())</f>
        <v>-3.303130027538792E-3</v>
      </c>
      <c r="H255" s="42">
        <f>_xll.qlCalendarAdvance(Calendar,$H254,B255,"f",FALSE)</f>
        <v>43081</v>
      </c>
      <c r="I255" s="139">
        <f>_xll.qlInterestRateIndexValueDate(Index1M,$H255)</f>
        <v>43083</v>
      </c>
      <c r="J255" s="144">
        <f>IFERROR(_xll.qlIndexFixing(Index1M,$H255,TRUE,_xll.ohTrigger(RecalcTrigger,Trigger1M)),NA())</f>
        <v>-3.4889614050048756E-3</v>
      </c>
      <c r="K255" s="44">
        <f>IFERROR(_xll.qlIndexFixing(Index3M,H255,TRUE,_xll.ohTrigger(RecalcTrigger,Trigger3M)),NA())</f>
        <v>-2.5901589497570043E-3</v>
      </c>
      <c r="L255" s="44">
        <f>IFERROR(_xll.qlIndexFixing(Index6M,$H255,TRUE,_xll.ohTrigger(RecalcTrigger,Trigger6M)),NA())</f>
        <v>-1.3860047820101697E-3</v>
      </c>
      <c r="M255" s="145">
        <f>IFERROR(_xll.qlIndexFixing(Index1Y,$H255,TRUE,_xll.ohTrigger(RecalcTrigger,Trigger1Y)),NA())</f>
        <v>1.2659770875644394E-4</v>
      </c>
      <c r="N255" s="144">
        <f>IFERROR(_xll.qlIndexFixing(ONIndex1M,I255,TRUE,_xll.ohTrigger(RecalcTrigger,Trigger1M)),NA())</f>
        <v>-3.4946048243966743E-3</v>
      </c>
      <c r="O255" s="44">
        <f>IFERROR(_xll.qlIndexFixing(ONIndex3M,I255,TRUE,_xll.ohTrigger(RecalcTrigger,Trigger3M)),NA())</f>
        <v>-2.6379032520740253E-3</v>
      </c>
      <c r="P255" s="44">
        <f>IFERROR(_xll.qlIndexFixing(ONIndex6M,I255,TRUE,_xll.ohTrigger(RecalcTrigger,Trigger6M)),NA())</f>
        <v>-1.5113912815678532E-3</v>
      </c>
      <c r="Q255" s="145">
        <f>IFERROR(_xll.qlIndexFixing(ONIndex1Y,I255,TRUE,_xll.ohTrigger(RecalcTrigger,Trigger1Y)),NA())</f>
        <v>-2.9405741757582149E-4</v>
      </c>
    </row>
    <row r="256" spans="2:17" x14ac:dyDescent="0.2">
      <c r="B256" s="39" t="s">
        <v>17</v>
      </c>
      <c r="D256" s="42">
        <f>_xll.qlCalendarAdvance(Calendar,$D255,B256,"f",FALSE)</f>
        <v>43082</v>
      </c>
      <c r="E256" s="139">
        <f>_xll.qlInterestRateIndexValueDate(IndexON,D256)</f>
        <v>43082</v>
      </c>
      <c r="F256" s="155">
        <f>IFERROR(_xll.qlIndexFixing(IndexON,D256,TRUE,_xll.ohTrigger(RecalcTrigger,TriggerON)),NA())</f>
        <v>-3.3035106909196088E-3</v>
      </c>
      <c r="H256" s="42">
        <f>_xll.qlCalendarAdvance(Calendar,$H255,B256,"f",FALSE)</f>
        <v>43082</v>
      </c>
      <c r="I256" s="139">
        <f>_xll.qlInterestRateIndexValueDate(Index1M,$H256)</f>
        <v>43084</v>
      </c>
      <c r="J256" s="144">
        <f>IFERROR(_xll.qlIndexFixing(Index1M,$H256,TRUE,_xll.ohTrigger(RecalcTrigger,Trigger1M)),NA())</f>
        <v>-3.48875564364918E-3</v>
      </c>
      <c r="K256" s="44">
        <f>IFERROR(_xll.qlIndexFixing(Index3M,H256,TRUE,_xll.ohTrigger(RecalcTrigger,Trigger3M)),NA())</f>
        <v>-2.5887932088148879E-3</v>
      </c>
      <c r="L256" s="44">
        <f>IFERROR(_xll.qlIndexFixing(Index6M,$H256,TRUE,_xll.ohTrigger(RecalcTrigger,Trigger6M)),NA())</f>
        <v>-1.3840323992809389E-3</v>
      </c>
      <c r="M256" s="145">
        <f>IFERROR(_xll.qlIndexFixing(Index1Y,$H256,TRUE,_xll.ohTrigger(RecalcTrigger,Trigger1Y)),NA())</f>
        <v>1.3192077894293093E-4</v>
      </c>
      <c r="N256" s="144">
        <f>IFERROR(_xll.qlIndexFixing(ONIndex1M,I256,TRUE,_xll.ohTrigger(RecalcTrigger,Trigger1M)),NA())</f>
        <v>-3.4941641440644489E-3</v>
      </c>
      <c r="O256" s="44">
        <f>IFERROR(_xll.qlIndexFixing(ONIndex3M,I256,TRUE,_xll.ohTrigger(RecalcTrigger,Trigger3M)),NA())</f>
        <v>-2.6311391406430573E-3</v>
      </c>
      <c r="P256" s="44">
        <f>IFERROR(_xll.qlIndexFixing(ONIndex6M,I256,TRUE,_xll.ohTrigger(RecalcTrigger,Trigger6M)),NA())</f>
        <v>-1.512443150160081E-3</v>
      </c>
      <c r="Q256" s="145">
        <f>IFERROR(_xll.qlIndexFixing(ONIndex1Y,I256,TRUE,_xll.ohTrigger(RecalcTrigger,Trigger1Y)),NA())</f>
        <v>-2.907012133412934E-4</v>
      </c>
    </row>
    <row r="257" spans="2:17" x14ac:dyDescent="0.2">
      <c r="B257" s="39" t="s">
        <v>17</v>
      </c>
      <c r="D257" s="42">
        <f>_xll.qlCalendarAdvance(Calendar,$D256,B257,"f",FALSE)</f>
        <v>43083</v>
      </c>
      <c r="E257" s="139">
        <f>_xll.qlInterestRateIndexValueDate(IndexON,D257)</f>
        <v>43083</v>
      </c>
      <c r="F257" s="155">
        <f>IFERROR(_xll.qlIndexFixing(IndexON,D257,TRUE,_xll.ohTrigger(RecalcTrigger,TriggerON)),NA())</f>
        <v>-3.3039086120156824E-3</v>
      </c>
      <c r="H257" s="42">
        <f>_xll.qlCalendarAdvance(Calendar,$H256,B257,"f",FALSE)</f>
        <v>43083</v>
      </c>
      <c r="I257" s="139">
        <f>_xll.qlInterestRateIndexValueDate(Index1M,$H257)</f>
        <v>43087</v>
      </c>
      <c r="J257" s="144">
        <f>IFERROR(_xll.qlIndexFixing(Index1M,$H257,TRUE,_xll.ohTrigger(RecalcTrigger,Trigger1M)),NA())</f>
        <v>-3.4873948861360591E-3</v>
      </c>
      <c r="K257" s="44">
        <f>IFERROR(_xll.qlIndexFixing(Index3M,H257,TRUE,_xll.ohTrigger(RecalcTrigger,Trigger3M)),NA())</f>
        <v>-2.5841525174095251E-3</v>
      </c>
      <c r="L257" s="44">
        <f>IFERROR(_xll.qlIndexFixing(Index6M,$H257,TRUE,_xll.ohTrigger(RecalcTrigger,Trigger6M)),NA())</f>
        <v>-1.3780717517763508E-3</v>
      </c>
      <c r="M257" s="145">
        <f>IFERROR(_xll.qlIndexFixing(Index1Y,$H257,TRUE,_xll.ohTrigger(RecalcTrigger,Trigger1Y)),NA())</f>
        <v>1.3687218701794398E-4</v>
      </c>
      <c r="N257" s="144">
        <f>IFERROR(_xll.qlIndexFixing(ONIndex1M,I257,TRUE,_xll.ohTrigger(RecalcTrigger,Trigger1M)),NA())</f>
        <v>-3.4937257660105914E-3</v>
      </c>
      <c r="O257" s="44">
        <f>IFERROR(_xll.qlIndexFixing(ONIndex3M,I257,TRUE,_xll.ohTrigger(RecalcTrigger,Trigger3M)),NA())</f>
        <v>-2.624096450132285E-3</v>
      </c>
      <c r="P257" s="44">
        <f>IFERROR(_xll.qlIndexFixing(ONIndex6M,I257,TRUE,_xll.ohTrigger(RecalcTrigger,Trigger6M)),NA())</f>
        <v>-1.5137303184920015E-3</v>
      </c>
      <c r="Q257" s="145">
        <f>IFERROR(_xll.qlIndexFixing(ONIndex1Y,I257,TRUE,_xll.ohTrigger(RecalcTrigger,Trigger1Y)),NA())</f>
        <v>-2.8734438108912741E-4</v>
      </c>
    </row>
    <row r="258" spans="2:17" x14ac:dyDescent="0.2">
      <c r="B258" s="39" t="s">
        <v>17</v>
      </c>
      <c r="D258" s="42">
        <f>_xll.qlCalendarAdvance(Calendar,$D257,B258,"f",FALSE)</f>
        <v>43084</v>
      </c>
      <c r="E258" s="139">
        <f>_xll.qlInterestRateIndexValueDate(IndexON,D258)</f>
        <v>43084</v>
      </c>
      <c r="F258" s="155">
        <f>IFERROR(_xll.qlIndexFixing(IndexON,D258,TRUE,_xll.ohTrigger(RecalcTrigger,TriggerON)),NA())</f>
        <v>-3.3047321979084998E-3</v>
      </c>
      <c r="H258" s="42">
        <f>_xll.qlCalendarAdvance(Calendar,$H257,B258,"f",FALSE)</f>
        <v>43084</v>
      </c>
      <c r="I258" s="139">
        <f>_xll.qlInterestRateIndexValueDate(Index1M,$H258)</f>
        <v>43088</v>
      </c>
      <c r="J258" s="144">
        <f>IFERROR(_xll.qlIndexFixing(Index1M,$H258,TRUE,_xll.ohTrigger(RecalcTrigger,Trigger1M)),NA())</f>
        <v>-3.4869386863342531E-3</v>
      </c>
      <c r="K258" s="44">
        <f>IFERROR(_xll.qlIndexFixing(Index3M,H258,TRUE,_xll.ohTrigger(RecalcTrigger,Trigger3M)),NA())</f>
        <v>-2.5835742181876675E-3</v>
      </c>
      <c r="L258" s="44">
        <f>IFERROR(_xll.qlIndexFixing(Index6M,$H258,TRUE,_xll.ohTrigger(RecalcTrigger,Trigger6M)),NA())</f>
        <v>-1.3760683604033355E-3</v>
      </c>
      <c r="M258" s="145">
        <f>IFERROR(_xll.qlIndexFixing(Index1Y,$H258,TRUE,_xll.ohTrigger(RecalcTrigger,Trigger1Y)),NA())</f>
        <v>1.3944534179213022E-4</v>
      </c>
      <c r="N258" s="144">
        <f>IFERROR(_xll.qlIndexFixing(ONIndex1M,I258,TRUE,_xll.ohTrigger(RecalcTrigger,Trigger1M)),NA())</f>
        <v>-3.4932896992678764E-3</v>
      </c>
      <c r="O258" s="44">
        <f>IFERROR(_xll.qlIndexFixing(ONIndex3M,I258,TRUE,_xll.ohTrigger(RecalcTrigger,Trigger3M)),NA())</f>
        <v>-2.6167725888148752E-3</v>
      </c>
      <c r="P258" s="44">
        <f>IFERROR(_xll.qlIndexFixing(ONIndex6M,I258,TRUE,_xll.ohTrigger(RecalcTrigger,Trigger6M)),NA())</f>
        <v>-1.5152550473951365E-3</v>
      </c>
      <c r="Q258" s="145">
        <f>IFERROR(_xll.qlIndexFixing(ONIndex1Y,I258,TRUE,_xll.ohTrigger(RecalcTrigger,Trigger1Y)),NA())</f>
        <v>-2.8398693536768604E-4</v>
      </c>
    </row>
    <row r="259" spans="2:17" x14ac:dyDescent="0.2">
      <c r="B259" s="39" t="s">
        <v>17</v>
      </c>
      <c r="D259" s="42">
        <f>_xll.qlCalendarAdvance(Calendar,$D258,B259,"f",FALSE)</f>
        <v>43087</v>
      </c>
      <c r="E259" s="139">
        <f>_xll.qlInterestRateIndexValueDate(IndexON,D259)</f>
        <v>43087</v>
      </c>
      <c r="F259" s="155">
        <f>IFERROR(_xll.qlIndexFixing(IndexON,D259,TRUE,_xll.ohTrigger(RecalcTrigger,TriggerON)),NA())</f>
        <v>-3.3056750949755909E-3</v>
      </c>
      <c r="H259" s="42">
        <f>_xll.qlCalendarAdvance(Calendar,$H258,B259,"f",FALSE)</f>
        <v>43087</v>
      </c>
      <c r="I259" s="139">
        <f>_xll.qlInterestRateIndexValueDate(Index1M,$H259)</f>
        <v>43089</v>
      </c>
      <c r="J259" s="144">
        <f>IFERROR(_xll.qlIndexFixing(Index1M,$H259,TRUE,_xll.ohTrigger(RecalcTrigger,Trigger1M)),NA())</f>
        <v>-3.4859772128236315E-3</v>
      </c>
      <c r="K259" s="44">
        <f>IFERROR(_xll.qlIndexFixing(Index3M,H259,TRUE,_xll.ohTrigger(RecalcTrigger,Trigger3M)),NA())</f>
        <v>-2.5823453627737969E-3</v>
      </c>
      <c r="L259" s="44">
        <f>IFERROR(_xll.qlIndexFixing(Index6M,$H259,TRUE,_xll.ohTrigger(RecalcTrigger,Trigger6M)),NA())</f>
        <v>-1.3740556902718992E-3</v>
      </c>
      <c r="M259" s="145">
        <f>IFERROR(_xll.qlIndexFixing(Index1Y,$H259,TRUE,_xll.ohTrigger(RecalcTrigger,Trigger1Y)),NA())</f>
        <v>1.4202080069865343E-4</v>
      </c>
      <c r="N259" s="144">
        <f>IFERROR(_xll.qlIndexFixing(ONIndex1M,I259,TRUE,_xll.ohTrigger(RecalcTrigger,Trigger1M)),NA())</f>
        <v>-3.491913866795926E-3</v>
      </c>
      <c r="O259" s="44">
        <f>IFERROR(_xll.qlIndexFixing(ONIndex3M,I259,TRUE,_xll.ohTrigger(RecalcTrigger,Trigger3M)),NA())</f>
        <v>-2.5954941642805096E-3</v>
      </c>
      <c r="P259" s="44">
        <f>IFERROR(_xll.qlIndexFixing(ONIndex6M,I259,TRUE,_xll.ohTrigger(RecalcTrigger,Trigger6M)),NA())</f>
        <v>-1.5204001739199668E-3</v>
      </c>
      <c r="Q259" s="145">
        <f>IFERROR(_xll.qlIndexFixing(ONIndex1Y,I259,TRUE,_xll.ohTrigger(RecalcTrigger,Trigger1Y)),NA())</f>
        <v>-2.740118749819942E-4</v>
      </c>
    </row>
    <row r="260" spans="2:17" x14ac:dyDescent="0.2">
      <c r="B260" s="39" t="s">
        <v>17</v>
      </c>
      <c r="D260" s="42">
        <f>_xll.qlCalendarAdvance(Calendar,$D259,B260,"f",FALSE)</f>
        <v>43088</v>
      </c>
      <c r="E260" s="139">
        <f>_xll.qlInterestRateIndexValueDate(IndexON,D260)</f>
        <v>43088</v>
      </c>
      <c r="F260" s="155">
        <f>IFERROR(_xll.qlIndexFixing(IndexON,D260,TRUE,_xll.ohTrigger(RecalcTrigger,TriggerON)),NA())</f>
        <v>-3.3061609712747853E-3</v>
      </c>
      <c r="H260" s="42">
        <f>_xll.qlCalendarAdvance(Calendar,$H259,B260,"f",FALSE)</f>
        <v>43088</v>
      </c>
      <c r="I260" s="139">
        <f>_xll.qlInterestRateIndexValueDate(Index1M,$H260)</f>
        <v>43090</v>
      </c>
      <c r="J260" s="144">
        <f>IFERROR(_xll.qlIndexFixing(Index1M,$H260,TRUE,_xll.ohTrigger(RecalcTrigger,Trigger1M)),NA())</f>
        <v>-3.485768899203906E-3</v>
      </c>
      <c r="K260" s="44">
        <f>IFERROR(_xll.qlIndexFixing(Index3M,H260,TRUE,_xll.ohTrigger(RecalcTrigger,Trigger3M)),NA())</f>
        <v>-2.581152928544217E-3</v>
      </c>
      <c r="L260" s="44">
        <f>IFERROR(_xll.qlIndexFixing(Index6M,$H260,TRUE,_xll.ohTrigger(RecalcTrigger,Trigger6M)),NA())</f>
        <v>-1.3720331149260122E-3</v>
      </c>
      <c r="M260" s="145">
        <f>IFERROR(_xll.qlIndexFixing(Index1Y,$H260,TRUE,_xll.ohTrigger(RecalcTrigger,Trigger1Y)),NA())</f>
        <v>1.4459881107215956E-4</v>
      </c>
      <c r="N260" s="144">
        <f>IFERROR(_xll.qlIndexFixing(ONIndex1M,I260,TRUE,_xll.ohTrigger(RecalcTrigger,Trigger1M)),NA())</f>
        <v>-3.4906630168762831E-3</v>
      </c>
      <c r="O260" s="44">
        <f>IFERROR(_xll.qlIndexFixing(ONIndex3M,I260,TRUE,_xll.ohTrigger(RecalcTrigger,Trigger3M)),NA())</f>
        <v>-2.5767992038128185E-3</v>
      </c>
      <c r="P260" s="44">
        <f>IFERROR(_xll.qlIndexFixing(ONIndex6M,I260,TRUE,_xll.ohTrigger(RecalcTrigger,Trigger6M)),NA())</f>
        <v>-1.5254495731387152E-3</v>
      </c>
      <c r="Q260" s="145">
        <f>IFERROR(_xll.qlIndexFixing(ONIndex1Y,I260,TRUE,_xll.ohTrigger(RecalcTrigger,Trigger1Y)),NA())</f>
        <v>-2.6420306522556558E-4</v>
      </c>
    </row>
    <row r="261" spans="2:17" x14ac:dyDescent="0.2">
      <c r="B261" s="39" t="s">
        <v>17</v>
      </c>
      <c r="D261" s="42">
        <f>_xll.qlCalendarAdvance(Calendar,$D260,B261,"f",FALSE)</f>
        <v>43089</v>
      </c>
      <c r="E261" s="139">
        <f>_xll.qlInterestRateIndexValueDate(IndexON,D261)</f>
        <v>43089</v>
      </c>
      <c r="F261" s="155">
        <f>IFERROR(_xll.qlIndexFixing(IndexON,D261,TRUE,_xll.ohTrigger(RecalcTrigger,TriggerON)),NA())</f>
        <v>-3.3066592219554991E-3</v>
      </c>
      <c r="H261" s="42">
        <f>_xll.qlCalendarAdvance(Calendar,$H260,B261,"f",FALSE)</f>
        <v>43089</v>
      </c>
      <c r="I261" s="139">
        <f>_xll.qlInterestRateIndexValueDate(Index1M,$H261)</f>
        <v>43091</v>
      </c>
      <c r="J261" s="144">
        <f>IFERROR(_xll.qlIndexFixing(Index1M,$H261,TRUE,_xll.ohTrigger(RecalcTrigger,Trigger1M)),NA())</f>
        <v>-3.4855601151712223E-3</v>
      </c>
      <c r="K261" s="44">
        <f>IFERROR(_xll.qlIndexFixing(Index3M,H261,TRUE,_xll.ohTrigger(RecalcTrigger,Trigger3M)),NA())</f>
        <v>-2.5800000000009149E-3</v>
      </c>
      <c r="L261" s="44">
        <f>IFERROR(_xll.qlIndexFixing(Index6M,$H261,TRUE,_xll.ohTrigger(RecalcTrigger,Trigger6M)),NA())</f>
        <v>-1.3700000000001471E-3</v>
      </c>
      <c r="M261" s="145">
        <f>IFERROR(_xll.qlIndexFixing(Index1Y,$H261,TRUE,_xll.ohTrigger(RecalcTrigger,Trigger1Y)),NA())</f>
        <v>1.4999999999875015E-4</v>
      </c>
      <c r="N261" s="144">
        <f>IFERROR(_xll.qlIndexFixing(ONIndex1M,I261,TRUE,_xll.ohTrigger(RecalcTrigger,Trigger1M)),NA())</f>
        <v>-3.4902196166797239E-3</v>
      </c>
      <c r="O261" s="44">
        <f>IFERROR(_xll.qlIndexFixing(ONIndex3M,I261,TRUE,_xll.ohTrigger(RecalcTrigger,Trigger3M)),NA())</f>
        <v>-2.57144817751076E-3</v>
      </c>
      <c r="P261" s="44">
        <f>IFERROR(_xll.qlIndexFixing(ONIndex6M,I261,TRUE,_xll.ohTrigger(RecalcTrigger,Trigger6M)),NA())</f>
        <v>-1.5270704867820228E-3</v>
      </c>
      <c r="Q261" s="145">
        <f>IFERROR(_xll.qlIndexFixing(ONIndex1Y,I261,TRUE,_xll.ohTrigger(RecalcTrigger,Trigger1Y)),NA())</f>
        <v>-2.6099109765365114E-4</v>
      </c>
    </row>
    <row r="262" spans="2:17" x14ac:dyDescent="0.2">
      <c r="B262" s="39" t="s">
        <v>17</v>
      </c>
      <c r="D262" s="42">
        <f>_xll.qlCalendarAdvance(Calendar,$D261,B262,"f",FALSE)</f>
        <v>43090</v>
      </c>
      <c r="E262" s="139">
        <f>_xll.qlInterestRateIndexValueDate(IndexON,D262)</f>
        <v>43090</v>
      </c>
      <c r="F262" s="155">
        <f>IFERROR(_xll.qlIndexFixing(IndexON,D262,TRUE,_xll.ohTrigger(RecalcTrigger,TriggerON)),NA())</f>
        <v>-3.3071476377433129E-3</v>
      </c>
      <c r="H262" s="42">
        <f>_xll.qlCalendarAdvance(Calendar,$H261,B262,"f",FALSE)</f>
        <v>43090</v>
      </c>
      <c r="I262" s="139">
        <f>_xll.qlInterestRateIndexValueDate(Index1M,$H262)</f>
        <v>43096</v>
      </c>
      <c r="J262" s="144">
        <f>IFERROR(_xll.qlIndexFixing(Index1M,$H262,TRUE,_xll.ohTrigger(RecalcTrigger,Trigger1M)),NA())</f>
        <v>-3.4827029795270197E-3</v>
      </c>
      <c r="K262" s="44">
        <f>IFERROR(_xll.qlIndexFixing(Index3M,H262,TRUE,_xll.ohTrigger(RecalcTrigger,Trigger3M)),NA())</f>
        <v>-2.5747912134135298E-3</v>
      </c>
      <c r="L262" s="44">
        <f>IFERROR(_xll.qlIndexFixing(Index6M,$H262,TRUE,_xll.ohTrigger(RecalcTrigger,Trigger6M)),NA())</f>
        <v>-1.3596612435522655E-3</v>
      </c>
      <c r="M262" s="145">
        <f>IFERROR(_xll.qlIndexFixing(Index1Y,$H262,TRUE,_xll.ohTrigger(RecalcTrigger,Trigger1Y)),NA())</f>
        <v>1.6013478979243136E-4</v>
      </c>
      <c r="N262" s="144">
        <f>IFERROR(_xll.qlIndexFixing(ONIndex1M,I262,TRUE,_xll.ohTrigger(RecalcTrigger,Trigger1M)),NA())</f>
        <v>-3.4890516432917185E-3</v>
      </c>
      <c r="O262" s="44">
        <f>IFERROR(_xll.qlIndexFixing(ONIndex3M,I262,TRUE,_xll.ohTrigger(RecalcTrigger,Trigger3M)),NA())</f>
        <v>-2.5600190361974029E-3</v>
      </c>
      <c r="P262" s="44">
        <f>IFERROR(_xll.qlIndexFixing(ONIndex6M,I262,TRUE,_xll.ohTrigger(RecalcTrigger,Trigger6M)),NA())</f>
        <v>-1.5309803125151955E-3</v>
      </c>
      <c r="Q262" s="145">
        <f>IFERROR(_xll.qlIndexFixing(ONIndex1Y,I262,TRUE,_xll.ohTrigger(RecalcTrigger,Trigger1Y)),NA())</f>
        <v>-2.5308854680994308E-4</v>
      </c>
    </row>
    <row r="263" spans="2:17" x14ac:dyDescent="0.2">
      <c r="B263" s="39" t="s">
        <v>17</v>
      </c>
      <c r="D263" s="42">
        <f>_xll.qlCalendarAdvance(Calendar,$D262,B263,"f",FALSE)</f>
        <v>43091</v>
      </c>
      <c r="E263" s="139">
        <f>_xll.qlInterestRateIndexValueDate(IndexON,D263)</f>
        <v>43091</v>
      </c>
      <c r="F263" s="155">
        <f>IFERROR(_xll.qlIndexFixing(IndexON,D263,TRUE,_xll.ohTrigger(RecalcTrigger,TriggerON)),NA())</f>
        <v>-3.3084410533978925E-3</v>
      </c>
      <c r="H263" s="42">
        <f>_xll.qlCalendarAdvance(Calendar,$H262,B263,"f",FALSE)</f>
        <v>43091</v>
      </c>
      <c r="I263" s="139">
        <f>_xll.qlInterestRateIndexValueDate(Index1M,$H263)</f>
        <v>43097</v>
      </c>
      <c r="J263" s="144">
        <f>IFERROR(_xll.qlIndexFixing(Index1M,$H263,TRUE,_xll.ohTrigger(RecalcTrigger,Trigger1M)),NA())</f>
        <v>-3.4824879955601407E-3</v>
      </c>
      <c r="K263" s="44">
        <f>IFERROR(_xll.qlIndexFixing(Index3M,H263,TRUE,_xll.ohTrigger(RecalcTrigger,Trigger3M)),NA())</f>
        <v>-2.5738342221783839E-3</v>
      </c>
      <c r="L263" s="44">
        <f>IFERROR(_xll.qlIndexFixing(Index6M,$H263,TRUE,_xll.ohTrigger(RecalcTrigger,Trigger6M)),NA())</f>
        <v>-1.3575567800705457E-3</v>
      </c>
      <c r="M263" s="145">
        <f>IFERROR(_xll.qlIndexFixing(Index1Y,$H263,TRUE,_xll.ohTrigger(RecalcTrigger,Trigger1Y)),NA())</f>
        <v>1.6273724052011631E-4</v>
      </c>
      <c r="N263" s="144">
        <f>IFERROR(_xll.qlIndexFixing(ONIndex1M,I263,TRUE,_xll.ohTrigger(RecalcTrigger,Trigger1M)),NA())</f>
        <v>-3.487976077845012E-3</v>
      </c>
      <c r="O263" s="44">
        <f>IFERROR(_xll.qlIndexFixing(ONIndex3M,I263,TRUE,_xll.ohTrigger(RecalcTrigger,Trigger3M)),NA())</f>
        <v>-2.5506596590041397E-3</v>
      </c>
      <c r="P263" s="44">
        <f>IFERROR(_xll.qlIndexFixing(ONIndex6M,I263,TRUE,_xll.ohTrigger(RecalcTrigger,Trigger6M)),NA())</f>
        <v>-1.5347715464919531E-3</v>
      </c>
      <c r="Q263" s="145">
        <f>IFERROR(_xll.qlIndexFixing(ONIndex1Y,I263,TRUE,_xll.ohTrigger(RecalcTrigger,Trigger1Y)),NA())</f>
        <v>-2.4531660379079057E-4</v>
      </c>
    </row>
    <row r="264" spans="2:17" x14ac:dyDescent="0.2">
      <c r="B264" s="39" t="s">
        <v>17</v>
      </c>
      <c r="D264" s="42">
        <f>_xll.qlCalendarAdvance(Calendar,$D263,B264,"f",FALSE)</f>
        <v>43096</v>
      </c>
      <c r="E264" s="139">
        <f>_xll.qlInterestRateIndexValueDate(IndexON,D264)</f>
        <v>43096</v>
      </c>
      <c r="F264" s="155">
        <f>IFERROR(_xll.qlIndexFixing(IndexON,D264,TRUE,_xll.ohTrigger(RecalcTrigger,TriggerON)),NA())</f>
        <v>-3.3097415327620894E-3</v>
      </c>
      <c r="H264" s="42">
        <f>_xll.qlCalendarAdvance(Calendar,$H263,B264,"f",FALSE)</f>
        <v>43096</v>
      </c>
      <c r="I264" s="139">
        <f>_xll.qlInterestRateIndexValueDate(Index1M,$H264)</f>
        <v>43098</v>
      </c>
      <c r="J264" s="144">
        <f>IFERROR(_xll.qlIndexFixing(Index1M,$H264,TRUE,_xll.ohTrigger(RecalcTrigger,Trigger1M)),NA())</f>
        <v>-3.481748016288836E-3</v>
      </c>
      <c r="K264" s="44">
        <f>IFERROR(_xll.qlIndexFixing(Index3M,H264,TRUE,_xll.ohTrigger(RecalcTrigger,Trigger3M)),NA())</f>
        <v>-2.5728960812898549E-3</v>
      </c>
      <c r="L264" s="44">
        <f>IFERROR(_xll.qlIndexFixing(Index6M,$H264,TRUE,_xll.ohTrigger(RecalcTrigger,Trigger6M)),NA())</f>
        <v>-1.3554394069315268E-3</v>
      </c>
      <c r="M264" s="145">
        <f>IFERROR(_xll.qlIndexFixing(Index1Y,$H264,TRUE,_xll.ohTrigger(RecalcTrigger,Trigger1Y)),NA())</f>
        <v>1.6824299256296759E-4</v>
      </c>
      <c r="N264" s="144">
        <f>IFERROR(_xll.qlIndexFixing(ONIndex1M,I264,TRUE,_xll.ohTrigger(RecalcTrigger,Trigger1M)),NA())</f>
        <v>-3.4875218295260524E-3</v>
      </c>
      <c r="O264" s="44">
        <f>IFERROR(_xll.qlIndexFixing(ONIndex3M,I264,TRUE,_xll.ohTrigger(RecalcTrigger,Trigger3M)),NA())</f>
        <v>-2.5477268117590768E-3</v>
      </c>
      <c r="P264" s="44">
        <f>IFERROR(_xll.qlIndexFixing(ONIndex6M,I264,TRUE,_xll.ohTrigger(RecalcTrigger,Trigger6M)),NA())</f>
        <v>-1.5362267105212268E-3</v>
      </c>
      <c r="Q264" s="145">
        <f>IFERROR(_xll.qlIndexFixing(ONIndex1Y,I264,TRUE,_xll.ohTrigger(RecalcTrigger,Trigger1Y)),NA())</f>
        <v>-2.4226072496080775E-4</v>
      </c>
    </row>
    <row r="265" spans="2:17" x14ac:dyDescent="0.2">
      <c r="B265" s="39" t="s">
        <v>17</v>
      </c>
      <c r="D265" s="42">
        <f>_xll.qlCalendarAdvance(Calendar,$D264,B265,"f",FALSE)</f>
        <v>43097</v>
      </c>
      <c r="E265" s="139">
        <f>_xll.qlInterestRateIndexValueDate(IndexON,D265)</f>
        <v>43097</v>
      </c>
      <c r="F265" s="155">
        <f>IFERROR(_xll.qlIndexFixing(IndexON,D265,TRUE,_xll.ohTrigger(RecalcTrigger,TriggerON)),NA())</f>
        <v>-3.3101153894277147E-3</v>
      </c>
      <c r="H265" s="42">
        <f>_xll.qlCalendarAdvance(Calendar,$H264,B265,"f",FALSE)</f>
        <v>43097</v>
      </c>
      <c r="I265" s="139">
        <f>_xll.qlInterestRateIndexValueDate(Index1M,$H265)</f>
        <v>43102</v>
      </c>
      <c r="J265" s="144">
        <f>IFERROR(_xll.qlIndexFixing(Index1M,$H265,TRUE,_xll.ohTrigger(RecalcTrigger,Trigger1M)),NA())</f>
        <v>-3.4803447086826081E-3</v>
      </c>
      <c r="K265" s="44">
        <f>IFERROR(_xll.qlIndexFixing(Index3M,H265,TRUE,_xll.ohTrigger(RecalcTrigger,Trigger3M)),NA())</f>
        <v>-2.5681298355205609E-3</v>
      </c>
      <c r="L265" s="44">
        <f>IFERROR(_xll.qlIndexFixing(Index6M,$H265,TRUE,_xll.ohTrigger(RecalcTrigger,Trigger6M)),NA())</f>
        <v>-1.3479945662093786E-3</v>
      </c>
      <c r="M265" s="145">
        <f>IFERROR(_xll.qlIndexFixing(Index1Y,$H265,TRUE,_xll.ohTrigger(RecalcTrigger,Trigger1Y)),NA())</f>
        <v>1.7581158377943788E-4</v>
      </c>
      <c r="N265" s="144">
        <f>IFERROR(_xll.qlIndexFixing(ONIndex1M,I265,TRUE,_xll.ohTrigger(RecalcTrigger,Trigger1M)),NA())</f>
        <v>-3.4870656567465019E-3</v>
      </c>
      <c r="O265" s="44">
        <f>IFERROR(_xll.qlIndexFixing(ONIndex3M,I265,TRUE,_xll.ohTrigger(RecalcTrigger,Trigger3M)),NA())</f>
        <v>-2.545212761111415E-3</v>
      </c>
      <c r="P265" s="44">
        <f>IFERROR(_xll.qlIndexFixing(ONIndex6M,I265,TRUE,_xll.ohTrigger(RecalcTrigger,Trigger6M)),NA())</f>
        <v>-1.5376520765864043E-3</v>
      </c>
      <c r="Q265" s="145">
        <f>IFERROR(_xll.qlIndexFixing(ONIndex1Y,I265,TRUE,_xll.ohTrigger(RecalcTrigger,Trigger1Y)),NA())</f>
        <v>-2.3923183630092382E-4</v>
      </c>
    </row>
    <row r="266" spans="2:17" x14ac:dyDescent="0.2">
      <c r="B266" s="39" t="s">
        <v>17</v>
      </c>
      <c r="D266" s="42">
        <f>_xll.qlCalendarAdvance(Calendar,$D265,B266,"f",FALSE)</f>
        <v>43098</v>
      </c>
      <c r="E266" s="139">
        <f>_xll.qlInterestRateIndexValueDate(IndexON,D266)</f>
        <v>43098</v>
      </c>
      <c r="F266" s="155">
        <f>IFERROR(_xll.qlIndexFixing(IndexON,D266,TRUE,_xll.ohTrigger(RecalcTrigger,TriggerON)),NA())</f>
        <v>-3.3109165222178216E-3</v>
      </c>
      <c r="H266" s="42">
        <f>_xll.qlCalendarAdvance(Calendar,$H265,B266,"f",FALSE)</f>
        <v>43098</v>
      </c>
      <c r="I266" s="139">
        <f>_xll.qlInterestRateIndexValueDate(Index1M,$H266)</f>
        <v>43103</v>
      </c>
      <c r="J266" s="144">
        <f>IFERROR(_xll.qlIndexFixing(Index1M,$H266,TRUE,_xll.ohTrigger(RecalcTrigger,Trigger1M)),NA())</f>
        <v>-3.4793199503296342E-3</v>
      </c>
      <c r="K266" s="44">
        <f>IFERROR(_xll.qlIndexFixing(Index3M,H266,TRUE,_xll.ohTrigger(RecalcTrigger,Trigger3M)),NA())</f>
        <v>-2.5683421457225464E-3</v>
      </c>
      <c r="L266" s="44">
        <f>IFERROR(_xll.qlIndexFixing(Index6M,$H266,TRUE,_xll.ohTrigger(RecalcTrigger,Trigger6M)),NA())</f>
        <v>-1.3458024686647894E-3</v>
      </c>
      <c r="M266" s="145">
        <f>IFERROR(_xll.qlIndexFixing(Index1Y,$H266,TRUE,_xll.ohTrigger(RecalcTrigger,Trigger1Y)),NA())</f>
        <v>1.7843948251925875E-4</v>
      </c>
      <c r="N266" s="144">
        <f>IFERROR(_xll.qlIndexFixing(ONIndex1M,I266,TRUE,_xll.ohTrigger(RecalcTrigger,Trigger1M)),NA())</f>
        <v>-3.486112970709776E-3</v>
      </c>
      <c r="O266" s="44">
        <f>IFERROR(_xll.qlIndexFixing(ONIndex3M,I266,TRUE,_xll.ohTrigger(RecalcTrigger,Trigger3M)),NA())</f>
        <v>-2.5415852287435925E-3</v>
      </c>
      <c r="P266" s="44">
        <f>IFERROR(_xll.qlIndexFixing(ONIndex6M,I266,TRUE,_xll.ohTrigger(RecalcTrigger,Trigger6M)),NA())</f>
        <v>-1.5403937861124817E-3</v>
      </c>
      <c r="Q266" s="145">
        <f>IFERROR(_xll.qlIndexFixing(ONIndex1Y,I266,TRUE,_xll.ohTrigger(RecalcTrigger,Trigger1Y)),NA())</f>
        <v>-2.3326526951361615E-4</v>
      </c>
    </row>
    <row r="267" spans="2:17" x14ac:dyDescent="0.2">
      <c r="B267" s="39" t="s">
        <v>17</v>
      </c>
      <c r="D267" s="42">
        <f>_xll.qlCalendarAdvance(Calendar,$D266,B267,"f",FALSE)</f>
        <v>43102</v>
      </c>
      <c r="E267" s="139">
        <f>_xll.qlInterestRateIndexValueDate(IndexON,D267)</f>
        <v>43102</v>
      </c>
      <c r="F267" s="155">
        <f>IFERROR(_xll.qlIndexFixing(IndexON,D267,TRUE,_xll.ohTrigger(RecalcTrigger,TriggerON)),NA())</f>
        <v>-3.3117189648201872E-3</v>
      </c>
      <c r="H267" s="42">
        <f>_xll.qlCalendarAdvance(Calendar,$H266,B267,"f",FALSE)</f>
        <v>43102</v>
      </c>
      <c r="I267" s="139">
        <f>_xll.qlInterestRateIndexValueDate(Index1M,$H267)</f>
        <v>43104</v>
      </c>
      <c r="J267" s="144">
        <f>IFERROR(_xll.qlIndexFixing(Index1M,$H267,TRUE,_xll.ohTrigger(RecalcTrigger,Trigger1M)),NA())</f>
        <v>-3.4790973455718632E-3</v>
      </c>
      <c r="K267" s="44">
        <f>IFERROR(_xll.qlIndexFixing(Index3M,H267,TRUE,_xll.ohTrigger(RecalcTrigger,Trigger3M)),NA())</f>
        <v>-2.5674288603023676E-3</v>
      </c>
      <c r="L267" s="44">
        <f>IFERROR(_xll.qlIndexFixing(Index6M,$H267,TRUE,_xll.ohTrigger(RecalcTrigger,Trigger6M)),NA())</f>
        <v>-1.3435961021739545E-3</v>
      </c>
      <c r="M267" s="145">
        <f>IFERROR(_xll.qlIndexFixing(Index1Y,$H267,TRUE,_xll.ohTrigger(RecalcTrigger,Trigger1Y)),NA())</f>
        <v>1.8107193213513916E-4</v>
      </c>
      <c r="N267" s="144">
        <f>IFERROR(_xll.qlIndexFixing(ONIndex1M,I267,TRUE,_xll.ohTrigger(RecalcTrigger,Trigger1M)),NA())</f>
        <v>-3.4852210543556694E-3</v>
      </c>
      <c r="O267" s="44">
        <f>IFERROR(_xll.qlIndexFixing(ONIndex3M,I267,TRUE,_xll.ohTrigger(RecalcTrigger,Trigger3M)),NA())</f>
        <v>-2.539434620665304E-3</v>
      </c>
      <c r="P267" s="44">
        <f>IFERROR(_xll.qlIndexFixing(ONIndex6M,I267,TRUE,_xll.ohTrigger(RecalcTrigger,Trigger6M)),NA())</f>
        <v>-1.5430431424201529E-3</v>
      </c>
      <c r="Q267" s="145">
        <f>IFERROR(_xll.qlIndexFixing(ONIndex1Y,I267,TRUE,_xll.ohTrigger(RecalcTrigger,Trigger1Y)),NA())</f>
        <v>-2.2739175986163929E-4</v>
      </c>
    </row>
    <row r="268" spans="2:17" x14ac:dyDescent="0.2">
      <c r="B268" s="39" t="s">
        <v>17</v>
      </c>
      <c r="D268" s="42">
        <f>_xll.qlCalendarAdvance(Calendar,$D267,B268,"f",FALSE)</f>
        <v>43103</v>
      </c>
      <c r="E268" s="139">
        <f>_xll.qlInterestRateIndexValueDate(IndexON,D268)</f>
        <v>43103</v>
      </c>
      <c r="F268" s="155">
        <f>IFERROR(_xll.qlIndexFixing(IndexON,D268,TRUE,_xll.ohTrigger(RecalcTrigger,TriggerON)),NA())</f>
        <v>-3.3119847688789505E-3</v>
      </c>
      <c r="H268" s="42">
        <f>_xll.qlCalendarAdvance(Calendar,$H267,B268,"f",FALSE)</f>
        <v>43103</v>
      </c>
      <c r="I268" s="139">
        <f>_xll.qlInterestRateIndexValueDate(Index1M,$H268)</f>
        <v>43105</v>
      </c>
      <c r="J268" s="144">
        <f>IFERROR(_xll.qlIndexFixing(Index1M,$H268,TRUE,_xll.ohTrigger(RecalcTrigger,Trigger1M)),NA())</f>
        <v>-3.4788740006704592E-3</v>
      </c>
      <c r="K268" s="44">
        <f>IFERROR(_xll.qlIndexFixing(Index3M,H268,TRUE,_xll.ohTrigger(RecalcTrigger,Trigger3M)),NA())</f>
        <v>-2.5665045731466662E-3</v>
      </c>
      <c r="L268" s="44">
        <f>IFERROR(_xll.qlIndexFixing(Index6M,$H268,TRUE,_xll.ohTrigger(RecalcTrigger,Trigger6M)),NA())</f>
        <v>-1.3413751802983766E-3</v>
      </c>
      <c r="M268" s="145">
        <f>IFERROR(_xll.qlIndexFixing(Index1Y,$H268,TRUE,_xll.ohTrigger(RecalcTrigger,Trigger1Y)),NA())</f>
        <v>1.8668803589981032E-4</v>
      </c>
      <c r="N268" s="144">
        <f>IFERROR(_xll.qlIndexFixing(ONIndex1M,I268,TRUE,_xll.ohTrigger(RecalcTrigger,Trigger1M)),NA())</f>
        <v>-3.4847547595129313E-3</v>
      </c>
      <c r="O268" s="44">
        <f>IFERROR(_xll.qlIndexFixing(ONIndex3M,I268,TRUE,_xll.ohTrigger(RecalcTrigger,Trigger3M)),NA())</f>
        <v>-2.5390821251125573E-3</v>
      </c>
      <c r="P268" s="44">
        <f>IFERROR(_xll.qlIndexFixing(ONIndex6M,I268,TRUE,_xll.ohTrigger(RecalcTrigger,Trigger6M)),NA())</f>
        <v>-1.5443102046752699E-3</v>
      </c>
      <c r="Q268" s="145">
        <f>IFERROR(_xll.qlIndexFixing(ONIndex1Y,I268,TRUE,_xll.ohTrigger(RecalcTrigger,Trigger1Y)),NA())</f>
        <v>-2.2450200374724005E-4</v>
      </c>
    </row>
    <row r="269" spans="2:17" x14ac:dyDescent="0.2">
      <c r="B269" s="39" t="s">
        <v>17</v>
      </c>
      <c r="D269" s="42">
        <f>_xll.qlCalendarAdvance(Calendar,$D268,B269,"f",FALSE)</f>
        <v>43104</v>
      </c>
      <c r="E269" s="139">
        <f>_xll.qlInterestRateIndexValueDate(IndexON,D269)</f>
        <v>43104</v>
      </c>
      <c r="F269" s="155">
        <f>IFERROR(_xll.qlIndexFixing(IndexON,D269,TRUE,_xll.ohTrigger(RecalcTrigger,TriggerON)),NA())</f>
        <v>-3.3122316795308748E-3</v>
      </c>
      <c r="H269" s="42">
        <f>_xll.qlCalendarAdvance(Calendar,$H268,B269,"f",FALSE)</f>
        <v>43104</v>
      </c>
      <c r="I269" s="139">
        <f>_xll.qlInterestRateIndexValueDate(Index1M,$H269)</f>
        <v>43108</v>
      </c>
      <c r="J269" s="144">
        <f>IFERROR(_xll.qlIndexFixing(Index1M,$H269,TRUE,_xll.ohTrigger(RecalcTrigger,Trigger1M)),NA())</f>
        <v>-3.4773808848781629E-3</v>
      </c>
      <c r="K269" s="44">
        <f>IFERROR(_xll.qlIndexFixing(Index3M,H269,TRUE,_xll.ohTrigger(RecalcTrigger,Trigger3M)),NA())</f>
        <v>-2.5623351452623796E-3</v>
      </c>
      <c r="L269" s="44">
        <f>IFERROR(_xll.qlIndexFixing(Index6M,$H269,TRUE,_xll.ohTrigger(RecalcTrigger,Trigger6M)),NA())</f>
        <v>-1.3334922384564099E-3</v>
      </c>
      <c r="M269" s="145">
        <f>IFERROR(_xll.qlIndexFixing(Index1Y,$H269,TRUE,_xll.ohTrigger(RecalcTrigger,Trigger1Y)),NA())</f>
        <v>1.9164905879854062E-4</v>
      </c>
      <c r="N269" s="144">
        <f>IFERROR(_xll.qlIndexFixing(ONIndex1M,I269,TRUE,_xll.ohTrigger(RecalcTrigger,Trigger1M)),NA())</f>
        <v>-3.4842863405293301E-3</v>
      </c>
      <c r="O269" s="44">
        <f>IFERROR(_xll.qlIndexFixing(ONIndex3M,I269,TRUE,_xll.ohTrigger(RecalcTrigger,Trigger3M)),NA())</f>
        <v>-2.5391754550563306E-3</v>
      </c>
      <c r="P269" s="44">
        <f>IFERROR(_xll.qlIndexFixing(ONIndex6M,I269,TRUE,_xll.ohTrigger(RecalcTrigger,Trigger6M)),NA())</f>
        <v>-1.5455437435463182E-3</v>
      </c>
      <c r="Q269" s="145">
        <f>IFERROR(_xll.qlIndexFixing(ONIndex1Y,I269,TRUE,_xll.ohTrigger(RecalcTrigger,Trigger1Y)),NA())</f>
        <v>-2.2164091030507649E-4</v>
      </c>
    </row>
    <row r="270" spans="2:17" x14ac:dyDescent="0.2">
      <c r="B270" s="39" t="s">
        <v>17</v>
      </c>
      <c r="D270" s="42">
        <f>_xll.qlCalendarAdvance(Calendar,$D269,B270,"f",FALSE)</f>
        <v>43105</v>
      </c>
      <c r="E270" s="139">
        <f>_xll.qlInterestRateIndexValueDate(IndexON,D270)</f>
        <v>43105</v>
      </c>
      <c r="F270" s="155">
        <f>IFERROR(_xll.qlIndexFixing(IndexON,D270,TRUE,_xll.ohTrigger(RecalcTrigger,TriggerON)),NA())</f>
        <v>-3.3126307761000007E-3</v>
      </c>
      <c r="H270" s="42">
        <f>_xll.qlCalendarAdvance(Calendar,$H269,B270,"f",FALSE)</f>
        <v>43105</v>
      </c>
      <c r="I270" s="139">
        <f>_xll.qlInterestRateIndexValueDate(Index1M,$H270)</f>
        <v>43109</v>
      </c>
      <c r="J270" s="144">
        <f>IFERROR(_xll.qlIndexFixing(Index1M,$H270,TRUE,_xll.ohTrigger(RecalcTrigger,Trigger1M)),NA())</f>
        <v>-3.4768780447963321E-3</v>
      </c>
      <c r="K270" s="44">
        <f>IFERROR(_xll.qlIndexFixing(Index3M,H270,TRUE,_xll.ohTrigger(RecalcTrigger,Trigger3M)),NA())</f>
        <v>-2.5626076721319002E-3</v>
      </c>
      <c r="L270" s="44">
        <f>IFERROR(_xll.qlIndexFixing(Index6M,$H270,TRUE,_xll.ohTrigger(RecalcTrigger,Trigger6M)),NA())</f>
        <v>-1.3323402093733706E-3</v>
      </c>
      <c r="M270" s="145">
        <f>IFERROR(_xll.qlIndexFixing(Index1Y,$H270,TRUE,_xll.ohTrigger(RecalcTrigger,Trigger1Y)),NA())</f>
        <v>1.9430563386148579E-4</v>
      </c>
      <c r="N270" s="144">
        <f>IFERROR(_xll.qlIndexFixing(ONIndex1M,I270,TRUE,_xll.ohTrigger(RecalcTrigger,Trigger1M)),NA())</f>
        <v>-3.4838157639116574E-3</v>
      </c>
      <c r="O270" s="44">
        <f>IFERROR(_xll.qlIndexFixing(ONIndex3M,I270,TRUE,_xll.ohTrigger(RecalcTrigger,Trigger3M)),NA())</f>
        <v>-2.5397191151332876E-3</v>
      </c>
      <c r="P270" s="44">
        <f>IFERROR(_xll.qlIndexFixing(ONIndex6M,I270,TRUE,_xll.ohTrigger(RecalcTrigger,Trigger6M)),NA())</f>
        <v>-1.5467431383298091E-3</v>
      </c>
      <c r="Q270" s="145">
        <f>IFERROR(_xll.qlIndexFixing(ONIndex1Y,I270,TRUE,_xll.ohTrigger(RecalcTrigger,Trigger1Y)),NA())</f>
        <v>-2.1880875811230993E-4</v>
      </c>
    </row>
    <row r="271" spans="2:17" x14ac:dyDescent="0.2">
      <c r="B271" s="39" t="s">
        <v>17</v>
      </c>
      <c r="D271" s="42">
        <f>_xll.qlCalendarAdvance(Calendar,$D270,B271,"f",FALSE)</f>
        <v>43108</v>
      </c>
      <c r="E271" s="139">
        <f>_xll.qlInterestRateIndexValueDate(IndexON,D271)</f>
        <v>43108</v>
      </c>
      <c r="F271" s="155">
        <f>IFERROR(_xll.qlIndexFixing(IndexON,D271,TRUE,_xll.ohTrigger(RecalcTrigger,TriggerON)),NA())</f>
        <v>-3.3130253315150071E-3</v>
      </c>
      <c r="H271" s="42">
        <f>_xll.qlCalendarAdvance(Calendar,$H270,B271,"f",FALSE)</f>
        <v>43108</v>
      </c>
      <c r="I271" s="139">
        <f>_xll.qlInterestRateIndexValueDate(Index1M,$H271)</f>
        <v>43110</v>
      </c>
      <c r="J271" s="144">
        <f>IFERROR(_xll.qlIndexFixing(Index1M,$H271,TRUE,_xll.ohTrigger(RecalcTrigger,Trigger1M)),NA())</f>
        <v>-3.4758165562226947E-3</v>
      </c>
      <c r="K271" s="44">
        <f>IFERROR(_xll.qlIndexFixing(Index3M,H271,TRUE,_xll.ohTrigger(RecalcTrigger,Trigger3M)),NA())</f>
        <v>-2.561560665747642E-3</v>
      </c>
      <c r="L271" s="44">
        <f>IFERROR(_xll.qlIndexFixing(Index6M,$H271,TRUE,_xll.ohTrigger(RecalcTrigger,Trigger6M)),NA())</f>
        <v>-1.3300422131871023E-3</v>
      </c>
      <c r="M271" s="145">
        <f>IFERROR(_xll.qlIndexFixing(Index1Y,$H271,TRUE,_xll.ohTrigger(RecalcTrigger,Trigger1Y)),NA())</f>
        <v>1.9696731341594536E-4</v>
      </c>
      <c r="N271" s="144">
        <f>IFERROR(_xll.qlIndexFixing(ONIndex1M,I271,TRUE,_xll.ohTrigger(RecalcTrigger,Trigger1M)),NA())</f>
        <v>-3.4828335569692115E-3</v>
      </c>
      <c r="O271" s="44">
        <f>IFERROR(_xll.qlIndexFixing(ONIndex3M,I271,TRUE,_xll.ohTrigger(RecalcTrigger,Trigger3M)),NA())</f>
        <v>-2.5423121059020559E-3</v>
      </c>
      <c r="P271" s="44">
        <f>IFERROR(_xll.qlIndexFixing(ONIndex6M,I271,TRUE,_xll.ohTrigger(RecalcTrigger,Trigger6M)),NA())</f>
        <v>-1.5490183434474503E-3</v>
      </c>
      <c r="Q271" s="145">
        <f>IFERROR(_xll.qlIndexFixing(ONIndex1Y,I271,TRUE,_xll.ohTrigger(RecalcTrigger,Trigger1Y)),NA())</f>
        <v>-2.1324219241058984E-4</v>
      </c>
    </row>
    <row r="272" spans="2:17" x14ac:dyDescent="0.2">
      <c r="B272" s="39" t="s">
        <v>17</v>
      </c>
      <c r="D272" s="42">
        <f>_xll.qlCalendarAdvance(Calendar,$D271,B272,"f",FALSE)</f>
        <v>43109</v>
      </c>
      <c r="E272" s="139">
        <f>_xll.qlInterestRateIndexValueDate(IndexON,D272)</f>
        <v>43109</v>
      </c>
      <c r="F272" s="155">
        <f>IFERROR(_xll.qlIndexFixing(IndexON,D272,TRUE,_xll.ohTrigger(RecalcTrigger,TriggerON)),NA())</f>
        <v>-3.3131739828062834E-3</v>
      </c>
      <c r="H272" s="42">
        <f>_xll.qlCalendarAdvance(Calendar,$H271,B272,"f",FALSE)</f>
        <v>43109</v>
      </c>
      <c r="I272" s="139">
        <f>_xll.qlInterestRateIndexValueDate(Index1M,$H272)</f>
        <v>43111</v>
      </c>
      <c r="J272" s="144">
        <f>IFERROR(_xll.qlIndexFixing(Index1M,$H272,TRUE,_xll.ohTrigger(RecalcTrigger,Trigger1M)),NA())</f>
        <v>-3.4755855141724301E-3</v>
      </c>
      <c r="K272" s="44">
        <f>IFERROR(_xll.qlIndexFixing(Index3M,H272,TRUE,_xll.ohTrigger(RecalcTrigger,Trigger3M)),NA())</f>
        <v>-2.5604752459909008E-3</v>
      </c>
      <c r="L272" s="44">
        <f>IFERROR(_xll.qlIndexFixing(Index6M,$H272,TRUE,_xll.ohTrigger(RecalcTrigger,Trigger6M)),NA())</f>
        <v>-1.3277279424979839E-3</v>
      </c>
      <c r="M272" s="145">
        <f>IFERROR(_xll.qlIndexFixing(Index1Y,$H272,TRUE,_xll.ohTrigger(RecalcTrigger,Trigger1Y)),NA())</f>
        <v>1.9963419232565266E-4</v>
      </c>
      <c r="N272" s="144">
        <f>IFERROR(_xll.qlIndexFixing(ONIndex1M,I272,TRUE,_xll.ohTrigger(RecalcTrigger,Trigger1M)),NA())</f>
        <v>-3.4819112160322518E-3</v>
      </c>
      <c r="O272" s="44">
        <f>IFERROR(_xll.qlIndexFixing(ONIndex3M,I272,TRUE,_xll.ohTrigger(RecalcTrigger,Trigger3M)),NA())</f>
        <v>-2.5464871532232536E-3</v>
      </c>
      <c r="P272" s="44">
        <f>IFERROR(_xll.qlIndexFixing(ONIndex6M,I272,TRUE,_xll.ohTrigger(RecalcTrigger,Trigger6M)),NA())</f>
        <v>-1.5511868557238628E-3</v>
      </c>
      <c r="Q272" s="145">
        <f>IFERROR(_xll.qlIndexFixing(ONIndex1Y,I272,TRUE,_xll.ohTrigger(RecalcTrigger,Trigger1Y)),NA())</f>
        <v>-2.0777513777492373E-4</v>
      </c>
    </row>
    <row r="273" spans="2:17" x14ac:dyDescent="0.2">
      <c r="B273" s="39" t="s">
        <v>17</v>
      </c>
      <c r="D273" s="42">
        <f>_xll.qlCalendarAdvance(Calendar,$D272,B273,"f",FALSE)</f>
        <v>43110</v>
      </c>
      <c r="E273" s="139">
        <f>_xll.qlInterestRateIndexValueDate(IndexON,D273)</f>
        <v>43110</v>
      </c>
      <c r="F273" s="155">
        <f>IFERROR(_xll.qlIndexFixing(IndexON,D273,TRUE,_xll.ohTrigger(RecalcTrigger,TriggerON)),NA())</f>
        <v>-3.3133022239040244E-3</v>
      </c>
      <c r="H273" s="42">
        <f>_xll.qlCalendarAdvance(Calendar,$H272,B273,"f",FALSE)</f>
        <v>43110</v>
      </c>
      <c r="I273" s="139">
        <f>_xll.qlInterestRateIndexValueDate(Index1M,$H273)</f>
        <v>43112</v>
      </c>
      <c r="J273" s="144">
        <f>IFERROR(_xll.qlIndexFixing(Index1M,$H273,TRUE,_xll.ohTrigger(RecalcTrigger,Trigger1M)),NA())</f>
        <v>-3.475353654167122E-3</v>
      </c>
      <c r="K273" s="44">
        <f>IFERROR(_xll.qlIndexFixing(Index3M,H273,TRUE,_xll.ohTrigger(RecalcTrigger,Trigger3M)),NA())</f>
        <v>-2.5593466805462484E-3</v>
      </c>
      <c r="L273" s="44">
        <f>IFERROR(_xll.qlIndexFixing(Index6M,$H273,TRUE,_xll.ohTrigger(RecalcTrigger,Trigger6M)),NA())</f>
        <v>-1.3253971107021251E-3</v>
      </c>
      <c r="M273" s="145">
        <f>IFERROR(_xll.qlIndexFixing(Index1Y,$H273,TRUE,_xll.ohTrigger(RecalcTrigger,Trigger1Y)),NA())</f>
        <v>2.0536545241152412E-4</v>
      </c>
      <c r="N273" s="144">
        <f>IFERROR(_xll.qlIndexFixing(ONIndex1M,I273,TRUE,_xll.ohTrigger(RecalcTrigger,Trigger1M)),NA())</f>
        <v>-3.4814293522833495E-3</v>
      </c>
      <c r="O273" s="44">
        <f>IFERROR(_xll.qlIndexFixing(ONIndex3M,I273,TRUE,_xll.ohTrigger(RecalcTrigger,Trigger3M)),NA())</f>
        <v>-2.5493500360340704E-3</v>
      </c>
      <c r="P273" s="44">
        <f>IFERROR(_xll.qlIndexFixing(ONIndex6M,I273,TRUE,_xll.ohTrigger(RecalcTrigger,Trigger6M)),NA())</f>
        <v>-1.5522062154005312E-3</v>
      </c>
      <c r="Q273" s="145">
        <f>IFERROR(_xll.qlIndexFixing(ONIndex1Y,I273,TRUE,_xll.ohTrigger(RecalcTrigger,Trigger1Y)),NA())</f>
        <v>-2.0509187316442024E-4</v>
      </c>
    </row>
    <row r="274" spans="2:17" x14ac:dyDescent="0.2">
      <c r="B274" s="39" t="s">
        <v>17</v>
      </c>
      <c r="D274" s="42">
        <f>_xll.qlCalendarAdvance(Calendar,$D273,B274,"f",FALSE)</f>
        <v>43111</v>
      </c>
      <c r="E274" s="139">
        <f>_xll.qlInterestRateIndexValueDate(IndexON,D274)</f>
        <v>43111</v>
      </c>
      <c r="F274" s="155">
        <f>IFERROR(_xll.qlIndexFixing(IndexON,D274,TRUE,_xll.ohTrigger(RecalcTrigger,TriggerON)),NA())</f>
        <v>-3.3134098021303515E-3</v>
      </c>
      <c r="H274" s="42">
        <f>_xll.qlCalendarAdvance(Calendar,$H273,B274,"f",FALSE)</f>
        <v>43111</v>
      </c>
      <c r="I274" s="139">
        <f>_xll.qlInterestRateIndexValueDate(Index1M,$H274)</f>
        <v>43115</v>
      </c>
      <c r="J274" s="144">
        <f>IFERROR(_xll.qlIndexFixing(Index1M,$H274,TRUE,_xll.ohTrigger(RecalcTrigger,Trigger1M)),NA())</f>
        <v>-3.4738047590723584E-3</v>
      </c>
      <c r="K274" s="44">
        <f>IFERROR(_xll.qlIndexFixing(Index3M,H274,TRUE,_xll.ohTrigger(RecalcTrigger,Trigger3M)),NA())</f>
        <v>-2.5542009020475586E-3</v>
      </c>
      <c r="L274" s="44">
        <f>IFERROR(_xll.qlIndexFixing(Index6M,$H274,TRUE,_xll.ohTrigger(RecalcTrigger,Trigger6M)),NA())</f>
        <v>-1.3171895722552274E-3</v>
      </c>
      <c r="M274" s="145">
        <f>IFERROR(_xll.qlIndexFixing(Index1Y,$H274,TRUE,_xll.ohTrigger(RecalcTrigger,Trigger1Y)),NA())</f>
        <v>2.1035562472879532E-4</v>
      </c>
      <c r="N274" s="144">
        <f>IFERROR(_xll.qlIndexFixing(ONIndex1M,I274,TRUE,_xll.ohTrigger(RecalcTrigger,Trigger1M)),NA())</f>
        <v>-3.4809451312600714E-3</v>
      </c>
      <c r="O274" s="44">
        <f>IFERROR(_xll.qlIndexFixing(ONIndex3M,I274,TRUE,_xll.ohTrigger(RecalcTrigger,Trigger3M)),NA())</f>
        <v>-2.5526902778372218E-3</v>
      </c>
      <c r="P274" s="44">
        <f>IFERROR(_xll.qlIndexFixing(ONIndex6M,I274,TRUE,_xll.ohTrigger(RecalcTrigger,Trigger6M)),NA())</f>
        <v>-1.5531877052898935E-3</v>
      </c>
      <c r="Q274" s="145">
        <f>IFERROR(_xll.qlIndexFixing(ONIndex1Y,I274,TRUE,_xll.ohTrigger(RecalcTrigger,Trigger1Y)),NA())</f>
        <v>-2.0243922242535461E-4</v>
      </c>
    </row>
    <row r="275" spans="2:17" x14ac:dyDescent="0.2">
      <c r="B275" s="39" t="s">
        <v>17</v>
      </c>
      <c r="D275" s="42">
        <f>_xll.qlCalendarAdvance(Calendar,$D274,B275,"f",FALSE)</f>
        <v>43112</v>
      </c>
      <c r="E275" s="139">
        <f>_xll.qlInterestRateIndexValueDate(IndexON,D275)</f>
        <v>43112</v>
      </c>
      <c r="F275" s="155">
        <f>IFERROR(_xll.qlIndexFixing(IndexON,D275,TRUE,_xll.ohTrigger(RecalcTrigger,TriggerON)),NA())</f>
        <v>-3.3135243188331387E-3</v>
      </c>
      <c r="H275" s="42">
        <f>_xll.qlCalendarAdvance(Calendar,$H274,B275,"f",FALSE)</f>
        <v>43112</v>
      </c>
      <c r="I275" s="139">
        <f>_xll.qlInterestRateIndexValueDate(Index1M,$H275)</f>
        <v>43116</v>
      </c>
      <c r="J275" s="144">
        <f>IFERROR(_xll.qlIndexFixing(Index1M,$H275,TRUE,_xll.ohTrigger(RecalcTrigger,Trigger1M)),NA())</f>
        <v>-3.4732828599600444E-3</v>
      </c>
      <c r="K275" s="44">
        <f>IFERROR(_xll.qlIndexFixing(Index3M,H275,TRUE,_xll.ohTrigger(RecalcTrigger,Trigger3M)),NA())</f>
        <v>-2.5543046784348711E-3</v>
      </c>
      <c r="L275" s="44">
        <f>IFERROR(_xll.qlIndexFixing(Index6M,$H275,TRUE,_xll.ohTrigger(RecalcTrigger,Trigger6M)),NA())</f>
        <v>-1.315902439613438E-3</v>
      </c>
      <c r="M275" s="145">
        <f>IFERROR(_xll.qlIndexFixing(Index1Y,$H275,TRUE,_xll.ohTrigger(RecalcTrigger,Trigger1Y)),NA())</f>
        <v>2.1304994931053902E-4</v>
      </c>
      <c r="N275" s="144">
        <f>IFERROR(_xll.qlIndexFixing(ONIndex1M,I275,TRUE,_xll.ohTrigger(RecalcTrigger,Trigger1M)),NA())</f>
        <v>-3.4804585196290816E-3</v>
      </c>
      <c r="O275" s="44">
        <f>IFERROR(_xll.qlIndexFixing(ONIndex3M,I275,TRUE,_xll.ohTrigger(RecalcTrigger,Trigger3M)),NA())</f>
        <v>-2.5565123833493075E-3</v>
      </c>
      <c r="P275" s="44">
        <f>IFERROR(_xll.qlIndexFixing(ONIndex6M,I275,TRUE,_xll.ohTrigger(RecalcTrigger,Trigger6M)),NA())</f>
        <v>-1.5541307046484931E-3</v>
      </c>
      <c r="Q275" s="145">
        <f>IFERROR(_xll.qlIndexFixing(ONIndex1Y,I275,TRUE,_xll.ohTrigger(RecalcTrigger,Trigger1Y)),NA())</f>
        <v>-1.9981746401498413E-4</v>
      </c>
    </row>
    <row r="276" spans="2:17" x14ac:dyDescent="0.2">
      <c r="B276" s="39" t="s">
        <v>17</v>
      </c>
      <c r="D276" s="42">
        <f>_xll.qlCalendarAdvance(Calendar,$D275,B276,"f",FALSE)</f>
        <v>43115</v>
      </c>
      <c r="E276" s="139">
        <f>_xll.qlInterestRateIndexValueDate(IndexON,D276)</f>
        <v>43115</v>
      </c>
      <c r="F276" s="155">
        <f>IFERROR(_xll.qlIndexFixing(IndexON,D276,TRUE,_xll.ohTrigger(RecalcTrigger,TriggerON)),NA())</f>
        <v>-3.3136284288470819E-3</v>
      </c>
      <c r="H276" s="42">
        <f>_xll.qlCalendarAdvance(Calendar,$H275,B276,"f",FALSE)</f>
        <v>43115</v>
      </c>
      <c r="I276" s="139">
        <f>_xll.qlInterestRateIndexValueDate(Index1M,$H276)</f>
        <v>43117</v>
      </c>
      <c r="J276" s="144">
        <f>IFERROR(_xll.qlIndexFixing(Index1M,$H276,TRUE,_xll.ohTrigger(RecalcTrigger,Trigger1M)),NA())</f>
        <v>-3.4721813821264099E-3</v>
      </c>
      <c r="K276" s="44">
        <f>IFERROR(_xll.qlIndexFixing(Index3M,H276,TRUE,_xll.ohTrigger(RecalcTrigger,Trigger3M)),NA())</f>
        <v>-2.5528877626608271E-3</v>
      </c>
      <c r="L276" s="44">
        <f>IFERROR(_xll.qlIndexFixing(Index6M,$H276,TRUE,_xll.ohTrigger(RecalcTrigger,Trigger6M)),NA())</f>
        <v>-1.3134845024436158E-3</v>
      </c>
      <c r="M276" s="145">
        <f>IFERROR(_xll.qlIndexFixing(Index1Y,$H276,TRUE,_xll.ohTrigger(RecalcTrigger,Trigger1Y)),NA())</f>
        <v>2.1575005799468527E-4</v>
      </c>
      <c r="N276" s="144">
        <f>IFERROR(_xll.qlIndexFixing(ONIndex1M,I276,TRUE,_xll.ohTrigger(RecalcTrigger,Trigger1M)),NA())</f>
        <v>-3.4794435315488315E-3</v>
      </c>
      <c r="O276" s="44">
        <f>IFERROR(_xll.qlIndexFixing(ONIndex3M,I276,TRUE,_xll.ohTrigger(RecalcTrigger,Trigger3M)),NA())</f>
        <v>-2.5657670435474955E-3</v>
      </c>
      <c r="P276" s="44">
        <f>IFERROR(_xll.qlIndexFixing(ONIndex6M,I276,TRUE,_xll.ohTrigger(RecalcTrigger,Trigger6M)),NA())</f>
        <v>-1.5558785725522384E-3</v>
      </c>
      <c r="Q276" s="145">
        <f>IFERROR(_xll.qlIndexFixing(ONIndex1Y,I276,TRUE,_xll.ohTrigger(RecalcTrigger,Trigger1Y)),NA())</f>
        <v>-1.9467821023244625E-4</v>
      </c>
    </row>
    <row r="277" spans="2:17" x14ac:dyDescent="0.2">
      <c r="B277" s="39" t="s">
        <v>17</v>
      </c>
      <c r="D277" s="42">
        <f>_xll.qlCalendarAdvance(Calendar,$D276,B277,"f",FALSE)</f>
        <v>43116</v>
      </c>
      <c r="E277" s="139">
        <f>_xll.qlInterestRateIndexValueDate(IndexON,D277)</f>
        <v>43116</v>
      </c>
      <c r="F277" s="155">
        <f>IFERROR(_xll.qlIndexFixing(IndexON,D277,TRUE,_xll.ohTrigger(RecalcTrigger,TriggerON)),NA())</f>
        <v>-3.3136289001900465E-3</v>
      </c>
      <c r="H277" s="42">
        <f>_xll.qlCalendarAdvance(Calendar,$H276,B277,"f",FALSE)</f>
        <v>43116</v>
      </c>
      <c r="I277" s="139">
        <f>_xll.qlInterestRateIndexValueDate(Index1M,$H277)</f>
        <v>43118</v>
      </c>
      <c r="J277" s="144">
        <f>IFERROR(_xll.qlIndexFixing(Index1M,$H277,TRUE,_xll.ohTrigger(RecalcTrigger,Trigger1M)),NA())</f>
        <v>-3.4719410861780431E-3</v>
      </c>
      <c r="K277" s="44">
        <f>IFERROR(_xll.qlIndexFixing(Index3M,H277,TRUE,_xll.ohTrigger(RecalcTrigger,Trigger3M)),NA())</f>
        <v>-2.5513983250013972E-3</v>
      </c>
      <c r="L277" s="44">
        <f>IFERROR(_xll.qlIndexFixing(Index6M,$H277,TRUE,_xll.ohTrigger(RecalcTrigger,Trigger6M)),NA())</f>
        <v>-1.3110482840645399E-3</v>
      </c>
      <c r="M277" s="145">
        <f>IFERROR(_xll.qlIndexFixing(Index1Y,$H277,TRUE,_xll.ohTrigger(RecalcTrigger,Trigger1Y)),NA())</f>
        <v>2.1845605083402198E-4</v>
      </c>
      <c r="N277" s="144">
        <f>IFERROR(_xll.qlIndexFixing(ONIndex1M,I277,TRUE,_xll.ohTrigger(RecalcTrigger,Trigger1M)),NA())</f>
        <v>-3.4784875014803873E-3</v>
      </c>
      <c r="O277" s="44">
        <f>IFERROR(_xll.qlIndexFixing(ONIndex3M,I277,TRUE,_xll.ohTrigger(RecalcTrigger,Trigger3M)),NA())</f>
        <v>-2.5765829476798174E-3</v>
      </c>
      <c r="P277" s="44">
        <f>IFERROR(_xll.qlIndexFixing(ONIndex6M,I277,TRUE,_xll.ohTrigger(RecalcTrigger,Trigger6M)),NA())</f>
        <v>-1.5574896775083502E-3</v>
      </c>
      <c r="Q277" s="145">
        <f>IFERROR(_xll.qlIndexFixing(ONIndex1Y,I277,TRUE,_xll.ohTrigger(RecalcTrigger,Trigger1Y)),NA())</f>
        <v>-1.89673741552987E-4</v>
      </c>
    </row>
    <row r="278" spans="2:17" x14ac:dyDescent="0.2">
      <c r="B278" s="39" t="s">
        <v>17</v>
      </c>
      <c r="D278" s="42">
        <f>_xll.qlCalendarAdvance(Calendar,$D277,B278,"f",FALSE)</f>
        <v>43117</v>
      </c>
      <c r="E278" s="139">
        <f>_xll.qlInterestRateIndexValueDate(IndexON,D278)</f>
        <v>43117</v>
      </c>
      <c r="F278" s="155">
        <f>IFERROR(_xll.qlIndexFixing(IndexON,D278,TRUE,_xll.ohTrigger(RecalcTrigger,TriggerON)),NA())</f>
        <v>-3.313607191754997E-3</v>
      </c>
      <c r="H278" s="42">
        <f>_xll.qlCalendarAdvance(Calendar,$H277,B278,"f",FALSE)</f>
        <v>43117</v>
      </c>
      <c r="I278" s="139">
        <f>_xll.qlInterestRateIndexValueDate(Index1M,$H278)</f>
        <v>43119</v>
      </c>
      <c r="J278" s="144">
        <f>IFERROR(_xll.qlIndexFixing(Index1M,$H278,TRUE,_xll.ohTrigger(RecalcTrigger,Trigger1M)),NA())</f>
        <v>-3.4716998944478261E-3</v>
      </c>
      <c r="K278" s="44">
        <f>IFERROR(_xll.qlIndexFixing(Index3M,H278,TRUE,_xll.ohTrigger(RecalcTrigger,Trigger3M)),NA())</f>
        <v>-2.5498313056986355E-3</v>
      </c>
      <c r="L278" s="44">
        <f>IFERROR(_xll.qlIndexFixing(Index6M,$H278,TRUE,_xll.ohTrigger(RecalcTrigger,Trigger6M)),NA())</f>
        <v>-1.3085934977102405E-3</v>
      </c>
      <c r="M278" s="145">
        <f>IFERROR(_xll.qlIndexFixing(Index1Y,$H278,TRUE,_xll.ohTrigger(RecalcTrigger,Trigger1Y)),NA())</f>
        <v>2.2430733436940172E-4</v>
      </c>
      <c r="N278" s="144">
        <f>IFERROR(_xll.qlIndexFixing(ONIndex1M,I278,TRUE,_xll.ohTrigger(RecalcTrigger,Trigger1M)),NA())</f>
        <v>-3.4779884376101577E-3</v>
      </c>
      <c r="O278" s="44">
        <f>IFERROR(_xll.qlIndexFixing(ONIndex3M,I278,TRUE,_xll.ohTrigger(RecalcTrigger,Trigger3M)),NA())</f>
        <v>-2.5821198537734347E-3</v>
      </c>
      <c r="P278" s="44">
        <f>IFERROR(_xll.qlIndexFixing(ONIndex6M,I278,TRUE,_xll.ohTrigger(RecalcTrigger,Trigger6M)),NA())</f>
        <v>-1.5581363893524269E-3</v>
      </c>
      <c r="Q278" s="145">
        <f>IFERROR(_xll.qlIndexFixing(ONIndex1Y,I278,TRUE,_xll.ohTrigger(RecalcTrigger,Trigger1Y)),NA())</f>
        <v>-1.8738408293028641E-4</v>
      </c>
    </row>
    <row r="279" spans="2:17" x14ac:dyDescent="0.2">
      <c r="B279" s="39" t="s">
        <v>17</v>
      </c>
      <c r="D279" s="42">
        <f>_xll.qlCalendarAdvance(Calendar,$D278,B279,"f",FALSE)</f>
        <v>43118</v>
      </c>
      <c r="E279" s="139">
        <f>_xll.qlInterestRateIndexValueDate(IndexON,D279)</f>
        <v>43118</v>
      </c>
      <c r="F279" s="155">
        <f>IFERROR(_xll.qlIndexFixing(IndexON,D279,TRUE,_xll.ohTrigger(RecalcTrigger,TriggerON)),NA())</f>
        <v>-3.3135630507441505E-3</v>
      </c>
      <c r="H279" s="42">
        <f>_xll.qlCalendarAdvance(Calendar,$H278,B279,"f",FALSE)</f>
        <v>43118</v>
      </c>
      <c r="I279" s="139">
        <f>_xll.qlInterestRateIndexValueDate(Index1M,$H279)</f>
        <v>43122</v>
      </c>
      <c r="J279" s="144">
        <f>IFERROR(_xll.qlIndexFixing(Index1M,$H279,TRUE,_xll.ohTrigger(RecalcTrigger,Trigger1M)),NA())</f>
        <v>-3.4700903277743336E-3</v>
      </c>
      <c r="K279" s="44">
        <f>IFERROR(_xll.qlIndexFixing(Index3M,H279,TRUE,_xll.ohTrigger(RecalcTrigger,Trigger3M)),NA())</f>
        <v>-2.5430404808339997E-3</v>
      </c>
      <c r="L279" s="44">
        <f>IFERROR(_xll.qlIndexFixing(Index6M,$H279,TRUE,_xll.ohTrigger(RecalcTrigger,Trigger6M)),NA())</f>
        <v>-1.2999999998295389E-3</v>
      </c>
      <c r="M279" s="145">
        <f>IFERROR(_xll.qlIndexFixing(Index1Y,$H279,TRUE,_xll.ohTrigger(RecalcTrigger,Trigger1Y)),NA())</f>
        <v>2.2934089074014554E-4</v>
      </c>
      <c r="N279" s="144">
        <f>IFERROR(_xll.qlIndexFixing(ONIndex1M,I279,TRUE,_xll.ohTrigger(RecalcTrigger,Trigger1M)),NA())</f>
        <v>-3.477486783411976E-3</v>
      </c>
      <c r="O279" s="44">
        <f>IFERROR(_xll.qlIndexFixing(ONIndex3M,I279,TRUE,_xll.ohTrigger(RecalcTrigger,Trigger3M)),NA())</f>
        <v>-2.5873965482547945E-3</v>
      </c>
      <c r="P279" s="44">
        <f>IFERROR(_xll.qlIndexFixing(ONIndex6M,I279,TRUE,_xll.ohTrigger(RecalcTrigger,Trigger6M)),NA())</f>
        <v>-1.5586454941107775E-3</v>
      </c>
      <c r="Q279" s="145">
        <f>IFERROR(_xll.qlIndexFixing(ONIndex1Y,I279,TRUE,_xll.ohTrigger(RecalcTrigger,Trigger1Y)),NA())</f>
        <v>-1.8530204259015193E-4</v>
      </c>
    </row>
    <row r="280" spans="2:17" x14ac:dyDescent="0.2">
      <c r="B280" s="39" t="s">
        <v>17</v>
      </c>
      <c r="D280" s="42">
        <f>_xll.qlCalendarAdvance(Calendar,$D279,B280,"f",FALSE)</f>
        <v>43119</v>
      </c>
      <c r="E280" s="139">
        <f>_xll.qlInterestRateIndexValueDate(IndexON,D280)</f>
        <v>43119</v>
      </c>
      <c r="F280" s="155">
        <f>IFERROR(_xll.qlIndexFixing(IndexON,D280,TRUE,_xll.ohTrigger(RecalcTrigger,TriggerON)),NA())</f>
        <v>-3.3133682338615245E-3</v>
      </c>
      <c r="H280" s="42">
        <f>_xll.qlCalendarAdvance(Calendar,$H279,B280,"f",FALSE)</f>
        <v>43119</v>
      </c>
      <c r="I280" s="139">
        <f>_xll.qlInterestRateIndexValueDate(Index1M,$H280)</f>
        <v>43123</v>
      </c>
      <c r="J280" s="144">
        <f>IFERROR(_xll.qlIndexFixing(Index1M,$H280,TRUE,_xll.ohTrigger(RecalcTrigger,Trigger1M)),NA())</f>
        <v>-3.4695477388702045E-3</v>
      </c>
      <c r="K280" s="44">
        <f>IFERROR(_xll.qlIndexFixing(Index3M,H280,TRUE,_xll.ohTrigger(RecalcTrigger,Trigger3M)),NA())</f>
        <v>-2.5426859852060169E-3</v>
      </c>
      <c r="L280" s="44">
        <f>IFERROR(_xll.qlIndexFixing(Index6M,$H280,TRUE,_xll.ohTrigger(RecalcTrigger,Trigger6M)),NA())</f>
        <v>-1.298583023063235E-3</v>
      </c>
      <c r="M280" s="145">
        <f>IFERROR(_xll.qlIndexFixing(Index1Y,$H280,TRUE,_xll.ohTrigger(RecalcTrigger,Trigger1Y)),NA())</f>
        <v>2.3207791004767141E-4</v>
      </c>
      <c r="N280" s="144">
        <f>IFERROR(_xll.qlIndexFixing(ONIndex1M,I280,TRUE,_xll.ohTrigger(RecalcTrigger,Trigger1M)),NA())</f>
        <v>-3.4769825055125381E-3</v>
      </c>
      <c r="O280" s="44">
        <f>IFERROR(_xll.qlIndexFixing(ONIndex3M,I280,TRUE,_xll.ohTrigger(RecalcTrigger,Trigger3M)),NA())</f>
        <v>-2.5924098826424213E-3</v>
      </c>
      <c r="P280" s="44">
        <f>IFERROR(_xll.qlIndexFixing(ONIndex6M,I280,TRUE,_xll.ohTrigger(RecalcTrigger,Trigger6M)),NA())</f>
        <v>-1.559015421679355E-3</v>
      </c>
      <c r="Q280" s="145">
        <f>IFERROR(_xll.qlIndexFixing(ONIndex1Y,I280,TRUE,_xll.ohTrigger(RecalcTrigger,Trigger1Y)),NA())</f>
        <v>-1.8342964107631587E-4</v>
      </c>
    </row>
    <row r="281" spans="2:17" x14ac:dyDescent="0.2">
      <c r="B281" s="39" t="s">
        <v>17</v>
      </c>
      <c r="D281" s="42">
        <f>_xll.qlCalendarAdvance(Calendar,$D280,B281,"f",FALSE)</f>
        <v>43122</v>
      </c>
      <c r="E281" s="139">
        <f>_xll.qlInterestRateIndexValueDate(IndexON,D281)</f>
        <v>43122</v>
      </c>
      <c r="F281" s="155">
        <f>IFERROR(_xll.qlIndexFixing(IndexON,D281,TRUE,_xll.ohTrigger(RecalcTrigger,TriggerON)),NA())</f>
        <v>-3.31315710622615E-3</v>
      </c>
      <c r="H281" s="42">
        <f>_xll.qlCalendarAdvance(Calendar,$H280,B281,"f",FALSE)</f>
        <v>43122</v>
      </c>
      <c r="I281" s="139">
        <f>_xll.qlInterestRateIndexValueDate(Index1M,$H281)</f>
        <v>43124</v>
      </c>
      <c r="J281" s="144">
        <f>IFERROR(_xll.qlIndexFixing(Index1M,$H281,TRUE,_xll.ohTrigger(RecalcTrigger,Trigger1M)),NA())</f>
        <v>-3.4684030129391889E-3</v>
      </c>
      <c r="K281" s="44">
        <f>IFERROR(_xll.qlIndexFixing(Index3M,H281,TRUE,_xll.ohTrigger(RecalcTrigger,Trigger3M)),NA())</f>
        <v>-2.5406633919549115E-3</v>
      </c>
      <c r="L281" s="44">
        <f>IFERROR(_xll.qlIndexFixing(Index6M,$H281,TRUE,_xll.ohTrigger(RecalcTrigger,Trigger6M)),NA())</f>
        <v>-1.2960318860628E-3</v>
      </c>
      <c r="M281" s="145">
        <f>IFERROR(_xll.qlIndexFixing(Index1Y,$H281,TRUE,_xll.ohTrigger(RecalcTrigger,Trigger1Y)),NA())</f>
        <v>2.3482190473240466E-4</v>
      </c>
      <c r="N281" s="144">
        <f>IFERROR(_xll.qlIndexFixing(ONIndex1M,I281,TRUE,_xll.ohTrigger(RecalcTrigger,Trigger1M)),NA())</f>
        <v>-3.4759314760757221E-3</v>
      </c>
      <c r="O281" s="44">
        <f>IFERROR(_xll.qlIndexFixing(ONIndex3M,I281,TRUE,_xll.ohTrigger(RecalcTrigger,Trigger3M)),NA())</f>
        <v>-2.6015241454535598E-3</v>
      </c>
      <c r="P281" s="44">
        <f>IFERROR(_xll.qlIndexFixing(ONIndex6M,I281,TRUE,_xll.ohTrigger(RecalcTrigger,Trigger6M)),NA())</f>
        <v>-1.5592767483196823E-3</v>
      </c>
      <c r="Q281" s="145">
        <f>IFERROR(_xll.qlIndexFixing(ONIndex1Y,I281,TRUE,_xll.ohTrigger(RecalcTrigger,Trigger1Y)),NA())</f>
        <v>-1.8039364664712565E-4</v>
      </c>
    </row>
    <row r="282" spans="2:17" x14ac:dyDescent="0.2">
      <c r="B282" s="39" t="s">
        <v>17</v>
      </c>
      <c r="D282" s="42">
        <f>_xll.qlCalendarAdvance(Calendar,$D281,B282,"f",FALSE)</f>
        <v>43123</v>
      </c>
      <c r="E282" s="139">
        <f>_xll.qlInterestRateIndexValueDate(IndexON,D282)</f>
        <v>43123</v>
      </c>
      <c r="F282" s="155">
        <f>IFERROR(_xll.qlIndexFixing(IndexON,D282,TRUE,_xll.ohTrigger(RecalcTrigger,TriggerON)),NA())</f>
        <v>-3.3129970106893225E-3</v>
      </c>
      <c r="H282" s="42">
        <f>_xll.qlCalendarAdvance(Calendar,$H281,B282,"f",FALSE)</f>
        <v>43123</v>
      </c>
      <c r="I282" s="139">
        <f>_xll.qlInterestRateIndexValueDate(Index1M,$H282)</f>
        <v>43125</v>
      </c>
      <c r="J282" s="144">
        <f>IFERROR(_xll.qlIndexFixing(Index1M,$H282,TRUE,_xll.ohTrigger(RecalcTrigger,Trigger1M)),NA())</f>
        <v>-3.4681526463761769E-3</v>
      </c>
      <c r="K282" s="44">
        <f>IFERROR(_xll.qlIndexFixing(Index3M,H282,TRUE,_xll.ohTrigger(RecalcTrigger,Trigger3M)),NA())</f>
        <v>-2.5385488786620058E-3</v>
      </c>
      <c r="L282" s="44">
        <f>IFERROR(_xll.qlIndexFixing(Index6M,$H282,TRUE,_xll.ohTrigger(RecalcTrigger,Trigger6M)),NA())</f>
        <v>-1.2934626090369715E-3</v>
      </c>
      <c r="M282" s="145">
        <f>IFERROR(_xll.qlIndexFixing(Index1Y,$H282,TRUE,_xll.ohTrigger(RecalcTrigger,Trigger1Y)),NA())</f>
        <v>2.3757345975502787E-4</v>
      </c>
      <c r="N282" s="144">
        <f>IFERROR(_xll.qlIndexFixing(ONIndex1M,I282,TRUE,_xll.ohTrigger(RecalcTrigger,Trigger1M)),NA())</f>
        <v>-3.4749384921939352E-3</v>
      </c>
      <c r="O282" s="44">
        <f>IFERROR(_xll.qlIndexFixing(ONIndex3M,I282,TRUE,_xll.ohTrigger(RecalcTrigger,Trigger3M)),NA())</f>
        <v>-2.6097666622559856E-3</v>
      </c>
      <c r="P282" s="44">
        <f>IFERROR(_xll.qlIndexFixing(ONIndex6M,I282,TRUE,_xll.ohTrigger(RecalcTrigger,Trigger6M)),NA())</f>
        <v>-1.5590719579350321E-3</v>
      </c>
      <c r="Q282" s="145">
        <f>IFERROR(_xll.qlIndexFixing(ONIndex1Y,I282,TRUE,_xll.ohTrigger(RecalcTrigger,Trigger1Y)),NA())</f>
        <v>-1.7807683463821888E-4</v>
      </c>
    </row>
    <row r="283" spans="2:17" x14ac:dyDescent="0.2">
      <c r="B283" s="39" t="s">
        <v>17</v>
      </c>
      <c r="D283" s="42">
        <f>_xll.qlCalendarAdvance(Calendar,$D282,B283,"f",FALSE)</f>
        <v>43124</v>
      </c>
      <c r="E283" s="139">
        <f>_xll.qlInterestRateIndexValueDate(IndexON,D283)</f>
        <v>43124</v>
      </c>
      <c r="F283" s="155">
        <f>IFERROR(_xll.qlIndexFixing(IndexON,D283,TRUE,_xll.ohTrigger(RecalcTrigger,TriggerON)),NA())</f>
        <v>-3.312812965989842E-3</v>
      </c>
      <c r="H283" s="42">
        <f>_xll.qlCalendarAdvance(Calendar,$H282,B283,"f",FALSE)</f>
        <v>43124</v>
      </c>
      <c r="I283" s="139">
        <f>_xll.qlInterestRateIndexValueDate(Index1M,$H283)</f>
        <v>43126</v>
      </c>
      <c r="J283" s="144">
        <f>IFERROR(_xll.qlIndexFixing(Index1M,$H283,TRUE,_xll.ohTrigger(RecalcTrigger,Trigger1M)),NA())</f>
        <v>-3.4679013061884017E-3</v>
      </c>
      <c r="K283" s="44">
        <f>IFERROR(_xll.qlIndexFixing(Index3M,H283,TRUE,_xll.ohTrigger(RecalcTrigger,Trigger3M)),NA())</f>
        <v>-2.5363456833340514E-3</v>
      </c>
      <c r="L283" s="44">
        <f>IFERROR(_xll.qlIndexFixing(Index6M,$H283,TRUE,_xll.ohTrigger(RecalcTrigger,Trigger6M)),NA())</f>
        <v>-1.2908765444234695E-3</v>
      </c>
      <c r="M283" s="145">
        <f>IFERROR(_xll.qlIndexFixing(Index1Y,$H283,TRUE,_xll.ohTrigger(RecalcTrigger,Trigger1Y)),NA())</f>
        <v>2.435526079523446E-4</v>
      </c>
      <c r="N283" s="144">
        <f>IFERROR(_xll.qlIndexFixing(ONIndex1M,I283,TRUE,_xll.ohTrigger(RecalcTrigger,Trigger1M)),NA())</f>
        <v>-3.4744205969072794E-3</v>
      </c>
      <c r="O283" s="44">
        <f>IFERROR(_xll.qlIndexFixing(ONIndex3M,I283,TRUE,_xll.ohTrigger(RecalcTrigger,Trigger3M)),NA())</f>
        <v>-2.6134159777857491E-3</v>
      </c>
      <c r="P283" s="44">
        <f>IFERROR(_xll.qlIndexFixing(ONIndex6M,I283,TRUE,_xll.ohTrigger(RecalcTrigger,Trigger6M)),NA())</f>
        <v>-1.5587224483137874E-3</v>
      </c>
      <c r="Q283" s="145">
        <f>IFERROR(_xll.qlIndexFixing(ONIndex1Y,I283,TRUE,_xll.ohTrigger(RecalcTrigger,Trigger1Y)),NA())</f>
        <v>-1.7728293561170005E-4</v>
      </c>
    </row>
    <row r="284" spans="2:17" x14ac:dyDescent="0.2">
      <c r="B284" s="39" t="s">
        <v>17</v>
      </c>
      <c r="D284" s="42">
        <f>_xll.qlCalendarAdvance(Calendar,$D283,B284,"f",FALSE)</f>
        <v>43125</v>
      </c>
      <c r="E284" s="139">
        <f>_xll.qlInterestRateIndexValueDate(IndexON,D284)</f>
        <v>43125</v>
      </c>
      <c r="F284" s="155">
        <f>IFERROR(_xll.qlIndexFixing(IndexON,D284,TRUE,_xll.ohTrigger(RecalcTrigger,TriggerON)),NA())</f>
        <v>-3.3126047194498298E-3</v>
      </c>
      <c r="H284" s="42">
        <f>_xll.qlCalendarAdvance(Calendar,$H283,B284,"f",FALSE)</f>
        <v>43125</v>
      </c>
      <c r="I284" s="139">
        <f>_xll.qlInterestRateIndexValueDate(Index1M,$H284)</f>
        <v>43129</v>
      </c>
      <c r="J284" s="144">
        <f>IFERROR(_xll.qlIndexFixing(Index1M,$H284,TRUE,_xll.ohTrigger(RecalcTrigger,Trigger1M)),NA())</f>
        <v>-3.4665324026268429E-3</v>
      </c>
      <c r="K284" s="44">
        <f>IFERROR(_xll.qlIndexFixing(Index3M,H284,TRUE,_xll.ohTrigger(RecalcTrigger,Trigger3M)),NA())</f>
        <v>-2.5276067499042459E-3</v>
      </c>
      <c r="L284" s="44">
        <f>IFERROR(_xll.qlIndexFixing(Index6M,$H284,TRUE,_xll.ohTrigger(RecalcTrigger,Trigger6M)),NA())</f>
        <v>-1.2819176017093753E-3</v>
      </c>
      <c r="M284" s="145">
        <f>IFERROR(_xll.qlIndexFixing(Index1Y,$H284,TRUE,_xll.ohTrigger(RecalcTrigger,Trigger1Y)),NA())</f>
        <v>2.4866717564921891E-4</v>
      </c>
      <c r="N284" s="144">
        <f>IFERROR(_xll.qlIndexFixing(ONIndex1M,I284,TRUE,_xll.ohTrigger(RecalcTrigger,Trigger1M)),NA())</f>
        <v>-3.4738998783589992E-3</v>
      </c>
      <c r="O284" s="44">
        <f>IFERROR(_xll.qlIndexFixing(ONIndex3M,I284,TRUE,_xll.ohTrigger(RecalcTrigger,Trigger3M)),NA())</f>
        <v>-2.6167830454104646E-3</v>
      </c>
      <c r="P284" s="44">
        <f>IFERROR(_xll.qlIndexFixing(ONIndex6M,I284,TRUE,_xll.ohTrigger(RecalcTrigger,Trigger6M)),NA())</f>
        <v>-1.5582243412382013E-3</v>
      </c>
      <c r="Q284" s="145">
        <f>IFERROR(_xll.qlIndexFixing(ONIndex1Y,I284,TRUE,_xll.ohTrigger(RecalcTrigger,Trigger1Y)),NA())</f>
        <v>-1.7671079887371377E-4</v>
      </c>
    </row>
    <row r="285" spans="2:17" x14ac:dyDescent="0.2">
      <c r="B285" s="39" t="s">
        <v>17</v>
      </c>
      <c r="D285" s="42">
        <f>_xll.qlCalendarAdvance(Calendar,$D284,B285,"f",FALSE)</f>
        <v>43126</v>
      </c>
      <c r="E285" s="139">
        <f>_xll.qlInterestRateIndexValueDate(IndexON,D285)</f>
        <v>43126</v>
      </c>
      <c r="F285" s="155">
        <f>IFERROR(_xll.qlIndexFixing(IndexON,D285,TRUE,_xll.ohTrigger(RecalcTrigger,TriggerON)),NA())</f>
        <v>-3.312075816541693E-3</v>
      </c>
      <c r="H285" s="42">
        <f>_xll.qlCalendarAdvance(Calendar,$H284,B285,"f",FALSE)</f>
        <v>43126</v>
      </c>
      <c r="I285" s="139">
        <f>_xll.qlInterestRateIndexValueDate(Index1M,$H285)</f>
        <v>43130</v>
      </c>
      <c r="J285" s="144">
        <f>IFERROR(_xll.qlIndexFixing(Index1M,$H285,TRUE,_xll.ohTrigger(RecalcTrigger,Trigger1M)),NA())</f>
        <v>-3.4662759960693854E-3</v>
      </c>
      <c r="K285" s="44">
        <f>IFERROR(_xll.qlIndexFixing(Index3M,H285,TRUE,_xll.ohTrigger(RecalcTrigger,Trigger3M)),NA())</f>
        <v>-2.5267121790149005E-3</v>
      </c>
      <c r="L285" s="44">
        <f>IFERROR(_xll.qlIndexFixing(Index6M,$H285,TRUE,_xll.ohTrigger(RecalcTrigger,Trigger6M)),NA())</f>
        <v>-1.2803919072362933E-3</v>
      </c>
      <c r="M285" s="145">
        <f>IFERROR(_xll.qlIndexFixing(Index1Y,$H285,TRUE,_xll.ohTrigger(RecalcTrigger,Trigger1Y)),NA())</f>
        <v>2.5146549998311522E-4</v>
      </c>
      <c r="N285" s="144">
        <f>IFERROR(_xll.qlIndexFixing(ONIndex1M,I285,TRUE,_xll.ohTrigger(RecalcTrigger,Trigger1M)),NA())</f>
        <v>-3.4733763030159182E-3</v>
      </c>
      <c r="O285" s="44">
        <f>IFERROR(_xll.qlIndexFixing(ONIndex3M,I285,TRUE,_xll.ohTrigger(RecalcTrigger,Trigger3M)),NA())</f>
        <v>-2.6198647174080492E-3</v>
      </c>
      <c r="P285" s="44">
        <f>IFERROR(_xll.qlIndexFixing(ONIndex6M,I285,TRUE,_xll.ohTrigger(RecalcTrigger,Trigger6M)),NA())</f>
        <v>-1.5575760663644189E-3</v>
      </c>
      <c r="Q285" s="145">
        <f>IFERROR(_xll.qlIndexFixing(ONIndex1Y,I285,TRUE,_xll.ohTrigger(RecalcTrigger,Trigger1Y)),NA())</f>
        <v>-1.7636244464824813E-4</v>
      </c>
    </row>
    <row r="286" spans="2:17" x14ac:dyDescent="0.2">
      <c r="B286" s="39" t="s">
        <v>17</v>
      </c>
      <c r="D286" s="42">
        <f>_xll.qlCalendarAdvance(Calendar,$D285,B286,"f",FALSE)</f>
        <v>43129</v>
      </c>
      <c r="E286" s="139">
        <f>_xll.qlInterestRateIndexValueDate(IndexON,D286)</f>
        <v>43129</v>
      </c>
      <c r="F286" s="155">
        <f>IFERROR(_xll.qlIndexFixing(IndexON,D286,TRUE,_xll.ohTrigger(RecalcTrigger,TriggerON)),NA())</f>
        <v>-3.3115246566906009E-3</v>
      </c>
      <c r="H286" s="42">
        <f>_xll.qlCalendarAdvance(Calendar,$H285,B286,"f",FALSE)</f>
        <v>43129</v>
      </c>
      <c r="I286" s="139">
        <f>_xll.qlInterestRateIndexValueDate(Index1M,$H286)</f>
        <v>43131</v>
      </c>
      <c r="J286" s="144">
        <f>IFERROR(_xll.qlIndexFixing(Index1M,$H286,TRUE,_xll.ohTrigger(RecalcTrigger,Trigger1M)),NA())</f>
        <v>-3.4660185685970418E-3</v>
      </c>
      <c r="K286" s="44">
        <f>IFERROR(_xll.qlIndexFixing(Index3M,H286,TRUE,_xll.ohTrigger(RecalcTrigger,Trigger3M)),NA())</f>
        <v>-2.5257563147279621E-3</v>
      </c>
      <c r="L286" s="44">
        <f>IFERROR(_xll.qlIndexFixing(Index6M,$H286,TRUE,_xll.ohTrigger(RecalcTrigger,Trigger6M)),NA())</f>
        <v>-1.2777426396376253E-3</v>
      </c>
      <c r="M286" s="145">
        <f>IFERROR(_xll.qlIndexFixing(Index1Y,$H286,TRUE,_xll.ohTrigger(RecalcTrigger,Trigger1Y)),NA())</f>
        <v>2.5427501034752437E-4</v>
      </c>
      <c r="N286" s="144">
        <f>IFERROR(_xll.qlIndexFixing(ONIndex1M,I286,TRUE,_xll.ohTrigger(RecalcTrigger,Trigger1M)),NA())</f>
        <v>-3.4722859723101962E-3</v>
      </c>
      <c r="O286" s="44">
        <f>IFERROR(_xll.qlIndexFixing(ONIndex3M,I286,TRUE,_xll.ohTrigger(RecalcTrigger,Trigger3M)),NA())</f>
        <v>-2.6250418608952941E-3</v>
      </c>
      <c r="P286" s="44">
        <f>IFERROR(_xll.qlIndexFixing(ONIndex6M,I286,TRUE,_xll.ohTrigger(RecalcTrigger,Trigger6M)),NA())</f>
        <v>-1.5557643840935498E-3</v>
      </c>
      <c r="Q286" s="145">
        <f>IFERROR(_xll.qlIndexFixing(ONIndex1Y,I286,TRUE,_xll.ohTrigger(RecalcTrigger,Trigger1Y)),NA())</f>
        <v>-1.7642169505283078E-4</v>
      </c>
    </row>
    <row r="287" spans="2:17" x14ac:dyDescent="0.2">
      <c r="B287" s="39" t="s">
        <v>17</v>
      </c>
      <c r="D287" s="42">
        <f>_xll.qlCalendarAdvance(Calendar,$D286,B287,"f",FALSE)</f>
        <v>43130</v>
      </c>
      <c r="E287" s="139">
        <f>_xll.qlInterestRateIndexValueDate(IndexON,D287)</f>
        <v>43130</v>
      </c>
      <c r="F287" s="155">
        <f>IFERROR(_xll.qlIndexFixing(IndexON,D287,TRUE,_xll.ohTrigger(RecalcTrigger,TriggerON)),NA())</f>
        <v>-3.3111916081018933E-3</v>
      </c>
      <c r="H287" s="42">
        <f>_xll.qlCalendarAdvance(Calendar,$H286,B287,"f",FALSE)</f>
        <v>43130</v>
      </c>
      <c r="I287" s="139">
        <f>_xll.qlInterestRateIndexValueDate(Index1M,$H287)</f>
        <v>43132</v>
      </c>
      <c r="J287" s="144">
        <f>IFERROR(_xll.qlIndexFixing(Index1M,$H287,TRUE,_xll.ohTrigger(RecalcTrigger,Trigger1M)),NA())</f>
        <v>-3.4654522314969682E-3</v>
      </c>
      <c r="K287" s="44">
        <f>IFERROR(_xll.qlIndexFixing(Index3M,H287,TRUE,_xll.ohTrigger(RecalcTrigger,Trigger3M)),NA())</f>
        <v>-2.5214503311410397E-3</v>
      </c>
      <c r="L287" s="44">
        <f>IFERROR(_xll.qlIndexFixing(Index6M,$H287,TRUE,_xll.ohTrigger(RecalcTrigger,Trigger6M)),NA())</f>
        <v>-1.2750849681099131E-3</v>
      </c>
      <c r="M287" s="145">
        <f>IFERROR(_xll.qlIndexFixing(Index1Y,$H287,TRUE,_xll.ohTrigger(RecalcTrigger,Trigger1Y)),NA())</f>
        <v>2.5709633034728534E-4</v>
      </c>
      <c r="N287" s="144">
        <f>IFERROR(_xll.qlIndexFixing(ONIndex1M,I287,TRUE,_xll.ohTrigger(RecalcTrigger,Trigger1M)),NA())</f>
        <v>-3.471252769706723E-3</v>
      </c>
      <c r="O287" s="44">
        <f>IFERROR(_xll.qlIndexFixing(ONIndex3M,I287,TRUE,_xll.ohTrigger(RecalcTrigger,Trigger3M)),NA())</f>
        <v>-2.629274488410438E-3</v>
      </c>
      <c r="P287" s="44">
        <f>IFERROR(_xll.qlIndexFixing(ONIndex6M,I287,TRUE,_xll.ohTrigger(RecalcTrigger,Trigger6M)),NA())</f>
        <v>-1.5534498891645043E-3</v>
      </c>
      <c r="Q287" s="145">
        <f>IFERROR(_xll.qlIndexFixing(ONIndex1Y,I287,TRUE,_xll.ohTrigger(RecalcTrigger,Trigger1Y)),NA())</f>
        <v>-1.7724726602441621E-4</v>
      </c>
    </row>
    <row r="288" spans="2:17" x14ac:dyDescent="0.2">
      <c r="B288" s="39" t="s">
        <v>17</v>
      </c>
      <c r="D288" s="42">
        <f>_xll.qlCalendarAdvance(Calendar,$D287,B288,"f",FALSE)</f>
        <v>43131</v>
      </c>
      <c r="E288" s="139">
        <f>_xll.qlInterestRateIndexValueDate(IndexON,D288)</f>
        <v>43131</v>
      </c>
      <c r="F288" s="155">
        <f>IFERROR(_xll.qlIndexFixing(IndexON,D288,TRUE,_xll.ohTrigger(RecalcTrigger,TriggerON)),NA())</f>
        <v>-3.3108328407660537E-3</v>
      </c>
      <c r="H288" s="42">
        <f>_xll.qlCalendarAdvance(Calendar,$H287,B288,"f",FALSE)</f>
        <v>43131</v>
      </c>
      <c r="I288" s="139">
        <f>_xll.qlInterestRateIndexValueDate(Index1M,$H288)</f>
        <v>43133</v>
      </c>
      <c r="J288" s="144">
        <f>IFERROR(_xll.qlIndexFixing(Index1M,$H288,TRUE,_xll.ohTrigger(RecalcTrigger,Trigger1M)),NA())</f>
        <v>-3.464882555891708E-3</v>
      </c>
      <c r="K288" s="44">
        <f>IFERROR(_xll.qlIndexFixing(Index3M,H288,TRUE,_xll.ohTrigger(RecalcTrigger,Trigger3M)),NA())</f>
        <v>-2.5203628932140682E-3</v>
      </c>
      <c r="L288" s="44">
        <f>IFERROR(_xll.qlIndexFixing(Index6M,$H288,TRUE,_xll.ohTrigger(RecalcTrigger,Trigger6M)),NA())</f>
        <v>-1.272420334770742E-3</v>
      </c>
      <c r="M288" s="145">
        <f>IFERROR(_xll.qlIndexFixing(Index1Y,$H288,TRUE,_xll.ohTrigger(RecalcTrigger,Trigger1Y)),NA())</f>
        <v>2.6322887064562797E-4</v>
      </c>
      <c r="N288" s="144">
        <f>IFERROR(_xll.qlIndexFixing(ONIndex1M,I288,TRUE,_xll.ohTrigger(RecalcTrigger,Trigger1M)),NA())</f>
        <v>-3.4707144118284461E-3</v>
      </c>
      <c r="O288" s="44">
        <f>IFERROR(_xll.qlIndexFixing(ONIndex3M,I288,TRUE,_xll.ohTrigger(RecalcTrigger,Trigger3M)),NA())</f>
        <v>-2.63088196204464E-3</v>
      </c>
      <c r="P288" s="44">
        <f>IFERROR(_xll.qlIndexFixing(ONIndex6M,I288,TRUE,_xll.ohTrigger(RecalcTrigger,Trigger6M)),NA())</f>
        <v>-1.5520272250979517E-3</v>
      </c>
      <c r="Q288" s="145">
        <f>IFERROR(_xll.qlIndexFixing(ONIndex1Y,I288,TRUE,_xll.ohTrigger(RecalcTrigger,Trigger1Y)),NA())</f>
        <v>-1.7804813359667548E-4</v>
      </c>
    </row>
    <row r="289" spans="2:17" x14ac:dyDescent="0.2">
      <c r="B289" s="39" t="s">
        <v>17</v>
      </c>
      <c r="D289" s="42">
        <f>_xll.qlCalendarAdvance(Calendar,$D288,B289,"f",FALSE)</f>
        <v>43132</v>
      </c>
      <c r="E289" s="139">
        <f>_xll.qlInterestRateIndexValueDate(IndexON,D289)</f>
        <v>43132</v>
      </c>
      <c r="F289" s="155">
        <f>IFERROR(_xll.qlIndexFixing(IndexON,D289,TRUE,_xll.ohTrigger(RecalcTrigger,TriggerON)),NA())</f>
        <v>-3.3104481017653953E-3</v>
      </c>
      <c r="H289" s="42">
        <f>_xll.qlCalendarAdvance(Calendar,$H288,B289,"f",FALSE)</f>
        <v>43132</v>
      </c>
      <c r="I289" s="139">
        <f>_xll.qlInterestRateIndexValueDate(Index1M,$H289)</f>
        <v>43136</v>
      </c>
      <c r="J289" s="144">
        <f>IFERROR(_xll.qlIndexFixing(Index1M,$H289,TRUE,_xll.ohTrigger(RecalcTrigger,Trigger1M)),NA())</f>
        <v>-3.4631531652124753E-3</v>
      </c>
      <c r="K289" s="44">
        <f>IFERROR(_xll.qlIndexFixing(Index3M,H289,TRUE,_xll.ohTrigger(RecalcTrigger,Trigger3M)),NA())</f>
        <v>-2.5085449655453803E-3</v>
      </c>
      <c r="L289" s="44">
        <f>IFERROR(_xll.qlIndexFixing(Index6M,$H289,TRUE,_xll.ohTrigger(RecalcTrigger,Trigger6M)),NA())</f>
        <v>-1.2633189628456518E-3</v>
      </c>
      <c r="M289" s="145">
        <f>IFERROR(_xll.qlIndexFixing(Index1Y,$H289,TRUE,_xll.ohTrigger(RecalcTrigger,Trigger1Y)),NA())</f>
        <v>2.6851237202857846E-4</v>
      </c>
      <c r="N289" s="144">
        <f>IFERROR(_xll.qlIndexFixing(ONIndex1M,I289,TRUE,_xll.ohTrigger(RecalcTrigger,Trigger1M)),NA())</f>
        <v>-3.4701729976349682E-3</v>
      </c>
      <c r="O289" s="44">
        <f>IFERROR(_xll.qlIndexFixing(ONIndex3M,I289,TRUE,_xll.ohTrigger(RecalcTrigger,Trigger3M)),NA())</f>
        <v>-2.6321851520805239E-3</v>
      </c>
      <c r="P289" s="44">
        <f>IFERROR(_xll.qlIndexFixing(ONIndex6M,I289,TRUE,_xll.ohTrigger(RecalcTrigger,Trigger6M)),NA())</f>
        <v>-1.5504449728886982E-3</v>
      </c>
      <c r="Q289" s="145">
        <f>IFERROR(_xll.qlIndexFixing(ONIndex1Y,I289,TRUE,_xll.ohTrigger(RecalcTrigger,Trigger1Y)),NA())</f>
        <v>-1.7908490714368952E-4</v>
      </c>
    </row>
    <row r="290" spans="2:17" x14ac:dyDescent="0.2">
      <c r="B290" s="39" t="s">
        <v>17</v>
      </c>
      <c r="D290" s="42">
        <f>_xll.qlCalendarAdvance(Calendar,$D289,B290,"f",FALSE)</f>
        <v>43133</v>
      </c>
      <c r="E290" s="139">
        <f>_xll.qlInterestRateIndexValueDate(IndexON,D290)</f>
        <v>43133</v>
      </c>
      <c r="F290" s="155">
        <f>IFERROR(_xll.qlIndexFixing(IndexON,D290,TRUE,_xll.ohTrigger(RecalcTrigger,TriggerON)),NA())</f>
        <v>-3.3095603621369207E-3</v>
      </c>
      <c r="H290" s="42">
        <f>_xll.qlCalendarAdvance(Calendar,$H289,B290,"f",FALSE)</f>
        <v>43133</v>
      </c>
      <c r="I290" s="139">
        <f>_xll.qlInterestRateIndexValueDate(Index1M,$H290)</f>
        <v>43137</v>
      </c>
      <c r="J290" s="144">
        <f>IFERROR(_xll.qlIndexFixing(Index1M,$H290,TRUE,_xll.ohTrigger(RecalcTrigger,Trigger1M)),NA())</f>
        <v>-3.4625698027569906E-3</v>
      </c>
      <c r="K290" s="44">
        <f>IFERROR(_xll.qlIndexFixing(Index3M,H290,TRUE,_xll.ohTrigger(RecalcTrigger,Trigger3M)),NA())</f>
        <v>-2.5072218379982303E-3</v>
      </c>
      <c r="L290" s="44">
        <f>IFERROR(_xll.qlIndexFixing(Index6M,$H290,TRUE,_xll.ohTrigger(RecalcTrigger,Trigger6M)),NA())</f>
        <v>-1.2617214740542632E-3</v>
      </c>
      <c r="M290" s="145">
        <f>IFERROR(_xll.qlIndexFixing(Index1Y,$H290,TRUE,_xll.ohTrigger(RecalcTrigger,Trigger1Y)),NA())</f>
        <v>2.7140228751532867E-4</v>
      </c>
      <c r="N290" s="144">
        <f>IFERROR(_xll.qlIndexFixing(ONIndex1M,I290,TRUE,_xll.ohTrigger(RecalcTrigger,Trigger1M)),NA())</f>
        <v>-3.4696284936730493E-3</v>
      </c>
      <c r="O290" s="44">
        <f>IFERROR(_xll.qlIndexFixing(ONIndex3M,I290,TRUE,_xll.ohTrigger(RecalcTrigger,Trigger3M)),NA())</f>
        <v>-2.6331809103563586E-3</v>
      </c>
      <c r="P290" s="44">
        <f>IFERROR(_xll.qlIndexFixing(ONIndex6M,I290,TRUE,_xll.ohTrigger(RecalcTrigger,Trigger6M)),NA())</f>
        <v>-1.5487015626725054E-3</v>
      </c>
      <c r="Q290" s="145">
        <f>IFERROR(_xll.qlIndexFixing(ONIndex1Y,I290,TRUE,_xll.ohTrigger(RecalcTrigger,Trigger1Y)),NA())</f>
        <v>-1.8035960724915867E-4</v>
      </c>
    </row>
    <row r="291" spans="2:17" x14ac:dyDescent="0.2">
      <c r="B291" s="39" t="s">
        <v>17</v>
      </c>
      <c r="D291" s="42">
        <f>_xll.qlCalendarAdvance(Calendar,$D290,B291,"f",FALSE)</f>
        <v>43136</v>
      </c>
      <c r="E291" s="139">
        <f>_xll.qlInterestRateIndexValueDate(IndexON,D291)</f>
        <v>43136</v>
      </c>
      <c r="F291" s="155">
        <f>IFERROR(_xll.qlIndexFixing(IndexON,D291,TRUE,_xll.ohTrigger(RecalcTrigger,TriggerON)),NA())</f>
        <v>-3.308644374717673E-3</v>
      </c>
      <c r="H291" s="42">
        <f>_xll.qlCalendarAdvance(Calendar,$H290,B291,"f",FALSE)</f>
        <v>43136</v>
      </c>
      <c r="I291" s="139">
        <f>_xll.qlInterestRateIndexValueDate(Index1M,$H291)</f>
        <v>43138</v>
      </c>
      <c r="J291" s="144">
        <f>IFERROR(_xll.qlIndexFixing(Index1M,$H291,TRUE,_xll.ohTrigger(RecalcTrigger,Trigger1M)),NA())</f>
        <v>-3.4619829353851484E-3</v>
      </c>
      <c r="K291" s="44">
        <f>IFERROR(_xll.qlIndexFixing(Index3M,H291,TRUE,_xll.ohTrigger(RecalcTrigger,Trigger3M)),NA())</f>
        <v>-2.505850711172829E-3</v>
      </c>
      <c r="L291" s="44">
        <f>IFERROR(_xll.qlIndexFixing(Index6M,$H291,TRUE,_xll.ohTrigger(RecalcTrigger,Trigger6M)),NA())</f>
        <v>-1.259044111828639E-3</v>
      </c>
      <c r="M291" s="145">
        <f>IFERROR(_xll.qlIndexFixing(Index1Y,$H291,TRUE,_xll.ohTrigger(RecalcTrigger,Trigger1Y)),NA())</f>
        <v>2.7430787021404492E-4</v>
      </c>
      <c r="N291" s="144">
        <f>IFERROR(_xll.qlIndexFixing(ONIndex1M,I291,TRUE,_xll.ohTrigger(RecalcTrigger,Trigger1M)),NA())</f>
        <v>-3.4684956019859214E-3</v>
      </c>
      <c r="O291" s="44">
        <f>IFERROR(_xll.qlIndexFixing(ONIndex3M,I291,TRUE,_xll.ohTrigger(RecalcTrigger,Trigger3M)),NA())</f>
        <v>-2.6341126412487981E-3</v>
      </c>
      <c r="P291" s="44">
        <f>IFERROR(_xll.qlIndexFixing(ONIndex6M,I291,TRUE,_xll.ohTrigger(RecalcTrigger,Trigger6M)),NA())</f>
        <v>-1.5446630703985775E-3</v>
      </c>
      <c r="Q291" s="145">
        <f>IFERROR(_xll.qlIndexFixing(ONIndex1Y,I291,TRUE,_xll.ohTrigger(RecalcTrigger,Trigger1Y)),NA())</f>
        <v>-1.8371210460887966E-4</v>
      </c>
    </row>
    <row r="292" spans="2:17" x14ac:dyDescent="0.2">
      <c r="B292" s="39" t="s">
        <v>17</v>
      </c>
      <c r="D292" s="42">
        <f>_xll.qlCalendarAdvance(Calendar,$D291,B292,"f",FALSE)</f>
        <v>43137</v>
      </c>
      <c r="E292" s="139">
        <f>_xll.qlInterestRateIndexValueDate(IndexON,D292)</f>
        <v>43137</v>
      </c>
      <c r="F292" s="155">
        <f>IFERROR(_xll.qlIndexFixing(IndexON,D292,TRUE,_xll.ohTrigger(RecalcTrigger,TriggerON)),NA())</f>
        <v>-3.3081259862255408E-3</v>
      </c>
      <c r="H292" s="42">
        <f>_xll.qlCalendarAdvance(Calendar,$H291,B292,"f",FALSE)</f>
        <v>43137</v>
      </c>
      <c r="I292" s="139">
        <f>_xll.qlInterestRateIndexValueDate(Index1M,$H292)</f>
        <v>43139</v>
      </c>
      <c r="J292" s="144">
        <f>IFERROR(_xll.qlIndexFixing(Index1M,$H292,TRUE,_xll.ohTrigger(RecalcTrigger,Trigger1M)),NA())</f>
        <v>-3.4613925298092913E-3</v>
      </c>
      <c r="K292" s="44">
        <f>IFERROR(_xll.qlIndexFixing(Index3M,H292,TRUE,_xll.ohTrigger(RecalcTrigger,Trigger3M)),NA())</f>
        <v>-2.5028014307276062E-3</v>
      </c>
      <c r="L292" s="44">
        <f>IFERROR(_xll.qlIndexFixing(Index6M,$H292,TRUE,_xll.ohTrigger(RecalcTrigger,Trigger6M)),NA())</f>
        <v>-1.2563687095472657E-3</v>
      </c>
      <c r="M292" s="145">
        <f>IFERROR(_xll.qlIndexFixing(Index1Y,$H292,TRUE,_xll.ohTrigger(RecalcTrigger,Trigger1Y)),NA())</f>
        <v>2.7722978237941683E-4</v>
      </c>
      <c r="N292" s="144">
        <f>IFERROR(_xll.qlIndexFixing(ONIndex1M,I292,TRUE,_xll.ohTrigger(RecalcTrigger,Trigger1M)),NA())</f>
        <v>-3.467418915472642E-3</v>
      </c>
      <c r="O292" s="44">
        <f>IFERROR(_xll.qlIndexFixing(ONIndex3M,I292,TRUE,_xll.ohTrigger(RecalcTrigger,Trigger3M)),NA())</f>
        <v>-2.6340266681401658E-3</v>
      </c>
      <c r="P292" s="44">
        <f>IFERROR(_xll.qlIndexFixing(ONIndex6M,I292,TRUE,_xll.ohTrigger(RecalcTrigger,Trigger6M)),NA())</f>
        <v>-1.5400849393776284E-3</v>
      </c>
      <c r="Q292" s="145">
        <f>IFERROR(_xll.qlIndexFixing(ONIndex1Y,I292,TRUE,_xll.ohTrigger(RecalcTrigger,Trigger1Y)),NA())</f>
        <v>-1.8787808341080847E-4</v>
      </c>
    </row>
    <row r="293" spans="2:17" x14ac:dyDescent="0.2">
      <c r="B293" s="39" t="s">
        <v>17</v>
      </c>
      <c r="D293" s="42">
        <f>_xll.qlCalendarAdvance(Calendar,$D292,B293,"f",FALSE)</f>
        <v>43138</v>
      </c>
      <c r="E293" s="139">
        <f>_xll.qlInterestRateIndexValueDate(IndexON,D293)</f>
        <v>43138</v>
      </c>
      <c r="F293" s="155">
        <f>IFERROR(_xll.qlIndexFixing(IndexON,D293,TRUE,_xll.ohTrigger(RecalcTrigger,TriggerON)),NA())</f>
        <v>-3.3075801094017976E-3</v>
      </c>
      <c r="H293" s="42">
        <f>_xll.qlCalendarAdvance(Calendar,$H292,B293,"f",FALSE)</f>
        <v>43138</v>
      </c>
      <c r="I293" s="139">
        <f>_xll.qlInterestRateIndexValueDate(Index1M,$H293)</f>
        <v>43140</v>
      </c>
      <c r="J293" s="144">
        <f>IFERROR(_xll.qlIndexFixing(Index1M,$H293,TRUE,_xll.ohTrigger(RecalcTrigger,Trigger1M)),NA())</f>
        <v>-3.4607985527574619E-3</v>
      </c>
      <c r="K293" s="44">
        <f>IFERROR(_xll.qlIndexFixing(Index3M,H293,TRUE,_xll.ohTrigger(RecalcTrigger,Trigger3M)),NA())</f>
        <v>-2.4997120070713807E-3</v>
      </c>
      <c r="L293" s="44">
        <f>IFERROR(_xll.qlIndexFixing(Index6M,$H293,TRUE,_xll.ohTrigger(RecalcTrigger,Trigger6M)),NA())</f>
        <v>-1.2536967990104655E-3</v>
      </c>
      <c r="M293" s="145">
        <f>IFERROR(_xll.qlIndexFixing(Index1Y,$H293,TRUE,_xll.ohTrigger(RecalcTrigger,Trigger1Y)),NA())</f>
        <v>2.8354485650446934E-4</v>
      </c>
      <c r="N293" s="144">
        <f>IFERROR(_xll.qlIndexFixing(ONIndex1M,I293,TRUE,_xll.ohTrigger(RecalcTrigger,Trigger1M)),NA())</f>
        <v>-3.466858463827549E-3</v>
      </c>
      <c r="O293" s="44">
        <f>IFERROR(_xll.qlIndexFixing(ONIndex3M,I293,TRUE,_xll.ohTrigger(RecalcTrigger,Trigger3M)),NA())</f>
        <v>-2.6334380486670028E-3</v>
      </c>
      <c r="P293" s="44">
        <f>IFERROR(_xll.qlIndexFixing(ONIndex6M,I293,TRUE,_xll.ohTrigger(RecalcTrigger,Trigger6M)),NA())</f>
        <v>-1.5375121875660369E-3</v>
      </c>
      <c r="Q293" s="145">
        <f>IFERROR(_xll.qlIndexFixing(ONIndex1Y,I293,TRUE,_xll.ohTrigger(RecalcTrigger,Trigger1Y)),NA())</f>
        <v>-1.9037272422472995E-4</v>
      </c>
    </row>
    <row r="294" spans="2:17" x14ac:dyDescent="0.2">
      <c r="B294" s="39" t="s">
        <v>17</v>
      </c>
      <c r="D294" s="42">
        <f>_xll.qlCalendarAdvance(Calendar,$D293,B294,"f",FALSE)</f>
        <v>43139</v>
      </c>
      <c r="E294" s="139">
        <f>_xll.qlInterestRateIndexValueDate(IndexON,D294)</f>
        <v>43139</v>
      </c>
      <c r="F294" s="155">
        <f>IFERROR(_xll.qlIndexFixing(IndexON,D294,TRUE,_xll.ohTrigger(RecalcTrigger,TriggerON)),NA())</f>
        <v>-3.3070064915285968E-3</v>
      </c>
      <c r="H294" s="42">
        <f>_xll.qlCalendarAdvance(Calendar,$H293,B294,"f",FALSE)</f>
        <v>43139</v>
      </c>
      <c r="I294" s="139">
        <f>_xll.qlInterestRateIndexValueDate(Index1M,$H294)</f>
        <v>43143</v>
      </c>
      <c r="J294" s="144">
        <f>IFERROR(_xll.qlIndexFixing(Index1M,$H294,TRUE,_xll.ohTrigger(RecalcTrigger,Trigger1M)),NA())</f>
        <v>-3.4589948598938236E-3</v>
      </c>
      <c r="K294" s="44">
        <f>IFERROR(_xll.qlIndexFixing(Index3M,H294,TRUE,_xll.ohTrigger(RecalcTrigger,Trigger3M)),NA())</f>
        <v>-2.4870583568328982E-3</v>
      </c>
      <c r="L294" s="44">
        <f>IFERROR(_xll.qlIndexFixing(Index6M,$H294,TRUE,_xll.ohTrigger(RecalcTrigger,Trigger6M)),NA())</f>
        <v>-1.2447017920055351E-3</v>
      </c>
      <c r="M294" s="145">
        <f>IFERROR(_xll.qlIndexFixing(Index1Y,$H294,TRUE,_xll.ohTrigger(RecalcTrigger,Trigger1Y)),NA())</f>
        <v>2.8909416411160294E-4</v>
      </c>
      <c r="N294" s="144">
        <f>IFERROR(_xll.qlIndexFixing(ONIndex1M,I294,TRUE,_xll.ohTrigger(RecalcTrigger,Trigger1M)),NA())</f>
        <v>-3.4662947227337426E-3</v>
      </c>
      <c r="O294" s="44">
        <f>IFERROR(_xll.qlIndexFixing(ONIndex3M,I294,TRUE,_xll.ohTrigger(RecalcTrigger,Trigger3M)),NA())</f>
        <v>-2.6325231097024115E-3</v>
      </c>
      <c r="P294" s="44">
        <f>IFERROR(_xll.qlIndexFixing(ONIndex6M,I294,TRUE,_xll.ohTrigger(RecalcTrigger,Trigger6M)),NA())</f>
        <v>-1.5347688574030016E-3</v>
      </c>
      <c r="Q294" s="145">
        <f>IFERROR(_xll.qlIndexFixing(ONIndex1Y,I294,TRUE,_xll.ohTrigger(RecalcTrigger,Trigger1Y)),NA())</f>
        <v>-1.931174146996284E-4</v>
      </c>
    </row>
    <row r="295" spans="2:17" x14ac:dyDescent="0.2">
      <c r="B295" s="39" t="s">
        <v>17</v>
      </c>
      <c r="D295" s="42">
        <f>_xll.qlCalendarAdvance(Calendar,$D294,B295,"f",FALSE)</f>
        <v>43140</v>
      </c>
      <c r="E295" s="139">
        <f>_xll.qlInterestRateIndexValueDate(IndexON,D295)</f>
        <v>43140</v>
      </c>
      <c r="F295" s="155">
        <f>IFERROR(_xll.qlIndexFixing(IndexON,D295,TRUE,_xll.ohTrigger(RecalcTrigger,TriggerON)),NA())</f>
        <v>-3.3057351660170653E-3</v>
      </c>
      <c r="H295" s="42">
        <f>_xll.qlCalendarAdvance(Calendar,$H294,B295,"f",FALSE)</f>
        <v>43140</v>
      </c>
      <c r="I295" s="139">
        <f>_xll.qlInterestRateIndexValueDate(Index1M,$H295)</f>
        <v>43144</v>
      </c>
      <c r="J295" s="144">
        <f>IFERROR(_xll.qlIndexFixing(Index1M,$H295,TRUE,_xll.ohTrigger(RecalcTrigger,Trigger1M)),NA())</f>
        <v>-3.4583862640957808E-3</v>
      </c>
      <c r="K295" s="44">
        <f>IFERROR(_xll.qlIndexFixing(Index3M,H295,TRUE,_xll.ohTrigger(RecalcTrigger,Trigger3M)),NA())</f>
        <v>-2.4854435609422687E-3</v>
      </c>
      <c r="L295" s="44">
        <f>IFERROR(_xll.qlIndexFixing(Index6M,$H295,TRUE,_xll.ohTrigger(RecalcTrigger,Trigger6M)),NA())</f>
        <v>-1.2430751588077271E-3</v>
      </c>
      <c r="M295" s="145">
        <f>IFERROR(_xll.qlIndexFixing(Index1Y,$H295,TRUE,_xll.ohTrigger(RecalcTrigger,Trigger1Y)),NA())</f>
        <v>2.9210785073613031E-4</v>
      </c>
      <c r="N295" s="144">
        <f>IFERROR(_xll.qlIndexFixing(ONIndex1M,I295,TRUE,_xll.ohTrigger(RecalcTrigger,Trigger1M)),NA())</f>
        <v>-3.4657276590177588E-3</v>
      </c>
      <c r="O295" s="44">
        <f>IFERROR(_xll.qlIndexFixing(ONIndex3M,I295,TRUE,_xll.ohTrigger(RecalcTrigger,Trigger3M)),NA())</f>
        <v>-2.6312787031246287E-3</v>
      </c>
      <c r="P295" s="44">
        <f>IFERROR(_xll.qlIndexFixing(ONIndex6M,I295,TRUE,_xll.ohTrigger(RecalcTrigger,Trigger6M)),NA())</f>
        <v>-1.5318533785846355E-3</v>
      </c>
      <c r="Q295" s="145">
        <f>IFERROR(_xll.qlIndexFixing(ONIndex1Y,I295,TRUE,_xll.ohTrigger(RecalcTrigger,Trigger1Y)),NA())</f>
        <v>-1.9611417557907629E-4</v>
      </c>
    </row>
    <row r="296" spans="2:17" x14ac:dyDescent="0.2">
      <c r="B296" s="39" t="s">
        <v>17</v>
      </c>
      <c r="D296" s="42">
        <f>_xll.qlCalendarAdvance(Calendar,$D295,B296,"f",FALSE)</f>
        <v>43143</v>
      </c>
      <c r="E296" s="139">
        <f>_xll.qlInterestRateIndexValueDate(IndexON,D296)</f>
        <v>43143</v>
      </c>
      <c r="F296" s="155">
        <f>IFERROR(_xll.qlIndexFixing(IndexON,D296,TRUE,_xll.ohTrigger(RecalcTrigger,TriggerON)),NA())</f>
        <v>-3.3044295535855639E-3</v>
      </c>
      <c r="H296" s="42">
        <f>_xll.qlCalendarAdvance(Calendar,$H295,B296,"f",FALSE)</f>
        <v>43143</v>
      </c>
      <c r="I296" s="139">
        <f>_xll.qlInterestRateIndexValueDate(Index1M,$H296)</f>
        <v>43145</v>
      </c>
      <c r="J296" s="144">
        <f>IFERROR(_xll.qlIndexFixing(Index1M,$H296,TRUE,_xll.ohTrigger(RecalcTrigger,Trigger1M)),NA())</f>
        <v>-3.4577739304077404E-3</v>
      </c>
      <c r="K296" s="44">
        <f>IFERROR(_xll.qlIndexFixing(Index3M,H296,TRUE,_xll.ohTrigger(RecalcTrigger,Trigger3M)),NA())</f>
        <v>-2.4837988707809033E-3</v>
      </c>
      <c r="L296" s="44">
        <f>IFERROR(_xll.qlIndexFixing(Index6M,$H296,TRUE,_xll.ohTrigger(RecalcTrigger,Trigger6M)),NA())</f>
        <v>-1.2404441324761195E-3</v>
      </c>
      <c r="M296" s="145">
        <f>IFERROR(_xll.qlIndexFixing(Index1Y,$H296,TRUE,_xll.ohTrigger(RecalcTrigger,Trigger1Y)),NA())</f>
        <v>2.951419563378517E-4</v>
      </c>
      <c r="N296" s="144">
        <f>IFERROR(_xll.qlIndexFixing(ONIndex1M,I296,TRUE,_xll.ohTrigger(RecalcTrigger,Trigger1M)),NA())</f>
        <v>-3.4645489468365653E-3</v>
      </c>
      <c r="O296" s="44">
        <f>IFERROR(_xll.qlIndexFixing(ONIndex3M,I296,TRUE,_xll.ohTrigger(RecalcTrigger,Trigger3M)),NA())</f>
        <v>-2.6276567453242805E-3</v>
      </c>
      <c r="P296" s="44">
        <f>IFERROR(_xll.qlIndexFixing(ONIndex6M,I296,TRUE,_xll.ohTrigger(RecalcTrigger,Trigger6M)),NA())</f>
        <v>-1.5254342783599384E-3</v>
      </c>
      <c r="Q296" s="145">
        <f>IFERROR(_xll.qlIndexFixing(ONIndex1Y,I296,TRUE,_xll.ohTrigger(RecalcTrigger,Trigger1Y)),NA())</f>
        <v>-2.029579199636089E-4</v>
      </c>
    </row>
    <row r="297" spans="2:17" x14ac:dyDescent="0.2">
      <c r="B297" s="39" t="s">
        <v>17</v>
      </c>
      <c r="D297" s="42">
        <f>_xll.qlCalendarAdvance(Calendar,$D296,B297,"f",FALSE)</f>
        <v>43144</v>
      </c>
      <c r="E297" s="139">
        <f>_xll.qlInterestRateIndexValueDate(IndexON,D297)</f>
        <v>43144</v>
      </c>
      <c r="F297" s="155">
        <f>IFERROR(_xll.qlIndexFixing(IndexON,D297,TRUE,_xll.ohTrigger(RecalcTrigger,TriggerON)),NA())</f>
        <v>-3.3037134388180789E-3</v>
      </c>
      <c r="H297" s="42">
        <f>_xll.qlCalendarAdvance(Calendar,$H296,B297,"f",FALSE)</f>
        <v>43144</v>
      </c>
      <c r="I297" s="139">
        <f>_xll.qlInterestRateIndexValueDate(Index1M,$H297)</f>
        <v>43146</v>
      </c>
      <c r="J297" s="144">
        <f>IFERROR(_xll.qlIndexFixing(Index1M,$H297,TRUE,_xll.ohTrigger(RecalcTrigger,Trigger1M)),NA())</f>
        <v>-3.4571578255477536E-3</v>
      </c>
      <c r="K297" s="44">
        <f>IFERROR(_xll.qlIndexFixing(Index3M,H297,TRUE,_xll.ohTrigger(RecalcTrigger,Trigger3M)),NA())</f>
        <v>-2.4805508070546087E-3</v>
      </c>
      <c r="L297" s="44">
        <f>IFERROR(_xll.qlIndexFixing(Index6M,$H297,TRUE,_xll.ohTrigger(RecalcTrigger,Trigger6M)),NA())</f>
        <v>-1.2378260577699195E-3</v>
      </c>
      <c r="M297" s="145">
        <f>IFERROR(_xll.qlIndexFixing(Index1Y,$H297,TRUE,_xll.ohTrigger(RecalcTrigger,Trigger1Y)),NA())</f>
        <v>2.9819718183291406E-4</v>
      </c>
      <c r="N297" s="144">
        <f>IFERROR(_xll.qlIndexFixing(ONIndex1M,I297,TRUE,_xll.ohTrigger(RecalcTrigger,Trigger1M)),NA())</f>
        <v>-3.4634255109855516E-3</v>
      </c>
      <c r="O297" s="44">
        <f>IFERROR(_xll.qlIndexFixing(ONIndex3M,I297,TRUE,_xll.ohTrigger(RecalcTrigger,Trigger3M)),NA())</f>
        <v>-2.6229434418034714E-3</v>
      </c>
      <c r="P297" s="44">
        <f>IFERROR(_xll.qlIndexFixing(ONIndex6M,I297,TRUE,_xll.ohTrigger(RecalcTrigger,Trigger6M)),NA())</f>
        <v>-1.5184385764355213E-3</v>
      </c>
      <c r="Q297" s="145">
        <f>IFERROR(_xll.qlIndexFixing(ONIndex1Y,I297,TRUE,_xll.ohTrigger(RecalcTrigger,Trigger1Y)),NA())</f>
        <v>-2.1066233301780812E-4</v>
      </c>
    </row>
    <row r="298" spans="2:17" x14ac:dyDescent="0.2">
      <c r="B298" s="39" t="s">
        <v>17</v>
      </c>
      <c r="D298" s="42">
        <f>_xll.qlCalendarAdvance(Calendar,$D297,B298,"f",FALSE)</f>
        <v>43145</v>
      </c>
      <c r="E298" s="139">
        <f>_xll.qlInterestRateIndexValueDate(IndexON,D298)</f>
        <v>43145</v>
      </c>
      <c r="F298" s="155">
        <f>IFERROR(_xll.qlIndexFixing(IndexON,D298,TRUE,_xll.ohTrigger(RecalcTrigger,TriggerON)),NA())</f>
        <v>-3.3029680658147598E-3</v>
      </c>
      <c r="H298" s="42">
        <f>_xll.qlCalendarAdvance(Calendar,$H297,B298,"f",FALSE)</f>
        <v>43145</v>
      </c>
      <c r="I298" s="139">
        <f>_xll.qlInterestRateIndexValueDate(Index1M,$H298)</f>
        <v>43147</v>
      </c>
      <c r="J298" s="144">
        <f>IFERROR(_xll.qlIndexFixing(Index1M,$H298,TRUE,_xll.ohTrigger(RecalcTrigger,Trigger1M)),NA())</f>
        <v>-3.4565379162310172E-3</v>
      </c>
      <c r="K298" s="44">
        <f>IFERROR(_xll.qlIndexFixing(Index3M,H298,TRUE,_xll.ohTrigger(RecalcTrigger,Trigger3M)),NA())</f>
        <v>-2.4772903672555632E-3</v>
      </c>
      <c r="L298" s="44">
        <f>IFERROR(_xll.qlIndexFixing(Index6M,$H298,TRUE,_xll.ohTrigger(RecalcTrigger,Trigger6M)),NA())</f>
        <v>-1.2352225561810179E-3</v>
      </c>
      <c r="M298" s="145">
        <f>IFERROR(_xll.qlIndexFixing(Index1Y,$H298,TRUE,_xll.ohTrigger(RecalcTrigger,Trigger1Y)),NA())</f>
        <v>3.047245834600494E-4</v>
      </c>
      <c r="N298" s="144">
        <f>IFERROR(_xll.qlIndexFixing(ONIndex1M,I298,TRUE,_xll.ohTrigger(RecalcTrigger,Trigger1M)),NA())</f>
        <v>-3.4628413343584796E-3</v>
      </c>
      <c r="O298" s="44">
        <f>IFERROR(_xll.qlIndexFixing(ONIndex3M,I298,TRUE,_xll.ohTrigger(RecalcTrigger,Trigger3M)),NA())</f>
        <v>-2.6200044776514275E-3</v>
      </c>
      <c r="P298" s="44">
        <f>IFERROR(_xll.qlIndexFixing(ONIndex6M,I298,TRUE,_xll.ohTrigger(RecalcTrigger,Trigger6M)),NA())</f>
        <v>-1.5146388037790004E-3</v>
      </c>
      <c r="Q298" s="145">
        <f>IFERROR(_xll.qlIndexFixing(ONIndex1Y,I298,TRUE,_xll.ohTrigger(RecalcTrigger,Trigger1Y)),NA())</f>
        <v>-2.1494975343649969E-4</v>
      </c>
    </row>
    <row r="299" spans="2:17" x14ac:dyDescent="0.2">
      <c r="B299" s="39" t="s">
        <v>17</v>
      </c>
      <c r="D299" s="42">
        <f>_xll.qlCalendarAdvance(Calendar,$D298,B299,"f",FALSE)</f>
        <v>43146</v>
      </c>
      <c r="E299" s="139">
        <f>_xll.qlInterestRateIndexValueDate(IndexON,D299)</f>
        <v>43146</v>
      </c>
      <c r="F299" s="155">
        <f>IFERROR(_xll.qlIndexFixing(IndexON,D299,TRUE,_xll.ohTrigger(RecalcTrigger,TriggerON)),NA())</f>
        <v>-3.3021931824972484E-3</v>
      </c>
      <c r="H299" s="42">
        <f>_xll.qlCalendarAdvance(Calendar,$H298,B299,"f",FALSE)</f>
        <v>43146</v>
      </c>
      <c r="I299" s="139">
        <f>_xll.qlInterestRateIndexValueDate(Index1M,$H299)</f>
        <v>43150</v>
      </c>
      <c r="J299" s="144">
        <f>IFERROR(_xll.qlIndexFixing(Index1M,$H299,TRUE,_xll.ohTrigger(RecalcTrigger,Trigger1M)),NA())</f>
        <v>-3.4546550287336709E-3</v>
      </c>
      <c r="K299" s="44">
        <f>IFERROR(_xll.qlIndexFixing(Index3M,H299,TRUE,_xll.ohTrigger(RecalcTrigger,Trigger3M)),NA())</f>
        <v>-2.4644409045807281E-3</v>
      </c>
      <c r="L299" s="44">
        <f>IFERROR(_xll.qlIndexFixing(Index6M,$H299,TRUE,_xll.ohTrigger(RecalcTrigger,Trigger6M)),NA())</f>
        <v>-1.2265943912188409E-3</v>
      </c>
      <c r="M299" s="145">
        <f>IFERROR(_xll.qlIndexFixing(Index1Y,$H299,TRUE,_xll.ohTrigger(RecalcTrigger,Trigger1Y)),NA())</f>
        <v>3.1064349440702534E-4</v>
      </c>
      <c r="N299" s="144">
        <f>IFERROR(_xll.qlIndexFixing(ONIndex1M,I299,TRUE,_xll.ohTrigger(RecalcTrigger,Trigger1M)),NA())</f>
        <v>-3.4622536353090538E-3</v>
      </c>
      <c r="O299" s="44">
        <f>IFERROR(_xll.qlIndexFixing(ONIndex3M,I299,TRUE,_xll.ohTrigger(RecalcTrigger,Trigger3M)),NA())</f>
        <v>-2.6167171581548132E-3</v>
      </c>
      <c r="P299" s="44">
        <f>IFERROR(_xll.qlIndexFixing(ONIndex6M,I299,TRUE,_xll.ohTrigger(RecalcTrigger,Trigger6M)),NA())</f>
        <v>-1.5106574622425484E-3</v>
      </c>
      <c r="Q299" s="145">
        <f>IFERROR(_xll.qlIndexFixing(ONIndex1Y,I299,TRUE,_xll.ohTrigger(RecalcTrigger,Trigger1Y)),NA())</f>
        <v>-2.195013675621027E-4</v>
      </c>
    </row>
    <row r="300" spans="2:17" x14ac:dyDescent="0.2">
      <c r="B300" s="39" t="s">
        <v>17</v>
      </c>
      <c r="D300" s="42">
        <f>_xll.qlCalendarAdvance(Calendar,$D299,B300,"f",FALSE)</f>
        <v>43147</v>
      </c>
      <c r="E300" s="139">
        <f>_xll.qlInterestRateIndexValueDate(IndexON,D300)</f>
        <v>43147</v>
      </c>
      <c r="F300" s="155">
        <f>IFERROR(_xll.qlIndexFixing(IndexON,D300,TRUE,_xll.ohTrigger(RecalcTrigger,TriggerON)),NA())</f>
        <v>-3.3005135233121763E-3</v>
      </c>
      <c r="H300" s="42">
        <f>_xll.qlCalendarAdvance(Calendar,$H299,B300,"f",FALSE)</f>
        <v>43147</v>
      </c>
      <c r="I300" s="139">
        <f>_xll.qlInterestRateIndexValueDate(Index1M,$H300)</f>
        <v>43151</v>
      </c>
      <c r="J300" s="144">
        <f>IFERROR(_xll.qlIndexFixing(Index1M,$H300,TRUE,_xll.ohTrigger(RecalcTrigger,Trigger1M)),NA())</f>
        <v>-3.4540195687818693E-3</v>
      </c>
      <c r="K300" s="44">
        <f>IFERROR(_xll.qlIndexFixing(Index3M,H300,TRUE,_xll.ohTrigger(RecalcTrigger,Trigger3M)),NA())</f>
        <v>-2.4626977083808121E-3</v>
      </c>
      <c r="L300" s="44">
        <f>IFERROR(_xll.qlIndexFixing(Index6M,$H300,TRUE,_xll.ohTrigger(RecalcTrigger,Trigger6M)),NA())</f>
        <v>-1.2249871592602784E-3</v>
      </c>
      <c r="M300" s="145">
        <f>IFERROR(_xll.qlIndexFixing(Index1Y,$H300,TRUE,_xll.ohTrigger(RecalcTrigger,Trigger1Y)),NA())</f>
        <v>3.1381502645288898E-4</v>
      </c>
      <c r="N300" s="144">
        <f>IFERROR(_xll.qlIndexFixing(ONIndex1M,I300,TRUE,_xll.ohTrigger(RecalcTrigger,Trigger1M)),NA())</f>
        <v>-3.4616623803840341E-3</v>
      </c>
      <c r="O300" s="44">
        <f>IFERROR(_xll.qlIndexFixing(ONIndex3M,I300,TRUE,_xll.ohTrigger(RecalcTrigger,Trigger3M)),NA())</f>
        <v>-2.6131362994252783E-3</v>
      </c>
      <c r="P300" s="44">
        <f>IFERROR(_xll.qlIndexFixing(ONIndex6M,I300,TRUE,_xll.ohTrigger(RecalcTrigger,Trigger6M)),NA())</f>
        <v>-1.5065110336021093E-3</v>
      </c>
      <c r="Q300" s="145">
        <f>IFERROR(_xll.qlIndexFixing(ONIndex1Y,I300,TRUE,_xll.ohTrigger(RecalcTrigger,Trigger1Y)),NA())</f>
        <v>-2.2421553553808593E-4</v>
      </c>
    </row>
    <row r="301" spans="2:17" x14ac:dyDescent="0.2">
      <c r="B301" s="39" t="s">
        <v>17</v>
      </c>
      <c r="D301" s="42">
        <f>_xll.qlCalendarAdvance(Calendar,$D300,B301,"f",FALSE)</f>
        <v>43150</v>
      </c>
      <c r="E301" s="139">
        <f>_xll.qlInterestRateIndexValueDate(IndexON,D301)</f>
        <v>43150</v>
      </c>
      <c r="F301" s="155">
        <f>IFERROR(_xll.qlIndexFixing(IndexON,D301,TRUE,_xll.ohTrigger(RecalcTrigger,TriggerON)),NA())</f>
        <v>-3.2987934873318636E-3</v>
      </c>
      <c r="H301" s="42">
        <f>_xll.qlCalendarAdvance(Calendar,$H300,B301,"f",FALSE)</f>
        <v>43150</v>
      </c>
      <c r="I301" s="139">
        <f>_xll.qlInterestRateIndexValueDate(Index1M,$H301)</f>
        <v>43152</v>
      </c>
      <c r="J301" s="144">
        <f>IFERROR(_xll.qlIndexFixing(Index1M,$H301,TRUE,_xll.ohTrigger(RecalcTrigger,Trigger1M)),NA())</f>
        <v>-3.4533801379635748E-3</v>
      </c>
      <c r="K301" s="44">
        <f>IFERROR(_xll.qlIndexFixing(Index3M,H301,TRUE,_xll.ohTrigger(RecalcTrigger,Trigger3M)),NA())</f>
        <v>-2.4609481268555375E-3</v>
      </c>
      <c r="L301" s="44">
        <f>IFERROR(_xll.qlIndexFixing(Index6M,$H301,TRUE,_xll.ohTrigger(RecalcTrigger,Trigger6M)),NA())</f>
        <v>-1.2224812940664783E-3</v>
      </c>
      <c r="M301" s="145">
        <f>IFERROR(_xll.qlIndexFixing(Index1Y,$H301,TRUE,_xll.ohTrigger(RecalcTrigger,Trigger1Y)),NA())</f>
        <v>3.1701199989765807E-4</v>
      </c>
      <c r="N301" s="144">
        <f>IFERROR(_xll.qlIndexFixing(ONIndex1M,I301,TRUE,_xll.ohTrigger(RecalcTrigger,Trigger1M)),NA())</f>
        <v>-3.4604345885158594E-3</v>
      </c>
      <c r="O301" s="44">
        <f>IFERROR(_xll.qlIndexFixing(ONIndex3M,I301,TRUE,_xll.ohTrigger(RecalcTrigger,Trigger3M)),NA())</f>
        <v>-2.6058203277701253E-3</v>
      </c>
      <c r="P301" s="44">
        <f>IFERROR(_xll.qlIndexFixing(ONIndex6M,I301,TRUE,_xll.ohTrigger(RecalcTrigger,Trigger6M)),NA())</f>
        <v>-1.497921263799995E-3</v>
      </c>
      <c r="Q301" s="145">
        <f>IFERROR(_xll.qlIndexFixing(ONIndex1Y,I301,TRUE,_xll.ohTrigger(RecalcTrigger,Trigger1Y)),NA())</f>
        <v>-2.3265982034281762E-4</v>
      </c>
    </row>
    <row r="302" spans="2:17" x14ac:dyDescent="0.2">
      <c r="B302" s="39" t="s">
        <v>17</v>
      </c>
      <c r="D302" s="42">
        <f>_xll.qlCalendarAdvance(Calendar,$D301,B302,"f",FALSE)</f>
        <v>43151</v>
      </c>
      <c r="E302" s="139">
        <f>_xll.qlInterestRateIndexValueDate(IndexON,D302)</f>
        <v>43151</v>
      </c>
      <c r="F302" s="155">
        <f>IFERROR(_xll.qlIndexFixing(IndexON,D302,TRUE,_xll.ohTrigger(RecalcTrigger,TriggerON)),NA())</f>
        <v>-3.2978672593575453E-3</v>
      </c>
      <c r="H302" s="42">
        <f>_xll.qlCalendarAdvance(Calendar,$H301,B302,"f",FALSE)</f>
        <v>43151</v>
      </c>
      <c r="I302" s="139">
        <f>_xll.qlInterestRateIndexValueDate(Index1M,$H302)</f>
        <v>43153</v>
      </c>
      <c r="J302" s="144">
        <f>IFERROR(_xll.qlIndexFixing(Index1M,$H302,TRUE,_xll.ohTrigger(RecalcTrigger,Trigger1M)),NA())</f>
        <v>-3.4527367029968392E-3</v>
      </c>
      <c r="K302" s="44">
        <f>IFERROR(_xll.qlIndexFixing(Index3M,H302,TRUE,_xll.ohTrigger(RecalcTrigger,Trigger3M)),NA())</f>
        <v>-2.457701331562691E-3</v>
      </c>
      <c r="L302" s="44">
        <f>IFERROR(_xll.qlIndexFixing(Index6M,$H302,TRUE,_xll.ohTrigger(RecalcTrigger,Trigger6M)),NA())</f>
        <v>-1.2200000000001314E-3</v>
      </c>
      <c r="M302" s="145">
        <f>IFERROR(_xll.qlIndexFixing(Index1Y,$H302,TRUE,_xll.ohTrigger(RecalcTrigger,Trigger1Y)),NA())</f>
        <v>3.2023515432923032E-4</v>
      </c>
      <c r="N302" s="144">
        <f>IFERROR(_xll.qlIndexFixing(ONIndex1M,I302,TRUE,_xll.ohTrigger(RecalcTrigger,Trigger1M)),NA())</f>
        <v>-3.4592611378991833E-3</v>
      </c>
      <c r="O302" s="44">
        <f>IFERROR(_xll.qlIndexFixing(ONIndex3M,I302,TRUE,_xll.ohTrigger(RecalcTrigger,Trigger3M)),NA())</f>
        <v>-2.5985225872648954E-3</v>
      </c>
      <c r="P302" s="44">
        <f>IFERROR(_xll.qlIndexFixing(ONIndex6M,I302,TRUE,_xll.ohTrigger(RecalcTrigger,Trigger6M)),NA())</f>
        <v>-1.4890864259653469E-3</v>
      </c>
      <c r="Q302" s="145">
        <f>IFERROR(_xll.qlIndexFixing(ONIndex1Y,I302,TRUE,_xll.ohTrigger(RecalcTrigger,Trigger1Y)),NA())</f>
        <v>-2.3989519275069426E-4</v>
      </c>
    </row>
    <row r="303" spans="2:17" x14ac:dyDescent="0.2">
      <c r="B303" s="39" t="s">
        <v>17</v>
      </c>
      <c r="D303" s="42">
        <f>_xll.qlCalendarAdvance(Calendar,$D302,B303,"f",FALSE)</f>
        <v>43152</v>
      </c>
      <c r="E303" s="139">
        <f>_xll.qlInterestRateIndexValueDate(IndexON,D303)</f>
        <v>43152</v>
      </c>
      <c r="F303" s="155">
        <f>IFERROR(_xll.qlIndexFixing(IndexON,D303,TRUE,_xll.ohTrigger(RecalcTrigger,TriggerON)),NA())</f>
        <v>-3.2969100037627541E-3</v>
      </c>
      <c r="H303" s="42">
        <f>_xll.qlCalendarAdvance(Calendar,$H302,B303,"f",FALSE)</f>
        <v>43152</v>
      </c>
      <c r="I303" s="139">
        <f>_xll.qlInterestRateIndexValueDate(Index1M,$H303)</f>
        <v>43154</v>
      </c>
      <c r="J303" s="144">
        <f>IFERROR(_xll.qlIndexFixing(Index1M,$H303,TRUE,_xll.ohTrigger(RecalcTrigger,Trigger1M)),NA())</f>
        <v>-3.4520892306039957E-3</v>
      </c>
      <c r="K303" s="44">
        <f>IFERROR(_xll.qlIndexFixing(Index3M,H303,TRUE,_xll.ohTrigger(RecalcTrigger,Trigger3M)),NA())</f>
        <v>-2.4544711703751738E-3</v>
      </c>
      <c r="L303" s="44">
        <f>IFERROR(_xll.qlIndexFixing(Index6M,$H303,TRUE,_xll.ohTrigger(RecalcTrigger,Trigger6M)),NA())</f>
        <v>-1.2175444854680929E-3</v>
      </c>
      <c r="M303" s="145">
        <f>IFERROR(_xll.qlIndexFixing(Index1Y,$H303,TRUE,_xll.ohTrigger(RecalcTrigger,Trigger1Y)),NA())</f>
        <v>3.2700497501117151E-4</v>
      </c>
      <c r="N303" s="144">
        <f>IFERROR(_xll.qlIndexFixing(ONIndex1M,I303,TRUE,_xll.ohTrigger(RecalcTrigger,Trigger1M)),NA())</f>
        <v>-3.4586516050350014E-3</v>
      </c>
      <c r="O303" s="44">
        <f>IFERROR(_xll.qlIndexFixing(ONIndex3M,I303,TRUE,_xll.ohTrigger(RecalcTrigger,Trigger3M)),NA())</f>
        <v>-2.5948547951148981E-3</v>
      </c>
      <c r="P303" s="44">
        <f>IFERROR(_xll.qlIndexFixing(ONIndex6M,I303,TRUE,_xll.ohTrigger(RecalcTrigger,Trigger6M)),NA())</f>
        <v>-1.4845357292259109E-3</v>
      </c>
      <c r="Q303" s="145">
        <f>IFERROR(_xll.qlIndexFixing(ONIndex1Y,I303,TRUE,_xll.ohTrigger(RecalcTrigger,Trigger1Y)),NA())</f>
        <v>-2.4289871674021413E-4</v>
      </c>
    </row>
    <row r="304" spans="2:17" x14ac:dyDescent="0.2">
      <c r="B304" s="39" t="s">
        <v>17</v>
      </c>
      <c r="D304" s="42">
        <f>_xll.qlCalendarAdvance(Calendar,$D303,B304,"f",FALSE)</f>
        <v>43153</v>
      </c>
      <c r="E304" s="139">
        <f>_xll.qlInterestRateIndexValueDate(IndexON,D304)</f>
        <v>43153</v>
      </c>
      <c r="F304" s="155">
        <f>IFERROR(_xll.qlIndexFixing(IndexON,D304,TRUE,_xll.ohTrigger(RecalcTrigger,TriggerON)),NA())</f>
        <v>-3.2959214683891958E-3</v>
      </c>
      <c r="H304" s="42">
        <f>_xll.qlCalendarAdvance(Calendar,$H303,B304,"f",FALSE)</f>
        <v>43153</v>
      </c>
      <c r="I304" s="139">
        <f>_xll.qlInterestRateIndexValueDate(Index1M,$H304)</f>
        <v>43157</v>
      </c>
      <c r="J304" s="144">
        <f>IFERROR(_xll.qlIndexFixing(Index1M,$H304,TRUE,_xll.ohTrigger(RecalcTrigger,Trigger1M)),NA())</f>
        <v>-3.450122256027921E-3</v>
      </c>
      <c r="K304" s="44">
        <f>IFERROR(_xll.qlIndexFixing(Index3M,H304,TRUE,_xll.ohTrigger(RecalcTrigger,Trigger3M)),NA())</f>
        <v>-2.4420363226275279E-3</v>
      </c>
      <c r="L304" s="44">
        <f>IFERROR(_xll.qlIndexFixing(Index6M,$H304,TRUE,_xll.ohTrigger(RecalcTrigger,Trigger6M)),NA())</f>
        <v>-1.2094988282059342E-3</v>
      </c>
      <c r="M304" s="145">
        <f>IFERROR(_xll.qlIndexFixing(Index1Y,$H304,TRUE,_xll.ohTrigger(RecalcTrigger,Trigger1Y)),NA())</f>
        <v>3.3338625745802622E-4</v>
      </c>
      <c r="N304" s="144">
        <f>IFERROR(_xll.qlIndexFixing(ONIndex1M,I304,TRUE,_xll.ohTrigger(RecalcTrigger,Trigger1M)),NA())</f>
        <v>-3.4580383166149531E-3</v>
      </c>
      <c r="O304" s="44">
        <f>IFERROR(_xll.qlIndexFixing(ONIndex3M,I304,TRUE,_xll.ohTrigger(RecalcTrigger,Trigger3M)),NA())</f>
        <v>-2.5911814619972162E-3</v>
      </c>
      <c r="P304" s="44">
        <f>IFERROR(_xll.qlIndexFixing(ONIndex6M,I304,TRUE,_xll.ohTrigger(RecalcTrigger,Trigger6M)),NA())</f>
        <v>-1.4799060991066426E-3</v>
      </c>
      <c r="Q304" s="145">
        <f>IFERROR(_xll.qlIndexFixing(ONIndex1Y,I304,TRUE,_xll.ohTrigger(RecalcTrigger,Trigger1Y)),NA())</f>
        <v>-2.4552810037103967E-4</v>
      </c>
    </row>
    <row r="305" spans="2:17" x14ac:dyDescent="0.2">
      <c r="B305" s="39" t="s">
        <v>17</v>
      </c>
      <c r="D305" s="42">
        <f>_xll.qlCalendarAdvance(Calendar,$D304,B305,"f",FALSE)</f>
        <v>43154</v>
      </c>
      <c r="E305" s="139">
        <f>_xll.qlInterestRateIndexValueDate(IndexON,D305)</f>
        <v>43154</v>
      </c>
      <c r="F305" s="155">
        <f>IFERROR(_xll.qlIndexFixing(IndexON,D305,TRUE,_xll.ohTrigger(RecalcTrigger,TriggerON)),NA())</f>
        <v>-3.29380872928553E-3</v>
      </c>
      <c r="H305" s="42">
        <f>_xll.qlCalendarAdvance(Calendar,$H304,B305,"f",FALSE)</f>
        <v>43154</v>
      </c>
      <c r="I305" s="139">
        <f>_xll.qlInterestRateIndexValueDate(Index1M,$H305)</f>
        <v>43158</v>
      </c>
      <c r="J305" s="144">
        <f>IFERROR(_xll.qlIndexFixing(Index1M,$H305,TRUE,_xll.ohTrigger(RecalcTrigger,Trigger1M)),NA())</f>
        <v>-3.4494583010997409E-3</v>
      </c>
      <c r="K305" s="44">
        <f>IFERROR(_xll.qlIndexFixing(Index3M,H305,TRUE,_xll.ohTrigger(RecalcTrigger,Trigger3M)),NA())</f>
        <v>-2.4403152008374285E-3</v>
      </c>
      <c r="L305" s="44">
        <f>IFERROR(_xll.qlIndexFixing(Index6M,$H305,TRUE,_xll.ohTrigger(RecalcTrigger,Trigger6M)),NA())</f>
        <v>-1.2079591418886746E-3</v>
      </c>
      <c r="M305" s="145">
        <f>IFERROR(_xll.qlIndexFixing(Index1Y,$H305,TRUE,_xll.ohTrigger(RecalcTrigger,Trigger1Y)),NA())</f>
        <v>3.367340695907463E-4</v>
      </c>
      <c r="N305" s="144">
        <f>IFERROR(_xll.qlIndexFixing(ONIndex1M,I305,TRUE,_xll.ohTrigger(RecalcTrigger,Trigger1M)),NA())</f>
        <v>-3.4574212395455106E-3</v>
      </c>
      <c r="O305" s="44">
        <f>IFERROR(_xll.qlIndexFixing(ONIndex3M,I305,TRUE,_xll.ohTrigger(RecalcTrigger,Trigger3M)),NA())</f>
        <v>-2.5875026905097798E-3</v>
      </c>
      <c r="P305" s="44">
        <f>IFERROR(_xll.qlIndexFixing(ONIndex6M,I305,TRUE,_xll.ohTrigger(RecalcTrigger,Trigger6M)),NA())</f>
        <v>-1.4751969777737628E-3</v>
      </c>
      <c r="Q305" s="145">
        <f>IFERROR(_xll.qlIndexFixing(ONIndex1Y,I305,TRUE,_xll.ohTrigger(RecalcTrigger,Trigger1Y)),NA())</f>
        <v>-2.4777955139665409E-4</v>
      </c>
    </row>
    <row r="306" spans="2:17" x14ac:dyDescent="0.2">
      <c r="B306" s="39" t="s">
        <v>17</v>
      </c>
      <c r="D306" s="42">
        <f>_xll.qlCalendarAdvance(Calendar,$D305,B306,"f",FALSE)</f>
        <v>43157</v>
      </c>
      <c r="E306" s="139">
        <f>_xll.qlInterestRateIndexValueDate(IndexON,D306)</f>
        <v>43157</v>
      </c>
      <c r="F306" s="155">
        <f>IFERROR(_xll.qlIndexFixing(IndexON,D306,TRUE,_xll.ohTrigger(RecalcTrigger,TriggerON)),NA())</f>
        <v>-3.291649469514546E-3</v>
      </c>
      <c r="H306" s="42">
        <f>_xll.qlCalendarAdvance(Calendar,$H305,B306,"f",FALSE)</f>
        <v>43157</v>
      </c>
      <c r="I306" s="139">
        <f>_xll.qlInterestRateIndexValueDate(Index1M,$H306)</f>
        <v>43159</v>
      </c>
      <c r="J306" s="144">
        <f>IFERROR(_xll.qlIndexFixing(Index1M,$H306,TRUE,_xll.ohTrigger(RecalcTrigger,Trigger1M)),NA())</f>
        <v>-3.448427855732677E-3</v>
      </c>
      <c r="K306" s="44">
        <f>IFERROR(_xll.qlIndexFixing(Index3M,H306,TRUE,_xll.ohTrigger(RecalcTrigger,Trigger3M)),NA())</f>
        <v>-2.4344168971848889E-3</v>
      </c>
      <c r="L306" s="44">
        <f>IFERROR(_xll.qlIndexFixing(Index6M,$H306,TRUE,_xll.ohTrigger(RecalcTrigger,Trigger6M)),NA())</f>
        <v>-1.2031821381026267E-3</v>
      </c>
      <c r="M306" s="145">
        <f>IFERROR(_xll.qlIndexFixing(Index1Y,$H306,TRUE,_xll.ohTrigger(RecalcTrigger,Trigger1Y)),NA())</f>
        <v>3.4010391266010306E-4</v>
      </c>
      <c r="N306" s="144">
        <f>IFERROR(_xll.qlIndexFixing(ONIndex1M,I306,TRUE,_xll.ohTrigger(RecalcTrigger,Trigger1M)),NA())</f>
        <v>-3.4561411087974392E-3</v>
      </c>
      <c r="O306" s="44">
        <f>IFERROR(_xll.qlIndexFixing(ONIndex3M,I306,TRUE,_xll.ohTrigger(RecalcTrigger,Trigger3M)),NA())</f>
        <v>-2.5801090385124681E-3</v>
      </c>
      <c r="P306" s="44">
        <f>IFERROR(_xll.qlIndexFixing(ONIndex6M,I306,TRUE,_xll.ohTrigger(RecalcTrigger,Trigger6M)),NA())</f>
        <v>-1.4655050089595889E-3</v>
      </c>
      <c r="Q306" s="145">
        <f>IFERROR(_xll.qlIndexFixing(ONIndex1Y,I306,TRUE,_xll.ohTrigger(RecalcTrigger,Trigger1Y)),NA())</f>
        <v>-2.510035421909862E-4</v>
      </c>
    </row>
    <row r="307" spans="2:17" x14ac:dyDescent="0.2">
      <c r="B307" s="39" t="s">
        <v>17</v>
      </c>
      <c r="D307" s="42">
        <f>_xll.qlCalendarAdvance(Calendar,$D306,B307,"f",FALSE)</f>
        <v>43158</v>
      </c>
      <c r="E307" s="139">
        <f>_xll.qlInterestRateIndexValueDate(IndexON,D307)</f>
        <v>43158</v>
      </c>
      <c r="F307" s="155">
        <f>IFERROR(_xll.qlIndexFixing(IndexON,D307,TRUE,_xll.ohTrigger(RecalcTrigger,TriggerON)),NA())</f>
        <v>-3.290500741601754E-3</v>
      </c>
      <c r="H307" s="42">
        <f>_xll.qlCalendarAdvance(Calendar,$H306,B307,"f",FALSE)</f>
        <v>43158</v>
      </c>
      <c r="I307" s="139">
        <f>_xll.qlInterestRateIndexValueDate(Index1M,$H307)</f>
        <v>43160</v>
      </c>
      <c r="J307" s="144">
        <f>IFERROR(_xll.qlIndexFixing(Index1M,$H307,TRUE,_xll.ohTrigger(RecalcTrigger,Trigger1M)),NA())</f>
        <v>-3.4462801861444674E-3</v>
      </c>
      <c r="K307" s="44">
        <f>IFERROR(_xll.qlIndexFixing(Index3M,H307,TRUE,_xll.ohTrigger(RecalcTrigger,Trigger3M)),NA())</f>
        <v>-2.4313435692583907E-3</v>
      </c>
      <c r="L307" s="44">
        <f>IFERROR(_xll.qlIndexFixing(Index6M,$H307,TRUE,_xll.ohTrigger(RecalcTrigger,Trigger6M)),NA())</f>
        <v>-1.1992208970186412E-3</v>
      </c>
      <c r="M307" s="145">
        <f>IFERROR(_xll.qlIndexFixing(Index1Y,$H307,TRUE,_xll.ohTrigger(RecalcTrigger,Trigger1Y)),NA())</f>
        <v>3.4349477661356167E-4</v>
      </c>
      <c r="N307" s="144">
        <f>IFERROR(_xll.qlIndexFixing(ONIndex1M,I307,TRUE,_xll.ohTrigger(RecalcTrigger,Trigger1M)),NA())</f>
        <v>-3.4549143775874924E-3</v>
      </c>
      <c r="O307" s="44">
        <f>IFERROR(_xll.qlIndexFixing(ONIndex3M,I307,TRUE,_xll.ohTrigger(RecalcTrigger,Trigger3M)),NA())</f>
        <v>-2.5727352651072621E-3</v>
      </c>
      <c r="P307" s="44">
        <f>IFERROR(_xll.qlIndexFixing(ONIndex6M,I307,TRUE,_xll.ohTrigger(RecalcTrigger,Trigger6M)),NA())</f>
        <v>-1.4555544229510886E-3</v>
      </c>
      <c r="Q307" s="145">
        <f>IFERROR(_xll.qlIndexFixing(ONIndex1Y,I307,TRUE,_xll.ohTrigger(RecalcTrigger,Trigger1Y)),NA())</f>
        <v>-2.5293018599548134E-4</v>
      </c>
    </row>
    <row r="308" spans="2:17" x14ac:dyDescent="0.2">
      <c r="B308" s="39" t="s">
        <v>17</v>
      </c>
      <c r="D308" s="42">
        <f>_xll.qlCalendarAdvance(Calendar,$D307,B308,"f",FALSE)</f>
        <v>43159</v>
      </c>
      <c r="E308" s="139">
        <f>_xll.qlInterestRateIndexValueDate(IndexON,D308)</f>
        <v>43159</v>
      </c>
      <c r="F308" s="155">
        <f>IFERROR(_xll.qlIndexFixing(IndexON,D308,TRUE,_xll.ohTrigger(RecalcTrigger,TriggerON)),NA())</f>
        <v>-3.2893192170435626E-3</v>
      </c>
      <c r="H308" s="42">
        <f>_xll.qlCalendarAdvance(Calendar,$H307,B308,"f",FALSE)</f>
        <v>43159</v>
      </c>
      <c r="I308" s="139">
        <f>_xll.qlInterestRateIndexValueDate(Index1M,$H308)</f>
        <v>43161</v>
      </c>
      <c r="J308" s="144">
        <f>IFERROR(_xll.qlIndexFixing(Index1M,$H308,TRUE,_xll.ohTrigger(RecalcTrigger,Trigger1M)),NA())</f>
        <v>-3.4459651230950294E-3</v>
      </c>
      <c r="K308" s="44">
        <f>IFERROR(_xll.qlIndexFixing(Index3M,H308,TRUE,_xll.ohTrigger(RecalcTrigger,Trigger3M)),NA())</f>
        <v>-2.4256171966235379E-3</v>
      </c>
      <c r="L308" s="44">
        <f>IFERROR(_xll.qlIndexFixing(Index6M,$H308,TRUE,_xll.ohTrigger(RecalcTrigger,Trigger6M)),NA())</f>
        <v>-1.197734042457833E-3</v>
      </c>
      <c r="M308" s="145">
        <f>IFERROR(_xll.qlIndexFixing(Index1Y,$H308,TRUE,_xll.ohTrigger(RecalcTrigger,Trigger1Y)),NA())</f>
        <v>3.5049024310241365E-4</v>
      </c>
      <c r="N308" s="144">
        <f>IFERROR(_xll.qlIndexFixing(ONIndex1M,I308,TRUE,_xll.ohTrigger(RecalcTrigger,Trigger1M)),NA())</f>
        <v>-3.4542778572710375E-3</v>
      </c>
      <c r="O308" s="44">
        <f>IFERROR(_xll.qlIndexFixing(ONIndex3M,I308,TRUE,_xll.ohTrigger(RecalcTrigger,Trigger3M)),NA())</f>
        <v>-2.5690308357040337E-3</v>
      </c>
      <c r="P308" s="44">
        <f>IFERROR(_xll.qlIndexFixing(ONIndex6M,I308,TRUE,_xll.ohTrigger(RecalcTrigger,Trigger6M)),NA())</f>
        <v>-1.4504394778835916E-3</v>
      </c>
      <c r="Q308" s="145">
        <f>IFERROR(_xll.qlIndexFixing(ONIndex1Y,I308,TRUE,_xll.ohTrigger(RecalcTrigger,Trigger1Y)),NA())</f>
        <v>-2.5323509149632883E-4</v>
      </c>
    </row>
    <row r="309" spans="2:17" x14ac:dyDescent="0.2">
      <c r="B309" s="39" t="s">
        <v>17</v>
      </c>
      <c r="D309" s="42">
        <f>_xll.qlCalendarAdvance(Calendar,$D308,B309,"f",FALSE)</f>
        <v>43160</v>
      </c>
      <c r="E309" s="139">
        <f>_xll.qlInterestRateIndexValueDate(IndexON,D309)</f>
        <v>43160</v>
      </c>
      <c r="F309" s="155">
        <f>IFERROR(_xll.qlIndexFixing(IndexON,D309,TRUE,_xll.ohTrigger(RecalcTrigger,TriggerON)),NA())</f>
        <v>-3.2881046427224447E-3</v>
      </c>
      <c r="H309" s="42">
        <f>_xll.qlCalendarAdvance(Calendar,$H308,B309,"f",FALSE)</f>
        <v>43160</v>
      </c>
      <c r="I309" s="139">
        <f>_xll.qlInterestRateIndexValueDate(Index1M,$H309)</f>
        <v>43164</v>
      </c>
      <c r="J309" s="144">
        <f>IFERROR(_xll.qlIndexFixing(Index1M,$H309,TRUE,_xll.ohTrigger(RecalcTrigger,Trigger1M)),NA())</f>
        <v>-3.4442600650339979E-3</v>
      </c>
      <c r="K309" s="44">
        <f>IFERROR(_xll.qlIndexFixing(Index3M,H309,TRUE,_xll.ohTrigger(RecalcTrigger,Trigger3M)),NA())</f>
        <v>-2.4192677154280169E-3</v>
      </c>
      <c r="L309" s="44">
        <f>IFERROR(_xll.qlIndexFixing(Index6M,$H309,TRUE,_xll.ohTrigger(RecalcTrigger,Trigger6M)),NA())</f>
        <v>-1.1916857086928705E-3</v>
      </c>
      <c r="M309" s="145">
        <f>IFERROR(_xll.qlIndexFixing(Index1Y,$H309,TRUE,_xll.ohTrigger(RecalcTrigger,Trigger1Y)),NA())</f>
        <v>3.5724787519398238E-4</v>
      </c>
      <c r="N309" s="144">
        <f>IFERROR(_xll.qlIndexFixing(ONIndex1M,I309,TRUE,_xll.ohTrigger(RecalcTrigger,Trigger1M)),NA())</f>
        <v>-3.4536373483851079E-3</v>
      </c>
      <c r="O309" s="44">
        <f>IFERROR(_xll.qlIndexFixing(ONIndex3M,I309,TRUE,_xll.ohTrigger(RecalcTrigger,Trigger3M)),NA())</f>
        <v>-2.5653215820398145E-3</v>
      </c>
      <c r="P309" s="44">
        <f>IFERROR(_xll.qlIndexFixing(ONIndex6M,I309,TRUE,_xll.ohTrigger(RecalcTrigger,Trigger6M)),NA())</f>
        <v>-1.4452416945998081E-3</v>
      </c>
      <c r="Q309" s="145">
        <f>IFERROR(_xll.qlIndexFixing(ONIndex1Y,I309,TRUE,_xll.ohTrigger(RecalcTrigger,Trigger1Y)),NA())</f>
        <v>-2.5313931139248069E-4</v>
      </c>
    </row>
    <row r="310" spans="2:17" x14ac:dyDescent="0.2">
      <c r="B310" s="39" t="s">
        <v>17</v>
      </c>
      <c r="D310" s="42">
        <f>_xll.qlCalendarAdvance(Calendar,$D309,B310,"f",FALSE)</f>
        <v>43161</v>
      </c>
      <c r="E310" s="139">
        <f>_xll.qlInterestRateIndexValueDate(IndexON,D310)</f>
        <v>43161</v>
      </c>
      <c r="F310" s="155">
        <f>IFERROR(_xll.qlIndexFixing(IndexON,D310,TRUE,_xll.ohTrigger(RecalcTrigger,TriggerON)),NA())</f>
        <v>-3.28553407898724E-3</v>
      </c>
      <c r="H310" s="42">
        <f>_xll.qlCalendarAdvance(Calendar,$H309,B310,"f",FALSE)</f>
        <v>43161</v>
      </c>
      <c r="I310" s="139">
        <f>_xll.qlInterestRateIndexValueDate(Index1M,$H310)</f>
        <v>43165</v>
      </c>
      <c r="J310" s="144">
        <f>IFERROR(_xll.qlIndexFixing(Index1M,$H310,TRUE,_xll.ohTrigger(RecalcTrigger,Trigger1M)),NA())</f>
        <v>-3.4435590912736706E-3</v>
      </c>
      <c r="K310" s="44">
        <f>IFERROR(_xll.qlIndexFixing(Index3M,H310,TRUE,_xll.ohTrigger(RecalcTrigger,Trigger3M)),NA())</f>
        <v>-2.4163055614115966E-3</v>
      </c>
      <c r="L310" s="44">
        <f>IFERROR(_xll.qlIndexFixing(Index6M,$H310,TRUE,_xll.ohTrigger(RecalcTrigger,Trigger6M)),NA())</f>
        <v>-1.1894095322822558E-3</v>
      </c>
      <c r="M310" s="145">
        <f>IFERROR(_xll.qlIndexFixing(Index1Y,$H310,TRUE,_xll.ohTrigger(RecalcTrigger,Trigger1Y)),NA())</f>
        <v>3.6072832774721261E-4</v>
      </c>
      <c r="N310" s="144">
        <f>IFERROR(_xll.qlIndexFixing(ONIndex1M,I310,TRUE,_xll.ohTrigger(RecalcTrigger,Trigger1M)),NA())</f>
        <v>-3.4529928178761438E-3</v>
      </c>
      <c r="O310" s="44">
        <f>IFERROR(_xll.qlIndexFixing(ONIndex3M,I310,TRUE,_xll.ohTrigger(RecalcTrigger,Trigger3M)),NA())</f>
        <v>-2.5616076060730464E-3</v>
      </c>
      <c r="P310" s="44">
        <f>IFERROR(_xll.qlIndexFixing(ONIndex6M,I310,TRUE,_xll.ohTrigger(RecalcTrigger,Trigger6M)),NA())</f>
        <v>-1.439960515425831E-3</v>
      </c>
      <c r="Q310" s="145">
        <f>IFERROR(_xll.qlIndexFixing(ONIndex1Y,I310,TRUE,_xll.ohTrigger(RecalcTrigger,Trigger1Y)),NA())</f>
        <v>-2.5263905347738813E-4</v>
      </c>
    </row>
    <row r="311" spans="2:17" x14ac:dyDescent="0.2">
      <c r="B311" s="39" t="s">
        <v>17</v>
      </c>
      <c r="D311" s="42">
        <f>_xll.qlCalendarAdvance(Calendar,$D310,B311,"f",FALSE)</f>
        <v>43164</v>
      </c>
      <c r="E311" s="139">
        <f>_xll.qlInterestRateIndexValueDate(IndexON,D311)</f>
        <v>43164</v>
      </c>
      <c r="F311" s="155">
        <f>IFERROR(_xll.qlIndexFixing(IndexON,D311,TRUE,_xll.ohTrigger(RecalcTrigger,TriggerON)),NA())</f>
        <v>-3.2829107937315527E-3</v>
      </c>
      <c r="H311" s="42">
        <f>_xll.qlCalendarAdvance(Calendar,$H310,B311,"f",FALSE)</f>
        <v>43164</v>
      </c>
      <c r="I311" s="139">
        <f>_xll.qlInterestRateIndexValueDate(Index1M,$H311)</f>
        <v>43166</v>
      </c>
      <c r="J311" s="144">
        <f>IFERROR(_xll.qlIndexFixing(Index1M,$H311,TRUE,_xll.ohTrigger(RecalcTrigger,Trigger1M)),NA())</f>
        <v>-3.4420864525937364E-3</v>
      </c>
      <c r="K311" s="44">
        <f>IFERROR(_xll.qlIndexFixing(Index3M,H311,TRUE,_xll.ohTrigger(RecalcTrigger,Trigger3M)),NA())</f>
        <v>-2.4133671164116651E-3</v>
      </c>
      <c r="L311" s="44">
        <f>IFERROR(_xll.qlIndexFixing(Index6M,$H311,TRUE,_xll.ohTrigger(RecalcTrigger,Trigger6M)),NA())</f>
        <v>-1.1871377995976804E-3</v>
      </c>
      <c r="M311" s="145">
        <f>IFERROR(_xll.qlIndexFixing(Index1Y,$H311,TRUE,_xll.ohTrigger(RecalcTrigger,Trigger1Y)),NA())</f>
        <v>3.6422352184300479E-4</v>
      </c>
      <c r="N311" s="144">
        <f>IFERROR(_xll.qlIndexFixing(ONIndex1M,I311,TRUE,_xll.ohTrigger(RecalcTrigger,Trigger1M)),NA())</f>
        <v>-3.4516570893616816E-3</v>
      </c>
      <c r="O311" s="44">
        <f>IFERROR(_xll.qlIndexFixing(ONIndex3M,I311,TRUE,_xll.ohTrigger(RecalcTrigger,Trigger3M)),NA())</f>
        <v>-2.5541463040701373E-3</v>
      </c>
      <c r="P311" s="44">
        <f>IFERROR(_xll.qlIndexFixing(ONIndex6M,I311,TRUE,_xll.ohTrigger(RecalcTrigger,Trigger6M)),NA())</f>
        <v>-1.4291117083464755E-3</v>
      </c>
      <c r="Q311" s="145">
        <f>IFERROR(_xll.qlIndexFixing(ONIndex1Y,I311,TRUE,_xll.ohTrigger(RecalcTrigger,Trigger1Y)),NA())</f>
        <v>-2.5027114343600942E-4</v>
      </c>
    </row>
    <row r="312" spans="2:17" x14ac:dyDescent="0.2">
      <c r="B312" s="39" t="s">
        <v>17</v>
      </c>
      <c r="D312" s="42">
        <f>_xll.qlCalendarAdvance(Calendar,$D311,B312,"f",FALSE)</f>
        <v>43165</v>
      </c>
      <c r="E312" s="139">
        <f>_xll.qlInterestRateIndexValueDate(IndexON,D312)</f>
        <v>43165</v>
      </c>
      <c r="F312" s="155">
        <f>IFERROR(_xll.qlIndexFixing(IndexON,D312,TRUE,_xll.ohTrigger(RecalcTrigger,TriggerON)),NA())</f>
        <v>-3.2815271794683909E-3</v>
      </c>
      <c r="H312" s="42">
        <f>_xll.qlCalendarAdvance(Calendar,$H311,B312,"f",FALSE)</f>
        <v>43165</v>
      </c>
      <c r="I312" s="139">
        <f>_xll.qlInterestRateIndexValueDate(Index1M,$H312)</f>
        <v>43167</v>
      </c>
      <c r="J312" s="144">
        <f>IFERROR(_xll.qlIndexFixing(Index1M,$H312,TRUE,_xll.ohTrigger(RecalcTrigger,Trigger1M)),NA())</f>
        <v>-3.4417585053933553E-3</v>
      </c>
      <c r="K312" s="44">
        <f>IFERROR(_xll.qlIndexFixing(Index3M,H312,TRUE,_xll.ohTrigger(RecalcTrigger,Trigger3M)),NA())</f>
        <v>-2.4104528766695321E-3</v>
      </c>
      <c r="L312" s="44">
        <f>IFERROR(_xll.qlIndexFixing(Index6M,$H312,TRUE,_xll.ohTrigger(RecalcTrigger,Trigger6M)),NA())</f>
        <v>-1.1830885537320302E-3</v>
      </c>
      <c r="M312" s="145">
        <f>IFERROR(_xll.qlIndexFixing(Index1Y,$H312,TRUE,_xll.ohTrigger(RecalcTrigger,Trigger1Y)),NA())</f>
        <v>3.6773237441588605E-4</v>
      </c>
      <c r="N312" s="144">
        <f>IFERROR(_xll.qlIndexFixing(ONIndex1M,I312,TRUE,_xll.ohTrigger(RecalcTrigger,Trigger1M)),NA())</f>
        <v>-3.4503738115443383E-3</v>
      </c>
      <c r="O312" s="44">
        <f>IFERROR(_xll.qlIndexFixing(ONIndex3M,I312,TRUE,_xll.ohTrigger(RecalcTrigger,Trigger3M)),NA())</f>
        <v>-2.5467065280215806E-3</v>
      </c>
      <c r="P312" s="44">
        <f>IFERROR(_xll.qlIndexFixing(ONIndex6M,I312,TRUE,_xll.ohTrigger(RecalcTrigger,Trigger6M)),NA())</f>
        <v>-1.4179906831524036E-3</v>
      </c>
      <c r="Q312" s="145">
        <f>IFERROR(_xll.qlIndexFixing(ONIndex1Y,I312,TRUE,_xll.ohTrigger(RecalcTrigger,Trigger1Y)),NA())</f>
        <v>-2.4651740037295866E-4</v>
      </c>
    </row>
    <row r="313" spans="2:17" x14ac:dyDescent="0.2">
      <c r="B313" s="39" t="s">
        <v>17</v>
      </c>
      <c r="D313" s="42">
        <f>_xll.qlCalendarAdvance(Calendar,$D312,B313,"f",FALSE)</f>
        <v>43166</v>
      </c>
      <c r="E313" s="139">
        <f>_xll.qlInterestRateIndexValueDate(IndexON,D313)</f>
        <v>43166</v>
      </c>
      <c r="F313" s="155">
        <f>IFERROR(_xll.qlIndexFixing(IndexON,D313,TRUE,_xll.ohTrigger(RecalcTrigger,TriggerON)),NA())</f>
        <v>-3.2801089991352228E-3</v>
      </c>
      <c r="H313" s="42">
        <f>_xll.qlCalendarAdvance(Calendar,$H312,B313,"f",FALSE)</f>
        <v>43166</v>
      </c>
      <c r="I313" s="139">
        <f>_xll.qlInterestRateIndexValueDate(Index1M,$H313)</f>
        <v>43168</v>
      </c>
      <c r="J313" s="144">
        <f>IFERROR(_xll.qlIndexFixing(Index1M,$H313,TRUE,_xll.ohTrigger(RecalcTrigger,Trigger1M)),NA())</f>
        <v>-3.4414291171901102E-3</v>
      </c>
      <c r="K313" s="44">
        <f>IFERROR(_xll.qlIndexFixing(Index3M,H313,TRUE,_xll.ohTrigger(RecalcTrigger,Trigger3M)),NA())</f>
        <v>-2.4051069589238264E-3</v>
      </c>
      <c r="L313" s="44">
        <f>IFERROR(_xll.qlIndexFixing(Index6M,$H313,TRUE,_xll.ohTrigger(RecalcTrigger,Trigger6M)),NA())</f>
        <v>-1.1817047833313199E-3</v>
      </c>
      <c r="M313" s="145">
        <f>IFERROR(_xll.qlIndexFixing(Index1Y,$H313,TRUE,_xll.ohTrigger(RecalcTrigger,Trigger1Y)),NA())</f>
        <v>3.7489939806736367E-4</v>
      </c>
      <c r="N313" s="144">
        <f>IFERROR(_xll.qlIndexFixing(ONIndex1M,I313,TRUE,_xll.ohTrigger(RecalcTrigger,Trigger1M)),NA())</f>
        <v>-3.4497086726403836E-3</v>
      </c>
      <c r="O313" s="44">
        <f>IFERROR(_xll.qlIndexFixing(ONIndex3M,I313,TRUE,_xll.ohTrigger(RecalcTrigger,Trigger3M)),NA())</f>
        <v>-2.5429704766732897E-3</v>
      </c>
      <c r="P313" s="44">
        <f>IFERROR(_xll.qlIndexFixing(ONIndex6M,I313,TRUE,_xll.ohTrigger(RecalcTrigger,Trigger6M)),NA())</f>
        <v>-1.4122841570207711E-3</v>
      </c>
      <c r="Q313" s="145">
        <f>IFERROR(_xll.qlIndexFixing(ONIndex1Y,I313,TRUE,_xll.ohTrigger(RecalcTrigger,Trigger1Y)),NA())</f>
        <v>-2.4393787078302864E-4</v>
      </c>
    </row>
    <row r="314" spans="2:17" x14ac:dyDescent="0.2">
      <c r="B314" s="39" t="s">
        <v>17</v>
      </c>
      <c r="D314" s="42">
        <f>_xll.qlCalendarAdvance(Calendar,$D313,B314,"f",FALSE)</f>
        <v>43167</v>
      </c>
      <c r="E314" s="139">
        <f>_xll.qlInterestRateIndexValueDate(IndexON,D314)</f>
        <v>43167</v>
      </c>
      <c r="F314" s="155">
        <f>IFERROR(_xll.qlIndexFixing(IndexON,D314,TRUE,_xll.ohTrigger(RecalcTrigger,TriggerON)),NA())</f>
        <v>-3.2786559992947772E-3</v>
      </c>
      <c r="H314" s="42">
        <f>_xll.qlCalendarAdvance(Calendar,$H313,B314,"f",FALSE)</f>
        <v>43167</v>
      </c>
      <c r="I314" s="139">
        <f>_xll.qlInterestRateIndexValueDate(Index1M,$H314)</f>
        <v>43171</v>
      </c>
      <c r="J314" s="144">
        <f>IFERROR(_xll.qlIndexFixing(Index1M,$H314,TRUE,_xll.ohTrigger(RecalcTrigger,Trigger1M)),NA())</f>
        <v>-3.4392578649978765E-3</v>
      </c>
      <c r="K314" s="44">
        <f>IFERROR(_xll.qlIndexFixing(Index3M,H314,TRUE,_xll.ohTrigger(RecalcTrigger,Trigger3M)),NA())</f>
        <v>-2.3990479676953536E-3</v>
      </c>
      <c r="L314" s="44">
        <f>IFERROR(_xll.qlIndexFixing(Index6M,$H314,TRUE,_xll.ohTrigger(RecalcTrigger,Trigger6M)),NA())</f>
        <v>-1.1757960043636056E-3</v>
      </c>
      <c r="M314" s="145">
        <f>IFERROR(_xll.qlIndexFixing(Index1Y,$H314,TRUE,_xll.ohTrigger(RecalcTrigger,Trigger1Y)),NA())</f>
        <v>3.8188234304764969E-4</v>
      </c>
      <c r="N314" s="144">
        <f>IFERROR(_xll.qlIndexFixing(ONIndex1M,I314,TRUE,_xll.ohTrigger(RecalcTrigger,Trigger1M)),NA())</f>
        <v>-3.4490393121133778E-3</v>
      </c>
      <c r="O314" s="44">
        <f>IFERROR(_xll.qlIndexFixing(ONIndex3M,I314,TRUE,_xll.ohTrigger(RecalcTrigger,Trigger3M)),NA())</f>
        <v>-2.5392303173710218E-3</v>
      </c>
      <c r="P314" s="44">
        <f>IFERROR(_xll.qlIndexFixing(ONIndex6M,I314,TRUE,_xll.ohTrigger(RecalcTrigger,Trigger6M)),NA())</f>
        <v>-1.4064908880762061E-3</v>
      </c>
      <c r="Q314" s="145">
        <f>IFERROR(_xll.qlIndexFixing(ONIndex1Y,I314,TRUE,_xll.ohTrigger(RecalcTrigger,Trigger1Y)),NA())</f>
        <v>-2.409311103823697E-4</v>
      </c>
    </row>
    <row r="315" spans="2:17" x14ac:dyDescent="0.2">
      <c r="B315" s="39" t="s">
        <v>17</v>
      </c>
      <c r="D315" s="42">
        <f>_xll.qlCalendarAdvance(Calendar,$D314,B315,"f",FALSE)</f>
        <v>43168</v>
      </c>
      <c r="E315" s="139">
        <f>_xll.qlInterestRateIndexValueDate(IndexON,D315)</f>
        <v>43168</v>
      </c>
      <c r="F315" s="155">
        <f>IFERROR(_xll.qlIndexFixing(IndexON,D315,TRUE,_xll.ohTrigger(RecalcTrigger,TriggerON)),NA())</f>
        <v>-3.2756028674940652E-3</v>
      </c>
      <c r="H315" s="42">
        <f>_xll.qlCalendarAdvance(Calendar,$H314,B315,"f",FALSE)</f>
        <v>43168</v>
      </c>
      <c r="I315" s="139">
        <f>_xll.qlInterestRateIndexValueDate(Index1M,$H315)</f>
        <v>43172</v>
      </c>
      <c r="J315" s="144">
        <f>IFERROR(_xll.qlIndexFixing(Index1M,$H315,TRUE,_xll.ohTrigger(RecalcTrigger,Trigger1M)),NA())</f>
        <v>-3.4385247860416281E-3</v>
      </c>
      <c r="K315" s="44">
        <f>IFERROR(_xll.qlIndexFixing(Index3M,H315,TRUE,_xll.ohTrigger(RecalcTrigger,Trigger3M)),NA())</f>
        <v>-2.3962622704233666E-3</v>
      </c>
      <c r="L315" s="44">
        <f>IFERROR(_xll.qlIndexFixing(Index6M,$H315,TRUE,_xll.ohTrigger(RecalcTrigger,Trigger6M)),NA())</f>
        <v>-1.1735209419140883E-3</v>
      </c>
      <c r="M315" s="145">
        <f>IFERROR(_xll.qlIndexFixing(Index1Y,$H315,TRUE,_xll.ohTrigger(RecalcTrigger,Trigger1Y)),NA())</f>
        <v>3.8544287689808984E-4</v>
      </c>
      <c r="N315" s="144">
        <f>IFERROR(_xll.qlIndexFixing(ONIndex1M,I315,TRUE,_xll.ohTrigger(RecalcTrigger,Trigger1M)),NA())</f>
        <v>-3.4483656967898568E-3</v>
      </c>
      <c r="O315" s="44">
        <f>IFERROR(_xll.qlIndexFixing(ONIndex3M,I315,TRUE,_xll.ohTrigger(RecalcTrigger,Trigger3M)),NA())</f>
        <v>-2.5354861521931227E-3</v>
      </c>
      <c r="P315" s="44">
        <f>IFERROR(_xll.qlIndexFixing(ONIndex6M,I315,TRUE,_xll.ohTrigger(RecalcTrigger,Trigger6M)),NA())</f>
        <v>-1.4006103185248975E-3</v>
      </c>
      <c r="Q315" s="145">
        <f>IFERROR(_xll.qlIndexFixing(ONIndex1Y,I315,TRUE,_xll.ohTrigger(RecalcTrigger,Trigger1Y)),NA())</f>
        <v>-2.3749332692446501E-4</v>
      </c>
    </row>
    <row r="316" spans="2:17" x14ac:dyDescent="0.2">
      <c r="B316" s="39" t="s">
        <v>17</v>
      </c>
      <c r="D316" s="42">
        <f>_xll.qlCalendarAdvance(Calendar,$D315,B316,"f",FALSE)</f>
        <v>43171</v>
      </c>
      <c r="E316" s="139">
        <f>_xll.qlInterestRateIndexValueDate(IndexON,D316)</f>
        <v>43171</v>
      </c>
      <c r="F316" s="155">
        <f>IFERROR(_xll.qlIndexFixing(IndexON,D316,TRUE,_xll.ohTrigger(RecalcTrigger,TriggerON)),NA())</f>
        <v>-3.2724907536607617E-3</v>
      </c>
      <c r="H316" s="42">
        <f>_xll.qlCalendarAdvance(Calendar,$H315,B316,"f",FALSE)</f>
        <v>43171</v>
      </c>
      <c r="I316" s="139">
        <f>_xll.qlInterestRateIndexValueDate(Index1M,$H316)</f>
        <v>43173</v>
      </c>
      <c r="J316" s="144">
        <f>IFERROR(_xll.qlIndexFixing(Index1M,$H316,TRUE,_xll.ohTrigger(RecalcTrigger,Trigger1M)),NA())</f>
        <v>-3.4369860930505429E-3</v>
      </c>
      <c r="K316" s="44">
        <f>IFERROR(_xll.qlIndexFixing(Index3M,H316,TRUE,_xll.ohTrigger(RecalcTrigger,Trigger3M)),NA())</f>
        <v>-2.3935037993783048E-3</v>
      </c>
      <c r="L316" s="44">
        <f>IFERROR(_xll.qlIndexFixing(Index6M,$H316,TRUE,_xll.ohTrigger(RecalcTrigger,Trigger6M)),NA())</f>
        <v>-1.171240246151407E-3</v>
      </c>
      <c r="M316" s="145">
        <f>IFERROR(_xll.qlIndexFixing(Index1Y,$H316,TRUE,_xll.ohTrigger(RecalcTrigger,Trigger1Y)),NA())</f>
        <v>3.890103517527945E-4</v>
      </c>
      <c r="N316" s="144">
        <f>IFERROR(_xll.qlIndexFixing(ONIndex1M,I316,TRUE,_xll.ohTrigger(RecalcTrigger,Trigger1M)),NA())</f>
        <v>-3.4469711119156088E-3</v>
      </c>
      <c r="O316" s="44">
        <f>IFERROR(_xll.qlIndexFixing(ONIndex3M,I316,TRUE,_xll.ohTrigger(RecalcTrigger,Trigger3M)),NA())</f>
        <v>-2.5279672296418809E-3</v>
      </c>
      <c r="P316" s="44">
        <f>IFERROR(_xll.qlIndexFixing(ONIndex6M,I316,TRUE,_xll.ohTrigger(RecalcTrigger,Trigger6M)),NA())</f>
        <v>-1.3885500327548428E-3</v>
      </c>
      <c r="Q316" s="145">
        <f>IFERROR(_xll.qlIndexFixing(ONIndex1Y,I316,TRUE,_xll.ohTrigger(RecalcTrigger,Trigger1Y)),NA())</f>
        <v>-2.2916190972832595E-4</v>
      </c>
    </row>
    <row r="317" spans="2:17" x14ac:dyDescent="0.2">
      <c r="B317" s="39" t="s">
        <v>17</v>
      </c>
      <c r="D317" s="42">
        <f>_xll.qlCalendarAdvance(Calendar,$D316,B317,"f",FALSE)</f>
        <v>43172</v>
      </c>
      <c r="E317" s="139">
        <f>_xll.qlInterestRateIndexValueDate(IndexON,D317)</f>
        <v>43172</v>
      </c>
      <c r="F317" s="155">
        <f>IFERROR(_xll.qlIndexFixing(IndexON,D317,TRUE,_xll.ohTrigger(RecalcTrigger,TriggerON)),NA())</f>
        <v>-3.2708598664754618E-3</v>
      </c>
      <c r="H317" s="42">
        <f>_xll.qlCalendarAdvance(Calendar,$H316,B317,"f",FALSE)</f>
        <v>43172</v>
      </c>
      <c r="I317" s="139">
        <f>_xll.qlInterestRateIndexValueDate(Index1M,$H317)</f>
        <v>43174</v>
      </c>
      <c r="J317" s="144">
        <f>IFERROR(_xll.qlIndexFixing(Index1M,$H317,TRUE,_xll.ohTrigger(RecalcTrigger,Trigger1M)),NA())</f>
        <v>-3.4366423552735503E-3</v>
      </c>
      <c r="K317" s="44">
        <f>IFERROR(_xll.qlIndexFixing(Index3M,H317,TRUE,_xll.ohTrigger(RecalcTrigger,Trigger3M)),NA())</f>
        <v>-2.390773065305093E-3</v>
      </c>
      <c r="L317" s="44">
        <f>IFERROR(_xll.qlIndexFixing(Index6M,$H317,TRUE,_xll.ohTrigger(RecalcTrigger,Trigger6M)),NA())</f>
        <v>-1.1668489561921986E-3</v>
      </c>
      <c r="M317" s="145">
        <f>IFERROR(_xll.qlIndexFixing(Index1Y,$H317,TRUE,_xll.ohTrigger(RecalcTrigger,Trigger1Y)),NA())</f>
        <v>3.9258361151605129E-4</v>
      </c>
      <c r="N317" s="144">
        <f>IFERROR(_xll.qlIndexFixing(ONIndex1M,I317,TRUE,_xll.ohTrigger(RecalcTrigger,Trigger1M)),NA())</f>
        <v>-3.4456280213834845E-3</v>
      </c>
      <c r="O317" s="44">
        <f>IFERROR(_xll.qlIndexFixing(ONIndex3M,I317,TRUE,_xll.ohTrigger(RecalcTrigger,Trigger3M)),NA())</f>
        <v>-2.5204714822057994E-3</v>
      </c>
      <c r="P317" s="44">
        <f>IFERROR(_xll.qlIndexFixing(ONIndex6M,I317,TRUE,_xll.ohTrigger(RecalcTrigger,Trigger6M)),NA())</f>
        <v>-1.3762038780962271E-3</v>
      </c>
      <c r="Q317" s="145">
        <f>IFERROR(_xll.qlIndexFixing(ONIndex1Y,I317,TRUE,_xll.ohTrigger(RecalcTrigger,Trigger1Y)),NA())</f>
        <v>-2.1935611886902961E-4</v>
      </c>
    </row>
    <row r="318" spans="2:17" x14ac:dyDescent="0.2">
      <c r="B318" s="39" t="s">
        <v>17</v>
      </c>
      <c r="D318" s="42">
        <f>_xll.qlCalendarAdvance(Calendar,$D317,B318,"f",FALSE)</f>
        <v>43173</v>
      </c>
      <c r="E318" s="139">
        <f>_xll.qlInterestRateIndexValueDate(IndexON,D318)</f>
        <v>43173</v>
      </c>
      <c r="F318" s="155">
        <f>IFERROR(_xll.qlIndexFixing(IndexON,D318,TRUE,_xll.ohTrigger(RecalcTrigger,TriggerON)),NA())</f>
        <v>-3.2691926435157725E-3</v>
      </c>
      <c r="H318" s="42">
        <f>_xll.qlCalendarAdvance(Calendar,$H317,B318,"f",FALSE)</f>
        <v>43173</v>
      </c>
      <c r="I318" s="139">
        <f>_xll.qlInterestRateIndexValueDate(Index1M,$H318)</f>
        <v>43175</v>
      </c>
      <c r="J318" s="144">
        <f>IFERROR(_xll.qlIndexFixing(Index1M,$H318,TRUE,_xll.ohTrigger(RecalcTrigger,Trigger1M)),NA())</f>
        <v>-3.4362970985465117E-3</v>
      </c>
      <c r="K318" s="44">
        <f>IFERROR(_xll.qlIndexFixing(Index3M,H318,TRUE,_xll.ohTrigger(RecalcTrigger,Trigger3M)),NA())</f>
        <v>-2.3858494520300126E-3</v>
      </c>
      <c r="L318" s="44">
        <f>IFERROR(_xll.qlIndexFixing(Index6M,$H318,TRUE,_xll.ohTrigger(RecalcTrigger,Trigger6M)),NA())</f>
        <v>-1.165589916086375E-3</v>
      </c>
      <c r="M318" s="145">
        <f>IFERROR(_xll.qlIndexFixing(Index1Y,$H318,TRUE,_xll.ohTrigger(RecalcTrigger,Trigger1Y)),NA())</f>
        <v>3.9986651311829511E-4</v>
      </c>
      <c r="N318" s="144">
        <f>IFERROR(_xll.qlIndexFixing(ONIndex1M,I318,TRUE,_xll.ohTrigger(RecalcTrigger,Trigger1M)),NA())</f>
        <v>-3.4449326325569629E-3</v>
      </c>
      <c r="O318" s="44">
        <f>IFERROR(_xll.qlIndexFixing(ONIndex3M,I318,TRUE,_xll.ohTrigger(RecalcTrigger,Trigger3M)),NA())</f>
        <v>-2.5167088237809665E-3</v>
      </c>
      <c r="P318" s="44">
        <f>IFERROR(_xll.qlIndexFixing(ONIndex6M,I318,TRUE,_xll.ohTrigger(RecalcTrigger,Trigger6M)),NA())</f>
        <v>-1.3698784384841289E-3</v>
      </c>
      <c r="Q318" s="145">
        <f>IFERROR(_xll.qlIndexFixing(ONIndex1Y,I318,TRUE,_xll.ohTrigger(RecalcTrigger,Trigger1Y)),NA())</f>
        <v>-2.1370633730644073E-4</v>
      </c>
    </row>
    <row r="319" spans="2:17" x14ac:dyDescent="0.2">
      <c r="B319" s="39" t="s">
        <v>17</v>
      </c>
      <c r="D319" s="42">
        <f>_xll.qlCalendarAdvance(Calendar,$D318,B319,"f",FALSE)</f>
        <v>43174</v>
      </c>
      <c r="E319" s="139">
        <f>_xll.qlInterestRateIndexValueDate(IndexON,D319)</f>
        <v>43174</v>
      </c>
      <c r="F319" s="155">
        <f>IFERROR(_xll.qlIndexFixing(IndexON,D319,TRUE,_xll.ohTrigger(RecalcTrigger,TriggerON)),NA())</f>
        <v>-3.2674888318240392E-3</v>
      </c>
      <c r="H319" s="42">
        <f>_xll.qlCalendarAdvance(Calendar,$H318,B319,"f",FALSE)</f>
        <v>43174</v>
      </c>
      <c r="I319" s="139">
        <f>_xll.qlInterestRateIndexValueDate(Index1M,$H319)</f>
        <v>43178</v>
      </c>
      <c r="J319" s="144">
        <f>IFERROR(_xll.qlIndexFixing(Index1M,$H319,TRUE,_xll.ohTrigger(RecalcTrigger,Trigger1M)),NA())</f>
        <v>-3.434026036219927E-3</v>
      </c>
      <c r="K319" s="44">
        <f>IFERROR(_xll.qlIndexFixing(Index3M,H319,TRUE,_xll.ohTrigger(RecalcTrigger,Trigger3M)),NA())</f>
        <v>-2.3801377861173375E-3</v>
      </c>
      <c r="L319" s="44">
        <f>IFERROR(_xll.qlIndexFixing(Index6M,$H319,TRUE,_xll.ohTrigger(RecalcTrigger,Trigger6M)),NA())</f>
        <v>-1.1597003886507447E-3</v>
      </c>
      <c r="M319" s="145">
        <f>IFERROR(_xll.qlIndexFixing(Index1Y,$H319,TRUE,_xll.ohTrigger(RecalcTrigger,Trigger1Y)),NA())</f>
        <v>4.0691101256221985E-4</v>
      </c>
      <c r="N319" s="144">
        <f>IFERROR(_xll.qlIndexFixing(ONIndex1M,I319,TRUE,_xll.ohTrigger(RecalcTrigger,Trigger1M)),NA())</f>
        <v>-3.4442327892136859E-3</v>
      </c>
      <c r="O319" s="44">
        <f>IFERROR(_xll.qlIndexFixing(ONIndex3M,I319,TRUE,_xll.ohTrigger(RecalcTrigger,Trigger3M)),NA())</f>
        <v>-2.5129427739889465E-3</v>
      </c>
      <c r="P319" s="44">
        <f>IFERROR(_xll.qlIndexFixing(ONIndex6M,I319,TRUE,_xll.ohTrigger(RecalcTrigger,Trigger6M)),NA())</f>
        <v>-1.363462351142708E-3</v>
      </c>
      <c r="Q319" s="145">
        <f>IFERROR(_xll.qlIndexFixing(ONIndex1Y,I319,TRUE,_xll.ohTrigger(RecalcTrigger,Trigger1Y)),NA())</f>
        <v>-2.0760277956721751E-4</v>
      </c>
    </row>
    <row r="320" spans="2:17" x14ac:dyDescent="0.2">
      <c r="B320" s="39" t="s">
        <v>17</v>
      </c>
      <c r="D320" s="42">
        <f>_xll.qlCalendarAdvance(Calendar,$D319,B320,"f",FALSE)</f>
        <v>43175</v>
      </c>
      <c r="E320" s="139">
        <f>_xll.qlInterestRateIndexValueDate(IndexON,D320)</f>
        <v>43175</v>
      </c>
      <c r="F320" s="155">
        <f>IFERROR(_xll.qlIndexFixing(IndexON,D320,TRUE,_xll.ohTrigger(RecalcTrigger,TriggerON)),NA())</f>
        <v>-3.2639283896696014E-3</v>
      </c>
      <c r="H320" s="42">
        <f>_xll.qlCalendarAdvance(Calendar,$H319,B320,"f",FALSE)</f>
        <v>43175</v>
      </c>
      <c r="I320" s="139">
        <f>_xll.qlInterestRateIndexValueDate(Index1M,$H320)</f>
        <v>43179</v>
      </c>
      <c r="J320" s="144">
        <f>IFERROR(_xll.qlIndexFixing(Index1M,$H320,TRUE,_xll.ohTrigger(RecalcTrigger,Trigger1M)),NA())</f>
        <v>-3.4332592212767713E-3</v>
      </c>
      <c r="K320" s="44">
        <f>IFERROR(_xll.qlIndexFixing(Index3M,H320,TRUE,_xll.ohTrigger(RecalcTrigger,Trigger3M)),NA())</f>
        <v>-2.3775534705644773E-3</v>
      </c>
      <c r="L320" s="44">
        <f>IFERROR(_xll.qlIndexFixing(Index6M,$H320,TRUE,_xll.ohTrigger(RecalcTrigger,Trigger6M)),NA())</f>
        <v>-1.1573546461116201E-3</v>
      </c>
      <c r="M320" s="145">
        <f>IFERROR(_xll.qlIndexFixing(Index1Y,$H320,TRUE,_xll.ohTrigger(RecalcTrigger,Trigger1Y)),NA())</f>
        <v>4.1049549024543944E-4</v>
      </c>
      <c r="N320" s="144">
        <f>IFERROR(_xll.qlIndexFixing(ONIndex1M,I320,TRUE,_xll.ohTrigger(RecalcTrigger,Trigger1M)),NA())</f>
        <v>-3.4435284579403813E-3</v>
      </c>
      <c r="O320" s="44">
        <f>IFERROR(_xll.qlIndexFixing(ONIndex3M,I320,TRUE,_xll.ohTrigger(RecalcTrigger,Trigger3M)),NA())</f>
        <v>-2.5091770562113425E-3</v>
      </c>
      <c r="P320" s="44">
        <f>IFERROR(_xll.qlIndexFixing(ONIndex6M,I320,TRUE,_xll.ohTrigger(RecalcTrigger,Trigger6M)),NA())</f>
        <v>-1.3570008404961698E-3</v>
      </c>
      <c r="Q320" s="145">
        <f>IFERROR(_xll.qlIndexFixing(ONIndex1Y,I320,TRUE,_xll.ohTrigger(RecalcTrigger,Trigger1Y)),NA())</f>
        <v>-2.0109268446422135E-4</v>
      </c>
    </row>
    <row r="321" spans="2:17" x14ac:dyDescent="0.2">
      <c r="B321" s="39" t="s">
        <v>17</v>
      </c>
      <c r="D321" s="42">
        <f>_xll.qlCalendarAdvance(Calendar,$D320,B321,"f",FALSE)</f>
        <v>43178</v>
      </c>
      <c r="E321" s="139">
        <f>_xll.qlInterestRateIndexValueDate(IndexON,D321)</f>
        <v>43178</v>
      </c>
      <c r="F321" s="155">
        <f>IFERROR(_xll.qlIndexFixing(IndexON,D321,TRUE,_xll.ohTrigger(RecalcTrigger,TriggerON)),NA())</f>
        <v>-3.2603026429400828E-3</v>
      </c>
      <c r="H321" s="42">
        <f>_xll.qlCalendarAdvance(Calendar,$H320,B321,"f",FALSE)</f>
        <v>43178</v>
      </c>
      <c r="I321" s="139">
        <f>_xll.qlInterestRateIndexValueDate(Index1M,$H321)</f>
        <v>43180</v>
      </c>
      <c r="J321" s="144">
        <f>IFERROR(_xll.qlIndexFixing(Index1M,$H321,TRUE,_xll.ohTrigger(RecalcTrigger,Trigger1M)),NA())</f>
        <v>-3.4316512167292309E-3</v>
      </c>
      <c r="K321" s="44">
        <f>IFERROR(_xll.qlIndexFixing(Index3M,H321,TRUE,_xll.ohTrigger(RecalcTrigger,Trigger3M)),NA())</f>
        <v>-2.3749999999490906E-3</v>
      </c>
      <c r="L321" s="44">
        <f>IFERROR(_xll.qlIndexFixing(Index6M,$H321,TRUE,_xll.ohTrigger(RecalcTrigger,Trigger6M)),NA())</f>
        <v>-1.1549927749551407E-3</v>
      </c>
      <c r="M321" s="145">
        <f>IFERROR(_xll.qlIndexFixing(Index1Y,$H321,TRUE,_xll.ohTrigger(RecalcTrigger,Trigger1Y)),NA())</f>
        <v>4.1407859714506285E-4</v>
      </c>
      <c r="N321" s="144">
        <f>IFERROR(_xll.qlIndexFixing(ONIndex1M,I321,TRUE,_xll.ohTrigger(RecalcTrigger,Trigger1M)),NA())</f>
        <v>-3.4420717581928884E-3</v>
      </c>
      <c r="O321" s="44">
        <f>IFERROR(_xll.qlIndexFixing(ONIndex3M,I321,TRUE,_xll.ohTrigger(RecalcTrigger,Trigger3M)),NA())</f>
        <v>-2.5016834763347262E-3</v>
      </c>
      <c r="P321" s="44">
        <f>IFERROR(_xll.qlIndexFixing(ONIndex6M,I321,TRUE,_xll.ohTrigger(RecalcTrigger,Trigger6M)),NA())</f>
        <v>-1.3445964873781691E-3</v>
      </c>
      <c r="Q321" s="145">
        <f>IFERROR(_xll.qlIndexFixing(ONIndex1Y,I321,TRUE,_xll.ohTrigger(RecalcTrigger,Trigger1Y)),NA())</f>
        <v>-1.874539265411812E-4</v>
      </c>
    </row>
    <row r="322" spans="2:17" x14ac:dyDescent="0.2">
      <c r="B322" s="39" t="s">
        <v>17</v>
      </c>
      <c r="D322" s="42">
        <f>_xll.qlCalendarAdvance(Calendar,$D321,B322,"f",FALSE)</f>
        <v>43179</v>
      </c>
      <c r="E322" s="139">
        <f>_xll.qlInterestRateIndexValueDate(IndexON,D322)</f>
        <v>43179</v>
      </c>
      <c r="F322" s="155">
        <f>IFERROR(_xll.qlIndexFixing(IndexON,D322,TRUE,_xll.ohTrigger(RecalcTrigger,TriggerON)),NA())</f>
        <v>-3.2584120961409724E-3</v>
      </c>
      <c r="H322" s="42">
        <f>_xll.qlCalendarAdvance(Calendar,$H321,B322,"f",FALSE)</f>
        <v>43179</v>
      </c>
      <c r="I322" s="139">
        <f>_xll.qlInterestRateIndexValueDate(Index1M,$H322)</f>
        <v>43181</v>
      </c>
      <c r="J322" s="144">
        <f>IFERROR(_xll.qlIndexFixing(Index1M,$H322,TRUE,_xll.ohTrigger(RecalcTrigger,Trigger1M)),NA())</f>
        <v>-3.4312908708242218E-3</v>
      </c>
      <c r="K322" s="44">
        <f>IFERROR(_xll.qlIndexFixing(Index3M,H322,TRUE,_xll.ohTrigger(RecalcTrigger,Trigger3M)),NA())</f>
        <v>-2.3724778007409072E-3</v>
      </c>
      <c r="L322" s="44">
        <f>IFERROR(_xll.qlIndexFixing(Index6M,$H322,TRUE,_xll.ohTrigger(RecalcTrigger,Trigger6M)),NA())</f>
        <v>-1.1500000000002279E-3</v>
      </c>
      <c r="M322" s="145">
        <f>IFERROR(_xll.qlIndexFixing(Index1Y,$H322,TRUE,_xll.ohTrigger(RecalcTrigger,Trigger1Y)),NA())</f>
        <v>4.176591041230932E-4</v>
      </c>
      <c r="N322" s="144">
        <f>IFERROR(_xll.qlIndexFixing(ONIndex1M,I322,TRUE,_xll.ohTrigger(RecalcTrigger,Trigger1M)),NA())</f>
        <v>-3.4406655885987902E-3</v>
      </c>
      <c r="O322" s="44">
        <f>IFERROR(_xll.qlIndexFixing(ONIndex3M,I322,TRUE,_xll.ohTrigger(RecalcTrigger,Trigger3M)),NA())</f>
        <v>-2.4942885819578819E-3</v>
      </c>
      <c r="P322" s="44">
        <f>IFERROR(_xll.qlIndexFixing(ONIndex6M,I322,TRUE,_xll.ohTrigger(RecalcTrigger,Trigger6M)),NA())</f>
        <v>-1.3328262895351273E-3</v>
      </c>
      <c r="Q322" s="145">
        <f>IFERROR(_xll.qlIndexFixing(ONIndex1Y,I322,TRUE,_xll.ohTrigger(RecalcTrigger,Trigger1Y)),NA())</f>
        <v>-1.7329297628876361E-4</v>
      </c>
    </row>
    <row r="323" spans="2:17" x14ac:dyDescent="0.2">
      <c r="B323" s="39" t="s">
        <v>17</v>
      </c>
      <c r="D323" s="42">
        <f>_xll.qlCalendarAdvance(Calendar,$D322,B323,"f",FALSE)</f>
        <v>43180</v>
      </c>
      <c r="E323" s="139">
        <f>_xll.qlInterestRateIndexValueDate(IndexON,D323)</f>
        <v>43180</v>
      </c>
      <c r="F323" s="155">
        <f>IFERROR(_xll.qlIndexFixing(IndexON,D323,TRUE,_xll.ohTrigger(RecalcTrigger,TriggerON)),NA())</f>
        <v>-3.2564834441028978E-3</v>
      </c>
      <c r="H323" s="42">
        <f>_xll.qlCalendarAdvance(Calendar,$H322,B323,"f",FALSE)</f>
        <v>43180</v>
      </c>
      <c r="I323" s="139">
        <f>_xll.qlInterestRateIndexValueDate(Index1M,$H323)</f>
        <v>43182</v>
      </c>
      <c r="J323" s="144">
        <f>IFERROR(_xll.qlIndexFixing(Index1M,$H323,TRUE,_xll.ohTrigger(RecalcTrigger,Trigger1M)),NA())</f>
        <v>-3.4309289280087447E-3</v>
      </c>
      <c r="K323" s="44">
        <f>IFERROR(_xll.qlIndexFixing(Index3M,H323,TRUE,_xll.ohTrigger(RecalcTrigger,Trigger3M)),NA())</f>
        <v>-2.3680113146836261E-3</v>
      </c>
      <c r="L323" s="44">
        <f>IFERROR(_xll.qlIndexFixing(Index6M,$H323,TRUE,_xll.ohTrigger(RecalcTrigger,Trigger6M)),NA())</f>
        <v>-1.148885407200619E-3</v>
      </c>
      <c r="M323" s="145">
        <f>IFERROR(_xll.qlIndexFixing(Index1Y,$H323,TRUE,_xll.ohTrigger(RecalcTrigger,Trigger1Y)),NA())</f>
        <v>4.2500088830760909E-4</v>
      </c>
      <c r="N323" s="144">
        <f>IFERROR(_xll.qlIndexFixing(ONIndex1M,I323,TRUE,_xll.ohTrigger(RecalcTrigger,Trigger1M)),NA())</f>
        <v>-3.4399383186345389E-3</v>
      </c>
      <c r="O323" s="44">
        <f>IFERROR(_xll.qlIndexFixing(ONIndex3M,I323,TRUE,_xll.ohTrigger(RecalcTrigger,Trigger3M)),NA())</f>
        <v>-2.490615132613172E-3</v>
      </c>
      <c r="P323" s="44">
        <f>IFERROR(_xll.qlIndexFixing(ONIndex6M,I323,TRUE,_xll.ohTrigger(RecalcTrigger,Trigger6M)),NA())</f>
        <v>-1.3272553647336593E-3</v>
      </c>
      <c r="Q323" s="145">
        <f>IFERROR(_xll.qlIndexFixing(ONIndex1Y,I323,TRUE,_xll.ohTrigger(RecalcTrigger,Trigger1Y)),NA())</f>
        <v>-1.6594849290729741E-4</v>
      </c>
    </row>
    <row r="324" spans="2:17" x14ac:dyDescent="0.2">
      <c r="B324" s="39" t="s">
        <v>17</v>
      </c>
      <c r="D324" s="42">
        <f>_xll.qlCalendarAdvance(Calendar,$D323,B324,"f",FALSE)</f>
        <v>43181</v>
      </c>
      <c r="E324" s="139">
        <f>_xll.qlInterestRateIndexValueDate(IndexON,D324)</f>
        <v>43181</v>
      </c>
      <c r="F324" s="155">
        <f>IFERROR(_xll.qlIndexFixing(IndexON,D324,TRUE,_xll.ohTrigger(RecalcTrigger,TriggerON)),NA())</f>
        <v>-3.254524624636268E-3</v>
      </c>
      <c r="H324" s="42">
        <f>_xll.qlCalendarAdvance(Calendar,$H323,B324,"f",FALSE)</f>
        <v>43181</v>
      </c>
      <c r="I324" s="139">
        <f>_xll.qlInterestRateIndexValueDate(Index1M,$H324)</f>
        <v>43185</v>
      </c>
      <c r="J324" s="144">
        <f>IFERROR(_xll.qlIndexFixing(Index1M,$H324,TRUE,_xll.ohTrigger(RecalcTrigger,Trigger1M)),NA())</f>
        <v>-3.4285531631684046E-3</v>
      </c>
      <c r="K324" s="44">
        <f>IFERROR(_xll.qlIndexFixing(Index3M,H324,TRUE,_xll.ohTrigger(RecalcTrigger,Trigger3M)),NA())</f>
        <v>-2.36269880612944E-3</v>
      </c>
      <c r="L324" s="44">
        <f>IFERROR(_xll.qlIndexFixing(Index6M,$H324,TRUE,_xll.ohTrigger(RecalcTrigger,Trigger6M)),NA())</f>
        <v>-1.1428770326292169E-3</v>
      </c>
      <c r="M324" s="145">
        <f>IFERROR(_xll.qlIndexFixing(Index1Y,$H324,TRUE,_xll.ohTrigger(RecalcTrigger,Trigger1Y)),NA())</f>
        <v>4.3193919552878256E-4</v>
      </c>
      <c r="N324" s="144">
        <f>IFERROR(_xll.qlIndexFixing(ONIndex1M,I324,TRUE,_xll.ohTrigger(RecalcTrigger,Trigger1M)),NA())</f>
        <v>-3.4392063610999557E-3</v>
      </c>
      <c r="O324" s="44">
        <f>IFERROR(_xll.qlIndexFixing(ONIndex3M,I324,TRUE,_xll.ohTrigger(RecalcTrigger,Trigger3M)),NA())</f>
        <v>-2.4869617371470198E-3</v>
      </c>
      <c r="P324" s="44">
        <f>IFERROR(_xll.qlIndexFixing(ONIndex6M,I324,TRUE,_xll.ohTrigger(RecalcTrigger,Trigger6M)),NA())</f>
        <v>-1.3218772284773195E-3</v>
      </c>
      <c r="Q324" s="145">
        <f>IFERROR(_xll.qlIndexFixing(ONIndex1Y,I324,TRUE,_xll.ohTrigger(RecalcTrigger,Trigger1Y)),NA())</f>
        <v>-1.5844397414088718E-4</v>
      </c>
    </row>
    <row r="325" spans="2:17" x14ac:dyDescent="0.2">
      <c r="B325" s="39" t="s">
        <v>17</v>
      </c>
      <c r="D325" s="42">
        <f>_xll.qlCalendarAdvance(Calendar,$D324,B325,"f",FALSE)</f>
        <v>43182</v>
      </c>
      <c r="E325" s="139">
        <f>_xll.qlInterestRateIndexValueDate(IndexON,D325)</f>
        <v>43182</v>
      </c>
      <c r="F325" s="155">
        <f>IFERROR(_xll.qlIndexFixing(IndexON,D325,TRUE,_xll.ohTrigger(RecalcTrigger,TriggerON)),NA())</f>
        <v>-3.2505970905649662E-3</v>
      </c>
      <c r="H325" s="42">
        <f>_xll.qlCalendarAdvance(Calendar,$H324,B325,"f",FALSE)</f>
        <v>43182</v>
      </c>
      <c r="I325" s="139">
        <f>_xll.qlInterestRateIndexValueDate(Index1M,$H325)</f>
        <v>43186</v>
      </c>
      <c r="J325" s="144">
        <f>IFERROR(_xll.qlIndexFixing(Index1M,$H325,TRUE,_xll.ohTrigger(RecalcTrigger,Trigger1M)),NA())</f>
        <v>-3.4277509814447768E-3</v>
      </c>
      <c r="K325" s="44">
        <f>IFERROR(_xll.qlIndexFixing(Index3M,H325,TRUE,_xll.ohTrigger(RecalcTrigger,Trigger3M)),NA())</f>
        <v>-2.3603299886733381E-3</v>
      </c>
      <c r="L325" s="44">
        <f>IFERROR(_xll.qlIndexFixing(Index6M,$H325,TRUE,_xll.ohTrigger(RecalcTrigger,Trigger6M)),NA())</f>
        <v>-1.1403837203740801E-3</v>
      </c>
      <c r="M325" s="145">
        <f>IFERROR(_xll.qlIndexFixing(Index1Y,$H325,TRUE,_xll.ohTrigger(RecalcTrigger,Trigger1Y)),NA())</f>
        <v>4.3549652732317775E-4</v>
      </c>
      <c r="N325" s="144">
        <f>IFERROR(_xll.qlIndexFixing(ONIndex1M,I325,TRUE,_xll.ohTrigger(RecalcTrigger,Trigger1M)),NA())</f>
        <v>-3.4369115832761921E-3</v>
      </c>
      <c r="O325" s="44">
        <f>IFERROR(_xll.qlIndexFixing(ONIndex3M,I325,TRUE,_xll.ohTrigger(RecalcTrigger,Trigger3M)),NA())</f>
        <v>-2.4761119647385144E-3</v>
      </c>
      <c r="P325" s="44">
        <f>IFERROR(_xll.qlIndexFixing(ONIndex6M,I325,TRUE,_xll.ohTrigger(RecalcTrigger,Trigger6M)),NA())</f>
        <v>-1.3071087734664033E-3</v>
      </c>
      <c r="Q325" s="145">
        <f>IFERROR(_xll.qlIndexFixing(ONIndex1Y,I325,TRUE,_xll.ohTrigger(RecalcTrigger,Trigger1Y)),NA())</f>
        <v>-1.3479458147269696E-4</v>
      </c>
    </row>
    <row r="326" spans="2:17" x14ac:dyDescent="0.2">
      <c r="B326" s="39" t="s">
        <v>17</v>
      </c>
      <c r="D326" s="42">
        <f>_xll.qlCalendarAdvance(Calendar,$D325,B326,"f",FALSE)</f>
        <v>43185</v>
      </c>
      <c r="E326" s="139">
        <f>_xll.qlInterestRateIndexValueDate(IndexON,D326)</f>
        <v>43185</v>
      </c>
      <c r="F326" s="155">
        <f>IFERROR(_xll.qlIndexFixing(IndexON,D326,TRUE,_xll.ohTrigger(RecalcTrigger,TriggerON)),NA())</f>
        <v>-3.246764908007016E-3</v>
      </c>
      <c r="H326" s="42">
        <f>_xll.qlCalendarAdvance(Calendar,$H325,B326,"f",FALSE)</f>
        <v>43185</v>
      </c>
      <c r="I326" s="139">
        <f>_xll.qlInterestRateIndexValueDate(Index1M,$H326)</f>
        <v>43187</v>
      </c>
      <c r="J326" s="144">
        <f>IFERROR(_xll.qlIndexFixing(Index1M,$H326,TRUE,_xll.ohTrigger(RecalcTrigger,Trigger1M)),NA())</f>
        <v>-3.4260704082653896E-3</v>
      </c>
      <c r="K326" s="44">
        <f>IFERROR(_xll.qlIndexFixing(Index3M,H326,TRUE,_xll.ohTrigger(RecalcTrigger,Trigger3M)),NA())</f>
        <v>-2.3579909051156234E-3</v>
      </c>
      <c r="L326" s="44">
        <f>IFERROR(_xll.qlIndexFixing(Index6M,$H326,TRUE,_xll.ohTrigger(RecalcTrigger,Trigger6M)),NA())</f>
        <v>-1.1378682856526931E-3</v>
      </c>
      <c r="M326" s="145">
        <f>IFERROR(_xll.qlIndexFixing(Index1Y,$H326,TRUE,_xll.ohTrigger(RecalcTrigger,Trigger1Y)),NA())</f>
        <v>4.3904794490817669E-4</v>
      </c>
      <c r="N326" s="144">
        <f>IFERROR(_xll.qlIndexFixing(ONIndex1M,I326,TRUE,_xll.ohTrigger(RecalcTrigger,Trigger1M)),NA())</f>
        <v>-3.4347143122870349E-3</v>
      </c>
      <c r="O326" s="44">
        <f>IFERROR(_xll.qlIndexFixing(ONIndex3M,I326,TRUE,_xll.ohTrigger(RecalcTrigger,Trigger3M)),NA())</f>
        <v>-2.4654788954414641E-3</v>
      </c>
      <c r="P326" s="44">
        <f>IFERROR(_xll.qlIndexFixing(ONIndex6M,I326,TRUE,_xll.ohTrigger(RecalcTrigger,Trigger6M)),NA())</f>
        <v>-1.2937606725538231E-3</v>
      </c>
      <c r="Q326" s="145">
        <f>IFERROR(_xll.qlIndexFixing(ONIndex1Y,I326,TRUE,_xll.ohTrigger(RecalcTrigger,Trigger1Y)),NA())</f>
        <v>-1.0999416569568155E-4</v>
      </c>
    </row>
    <row r="327" spans="2:17" x14ac:dyDescent="0.2">
      <c r="B327" s="39" t="s">
        <v>17</v>
      </c>
      <c r="D327" s="42">
        <f>_xll.qlCalendarAdvance(Calendar,$D326,B327,"f",FALSE)</f>
        <v>43186</v>
      </c>
      <c r="E327" s="139">
        <f>_xll.qlInterestRateIndexValueDate(IndexON,D327)</f>
        <v>43186</v>
      </c>
      <c r="F327" s="155">
        <f>IFERROR(_xll.qlIndexFixing(IndexON,D327,TRUE,_xll.ohTrigger(RecalcTrigger,TriggerON)),NA())</f>
        <v>-3.2448529062500953E-3</v>
      </c>
      <c r="H327" s="42">
        <f>_xll.qlCalendarAdvance(Calendar,$H326,B327,"f",FALSE)</f>
        <v>43186</v>
      </c>
      <c r="I327" s="139">
        <f>_xll.qlInterestRateIndexValueDate(Index1M,$H327)</f>
        <v>43188</v>
      </c>
      <c r="J327" s="144">
        <f>IFERROR(_xll.qlIndexFixing(Index1M,$H327,TRUE,_xll.ohTrigger(RecalcTrigger,Trigger1M)),NA())</f>
        <v>-3.4256926365842932E-3</v>
      </c>
      <c r="K327" s="44">
        <f>IFERROR(_xll.qlIndexFixing(Index3M,H327,TRUE,_xll.ohTrigger(RecalcTrigger,Trigger3M)),NA())</f>
        <v>-2.3556812285764677E-3</v>
      </c>
      <c r="L327" s="44">
        <f>IFERROR(_xll.qlIndexFixing(Index6M,$H327,TRUE,_xll.ohTrigger(RecalcTrigger,Trigger6M)),NA())</f>
        <v>-1.1368669467441718E-3</v>
      </c>
      <c r="M327" s="145">
        <f>IFERROR(_xll.qlIndexFixing(Index1Y,$H327,TRUE,_xll.ohTrigger(RecalcTrigger,Trigger1Y)),NA())</f>
        <v>4.4259302403158447E-4</v>
      </c>
      <c r="N327" s="144">
        <f>IFERROR(_xll.qlIndexFixing(ONIndex1M,I327,TRUE,_xll.ohTrigger(RecalcTrigger,Trigger1M)),NA())</f>
        <v>-3.4339486094658866E-3</v>
      </c>
      <c r="O327" s="44">
        <f>IFERROR(_xll.qlIndexFixing(ONIndex3M,I327,TRUE,_xll.ohTrigger(RecalcTrigger,Trigger3M)),NA())</f>
        <v>-2.4619740778852872E-3</v>
      </c>
      <c r="P327" s="44">
        <f>IFERROR(_xll.qlIndexFixing(ONIndex6M,I327,TRUE,_xll.ohTrigger(RecalcTrigger,Trigger6M)),NA())</f>
        <v>-1.28978390651735E-3</v>
      </c>
      <c r="Q327" s="145">
        <f>IFERROR(_xll.qlIndexFixing(ONIndex1Y,I327,TRUE,_xll.ohTrigger(RecalcTrigger,Trigger1Y)),NA())</f>
        <v>-1.0133842241355495E-4</v>
      </c>
    </row>
    <row r="328" spans="2:17" x14ac:dyDescent="0.2">
      <c r="B328" s="39" t="s">
        <v>17</v>
      </c>
      <c r="D328" s="42">
        <f>_xll.qlCalendarAdvance(Calendar,$D327,B328,"f",FALSE)</f>
        <v>43187</v>
      </c>
      <c r="E328" s="139">
        <f>_xll.qlInterestRateIndexValueDate(IndexON,D328)</f>
        <v>43187</v>
      </c>
      <c r="F328" s="155">
        <f>IFERROR(_xll.qlIndexFixing(IndexON,D328,TRUE,_xll.ohTrigger(RecalcTrigger,TriggerON)),NA())</f>
        <v>-3.2429524285548794E-3</v>
      </c>
      <c r="H328" s="42">
        <f>_xll.qlCalendarAdvance(Calendar,$H327,B328,"f",FALSE)</f>
        <v>43187</v>
      </c>
      <c r="I328" s="139">
        <f>_xll.qlInterestRateIndexValueDate(Index1M,$H328)</f>
        <v>43193</v>
      </c>
      <c r="J328" s="144">
        <f>IFERROR(_xll.qlIndexFixing(Index1M,$H328,TRUE,_xll.ohTrigger(RecalcTrigger,Trigger1M)),NA())</f>
        <v>-3.4224389150803169E-3</v>
      </c>
      <c r="K328" s="44">
        <f>IFERROR(_xll.qlIndexFixing(Index3M,H328,TRUE,_xll.ohTrigger(RecalcTrigger,Trigger3M)),NA())</f>
        <v>-2.3454022975638897E-3</v>
      </c>
      <c r="L328" s="44">
        <f>IFERROR(_xll.qlIndexFixing(Index6M,$H328,TRUE,_xll.ohTrigger(RecalcTrigger,Trigger6M)),NA())</f>
        <v>-1.1240559694861289E-3</v>
      </c>
      <c r="M328" s="145">
        <f>IFERROR(_xll.qlIndexFixing(Index1Y,$H328,TRUE,_xll.ohTrigger(RecalcTrigger,Trigger1Y)),NA())</f>
        <v>4.6020827957380934E-4</v>
      </c>
      <c r="N328" s="144">
        <f>IFERROR(_xll.qlIndexFixing(ONIndex1M,I328,TRUE,_xll.ohTrigger(RecalcTrigger,Trigger1M)),NA())</f>
        <v>-3.43317795276743E-3</v>
      </c>
      <c r="O328" s="44">
        <f>IFERROR(_xll.qlIndexFixing(ONIndex3M,I328,TRUE,_xll.ohTrigger(RecalcTrigger,Trigger3M)),NA())</f>
        <v>-2.4584916577330418E-3</v>
      </c>
      <c r="P328" s="44">
        <f>IFERROR(_xll.qlIndexFixing(ONIndex6M,I328,TRUE,_xll.ohTrigger(RecalcTrigger,Trigger6M)),NA())</f>
        <v>-1.2860147434956559E-3</v>
      </c>
      <c r="Q328" s="145">
        <f>IFERROR(_xll.qlIndexFixing(ONIndex1Y,I328,TRUE,_xll.ohTrigger(RecalcTrigger,Trigger1Y)),NA())</f>
        <v>-9.2513793066295591E-5</v>
      </c>
    </row>
    <row r="329" spans="2:17" x14ac:dyDescent="0.2">
      <c r="B329" s="39" t="s">
        <v>17</v>
      </c>
      <c r="D329" s="42">
        <f>_xll.qlCalendarAdvance(Calendar,$D328,B329,"f",FALSE)</f>
        <v>43188</v>
      </c>
      <c r="E329" s="139">
        <f>_xll.qlInterestRateIndexValueDate(IndexON,D329)</f>
        <v>43188</v>
      </c>
      <c r="F329" s="155">
        <f>IFERROR(_xll.qlIndexFixing(IndexON,D329,TRUE,_xll.ohTrigger(RecalcTrigger,TriggerON)),NA())</f>
        <v>-3.2372759085248504E-3</v>
      </c>
      <c r="H329" s="42">
        <f>_xll.qlCalendarAdvance(Calendar,$H328,B329,"f",FALSE)</f>
        <v>43188</v>
      </c>
      <c r="I329" s="139">
        <f>_xll.qlInterestRateIndexValueDate(Index1M,$H329)</f>
        <v>43194</v>
      </c>
      <c r="J329" s="144">
        <f>IFERROR(_xll.qlIndexFixing(Index1M,$H329,TRUE,_xll.ohTrigger(RecalcTrigger,Trigger1M)),NA())</f>
        <v>-3.4215971072781848E-3</v>
      </c>
      <c r="K329" s="44">
        <f>IFERROR(_xll.qlIndexFixing(Index3M,H329,TRUE,_xll.ohTrigger(RecalcTrigger,Trigger3M)),NA())</f>
        <v>-2.3432495000557181E-3</v>
      </c>
      <c r="L329" s="44">
        <f>IFERROR(_xll.qlIndexFixing(Index6M,$H329,TRUE,_xll.ohTrigger(RecalcTrigger,Trigger6M)),NA())</f>
        <v>-1.1214389664967335E-3</v>
      </c>
      <c r="M329" s="145">
        <f>IFERROR(_xll.qlIndexFixing(Index1Y,$H329,TRUE,_xll.ohTrigger(RecalcTrigger,Trigger1Y)),NA())</f>
        <v>4.6370624716544548E-4</v>
      </c>
      <c r="N329" s="144">
        <f>IFERROR(_xll.qlIndexFixing(ONIndex1M,I329,TRUE,_xll.ohTrigger(RecalcTrigger,Trigger1M)),NA())</f>
        <v>-3.4315872486923027E-3</v>
      </c>
      <c r="O329" s="44">
        <f>IFERROR(_xll.qlIndexFixing(ONIndex3M,I329,TRUE,_xll.ohTrigger(RecalcTrigger,Trigger3M)),NA())</f>
        <v>-2.4515862439455915E-3</v>
      </c>
      <c r="P329" s="44">
        <f>IFERROR(_xll.qlIndexFixing(ONIndex6M,I329,TRUE,_xll.ohTrigger(RecalcTrigger,Trigger6M)),NA())</f>
        <v>-1.2791731402916895E-3</v>
      </c>
      <c r="Q329" s="145">
        <f>IFERROR(_xll.qlIndexFixing(ONIndex1Y,I329,TRUE,_xll.ohTrigger(RecalcTrigger,Trigger1Y)),NA())</f>
        <v>-7.4296033871767975E-5</v>
      </c>
    </row>
    <row r="330" spans="2:17" x14ac:dyDescent="0.2">
      <c r="B330" s="39" t="s">
        <v>17</v>
      </c>
      <c r="D330" s="42">
        <f>_xll.qlCalendarAdvance(Calendar,$D329,B330,"f",FALSE)</f>
        <v>43193</v>
      </c>
      <c r="E330" s="139">
        <f>_xll.qlInterestRateIndexValueDate(IndexON,D330)</f>
        <v>43193</v>
      </c>
      <c r="F330" s="155">
        <f>IFERROR(_xll.qlIndexFixing(IndexON,D330,TRUE,_xll.ohTrigger(RecalcTrigger,TriggerON)),NA())</f>
        <v>-3.2318014425403163E-3</v>
      </c>
      <c r="H330" s="42">
        <f>_xll.qlCalendarAdvance(Calendar,$H329,B330,"f",FALSE)</f>
        <v>43193</v>
      </c>
      <c r="I330" s="139">
        <f>_xll.qlInterestRateIndexValueDate(Index1M,$H330)</f>
        <v>43195</v>
      </c>
      <c r="J330" s="144">
        <f>IFERROR(_xll.qlIndexFixing(Index1M,$H330,TRUE,_xll.ohTrigger(RecalcTrigger,Trigger1M)),NA())</f>
        <v>-3.4198362370602142E-3</v>
      </c>
      <c r="K330" s="44">
        <f>IFERROR(_xll.qlIndexFixing(Index3M,H330,TRUE,_xll.ohTrigger(RecalcTrigger,Trigger3M)),NA())</f>
        <v>-2.3411241153382654E-3</v>
      </c>
      <c r="L330" s="44">
        <f>IFERROR(_xll.qlIndexFixing(Index6M,$H330,TRUE,_xll.ohTrigger(RecalcTrigger,Trigger6M)),NA())</f>
        <v>-1.1188062374344351E-3</v>
      </c>
      <c r="M330" s="145">
        <f>IFERROR(_xll.qlIndexFixing(Index1Y,$H330,TRUE,_xll.ohTrigger(RecalcTrigger,Trigger1Y)),NA())</f>
        <v>4.6719482079465174E-4</v>
      </c>
      <c r="N330" s="144">
        <f>IFERROR(_xll.qlIndexFixing(ONIndex1M,I330,TRUE,_xll.ohTrigger(RecalcTrigger,Trigger1M)),NA())</f>
        <v>-3.430045120813574E-3</v>
      </c>
      <c r="O330" s="44">
        <f>IFERROR(_xll.qlIndexFixing(ONIndex3M,I330,TRUE,_xll.ohTrigger(RecalcTrigger,Trigger3M)),NA())</f>
        <v>-2.444791807878488E-3</v>
      </c>
      <c r="P330" s="44">
        <f>IFERROR(_xll.qlIndexFixing(ONIndex6M,I330,TRUE,_xll.ohTrigger(RecalcTrigger,Trigger6M)),NA())</f>
        <v>-1.2730511546932277E-3</v>
      </c>
      <c r="Q330" s="145">
        <f>IFERROR(_xll.qlIndexFixing(ONIndex1Y,I330,TRUE,_xll.ohTrigger(RecalcTrigger,Trigger1Y)),NA())</f>
        <v>-5.5504288165586502E-5</v>
      </c>
    </row>
    <row r="331" spans="2:17" x14ac:dyDescent="0.2">
      <c r="B331" s="39" t="s">
        <v>17</v>
      </c>
      <c r="D331" s="42">
        <f>_xll.qlCalendarAdvance(Calendar,$D330,B331,"f",FALSE)</f>
        <v>43194</v>
      </c>
      <c r="E331" s="139">
        <f>_xll.qlInterestRateIndexValueDate(IndexON,D331)</f>
        <v>43194</v>
      </c>
      <c r="F331" s="155">
        <f>IFERROR(_xll.qlIndexFixing(IndexON,D331,TRUE,_xll.ohTrigger(RecalcTrigger,TriggerON)),NA())</f>
        <v>-3.2299865718865561E-3</v>
      </c>
      <c r="H331" s="42">
        <f>_xll.qlCalendarAdvance(Calendar,$H330,B331,"f",FALSE)</f>
        <v>43194</v>
      </c>
      <c r="I331" s="139">
        <f>_xll.qlInterestRateIndexValueDate(Index1M,$H331)</f>
        <v>43196</v>
      </c>
      <c r="J331" s="144">
        <f>IFERROR(_xll.qlIndexFixing(Index1M,$H331,TRUE,_xll.ohTrigger(RecalcTrigger,Trigger1M)),NA())</f>
        <v>-3.4194384689690076E-3</v>
      </c>
      <c r="K331" s="44">
        <f>IFERROR(_xll.qlIndexFixing(Index3M,H331,TRUE,_xll.ohTrigger(RecalcTrigger,Trigger3M)),NA())</f>
        <v>-2.3390257790388237E-3</v>
      </c>
      <c r="L331" s="44">
        <f>IFERROR(_xll.qlIndexFixing(Index6M,$H331,TRUE,_xll.ohTrigger(RecalcTrigger,Trigger6M)),NA())</f>
        <v>-1.1126542188844974E-3</v>
      </c>
      <c r="M331" s="145">
        <f>IFERROR(_xll.qlIndexFixing(Index1Y,$H331,TRUE,_xll.ohTrigger(RecalcTrigger,Trigger1Y)),NA())</f>
        <v>4.7456657319245725E-4</v>
      </c>
      <c r="N331" s="144">
        <f>IFERROR(_xll.qlIndexFixing(ONIndex1M,I331,TRUE,_xll.ohTrigger(RecalcTrigger,Trigger1M)),NA())</f>
        <v>-3.4292491950882464E-3</v>
      </c>
      <c r="O331" s="44">
        <f>IFERROR(_xll.qlIndexFixing(ONIndex3M,I331,TRUE,_xll.ohTrigger(RecalcTrigger,Trigger3M)),NA())</f>
        <v>-2.4414257680316354E-3</v>
      </c>
      <c r="P331" s="44">
        <f>IFERROR(_xll.qlIndexFixing(ONIndex6M,I331,TRUE,_xll.ohTrigger(RecalcTrigger,Trigger6M)),NA())</f>
        <v>-1.2703477822473275E-3</v>
      </c>
      <c r="Q331" s="145">
        <f>IFERROR(_xll.qlIndexFixing(ONIndex1Y,I331,TRUE,_xll.ohTrigger(RecalcTrigger,Trigger1Y)),NA())</f>
        <v>-4.5818633287453281E-5</v>
      </c>
    </row>
    <row r="332" spans="2:17" x14ac:dyDescent="0.2">
      <c r="B332" s="39" t="s">
        <v>17</v>
      </c>
      <c r="D332" s="42">
        <f>_xll.qlCalendarAdvance(Calendar,$D331,B332,"f",FALSE)</f>
        <v>43195</v>
      </c>
      <c r="E332" s="139">
        <f>_xll.qlInterestRateIndexValueDate(IndexON,D332)</f>
        <v>43195</v>
      </c>
      <c r="F332" s="155">
        <f>IFERROR(_xll.qlIndexFixing(IndexON,D332,TRUE,_xll.ohTrigger(RecalcTrigger,TriggerON)),NA())</f>
        <v>-3.2281846363257927E-3</v>
      </c>
      <c r="H332" s="42">
        <f>_xll.qlCalendarAdvance(Calendar,$H331,B332,"f",FALSE)</f>
        <v>43195</v>
      </c>
      <c r="I332" s="139">
        <f>_xll.qlInterestRateIndexValueDate(Index1M,$H332)</f>
        <v>43199</v>
      </c>
      <c r="J332" s="144">
        <f>IFERROR(_xll.qlIndexFixing(Index1M,$H332,TRUE,_xll.ohTrigger(RecalcTrigger,Trigger1M)),NA())</f>
        <v>-3.4173058748487861E-3</v>
      </c>
      <c r="K332" s="44">
        <f>IFERROR(_xll.qlIndexFixing(Index3M,H332,TRUE,_xll.ohTrigger(RecalcTrigger,Trigger3M)),NA())</f>
        <v>-2.3328893512412773E-3</v>
      </c>
      <c r="L332" s="44">
        <f>IFERROR(_xll.qlIndexFixing(Index6M,$H332,TRUE,_xll.ohTrigger(RecalcTrigger,Trigger6M)),NA())</f>
        <v>-1.1081400908514254E-3</v>
      </c>
      <c r="M332" s="145">
        <f>IFERROR(_xll.qlIndexFixing(Index1Y,$H332,TRUE,_xll.ohTrigger(RecalcTrigger,Trigger1Y)),NA())</f>
        <v>4.8104615477318993E-4</v>
      </c>
      <c r="N332" s="144">
        <f>IFERROR(_xll.qlIndexFixing(ONIndex1M,I332,TRUE,_xll.ohTrigger(RecalcTrigger,Trigger1M)),NA())</f>
        <v>-3.4284481157653701E-3</v>
      </c>
      <c r="O332" s="44">
        <f>IFERROR(_xll.qlIndexFixing(ONIndex3M,I332,TRUE,_xll.ohTrigger(RecalcTrigger,Trigger3M)),NA())</f>
        <v>-2.4380838830628804E-3</v>
      </c>
      <c r="P332" s="44">
        <f>IFERROR(_xll.qlIndexFixing(ONIndex6M,I332,TRUE,_xll.ohTrigger(RecalcTrigger,Trigger6M)),NA())</f>
        <v>-1.2678631232088122E-3</v>
      </c>
      <c r="Q332" s="145">
        <f>IFERROR(_xll.qlIndexFixing(ONIndex1Y,I332,TRUE,_xll.ohTrigger(RecalcTrigger,Trigger1Y)),NA())</f>
        <v>-3.5957454453949822E-5</v>
      </c>
    </row>
    <row r="333" spans="2:17" x14ac:dyDescent="0.2">
      <c r="B333" s="39" t="s">
        <v>17</v>
      </c>
      <c r="D333" s="42">
        <f>_xll.qlCalendarAdvance(Calendar,$D332,B333,"f",FALSE)</f>
        <v>43196</v>
      </c>
      <c r="E333" s="139">
        <f>_xll.qlInterestRateIndexValueDate(IndexON,D333)</f>
        <v>43196</v>
      </c>
      <c r="F333" s="155">
        <f>IFERROR(_xll.qlIndexFixing(IndexON,D333,TRUE,_xll.ohTrigger(RecalcTrigger,TriggerON)),NA())</f>
        <v>-3.2245958812993081E-3</v>
      </c>
      <c r="H333" s="42">
        <f>_xll.qlCalendarAdvance(Calendar,$H332,B333,"f",FALSE)</f>
        <v>43196</v>
      </c>
      <c r="I333" s="139">
        <f>_xll.qlInterestRateIndexValueDate(Index1M,$H333)</f>
        <v>43200</v>
      </c>
      <c r="J333" s="144">
        <f>IFERROR(_xll.qlIndexFixing(Index1M,$H333,TRUE,_xll.ohTrigger(RecalcTrigger,Trigger1M)),NA())</f>
        <v>-3.4164309567015216E-3</v>
      </c>
      <c r="K333" s="44">
        <f>IFERROR(_xll.qlIndexFixing(Index3M,H333,TRUE,_xll.ohTrigger(RecalcTrigger,Trigger3M)),NA())</f>
        <v>-2.330895477285226E-3</v>
      </c>
      <c r="L333" s="44">
        <f>IFERROR(_xll.qlIndexFixing(Index6M,$H333,TRUE,_xll.ohTrigger(RecalcTrigger,Trigger6M)),NA())</f>
        <v>-1.1054452911971821E-3</v>
      </c>
      <c r="M333" s="145">
        <f>IFERROR(_xll.qlIndexFixing(Index1Y,$H333,TRUE,_xll.ohTrigger(RecalcTrigger,Trigger1Y)),NA())</f>
        <v>4.8448096611111984E-4</v>
      </c>
      <c r="N333" s="144">
        <f>IFERROR(_xll.qlIndexFixing(ONIndex1M,I333,TRUE,_xll.ohTrigger(RecalcTrigger,Trigger1M)),NA())</f>
        <v>-3.4276418494316729E-3</v>
      </c>
      <c r="O333" s="44">
        <f>IFERROR(_xll.qlIndexFixing(ONIndex3M,I333,TRUE,_xll.ohTrigger(RecalcTrigger,Trigger3M)),NA())</f>
        <v>-2.4347664459778429E-3</v>
      </c>
      <c r="P333" s="44">
        <f>IFERROR(_xll.qlIndexFixing(ONIndex6M,I333,TRUE,_xll.ohTrigger(RecalcTrigger,Trigger6M)),NA())</f>
        <v>-1.2655990294163644E-3</v>
      </c>
      <c r="Q333" s="145">
        <f>IFERROR(_xll.qlIndexFixing(ONIndex1Y,I333,TRUE,_xll.ohTrigger(RecalcTrigger,Trigger1Y)),NA())</f>
        <v>-2.59196448704202E-5</v>
      </c>
    </row>
    <row r="334" spans="2:17" x14ac:dyDescent="0.2">
      <c r="B334" s="39" t="s">
        <v>17</v>
      </c>
      <c r="D334" s="42">
        <f>_xll.qlCalendarAdvance(Calendar,$D333,B334,"f",FALSE)</f>
        <v>43199</v>
      </c>
      <c r="E334" s="139">
        <f>_xll.qlInterestRateIndexValueDate(IndexON,D334)</f>
        <v>43199</v>
      </c>
      <c r="F334" s="155">
        <f>IFERROR(_xll.qlIndexFixing(IndexON,D334,TRUE,_xll.ohTrigger(RecalcTrigger,TriggerON)),NA())</f>
        <v>-3.2211097758683138E-3</v>
      </c>
      <c r="H334" s="42">
        <f>_xll.qlCalendarAdvance(Calendar,$H333,B334,"f",FALSE)</f>
        <v>43199</v>
      </c>
      <c r="I334" s="139">
        <f>_xll.qlInterestRateIndexValueDate(Index1M,$H334)</f>
        <v>43201</v>
      </c>
      <c r="J334" s="144">
        <f>IFERROR(_xll.qlIndexFixing(Index1M,$H334,TRUE,_xll.ohTrigger(RecalcTrigger,Trigger1M)),NA())</f>
        <v>-3.4155504036790241E-3</v>
      </c>
      <c r="K334" s="44">
        <f>IFERROR(_xll.qlIndexFixing(Index3M,H334,TRUE,_xll.ohTrigger(RecalcTrigger,Trigger3M)),NA())</f>
        <v>-2.3289267641656663E-3</v>
      </c>
      <c r="L334" s="44">
        <f>IFERROR(_xll.qlIndexFixing(Index6M,$H334,TRUE,_xll.ohTrigger(RecalcTrigger,Trigger6M)),NA())</f>
        <v>-1.1027414189574143E-3</v>
      </c>
      <c r="M334" s="145">
        <f>IFERROR(_xll.qlIndexFixing(Index1Y,$H334,TRUE,_xll.ohTrigger(RecalcTrigger,Trigger1Y)),NA())</f>
        <v>4.8790364505992895E-4</v>
      </c>
      <c r="N334" s="144">
        <f>IFERROR(_xll.qlIndexFixing(ONIndex1M,I334,TRUE,_xll.ohTrigger(RecalcTrigger,Trigger1M)),NA())</f>
        <v>-3.4259792563018365E-3</v>
      </c>
      <c r="O334" s="44">
        <f>IFERROR(_xll.qlIndexFixing(ONIndex3M,I334,TRUE,_xll.ohTrigger(RecalcTrigger,Trigger3M)),NA())</f>
        <v>-2.4281981510965167E-3</v>
      </c>
      <c r="P334" s="44">
        <f>IFERROR(_xll.qlIndexFixing(ONIndex6M,I334,TRUE,_xll.ohTrigger(RecalcTrigger,Trigger6M)),NA())</f>
        <v>-1.2618108952366924E-3</v>
      </c>
      <c r="Q334" s="145">
        <f>IFERROR(_xll.qlIndexFixing(ONIndex1Y,I334,TRUE,_xll.ohTrigger(RecalcTrigger,Trigger1Y)),NA())</f>
        <v>-5.2497259739325841E-6</v>
      </c>
    </row>
    <row r="335" spans="2:17" x14ac:dyDescent="0.2">
      <c r="B335" s="39" t="s">
        <v>17</v>
      </c>
      <c r="D335" s="42">
        <f>_xll.qlCalendarAdvance(Calendar,$D334,B335,"f",FALSE)</f>
        <v>43200</v>
      </c>
      <c r="E335" s="139">
        <f>_xll.qlInterestRateIndexValueDate(IndexON,D335)</f>
        <v>43200</v>
      </c>
      <c r="F335" s="155">
        <f>IFERROR(_xll.qlIndexFixing(IndexON,D335,TRUE,_xll.ohTrigger(RecalcTrigger,TriggerON)),NA())</f>
        <v>-3.2193751632547674E-3</v>
      </c>
      <c r="H335" s="42">
        <f>_xll.qlCalendarAdvance(Calendar,$H334,B335,"f",FALSE)</f>
        <v>43200</v>
      </c>
      <c r="I335" s="139">
        <f>_xll.qlInterestRateIndexValueDate(Index1M,$H335)</f>
        <v>43202</v>
      </c>
      <c r="J335" s="144">
        <f>IFERROR(_xll.qlIndexFixing(Index1M,$H335,TRUE,_xll.ohTrigger(RecalcTrigger,Trigger1M)),NA())</f>
        <v>-3.4137102567172173E-3</v>
      </c>
      <c r="K335" s="44">
        <f>IFERROR(_xll.qlIndexFixing(Index3M,H335,TRUE,_xll.ohTrigger(RecalcTrigger,Trigger3M)),NA())</f>
        <v>-2.3269828212201505E-3</v>
      </c>
      <c r="L335" s="44">
        <f>IFERROR(_xll.qlIndexFixing(Index6M,$H335,TRUE,_xll.ohTrigger(RecalcTrigger,Trigger6M)),NA())</f>
        <v>-1.1000295978363121E-3</v>
      </c>
      <c r="M335" s="145">
        <f>IFERROR(_xll.qlIndexFixing(Index1Y,$H335,TRUE,_xll.ohTrigger(RecalcTrigger,Trigger1Y)),NA())</f>
        <v>4.9131372449760509E-4</v>
      </c>
      <c r="N335" s="144">
        <f>IFERROR(_xll.qlIndexFixing(ONIndex1M,I335,TRUE,_xll.ohTrigger(RecalcTrigger,Trigger1M)),NA())</f>
        <v>-3.4243642489206749E-3</v>
      </c>
      <c r="O335" s="44">
        <f>IFERROR(_xll.qlIndexFixing(ONIndex3M,I335,TRUE,_xll.ohTrigger(RecalcTrigger,Trigger3M)),NA())</f>
        <v>-2.4217470351883819E-3</v>
      </c>
      <c r="P335" s="44">
        <f>IFERROR(_xll.qlIndexFixing(ONIndex6M,I335,TRUE,_xll.ohTrigger(RecalcTrigger,Trigger6M)),NA())</f>
        <v>-1.2587853414824934E-3</v>
      </c>
      <c r="Q335" s="145">
        <f>IFERROR(_xll.qlIndexFixing(ONIndex1Y,I335,TRUE,_xll.ohTrigger(RecalcTrigger,Trigger1Y)),NA())</f>
        <v>1.6020024826701729E-5</v>
      </c>
    </row>
    <row r="336" spans="2:17" x14ac:dyDescent="0.2">
      <c r="B336" s="39" t="s">
        <v>17</v>
      </c>
      <c r="D336" s="42">
        <f>_xll.qlCalendarAdvance(Calendar,$D335,B336,"f",FALSE)</f>
        <v>43201</v>
      </c>
      <c r="E336" s="139">
        <f>_xll.qlInterestRateIndexValueDate(IndexON,D336)</f>
        <v>43201</v>
      </c>
      <c r="F336" s="155">
        <f>IFERROR(_xll.qlIndexFixing(IndexON,D336,TRUE,_xll.ohTrigger(RecalcTrigger,TriggerON)),NA())</f>
        <v>-3.2176545445672389E-3</v>
      </c>
      <c r="H336" s="42">
        <f>_xll.qlCalendarAdvance(Calendar,$H335,B336,"f",FALSE)</f>
        <v>43201</v>
      </c>
      <c r="I336" s="139">
        <f>_xll.qlInterestRateIndexValueDate(Index1M,$H336)</f>
        <v>43203</v>
      </c>
      <c r="J336" s="144">
        <f>IFERROR(_xll.qlIndexFixing(Index1M,$H336,TRUE,_xll.ohTrigger(RecalcTrigger,Trigger1M)),NA())</f>
        <v>-3.4132933492423841E-3</v>
      </c>
      <c r="K336" s="44">
        <f>IFERROR(_xll.qlIndexFixing(Index3M,H336,TRUE,_xll.ohTrigger(RecalcTrigger,Trigger3M)),NA())</f>
        <v>-2.3250632533994104E-3</v>
      </c>
      <c r="L336" s="44">
        <f>IFERROR(_xll.qlIndexFixing(Index6M,$H336,TRUE,_xll.ohTrigger(RecalcTrigger,Trigger6M)),NA())</f>
        <v>-1.0936965295947568E-3</v>
      </c>
      <c r="M336" s="145">
        <f>IFERROR(_xll.qlIndexFixing(Index1Y,$H336,TRUE,_xll.ohTrigger(RecalcTrigger,Trigger1Y)),NA())</f>
        <v>4.9867358921683769E-4</v>
      </c>
      <c r="N336" s="144">
        <f>IFERROR(_xll.qlIndexFixing(ONIndex1M,I336,TRUE,_xll.ohTrigger(RecalcTrigger,Trigger1M)),NA())</f>
        <v>-3.4235315485320328E-3</v>
      </c>
      <c r="O336" s="44">
        <f>IFERROR(_xll.qlIndexFixing(ONIndex3M,I336,TRUE,_xll.ohTrigger(RecalcTrigger,Trigger3M)),NA())</f>
        <v>-2.4185562317269316E-3</v>
      </c>
      <c r="P336" s="44">
        <f>IFERROR(_xll.qlIndexFixing(ONIndex6M,I336,TRUE,_xll.ohTrigger(RecalcTrigger,Trigger6M)),NA())</f>
        <v>-1.2576518502216416E-3</v>
      </c>
      <c r="Q336" s="145">
        <f>IFERROR(_xll.qlIndexFixing(ONIndex1Y,I336,TRUE,_xll.ohTrigger(RecalcTrigger,Trigger1Y)),NA())</f>
        <v>2.6957582086595266E-5</v>
      </c>
    </row>
    <row r="337" spans="2:17" x14ac:dyDescent="0.2">
      <c r="B337" s="39" t="s">
        <v>17</v>
      </c>
      <c r="D337" s="42">
        <f>_xll.qlCalendarAdvance(Calendar,$D336,B337,"f",FALSE)</f>
        <v>43202</v>
      </c>
      <c r="E337" s="139">
        <f>_xll.qlInterestRateIndexValueDate(IndexON,D337)</f>
        <v>43202</v>
      </c>
      <c r="F337" s="155">
        <f>IFERROR(_xll.qlIndexFixing(IndexON,D337,TRUE,_xll.ohTrigger(RecalcTrigger,TriggerON)),NA())</f>
        <v>-3.2159480961047038E-3</v>
      </c>
      <c r="H337" s="42">
        <f>_xll.qlCalendarAdvance(Calendar,$H336,B337,"f",FALSE)</f>
        <v>43202</v>
      </c>
      <c r="I337" s="139">
        <f>_xll.qlInterestRateIndexValueDate(Index1M,$H337)</f>
        <v>43206</v>
      </c>
      <c r="J337" s="144">
        <f>IFERROR(_xll.qlIndexFixing(Index1M,$H337,TRUE,_xll.ohTrigger(RecalcTrigger,Trigger1M)),NA())</f>
        <v>-3.4110619505125506E-3</v>
      </c>
      <c r="K337" s="44">
        <f>IFERROR(_xll.qlIndexFixing(Index3M,H337,TRUE,_xll.ohTrigger(RecalcTrigger,Trigger3M)),NA())</f>
        <v>-2.3194467844887992E-3</v>
      </c>
      <c r="L337" s="44">
        <f>IFERROR(_xll.qlIndexFixing(Index6M,$H337,TRUE,_xll.ohTrigger(RecalcTrigger,Trigger6M)),NA())</f>
        <v>-1.0891254465106122E-3</v>
      </c>
      <c r="M337" s="145">
        <f>IFERROR(_xll.qlIndexFixing(Index1Y,$H337,TRUE,_xll.ohTrigger(RecalcTrigger,Trigger1Y)),NA())</f>
        <v>5.0481859751255363E-4</v>
      </c>
      <c r="N337" s="144">
        <f>IFERROR(_xll.qlIndexFixing(ONIndex1M,I337,TRUE,_xll.ohTrigger(RecalcTrigger,Trigger1M)),NA())</f>
        <v>-3.4226934613723614E-3</v>
      </c>
      <c r="O337" s="44">
        <f>IFERROR(_xll.qlIndexFixing(ONIndex3M,I337,TRUE,_xll.ohTrigger(RecalcTrigger,Trigger3M)),NA())</f>
        <v>-2.4153916337832371E-3</v>
      </c>
      <c r="P337" s="44">
        <f>IFERROR(_xll.qlIndexFixing(ONIndex6M,I337,TRUE,_xll.ohTrigger(RecalcTrigger,Trigger6M)),NA())</f>
        <v>-1.2567500345594951E-3</v>
      </c>
      <c r="Q337" s="145">
        <f>IFERROR(_xll.qlIndexFixing(ONIndex1Y,I337,TRUE,_xll.ohTrigger(RecalcTrigger,Trigger1Y)),NA())</f>
        <v>3.8078407866848352E-5</v>
      </c>
    </row>
    <row r="338" spans="2:17" x14ac:dyDescent="0.2">
      <c r="B338" s="39" t="s">
        <v>17</v>
      </c>
      <c r="D338" s="42">
        <f>_xll.qlCalendarAdvance(Calendar,$D337,B338,"f",FALSE)</f>
        <v>43203</v>
      </c>
      <c r="E338" s="139">
        <f>_xll.qlInterestRateIndexValueDate(IndexON,D338)</f>
        <v>43203</v>
      </c>
      <c r="F338" s="155">
        <f>IFERROR(_xll.qlIndexFixing(IndexON,D338,TRUE,_xll.ohTrigger(RecalcTrigger,TriggerON)),NA())</f>
        <v>-3.2125546472494548E-3</v>
      </c>
      <c r="H338" s="42">
        <f>_xll.qlCalendarAdvance(Calendar,$H337,B338,"f",FALSE)</f>
        <v>43203</v>
      </c>
      <c r="I338" s="139">
        <f>_xll.qlInterestRateIndexValueDate(Index1M,$H338)</f>
        <v>43207</v>
      </c>
      <c r="J338" s="144">
        <f>IFERROR(_xll.qlIndexFixing(Index1M,$H338,TRUE,_xll.ohTrigger(RecalcTrigger,Trigger1M)),NA())</f>
        <v>-3.4101468892950848E-3</v>
      </c>
      <c r="K338" s="44">
        <f>IFERROR(_xll.qlIndexFixing(Index3M,H338,TRUE,_xll.ohTrigger(RecalcTrigger,Trigger3M)),NA())</f>
        <v>-2.317620679053143E-3</v>
      </c>
      <c r="L338" s="44">
        <f>IFERROR(_xll.qlIndexFixing(Index6M,$H338,TRUE,_xll.ohTrigger(RecalcTrigger,Trigger6M)),NA())</f>
        <v>-1.0863908844370009E-3</v>
      </c>
      <c r="M338" s="145">
        <f>IFERROR(_xll.qlIndexFixing(Index1Y,$H338,TRUE,_xll.ohTrigger(RecalcTrigger,Trigger1Y)),NA())</f>
        <v>5.0815856538326666E-4</v>
      </c>
      <c r="N338" s="144">
        <f>IFERROR(_xll.qlIndexFixing(ONIndex1M,I338,TRUE,_xll.ohTrigger(RecalcTrigger,Trigger1M)),NA())</f>
        <v>-3.4218499543081649E-3</v>
      </c>
      <c r="O338" s="44">
        <f>IFERROR(_xll.qlIndexFixing(ONIndex3M,I338,TRUE,_xll.ohTrigger(RecalcTrigger,Trigger3M)),NA())</f>
        <v>-2.4122535342829821E-3</v>
      </c>
      <c r="P338" s="44">
        <f>IFERROR(_xll.qlIndexFixing(ONIndex6M,I338,TRUE,_xll.ohTrigger(RecalcTrigger,Trigger6M)),NA())</f>
        <v>-1.2560817465745444E-3</v>
      </c>
      <c r="Q338" s="145">
        <f>IFERROR(_xll.qlIndexFixing(ONIndex1Y,I338,TRUE,_xll.ohTrigger(RecalcTrigger,Trigger1Y)),NA())</f>
        <v>4.9383608642372678E-5</v>
      </c>
    </row>
    <row r="339" spans="2:17" x14ac:dyDescent="0.2">
      <c r="B339" s="39" t="s">
        <v>17</v>
      </c>
      <c r="D339" s="42">
        <f>_xll.qlCalendarAdvance(Calendar,$D338,B339,"f",FALSE)</f>
        <v>43206</v>
      </c>
      <c r="E339" s="139">
        <f>_xll.qlInterestRateIndexValueDate(IndexON,D339)</f>
        <v>43206</v>
      </c>
      <c r="F339" s="155">
        <f>IFERROR(_xll.qlIndexFixing(IndexON,D339,TRUE,_xll.ohTrigger(RecalcTrigger,TriggerON)),NA())</f>
        <v>-3.2092675339612242E-3</v>
      </c>
      <c r="H339" s="42">
        <f>_xll.qlCalendarAdvance(Calendar,$H338,B339,"f",FALSE)</f>
        <v>43206</v>
      </c>
      <c r="I339" s="139">
        <f>_xll.qlInterestRateIndexValueDate(Index1M,$H339)</f>
        <v>43208</v>
      </c>
      <c r="J339" s="144">
        <f>IFERROR(_xll.qlIndexFixing(Index1M,$H339,TRUE,_xll.ohTrigger(RecalcTrigger,Trigger1M)),NA())</f>
        <v>-3.4092259602220842E-3</v>
      </c>
      <c r="K339" s="44">
        <f>IFERROR(_xll.qlIndexFixing(Index3M,H339,TRUE,_xll.ohTrigger(RecalcTrigger,Trigger3M)),NA())</f>
        <v>-2.3158169077731106E-3</v>
      </c>
      <c r="L339" s="44">
        <f>IFERROR(_xll.qlIndexFixing(Index6M,$H339,TRUE,_xll.ohTrigger(RecalcTrigger,Trigger6M)),NA())</f>
        <v>-1.083655204444954E-3</v>
      </c>
      <c r="M339" s="145">
        <f>IFERROR(_xll.qlIndexFixing(Index1Y,$H339,TRUE,_xll.ohTrigger(RecalcTrigger,Trigger1Y)),NA())</f>
        <v>5.1148306670341891E-4</v>
      </c>
      <c r="N339" s="144">
        <f>IFERROR(_xll.qlIndexFixing(ONIndex1M,I339,TRUE,_xll.ohTrigger(RecalcTrigger,Trigger1M)),NA())</f>
        <v>-3.4201122144761342E-3</v>
      </c>
      <c r="O339" s="44">
        <f>IFERROR(_xll.qlIndexFixing(ONIndex3M,I339,TRUE,_xll.ohTrigger(RecalcTrigger,Trigger3M)),NA())</f>
        <v>-2.4060510475054642E-3</v>
      </c>
      <c r="P339" s="44">
        <f>IFERROR(_xll.qlIndexFixing(ONIndex6M,I339,TRUE,_xll.ohTrigger(RecalcTrigger,Trigger6M)),NA())</f>
        <v>-1.2555284757853613E-3</v>
      </c>
      <c r="Q339" s="145">
        <f>IFERROR(_xll.qlIndexFixing(ONIndex1Y,I339,TRUE,_xll.ohTrigger(RecalcTrigger,Trigger1Y)),NA())</f>
        <v>7.2614139661197896E-5</v>
      </c>
    </row>
    <row r="340" spans="2:17" x14ac:dyDescent="0.2">
      <c r="B340" s="39" t="s">
        <v>17</v>
      </c>
      <c r="D340" s="42">
        <f>_xll.qlCalendarAdvance(Calendar,$D339,B340,"f",FALSE)</f>
        <v>43207</v>
      </c>
      <c r="E340" s="139">
        <f>_xll.qlInterestRateIndexValueDate(IndexON,D340)</f>
        <v>43207</v>
      </c>
      <c r="F340" s="155">
        <f>IFERROR(_xll.qlIndexFixing(IndexON,D340,TRUE,_xll.ohTrigger(RecalcTrigger,TriggerON)),NA())</f>
        <v>-3.2076345836262732E-3</v>
      </c>
      <c r="H340" s="42">
        <f>_xll.qlCalendarAdvance(Calendar,$H339,B340,"f",FALSE)</f>
        <v>43207</v>
      </c>
      <c r="I340" s="139">
        <f>_xll.qlInterestRateIndexValueDate(Index1M,$H340)</f>
        <v>43209</v>
      </c>
      <c r="J340" s="144">
        <f>IFERROR(_xll.qlIndexFixing(Index1M,$H340,TRUE,_xll.ohTrigger(RecalcTrigger,Trigger1M)),NA())</f>
        <v>-3.4073032799793179E-3</v>
      </c>
      <c r="K340" s="44">
        <f>IFERROR(_xll.qlIndexFixing(Index3M,H340,TRUE,_xll.ohTrigger(RecalcTrigger,Trigger3M)),NA())</f>
        <v>-2.314035049304863E-3</v>
      </c>
      <c r="L340" s="44">
        <f>IFERROR(_xll.qlIndexFixing(Index6M,$H340,TRUE,_xll.ohTrigger(RecalcTrigger,Trigger6M)),NA())</f>
        <v>-1.0809195598191527E-3</v>
      </c>
      <c r="M340" s="145">
        <f>IFERROR(_xll.qlIndexFixing(Index1Y,$H340,TRUE,_xll.ohTrigger(RecalcTrigger,Trigger1Y)),NA())</f>
        <v>5.2285892554649585E-4</v>
      </c>
      <c r="N340" s="144">
        <f>IFERROR(_xll.qlIndexFixing(ONIndex1M,I340,TRUE,_xll.ohTrigger(RecalcTrigger,Trigger1M)),NA())</f>
        <v>-3.418421060379373E-3</v>
      </c>
      <c r="O340" s="44">
        <f>IFERROR(_xll.qlIndexFixing(ONIndex3M,I340,TRUE,_xll.ohTrigger(RecalcTrigger,Trigger3M)),NA())</f>
        <v>-2.3999719805889441E-3</v>
      </c>
      <c r="P340" s="44">
        <f>IFERROR(_xll.qlIndexFixing(ONIndex6M,I340,TRUE,_xll.ohTrigger(RecalcTrigger,Trigger6M)),NA())</f>
        <v>-1.255720310453512E-3</v>
      </c>
      <c r="Q340" s="145">
        <f>IFERROR(_xll.qlIndexFixing(ONIndex1Y,I340,TRUE,_xll.ohTrigger(RecalcTrigger,Trigger1Y)),NA())</f>
        <v>9.6374744424920777E-5</v>
      </c>
    </row>
    <row r="341" spans="2:17" x14ac:dyDescent="0.2">
      <c r="B341" s="39" t="s">
        <v>17</v>
      </c>
      <c r="D341" s="42">
        <f>_xll.qlCalendarAdvance(Calendar,$D340,B341,"f",FALSE)</f>
        <v>43208</v>
      </c>
      <c r="E341" s="139">
        <f>_xll.qlInterestRateIndexValueDate(IndexON,D341)</f>
        <v>43208</v>
      </c>
      <c r="F341" s="155">
        <f>IFERROR(_xll.qlIndexFixing(IndexON,D341,TRUE,_xll.ohTrigger(RecalcTrigger,TriggerON)),NA())</f>
        <v>-3.2060168618297524E-3</v>
      </c>
      <c r="H341" s="42">
        <f>_xll.qlCalendarAdvance(Calendar,$H340,B341,"f",FALSE)</f>
        <v>43208</v>
      </c>
      <c r="I341" s="139">
        <f>_xll.qlInterestRateIndexValueDate(Index1M,$H341)</f>
        <v>43210</v>
      </c>
      <c r="J341" s="144">
        <f>IFERROR(_xll.qlIndexFixing(Index1M,$H341,TRUE,_xll.ohTrigger(RecalcTrigger,Trigger1M)),NA())</f>
        <v>-3.406866415159394E-3</v>
      </c>
      <c r="K341" s="44">
        <f>IFERROR(_xll.qlIndexFixing(Index3M,H341,TRUE,_xll.ohTrigger(RecalcTrigger,Trigger3M)),NA())</f>
        <v>-2.3122746779260859E-3</v>
      </c>
      <c r="L341" s="44">
        <f>IFERROR(_xll.qlIndexFixing(Index6M,$H341,TRUE,_xll.ohTrigger(RecalcTrigger,Trigger6M)),NA())</f>
        <v>-1.0746935124530581E-3</v>
      </c>
      <c r="M341" s="145">
        <f>IFERROR(_xll.qlIndexFixing(Index1Y,$H341,TRUE,_xll.ohTrigger(RecalcTrigger,Trigger1Y)),NA())</f>
        <v>5.2414547135494548E-4</v>
      </c>
      <c r="N341" s="144">
        <f>IFERROR(_xll.qlIndexFixing(ONIndex1M,I341,TRUE,_xll.ohTrigger(RecalcTrigger,Trigger1M)),NA())</f>
        <v>-3.4175499540323173E-3</v>
      </c>
      <c r="O341" s="44">
        <f>IFERROR(_xll.qlIndexFixing(ONIndex3M,I341,TRUE,_xll.ohTrigger(RecalcTrigger,Trigger3M)),NA())</f>
        <v>-2.3969707676707586E-3</v>
      </c>
      <c r="P341" s="44">
        <f>IFERROR(_xll.qlIndexFixing(ONIndex6M,I341,TRUE,_xll.ohTrigger(RecalcTrigger,Trigger6M)),NA())</f>
        <v>-1.2558828739361871E-3</v>
      </c>
      <c r="Q341" s="145">
        <f>IFERROR(_xll.qlIndexFixing(ONIndex1Y,I341,TRUE,_xll.ohTrigger(RecalcTrigger,Trigger1Y)),NA())</f>
        <v>1.0804358535843051E-4</v>
      </c>
    </row>
    <row r="342" spans="2:17" x14ac:dyDescent="0.2">
      <c r="B342" s="39" t="s">
        <v>17</v>
      </c>
      <c r="D342" s="42">
        <f>_xll.qlCalendarAdvance(Calendar,$D341,B342,"f",FALSE)</f>
        <v>43209</v>
      </c>
      <c r="E342" s="139">
        <f>_xll.qlInterestRateIndexValueDate(IndexON,D342)</f>
        <v>43209</v>
      </c>
      <c r="F342" s="155">
        <f>IFERROR(_xll.qlIndexFixing(IndexON,D342,TRUE,_xll.ohTrigger(RecalcTrigger,TriggerON)),NA())</f>
        <v>-3.2044145456300299E-3</v>
      </c>
      <c r="H342" s="42">
        <f>_xll.qlCalendarAdvance(Calendar,$H341,B342,"f",FALSE)</f>
        <v>43209</v>
      </c>
      <c r="I342" s="139">
        <f>_xll.qlInterestRateIndexValueDate(Index1M,$H342)</f>
        <v>43213</v>
      </c>
      <c r="J342" s="144">
        <f>IFERROR(_xll.qlIndexFixing(Index1M,$H342,TRUE,_xll.ohTrigger(RecalcTrigger,Trigger1M)),NA())</f>
        <v>-3.4045321321838351E-3</v>
      </c>
      <c r="K342" s="44">
        <f>IFERROR(_xll.qlIndexFixing(Index3M,H342,TRUE,_xll.ohTrigger(RecalcTrigger,Trigger3M)),NA())</f>
        <v>-2.3071181633410906E-3</v>
      </c>
      <c r="L342" s="44">
        <f>IFERROR(_xll.qlIndexFixing(Index6M,$H342,TRUE,_xll.ohTrigger(RecalcTrigger,Trigger6M)),NA())</f>
        <v>-1.0699999995563757E-3</v>
      </c>
      <c r="M342" s="145">
        <f>IFERROR(_xll.qlIndexFixing(Index1Y,$H342,TRUE,_xll.ohTrigger(RecalcTrigger,Trigger1Y)),NA())</f>
        <v>5.2785636836453684E-4</v>
      </c>
      <c r="N342" s="144">
        <f>IFERROR(_xll.qlIndexFixing(ONIndex1M,I342,TRUE,_xll.ohTrigger(RecalcTrigger,Trigger1M)),NA())</f>
        <v>-3.4166732279805601E-3</v>
      </c>
      <c r="O342" s="44">
        <f>IFERROR(_xll.qlIndexFixing(ONIndex3M,I342,TRUE,_xll.ohTrigger(RecalcTrigger,Trigger3M)),NA())</f>
        <v>-2.3939978113496352E-3</v>
      </c>
      <c r="P342" s="44">
        <f>IFERROR(_xll.qlIndexFixing(ONIndex6M,I342,TRUE,_xll.ohTrigger(RecalcTrigger,Trigger6M)),NA())</f>
        <v>-1.2559227810138296E-3</v>
      </c>
      <c r="Q342" s="145">
        <f>IFERROR(_xll.qlIndexFixing(ONIndex1Y,I342,TRUE,_xll.ohTrigger(RecalcTrigger,Trigger1Y)),NA())</f>
        <v>1.1932430211913925E-4</v>
      </c>
    </row>
    <row r="343" spans="2:17" x14ac:dyDescent="0.2">
      <c r="B343" s="39" t="s">
        <v>17</v>
      </c>
      <c r="D343" s="42">
        <f>_xll.qlCalendarAdvance(Calendar,$D342,B343,"f",FALSE)</f>
        <v>43210</v>
      </c>
      <c r="E343" s="139">
        <f>_xll.qlInterestRateIndexValueDate(IndexON,D343)</f>
        <v>43210</v>
      </c>
      <c r="F343" s="155">
        <f>IFERROR(_xll.qlIndexFixing(IndexON,D343,TRUE,_xll.ohTrigger(RecalcTrigger,TriggerON)),NA())</f>
        <v>-3.2012336793929563E-3</v>
      </c>
      <c r="H343" s="42">
        <f>_xll.qlCalendarAdvance(Calendar,$H342,B343,"f",FALSE)</f>
        <v>43210</v>
      </c>
      <c r="I343" s="139">
        <f>_xll.qlInterestRateIndexValueDate(Index1M,$H343)</f>
        <v>43214</v>
      </c>
      <c r="J343" s="144">
        <f>IFERROR(_xll.qlIndexFixing(Index1M,$H343,TRUE,_xll.ohTrigger(RecalcTrigger,Trigger1M)),NA())</f>
        <v>-3.4035752970633659E-3</v>
      </c>
      <c r="K343" s="44">
        <f>IFERROR(_xll.qlIndexFixing(Index3M,H343,TRUE,_xll.ohTrigger(RecalcTrigger,Trigger3M)),NA())</f>
        <v>-2.3054393954260797E-3</v>
      </c>
      <c r="L343" s="44">
        <f>IFERROR(_xll.qlIndexFixing(Index6M,$H343,TRUE,_xll.ohTrigger(RecalcTrigger,Trigger6M)),NA())</f>
        <v>-1.0672784601900485E-3</v>
      </c>
      <c r="M343" s="145">
        <f>IFERROR(_xll.qlIndexFixing(Index1Y,$H343,TRUE,_xll.ohTrigger(RecalcTrigger,Trigger1Y)),NA())</f>
        <v>5.3107796540890356E-4</v>
      </c>
      <c r="N343" s="144">
        <f>IFERROR(_xll.qlIndexFixing(ONIndex1M,I343,TRUE,_xll.ohTrigger(RecalcTrigger,Trigger1M)),NA())</f>
        <v>-3.4157908488907651E-3</v>
      </c>
      <c r="O343" s="44">
        <f>IFERROR(_xll.qlIndexFixing(ONIndex3M,I343,TRUE,_xll.ohTrigger(RecalcTrigger,Trigger3M)),NA())</f>
        <v>-2.3910534038318332E-3</v>
      </c>
      <c r="P343" s="44">
        <f>IFERROR(_xll.qlIndexFixing(ONIndex6M,I343,TRUE,_xll.ohTrigger(RecalcTrigger,Trigger6M)),NA())</f>
        <v>-1.255838903548856E-3</v>
      </c>
      <c r="Q343" s="145">
        <f>IFERROR(_xll.qlIndexFixing(ONIndex1Y,I343,TRUE,_xll.ohTrigger(RecalcTrigger,Trigger1Y)),NA())</f>
        <v>1.302133019809304E-4</v>
      </c>
    </row>
    <row r="344" spans="2:17" x14ac:dyDescent="0.2">
      <c r="B344" s="39" t="s">
        <v>17</v>
      </c>
      <c r="D344" s="42">
        <f>_xll.qlCalendarAdvance(Calendar,$D343,B344,"f",FALSE)</f>
        <v>43213</v>
      </c>
      <c r="E344" s="139">
        <f>_xll.qlInterestRateIndexValueDate(IndexON,D344)</f>
        <v>43213</v>
      </c>
      <c r="F344" s="155">
        <f>IFERROR(_xll.qlIndexFixing(IndexON,D344,TRUE,_xll.ohTrigger(RecalcTrigger,TriggerON)),NA())</f>
        <v>-3.1981628620192382E-3</v>
      </c>
      <c r="H344" s="42">
        <f>_xll.qlCalendarAdvance(Calendar,$H343,B344,"f",FALSE)</f>
        <v>43213</v>
      </c>
      <c r="I344" s="139">
        <f>_xll.qlInterestRateIndexValueDate(Index1M,$H344)</f>
        <v>43215</v>
      </c>
      <c r="J344" s="144">
        <f>IFERROR(_xll.qlIndexFixing(Index1M,$H344,TRUE,_xll.ohTrigger(RecalcTrigger,Trigger1M)),NA())</f>
        <v>-3.4026123611123893E-3</v>
      </c>
      <c r="K344" s="44">
        <f>IFERROR(_xll.qlIndexFixing(Index3M,H344,TRUE,_xll.ohTrigger(RecalcTrigger,Trigger3M)),NA())</f>
        <v>-2.3037799202446337E-3</v>
      </c>
      <c r="L344" s="44">
        <f>IFERROR(_xll.qlIndexFixing(Index6M,$H344,TRUE,_xll.ohTrigger(RecalcTrigger,Trigger6M)),NA())</f>
        <v>-1.0645593363317334E-3</v>
      </c>
      <c r="M344" s="145">
        <f>IFERROR(_xll.qlIndexFixing(Index1Y,$H344,TRUE,_xll.ohTrigger(RecalcTrigger,Trigger1Y)),NA())</f>
        <v>5.3428218742933016E-4</v>
      </c>
      <c r="N344" s="144">
        <f>IFERROR(_xll.qlIndexFixing(ONIndex1M,I344,TRUE,_xll.ohTrigger(RecalcTrigger,Trigger1M)),NA())</f>
        <v>-3.4139747047889912E-3</v>
      </c>
      <c r="O344" s="44">
        <f>IFERROR(_xll.qlIndexFixing(ONIndex3M,I344,TRUE,_xll.ohTrigger(RecalcTrigger,Trigger3M)),NA())</f>
        <v>-2.3852454136630286E-3</v>
      </c>
      <c r="P344" s="44">
        <f>IFERROR(_xll.qlIndexFixing(ONIndex6M,I344,TRUE,_xll.ohTrigger(RecalcTrigger,Trigger6M)),NA())</f>
        <v>-1.2552485147043768E-3</v>
      </c>
      <c r="Q344" s="145">
        <f>IFERROR(_xll.qlIndexFixing(ONIndex1Y,I344,TRUE,_xll.ohTrigger(RecalcTrigger,Trigger1Y)),NA())</f>
        <v>1.5066767918625601E-4</v>
      </c>
    </row>
    <row r="345" spans="2:17" x14ac:dyDescent="0.2">
      <c r="B345" s="39" t="s">
        <v>17</v>
      </c>
      <c r="D345" s="42">
        <f>_xll.qlCalendarAdvance(Calendar,$D344,B345,"f",FALSE)</f>
        <v>43214</v>
      </c>
      <c r="E345" s="139">
        <f>_xll.qlInterestRateIndexValueDate(IndexON,D345)</f>
        <v>43214</v>
      </c>
      <c r="F345" s="155">
        <f>IFERROR(_xll.qlIndexFixing(IndexON,D345,TRUE,_xll.ohTrigger(RecalcTrigger,TriggerON)),NA())</f>
        <v>-3.1966402187677545E-3</v>
      </c>
      <c r="H345" s="42">
        <f>_xll.qlCalendarAdvance(Calendar,$H344,B345,"f",FALSE)</f>
        <v>43214</v>
      </c>
      <c r="I345" s="139">
        <f>_xll.qlInterestRateIndexValueDate(Index1M,$H345)</f>
        <v>43216</v>
      </c>
      <c r="J345" s="144">
        <f>IFERROR(_xll.qlIndexFixing(Index1M,$H345,TRUE,_xll.ohTrigger(RecalcTrigger,Trigger1M)),NA())</f>
        <v>-3.4006038912168246E-3</v>
      </c>
      <c r="K345" s="44">
        <f>IFERROR(_xll.qlIndexFixing(Index3M,H345,TRUE,_xll.ohTrigger(RecalcTrigger,Trigger3M)),NA())</f>
        <v>-2.3021392857741569E-3</v>
      </c>
      <c r="L345" s="44">
        <f>IFERROR(_xll.qlIndexFixing(Index6M,$H345,TRUE,_xll.ohTrigger(RecalcTrigger,Trigger6M)),NA())</f>
        <v>-1.0618424784560113E-3</v>
      </c>
      <c r="M345" s="145">
        <f>IFERROR(_xll.qlIndexFixing(Index1Y,$H345,TRUE,_xll.ohTrigger(RecalcTrigger,Trigger1Y)),NA())</f>
        <v>5.3747011199081274E-4</v>
      </c>
      <c r="N345" s="144">
        <f>IFERROR(_xll.qlIndexFixing(ONIndex1M,I345,TRUE,_xll.ohTrigger(RecalcTrigger,Trigger1M)),NA())</f>
        <v>-3.4117323981952552E-3</v>
      </c>
      <c r="O345" s="44">
        <f>IFERROR(_xll.qlIndexFixing(ONIndex3M,I345,TRUE,_xll.ohTrigger(RecalcTrigger,Trigger3M)),NA())</f>
        <v>-2.3781606359984941E-3</v>
      </c>
      <c r="P345" s="44">
        <f>IFERROR(_xll.qlIndexFixing(ONIndex6M,I345,TRUE,_xll.ohTrigger(RecalcTrigger,Trigger6M)),NA())</f>
        <v>-1.2538809343620727E-3</v>
      </c>
      <c r="Q345" s="145">
        <f>IFERROR(_xll.qlIndexFixing(ONIndex1Y,I345,TRUE,_xll.ohTrigger(RecalcTrigger,Trigger1Y)),NA())</f>
        <v>1.7421858767630027E-4</v>
      </c>
    </row>
    <row r="346" spans="2:17" x14ac:dyDescent="0.2">
      <c r="B346" s="39" t="s">
        <v>17</v>
      </c>
      <c r="D346" s="42">
        <f>_xll.qlCalendarAdvance(Calendar,$D345,B346,"f",FALSE)</f>
        <v>43215</v>
      </c>
      <c r="E346" s="139">
        <f>_xll.qlInterestRateIndexValueDate(IndexON,D346)</f>
        <v>43215</v>
      </c>
      <c r="F346" s="155">
        <f>IFERROR(_xll.qlIndexFixing(IndexON,D346,TRUE,_xll.ohTrigger(RecalcTrigger,TriggerON)),NA())</f>
        <v>-3.1951340392666339E-3</v>
      </c>
      <c r="H346" s="42">
        <f>_xll.qlCalendarAdvance(Calendar,$H345,B346,"f",FALSE)</f>
        <v>43215</v>
      </c>
      <c r="I346" s="139">
        <f>_xll.qlInterestRateIndexValueDate(Index1M,$H346)</f>
        <v>43217</v>
      </c>
      <c r="J346" s="144">
        <f>IFERROR(_xll.qlIndexFixing(Index1M,$H346,TRUE,_xll.ohTrigger(RecalcTrigger,Trigger1M)),NA())</f>
        <v>-3.4001462509923182E-3</v>
      </c>
      <c r="K346" s="44">
        <f>IFERROR(_xll.qlIndexFixing(Index3M,H346,TRUE,_xll.ohTrigger(RecalcTrigger,Trigger3M)),NA())</f>
        <v>-2.3005170356188492E-3</v>
      </c>
      <c r="L346" s="44">
        <f>IFERROR(_xll.qlIndexFixing(Index6M,$H346,TRUE,_xll.ohTrigger(RecalcTrigger,Trigger6M)),NA())</f>
        <v>-1.0558778992072202E-3</v>
      </c>
      <c r="M346" s="145">
        <f>IFERROR(_xll.qlIndexFixing(Index1Y,$H346,TRUE,_xll.ohTrigger(RecalcTrigger,Trigger1Y)),NA())</f>
        <v>5.447611289009504E-4</v>
      </c>
      <c r="N346" s="144">
        <f>IFERROR(_xll.qlIndexFixing(ONIndex1M,I346,TRUE,_xll.ohTrigger(RecalcTrigger,Trigger1M)),NA())</f>
        <v>-3.4103759969239533E-3</v>
      </c>
      <c r="O346" s="44">
        <f>IFERROR(_xll.qlIndexFixing(ONIndex3M,I346,TRUE,_xll.ohTrigger(RecalcTrigger,Trigger3M)),NA())</f>
        <v>-2.3740028969054805E-3</v>
      </c>
      <c r="P346" s="44">
        <f>IFERROR(_xll.qlIndexFixing(ONIndex6M,I346,TRUE,_xll.ohTrigger(RecalcTrigger,Trigger6M)),NA())</f>
        <v>-1.2526729753892241E-3</v>
      </c>
      <c r="Q346" s="145">
        <f>IFERROR(_xll.qlIndexFixing(ONIndex1Y,I346,TRUE,_xll.ohTrigger(RecalcTrigger,Trigger1Y)),NA())</f>
        <v>1.8712006408350135E-4</v>
      </c>
    </row>
    <row r="347" spans="2:17" x14ac:dyDescent="0.2">
      <c r="B347" s="39" t="s">
        <v>17</v>
      </c>
      <c r="D347" s="42">
        <f>_xll.qlCalendarAdvance(Calendar,$D346,B347,"f",FALSE)</f>
        <v>43216</v>
      </c>
      <c r="E347" s="139">
        <f>_xll.qlInterestRateIndexValueDate(IndexON,D347)</f>
        <v>43216</v>
      </c>
      <c r="F347" s="155">
        <f>IFERROR(_xll.qlIndexFixing(IndexON,D347,TRUE,_xll.ohTrigger(RecalcTrigger,TriggerON)),NA())</f>
        <v>-3.1936445002145319E-3</v>
      </c>
      <c r="H347" s="42">
        <f>_xll.qlCalendarAdvance(Calendar,$H346,B347,"f",FALSE)</f>
        <v>43216</v>
      </c>
      <c r="I347" s="139">
        <f>_xll.qlInterestRateIndexValueDate(Index1M,$H347)</f>
        <v>43220</v>
      </c>
      <c r="J347" s="144">
        <f>IFERROR(_xll.qlIndexFixing(Index1M,$H347,TRUE,_xll.ohTrigger(RecalcTrigger,Trigger1M)),NA())</f>
        <v>-3.3971735873454668E-3</v>
      </c>
      <c r="K347" s="44">
        <f>IFERROR(_xll.qlIndexFixing(Index3M,H347,TRUE,_xll.ohTrigger(RecalcTrigger,Trigger3M)),NA())</f>
        <v>-2.295115472397908E-3</v>
      </c>
      <c r="L347" s="44">
        <f>IFERROR(_xll.qlIndexFixing(Index6M,$H347,TRUE,_xll.ohTrigger(RecalcTrigger,Trigger6M)),NA())</f>
        <v>-1.0494026968794854E-3</v>
      </c>
      <c r="M347" s="145">
        <f>IFERROR(_xll.qlIndexFixing(Index1Y,$H347,TRUE,_xll.ohTrigger(RecalcTrigger,Trigger1Y)),NA())</f>
        <v>5.5008073132709252E-4</v>
      </c>
      <c r="N347" s="144">
        <f>IFERROR(_xll.qlIndexFixing(ONIndex1M,I347,TRUE,_xll.ohTrigger(RecalcTrigger,Trigger1M)),NA())</f>
        <v>-3.4094531146333651E-3</v>
      </c>
      <c r="O347" s="44">
        <f>IFERROR(_xll.qlIndexFixing(ONIndex3M,I347,TRUE,_xll.ohTrigger(RecalcTrigger,Trigger3M)),NA())</f>
        <v>-2.3712665359676421E-3</v>
      </c>
      <c r="P347" s="44">
        <f>IFERROR(_xll.qlIndexFixing(ONIndex6M,I347,TRUE,_xll.ohTrigger(RecalcTrigger,Trigger6M)),NA())</f>
        <v>-1.2516910124382719E-3</v>
      </c>
      <c r="Q347" s="145">
        <f>IFERROR(_xll.qlIndexFixing(ONIndex1Y,I347,TRUE,_xll.ohTrigger(RecalcTrigger,Trigger1Y)),NA())</f>
        <v>1.9516645411776778E-4</v>
      </c>
    </row>
    <row r="348" spans="2:17" x14ac:dyDescent="0.2">
      <c r="B348" s="39" t="s">
        <v>17</v>
      </c>
      <c r="D348" s="42">
        <f>_xll.qlCalendarAdvance(Calendar,$D347,B348,"f",FALSE)</f>
        <v>43217</v>
      </c>
      <c r="E348" s="139">
        <f>_xll.qlInterestRateIndexValueDate(IndexON,D348)</f>
        <v>43217</v>
      </c>
      <c r="F348" s="155">
        <f>IFERROR(_xll.qlIndexFixing(IndexON,D348,TRUE,_xll.ohTrigger(RecalcTrigger,TriggerON)),NA())</f>
        <v>-3.1906934920966634E-3</v>
      </c>
      <c r="H348" s="42">
        <f>_xll.qlCalendarAdvance(Calendar,$H347,B348,"f",FALSE)</f>
        <v>43217</v>
      </c>
      <c r="I348" s="139">
        <f>_xll.qlInterestRateIndexValueDate(Index1M,$H348)</f>
        <v>43222</v>
      </c>
      <c r="J348" s="144">
        <f>IFERROR(_xll.qlIndexFixing(Index1M,$H348,TRUE,_xll.ohTrigger(RecalcTrigger,Trigger1M)),NA())</f>
        <v>-3.3940778435685589E-3</v>
      </c>
      <c r="K348" s="44">
        <f>IFERROR(_xll.qlIndexFixing(Index3M,H348,TRUE,_xll.ohTrigger(RecalcTrigger,Trigger3M)),NA())</f>
        <v>-2.2920291957132573E-3</v>
      </c>
      <c r="L348" s="44">
        <f>IFERROR(_xll.qlIndexFixing(Index6M,$H348,TRUE,_xll.ohTrigger(RecalcTrigger,Trigger6M)),NA())</f>
        <v>-1.0440121287782441E-3</v>
      </c>
      <c r="M348" s="145">
        <f>IFERROR(_xll.qlIndexFixing(Index1Y,$H348,TRUE,_xll.ohTrigger(RecalcTrigger,Trigger1Y)),NA())</f>
        <v>5.5631699611889554E-4</v>
      </c>
      <c r="N348" s="144">
        <f>IFERROR(_xll.qlIndexFixing(ONIndex1M,I348,TRUE,_xll.ohTrigger(RecalcTrigger,Trigger1M)),NA())</f>
        <v>-3.4075553090007205E-3</v>
      </c>
      <c r="O348" s="44">
        <f>IFERROR(_xll.qlIndexFixing(ONIndex3M,I348,TRUE,_xll.ohTrigger(RecalcTrigger,Trigger3M)),NA())</f>
        <v>-2.3658817299532231E-3</v>
      </c>
      <c r="P348" s="44">
        <f>IFERROR(_xll.qlIndexFixing(ONIndex6M,I348,TRUE,_xll.ohTrigger(RecalcTrigger,Trigger6M)),NA())</f>
        <v>-1.2492781669548592E-3</v>
      </c>
      <c r="Q348" s="145">
        <f>IFERROR(_xll.qlIndexFixing(ONIndex1Y,I348,TRUE,_xll.ohTrigger(RecalcTrigger,Trigger1Y)),NA())</f>
        <v>2.0985184408850444E-4</v>
      </c>
    </row>
    <row r="349" spans="2:17" x14ac:dyDescent="0.2">
      <c r="B349" s="39" t="s">
        <v>17</v>
      </c>
      <c r="D349" s="42">
        <f>_xll.qlCalendarAdvance(Calendar,$D348,B349,"f",FALSE)</f>
        <v>43220</v>
      </c>
      <c r="E349" s="139">
        <f>_xll.qlInterestRateIndexValueDate(IndexON,D349)</f>
        <v>43220</v>
      </c>
      <c r="F349" s="155">
        <f>IFERROR(_xll.qlIndexFixing(IndexON,D349,TRUE,_xll.ohTrigger(RecalcTrigger,TriggerON)),NA())</f>
        <v>-3.1871403214789318E-3</v>
      </c>
      <c r="H349" s="42">
        <f>_xll.qlCalendarAdvance(Calendar,$H348,B349,"f",FALSE)</f>
        <v>43220</v>
      </c>
      <c r="I349" s="139">
        <f>_xll.qlInterestRateIndexValueDate(Index1M,$H349)</f>
        <v>43223</v>
      </c>
      <c r="J349" s="144">
        <f>IFERROR(_xll.qlIndexFixing(Index1M,$H349,TRUE,_xll.ohTrigger(RecalcTrigger,Trigger1M)),NA())</f>
        <v>-3.3936006747600778E-3</v>
      </c>
      <c r="K349" s="44">
        <f>IFERROR(_xll.qlIndexFixing(Index3M,H349,TRUE,_xll.ohTrigger(RecalcTrigger,Trigger3M)),NA())</f>
        <v>-2.2905091496572758E-3</v>
      </c>
      <c r="L349" s="44">
        <f>IFERROR(_xll.qlIndexFixing(Index6M,$H349,TRUE,_xll.ohTrigger(RecalcTrigger,Trigger6M)),NA())</f>
        <v>-1.038235631850033E-3</v>
      </c>
      <c r="M349" s="145">
        <f>IFERROR(_xll.qlIndexFixing(Index1Y,$H349,TRUE,_xll.ohTrigger(RecalcTrigger,Trigger1Y)),NA())</f>
        <v>5.5942183678664057E-4</v>
      </c>
      <c r="N349" s="144">
        <f>IFERROR(_xll.qlIndexFixing(ONIndex1M,I349,TRUE,_xll.ohTrigger(RecalcTrigger,Trigger1M)),NA())</f>
        <v>-3.4057020592870302E-3</v>
      </c>
      <c r="O349" s="44">
        <f>IFERROR(_xll.qlIndexFixing(ONIndex3M,I349,TRUE,_xll.ohTrigger(RecalcTrigger,Trigger3M)),NA())</f>
        <v>-2.3606329495962086E-3</v>
      </c>
      <c r="P349" s="44">
        <f>IFERROR(_xll.qlIndexFixing(ONIndex6M,I349,TRUE,_xll.ohTrigger(RecalcTrigger,Trigger6M)),NA())</f>
        <v>-1.2464237661591326E-3</v>
      </c>
      <c r="Q349" s="145">
        <f>IFERROR(_xll.qlIndexFixing(ONIndex1Y,I349,TRUE,_xll.ohTrigger(RecalcTrigger,Trigger1Y)),NA())</f>
        <v>2.2311151430365328E-4</v>
      </c>
    </row>
    <row r="350" spans="2:17" x14ac:dyDescent="0.2">
      <c r="B350" s="39" t="s">
        <v>17</v>
      </c>
      <c r="D350" s="42">
        <f>_xll.qlCalendarAdvance(Calendar,$D349,B350,"f",FALSE)</f>
        <v>43222</v>
      </c>
      <c r="E350" s="139">
        <f>_xll.qlInterestRateIndexValueDate(IndexON,D350)</f>
        <v>43222</v>
      </c>
      <c r="F350" s="155">
        <f>IFERROR(_xll.qlIndexFixing(IndexON,D350,TRUE,_xll.ohTrigger(RecalcTrigger,TriggerON)),NA())</f>
        <v>-3.1850665920707399E-3</v>
      </c>
      <c r="H350" s="42">
        <f>_xll.qlCalendarAdvance(Calendar,$H349,B350,"f",FALSE)</f>
        <v>43222</v>
      </c>
      <c r="I350" s="139">
        <f>_xll.qlInterestRateIndexValueDate(Index1M,$H350)</f>
        <v>43224</v>
      </c>
      <c r="J350" s="144">
        <f>IFERROR(_xll.qlIndexFixing(Index1M,$H350,TRUE,_xll.ohTrigger(RecalcTrigger,Trigger1M)),NA())</f>
        <v>-3.3931214409773395E-3</v>
      </c>
      <c r="K350" s="44">
        <f>IFERROR(_xll.qlIndexFixing(Index3M,H350,TRUE,_xll.ohTrigger(RecalcTrigger,Trigger3M)),NA())</f>
        <v>-2.2877333942235198E-3</v>
      </c>
      <c r="L350" s="44">
        <f>IFERROR(_xll.qlIndexFixing(Index6M,$H350,TRUE,_xll.ohTrigger(RecalcTrigger,Trigger6M)),NA())</f>
        <v>-1.0370854248446242E-3</v>
      </c>
      <c r="M350" s="145">
        <f>IFERROR(_xll.qlIndexFixing(Index1Y,$H350,TRUE,_xll.ohTrigger(RecalcTrigger,Trigger1Y)),NA())</f>
        <v>5.6672333813277925E-4</v>
      </c>
      <c r="N350" s="144">
        <f>IFERROR(_xll.qlIndexFixing(ONIndex1M,I350,TRUE,_xll.ohTrigger(RecalcTrigger,Trigger1M)),NA())</f>
        <v>-3.4047492473776586E-3</v>
      </c>
      <c r="O350" s="44">
        <f>IFERROR(_xll.qlIndexFixing(ONIndex3M,I350,TRUE,_xll.ohTrigger(RecalcTrigger,Trigger3M)),NA())</f>
        <v>-2.3580539818368607E-3</v>
      </c>
      <c r="P350" s="44">
        <f>IFERROR(_xll.qlIndexFixing(ONIndex6M,I350,TRUE,_xll.ohTrigger(RecalcTrigger,Trigger6M)),NA())</f>
        <v>-1.2447664642234457E-3</v>
      </c>
      <c r="Q350" s="145">
        <f>IFERROR(_xll.qlIndexFixing(ONIndex1Y,I350,TRUE,_xll.ohTrigger(RecalcTrigger,Trigger1Y)),NA())</f>
        <v>2.2901969137123501E-4</v>
      </c>
    </row>
    <row r="351" spans="2:17" x14ac:dyDescent="0.2">
      <c r="B351" s="39" t="s">
        <v>17</v>
      </c>
      <c r="D351" s="42">
        <f>_xll.qlCalendarAdvance(Calendar,$D350,B351,"f",FALSE)</f>
        <v>43223</v>
      </c>
      <c r="E351" s="139">
        <f>_xll.qlInterestRateIndexValueDate(IndexON,D351)</f>
        <v>43223</v>
      </c>
      <c r="F351" s="155">
        <f>IFERROR(_xll.qlIndexFixing(IndexON,D351,TRUE,_xll.ohTrigger(RecalcTrigger,TriggerON)),NA())</f>
        <v>-3.1836984750510666E-3</v>
      </c>
      <c r="H351" s="42">
        <f>_xll.qlCalendarAdvance(Calendar,$H350,B351,"f",FALSE)</f>
        <v>43223</v>
      </c>
      <c r="I351" s="139">
        <f>_xll.qlInterestRateIndexValueDate(Index1M,$H351)</f>
        <v>43227</v>
      </c>
      <c r="J351" s="144">
        <f>IFERROR(_xll.qlIndexFixing(Index1M,$H351,TRUE,_xll.ohTrigger(RecalcTrigger,Trigger1M)),NA())</f>
        <v>-3.3900147201857485E-3</v>
      </c>
      <c r="K351" s="44">
        <f>IFERROR(_xll.qlIndexFixing(Index3M,H351,TRUE,_xll.ohTrigger(RecalcTrigger,Trigger3M)),NA())</f>
        <v>-2.2845715950762287E-3</v>
      </c>
      <c r="L351" s="44">
        <f>IFERROR(_xll.qlIndexFixing(Index6M,$H351,TRUE,_xll.ohTrigger(RecalcTrigger,Trigger6M)),NA())</f>
        <v>-1.0305397630337178E-3</v>
      </c>
      <c r="M351" s="145">
        <f>IFERROR(_xll.qlIndexFixing(Index1Y,$H351,TRUE,_xll.ohTrigger(RecalcTrigger,Trigger1Y)),NA())</f>
        <v>5.7177968256149573E-4</v>
      </c>
      <c r="N351" s="144">
        <f>IFERROR(_xll.qlIndexFixing(ONIndex1M,I351,TRUE,_xll.ohTrigger(RecalcTrigger,Trigger1M)),NA())</f>
        <v>-3.4037903497763367E-3</v>
      </c>
      <c r="O351" s="44">
        <f>IFERROR(_xll.qlIndexFixing(ONIndex3M,I351,TRUE,_xll.ohTrigger(RecalcTrigger,Trigger3M)),NA())</f>
        <v>-2.3555073717540509E-3</v>
      </c>
      <c r="P351" s="44">
        <f>IFERROR(_xll.qlIndexFixing(ONIndex6M,I351,TRUE,_xll.ohTrigger(RecalcTrigger,Trigger6M)),NA())</f>
        <v>-1.2429707095984455E-3</v>
      </c>
      <c r="Q351" s="145">
        <f>IFERROR(_xll.qlIndexFixing(ONIndex1Y,I351,TRUE,_xll.ohTrigger(RecalcTrigger,Trigger1Y)),NA())</f>
        <v>2.3448944841852892E-4</v>
      </c>
    </row>
    <row r="352" spans="2:17" x14ac:dyDescent="0.2">
      <c r="B352" s="39" t="s">
        <v>17</v>
      </c>
      <c r="D352" s="42">
        <f>_xll.qlCalendarAdvance(Calendar,$D351,B352,"f",FALSE)</f>
        <v>43224</v>
      </c>
      <c r="E352" s="139">
        <f>_xll.qlInterestRateIndexValueDate(IndexON,D352)</f>
        <v>43224</v>
      </c>
      <c r="F352" s="155">
        <f>IFERROR(_xll.qlIndexFixing(IndexON,D352,TRUE,_xll.ohTrigger(RecalcTrigger,TriggerON)),NA())</f>
        <v>-3.1809945997940403E-3</v>
      </c>
      <c r="H352" s="42">
        <f>_xll.qlCalendarAdvance(Calendar,$H351,B352,"f",FALSE)</f>
        <v>43224</v>
      </c>
      <c r="I352" s="139">
        <f>_xll.qlInterestRateIndexValueDate(Index1M,$H352)</f>
        <v>43228</v>
      </c>
      <c r="J352" s="144">
        <f>IFERROR(_xll.qlIndexFixing(Index1M,$H352,TRUE,_xll.ohTrigger(RecalcTrigger,Trigger1M)),NA())</f>
        <v>-3.3889660907933964E-3</v>
      </c>
      <c r="K352" s="44">
        <f>IFERROR(_xll.qlIndexFixing(Index3M,H352,TRUE,_xll.ohTrigger(RecalcTrigger,Trigger3M)),NA())</f>
        <v>-2.2831203950048123E-3</v>
      </c>
      <c r="L352" s="44">
        <f>IFERROR(_xll.qlIndexFixing(Index6M,$H352,TRUE,_xll.ohTrigger(RecalcTrigger,Trigger6M)),NA())</f>
        <v>-1.0278448170145478E-3</v>
      </c>
      <c r="M352" s="145">
        <f>IFERROR(_xll.qlIndexFixing(Index1Y,$H352,TRUE,_xll.ohTrigger(RecalcTrigger,Trigger1Y)),NA())</f>
        <v>5.7485966916500948E-4</v>
      </c>
      <c r="N352" s="144">
        <f>IFERROR(_xll.qlIndexFixing(ONIndex1M,I352,TRUE,_xll.ohTrigger(RecalcTrigger,Trigger1M)),NA())</f>
        <v>-3.4028253331497282E-3</v>
      </c>
      <c r="O352" s="44">
        <f>IFERROR(_xll.qlIndexFixing(ONIndex3M,I352,TRUE,_xll.ohTrigger(RecalcTrigger,Trigger3M)),NA())</f>
        <v>-2.3529934119137508E-3</v>
      </c>
      <c r="P352" s="44">
        <f>IFERROR(_xll.qlIndexFixing(ONIndex6M,I352,TRUE,_xll.ohTrigger(RecalcTrigger,Trigger6M)),NA())</f>
        <v>-1.2410353739067403E-3</v>
      </c>
      <c r="Q352" s="145">
        <f>IFERROR(_xll.qlIndexFixing(ONIndex1Y,I352,TRUE,_xll.ohTrigger(RecalcTrigger,Trigger1Y)),NA())</f>
        <v>2.3951719239967417E-4</v>
      </c>
    </row>
    <row r="353" spans="2:17" x14ac:dyDescent="0.2">
      <c r="B353" s="39" t="s">
        <v>17</v>
      </c>
      <c r="D353" s="42">
        <f>_xll.qlCalendarAdvance(Calendar,$D352,B353,"f",FALSE)</f>
        <v>43227</v>
      </c>
      <c r="E353" s="139">
        <f>_xll.qlInterestRateIndexValueDate(IndexON,D353)</f>
        <v>43227</v>
      </c>
      <c r="F353" s="155">
        <f>IFERROR(_xll.qlIndexFixing(IndexON,D353,TRUE,_xll.ohTrigger(RecalcTrigger,TriggerON)),NA())</f>
        <v>-3.1784082892416521E-3</v>
      </c>
      <c r="H353" s="42">
        <f>_xll.qlCalendarAdvance(Calendar,$H352,B353,"f",FALSE)</f>
        <v>43227</v>
      </c>
      <c r="I353" s="139">
        <f>_xll.qlInterestRateIndexValueDate(Index1M,$H353)</f>
        <v>43229</v>
      </c>
      <c r="J353" s="144">
        <f>IFERROR(_xll.qlIndexFixing(Index1M,$H353,TRUE,_xll.ohTrigger(RecalcTrigger,Trigger1M)),NA())</f>
        <v>-3.386781717430151E-3</v>
      </c>
      <c r="K353" s="44">
        <f>IFERROR(_xll.qlIndexFixing(Index3M,H353,TRUE,_xll.ohTrigger(RecalcTrigger,Trigger3M)),NA())</f>
        <v>-2.2816814676579721E-3</v>
      </c>
      <c r="L353" s="44">
        <f>IFERROR(_xll.qlIndexFixing(Index6M,$H353,TRUE,_xll.ohTrigger(RecalcTrigger,Trigger6M)),NA())</f>
        <v>-1.025149377050493E-3</v>
      </c>
      <c r="M353" s="145">
        <f>IFERROR(_xll.qlIndexFixing(Index1Y,$H353,TRUE,_xll.ohTrigger(RecalcTrigger,Trigger1Y)),NA())</f>
        <v>5.7793826202510112E-4</v>
      </c>
      <c r="N353" s="144">
        <f>IFERROR(_xll.qlIndexFixing(ONIndex1M,I353,TRUE,_xll.ohTrigger(RecalcTrigger,Trigger1M)),NA())</f>
        <v>-3.4008426087517307E-3</v>
      </c>
      <c r="O353" s="44">
        <f>IFERROR(_xll.qlIndexFixing(ONIndex3M,I353,TRUE,_xll.ohTrigger(RecalcTrigger,Trigger3M)),NA())</f>
        <v>-2.3480604767334157E-3</v>
      </c>
      <c r="P353" s="44">
        <f>IFERROR(_xll.qlIndexFixing(ONIndex6M,I353,TRUE,_xll.ohTrigger(RecalcTrigger,Trigger6M)),NA())</f>
        <v>-1.2366895422122326E-3</v>
      </c>
      <c r="Q353" s="145">
        <f>IFERROR(_xll.qlIndexFixing(ONIndex1Y,I353,TRUE,_xll.ohTrigger(RecalcTrigger,Trigger1Y)),NA())</f>
        <v>2.4808151247945887E-4</v>
      </c>
    </row>
    <row r="354" spans="2:17" x14ac:dyDescent="0.2">
      <c r="B354" s="39" t="s">
        <v>17</v>
      </c>
      <c r="D354" s="42">
        <f>_xll.qlCalendarAdvance(Calendar,$D353,B354,"f",FALSE)</f>
        <v>43228</v>
      </c>
      <c r="E354" s="139">
        <f>_xll.qlInterestRateIndexValueDate(IndexON,D354)</f>
        <v>43228</v>
      </c>
      <c r="F354" s="155">
        <f>IFERROR(_xll.qlIndexFixing(IndexON,D354,TRUE,_xll.ohTrigger(RecalcTrigger,TriggerON)),NA())</f>
        <v>-3.1771321952511755E-3</v>
      </c>
      <c r="H354" s="42">
        <f>_xll.qlCalendarAdvance(Calendar,$H353,B354,"f",FALSE)</f>
        <v>43228</v>
      </c>
      <c r="I354" s="139">
        <f>_xll.qlInterestRateIndexValueDate(Index1M,$H354)</f>
        <v>43230</v>
      </c>
      <c r="J354" s="144">
        <f>IFERROR(_xll.qlIndexFixing(Index1M,$H354,TRUE,_xll.ohTrigger(RecalcTrigger,Trigger1M)),NA())</f>
        <v>-3.3862822148757188E-3</v>
      </c>
      <c r="K354" s="44">
        <f>IFERROR(_xll.qlIndexFixing(Index3M,H354,TRUE,_xll.ohTrigger(RecalcTrigger,Trigger3M)),NA())</f>
        <v>-2.2802543040954261E-3</v>
      </c>
      <c r="L354" s="44">
        <f>IFERROR(_xll.qlIndexFixing(Index6M,$H354,TRUE,_xll.ohTrigger(RecalcTrigger,Trigger6M)),NA())</f>
        <v>-1.0194489087984018E-3</v>
      </c>
      <c r="M354" s="145">
        <f>IFERROR(_xll.qlIndexFixing(Index1Y,$H354,TRUE,_xll.ohTrigger(RecalcTrigger,Trigger1Y)),NA())</f>
        <v>5.8101667645674268E-4</v>
      </c>
      <c r="N354" s="144">
        <f>IFERROR(_xll.qlIndexFixing(ONIndex1M,I354,TRUE,_xll.ohTrigger(RecalcTrigger,Trigger1M)),NA())</f>
        <v>-3.3989034096837401E-3</v>
      </c>
      <c r="O354" s="44">
        <f>IFERROR(_xll.qlIndexFixing(ONIndex3M,I354,TRUE,_xll.ohTrigger(RecalcTrigger,Trigger3M)),NA())</f>
        <v>-2.3432699359693387E-3</v>
      </c>
      <c r="P354" s="44">
        <f>IFERROR(_xll.qlIndexFixing(ONIndex6M,I354,TRUE,_xll.ohTrigger(RecalcTrigger,Trigger6M)),NA())</f>
        <v>-1.2318756539642095E-3</v>
      </c>
      <c r="Q354" s="145">
        <f>IFERROR(_xll.qlIndexFixing(ONIndex1Y,I354,TRUE,_xll.ohTrigger(RecalcTrigger,Trigger1Y)),NA())</f>
        <v>2.551361888158965E-4</v>
      </c>
    </row>
    <row r="355" spans="2:17" x14ac:dyDescent="0.2">
      <c r="B355" s="39" t="s">
        <v>17</v>
      </c>
      <c r="D355" s="42">
        <f>_xll.qlCalendarAdvance(Calendar,$D354,B355,"f",FALSE)</f>
        <v>43229</v>
      </c>
      <c r="E355" s="139">
        <f>_xll.qlInterestRateIndexValueDate(IndexON,D355)</f>
        <v>43229</v>
      </c>
      <c r="F355" s="155">
        <f>IFERROR(_xll.qlIndexFixing(IndexON,D355,TRUE,_xll.ohTrigger(RecalcTrigger,TriggerON)),NA())</f>
        <v>-3.1758750353150234E-3</v>
      </c>
      <c r="H355" s="42">
        <f>_xll.qlCalendarAdvance(Calendar,$H354,B355,"f",FALSE)</f>
        <v>43229</v>
      </c>
      <c r="I355" s="139">
        <f>_xll.qlInterestRateIndexValueDate(Index1M,$H355)</f>
        <v>43231</v>
      </c>
      <c r="J355" s="144">
        <f>IFERROR(_xll.qlIndexFixing(Index1M,$H355,TRUE,_xll.ohTrigger(RecalcTrigger,Trigger1M)),NA())</f>
        <v>-3.3857805692887539E-3</v>
      </c>
      <c r="K355" s="44">
        <f>IFERROR(_xll.qlIndexFixing(Index3M,H355,TRUE,_xll.ohTrigger(RecalcTrigger,Trigger3M)),NA())</f>
        <v>-2.2775675210725804E-3</v>
      </c>
      <c r="L355" s="44">
        <f>IFERROR(_xll.qlIndexFixing(Index6M,$H355,TRUE,_xll.ohTrigger(RecalcTrigger,Trigger6M)),NA())</f>
        <v>-1.0182546543723934E-3</v>
      </c>
      <c r="M355" s="145">
        <f>IFERROR(_xll.qlIndexFixing(Index1Y,$H355,TRUE,_xll.ohTrigger(RecalcTrigger,Trigger1Y)),NA())</f>
        <v>5.883887633229062E-4</v>
      </c>
      <c r="N355" s="144">
        <f>IFERROR(_xll.qlIndexFixing(ONIndex1M,I355,TRUE,_xll.ohTrigger(RecalcTrigger,Trigger1M)),NA())</f>
        <v>-3.3979072982504022E-3</v>
      </c>
      <c r="O355" s="44">
        <f>IFERROR(_xll.qlIndexFixing(ONIndex3M,I355,TRUE,_xll.ohTrigger(RecalcTrigger,Trigger3M)),NA())</f>
        <v>-2.3409236225058194E-3</v>
      </c>
      <c r="P355" s="44">
        <f>IFERROR(_xll.qlIndexFixing(ONIndex6M,I355,TRUE,_xll.ohTrigger(RecalcTrigger,Trigger6M)),NA())</f>
        <v>-1.2292254879975317E-3</v>
      </c>
      <c r="Q355" s="145">
        <f>IFERROR(_xll.qlIndexFixing(ONIndex1Y,I355,TRUE,_xll.ohTrigger(RecalcTrigger,Trigger1Y)),NA())</f>
        <v>2.5789998017167193E-4</v>
      </c>
    </row>
    <row r="356" spans="2:17" x14ac:dyDescent="0.2">
      <c r="B356" s="39" t="s">
        <v>17</v>
      </c>
      <c r="D356" s="42">
        <f>_xll.qlCalendarAdvance(Calendar,$D355,B356,"f",FALSE)</f>
        <v>43230</v>
      </c>
      <c r="E356" s="139">
        <f>_xll.qlInterestRateIndexValueDate(IndexON,D356)</f>
        <v>43230</v>
      </c>
      <c r="F356" s="155">
        <f>IFERROR(_xll.qlIndexFixing(IndexON,D356,TRUE,_xll.ohTrigger(RecalcTrigger,TriggerON)),NA())</f>
        <v>-3.1746369856122669E-3</v>
      </c>
      <c r="H356" s="42">
        <f>_xll.qlCalendarAdvance(Calendar,$H355,B356,"f",FALSE)</f>
        <v>43230</v>
      </c>
      <c r="I356" s="139">
        <f>_xll.qlInterestRateIndexValueDate(Index1M,$H356)</f>
        <v>43234</v>
      </c>
      <c r="J356" s="144">
        <f>IFERROR(_xll.qlIndexFixing(Index1M,$H356,TRUE,_xll.ohTrigger(RecalcTrigger,Trigger1M)),NA())</f>
        <v>-3.3825348988453779E-3</v>
      </c>
      <c r="K356" s="44">
        <f>IFERROR(_xll.qlIndexFixing(Index3M,H356,TRUE,_xll.ohTrigger(RecalcTrigger,Trigger3M)),NA())</f>
        <v>-2.2746529572412553E-3</v>
      </c>
      <c r="L356" s="44">
        <f>IFERROR(_xll.qlIndexFixing(Index6M,$H356,TRUE,_xll.ohTrigger(RecalcTrigger,Trigger6M)),NA())</f>
        <v>-1.0116598097386221E-3</v>
      </c>
      <c r="M356" s="145">
        <f>IFERROR(_xll.qlIndexFixing(Index1Y,$H356,TRUE,_xll.ohTrigger(RecalcTrigger,Trigger1Y)),NA())</f>
        <v>5.933532006111834E-4</v>
      </c>
      <c r="N356" s="144">
        <f>IFERROR(_xll.qlIndexFixing(ONIndex1M,I356,TRUE,_xll.ohTrigger(RecalcTrigger,Trigger1M)),NA())</f>
        <v>-3.3969048681115055E-3</v>
      </c>
      <c r="O356" s="44">
        <f>IFERROR(_xll.qlIndexFixing(ONIndex3M,I356,TRUE,_xll.ohTrigger(RecalcTrigger,Trigger3M)),NA())</f>
        <v>-2.3386117171986243E-3</v>
      </c>
      <c r="P356" s="44">
        <f>IFERROR(_xll.qlIndexFixing(ONIndex6M,I356,TRUE,_xll.ohTrigger(RecalcTrigger,Trigger6M)),NA())</f>
        <v>-1.2264289712993204E-3</v>
      </c>
      <c r="Q356" s="145">
        <f>IFERROR(_xll.qlIndexFixing(ONIndex1Y,I356,TRUE,_xll.ohTrigger(RecalcTrigger,Trigger1Y)),NA())</f>
        <v>2.6020020330363991E-4</v>
      </c>
    </row>
    <row r="357" spans="2:17" x14ac:dyDescent="0.2">
      <c r="B357" s="39" t="s">
        <v>17</v>
      </c>
      <c r="D357" s="42">
        <f>_xll.qlCalendarAdvance(Calendar,$D356,B357,"f",FALSE)</f>
        <v>43231</v>
      </c>
      <c r="E357" s="139">
        <f>_xll.qlInterestRateIndexValueDate(IndexON,D357)</f>
        <v>43231</v>
      </c>
      <c r="F357" s="155">
        <f>IFERROR(_xll.qlIndexFixing(IndexON,D357,TRUE,_xll.ohTrigger(RecalcTrigger,TriggerON)),NA())</f>
        <v>-3.1721975168652605E-3</v>
      </c>
      <c r="H357" s="42">
        <f>_xll.qlCalendarAdvance(Calendar,$H356,B357,"f",FALSE)</f>
        <v>43231</v>
      </c>
      <c r="I357" s="139">
        <f>_xll.qlInterestRateIndexValueDate(Index1M,$H357)</f>
        <v>43235</v>
      </c>
      <c r="J357" s="144">
        <f>IFERROR(_xll.qlIndexFixing(Index1M,$H357,TRUE,_xll.ohTrigger(RecalcTrigger,Trigger1M)),NA())</f>
        <v>-3.381439486948704E-3</v>
      </c>
      <c r="K357" s="44">
        <f>IFERROR(_xll.qlIndexFixing(Index3M,H357,TRUE,_xll.ohTrigger(RecalcTrigger,Trigger3M)),NA())</f>
        <v>-2.2732768268320649E-3</v>
      </c>
      <c r="L357" s="44">
        <f>IFERROR(_xll.qlIndexFixing(Index6M,$H357,TRUE,_xll.ohTrigger(RecalcTrigger,Trigger6M)),NA())</f>
        <v>-1.0089584426462139E-3</v>
      </c>
      <c r="M357" s="145">
        <f>IFERROR(_xll.qlIndexFixing(Index1Y,$H357,TRUE,_xll.ohTrigger(RecalcTrigger,Trigger1Y)),NA())</f>
        <v>5.9644929703743315E-4</v>
      </c>
      <c r="N357" s="144">
        <f>IFERROR(_xll.qlIndexFixing(ONIndex1M,I357,TRUE,_xll.ohTrigger(RecalcTrigger,Trigger1M)),NA())</f>
        <v>-3.3958960856539377E-3</v>
      </c>
      <c r="O357" s="44">
        <f>IFERROR(_xll.qlIndexFixing(ONIndex3M,I357,TRUE,_xll.ohTrigger(RecalcTrigger,Trigger3M)),NA())</f>
        <v>-2.3363345128535329E-3</v>
      </c>
      <c r="P357" s="44">
        <f>IFERROR(_xll.qlIndexFixing(ONIndex6M,I357,TRUE,_xll.ohTrigger(RecalcTrigger,Trigger6M)),NA())</f>
        <v>-1.2234849751724397E-3</v>
      </c>
      <c r="Q357" s="145">
        <f>IFERROR(_xll.qlIndexFixing(ONIndex1Y,I357,TRUE,_xll.ohTrigger(RecalcTrigger,Trigger1Y)),NA())</f>
        <v>2.620332655656199E-4</v>
      </c>
    </row>
    <row r="358" spans="2:17" x14ac:dyDescent="0.2">
      <c r="B358" s="39" t="s">
        <v>17</v>
      </c>
      <c r="D358" s="42">
        <f>_xll.qlCalendarAdvance(Calendar,$D357,B358,"f",FALSE)</f>
        <v>43234</v>
      </c>
      <c r="E358" s="139">
        <f>_xll.qlInterestRateIndexValueDate(IndexON,D358)</f>
        <v>43234</v>
      </c>
      <c r="F358" s="155">
        <f>IFERROR(_xll.qlIndexFixing(IndexON,D358,TRUE,_xll.ohTrigger(RecalcTrigger,TriggerON)),NA())</f>
        <v>-3.1698794187517976E-3</v>
      </c>
      <c r="H358" s="42">
        <f>_xll.qlCalendarAdvance(Calendar,$H357,B358,"f",FALSE)</f>
        <v>43234</v>
      </c>
      <c r="I358" s="139">
        <f>_xll.qlInterestRateIndexValueDate(Index1M,$H358)</f>
        <v>43236</v>
      </c>
      <c r="J358" s="144">
        <f>IFERROR(_xll.qlIndexFixing(Index1M,$H358,TRUE,_xll.ohTrigger(RecalcTrigger,Trigger1M)),NA())</f>
        <v>-3.3791597504077716E-3</v>
      </c>
      <c r="K358" s="44">
        <f>IFERROR(_xll.qlIndexFixing(Index3M,H358,TRUE,_xll.ohTrigger(RecalcTrigger,Trigger3M)),NA())</f>
        <v>-2.271909315554804E-3</v>
      </c>
      <c r="L358" s="44">
        <f>IFERROR(_xll.qlIndexFixing(Index6M,$H358,TRUE,_xll.ohTrigger(RecalcTrigger,Trigger6M)),NA())</f>
        <v>-1.0062556014775097E-3</v>
      </c>
      <c r="M358" s="145">
        <f>IFERROR(_xll.qlIndexFixing(Index1Y,$H358,TRUE,_xll.ohTrigger(RecalcTrigger,Trigger1Y)),NA())</f>
        <v>5.9955271357357105E-4</v>
      </c>
      <c r="N358" s="144">
        <f>IFERROR(_xll.qlIndexFixing(ONIndex1M,I358,TRUE,_xll.ohTrigger(RecalcTrigger,Trigger1M)),NA())</f>
        <v>-3.3938251857756896E-3</v>
      </c>
      <c r="O358" s="44">
        <f>IFERROR(_xll.qlIndexFixing(ONIndex3M,I358,TRUE,_xll.ohTrigger(RecalcTrigger,Trigger3M)),NA())</f>
        <v>-2.3318821344942009E-3</v>
      </c>
      <c r="P358" s="44">
        <f>IFERROR(_xll.qlIndexFixing(ONIndex6M,I358,TRUE,_xll.ohTrigger(RecalcTrigger,Trigger6M)),NA())</f>
        <v>-1.2170956288670709E-3</v>
      </c>
      <c r="Q358" s="145">
        <f>IFERROR(_xll.qlIndexFixing(ONIndex1Y,I358,TRUE,_xll.ohTrigger(RecalcTrigger,Trigger1Y)),NA())</f>
        <v>2.6412441876288995E-4</v>
      </c>
    </row>
    <row r="359" spans="2:17" x14ac:dyDescent="0.2">
      <c r="B359" s="39" t="s">
        <v>17</v>
      </c>
      <c r="D359" s="42">
        <f>_xll.qlCalendarAdvance(Calendar,$D358,B359,"f",FALSE)</f>
        <v>43235</v>
      </c>
      <c r="E359" s="139">
        <f>_xll.qlInterestRateIndexValueDate(IndexON,D359)</f>
        <v>43235</v>
      </c>
      <c r="F359" s="155">
        <f>IFERROR(_xll.qlIndexFixing(IndexON,D359,TRUE,_xll.ohTrigger(RecalcTrigger,TriggerON)),NA())</f>
        <v>-3.168739567338541E-3</v>
      </c>
      <c r="H359" s="42">
        <f>_xll.qlCalendarAdvance(Calendar,$H358,B359,"f",FALSE)</f>
        <v>43235</v>
      </c>
      <c r="I359" s="139">
        <f>_xll.qlInterestRateIndexValueDate(Index1M,$H359)</f>
        <v>43237</v>
      </c>
      <c r="J359" s="144">
        <f>IFERROR(_xll.qlIndexFixing(Index1M,$H359,TRUE,_xll.ohTrigger(RecalcTrigger,Trigger1M)),NA())</f>
        <v>-3.378637095781678E-3</v>
      </c>
      <c r="K359" s="44">
        <f>IFERROR(_xll.qlIndexFixing(Index3M,H359,TRUE,_xll.ohTrigger(RecalcTrigger,Trigger3M)),NA())</f>
        <v>-2.2705498841325894E-3</v>
      </c>
      <c r="L359" s="44">
        <f>IFERROR(_xll.qlIndexFixing(Index6M,$H359,TRUE,_xll.ohTrigger(RecalcTrigger,Trigger6M)),NA())</f>
        <v>-1.0005366160645917E-3</v>
      </c>
      <c r="M359" s="145">
        <f>IFERROR(_xll.qlIndexFixing(Index1Y,$H359,TRUE,_xll.ohTrigger(RecalcTrigger,Trigger1Y)),NA())</f>
        <v>6.0266473441755047E-4</v>
      </c>
      <c r="N359" s="144">
        <f>IFERROR(_xll.qlIndexFixing(ONIndex1M,I359,TRUE,_xll.ohTrigger(RecalcTrigger,Trigger1M)),NA())</f>
        <v>-3.3917967694074846E-3</v>
      </c>
      <c r="O359" s="44">
        <f>IFERROR(_xll.qlIndexFixing(ONIndex3M,I359,TRUE,_xll.ohTrigger(RecalcTrigger,Trigger3M)),NA())</f>
        <v>-2.3275785652865366E-3</v>
      </c>
      <c r="P359" s="44">
        <f>IFERROR(_xll.qlIndexFixing(ONIndex6M,I359,TRUE,_xll.ohTrigger(RecalcTrigger,Trigger6M)),NA())</f>
        <v>-1.2102116313483791E-3</v>
      </c>
      <c r="Q359" s="145">
        <f>IFERROR(_xll.qlIndexFixing(ONIndex1Y,I359,TRUE,_xll.ohTrigger(RecalcTrigger,Trigger1Y)),NA())</f>
        <v>2.6462205618749124E-4</v>
      </c>
    </row>
    <row r="360" spans="2:17" x14ac:dyDescent="0.2">
      <c r="B360" s="39" t="s">
        <v>17</v>
      </c>
      <c r="D360" s="42">
        <f>_xll.qlCalendarAdvance(Calendar,$D359,B360,"f",FALSE)</f>
        <v>43236</v>
      </c>
      <c r="E360" s="139">
        <f>_xll.qlInterestRateIndexValueDate(IndexON,D360)</f>
        <v>43236</v>
      </c>
      <c r="F360" s="155">
        <f>IFERROR(_xll.qlIndexFixing(IndexON,D360,TRUE,_xll.ohTrigger(RecalcTrigger,TriggerON)),NA())</f>
        <v>-3.1676198845920212E-3</v>
      </c>
      <c r="H360" s="42">
        <f>_xll.qlCalendarAdvance(Calendar,$H359,B360,"f",FALSE)</f>
        <v>43236</v>
      </c>
      <c r="I360" s="139">
        <f>_xll.qlInterestRateIndexValueDate(Index1M,$H360)</f>
        <v>43238</v>
      </c>
      <c r="J360" s="144">
        <f>IFERROR(_xll.qlIndexFixing(Index1M,$H360,TRUE,_xll.ohTrigger(RecalcTrigger,Trigger1M)),NA())</f>
        <v>-3.3781122200570203E-3</v>
      </c>
      <c r="K360" s="44">
        <f>IFERROR(_xll.qlIndexFixing(Index3M,H360,TRUE,_xll.ohTrigger(RecalcTrigger,Trigger3M)),NA())</f>
        <v>-2.2679000443602279E-3</v>
      </c>
      <c r="L360" s="44">
        <f>IFERROR(_xll.qlIndexFixing(Index6M,$H360,TRUE,_xll.ohTrigger(RecalcTrigger,Trigger6M)),NA())</f>
        <v>-9.9933488610832381E-4</v>
      </c>
      <c r="M360" s="145">
        <f>IFERROR(_xll.qlIndexFixing(Index1Y,$H360,TRUE,_xll.ohTrigger(RecalcTrigger,Trigger1Y)),NA())</f>
        <v>6.1016861661163731E-4</v>
      </c>
      <c r="N360" s="144">
        <f>IFERROR(_xll.qlIndexFixing(ONIndex1M,I360,TRUE,_xll.ohTrigger(RecalcTrigger,Trigger1M)),NA())</f>
        <v>-3.3907557272749855E-3</v>
      </c>
      <c r="O360" s="44">
        <f>IFERROR(_xll.qlIndexFixing(ONIndex3M,I360,TRUE,_xll.ohTrigger(RecalcTrigger,Trigger3M)),NA())</f>
        <v>-2.3254792605564845E-3</v>
      </c>
      <c r="P360" s="44">
        <f>IFERROR(_xll.qlIndexFixing(ONIndex6M,I360,TRUE,_xll.ohTrigger(RecalcTrigger,Trigger6M)),NA())</f>
        <v>-1.2065553103024484E-3</v>
      </c>
      <c r="Q360" s="145">
        <f>IFERROR(_xll.qlIndexFixing(ONIndex1Y,I360,TRUE,_xll.ohTrigger(RecalcTrigger,Trigger1Y)),NA())</f>
        <v>2.6412295998312629E-4</v>
      </c>
    </row>
    <row r="361" spans="2:17" x14ac:dyDescent="0.2">
      <c r="B361" s="39" t="s">
        <v>17</v>
      </c>
      <c r="D361" s="42">
        <f>_xll.qlCalendarAdvance(Calendar,$D360,B361,"f",FALSE)</f>
        <v>43237</v>
      </c>
      <c r="E361" s="139">
        <f>_xll.qlInterestRateIndexValueDate(IndexON,D361)</f>
        <v>43237</v>
      </c>
      <c r="F361" s="155">
        <f>IFERROR(_xll.qlIndexFixing(IndexON,D361,TRUE,_xll.ohTrigger(RecalcTrigger,TriggerON)),NA())</f>
        <v>-3.1665205471709257E-3</v>
      </c>
      <c r="H361" s="42">
        <f>_xll.qlCalendarAdvance(Calendar,$H360,B361,"f",FALSE)</f>
        <v>43237</v>
      </c>
      <c r="I361" s="139">
        <f>_xll.qlInterestRateIndexValueDate(Index1M,$H361)</f>
        <v>43241</v>
      </c>
      <c r="J361" s="144">
        <f>IFERROR(_xll.qlIndexFixing(Index1M,$H361,TRUE,_xll.ohTrigger(RecalcTrigger,Trigger1M)),NA())</f>
        <v>-3.3747227074238727E-3</v>
      </c>
      <c r="K361" s="44">
        <f>IFERROR(_xll.qlIndexFixing(Index3M,H361,TRUE,_xll.ohTrigger(RecalcTrigger,Trigger3M)),NA())</f>
        <v>-2.2651820196722722E-3</v>
      </c>
      <c r="L361" s="44">
        <f>IFERROR(_xll.qlIndexFixing(Index6M,$H361,TRUE,_xll.ohTrigger(RecalcTrigger,Trigger6M)),NA())</f>
        <v>-9.9271452799153071E-4</v>
      </c>
      <c r="M361" s="145">
        <f>IFERROR(_xll.qlIndexFixing(Index1Y,$H361,TRUE,_xll.ohTrigger(RecalcTrigger,Trigger1Y)),NA())</f>
        <v>6.1522488931221853E-4</v>
      </c>
      <c r="N361" s="144">
        <f>IFERROR(_xll.qlIndexFixing(ONIndex1M,I361,TRUE,_xll.ohTrigger(RecalcTrigger,Trigger1M)),NA())</f>
        <v>-3.3897081331835111E-3</v>
      </c>
      <c r="O361" s="44">
        <f>IFERROR(_xll.qlIndexFixing(ONIndex3M,I361,TRUE,_xll.ohTrigger(RecalcTrigger,Trigger3M)),NA())</f>
        <v>-2.3234164145025105E-3</v>
      </c>
      <c r="P361" s="44">
        <f>IFERROR(_xll.qlIndexFixing(ONIndex6M,I361,TRUE,_xll.ohTrigger(RecalcTrigger,Trigger6M)),NA())</f>
        <v>-1.2029553721149E-3</v>
      </c>
      <c r="Q361" s="145">
        <f>IFERROR(_xll.qlIndexFixing(ONIndex1Y,I361,TRUE,_xll.ohTrigger(RecalcTrigger,Trigger1Y)),NA())</f>
        <v>2.6342370596843523E-4</v>
      </c>
    </row>
    <row r="362" spans="2:17" x14ac:dyDescent="0.2">
      <c r="B362" s="39" t="s">
        <v>17</v>
      </c>
      <c r="D362" s="42">
        <f>_xll.qlCalendarAdvance(Calendar,$D361,B362,"f",FALSE)</f>
        <v>43238</v>
      </c>
      <c r="E362" s="139">
        <f>_xll.qlInterestRateIndexValueDate(IndexON,D362)</f>
        <v>43238</v>
      </c>
      <c r="F362" s="155">
        <f>IFERROR(_xll.qlIndexFixing(IndexON,D362,TRUE,_xll.ohTrigger(RecalcTrigger,TriggerON)),NA())</f>
        <v>-3.1643627576238842E-3</v>
      </c>
      <c r="H362" s="42">
        <f>_xll.qlCalendarAdvance(Calendar,$H361,B362,"f",FALSE)</f>
        <v>43238</v>
      </c>
      <c r="I362" s="139">
        <f>_xll.qlInterestRateIndexValueDate(Index1M,$H362)</f>
        <v>43242</v>
      </c>
      <c r="J362" s="144">
        <f>IFERROR(_xll.qlIndexFixing(Index1M,$H362,TRUE,_xll.ohTrigger(RecalcTrigger,Trigger1M)),NA())</f>
        <v>-3.3735788821738725E-3</v>
      </c>
      <c r="K362" s="44">
        <f>IFERROR(_xll.qlIndexFixing(Index3M,H362,TRUE,_xll.ohTrigger(RecalcTrigger,Trigger3M)),NA())</f>
        <v>-2.2638547466147241E-3</v>
      </c>
      <c r="L362" s="44">
        <f>IFERROR(_xll.qlIndexFixing(Index6M,$H362,TRUE,_xll.ohTrigger(RecalcTrigger,Trigger6M)),NA())</f>
        <v>-9.9000000000044712E-4</v>
      </c>
      <c r="M362" s="145">
        <f>IFERROR(_xll.qlIndexFixing(Index1Y,$H362,TRUE,_xll.ohTrigger(RecalcTrigger,Trigger1Y)),NA())</f>
        <v>6.1839953914093594E-4</v>
      </c>
      <c r="N362" s="144">
        <f>IFERROR(_xll.qlIndexFixing(ONIndex1M,I362,TRUE,_xll.ohTrigger(RecalcTrigger,Trigger1M)),NA())</f>
        <v>-3.3886539539196292E-3</v>
      </c>
      <c r="O362" s="44">
        <f>IFERROR(_xll.qlIndexFixing(ONIndex3M,I362,TRUE,_xll.ohTrigger(RecalcTrigger,Trigger3M)),NA())</f>
        <v>-2.3213903202501385E-3</v>
      </c>
      <c r="P362" s="44">
        <f>IFERROR(_xll.qlIndexFixing(ONIndex6M,I362,TRUE,_xll.ohTrigger(RecalcTrigger,Trigger6M)),NA())</f>
        <v>-1.1994544717053301E-3</v>
      </c>
      <c r="Q362" s="145">
        <f>IFERROR(_xll.qlIndexFixing(ONIndex1Y,I362,TRUE,_xll.ohTrigger(RecalcTrigger,Trigger1Y)),NA())</f>
        <v>2.6258068343665286E-4</v>
      </c>
    </row>
    <row r="363" spans="2:17" x14ac:dyDescent="0.2">
      <c r="B363" s="39" t="s">
        <v>17</v>
      </c>
      <c r="D363" s="42">
        <f>_xll.qlCalendarAdvance(Calendar,$D362,B363,"f",FALSE)</f>
        <v>43241</v>
      </c>
      <c r="E363" s="139">
        <f>_xll.qlInterestRateIndexValueDate(IndexON,D363)</f>
        <v>43241</v>
      </c>
      <c r="F363" s="155">
        <f>IFERROR(_xll.qlIndexFixing(IndexON,D363,TRUE,_xll.ohTrigger(RecalcTrigger,TriggerON)),NA())</f>
        <v>-3.1623301797978343E-3</v>
      </c>
      <c r="H363" s="42">
        <f>_xll.qlCalendarAdvance(Calendar,$H362,B363,"f",FALSE)</f>
        <v>43241</v>
      </c>
      <c r="I363" s="139">
        <f>_xll.qlInterestRateIndexValueDate(Index1M,$H363)</f>
        <v>43243</v>
      </c>
      <c r="J363" s="144">
        <f>IFERROR(_xll.qlIndexFixing(Index1M,$H363,TRUE,_xll.ohTrigger(RecalcTrigger,Trigger1M)),NA())</f>
        <v>-3.3712005267494409E-3</v>
      </c>
      <c r="K363" s="44">
        <f>IFERROR(_xll.qlIndexFixing(Index3M,H363,TRUE,_xll.ohTrigger(RecalcTrigger,Trigger3M)),NA())</f>
        <v>-2.2625322267089618E-3</v>
      </c>
      <c r="L363" s="44">
        <f>IFERROR(_xll.qlIndexFixing(Index6M,$H363,TRUE,_xll.ohTrigger(RecalcTrigger,Trigger6M)),NA())</f>
        <v>-9.8728298834652303E-4</v>
      </c>
      <c r="M363" s="145">
        <f>IFERROR(_xll.qlIndexFixing(Index1Y,$H363,TRUE,_xll.ohTrigger(RecalcTrigger,Trigger1Y)),NA())</f>
        <v>6.2159054742572258E-4</v>
      </c>
      <c r="N363" s="144">
        <f>IFERROR(_xll.qlIndexFixing(ONIndex1M,I363,TRUE,_xll.ohTrigger(RecalcTrigger,Trigger1M)),NA())</f>
        <v>-3.3864916217130059E-3</v>
      </c>
      <c r="O363" s="44">
        <f>IFERROR(_xll.qlIndexFixing(ONIndex3M,I363,TRUE,_xll.ohTrigger(RecalcTrigger,Trigger3M)),NA())</f>
        <v>-2.3174471835529786E-3</v>
      </c>
      <c r="P363" s="44">
        <f>IFERROR(_xll.qlIndexFixing(ONIndex6M,I363,TRUE,_xll.ohTrigger(RecalcTrigger,Trigger6M)),NA())</f>
        <v>-1.1927829514757349E-3</v>
      </c>
      <c r="Q363" s="145">
        <f>IFERROR(_xll.qlIndexFixing(ONIndex1Y,I363,TRUE,_xll.ohTrigger(RecalcTrigger,Trigger1Y)),NA())</f>
        <v>2.6041098986517852E-4</v>
      </c>
    </row>
    <row r="364" spans="2:17" x14ac:dyDescent="0.2">
      <c r="B364" s="39" t="s">
        <v>17</v>
      </c>
      <c r="D364" s="42">
        <f>_xll.qlCalendarAdvance(Calendar,$D363,B364,"f",FALSE)</f>
        <v>43242</v>
      </c>
      <c r="E364" s="139">
        <f>_xll.qlInterestRateIndexValueDate(IndexON,D364)</f>
        <v>43242</v>
      </c>
      <c r="F364" s="155">
        <f>IFERROR(_xll.qlIndexFixing(IndexON,D364,TRUE,_xll.ohTrigger(RecalcTrigger,TriggerON)),NA())</f>
        <v>-3.1613352154469254E-3</v>
      </c>
      <c r="H364" s="42">
        <f>_xll.qlCalendarAdvance(Calendar,$H363,B364,"f",FALSE)</f>
        <v>43242</v>
      </c>
      <c r="I364" s="139">
        <f>_xll.qlInterestRateIndexValueDate(Index1M,$H364)</f>
        <v>43244</v>
      </c>
      <c r="J364" s="144">
        <f>IFERROR(_xll.qlIndexFixing(Index1M,$H364,TRUE,_xll.ohTrigger(RecalcTrigger,Trigger1M)),NA())</f>
        <v>-3.3706539016396808E-3</v>
      </c>
      <c r="K364" s="44">
        <f>IFERROR(_xll.qlIndexFixing(Index3M,H364,TRUE,_xll.ohTrigger(RecalcTrigger,Trigger3M)),NA())</f>
        <v>-2.2612138903328085E-3</v>
      </c>
      <c r="L364" s="44">
        <f>IFERROR(_xll.qlIndexFixing(Index6M,$H364,TRUE,_xll.ohTrigger(RecalcTrigger,Trigger6M)),NA())</f>
        <v>-9.8145645709460101E-4</v>
      </c>
      <c r="M364" s="145">
        <f>IFERROR(_xll.qlIndexFixing(Index1Y,$H364,TRUE,_xll.ohTrigger(RecalcTrigger,Trigger1Y)),NA())</f>
        <v>6.2479847618889753E-4</v>
      </c>
      <c r="N364" s="144">
        <f>IFERROR(_xll.qlIndexFixing(ONIndex1M,I364,TRUE,_xll.ohTrigger(RecalcTrigger,Trigger1M)),NA())</f>
        <v>-3.3843707199920914E-3</v>
      </c>
      <c r="O364" s="44">
        <f>IFERROR(_xll.qlIndexFixing(ONIndex3M,I364,TRUE,_xll.ohTrigger(RecalcTrigger,Trigger3M)),NA())</f>
        <v>-2.3136593188111121E-3</v>
      </c>
      <c r="P364" s="44">
        <f>IFERROR(_xll.qlIndexFixing(ONIndex6M,I364,TRUE,_xll.ohTrigger(RecalcTrigger,Trigger6M)),NA())</f>
        <v>-1.1864576738673804E-3</v>
      </c>
      <c r="Q364" s="145">
        <f>IFERROR(_xll.qlIndexFixing(ONIndex1Y,I364,TRUE,_xll.ohTrigger(RecalcTrigger,Trigger1Y)),NA())</f>
        <v>2.577524737645831E-4</v>
      </c>
    </row>
    <row r="365" spans="2:17" x14ac:dyDescent="0.2">
      <c r="B365" s="39" t="s">
        <v>17</v>
      </c>
      <c r="D365" s="42">
        <f>_xll.qlCalendarAdvance(Calendar,$D364,B365,"f",FALSE)</f>
        <v>43243</v>
      </c>
      <c r="E365" s="139">
        <f>_xll.qlInterestRateIndexValueDate(IndexON,D365)</f>
        <v>43243</v>
      </c>
      <c r="F365" s="155">
        <f>IFERROR(_xll.qlIndexFixing(IndexON,D365,TRUE,_xll.ohTrigger(RecalcTrigger,TriggerON)),NA())</f>
        <v>-3.1603616552144942E-3</v>
      </c>
      <c r="H365" s="42">
        <f>_xll.qlCalendarAdvance(Calendar,$H364,B365,"f",FALSE)</f>
        <v>43243</v>
      </c>
      <c r="I365" s="139">
        <f>_xll.qlInterestRateIndexValueDate(Index1M,$H365)</f>
        <v>43245</v>
      </c>
      <c r="J365" s="144">
        <f>IFERROR(_xll.qlIndexFixing(Index1M,$H365,TRUE,_xll.ohTrigger(RecalcTrigger,Trigger1M)),NA())</f>
        <v>-3.3701049773468459E-3</v>
      </c>
      <c r="K365" s="44">
        <f>IFERROR(_xll.qlIndexFixing(Index3M,H365,TRUE,_xll.ohTrigger(RecalcTrigger,Trigger3M)),NA())</f>
        <v>-2.2585506110603332E-3</v>
      </c>
      <c r="L365" s="44">
        <f>IFERROR(_xll.qlIndexFixing(Index6M,$H365,TRUE,_xll.ohTrigger(RecalcTrigger,Trigger6M)),NA())</f>
        <v>-9.8028135556710761E-4</v>
      </c>
      <c r="M365" s="145">
        <f>IFERROR(_xll.qlIndexFixing(Index1Y,$H365,TRUE,_xll.ohTrigger(RecalcTrigger,Trigger1Y)),NA())</f>
        <v>6.3249335686948278E-4</v>
      </c>
      <c r="N365" s="144">
        <f>IFERROR(_xll.qlIndexFixing(ONIndex1M,I365,TRUE,_xll.ohTrigger(RecalcTrigger,Trigger1M)),NA())</f>
        <v>-3.383283115825364E-3</v>
      </c>
      <c r="O365" s="44">
        <f>IFERROR(_xll.qlIndexFixing(ONIndex3M,I365,TRUE,_xll.ohTrigger(RecalcTrigger,Trigger3M)),NA())</f>
        <v>-2.3118213771722296E-3</v>
      </c>
      <c r="P365" s="44">
        <f>IFERROR(_xll.qlIndexFixing(ONIndex6M,I365,TRUE,_xll.ohTrigger(RecalcTrigger,Trigger6M)),NA())</f>
        <v>-1.1834642815333751E-3</v>
      </c>
      <c r="Q365" s="145">
        <f>IFERROR(_xll.qlIndexFixing(ONIndex1Y,I365,TRUE,_xll.ohTrigger(RecalcTrigger,Trigger1Y)),NA())</f>
        <v>2.5617678282685574E-4</v>
      </c>
    </row>
    <row r="366" spans="2:17" x14ac:dyDescent="0.2">
      <c r="B366" s="39" t="s">
        <v>17</v>
      </c>
      <c r="D366" s="42">
        <f>_xll.qlCalendarAdvance(Calendar,$D365,B366,"f",FALSE)</f>
        <v>43244</v>
      </c>
      <c r="E366" s="139">
        <f>_xll.qlInterestRateIndexValueDate(IndexON,D366)</f>
        <v>43244</v>
      </c>
      <c r="F366" s="155">
        <f>IFERROR(_xll.qlIndexFixing(IndexON,D366,TRUE,_xll.ohTrigger(RecalcTrigger,TriggerON)),NA())</f>
        <v>-3.1594096751197398E-3</v>
      </c>
      <c r="H366" s="42">
        <f>_xll.qlCalendarAdvance(Calendar,$H365,B366,"f",FALSE)</f>
        <v>43244</v>
      </c>
      <c r="I366" s="139">
        <f>_xll.qlInterestRateIndexValueDate(Index1M,$H366)</f>
        <v>43248</v>
      </c>
      <c r="J366" s="144">
        <f>IFERROR(_xll.qlIndexFixing(Index1M,$H366,TRUE,_xll.ohTrigger(RecalcTrigger,Trigger1M)),NA())</f>
        <v>-3.3665667299640203E-3</v>
      </c>
      <c r="K366" s="44">
        <f>IFERROR(_xll.qlIndexFixing(Index3M,H366,TRUE,_xll.ohTrigger(RecalcTrigger,Trigger3M)),NA())</f>
        <v>-2.2559708360051552E-3</v>
      </c>
      <c r="L366" s="44">
        <f>IFERROR(_xll.qlIndexFixing(Index6M,$H366,TRUE,_xll.ohTrigger(RecalcTrigger,Trigger6M)),NA())</f>
        <v>-9.7364227253441456E-4</v>
      </c>
      <c r="M366" s="145">
        <f>IFERROR(_xll.qlIndexFixing(Index1Y,$H366,TRUE,_xll.ohTrigger(RecalcTrigger,Trigger1Y)),NA())</f>
        <v>6.3780758202420823E-4</v>
      </c>
      <c r="N366" s="144">
        <f>IFERROR(_xll.qlIndexFixing(ONIndex1M,I366,TRUE,_xll.ohTrigger(RecalcTrigger,Trigger1M)),NA())</f>
        <v>-3.3821887266860529E-3</v>
      </c>
      <c r="O366" s="44">
        <f>IFERROR(_xll.qlIndexFixing(ONIndex3M,I366,TRUE,_xll.ohTrigger(RecalcTrigger,Trigger3M)),NA())</f>
        <v>-2.3100219449290194E-3</v>
      </c>
      <c r="P366" s="44">
        <f>IFERROR(_xll.qlIndexFixing(ONIndex6M,I366,TRUE,_xll.ohTrigger(RecalcTrigger,Trigger6M)),NA())</f>
        <v>-1.1805748545157257E-3</v>
      </c>
      <c r="Q366" s="145">
        <f>IFERROR(_xll.qlIndexFixing(ONIndex1Y,I366,TRUE,_xll.ohTrigger(RecalcTrigger,Trigger1Y)),NA())</f>
        <v>2.5445179275607188E-4</v>
      </c>
    </row>
    <row r="367" spans="2:17" x14ac:dyDescent="0.2">
      <c r="B367" s="39" t="s">
        <v>17</v>
      </c>
      <c r="D367" s="42">
        <f>_xll.qlCalendarAdvance(Calendar,$D366,B367,"f",FALSE)</f>
        <v>43245</v>
      </c>
      <c r="E367" s="139">
        <f>_xll.qlInterestRateIndexValueDate(IndexON,D367)</f>
        <v>43245</v>
      </c>
      <c r="F367" s="155">
        <f>IFERROR(_xll.qlIndexFixing(IndexON,D367,TRUE,_xll.ohTrigger(RecalcTrigger,TriggerON)),NA())</f>
        <v>-3.1575508365699889E-3</v>
      </c>
      <c r="H367" s="42">
        <f>_xll.qlCalendarAdvance(Calendar,$H366,B367,"f",FALSE)</f>
        <v>43245</v>
      </c>
      <c r="I367" s="139">
        <f>_xll.qlInterestRateIndexValueDate(Index1M,$H367)</f>
        <v>43249</v>
      </c>
      <c r="J367" s="144">
        <f>IFERROR(_xll.qlIndexFixing(Index1M,$H367,TRUE,_xll.ohTrigger(RecalcTrigger,Trigger1M)),NA())</f>
        <v>-3.3653728605052432E-3</v>
      </c>
      <c r="K367" s="44">
        <f>IFERROR(_xll.qlIndexFixing(Index3M,H367,TRUE,_xll.ohTrigger(RecalcTrigger,Trigger3M)),NA())</f>
        <v>-2.2546647212574938E-3</v>
      </c>
      <c r="L367" s="44">
        <f>IFERROR(_xll.qlIndexFixing(Index6M,$H367,TRUE,_xll.ohTrigger(RecalcTrigger,Trigger6M)),NA())</f>
        <v>-9.7089904829230354E-4</v>
      </c>
      <c r="M367" s="145">
        <f>IFERROR(_xll.qlIndexFixing(Index1Y,$H367,TRUE,_xll.ohTrigger(RecalcTrigger,Trigger1Y)),NA())</f>
        <v>6.4110627463707958E-4</v>
      </c>
      <c r="N367" s="144">
        <f>IFERROR(_xll.qlIndexFixing(ONIndex1M,I367,TRUE,_xll.ohTrigger(RecalcTrigger,Trigger1M)),NA())</f>
        <v>-3.381087519400694E-3</v>
      </c>
      <c r="O367" s="44">
        <f>IFERROR(_xll.qlIndexFixing(ONIndex3M,I367,TRUE,_xll.ohTrigger(RecalcTrigger,Trigger3M)),NA())</f>
        <v>-2.3082613151270692E-3</v>
      </c>
      <c r="P367" s="44">
        <f>IFERROR(_xll.qlIndexFixing(ONIndex6M,I367,TRUE,_xll.ohTrigger(RecalcTrigger,Trigger6M)),NA())</f>
        <v>-1.1777902137177776E-3</v>
      </c>
      <c r="Q367" s="145">
        <f>IFERROR(_xll.qlIndexFixing(ONIndex1Y,I367,TRUE,_xll.ohTrigger(RecalcTrigger,Trigger1Y)),NA())</f>
        <v>2.5257658204935751E-4</v>
      </c>
    </row>
    <row r="368" spans="2:17" x14ac:dyDescent="0.2">
      <c r="B368" s="39" t="s">
        <v>17</v>
      </c>
      <c r="D368" s="42">
        <f>_xll.qlCalendarAdvance(Calendar,$D367,B368,"f",FALSE)</f>
        <v>43248</v>
      </c>
      <c r="E368" s="139">
        <f>_xll.qlInterestRateIndexValueDate(IndexON,D368)</f>
        <v>43248</v>
      </c>
      <c r="F368" s="155">
        <f>IFERROR(_xll.qlIndexFixing(IndexON,D368,TRUE,_xll.ohTrigger(RecalcTrigger,TriggerON)),NA())</f>
        <v>-3.1558210871729386E-3</v>
      </c>
      <c r="H368" s="42">
        <f>_xll.qlCalendarAdvance(Calendar,$H367,B368,"f",FALSE)</f>
        <v>43248</v>
      </c>
      <c r="I368" s="139">
        <f>_xll.qlInterestRateIndexValueDate(Index1M,$H368)</f>
        <v>43250</v>
      </c>
      <c r="J368" s="144">
        <f>IFERROR(_xll.qlIndexFixing(Index1M,$H368,TRUE,_xll.ohTrigger(RecalcTrigger,Trigger1M)),NA())</f>
        <v>-3.3648074744858647E-3</v>
      </c>
      <c r="K368" s="44">
        <f>IFERROR(_xll.qlIndexFixing(Index3M,H368,TRUE,_xll.ohTrigger(RecalcTrigger,Trigger3M)),NA())</f>
        <v>-2.2533592812913677E-3</v>
      </c>
      <c r="L368" s="44">
        <f>IFERROR(_xll.qlIndexFixing(Index6M,$H368,TRUE,_xll.ohTrigger(RecalcTrigger,Trigger6M)),NA())</f>
        <v>-9.6814946020465495E-4</v>
      </c>
      <c r="M368" s="145">
        <f>IFERROR(_xll.qlIndexFixing(Index1Y,$H368,TRUE,_xll.ohTrigger(RecalcTrigger,Trigger1Y)),NA())</f>
        <v>6.444243698791528E-4</v>
      </c>
      <c r="N368" s="144">
        <f>IFERROR(_xll.qlIndexFixing(ONIndex1M,I368,TRUE,_xll.ohTrigger(RecalcTrigger,Trigger1M)),NA())</f>
        <v>-3.3788304982040884E-3</v>
      </c>
      <c r="O368" s="44">
        <f>IFERROR(_xll.qlIndexFixing(ONIndex3M,I368,TRUE,_xll.ohTrigger(RecalcTrigger,Trigger3M)),NA())</f>
        <v>-2.3048561043736981E-3</v>
      </c>
      <c r="P368" s="44">
        <f>IFERROR(_xll.qlIndexFixing(ONIndex6M,I368,TRUE,_xll.ohTrigger(RecalcTrigger,Trigger6M)),NA())</f>
        <v>-1.1725705079967952E-3</v>
      </c>
      <c r="Q368" s="145">
        <f>IFERROR(_xll.qlIndexFixing(ONIndex1Y,I368,TRUE,_xll.ohTrigger(RecalcTrigger,Trigger1Y)),NA())</f>
        <v>2.4832098779903333E-4</v>
      </c>
    </row>
    <row r="369" spans="2:17" x14ac:dyDescent="0.2">
      <c r="B369" s="39" t="s">
        <v>17</v>
      </c>
      <c r="D369" s="42">
        <f>_xll.qlCalendarAdvance(Calendar,$D368,B369,"f",FALSE)</f>
        <v>43249</v>
      </c>
      <c r="E369" s="139">
        <f>_xll.qlInterestRateIndexValueDate(IndexON,D369)</f>
        <v>43249</v>
      </c>
      <c r="F369" s="155">
        <f>IFERROR(_xll.qlIndexFixing(IndexON,D369,TRUE,_xll.ohTrigger(RecalcTrigger,TriggerON)),NA())</f>
        <v>-3.1549796552088338E-3</v>
      </c>
      <c r="H369" s="42">
        <f>_xll.qlCalendarAdvance(Calendar,$H368,B369,"f",FALSE)</f>
        <v>43249</v>
      </c>
      <c r="I369" s="139">
        <f>_xll.qlInterestRateIndexValueDate(Index1M,$H369)</f>
        <v>43251</v>
      </c>
      <c r="J369" s="144">
        <f>IFERROR(_xll.qlIndexFixing(Index1M,$H369,TRUE,_xll.ohTrigger(RecalcTrigger,Trigger1M)),NA())</f>
        <v>-3.3642397278884511E-3</v>
      </c>
      <c r="K369" s="44">
        <f>IFERROR(_xll.qlIndexFixing(Index3M,H369,TRUE,_xll.ohTrigger(RecalcTrigger,Trigger3M)),NA())</f>
        <v>-2.2520539161427853E-3</v>
      </c>
      <c r="L369" s="44">
        <f>IFERROR(_xll.qlIndexFixing(Index6M,$H369,TRUE,_xll.ohTrigger(RecalcTrigger,Trigger6M)),NA())</f>
        <v>-9.6699183682850086E-4</v>
      </c>
      <c r="M369" s="145">
        <f>IFERROR(_xll.qlIndexFixing(Index1Y,$H369,TRUE,_xll.ohTrigger(RecalcTrigger,Trigger1Y)),NA())</f>
        <v>6.477622902273855E-4</v>
      </c>
      <c r="N369" s="144">
        <f>IFERROR(_xll.qlIndexFixing(ONIndex1M,I369,TRUE,_xll.ohTrigger(RecalcTrigger,Trigger1M)),NA())</f>
        <v>-3.3766138428115156E-3</v>
      </c>
      <c r="O369" s="44">
        <f>IFERROR(_xll.qlIndexFixing(ONIndex3M,I369,TRUE,_xll.ohTrigger(RecalcTrigger,Trigger3M)),NA())</f>
        <v>-2.301612677806375E-3</v>
      </c>
      <c r="P369" s="44">
        <f>IFERROR(_xll.qlIndexFixing(ONIndex6M,I369,TRUE,_xll.ohTrigger(RecalcTrigger,Trigger6M)),NA())</f>
        <v>-1.1677159413014948E-3</v>
      </c>
      <c r="Q369" s="145">
        <f>IFERROR(_xll.qlIndexFixing(ONIndex1Y,I369,TRUE,_xll.ohTrigger(RecalcTrigger,Trigger1Y)),NA())</f>
        <v>2.4355509792961527E-4</v>
      </c>
    </row>
    <row r="370" spans="2:17" x14ac:dyDescent="0.2">
      <c r="B370" s="39" t="s">
        <v>17</v>
      </c>
      <c r="D370" s="42">
        <f>_xll.qlCalendarAdvance(Calendar,$D369,B370,"f",FALSE)</f>
        <v>43250</v>
      </c>
      <c r="E370" s="139">
        <f>_xll.qlInterestRateIndexValueDate(IndexON,D370)</f>
        <v>43250</v>
      </c>
      <c r="F370" s="155">
        <f>IFERROR(_xll.qlIndexFixing(IndexON,D370,TRUE,_xll.ohTrigger(RecalcTrigger,TriggerON)),NA())</f>
        <v>-3.1541608622553952E-3</v>
      </c>
      <c r="H370" s="42">
        <f>_xll.qlCalendarAdvance(Calendar,$H369,B370,"f",FALSE)</f>
        <v>43250</v>
      </c>
      <c r="I370" s="139">
        <f>_xll.qlInterestRateIndexValueDate(Index1M,$H370)</f>
        <v>43252</v>
      </c>
      <c r="J370" s="144">
        <f>IFERROR(_xll.qlIndexFixing(Index1M,$H370,TRUE,_xll.ohTrigger(RecalcTrigger,Trigger1M)),NA())</f>
        <v>-3.3617474251662078E-3</v>
      </c>
      <c r="K370" s="44">
        <f>IFERROR(_xll.qlIndexFixing(Index3M,H370,TRUE,_xll.ohTrigger(RecalcTrigger,Trigger3M)),NA())</f>
        <v>-2.2493286825458914E-3</v>
      </c>
      <c r="L370" s="44">
        <f>IFERROR(_xll.qlIndexFixing(Index6M,$H370,TRUE,_xll.ohTrigger(RecalcTrigger,Trigger6M)),NA())</f>
        <v>-9.6101709657152963E-4</v>
      </c>
      <c r="M370" s="145">
        <f>IFERROR(_xll.qlIndexFixing(Index1Y,$H370,TRUE,_xll.ohTrigger(RecalcTrigger,Trigger1Y)),NA())</f>
        <v>6.5567435011540517E-4</v>
      </c>
      <c r="N370" s="144">
        <f>IFERROR(_xll.qlIndexFixing(ONIndex1M,I370,TRUE,_xll.ohTrigger(RecalcTrigger,Trigger1M)),NA())</f>
        <v>-3.375478045395397E-3</v>
      </c>
      <c r="O370" s="44">
        <f>IFERROR(_xll.qlIndexFixing(ONIndex3M,I370,TRUE,_xll.ohTrigger(RecalcTrigger,Trigger3M)),NA())</f>
        <v>-2.3000504537762367E-3</v>
      </c>
      <c r="P370" s="44">
        <f>IFERROR(_xll.qlIndexFixing(ONIndex6M,I370,TRUE,_xll.ohTrigger(RecalcTrigger,Trigger6M)),NA())</f>
        <v>-1.165467551746957E-3</v>
      </c>
      <c r="Q370" s="145">
        <f>IFERROR(_xll.qlIndexFixing(ONIndex1Y,I370,TRUE,_xll.ohTrigger(RecalcTrigger,Trigger1Y)),NA())</f>
        <v>2.4091495790301565E-4</v>
      </c>
    </row>
    <row r="371" spans="2:17" x14ac:dyDescent="0.2">
      <c r="B371" s="39" t="s">
        <v>17</v>
      </c>
      <c r="D371" s="42">
        <f>_xll.qlCalendarAdvance(Calendar,$D370,B371,"f",FALSE)</f>
        <v>43251</v>
      </c>
      <c r="E371" s="139">
        <f>_xll.qlInterestRateIndexValueDate(IndexON,D371)</f>
        <v>43251</v>
      </c>
      <c r="F371" s="155">
        <f>IFERROR(_xll.qlIndexFixing(IndexON,D371,TRUE,_xll.ohTrigger(RecalcTrigger,TriggerON)),NA())</f>
        <v>-3.1533648847315021E-3</v>
      </c>
      <c r="H371" s="42">
        <f>_xll.qlCalendarAdvance(Calendar,$H370,B371,"f",FALSE)</f>
        <v>43251</v>
      </c>
      <c r="I371" s="139">
        <f>_xll.qlInterestRateIndexValueDate(Index1M,$H371)</f>
        <v>43255</v>
      </c>
      <c r="J371" s="144">
        <f>IFERROR(_xll.qlIndexFixing(Index1M,$H371,TRUE,_xll.ohTrigger(RecalcTrigger,Trigger1M)),NA())</f>
        <v>-3.3587101583831824E-3</v>
      </c>
      <c r="K371" s="44">
        <f>IFERROR(_xll.qlIndexFixing(Index3M,H371,TRUE,_xll.ohTrigger(RecalcTrigger,Trigger3M)),NA())</f>
        <v>-2.2468210527636515E-3</v>
      </c>
      <c r="L371" s="44">
        <f>IFERROR(_xll.qlIndexFixing(Index6M,$H371,TRUE,_xll.ohTrigger(RecalcTrigger,Trigger6M)),NA())</f>
        <v>-9.5591495818488797E-4</v>
      </c>
      <c r="M371" s="145">
        <f>IFERROR(_xll.qlIndexFixing(Index1Y,$H371,TRUE,_xll.ohTrigger(RecalcTrigger,Trigger1Y)),NA())</f>
        <v>6.6132076006925587E-4</v>
      </c>
      <c r="N371" s="144">
        <f>IFERROR(_xll.qlIndexFixing(ONIndex1M,I371,TRUE,_xll.ohTrigger(RecalcTrigger,Trigger1M)),NA())</f>
        <v>-3.3743352300330542E-3</v>
      </c>
      <c r="O371" s="44">
        <f>IFERROR(_xll.qlIndexFixing(ONIndex3M,I371,TRUE,_xll.ohTrigger(RecalcTrigger,Trigger3M)),NA())</f>
        <v>-2.2985287897814288E-3</v>
      </c>
      <c r="P371" s="44">
        <f>IFERROR(_xll.qlIndexFixing(ONIndex6M,I371,TRUE,_xll.ohTrigger(RecalcTrigger,Trigger6M)),NA())</f>
        <v>-1.1633288761103699E-3</v>
      </c>
      <c r="Q371" s="145">
        <f>IFERROR(_xll.qlIndexFixing(ONIndex1Y,I371,TRUE,_xll.ohTrigger(RecalcTrigger,Trigger1Y)),NA())</f>
        <v>2.3811906662452031E-4</v>
      </c>
    </row>
    <row r="372" spans="2:17" x14ac:dyDescent="0.2">
      <c r="B372" s="39" t="s">
        <v>17</v>
      </c>
      <c r="D372" s="42">
        <f>_xll.qlCalendarAdvance(Calendar,$D371,B372,"f",FALSE)</f>
        <v>43252</v>
      </c>
      <c r="E372" s="139">
        <f>_xll.qlInterestRateIndexValueDate(IndexON,D372)</f>
        <v>43252</v>
      </c>
      <c r="F372" s="155">
        <f>IFERROR(_xll.qlIndexFixing(IndexON,D372,TRUE,_xll.ohTrigger(RecalcTrigger,TriggerON)),NA())</f>
        <v>-3.1518222680038122E-3</v>
      </c>
      <c r="H372" s="42">
        <f>_xll.qlCalendarAdvance(Calendar,$H371,B372,"f",FALSE)</f>
        <v>43252</v>
      </c>
      <c r="I372" s="139">
        <f>_xll.qlInterestRateIndexValueDate(Index1M,$H372)</f>
        <v>43256</v>
      </c>
      <c r="J372" s="144">
        <f>IFERROR(_xll.qlIndexFixing(Index1M,$H372,TRUE,_xll.ohTrigger(RecalcTrigger,Trigger1M)),NA())</f>
        <v>-3.3574684320187842E-3</v>
      </c>
      <c r="K372" s="44">
        <f>IFERROR(_xll.qlIndexFixing(Index3M,H372,TRUE,_xll.ohTrigger(RecalcTrigger,Trigger3M)),NA())</f>
        <v>-2.2455069105568582E-3</v>
      </c>
      <c r="L372" s="44">
        <f>IFERROR(_xll.qlIndexFixing(Index6M,$H372,TRUE,_xll.ohTrigger(RecalcTrigger,Trigger6M)),NA())</f>
        <v>-9.5312235850114895E-4</v>
      </c>
      <c r="M372" s="145">
        <f>IFERROR(_xll.qlIndexFixing(Index1Y,$H372,TRUE,_xll.ohTrigger(RecalcTrigger,Trigger1Y)),NA())</f>
        <v>6.6476423095631839E-4</v>
      </c>
      <c r="N372" s="144">
        <f>IFERROR(_xll.qlIndexFixing(ONIndex1M,I372,TRUE,_xll.ohTrigger(RecalcTrigger,Trigger1M)),NA())</f>
        <v>-3.3731853634710873E-3</v>
      </c>
      <c r="O372" s="44">
        <f>IFERROR(_xll.qlIndexFixing(ONIndex3M,I372,TRUE,_xll.ohTrigger(RecalcTrigger,Trigger3M)),NA())</f>
        <v>-2.297047978707667E-3</v>
      </c>
      <c r="P372" s="44">
        <f>IFERROR(_xll.qlIndexFixing(ONIndex6M,I372,TRUE,_xll.ohTrigger(RecalcTrigger,Trigger6M)),NA())</f>
        <v>-1.1613007356148231E-3</v>
      </c>
      <c r="Q372" s="145">
        <f>IFERROR(_xll.qlIndexFixing(ONIndex1Y,I372,TRUE,_xll.ohTrigger(RecalcTrigger,Trigger1Y)),NA())</f>
        <v>2.3516650259125527E-4</v>
      </c>
    </row>
    <row r="373" spans="2:17" x14ac:dyDescent="0.2">
      <c r="B373" s="39" t="s">
        <v>17</v>
      </c>
      <c r="D373" s="42">
        <f>_xll.qlCalendarAdvance(Calendar,$D372,B373,"f",FALSE)</f>
        <v>43255</v>
      </c>
      <c r="E373" s="139">
        <f>_xll.qlInterestRateIndexValueDate(IndexON,D373)</f>
        <v>43255</v>
      </c>
      <c r="F373" s="155">
        <f>IFERROR(_xll.qlIndexFixing(IndexON,D373,TRUE,_xll.ohTrigger(RecalcTrigger,TriggerON)),NA())</f>
        <v>-3.1504126563097756E-3</v>
      </c>
      <c r="H373" s="42">
        <f>_xll.qlCalendarAdvance(Calendar,$H372,B373,"f",FALSE)</f>
        <v>43255</v>
      </c>
      <c r="I373" s="139">
        <f>_xll.qlInterestRateIndexValueDate(Index1M,$H373)</f>
        <v>43257</v>
      </c>
      <c r="J373" s="144">
        <f>IFERROR(_xll.qlIndexFixing(Index1M,$H373,TRUE,_xll.ohTrigger(RecalcTrigger,Trigger1M)),NA())</f>
        <v>-3.3562192069420682E-3</v>
      </c>
      <c r="K373" s="44">
        <f>IFERROR(_xll.qlIndexFixing(Index3M,H373,TRUE,_xll.ohTrigger(RecalcTrigger,Trigger3M)),NA())</f>
        <v>-2.2441891523677687E-3</v>
      </c>
      <c r="L373" s="44">
        <f>IFERROR(_xll.qlIndexFixing(Index6M,$H373,TRUE,_xll.ohTrigger(RecalcTrigger,Trigger6M)),NA())</f>
        <v>-9.5031919106352484E-4</v>
      </c>
      <c r="M373" s="145">
        <f>IFERROR(_xll.qlIndexFixing(Index1Y,$H373,TRUE,_xll.ohTrigger(RecalcTrigger,Trigger1Y)),NA())</f>
        <v>6.6823011452725402E-4</v>
      </c>
      <c r="N373" s="144">
        <f>IFERROR(_xll.qlIndexFixing(ONIndex1M,I373,TRUE,_xll.ohTrigger(RecalcTrigger,Trigger1M)),NA())</f>
        <v>-3.3708303969826048E-3</v>
      </c>
      <c r="O373" s="44">
        <f>IFERROR(_xll.qlIndexFixing(ONIndex3M,I373,TRUE,_xll.ohTrigger(RecalcTrigger,Trigger3M)),NA())</f>
        <v>-2.2942093773536953E-3</v>
      </c>
      <c r="P373" s="44">
        <f>IFERROR(_xll.qlIndexFixing(ONIndex6M,I373,TRUE,_xll.ohTrigger(RecalcTrigger,Trigger6M)),NA())</f>
        <v>-1.1576132887736179E-3</v>
      </c>
      <c r="Q373" s="145">
        <f>IFERROR(_xll.qlIndexFixing(ONIndex1Y,I373,TRUE,_xll.ohTrigger(RecalcTrigger,Trigger1Y)),NA())</f>
        <v>2.2873466832606937E-4</v>
      </c>
    </row>
    <row r="374" spans="2:17" x14ac:dyDescent="0.2">
      <c r="B374" s="39" t="s">
        <v>17</v>
      </c>
      <c r="D374" s="42">
        <f>_xll.qlCalendarAdvance(Calendar,$D373,B374,"f",FALSE)</f>
        <v>43256</v>
      </c>
      <c r="E374" s="139">
        <f>_xll.qlInterestRateIndexValueDate(IndexON,D374)</f>
        <v>43256</v>
      </c>
      <c r="F374" s="155">
        <f>IFERROR(_xll.qlIndexFixing(IndexON,D374,TRUE,_xll.ohTrigger(RecalcTrigger,TriggerON)),NA())</f>
        <v>-3.1497334018970591E-3</v>
      </c>
      <c r="H374" s="42">
        <f>_xll.qlCalendarAdvance(Calendar,$H373,B374,"f",FALSE)</f>
        <v>43256</v>
      </c>
      <c r="I374" s="139">
        <f>_xll.qlInterestRateIndexValueDate(Index1M,$H374)</f>
        <v>43258</v>
      </c>
      <c r="J374" s="144">
        <f>IFERROR(_xll.qlIndexFixing(Index1M,$H374,TRUE,_xll.ohTrigger(RecalcTrigger,Trigger1M)),NA())</f>
        <v>-3.353627624530231E-3</v>
      </c>
      <c r="K374" s="44">
        <f>IFERROR(_xll.qlIndexFixing(Index3M,H374,TRUE,_xll.ohTrigger(RecalcTrigger,Trigger3M)),NA())</f>
        <v>-2.2428671478923129E-3</v>
      </c>
      <c r="L374" s="44">
        <f>IFERROR(_xll.qlIndexFixing(Index6M,$H374,TRUE,_xll.ohTrigger(RecalcTrigger,Trigger6M)),NA())</f>
        <v>-9.4750484034580645E-4</v>
      </c>
      <c r="M374" s="145">
        <f>IFERROR(_xll.qlIndexFixing(Index1Y,$H374,TRUE,_xll.ohTrigger(RecalcTrigger,Trigger1Y)),NA())</f>
        <v>6.7171885083268899E-4</v>
      </c>
      <c r="N374" s="144">
        <f>IFERROR(_xll.qlIndexFixing(ONIndex1M,I374,TRUE,_xll.ohTrigger(RecalcTrigger,Trigger1M)),NA())</f>
        <v>-3.3685147194795206E-3</v>
      </c>
      <c r="O374" s="44">
        <f>IFERROR(_xll.qlIndexFixing(ONIndex3M,I374,TRUE,_xll.ohTrigger(RecalcTrigger,Trigger3M)),NA())</f>
        <v>-2.2915391233357951E-3</v>
      </c>
      <c r="P374" s="44">
        <f>IFERROR(_xll.qlIndexFixing(ONIndex6M,I374,TRUE,_xll.ohTrigger(RecalcTrigger,Trigger6M)),NA())</f>
        <v>-1.1543099495447962E-3</v>
      </c>
      <c r="Q374" s="145">
        <f>IFERROR(_xll.qlIndexFixing(ONIndex1Y,I374,TRUE,_xll.ohTrigger(RecalcTrigger,Trigger1Y)),NA())</f>
        <v>2.2177108317755767E-4</v>
      </c>
    </row>
    <row r="375" spans="2:17" x14ac:dyDescent="0.2">
      <c r="B375" s="39" t="s">
        <v>17</v>
      </c>
      <c r="D375" s="42">
        <f>_xll.qlCalendarAdvance(Calendar,$D374,B375,"f",FALSE)</f>
        <v>43257</v>
      </c>
      <c r="E375" s="139">
        <f>_xll.qlInterestRateIndexValueDate(IndexON,D375)</f>
        <v>43257</v>
      </c>
      <c r="F375" s="155">
        <f>IFERROR(_xll.qlIndexFixing(IndexON,D375,TRUE,_xll.ohTrigger(RecalcTrigger,TriggerON)),NA())</f>
        <v>-3.1490780213472291E-3</v>
      </c>
      <c r="H375" s="42">
        <f>_xll.qlCalendarAdvance(Calendar,$H374,B375,"f",FALSE)</f>
        <v>43257</v>
      </c>
      <c r="I375" s="139">
        <f>_xll.qlInterestRateIndexValueDate(Index1M,$H375)</f>
        <v>43259</v>
      </c>
      <c r="J375" s="144">
        <f>IFERROR(_xll.qlIndexFixing(Index1M,$H375,TRUE,_xll.ohTrigger(RecalcTrigger,Trigger1M)),NA())</f>
        <v>-3.3530281474624863E-3</v>
      </c>
      <c r="K375" s="44">
        <f>IFERROR(_xll.qlIndexFixing(Index3M,H375,TRUE,_xll.ohTrigger(RecalcTrigger,Trigger3M)),NA())</f>
        <v>-2.2400335345656407E-3</v>
      </c>
      <c r="L375" s="44">
        <f>IFERROR(_xll.qlIndexFixing(Index6M,$H375,TRUE,_xll.ohTrigger(RecalcTrigger,Trigger6M)),NA())</f>
        <v>-9.4135536876759865E-4</v>
      </c>
      <c r="M375" s="145">
        <f>IFERROR(_xll.qlIndexFixing(Index1Y,$H375,TRUE,_xll.ohTrigger(RecalcTrigger,Trigger1Y)),NA())</f>
        <v>6.7986478802694943E-4</v>
      </c>
      <c r="N375" s="144">
        <f>IFERROR(_xll.qlIndexFixing(ONIndex1M,I375,TRUE,_xll.ohTrigger(RecalcTrigger,Trigger1M)),NA())</f>
        <v>-3.3673290976388159E-3</v>
      </c>
      <c r="O375" s="44">
        <f>IFERROR(_xll.qlIndexFixing(ONIndex3M,I375,TRUE,_xll.ohTrigger(RecalcTrigger,Trigger3M)),NA())</f>
        <v>-2.2902669714319757E-3</v>
      </c>
      <c r="P375" s="44">
        <f>IFERROR(_xll.qlIndexFixing(ONIndex6M,I375,TRUE,_xll.ohTrigger(RecalcTrigger,Trigger6M)),NA())</f>
        <v>-1.1528468030608252E-3</v>
      </c>
      <c r="Q375" s="145">
        <f>IFERROR(_xll.qlIndexFixing(ONIndex1Y,I375,TRUE,_xll.ohTrigger(RecalcTrigger,Trigger1Y)),NA())</f>
        <v>2.180213289104671E-4</v>
      </c>
    </row>
    <row r="376" spans="2:17" x14ac:dyDescent="0.2">
      <c r="B376" s="39" t="s">
        <v>17</v>
      </c>
      <c r="D376" s="42">
        <f>_xll.qlCalendarAdvance(Calendar,$D375,B376,"f",FALSE)</f>
        <v>43258</v>
      </c>
      <c r="E376" s="139">
        <f>_xll.qlInterestRateIndexValueDate(IndexON,D376)</f>
        <v>43258</v>
      </c>
      <c r="F376" s="155">
        <f>IFERROR(_xll.qlIndexFixing(IndexON,D376,TRUE,_xll.ohTrigger(RecalcTrigger,TriggerON)),NA())</f>
        <v>-3.1484466911990694E-3</v>
      </c>
      <c r="H376" s="42">
        <f>_xll.qlCalendarAdvance(Calendar,$H375,B376,"f",FALSE)</f>
        <v>43258</v>
      </c>
      <c r="I376" s="139">
        <f>_xll.qlInterestRateIndexValueDate(Index1M,$H376)</f>
        <v>43262</v>
      </c>
      <c r="J376" s="144">
        <f>IFERROR(_xll.qlIndexFixing(Index1M,$H376,TRUE,_xll.ohTrigger(RecalcTrigger,Trigger1M)),NA())</f>
        <v>-3.3498594359868683E-3</v>
      </c>
      <c r="K376" s="44">
        <f>IFERROR(_xll.qlIndexFixing(Index3M,H376,TRUE,_xll.ohTrigger(RecalcTrigger,Trigger3M)),NA())</f>
        <v>-2.2375239093281006E-3</v>
      </c>
      <c r="L376" s="44">
        <f>IFERROR(_xll.qlIndexFixing(Index6M,$H376,TRUE,_xll.ohTrigger(RecalcTrigger,Trigger6M)),NA())</f>
        <v>-9.3612314111265896E-4</v>
      </c>
      <c r="M376" s="145">
        <f>IFERROR(_xll.qlIndexFixing(Index1Y,$H376,TRUE,_xll.ohTrigger(RecalcTrigger,Trigger1Y)),NA())</f>
        <v>6.8591121231182208E-4</v>
      </c>
      <c r="N376" s="144">
        <f>IFERROR(_xll.qlIndexFixing(ONIndex1M,I376,TRUE,_xll.ohTrigger(RecalcTrigger,Trigger1M)),NA())</f>
        <v>-3.3661362247583426E-3</v>
      </c>
      <c r="O376" s="44">
        <f>IFERROR(_xll.qlIndexFixing(ONIndex3M,I376,TRUE,_xll.ohTrigger(RecalcTrigger,Trigger3M)),NA())</f>
        <v>-2.2890374301232086E-3</v>
      </c>
      <c r="P376" s="44">
        <f>IFERROR(_xll.qlIndexFixing(ONIndex6M,I376,TRUE,_xll.ohTrigger(RecalcTrigger,Trigger6M)),NA())</f>
        <v>-1.1514991192562718E-3</v>
      </c>
      <c r="Q376" s="145">
        <f>IFERROR(_xll.qlIndexFixing(ONIndex1Y,I376,TRUE,_xll.ohTrigger(RecalcTrigger,Trigger1Y)),NA())</f>
        <v>2.1410937135257768E-4</v>
      </c>
    </row>
    <row r="377" spans="2:17" x14ac:dyDescent="0.2">
      <c r="B377" s="39" t="s">
        <v>17</v>
      </c>
      <c r="D377" s="42">
        <f>_xll.qlCalendarAdvance(Calendar,$D376,B377,"f",FALSE)</f>
        <v>43259</v>
      </c>
      <c r="E377" s="139">
        <f>_xll.qlInterestRateIndexValueDate(IndexON,D377)</f>
        <v>43259</v>
      </c>
      <c r="F377" s="155">
        <f>IFERROR(_xll.qlIndexFixing(IndexON,D377,TRUE,_xll.ohTrigger(RecalcTrigger,TriggerON)),NA())</f>
        <v>-3.1472375662922047E-3</v>
      </c>
      <c r="H377" s="42">
        <f>_xll.qlCalendarAdvance(Calendar,$H376,B377,"f",FALSE)</f>
        <v>43259</v>
      </c>
      <c r="I377" s="139">
        <f>_xll.qlInterestRateIndexValueDate(Index1M,$H377)</f>
        <v>43263</v>
      </c>
      <c r="J377" s="144">
        <f>IFERROR(_xll.qlIndexFixing(Index1M,$H377,TRUE,_xll.ohTrigger(RecalcTrigger,Trigger1M)),NA())</f>
        <v>-3.3485645196993374E-3</v>
      </c>
      <c r="K377" s="44">
        <f>IFERROR(_xll.qlIndexFixing(Index3M,H377,TRUE,_xll.ohTrigger(RecalcTrigger,Trigger3M)),NA())</f>
        <v>-2.2361710671446058E-3</v>
      </c>
      <c r="L377" s="44">
        <f>IFERROR(_xll.qlIndexFixing(Index6M,$H377,TRUE,_xll.ohTrigger(RecalcTrigger,Trigger6M)),NA())</f>
        <v>-9.3324348805413795E-4</v>
      </c>
      <c r="M377" s="145">
        <f>IFERROR(_xll.qlIndexFixing(Index1Y,$H377,TRUE,_xll.ohTrigger(RecalcTrigger,Trigger1Y)),NA())</f>
        <v>6.8952090094924273E-4</v>
      </c>
      <c r="N377" s="144">
        <f>IFERROR(_xll.qlIndexFixing(ONIndex1M,I377,TRUE,_xll.ohTrigger(RecalcTrigger,Trigger1M)),NA())</f>
        <v>-3.3649360677046047E-3</v>
      </c>
      <c r="O377" s="44">
        <f>IFERROR(_xll.qlIndexFixing(ONIndex3M,I377,TRUE,_xll.ohTrigger(RecalcTrigger,Trigger3M)),NA())</f>
        <v>-2.2878507925350178E-3</v>
      </c>
      <c r="P377" s="44">
        <f>IFERROR(_xll.qlIndexFixing(ONIndex6M,I377,TRUE,_xll.ohTrigger(RecalcTrigger,Trigger6M)),NA())</f>
        <v>-1.1502677191144173E-3</v>
      </c>
      <c r="Q377" s="145">
        <f>IFERROR(_xll.qlIndexFixing(ONIndex1Y,I377,TRUE,_xll.ohTrigger(RecalcTrigger,Trigger1Y)),NA())</f>
        <v>2.1003428868127116E-4</v>
      </c>
    </row>
    <row r="378" spans="2:17" x14ac:dyDescent="0.2">
      <c r="B378" s="39" t="s">
        <v>17</v>
      </c>
      <c r="D378" s="42">
        <f>_xll.qlCalendarAdvance(Calendar,$D377,B378,"f",FALSE)</f>
        <v>43262</v>
      </c>
      <c r="E378" s="139">
        <f>_xll.qlInterestRateIndexValueDate(IndexON,D378)</f>
        <v>43262</v>
      </c>
      <c r="F378" s="155">
        <f>IFERROR(_xll.qlIndexFixing(IndexON,D378,TRUE,_xll.ohTrigger(RecalcTrigger,TriggerON)),NA())</f>
        <v>-3.1461654026809782E-3</v>
      </c>
      <c r="H378" s="42">
        <f>_xll.qlCalendarAdvance(Calendar,$H377,B378,"f",FALSE)</f>
        <v>43262</v>
      </c>
      <c r="I378" s="139">
        <f>_xll.qlInterestRateIndexValueDate(Index1M,$H378)</f>
        <v>43264</v>
      </c>
      <c r="J378" s="144">
        <f>IFERROR(_xll.qlIndexFixing(Index1M,$H378,TRUE,_xll.ohTrigger(RecalcTrigger,Trigger1M)),NA())</f>
        <v>-3.3472618717165226E-3</v>
      </c>
      <c r="K378" s="44">
        <f>IFERROR(_xll.qlIndexFixing(Index3M,H378,TRUE,_xll.ohTrigger(RecalcTrigger,Trigger3M)),NA())</f>
        <v>-2.2348101058231404E-3</v>
      </c>
      <c r="L378" s="44">
        <f>IFERROR(_xll.qlIndexFixing(Index6M,$H378,TRUE,_xll.ohTrigger(RecalcTrigger,Trigger6M)),NA())</f>
        <v>-9.3034886672636993E-4</v>
      </c>
      <c r="M378" s="145">
        <f>IFERROR(_xll.qlIndexFixing(Index1Y,$H378,TRUE,_xll.ohTrigger(RecalcTrigger,Trigger1Y)),NA())</f>
        <v>6.9315613536585394E-4</v>
      </c>
      <c r="N378" s="144">
        <f>IFERROR(_xll.qlIndexFixing(ONIndex1M,I378,TRUE,_xll.ohTrigger(RecalcTrigger,Trigger1M)),NA())</f>
        <v>-3.3624798996223504E-3</v>
      </c>
      <c r="O378" s="44">
        <f>IFERROR(_xll.qlIndexFixing(ONIndex3M,I378,TRUE,_xll.ohTrigger(RecalcTrigger,Trigger3M)),NA())</f>
        <v>-2.2856074826638206E-3</v>
      </c>
      <c r="P378" s="44">
        <f>IFERROR(_xll.qlIndexFixing(ONIndex6M,I378,TRUE,_xll.ohTrigger(RecalcTrigger,Trigger6M)),NA())</f>
        <v>-1.148192975350959E-3</v>
      </c>
      <c r="Q378" s="145">
        <f>IFERROR(_xll.qlIndexFixing(ONIndex1Y,I378,TRUE,_xll.ohTrigger(RecalcTrigger,Trigger1Y)),NA())</f>
        <v>2.0133587743664805E-4</v>
      </c>
    </row>
    <row r="379" spans="2:17" x14ac:dyDescent="0.2">
      <c r="B379" s="39" t="s">
        <v>17</v>
      </c>
      <c r="D379" s="42">
        <f>_xll.qlCalendarAdvance(Calendar,$D378,B379,"f",FALSE)</f>
        <v>43263</v>
      </c>
      <c r="E379" s="139">
        <f>_xll.qlInterestRateIndexValueDate(IndexON,D379)</f>
        <v>43263</v>
      </c>
      <c r="F379" s="155">
        <f>IFERROR(_xll.qlIndexFixing(IndexON,D379,TRUE,_xll.ohTrigger(RecalcTrigger,TriggerON)),NA())</f>
        <v>-3.1456569706644899E-3</v>
      </c>
      <c r="H379" s="42">
        <f>_xll.qlCalendarAdvance(Calendar,$H378,B379,"f",FALSE)</f>
        <v>43263</v>
      </c>
      <c r="I379" s="139">
        <f>_xll.qlInterestRateIndexValueDate(Index1M,$H379)</f>
        <v>43265</v>
      </c>
      <c r="J379" s="144">
        <f>IFERROR(_xll.qlIndexFixing(Index1M,$H379,TRUE,_xll.ohTrigger(RecalcTrigger,Trigger1M)),NA())</f>
        <v>-3.3445617095477498E-3</v>
      </c>
      <c r="K379" s="44">
        <f>IFERROR(_xll.qlIndexFixing(Index3M,H379,TRUE,_xll.ohTrigger(RecalcTrigger,Trigger3M)),NA())</f>
        <v>-2.2334403647160809E-3</v>
      </c>
      <c r="L379" s="44">
        <f>IFERROR(_xll.qlIndexFixing(Index6M,$H379,TRUE,_xll.ohTrigger(RecalcTrigger,Trigger6M)),NA())</f>
        <v>-9.2743863098872757E-4</v>
      </c>
      <c r="M379" s="145">
        <f>IFERROR(_xll.qlIndexFixing(Index1Y,$H379,TRUE,_xll.ohTrigger(RecalcTrigger,Trigger1Y)),NA())</f>
        <v>6.9681737319427254E-4</v>
      </c>
      <c r="N379" s="144">
        <f>IFERROR(_xll.qlIndexFixing(ONIndex1M,I379,TRUE,_xll.ohTrigger(RecalcTrigger,Trigger1M)),NA())</f>
        <v>-3.3600619313700619E-3</v>
      </c>
      <c r="O379" s="44">
        <f>IFERROR(_xll.qlIndexFixing(ONIndex3M,I379,TRUE,_xll.ohTrigger(RecalcTrigger,Trigger3M)),NA())</f>
        <v>-2.2835391368225544E-3</v>
      </c>
      <c r="P379" s="44">
        <f>IFERROR(_xll.qlIndexFixing(ONIndex6M,I379,TRUE,_xll.ohTrigger(RecalcTrigger,Trigger6M)),NA())</f>
        <v>-1.1465213805150754E-3</v>
      </c>
      <c r="Q379" s="145">
        <f>IFERROR(_xll.qlIndexFixing(ONIndex1Y,I379,TRUE,_xll.ohTrigger(RecalcTrigger,Trigger1Y)),NA())</f>
        <v>1.9208427368688774E-4</v>
      </c>
    </row>
    <row r="380" spans="2:17" x14ac:dyDescent="0.2">
      <c r="B380" s="39" t="s">
        <v>17</v>
      </c>
      <c r="D380" s="42">
        <f>_xll.qlCalendarAdvance(Calendar,$D379,B380,"f",FALSE)</f>
        <v>43264</v>
      </c>
      <c r="E380" s="139">
        <f>_xll.qlInterestRateIndexValueDate(IndexON,D380)</f>
        <v>43264</v>
      </c>
      <c r="F380" s="155">
        <f>IFERROR(_xll.qlIndexFixing(IndexON,D380,TRUE,_xll.ohTrigger(RecalcTrigger,TriggerON)),NA())</f>
        <v>-3.1451736477228209E-3</v>
      </c>
      <c r="H380" s="42">
        <f>_xll.qlCalendarAdvance(Calendar,$H379,B380,"f",FALSE)</f>
        <v>43264</v>
      </c>
      <c r="I380" s="139">
        <f>_xll.qlInterestRateIndexValueDate(Index1M,$H380)</f>
        <v>43266</v>
      </c>
      <c r="J380" s="144">
        <f>IFERROR(_xll.qlIndexFixing(Index1M,$H380,TRUE,_xll.ohTrigger(RecalcTrigger,Trigger1M)),NA())</f>
        <v>-3.3439357281044159E-3</v>
      </c>
      <c r="K380" s="44">
        <f>IFERROR(_xll.qlIndexFixing(Index3M,H380,TRUE,_xll.ohTrigger(RecalcTrigger,Trigger3M)),NA())</f>
        <v>-2.2304542571318074E-3</v>
      </c>
      <c r="L380" s="44">
        <f>IFERROR(_xll.qlIndexFixing(Index6M,$H380,TRUE,_xll.ohTrigger(RecalcTrigger,Trigger6M)),NA())</f>
        <v>-9.2108889219390375E-4</v>
      </c>
      <c r="M380" s="145">
        <f>IFERROR(_xll.qlIndexFixing(Index1Y,$H380,TRUE,_xll.ohTrigger(RecalcTrigger,Trigger1Y)),NA())</f>
        <v>7.0521391508094689E-4</v>
      </c>
      <c r="N380" s="144">
        <f>IFERROR(_xll.qlIndexFixing(ONIndex1M,I380,TRUE,_xll.ohTrigger(RecalcTrigger,Trigger1M)),NA())</f>
        <v>-3.3588248538496401E-3</v>
      </c>
      <c r="O380" s="44">
        <f>IFERROR(_xll.qlIndexFixing(ONIndex3M,I380,TRUE,_xll.ohTrigger(RecalcTrigger,Trigger3M)),NA())</f>
        <v>-2.2825714114027562E-3</v>
      </c>
      <c r="P380" s="44">
        <f>IFERROR(_xll.qlIndexFixing(ONIndex6M,I380,TRUE,_xll.ohTrigger(RecalcTrigger,Trigger6M)),NA())</f>
        <v>-1.1458837174727066E-3</v>
      </c>
      <c r="Q380" s="145">
        <f>IFERROR(_xll.qlIndexFixing(ONIndex1Y,I380,TRUE,_xll.ohTrigger(RecalcTrigger,Trigger1Y)),NA())</f>
        <v>1.8717974010762362E-4</v>
      </c>
    </row>
    <row r="381" spans="2:17" x14ac:dyDescent="0.2">
      <c r="B381" s="39" t="s">
        <v>17</v>
      </c>
      <c r="D381" s="42">
        <f>_xll.qlCalendarAdvance(Calendar,$D380,B381,"f",FALSE)</f>
        <v>43265</v>
      </c>
      <c r="E381" s="139">
        <f>_xll.qlInterestRateIndexValueDate(IndexON,D381)</f>
        <v>43265</v>
      </c>
      <c r="F381" s="155">
        <f>IFERROR(_xll.qlIndexFixing(IndexON,D381,TRUE,_xll.ohTrigger(RecalcTrigger,TriggerON)),NA())</f>
        <v>-3.1447156099950746E-3</v>
      </c>
      <c r="H381" s="42">
        <f>_xll.qlCalendarAdvance(Calendar,$H380,B381,"f",FALSE)</f>
        <v>43265</v>
      </c>
      <c r="I381" s="139">
        <f>_xll.qlInterestRateIndexValueDate(Index1M,$H381)</f>
        <v>43269</v>
      </c>
      <c r="J381" s="144">
        <f>IFERROR(_xll.qlIndexFixing(Index1M,$H381,TRUE,_xll.ohTrigger(RecalcTrigger,Trigger1M)),NA())</f>
        <v>-3.3406314914570245E-3</v>
      </c>
      <c r="K381" s="44">
        <f>IFERROR(_xll.qlIndexFixing(Index3M,H381,TRUE,_xll.ohTrigger(RecalcTrigger,Trigger3M)),NA())</f>
        <v>-2.2278602377790377E-3</v>
      </c>
      <c r="L381" s="44">
        <f>IFERROR(_xll.qlIndexFixing(Index6M,$H381,TRUE,_xll.ohTrigger(RecalcTrigger,Trigger6M)),NA())</f>
        <v>-9.1562846809015847E-4</v>
      </c>
      <c r="M381" s="145">
        <f>IFERROR(_xll.qlIndexFixing(Index1Y,$H381,TRUE,_xll.ohTrigger(RecalcTrigger,Trigger1Y)),NA())</f>
        <v>7.117315992032009E-4</v>
      </c>
      <c r="N381" s="144">
        <f>IFERROR(_xll.qlIndexFixing(ONIndex1M,I381,TRUE,_xll.ohTrigger(RecalcTrigger,Trigger1M)),NA())</f>
        <v>-3.3575802923957454E-3</v>
      </c>
      <c r="O381" s="44">
        <f>IFERROR(_xll.qlIndexFixing(ONIndex3M,I381,TRUE,_xll.ohTrigger(RecalcTrigger,Trigger3M)),NA())</f>
        <v>-2.2816483474175087E-3</v>
      </c>
      <c r="P381" s="44">
        <f>IFERROR(_xll.qlIndexFixing(ONIndex6M,I381,TRUE,_xll.ohTrigger(RecalcTrigger,Trigger6M)),NA())</f>
        <v>-1.1453672657113501E-3</v>
      </c>
      <c r="Q381" s="145">
        <f>IFERROR(_xll.qlIndexFixing(ONIndex1Y,I381,TRUE,_xll.ohTrigger(RecalcTrigger,Trigger1Y)),NA())</f>
        <v>1.8210655103878537E-4</v>
      </c>
    </row>
    <row r="382" spans="2:17" x14ac:dyDescent="0.2">
      <c r="B382" s="39" t="s">
        <v>17</v>
      </c>
      <c r="D382" s="42">
        <f>_xll.qlCalendarAdvance(Calendar,$D381,B382,"f",FALSE)</f>
        <v>43266</v>
      </c>
      <c r="E382" s="139">
        <f>_xll.qlInterestRateIndexValueDate(IndexON,D382)</f>
        <v>43266</v>
      </c>
      <c r="F382" s="155">
        <f>IFERROR(_xll.qlIndexFixing(IndexON,D382,TRUE,_xll.ohTrigger(RecalcTrigger,TriggerON)),NA())</f>
        <v>-3.1438572457753722E-3</v>
      </c>
      <c r="H382" s="42">
        <f>_xll.qlCalendarAdvance(Calendar,$H381,B382,"f",FALSE)</f>
        <v>43266</v>
      </c>
      <c r="I382" s="139">
        <f>_xll.qlInterestRateIndexValueDate(Index1M,$H382)</f>
        <v>43270</v>
      </c>
      <c r="J382" s="144">
        <f>IFERROR(_xll.qlIndexFixing(Index1M,$H382,TRUE,_xll.ohTrigger(RecalcTrigger,Trigger1M)),NA())</f>
        <v>-3.3392817543496101E-3</v>
      </c>
      <c r="K382" s="44">
        <f>IFERROR(_xll.qlIndexFixing(Index3M,H382,TRUE,_xll.ohTrigger(RecalcTrigger,Trigger3M)),NA())</f>
        <v>-2.2264365363266554E-3</v>
      </c>
      <c r="L382" s="44">
        <f>IFERROR(_xll.qlIndexFixing(Index6M,$H382,TRUE,_xll.ohTrigger(RecalcTrigger,Trigger6M)),NA())</f>
        <v>-9.1263031514173692E-4</v>
      </c>
      <c r="M382" s="145">
        <f>IFERROR(_xll.qlIndexFixing(Index1Y,$H382,TRUE,_xll.ohTrigger(RecalcTrigger,Trigger1Y)),NA())</f>
        <v>7.1552980650957084E-4</v>
      </c>
      <c r="N382" s="144">
        <f>IFERROR(_xll.qlIndexFixing(ONIndex1M,I382,TRUE,_xll.ohTrigger(RecalcTrigger,Trigger1M)),NA())</f>
        <v>-3.3563282135151695E-3</v>
      </c>
      <c r="O382" s="44">
        <f>IFERROR(_xll.qlIndexFixing(ONIndex3M,I382,TRUE,_xll.ohTrigger(RecalcTrigger,Trigger3M)),NA())</f>
        <v>-2.2807611452657639E-3</v>
      </c>
      <c r="P382" s="44">
        <f>IFERROR(_xll.qlIndexFixing(ONIndex6M,I382,TRUE,_xll.ohTrigger(RecalcTrigger,Trigger6M)),NA())</f>
        <v>-1.1449728461743192E-3</v>
      </c>
      <c r="Q382" s="145">
        <f>IFERROR(_xll.qlIndexFixing(ONIndex1Y,I382,TRUE,_xll.ohTrigger(RecalcTrigger,Trigger1Y)),NA())</f>
        <v>1.7686378489756294E-4</v>
      </c>
    </row>
    <row r="383" spans="2:17" x14ac:dyDescent="0.2">
      <c r="B383" s="39" t="s">
        <v>17</v>
      </c>
      <c r="D383" s="42">
        <f>_xll.qlCalendarAdvance(Calendar,$D382,B383,"f",FALSE)</f>
        <v>43269</v>
      </c>
      <c r="E383" s="139">
        <f>_xll.qlInterestRateIndexValueDate(IndexON,D383)</f>
        <v>43269</v>
      </c>
      <c r="F383" s="155">
        <f>IFERROR(_xll.qlIndexFixing(IndexON,D383,TRUE,_xll.ohTrigger(RecalcTrigger,TriggerON)),NA())</f>
        <v>-3.1431398414794032E-3</v>
      </c>
      <c r="H383" s="42">
        <f>_xll.qlCalendarAdvance(Calendar,$H382,B383,"f",FALSE)</f>
        <v>43269</v>
      </c>
      <c r="I383" s="139">
        <f>_xll.qlInterestRateIndexValueDate(Index1M,$H383)</f>
        <v>43271</v>
      </c>
      <c r="J383" s="144">
        <f>IFERROR(_xll.qlIndexFixing(Index1M,$H383,TRUE,_xll.ohTrigger(RecalcTrigger,Trigger1M)),NA())</f>
        <v>-3.3379240525652776E-3</v>
      </c>
      <c r="K383" s="44">
        <f>IFERROR(_xll.qlIndexFixing(Index3M,H383,TRUE,_xll.ohTrigger(RecalcTrigger,Trigger3M)),NA())</f>
        <v>-2.2250000001805309E-3</v>
      </c>
      <c r="L383" s="44">
        <f>IFERROR(_xll.qlIndexFixing(Index6M,$H383,TRUE,_xll.ohTrigger(RecalcTrigger,Trigger6M)),NA())</f>
        <v>-9.096125791014458E-4</v>
      </c>
      <c r="M383" s="145">
        <f>IFERROR(_xll.qlIndexFixing(Index1Y,$H383,TRUE,_xll.ohTrigger(RecalcTrigger,Trigger1Y)),NA())</f>
        <v>7.1935681578453182E-4</v>
      </c>
      <c r="N383" s="144">
        <f>IFERROR(_xll.qlIndexFixing(ONIndex1M,I383,TRUE,_xll.ohTrigger(RecalcTrigger,Trigger1M)),NA())</f>
        <v>-3.3537675878037021E-3</v>
      </c>
      <c r="O383" s="44">
        <f>IFERROR(_xll.qlIndexFixing(ONIndex3M,I383,TRUE,_xll.ohTrigger(RecalcTrigger,Trigger3M)),NA())</f>
        <v>-2.2789589021243728E-3</v>
      </c>
      <c r="P383" s="44">
        <f>IFERROR(_xll.qlIndexFixing(ONIndex6M,I383,TRUE,_xll.ohTrigger(RecalcTrigger,Trigger6M)),NA())</f>
        <v>-1.1442930012739438E-3</v>
      </c>
      <c r="Q383" s="145">
        <f>IFERROR(_xll.qlIndexFixing(ONIndex1Y,I383,TRUE,_xll.ohTrigger(RecalcTrigger,Trigger1Y)),NA())</f>
        <v>1.6648209914649215E-4</v>
      </c>
    </row>
    <row r="384" spans="2:17" x14ac:dyDescent="0.2">
      <c r="B384" s="39" t="s">
        <v>17</v>
      </c>
      <c r="D384" s="42">
        <f>_xll.qlCalendarAdvance(Calendar,$D383,B384,"f",FALSE)</f>
        <v>43270</v>
      </c>
      <c r="E384" s="139">
        <f>_xll.qlInterestRateIndexValueDate(IndexON,D384)</f>
        <v>43270</v>
      </c>
      <c r="F384" s="155">
        <f>IFERROR(_xll.qlIndexFixing(IndexON,D384,TRUE,_xll.ohTrigger(RecalcTrigger,TriggerON)),NA())</f>
        <v>-3.1428108769038232E-3</v>
      </c>
      <c r="H384" s="42">
        <f>_xll.qlCalendarAdvance(Calendar,$H383,B384,"f",FALSE)</f>
        <v>43270</v>
      </c>
      <c r="I384" s="139">
        <f>_xll.qlInterestRateIndexValueDate(Index1M,$H384)</f>
        <v>43272</v>
      </c>
      <c r="J384" s="144">
        <f>IFERROR(_xll.qlIndexFixing(Index1M,$H384,TRUE,_xll.ohTrigger(RecalcTrigger,Trigger1M)),NA())</f>
        <v>-3.3351120554922509E-3</v>
      </c>
      <c r="K384" s="44">
        <f>IFERROR(_xll.qlIndexFixing(Index3M,H384,TRUE,_xll.ohTrigger(RecalcTrigger,Trigger3M)),NA())</f>
        <v>-2.2235499398769601E-3</v>
      </c>
      <c r="L384" s="44">
        <f>IFERROR(_xll.qlIndexFixing(Index6M,$H384,TRUE,_xll.ohTrigger(RecalcTrigger,Trigger6M)),NA())</f>
        <v>-9.0657458321140056E-4</v>
      </c>
      <c r="M384" s="145">
        <f>IFERROR(_xll.qlIndexFixing(Index1Y,$H384,TRUE,_xll.ohTrigger(RecalcTrigger,Trigger1Y)),NA())</f>
        <v>7.2321310225035619E-4</v>
      </c>
      <c r="N384" s="144">
        <f>IFERROR(_xll.qlIndexFixing(ONIndex1M,I384,TRUE,_xll.ohTrigger(RecalcTrigger,Trigger1M)),NA())</f>
        <v>-3.3512440601368709E-3</v>
      </c>
      <c r="O384" s="44">
        <f>IFERROR(_xll.qlIndexFixing(ONIndex3M,I384,TRUE,_xll.ohTrigger(RecalcTrigger,Trigger3M)),NA())</f>
        <v>-2.2771534531607074E-3</v>
      </c>
      <c r="P384" s="44">
        <f>IFERROR(_xll.qlIndexFixing(ONIndex6M,I384,TRUE,_xll.ohTrigger(RecalcTrigger,Trigger6M)),NA())</f>
        <v>-1.1434019243017346E-3</v>
      </c>
      <c r="Q384" s="145">
        <f>IFERROR(_xll.qlIndexFixing(ONIndex1Y,I384,TRUE,_xll.ohTrigger(RecalcTrigger,Trigger1Y)),NA())</f>
        <v>1.5695661410575212E-4</v>
      </c>
    </row>
    <row r="385" spans="2:17" x14ac:dyDescent="0.2">
      <c r="B385" s="39" t="s">
        <v>17</v>
      </c>
      <c r="D385" s="42">
        <f>_xll.qlCalendarAdvance(Calendar,$D384,B385,"f",FALSE)</f>
        <v>43271</v>
      </c>
      <c r="E385" s="139">
        <f>_xll.qlInterestRateIndexValueDate(IndexON,D385)</f>
        <v>43271</v>
      </c>
      <c r="F385" s="155">
        <f>IFERROR(_xll.qlIndexFixing(IndexON,D385,TRUE,_xll.ohTrigger(RecalcTrigger,TriggerON)),NA())</f>
        <v>-3.1425082564950912E-3</v>
      </c>
      <c r="H385" s="42">
        <f>_xll.qlCalendarAdvance(Calendar,$H384,B385,"f",FALSE)</f>
        <v>43271</v>
      </c>
      <c r="I385" s="139">
        <f>_xll.qlInterestRateIndexValueDate(Index1M,$H385)</f>
        <v>43273</v>
      </c>
      <c r="J385" s="144">
        <f>IFERROR(_xll.qlIndexFixing(Index1M,$H385,TRUE,_xll.ohTrigger(RecalcTrigger,Trigger1M)),NA())</f>
        <v>-3.3344587509040011E-3</v>
      </c>
      <c r="K385" s="44">
        <f>IFERROR(_xll.qlIndexFixing(Index3M,H385,TRUE,_xll.ohTrigger(RecalcTrigger,Trigger3M)),NA())</f>
        <v>-2.2203699472314892E-3</v>
      </c>
      <c r="L385" s="44">
        <f>IFERROR(_xll.qlIndexFixing(Index6M,$H385,TRUE,_xll.ohTrigger(RecalcTrigger,Trigger6M)),NA())</f>
        <v>-9.0000000000006297E-4</v>
      </c>
      <c r="M385" s="145">
        <f>IFERROR(_xll.qlIndexFixing(Index1Y,$H385,TRUE,_xll.ohTrigger(RecalcTrigger,Trigger1Y)),NA())</f>
        <v>7.3187697319285108E-4</v>
      </c>
      <c r="N385" s="144">
        <f>IFERROR(_xll.qlIndexFixing(ONIndex1M,I385,TRUE,_xll.ohTrigger(RecalcTrigger,Trigger1M)),NA())</f>
        <v>-3.349953895641633E-3</v>
      </c>
      <c r="O385" s="44">
        <f>IFERROR(_xll.qlIndexFixing(ONIndex3M,I385,TRUE,_xll.ohTrigger(RecalcTrigger,Trigger3M)),NA())</f>
        <v>-2.2762272203502576E-3</v>
      </c>
      <c r="P385" s="44">
        <f>IFERROR(_xll.qlIndexFixing(ONIndex6M,I385,TRUE,_xll.ohTrigger(RecalcTrigger,Trigger6M)),NA())</f>
        <v>-1.1428273029512326E-3</v>
      </c>
      <c r="Q385" s="145">
        <f>IFERROR(_xll.qlIndexFixing(ONIndex1Y,I385,TRUE,_xll.ohTrigger(RecalcTrigger,Trigger1Y)),NA())</f>
        <v>1.5266510024147806E-4</v>
      </c>
    </row>
    <row r="386" spans="2:17" x14ac:dyDescent="0.2">
      <c r="B386" s="39" t="s">
        <v>17</v>
      </c>
      <c r="D386" s="42">
        <f>_xll.qlCalendarAdvance(Calendar,$D385,B386,"f",FALSE)</f>
        <v>43272</v>
      </c>
      <c r="E386" s="139">
        <f>_xll.qlInterestRateIndexValueDate(IndexON,D386)</f>
        <v>43272</v>
      </c>
      <c r="F386" s="155">
        <f>IFERROR(_xll.qlIndexFixing(IndexON,D386,TRUE,_xll.ohTrigger(RecalcTrigger,TriggerON)),NA())</f>
        <v>-3.1422321563523425E-3</v>
      </c>
      <c r="H386" s="42">
        <f>_xll.qlCalendarAdvance(Calendar,$H385,B386,"f",FALSE)</f>
        <v>43272</v>
      </c>
      <c r="I386" s="139">
        <f>_xll.qlInterestRateIndexValueDate(Index1M,$H386)</f>
        <v>43276</v>
      </c>
      <c r="J386" s="144">
        <f>IFERROR(_xll.qlIndexFixing(Index1M,$H386,TRUE,_xll.ohTrigger(RecalcTrigger,Trigger1M)),NA())</f>
        <v>-3.3310149084897489E-3</v>
      </c>
      <c r="K386" s="44">
        <f>IFERROR(_xll.qlIndexFixing(Index3M,H386,TRUE,_xll.ohTrigger(RecalcTrigger,Trigger3M)),NA())</f>
        <v>-2.2176070111956177E-3</v>
      </c>
      <c r="L386" s="44">
        <f>IFERROR(_xll.qlIndexFixing(Index6M,$H386,TRUE,_xll.ohTrigger(RecalcTrigger,Trigger6M)),NA())</f>
        <v>-8.9065873786371382E-4</v>
      </c>
      <c r="M386" s="145">
        <f>IFERROR(_xll.qlIndexFixing(Index1Y,$H386,TRUE,_xll.ohTrigger(RecalcTrigger,Trigger1Y)),NA())</f>
        <v>7.3893507155838099E-4</v>
      </c>
      <c r="N386" s="144">
        <f>IFERROR(_xll.qlIndexFixing(ONIndex1M,I386,TRUE,_xll.ohTrigger(RecalcTrigger,Trigger1M)),NA())</f>
        <v>-3.3486560142392818E-3</v>
      </c>
      <c r="O386" s="44">
        <f>IFERROR(_xll.qlIndexFixing(ONIndex3M,I386,TRUE,_xll.ohTrigger(RecalcTrigger,Trigger3M)),NA())</f>
        <v>-2.2752910516077307E-3</v>
      </c>
      <c r="P386" s="44">
        <f>IFERROR(_xll.qlIndexFixing(ONIndex6M,I386,TRUE,_xll.ohTrigger(RecalcTrigger,Trigger6M)),NA())</f>
        <v>-1.1421753857510097E-3</v>
      </c>
      <c r="Q386" s="145">
        <f>IFERROR(_xll.qlIndexFixing(ONIndex1Y,I386,TRUE,_xll.ohTrigger(RecalcTrigger,Trigger1Y)),NA())</f>
        <v>1.4865981709633047E-4</v>
      </c>
    </row>
    <row r="387" spans="2:17" x14ac:dyDescent="0.2">
      <c r="B387" s="39" t="s">
        <v>17</v>
      </c>
      <c r="D387" s="42">
        <f>_xll.qlCalendarAdvance(Calendar,$D386,B387,"f",FALSE)</f>
        <v>43273</v>
      </c>
      <c r="E387" s="139">
        <f>_xll.qlInterestRateIndexValueDate(IndexON,D387)</f>
        <v>43273</v>
      </c>
      <c r="F387" s="155">
        <f>IFERROR(_xll.qlIndexFixing(IndexON,D387,TRUE,_xll.ohTrigger(RecalcTrigger,TriggerON)),NA())</f>
        <v>-3.1417037017389404E-3</v>
      </c>
      <c r="H387" s="42">
        <f>_xll.qlCalendarAdvance(Calendar,$H386,B387,"f",FALSE)</f>
        <v>43273</v>
      </c>
      <c r="I387" s="139">
        <f>_xll.qlInterestRateIndexValueDate(Index1M,$H387)</f>
        <v>43277</v>
      </c>
      <c r="J387" s="144">
        <f>IFERROR(_xll.qlIndexFixing(Index1M,$H387,TRUE,_xll.ohTrigger(RecalcTrigger,Trigger1M)),NA())</f>
        <v>-3.3296087196577062E-3</v>
      </c>
      <c r="K387" s="44">
        <f>IFERROR(_xll.qlIndexFixing(Index3M,H387,TRUE,_xll.ohTrigger(RecalcTrigger,Trigger3M)),NA())</f>
        <v>-2.2160850257401258E-3</v>
      </c>
      <c r="L387" s="44">
        <f>IFERROR(_xll.qlIndexFixing(Index6M,$H387,TRUE,_xll.ohTrigger(RecalcTrigger,Trigger6M)),NA())</f>
        <v>-8.8928795807154679E-4</v>
      </c>
      <c r="M387" s="145">
        <f>IFERROR(_xll.qlIndexFixing(Index1Y,$H387,TRUE,_xll.ohTrigger(RecalcTrigger,Trigger1Y)),NA())</f>
        <v>7.4293734329979944E-4</v>
      </c>
      <c r="N387" s="144">
        <f>IFERROR(_xll.qlIndexFixing(ONIndex1M,I387,TRUE,_xll.ohTrigger(RecalcTrigger,Trigger1M)),NA())</f>
        <v>-3.3473503825565132E-3</v>
      </c>
      <c r="O387" s="44">
        <f>IFERROR(_xll.qlIndexFixing(ONIndex3M,I387,TRUE,_xll.ohTrigger(RecalcTrigger,Trigger3M)),NA())</f>
        <v>-2.2743448410178502E-3</v>
      </c>
      <c r="P387" s="44">
        <f>IFERROR(_xll.qlIndexFixing(ONIndex6M,I387,TRUE,_xll.ohTrigger(RecalcTrigger,Trigger6M)),NA())</f>
        <v>-1.1414455478808705E-3</v>
      </c>
      <c r="Q387" s="145">
        <f>IFERROR(_xll.qlIndexFixing(ONIndex1Y,I387,TRUE,_xll.ohTrigger(RecalcTrigger,Trigger1Y)),NA())</f>
        <v>1.4494310887513961E-4</v>
      </c>
    </row>
    <row r="388" spans="2:17" x14ac:dyDescent="0.2">
      <c r="B388" s="39" t="s">
        <v>17</v>
      </c>
      <c r="D388" s="42">
        <f>_xll.qlCalendarAdvance(Calendar,$D387,B388,"f",FALSE)</f>
        <v>43276</v>
      </c>
      <c r="E388" s="139">
        <f>_xll.qlInterestRateIndexValueDate(IndexON,D388)</f>
        <v>43276</v>
      </c>
      <c r="F388" s="155">
        <f>IFERROR(_xll.qlIndexFixing(IndexON,D388,TRUE,_xll.ohTrigger(RecalcTrigger,TriggerON)),NA())</f>
        <v>-3.1412392825291846E-3</v>
      </c>
      <c r="H388" s="42">
        <f>_xll.qlCalendarAdvance(Calendar,$H387,B388,"f",FALSE)</f>
        <v>43276</v>
      </c>
      <c r="I388" s="139">
        <f>_xll.qlInterestRateIndexValueDate(Index1M,$H388)</f>
        <v>43278</v>
      </c>
      <c r="J388" s="144">
        <f>IFERROR(_xll.qlIndexFixing(Index1M,$H388,TRUE,_xll.ohTrigger(RecalcTrigger,Trigger1M)),NA())</f>
        <v>-3.3281943331631147E-3</v>
      </c>
      <c r="K388" s="44">
        <f>IFERROR(_xll.qlIndexFixing(Index3M,H388,TRUE,_xll.ohTrigger(RecalcTrigger,Trigger3M)),NA())</f>
        <v>-2.2145483459658282E-3</v>
      </c>
      <c r="L388" s="44">
        <f>IFERROR(_xll.qlIndexFixing(Index6M,$H388,TRUE,_xll.ohTrigger(RecalcTrigger,Trigger6M)),NA())</f>
        <v>-8.8790531584416541E-4</v>
      </c>
      <c r="M388" s="145">
        <f>IFERROR(_xll.qlIndexFixing(Index1Y,$H388,TRUE,_xll.ohTrigger(RecalcTrigger,Trigger1Y)),NA())</f>
        <v>7.4696682550611285E-4</v>
      </c>
      <c r="N388" s="144">
        <f>IFERROR(_xll.qlIndexFixing(ONIndex1M,I388,TRUE,_xll.ohTrigger(RecalcTrigger,Trigger1M)),NA())</f>
        <v>-3.3446820431670687E-3</v>
      </c>
      <c r="O388" s="44">
        <f>IFERROR(_xll.qlIndexFixing(ONIndex3M,I388,TRUE,_xll.ohTrigger(RecalcTrigger,Trigger3M)),NA())</f>
        <v>-2.2724040728849815E-3</v>
      </c>
      <c r="P388" s="44">
        <f>IFERROR(_xll.qlIndexFixing(ONIndex6M,I388,TRUE,_xll.ohTrigger(RecalcTrigger,Trigger6M)),NA())</f>
        <v>-1.1397194044793224E-3</v>
      </c>
      <c r="Q388" s="145">
        <f>IFERROR(_xll.qlIndexFixing(ONIndex1Y,I388,TRUE,_xll.ohTrigger(RecalcTrigger,Trigger1Y)),NA())</f>
        <v>1.3848338435984431E-4</v>
      </c>
    </row>
    <row r="389" spans="2:17" x14ac:dyDescent="0.2">
      <c r="B389" s="39" t="s">
        <v>17</v>
      </c>
      <c r="D389" s="42">
        <f>_xll.qlCalendarAdvance(Calendar,$D388,B389,"f",FALSE)</f>
        <v>43277</v>
      </c>
      <c r="E389" s="139">
        <f>_xll.qlInterestRateIndexValueDate(IndexON,D389)</f>
        <v>43277</v>
      </c>
      <c r="F389" s="155">
        <f>IFERROR(_xll.qlIndexFixing(IndexON,D389,TRUE,_xll.ohTrigger(RecalcTrigger,TriggerON)),NA())</f>
        <v>-3.1409958419015283E-3</v>
      </c>
      <c r="H389" s="42">
        <f>_xll.qlCalendarAdvance(Calendar,$H388,B389,"f",FALSE)</f>
        <v>43277</v>
      </c>
      <c r="I389" s="139">
        <f>_xll.qlInterestRateIndexValueDate(Index1M,$H389)</f>
        <v>43279</v>
      </c>
      <c r="J389" s="144">
        <f>IFERROR(_xll.qlIndexFixing(Index1M,$H389,TRUE,_xll.ohTrigger(RecalcTrigger,Trigger1M)),NA())</f>
        <v>-3.3252672461744903E-3</v>
      </c>
      <c r="K389" s="44">
        <f>IFERROR(_xll.qlIndexFixing(Index3M,H389,TRUE,_xll.ohTrigger(RecalcTrigger,Trigger3M)),NA())</f>
        <v>-2.2129968754728813E-3</v>
      </c>
      <c r="L389" s="44">
        <f>IFERROR(_xll.qlIndexFixing(Index6M,$H389,TRUE,_xll.ohTrigger(RecalcTrigger,Trigger6M)),NA())</f>
        <v>-8.847226583485842E-4</v>
      </c>
      <c r="M389" s="145">
        <f>IFERROR(_xll.qlIndexFixing(Index1Y,$H389,TRUE,_xll.ohTrigger(RecalcTrigger,Trigger1Y)),NA())</f>
        <v>7.5102274603398573E-4</v>
      </c>
      <c r="N389" s="144">
        <f>IFERROR(_xll.qlIndexFixing(ONIndex1M,I389,TRUE,_xll.ohTrigger(RecalcTrigger,Trigger1M)),NA())</f>
        <v>-3.3420496870339989E-3</v>
      </c>
      <c r="O389" s="44">
        <f>IFERROR(_xll.qlIndexFixing(ONIndex3M,I389,TRUE,_xll.ohTrigger(RecalcTrigger,Trigger3M)),NA())</f>
        <v>-2.2704574602405714E-3</v>
      </c>
      <c r="P389" s="44">
        <f>IFERROR(_xll.qlIndexFixing(ONIndex6M,I389,TRUE,_xll.ohTrigger(RecalcTrigger,Trigger6M)),NA())</f>
        <v>-1.1377344938567902E-3</v>
      </c>
      <c r="Q389" s="145">
        <f>IFERROR(_xll.qlIndexFixing(ONIndex1Y,I389,TRUE,_xll.ohTrigger(RecalcTrigger,Trigger1Y)),NA())</f>
        <v>1.3300891364309564E-4</v>
      </c>
    </row>
    <row r="390" spans="2:17" x14ac:dyDescent="0.2">
      <c r="B390" s="39" t="s">
        <v>17</v>
      </c>
      <c r="D390" s="42">
        <f>_xll.qlCalendarAdvance(Calendar,$D389,B390,"f",FALSE)</f>
        <v>43278</v>
      </c>
      <c r="E390" s="139">
        <f>_xll.qlInterestRateIndexValueDate(IndexON,D390)</f>
        <v>43278</v>
      </c>
      <c r="F390" s="155">
        <f>IFERROR(_xll.qlIndexFixing(IndexON,D390,TRUE,_xll.ohTrigger(RecalcTrigger,TriggerON)),NA())</f>
        <v>-3.1407538766936582E-3</v>
      </c>
      <c r="H390" s="42">
        <f>_xll.qlCalendarAdvance(Calendar,$H389,B390,"f",FALSE)</f>
        <v>43278</v>
      </c>
      <c r="I390" s="139">
        <f>_xll.qlInterestRateIndexValueDate(Index1M,$H390)</f>
        <v>43280</v>
      </c>
      <c r="J390" s="144">
        <f>IFERROR(_xll.qlIndexFixing(Index1M,$H390,TRUE,_xll.ohTrigger(RecalcTrigger,Trigger1M)),NA())</f>
        <v>-3.3238279215974664E-3</v>
      </c>
      <c r="K390" s="44">
        <f>IFERROR(_xll.qlIndexFixing(Index3M,H390,TRUE,_xll.ohTrigger(RecalcTrigger,Trigger3M)),NA())</f>
        <v>-2.2123366987178887E-3</v>
      </c>
      <c r="L390" s="44">
        <f>IFERROR(_xll.qlIndexFixing(Index6M,$H390,TRUE,_xll.ohTrigger(RecalcTrigger,Trigger6M)),NA())</f>
        <v>-8.7792131499461832E-4</v>
      </c>
      <c r="M390" s="145">
        <f>IFERROR(_xll.qlIndexFixing(Index1Y,$H390,TRUE,_xll.ohTrigger(RecalcTrigger,Trigger1Y)),NA())</f>
        <v>7.5268749693540595E-4</v>
      </c>
      <c r="N390" s="144">
        <f>IFERROR(_xll.qlIndexFixing(ONIndex1M,I390,TRUE,_xll.ohTrigger(RecalcTrigger,Trigger1M)),NA())</f>
        <v>-3.340704804428718E-3</v>
      </c>
      <c r="O390" s="44">
        <f>IFERROR(_xll.qlIndexFixing(ONIndex3M,I390,TRUE,_xll.ohTrigger(RecalcTrigger,Trigger3M)),NA())</f>
        <v>-2.2694594506456056E-3</v>
      </c>
      <c r="P390" s="44">
        <f>IFERROR(_xll.qlIndexFixing(ONIndex6M,I390,TRUE,_xll.ohTrigger(RecalcTrigger,Trigger6M)),NA())</f>
        <v>-1.1366056804140712E-3</v>
      </c>
      <c r="Q390" s="145">
        <f>IFERROR(_xll.qlIndexFixing(ONIndex1Y,I390,TRUE,_xll.ohTrigger(RecalcTrigger,Trigger1Y)),NA())</f>
        <v>1.3077024599184028E-4</v>
      </c>
    </row>
    <row r="391" spans="2:17" x14ac:dyDescent="0.2">
      <c r="B391" s="39" t="s">
        <v>17</v>
      </c>
      <c r="D391" s="42">
        <f>_xll.qlCalendarAdvance(Calendar,$D390,B391,"f",FALSE)</f>
        <v>43279</v>
      </c>
      <c r="E391" s="139">
        <f>_xll.qlInterestRateIndexValueDate(IndexON,D391)</f>
        <v>43279</v>
      </c>
      <c r="F391" s="155">
        <f>IFERROR(_xll.qlIndexFixing(IndexON,D391,TRUE,_xll.ohTrigger(RecalcTrigger,TriggerON)),NA())</f>
        <v>-3.1405133787920647E-3</v>
      </c>
      <c r="H391" s="42">
        <f>_xll.qlCalendarAdvance(Calendar,$H390,B391,"f",FALSE)</f>
        <v>43279</v>
      </c>
      <c r="I391" s="139">
        <f>_xll.qlInterestRateIndexValueDate(Index1M,$H391)</f>
        <v>43283</v>
      </c>
      <c r="J391" s="144">
        <f>IFERROR(_xll.qlIndexFixing(Index1M,$H391,TRUE,_xll.ohTrigger(RecalcTrigger,Trigger1M)),NA())</f>
        <v>-3.3202304890475507E-3</v>
      </c>
      <c r="K391" s="44">
        <f>IFERROR(_xll.qlIndexFixing(Index3M,H391,TRUE,_xll.ohTrigger(RecalcTrigger,Trigger3M)),NA())</f>
        <v>-2.2066411602978567E-3</v>
      </c>
      <c r="L391" s="44">
        <f>IFERROR(_xll.qlIndexFixing(Index6M,$H391,TRUE,_xll.ohTrigger(RecalcTrigger,Trigger6M)),NA())</f>
        <v>-8.6998828013010784E-4</v>
      </c>
      <c r="M391" s="145">
        <f>IFERROR(_xll.qlIndexFixing(Index1Y,$H391,TRUE,_xll.ohTrigger(RecalcTrigger,Trigger1Y)),NA())</f>
        <v>7.6749514230466283E-4</v>
      </c>
      <c r="N391" s="144">
        <f>IFERROR(_xll.qlIndexFixing(ONIndex1M,I391,TRUE,_xll.ohTrigger(RecalcTrigger,Trigger1M)),NA())</f>
        <v>-3.3393519719826514E-3</v>
      </c>
      <c r="O391" s="44">
        <f>IFERROR(_xll.qlIndexFixing(ONIndex3M,I391,TRUE,_xll.ohTrigger(RecalcTrigger,Trigger3M)),NA())</f>
        <v>-2.2684507633119466E-3</v>
      </c>
      <c r="P391" s="44">
        <f>IFERROR(_xll.qlIndexFixing(ONIndex6M,I391,TRUE,_xll.ohTrigger(RecalcTrigger,Trigger6M)),NA())</f>
        <v>-1.1353951974202303E-3</v>
      </c>
      <c r="Q391" s="145">
        <f>IFERROR(_xll.qlIndexFixing(ONIndex1Y,I391,TRUE,_xll.ohTrigger(RecalcTrigger,Trigger1Y)),NA())</f>
        <v>1.2883421953269192E-4</v>
      </c>
    </row>
    <row r="392" spans="2:17" x14ac:dyDescent="0.2">
      <c r="B392" s="39" t="s">
        <v>17</v>
      </c>
      <c r="D392" s="42">
        <f>_xll.qlCalendarAdvance(Calendar,$D391,B392,"f",FALSE)</f>
        <v>43280</v>
      </c>
      <c r="E392" s="139">
        <f>_xll.qlInterestRateIndexValueDate(IndexON,D392)</f>
        <v>43280</v>
      </c>
      <c r="F392" s="155">
        <f>IFERROR(_xll.qlIndexFixing(IndexON,D392,TRUE,_xll.ohTrigger(RecalcTrigger,TriggerON)),NA())</f>
        <v>-3.1400098478950866E-3</v>
      </c>
      <c r="H392" s="42">
        <f>_xll.qlCalendarAdvance(Calendar,$H391,B392,"f",FALSE)</f>
        <v>43280</v>
      </c>
      <c r="I392" s="139">
        <f>_xll.qlInterestRateIndexValueDate(Index1M,$H392)</f>
        <v>43284</v>
      </c>
      <c r="J392" s="144">
        <f>IFERROR(_xll.qlIndexFixing(Index1M,$H392,TRUE,_xll.ohTrigger(RecalcTrigger,Trigger1M)),NA())</f>
        <v>-3.3187619353611522E-3</v>
      </c>
      <c r="K392" s="44">
        <f>IFERROR(_xll.qlIndexFixing(Index3M,H392,TRUE,_xll.ohTrigger(RecalcTrigger,Trigger3M)),NA())</f>
        <v>-2.2050142921976215E-3</v>
      </c>
      <c r="L392" s="44">
        <f>IFERROR(_xll.qlIndexFixing(Index6M,$H392,TRUE,_xll.ohTrigger(RecalcTrigger,Trigger6M)),NA())</f>
        <v>-8.6670762527602701E-4</v>
      </c>
      <c r="M392" s="145">
        <f>IFERROR(_xll.qlIndexFixing(Index1Y,$H392,TRUE,_xll.ohTrigger(RecalcTrigger,Trigger1Y)),NA())</f>
        <v>7.7167144609885006E-4</v>
      </c>
      <c r="N392" s="144">
        <f>IFERROR(_xll.qlIndexFixing(ONIndex1M,I392,TRUE,_xll.ohTrigger(RecalcTrigger,Trigger1M)),NA())</f>
        <v>-3.3379911560427189E-3</v>
      </c>
      <c r="O392" s="44">
        <f>IFERROR(_xll.qlIndexFixing(ONIndex3M,I392,TRUE,_xll.ohTrigger(RecalcTrigger,Trigger3M)),NA())</f>
        <v>-2.2674312919646056E-3</v>
      </c>
      <c r="P392" s="44">
        <f>IFERROR(_xll.qlIndexFixing(ONIndex6M,I392,TRUE,_xll.ohTrigger(RecalcTrigger,Trigger6M)),NA())</f>
        <v>-1.1341024199351679E-3</v>
      </c>
      <c r="Q392" s="145">
        <f>IFERROR(_xll.qlIndexFixing(ONIndex1Y,I392,TRUE,_xll.ohTrigger(RecalcTrigger,Trigger1Y)),NA())</f>
        <v>1.2720317855041685E-4</v>
      </c>
    </row>
    <row r="393" spans="2:17" x14ac:dyDescent="0.2">
      <c r="B393" s="39" t="s">
        <v>17</v>
      </c>
      <c r="D393" s="42">
        <f>_xll.qlCalendarAdvance(Calendar,$D392,B393,"f",FALSE)</f>
        <v>43283</v>
      </c>
      <c r="E393" s="139">
        <f>_xll.qlInterestRateIndexValueDate(IndexON,D393)</f>
        <v>43283</v>
      </c>
      <c r="F393" s="155">
        <f>IFERROR(_xll.qlIndexFixing(IndexON,D393,TRUE,_xll.ohTrigger(RecalcTrigger,TriggerON)),NA())</f>
        <v>-3.1395659082500416E-3</v>
      </c>
      <c r="H393" s="42">
        <f>_xll.qlCalendarAdvance(Calendar,$H392,B393,"f",FALSE)</f>
        <v>43283</v>
      </c>
      <c r="I393" s="139">
        <f>_xll.qlInterestRateIndexValueDate(Index1M,$H393)</f>
        <v>43285</v>
      </c>
      <c r="J393" s="144">
        <f>IFERROR(_xll.qlIndexFixing(Index1M,$H393,TRUE,_xll.ohTrigger(RecalcTrigger,Trigger1M)),NA())</f>
        <v>-3.315723504903965E-3</v>
      </c>
      <c r="K393" s="44">
        <f>IFERROR(_xll.qlIndexFixing(Index3M,H393,TRUE,_xll.ohTrigger(RecalcTrigger,Trigger3M)),NA())</f>
        <v>-2.2033720561726276E-3</v>
      </c>
      <c r="L393" s="44">
        <f>IFERROR(_xll.qlIndexFixing(Index6M,$H393,TRUE,_xll.ohTrigger(RecalcTrigger,Trigger6M)),NA())</f>
        <v>-8.634097429955043E-4</v>
      </c>
      <c r="M393" s="145">
        <f>IFERROR(_xll.qlIndexFixing(Index1Y,$H393,TRUE,_xll.ohTrigger(RecalcTrigger,Trigger1Y)),NA())</f>
        <v>7.7586941963717342E-4</v>
      </c>
      <c r="N393" s="144">
        <f>IFERROR(_xll.qlIndexFixing(ONIndex1M,I393,TRUE,_xll.ohTrigger(RecalcTrigger,Trigger1M)),NA())</f>
        <v>-3.3352118473795045E-3</v>
      </c>
      <c r="O393" s="44">
        <f>IFERROR(_xll.qlIndexFixing(ONIndex3M,I393,TRUE,_xll.ohTrigger(RecalcTrigger,Trigger3M)),NA())</f>
        <v>-2.265341619036576E-3</v>
      </c>
      <c r="P393" s="44">
        <f>IFERROR(_xll.qlIndexFixing(ONIndex6M,I393,TRUE,_xll.ohTrigger(RecalcTrigger,Trigger6M)),NA())</f>
        <v>-1.1312358714699045E-3</v>
      </c>
      <c r="Q393" s="145">
        <f>IFERROR(_xll.qlIndexFixing(ONIndex1Y,I393,TRUE,_xll.ohTrigger(RecalcTrigger,Trigger1Y)),NA())</f>
        <v>1.249694806038093E-4</v>
      </c>
    </row>
    <row r="394" spans="2:17" x14ac:dyDescent="0.2">
      <c r="B394" s="39" t="s">
        <v>17</v>
      </c>
      <c r="D394" s="42">
        <f>_xll.qlCalendarAdvance(Calendar,$D393,B394,"f",FALSE)</f>
        <v>43284</v>
      </c>
      <c r="E394" s="139">
        <f>_xll.qlInterestRateIndexValueDate(IndexON,D394)</f>
        <v>43284</v>
      </c>
      <c r="F394" s="155">
        <f>IFERROR(_xll.qlIndexFixing(IndexON,D394,TRUE,_xll.ohTrigger(RecalcTrigger,TriggerON)),NA())</f>
        <v>-3.1393326318918113E-3</v>
      </c>
      <c r="H394" s="42">
        <f>_xll.qlCalendarAdvance(Calendar,$H393,B394,"f",FALSE)</f>
        <v>43284</v>
      </c>
      <c r="I394" s="139">
        <f>_xll.qlInterestRateIndexValueDate(Index1M,$H394)</f>
        <v>43286</v>
      </c>
      <c r="J394" s="144">
        <f>IFERROR(_xll.qlIndexFixing(Index1M,$H394,TRUE,_xll.ohTrigger(RecalcTrigger,Trigger1M)),NA())</f>
        <v>-3.3150158653215411E-3</v>
      </c>
      <c r="K394" s="44">
        <f>IFERROR(_xll.qlIndexFixing(Index3M,H394,TRUE,_xll.ohTrigger(RecalcTrigger,Trigger3M)),NA())</f>
        <v>-2.2017143562227106E-3</v>
      </c>
      <c r="L394" s="44">
        <f>IFERROR(_xll.qlIndexFixing(Index6M,$H394,TRUE,_xll.ohTrigger(RecalcTrigger,Trigger6M)),NA())</f>
        <v>-8.5642223167375724E-4</v>
      </c>
      <c r="M394" s="145">
        <f>IFERROR(_xll.qlIndexFixing(Index1Y,$H394,TRUE,_xll.ohTrigger(RecalcTrigger,Trigger1Y)),NA())</f>
        <v>7.8008824553424058E-4</v>
      </c>
      <c r="N394" s="144">
        <f>IFERROR(_xll.qlIndexFixing(ONIndex1M,I394,TRUE,_xll.ohTrigger(RecalcTrigger,Trigger1M)),NA())</f>
        <v>-3.3324673936352411E-3</v>
      </c>
      <c r="O394" s="44">
        <f>IFERROR(_xll.qlIndexFixing(ONIndex3M,I394,TRUE,_xll.ohTrigger(RecalcTrigger,Trigger3M)),NA())</f>
        <v>-2.2632434505709398E-3</v>
      </c>
      <c r="P394" s="44">
        <f>IFERROR(_xll.qlIndexFixing(ONIndex6M,I394,TRUE,_xll.ohTrigger(RecalcTrigger,Trigger6M)),NA())</f>
        <v>-1.1280958692783116E-3</v>
      </c>
      <c r="Q394" s="145">
        <f>IFERROR(_xll.qlIndexFixing(ONIndex1Y,I394,TRUE,_xll.ohTrigger(RecalcTrigger,Trigger1Y)),NA())</f>
        <v>1.2377575804300989E-4</v>
      </c>
    </row>
    <row r="395" spans="2:17" x14ac:dyDescent="0.2">
      <c r="B395" s="39" t="s">
        <v>17</v>
      </c>
      <c r="D395" s="42">
        <f>_xll.qlCalendarAdvance(Calendar,$D394,B395,"f",FALSE)</f>
        <v>43285</v>
      </c>
      <c r="E395" s="139">
        <f>_xll.qlInterestRateIndexValueDate(IndexON,D395)</f>
        <v>43285</v>
      </c>
      <c r="F395" s="155">
        <f>IFERROR(_xll.qlIndexFixing(IndexON,D395,TRUE,_xll.ohTrigger(RecalcTrigger,TriggerON)),NA())</f>
        <v>-3.1391007770764645E-3</v>
      </c>
      <c r="H395" s="42">
        <f>_xll.qlCalendarAdvance(Calendar,$H394,B395,"f",FALSE)</f>
        <v>43285</v>
      </c>
      <c r="I395" s="139">
        <f>_xll.qlInterestRateIndexValueDate(Index1M,$H395)</f>
        <v>43287</v>
      </c>
      <c r="J395" s="144">
        <f>IFERROR(_xll.qlIndexFixing(Index1M,$H395,TRUE,_xll.ohTrigger(RecalcTrigger,Trigger1M)),NA())</f>
        <v>-3.3143054578064286E-3</v>
      </c>
      <c r="K395" s="44">
        <f>IFERROR(_xll.qlIndexFixing(Index3M,H395,TRUE,_xll.ohTrigger(RecalcTrigger,Trigger3M)),NA())</f>
        <v>-2.1980933354928262E-3</v>
      </c>
      <c r="L395" s="44">
        <f>IFERROR(_xll.qlIndexFixing(Index6M,$H395,TRUE,_xll.ohTrigger(RecalcTrigger,Trigger6M)),NA())</f>
        <v>-8.5492395093677523E-4</v>
      </c>
      <c r="M395" s="145">
        <f>IFERROR(_xll.qlIndexFixing(Index1Y,$H395,TRUE,_xll.ohTrigger(RecalcTrigger,Trigger1Y)),NA())</f>
        <v>7.8922457303688307E-4</v>
      </c>
      <c r="N395" s="144">
        <f>IFERROR(_xll.qlIndexFixing(ONIndex1M,I395,TRUE,_xll.ohTrigger(RecalcTrigger,Trigger1M)),NA())</f>
        <v>-3.3310661617447224E-3</v>
      </c>
      <c r="O395" s="44">
        <f>IFERROR(_xll.qlIndexFixing(ONIndex3M,I395,TRUE,_xll.ohTrigger(RecalcTrigger,Trigger3M)),NA())</f>
        <v>-2.2621684709855927E-3</v>
      </c>
      <c r="P395" s="44">
        <f>IFERROR(_xll.qlIndexFixing(ONIndex6M,I395,TRUE,_xll.ohTrigger(RecalcTrigger,Trigger6M)),NA())</f>
        <v>-1.126382247313984E-3</v>
      </c>
      <c r="Q395" s="145">
        <f>IFERROR(_xll.qlIndexFixing(ONIndex1Y,I395,TRUE,_xll.ohTrigger(RecalcTrigger,Trigger1Y)),NA())</f>
        <v>1.2370481047518922E-4</v>
      </c>
    </row>
    <row r="396" spans="2:17" x14ac:dyDescent="0.2">
      <c r="B396" s="39" t="s">
        <v>17</v>
      </c>
      <c r="D396" s="42">
        <f>_xll.qlCalendarAdvance(Calendar,$D395,B396,"f",FALSE)</f>
        <v>43286</v>
      </c>
      <c r="E396" s="139">
        <f>_xll.qlInterestRateIndexValueDate(IndexON,D396)</f>
        <v>43286</v>
      </c>
      <c r="F396" s="155">
        <f>IFERROR(_xll.qlIndexFixing(IndexON,D396,TRUE,_xll.ohTrigger(RecalcTrigger,TriggerON)),NA())</f>
        <v>-3.1388703354506831E-3</v>
      </c>
      <c r="H396" s="42">
        <f>_xll.qlCalendarAdvance(Calendar,$H395,B396,"f",FALSE)</f>
        <v>43286</v>
      </c>
      <c r="I396" s="139">
        <f>_xll.qlInterestRateIndexValueDate(Index1M,$H396)</f>
        <v>43290</v>
      </c>
      <c r="J396" s="144">
        <f>IFERROR(_xll.qlIndexFixing(Index1M,$H396,TRUE,_xll.ohTrigger(RecalcTrigger,Trigger1M)),NA())</f>
        <v>-3.3097720565352759E-3</v>
      </c>
      <c r="K396" s="44">
        <f>IFERROR(_xll.qlIndexFixing(Index3M,H396,TRUE,_xll.ohTrigger(RecalcTrigger,Trigger3M)),NA())</f>
        <v>-2.1949269991615389E-3</v>
      </c>
      <c r="L396" s="44">
        <f>IFERROR(_xll.qlIndexFixing(Index6M,$H396,TRUE,_xll.ohTrigger(RecalcTrigger,Trigger6M)),NA())</f>
        <v>-8.4667635387898925E-4</v>
      </c>
      <c r="M396" s="145">
        <f>IFERROR(_xll.qlIndexFixing(Index1Y,$H396,TRUE,_xll.ohTrigger(RecalcTrigger,Trigger1Y)),NA())</f>
        <v>7.9715549875239856E-4</v>
      </c>
      <c r="N396" s="144">
        <f>IFERROR(_xll.qlIndexFixing(ONIndex1M,I396,TRUE,_xll.ohTrigger(RecalcTrigger,Trigger1M)),NA())</f>
        <v>-3.3296567469198735E-3</v>
      </c>
      <c r="O396" s="44">
        <f>IFERROR(_xll.qlIndexFixing(ONIndex3M,I396,TRUE,_xll.ohTrigger(RecalcTrigger,Trigger3M)),NA())</f>
        <v>-2.2610820718949043E-3</v>
      </c>
      <c r="P396" s="44">
        <f>IFERROR(_xll.qlIndexFixing(ONIndex6M,I396,TRUE,_xll.ohTrigger(RecalcTrigger,Trigger6M)),NA())</f>
        <v>-1.1245825817374211E-3</v>
      </c>
      <c r="Q396" s="145">
        <f>IFERROR(_xll.qlIndexFixing(ONIndex1Y,I396,TRUE,_xll.ohTrigger(RecalcTrigger,Trigger1Y)),NA())</f>
        <v>1.2395291457245605E-4</v>
      </c>
    </row>
    <row r="397" spans="2:17" x14ac:dyDescent="0.2">
      <c r="B397" s="39" t="s">
        <v>17</v>
      </c>
      <c r="D397" s="42">
        <f>_xll.qlCalendarAdvance(Calendar,$D396,B397,"f",FALSE)</f>
        <v>43287</v>
      </c>
      <c r="E397" s="139">
        <f>_xll.qlInterestRateIndexValueDate(IndexON,D397)</f>
        <v>43287</v>
      </c>
      <c r="F397" s="155">
        <f>IFERROR(_xll.qlIndexFixing(IndexON,D397,TRUE,_xll.ohTrigger(RecalcTrigger,TriggerON)),NA())</f>
        <v>-3.1383867651468833E-3</v>
      </c>
      <c r="H397" s="42">
        <f>_xll.qlCalendarAdvance(Calendar,$H396,B397,"f",FALSE)</f>
        <v>43287</v>
      </c>
      <c r="I397" s="139">
        <f>_xll.qlInterestRateIndexValueDate(Index1M,$H397)</f>
        <v>43291</v>
      </c>
      <c r="J397" s="144">
        <f>IFERROR(_xll.qlIndexFixing(Index1M,$H397,TRUE,_xll.ohTrigger(RecalcTrigger,Trigger1M)),NA())</f>
        <v>-3.3082436732920846E-3</v>
      </c>
      <c r="K397" s="44">
        <f>IFERROR(_xll.qlIndexFixing(Index3M,H397,TRUE,_xll.ohTrigger(RecalcTrigger,Trigger3M)),NA())</f>
        <v>-2.1931905415759913E-3</v>
      </c>
      <c r="L397" s="44">
        <f>IFERROR(_xll.qlIndexFixing(Index6M,$H397,TRUE,_xll.ohTrigger(RecalcTrigger,Trigger6M)),NA())</f>
        <v>-8.4328381484624756E-4</v>
      </c>
      <c r="M397" s="145">
        <f>IFERROR(_xll.qlIndexFixing(Index1Y,$H397,TRUE,_xll.ohTrigger(RecalcTrigger,Trigger1Y)),NA())</f>
        <v>8.0146609940602717E-4</v>
      </c>
      <c r="N397" s="144">
        <f>IFERROR(_xll.qlIndexFixing(ONIndex1M,I397,TRUE,_xll.ohTrigger(RecalcTrigger,Trigger1M)),NA())</f>
        <v>-3.3282391157474223E-3</v>
      </c>
      <c r="O397" s="44">
        <f>IFERROR(_xll.qlIndexFixing(ONIndex3M,I397,TRUE,_xll.ohTrigger(RecalcTrigger,Trigger3M)),NA())</f>
        <v>-2.2599841471038218E-3</v>
      </c>
      <c r="P397" s="44">
        <f>IFERROR(_xll.qlIndexFixing(ONIndex6M,I397,TRUE,_xll.ohTrigger(RecalcTrigger,Trigger6M)),NA())</f>
        <v>-1.1226962481281078E-3</v>
      </c>
      <c r="Q397" s="145">
        <f>IFERROR(_xll.qlIndexFixing(ONIndex1Y,I397,TRUE,_xll.ohTrigger(RecalcTrigger,Trigger1Y)),NA())</f>
        <v>1.2452241493932092E-4</v>
      </c>
    </row>
    <row r="398" spans="2:17" x14ac:dyDescent="0.2">
      <c r="B398" s="39" t="s">
        <v>17</v>
      </c>
      <c r="D398" s="42">
        <f>_xll.qlCalendarAdvance(Calendar,$D397,B398,"f",FALSE)</f>
        <v>43290</v>
      </c>
      <c r="E398" s="139">
        <f>_xll.qlInterestRateIndexValueDate(IndexON,D398)</f>
        <v>43290</v>
      </c>
      <c r="F398" s="155">
        <f>IFERROR(_xll.qlIndexFixing(IndexON,D398,TRUE,_xll.ohTrigger(RecalcTrigger,TriggerON)),NA())</f>
        <v>-3.1379625491645413E-3</v>
      </c>
      <c r="H398" s="42">
        <f>_xll.qlCalendarAdvance(Calendar,$H397,B398,"f",FALSE)</f>
        <v>43290</v>
      </c>
      <c r="I398" s="139">
        <f>_xll.qlInterestRateIndexValueDate(Index1M,$H398)</f>
        <v>43292</v>
      </c>
      <c r="J398" s="144">
        <f>IFERROR(_xll.qlIndexFixing(Index1M,$H398,TRUE,_xll.ohTrigger(RecalcTrigger,Trigger1M)),NA())</f>
        <v>-3.3050838379346881E-3</v>
      </c>
      <c r="K398" s="44">
        <f>IFERROR(_xll.qlIndexFixing(Index3M,H398,TRUE,_xll.ohTrigger(RecalcTrigger,Trigger3M)),NA())</f>
        <v>-2.19143804526401E-3</v>
      </c>
      <c r="L398" s="44">
        <f>IFERROR(_xll.qlIndexFixing(Index6M,$H398,TRUE,_xll.ohTrigger(RecalcTrigger,Trigger6M)),NA())</f>
        <v>-8.3987698271918894E-4</v>
      </c>
      <c r="M398" s="145">
        <f>IFERROR(_xll.qlIndexFixing(Index1Y,$H398,TRUE,_xll.ohTrigger(RecalcTrigger,Trigger1Y)),NA())</f>
        <v>8.0579251234680653E-4</v>
      </c>
      <c r="N398" s="144">
        <f>IFERROR(_xll.qlIndexFixing(ONIndex1M,I398,TRUE,_xll.ohTrigger(RecalcTrigger,Trigger1M)),NA())</f>
        <v>-3.3253455820148048E-3</v>
      </c>
      <c r="O398" s="44">
        <f>IFERROR(_xll.qlIndexFixing(ONIndex3M,I398,TRUE,_xll.ohTrigger(RecalcTrigger,Trigger3M)),NA())</f>
        <v>-2.2577351895902709E-3</v>
      </c>
      <c r="P398" s="44">
        <f>IFERROR(_xll.qlIndexFixing(ONIndex6M,I398,TRUE,_xll.ohTrigger(RecalcTrigger,Trigger6M)),NA())</f>
        <v>-1.1186280865471687E-3</v>
      </c>
      <c r="Q398" s="145">
        <f>IFERROR(_xll.qlIndexFixing(ONIndex1Y,I398,TRUE,_xll.ohTrigger(RecalcTrigger,Trigger1Y)),NA())</f>
        <v>1.2674450251992653E-4</v>
      </c>
    </row>
    <row r="399" spans="2:17" x14ac:dyDescent="0.2">
      <c r="B399" s="39" t="s">
        <v>17</v>
      </c>
      <c r="D399" s="42">
        <f>_xll.qlCalendarAdvance(Calendar,$D398,B399,"f",FALSE)</f>
        <v>43291</v>
      </c>
      <c r="E399" s="139">
        <f>_xll.qlInterestRateIndexValueDate(IndexON,D399)</f>
        <v>43291</v>
      </c>
      <c r="F399" s="155">
        <f>IFERROR(_xll.qlIndexFixing(IndexON,D399,TRUE,_xll.ohTrigger(RecalcTrigger,TriggerON)),NA())</f>
        <v>-3.137739059018152E-3</v>
      </c>
      <c r="H399" s="42">
        <f>_xll.qlCalendarAdvance(Calendar,$H398,B399,"f",FALSE)</f>
        <v>43291</v>
      </c>
      <c r="I399" s="139">
        <f>_xll.qlInterestRateIndexValueDate(Index1M,$H399)</f>
        <v>43293</v>
      </c>
      <c r="J399" s="144">
        <f>IFERROR(_xll.qlIndexFixing(Index1M,$H399,TRUE,_xll.ohTrigger(RecalcTrigger,Trigger1M)),NA())</f>
        <v>-3.3043464965830383E-3</v>
      </c>
      <c r="K399" s="44">
        <f>IFERROR(_xll.qlIndexFixing(Index3M,H399,TRUE,_xll.ohTrigger(RecalcTrigger,Trigger3M)),NA())</f>
        <v>-2.1896694146212002E-3</v>
      </c>
      <c r="L399" s="44">
        <f>IFERROR(_xll.qlIndexFixing(Index6M,$H399,TRUE,_xll.ohTrigger(RecalcTrigger,Trigger6M)),NA())</f>
        <v>-8.3271116949404811E-4</v>
      </c>
      <c r="M399" s="145">
        <f>IFERROR(_xll.qlIndexFixing(Index1Y,$H399,TRUE,_xll.ohTrigger(RecalcTrigger,Trigger1Y)),NA())</f>
        <v>8.1013387493327176E-4</v>
      </c>
      <c r="N399" s="144">
        <f>IFERROR(_xll.qlIndexFixing(ONIndex1M,I399,TRUE,_xll.ohTrigger(RecalcTrigger,Trigger1M)),NA())</f>
        <v>-3.3224857614744252E-3</v>
      </c>
      <c r="O399" s="44">
        <f>IFERROR(_xll.qlIndexFixing(ONIndex3M,I399,TRUE,_xll.ohTrigger(RecalcTrigger,Trigger3M)),NA())</f>
        <v>-2.2554750724301798E-3</v>
      </c>
      <c r="P399" s="44">
        <f>IFERROR(_xll.qlIndexFixing(ONIndex6M,I399,TRUE,_xll.ohTrigger(RecalcTrigger,Trigger6M)),NA())</f>
        <v>-1.114271734321548E-3</v>
      </c>
      <c r="Q399" s="145">
        <f>IFERROR(_xll.qlIndexFixing(ONIndex1Y,I399,TRUE,_xll.ohTrigger(RecalcTrigger,Trigger1Y)),NA())</f>
        <v>1.3006126511783123E-4</v>
      </c>
    </row>
    <row r="400" spans="2:17" x14ac:dyDescent="0.2">
      <c r="B400" s="39" t="s">
        <v>17</v>
      </c>
      <c r="D400" s="42">
        <f>_xll.qlCalendarAdvance(Calendar,$D399,B400,"f",FALSE)</f>
        <v>43292</v>
      </c>
      <c r="E400" s="139">
        <f>_xll.qlInterestRateIndexValueDate(IndexON,D400)</f>
        <v>43292</v>
      </c>
      <c r="F400" s="155">
        <f>IFERROR(_xll.qlIndexFixing(IndexON,D400,TRUE,_xll.ohTrigger(RecalcTrigger,TriggerON)),NA())</f>
        <v>-3.1375169358982546E-3</v>
      </c>
      <c r="H400" s="42">
        <f>_xll.qlCalendarAdvance(Calendar,$H399,B400,"f",FALSE)</f>
        <v>43292</v>
      </c>
      <c r="I400" s="139">
        <f>_xll.qlInterestRateIndexValueDate(Index1M,$H400)</f>
        <v>43294</v>
      </c>
      <c r="J400" s="144">
        <f>IFERROR(_xll.qlIndexFixing(Index1M,$H400,TRUE,_xll.ohTrigger(RecalcTrigger,Trigger1M)),NA())</f>
        <v>-3.3036063091310222E-3</v>
      </c>
      <c r="K400" s="44">
        <f>IFERROR(_xll.qlIndexFixing(Index3M,H400,TRUE,_xll.ohTrigger(RecalcTrigger,Trigger3M)),NA())</f>
        <v>-2.1858142830473585E-3</v>
      </c>
      <c r="L400" s="44">
        <f>IFERROR(_xll.qlIndexFixing(Index6M,$H400,TRUE,_xll.ohTrigger(RecalcTrigger,Trigger6M)),NA())</f>
        <v>-8.3114627459581945E-4</v>
      </c>
      <c r="M400" s="145">
        <f>IFERROR(_xll.qlIndexFixing(Index1Y,$H400,TRUE,_xll.ohTrigger(RecalcTrigger,Trigger1Y)),NA())</f>
        <v>8.1943998126029463E-4</v>
      </c>
      <c r="N400" s="144">
        <f>IFERROR(_xll.qlIndexFixing(ONIndex1M,I400,TRUE,_xll.ohTrigger(RecalcTrigger,Trigger1M)),NA())</f>
        <v>-3.3210265491234736E-3</v>
      </c>
      <c r="O400" s="44">
        <f>IFERROR(_xll.qlIndexFixing(ONIndex3M,I400,TRUE,_xll.ohTrigger(RecalcTrigger,Trigger3M)),NA())</f>
        <v>-2.2543179301282024E-3</v>
      </c>
      <c r="P400" s="44">
        <f>IFERROR(_xll.qlIndexFixing(ONIndex6M,I400,TRUE,_xll.ohTrigger(RecalcTrigger,Trigger6M)),NA())</f>
        <v>-1.1119426869665716E-3</v>
      </c>
      <c r="Q400" s="145">
        <f>IFERROR(_xll.qlIndexFixing(ONIndex1Y,I400,TRUE,_xll.ohTrigger(RecalcTrigger,Trigger1Y)),NA())</f>
        <v>1.3227291166373334E-4</v>
      </c>
    </row>
    <row r="401" spans="2:17" x14ac:dyDescent="0.2">
      <c r="B401" s="39" t="s">
        <v>17</v>
      </c>
      <c r="D401" s="42">
        <f>_xll.qlCalendarAdvance(Calendar,$D400,B401,"f",FALSE)</f>
        <v>43293</v>
      </c>
      <c r="E401" s="139">
        <f>_xll.qlInterestRateIndexValueDate(IndexON,D401)</f>
        <v>43293</v>
      </c>
      <c r="F401" s="155">
        <f>IFERROR(_xll.qlIndexFixing(IndexON,D401,TRUE,_xll.ohTrigger(RecalcTrigger,TriggerON)),NA())</f>
        <v>-3.1372961721309878E-3</v>
      </c>
      <c r="H401" s="42">
        <f>_xll.qlCalendarAdvance(Calendar,$H400,B401,"f",FALSE)</f>
        <v>43293</v>
      </c>
      <c r="I401" s="139">
        <f>_xll.qlInterestRateIndexValueDate(Index1M,$H401)</f>
        <v>43297</v>
      </c>
      <c r="J401" s="144">
        <f>IFERROR(_xll.qlIndexFixing(Index1M,$H401,TRUE,_xll.ohTrigger(RecalcTrigger,Trigger1M)),NA())</f>
        <v>-3.2988899243463665E-3</v>
      </c>
      <c r="K401" s="44">
        <f>IFERROR(_xll.qlIndexFixing(Index3M,H401,TRUE,_xll.ohTrigger(RecalcTrigger,Trigger3M)),NA())</f>
        <v>-2.1824316387534289E-3</v>
      </c>
      <c r="L401" s="44">
        <f>IFERROR(_xll.qlIndexFixing(Index6M,$H401,TRUE,_xll.ohTrigger(RecalcTrigger,Trigger6M)),NA())</f>
        <v>-8.2264369230188473E-4</v>
      </c>
      <c r="M401" s="145">
        <f>IFERROR(_xll.qlIndexFixing(Index1Y,$H401,TRUE,_xll.ohTrigger(RecalcTrigger,Trigger1Y)),NA())</f>
        <v>8.276313425766101E-4</v>
      </c>
      <c r="N401" s="144">
        <f>IFERROR(_xll.qlIndexFixing(ONIndex1M,I401,TRUE,_xll.ohTrigger(RecalcTrigger,Trigger1M)),NA())</f>
        <v>-3.3195589206247433E-3</v>
      </c>
      <c r="O401" s="44">
        <f>IFERROR(_xll.qlIndexFixing(ONIndex3M,I401,TRUE,_xll.ohTrigger(RecalcTrigger,Trigger3M)),NA())</f>
        <v>-2.2531486261545552E-3</v>
      </c>
      <c r="P401" s="44">
        <f>IFERROR(_xll.qlIndexFixing(ONIndex6M,I401,TRUE,_xll.ohTrigger(RecalcTrigger,Trigger6M)),NA())</f>
        <v>-1.1095232225377671E-3</v>
      </c>
      <c r="Q401" s="145">
        <f>IFERROR(_xll.qlIndexFixing(ONIndex1Y,I401,TRUE,_xll.ohTrigger(RecalcTrigger,Trigger1Y)),NA())</f>
        <v>1.3482002074738375E-4</v>
      </c>
    </row>
    <row r="402" spans="2:17" x14ac:dyDescent="0.2">
      <c r="B402" s="39" t="s">
        <v>17</v>
      </c>
      <c r="D402" s="42">
        <f>_xll.qlCalendarAdvance(Calendar,$D401,B402,"f",FALSE)</f>
        <v>43294</v>
      </c>
      <c r="E402" s="139">
        <f>_xll.qlInterestRateIndexValueDate(IndexON,D402)</f>
        <v>43294</v>
      </c>
      <c r="F402" s="155">
        <f>IFERROR(_xll.qlIndexFixing(IndexON,D402,TRUE,_xll.ohTrigger(RecalcTrigger,TriggerON)),NA())</f>
        <v>-3.1368318043600851E-3</v>
      </c>
      <c r="H402" s="42">
        <f>_xll.qlCalendarAdvance(Calendar,$H401,B402,"f",FALSE)</f>
        <v>43294</v>
      </c>
      <c r="I402" s="139">
        <f>_xll.qlInterestRateIndexValueDate(Index1M,$H402)</f>
        <v>43298</v>
      </c>
      <c r="J402" s="144">
        <f>IFERROR(_xll.qlIndexFixing(Index1M,$H402,TRUE,_xll.ohTrigger(RecalcTrigger,Trigger1M)),NA())</f>
        <v>-3.2973000806187317E-3</v>
      </c>
      <c r="K402" s="44">
        <f>IFERROR(_xll.qlIndexFixing(Index3M,H402,TRUE,_xll.ohTrigger(RecalcTrigger,Trigger3M)),NA())</f>
        <v>-2.1805809044619568E-3</v>
      </c>
      <c r="L402" s="44">
        <f>IFERROR(_xll.qlIndexFixing(Index6M,$H402,TRUE,_xll.ohTrigger(RecalcTrigger,Trigger6M)),NA())</f>
        <v>-8.191603091879723E-4</v>
      </c>
      <c r="M402" s="145">
        <f>IFERROR(_xll.qlIndexFixing(Index1Y,$H402,TRUE,_xll.ohTrigger(RecalcTrigger,Trigger1Y)),NA())</f>
        <v>8.3203428743572642E-4</v>
      </c>
      <c r="N402" s="144">
        <f>IFERROR(_xll.qlIndexFixing(ONIndex1M,I402,TRUE,_xll.ohTrigger(RecalcTrigger,Trigger1M)),NA())</f>
        <v>-3.3180828429246745E-3</v>
      </c>
      <c r="O402" s="44">
        <f>IFERROR(_xll.qlIndexFixing(ONIndex3M,I402,TRUE,_xll.ohTrigger(RecalcTrigger,Trigger3M)),NA())</f>
        <v>-2.251967054793802E-3</v>
      </c>
      <c r="P402" s="44">
        <f>IFERROR(_xll.qlIndexFixing(ONIndex6M,I402,TRUE,_xll.ohTrigger(RecalcTrigger,Trigger6M)),NA())</f>
        <v>-1.1070127158152587E-3</v>
      </c>
      <c r="Q402" s="145">
        <f>IFERROR(_xll.qlIndexFixing(ONIndex1Y,I402,TRUE,_xll.ohTrigger(RecalcTrigger,Trigger1Y)),NA())</f>
        <v>1.3770493649367666E-4</v>
      </c>
    </row>
    <row r="403" spans="2:17" x14ac:dyDescent="0.2">
      <c r="B403" s="39" t="s">
        <v>17</v>
      </c>
      <c r="D403" s="42">
        <f>_xll.qlCalendarAdvance(Calendar,$D402,B403,"f",FALSE)</f>
        <v>43297</v>
      </c>
      <c r="E403" s="139">
        <f>_xll.qlInterestRateIndexValueDate(IndexON,D403)</f>
        <v>43297</v>
      </c>
      <c r="F403" s="155">
        <f>IFERROR(_xll.qlIndexFixing(IndexON,D403,TRUE,_xll.ohTrigger(RecalcTrigger,TriggerON)),NA())</f>
        <v>-3.1364265563516014E-3</v>
      </c>
      <c r="H403" s="42">
        <f>_xll.qlCalendarAdvance(Calendar,$H402,B403,"f",FALSE)</f>
        <v>43297</v>
      </c>
      <c r="I403" s="139">
        <f>_xll.qlInterestRateIndexValueDate(Index1M,$H403)</f>
        <v>43299</v>
      </c>
      <c r="J403" s="144">
        <f>IFERROR(_xll.qlIndexFixing(Index1M,$H403,TRUE,_xll.ohTrigger(RecalcTrigger,Trigger1M)),NA())</f>
        <v>-3.294015585699952E-3</v>
      </c>
      <c r="K403" s="44">
        <f>IFERROR(_xll.qlIndexFixing(Index3M,H403,TRUE,_xll.ohTrigger(RecalcTrigger,Trigger3M)),NA())</f>
        <v>-2.1787134634366624E-3</v>
      </c>
      <c r="L403" s="44">
        <f>IFERROR(_xll.qlIndexFixing(Index6M,$H403,TRUE,_xll.ohTrigger(RecalcTrigger,Trigger6M)),NA())</f>
        <v>-8.1566573390599807E-4</v>
      </c>
      <c r="M403" s="145">
        <f>IFERROR(_xll.qlIndexFixing(Index1Y,$H403,TRUE,_xll.ohTrigger(RecalcTrigger,Trigger1Y)),NA())</f>
        <v>8.3644687028825988E-4</v>
      </c>
      <c r="N403" s="144">
        <f>IFERROR(_xll.qlIndexFixing(ONIndex1M,I403,TRUE,_xll.ohTrigger(RecalcTrigger,Trigger1M)),NA())</f>
        <v>-3.3150718287533465E-3</v>
      </c>
      <c r="O403" s="44">
        <f>IFERROR(_xll.qlIndexFixing(ONIndex3M,I403,TRUE,_xll.ohTrigger(RecalcTrigger,Trigger3M)),NA())</f>
        <v>-2.2495484334639215E-3</v>
      </c>
      <c r="P403" s="44">
        <f>IFERROR(_xll.qlIndexFixing(ONIndex6M,I403,TRUE,_xll.ohTrigger(RecalcTrigger,Trigger6M)),NA())</f>
        <v>-1.101681733559623E-3</v>
      </c>
      <c r="Q403" s="145">
        <f>IFERROR(_xll.qlIndexFixing(ONIndex1Y,I403,TRUE,_xll.ohTrigger(RecalcTrigger,Trigger1Y)),NA())</f>
        <v>1.4461257050513154E-4</v>
      </c>
    </row>
    <row r="404" spans="2:17" x14ac:dyDescent="0.2">
      <c r="B404" s="39" t="s">
        <v>17</v>
      </c>
      <c r="D404" s="42">
        <f>_xll.qlCalendarAdvance(Calendar,$D403,B404,"f",FALSE)</f>
        <v>43298</v>
      </c>
      <c r="E404" s="139">
        <f>_xll.qlInterestRateIndexValueDate(IndexON,D404)</f>
        <v>43298</v>
      </c>
      <c r="F404" s="155">
        <f>IFERROR(_xll.qlIndexFixing(IndexON,D404,TRUE,_xll.ohTrigger(RecalcTrigger,TriggerON)),NA())</f>
        <v>-3.1362124737599473E-3</v>
      </c>
      <c r="H404" s="42">
        <f>_xll.qlCalendarAdvance(Calendar,$H403,B404,"f",FALSE)</f>
        <v>43298</v>
      </c>
      <c r="I404" s="139">
        <f>_xll.qlInterestRateIndexValueDate(Index1M,$H404)</f>
        <v>43300</v>
      </c>
      <c r="J404" s="144">
        <f>IFERROR(_xll.qlIndexFixing(Index1M,$H404,TRUE,_xll.ohTrigger(RecalcTrigger,Trigger1M)),NA())</f>
        <v>-3.2932477235111945E-3</v>
      </c>
      <c r="K404" s="44">
        <f>IFERROR(_xll.qlIndexFixing(Index3M,H404,TRUE,_xll.ohTrigger(RecalcTrigger,Trigger3M)),NA())</f>
        <v>-2.1768292204802173E-3</v>
      </c>
      <c r="L404" s="44">
        <f>IFERROR(_xll.qlIndexFixing(Index6M,$H404,TRUE,_xll.ohTrigger(RecalcTrigger,Trigger6M)),NA())</f>
        <v>-8.0834670126012976E-4</v>
      </c>
      <c r="M404" s="145">
        <f>IFERROR(_xll.qlIndexFixing(Index1Y,$H404,TRUE,_xll.ohTrigger(RecalcTrigger,Trigger1Y)),NA())</f>
        <v>8.4086818322243715E-4</v>
      </c>
      <c r="N404" s="144">
        <f>IFERROR(_xll.qlIndexFixing(ONIndex1M,I404,TRUE,_xll.ohTrigger(RecalcTrigger,Trigger1M)),NA())</f>
        <v>-3.3120933719654744E-3</v>
      </c>
      <c r="O404" s="44">
        <f>IFERROR(_xll.qlIndexFixing(ONIndex3M,I404,TRUE,_xll.ohTrigger(RecalcTrigger,Trigger3M)),NA())</f>
        <v>-2.247115974935987E-3</v>
      </c>
      <c r="P404" s="44">
        <f>IFERROR(_xll.qlIndexFixing(ONIndex6M,I404,TRUE,_xll.ohTrigger(RecalcTrigger,Trigger6M)),NA())</f>
        <v>-1.0960809153903739E-3</v>
      </c>
      <c r="Q404" s="145">
        <f>IFERROR(_xll.qlIndexFixing(ONIndex1Y,I404,TRUE,_xll.ohTrigger(RecalcTrigger,Trigger1Y)),NA())</f>
        <v>1.5256815267150614E-4</v>
      </c>
    </row>
    <row r="405" spans="2:17" x14ac:dyDescent="0.2">
      <c r="B405" s="39" t="s">
        <v>17</v>
      </c>
      <c r="D405" s="42">
        <f>_xll.qlCalendarAdvance(Calendar,$D404,B405,"f",FALSE)</f>
        <v>43299</v>
      </c>
      <c r="E405" s="139">
        <f>_xll.qlInterestRateIndexValueDate(IndexON,D405)</f>
        <v>43299</v>
      </c>
      <c r="F405" s="155">
        <f>IFERROR(_xll.qlIndexFixing(IndexON,D405,TRUE,_xll.ohTrigger(RecalcTrigger,TriggerON)),NA())</f>
        <v>-3.13599970395817E-3</v>
      </c>
      <c r="H405" s="42">
        <f>_xll.qlCalendarAdvance(Calendar,$H404,B405,"f",FALSE)</f>
        <v>43299</v>
      </c>
      <c r="I405" s="139">
        <f>_xll.qlInterestRateIndexValueDate(Index1M,$H405)</f>
        <v>43301</v>
      </c>
      <c r="J405" s="144">
        <f>IFERROR(_xll.qlIndexFixing(Index1M,$H405,TRUE,_xll.ohTrigger(RecalcTrigger,Trigger1M)),NA())</f>
        <v>-3.2924769370464594E-3</v>
      </c>
      <c r="K405" s="44">
        <f>IFERROR(_xll.qlIndexFixing(Index3M,H405,TRUE,_xll.ohTrigger(RecalcTrigger,Trigger3M)),NA())</f>
        <v>-2.1727308922417188E-3</v>
      </c>
      <c r="L405" s="44">
        <f>IFERROR(_xll.qlIndexFixing(Index6M,$H405,TRUE,_xll.ohTrigger(RecalcTrigger,Trigger6M)),NA())</f>
        <v>-8.067347711084201E-4</v>
      </c>
      <c r="M405" s="145">
        <f>IFERROR(_xll.qlIndexFixing(Index1Y,$H405,TRUE,_xll.ohTrigger(RecalcTrigger,Trigger1Y)),NA())</f>
        <v>8.5029882546373424E-4</v>
      </c>
      <c r="N405" s="144">
        <f>IFERROR(_xll.qlIndexFixing(ONIndex1M,I405,TRUE,_xll.ohTrigger(RecalcTrigger,Trigger1M)),NA())</f>
        <v>-3.310574547858991E-3</v>
      </c>
      <c r="O405" s="44">
        <f>IFERROR(_xll.qlIndexFixing(ONIndex3M,I405,TRUE,_xll.ohTrigger(RecalcTrigger,Trigger3M)),NA())</f>
        <v>-2.2458714764317378E-3</v>
      </c>
      <c r="P405" s="44">
        <f>IFERROR(_xll.qlIndexFixing(ONIndex6M,I405,TRUE,_xll.ohTrigger(RecalcTrigger,Trigger6M)),NA())</f>
        <v>-1.093305142578771E-3</v>
      </c>
      <c r="Q405" s="145">
        <f>IFERROR(_xll.qlIndexFixing(ONIndex1Y,I405,TRUE,_xll.ohTrigger(RecalcTrigger,Trigger1Y)),NA())</f>
        <v>1.565674554804275E-4</v>
      </c>
    </row>
    <row r="406" spans="2:17" x14ac:dyDescent="0.2">
      <c r="B406" s="39" t="s">
        <v>17</v>
      </c>
      <c r="D406" s="42">
        <f>_xll.qlCalendarAdvance(Calendar,$D405,B406,"f",FALSE)</f>
        <v>43300</v>
      </c>
      <c r="E406" s="139">
        <f>_xll.qlInterestRateIndexValueDate(IndexON,D406)</f>
        <v>43300</v>
      </c>
      <c r="F406" s="155">
        <f>IFERROR(_xll.qlIndexFixing(IndexON,D406,TRUE,_xll.ohTrigger(RecalcTrigger,TriggerON)),NA())</f>
        <v>-3.1357882395122161E-3</v>
      </c>
      <c r="H406" s="42">
        <f>_xll.qlCalendarAdvance(Calendar,$H405,B406,"f",FALSE)</f>
        <v>43300</v>
      </c>
      <c r="I406" s="139">
        <f>_xll.qlInterestRateIndexValueDate(Index1M,$H406)</f>
        <v>43304</v>
      </c>
      <c r="J406" s="144">
        <f>IFERROR(_xll.qlIndexFixing(Index1M,$H406,TRUE,_xll.ohTrigger(RecalcTrigger,Trigger1M)),NA())</f>
        <v>-3.2875726759266696E-3</v>
      </c>
      <c r="K406" s="44">
        <f>IFERROR(_xll.qlIndexFixing(Index3M,H406,TRUE,_xll.ohTrigger(RecalcTrigger,Trigger3M)),NA())</f>
        <v>-2.1691223273326409E-3</v>
      </c>
      <c r="L406" s="44">
        <f>IFERROR(_xll.qlIndexFixing(Index6M,$H406,TRUE,_xll.ohTrigger(RecalcTrigger,Trigger6M)),NA())</f>
        <v>-7.9804107464375319E-4</v>
      </c>
      <c r="M406" s="145">
        <f>IFERROR(_xll.qlIndexFixing(Index1Y,$H406,TRUE,_xll.ohTrigger(RecalcTrigger,Trigger1Y)),NA())</f>
        <v>8.5862235115857853E-4</v>
      </c>
      <c r="N406" s="144">
        <f>IFERROR(_xll.qlIndexFixing(ONIndex1M,I406,TRUE,_xll.ohTrigger(RecalcTrigger,Trigger1M)),NA())</f>
        <v>-3.3090470746310885E-3</v>
      </c>
      <c r="O406" s="44">
        <f>IFERROR(_xll.qlIndexFixing(ONIndex3M,I406,TRUE,_xll.ohTrigger(RecalcTrigger,Trigger3M)),NA())</f>
        <v>-2.2446140746090748E-3</v>
      </c>
      <c r="P406" s="44">
        <f>IFERROR(_xll.qlIndexFixing(ONIndex6M,I406,TRUE,_xll.ohTrigger(RecalcTrigger,Trigger6M)),NA())</f>
        <v>-1.0906351546680071E-3</v>
      </c>
      <c r="Q406" s="145">
        <f>IFERROR(_xll.qlIndexFixing(ONIndex1Y,I406,TRUE,_xll.ohTrigger(RecalcTrigger,Trigger1Y)),NA())</f>
        <v>1.603049657017408E-4</v>
      </c>
    </row>
    <row r="407" spans="2:17" x14ac:dyDescent="0.2">
      <c r="B407" s="39" t="s">
        <v>17</v>
      </c>
      <c r="D407" s="42">
        <f>_xll.qlCalendarAdvance(Calendar,$D406,B407,"f",FALSE)</f>
        <v>43301</v>
      </c>
      <c r="E407" s="139">
        <f>_xll.qlInterestRateIndexValueDate(IndexON,D407)</f>
        <v>43301</v>
      </c>
      <c r="F407" s="155">
        <f>IFERROR(_xll.qlIndexFixing(IndexON,D407,TRUE,_xll.ohTrigger(RecalcTrigger,TriggerON)),NA())</f>
        <v>-3.1353423162006067E-3</v>
      </c>
      <c r="H407" s="42">
        <f>_xll.qlCalendarAdvance(Calendar,$H406,B407,"f",FALSE)</f>
        <v>43301</v>
      </c>
      <c r="I407" s="139">
        <f>_xll.qlInterestRateIndexValueDate(Index1M,$H407)</f>
        <v>43305</v>
      </c>
      <c r="J407" s="144">
        <f>IFERROR(_xll.qlIndexFixing(Index1M,$H407,TRUE,_xll.ohTrigger(RecalcTrigger,Trigger1M)),NA())</f>
        <v>-3.2859197407650218E-3</v>
      </c>
      <c r="K407" s="44">
        <f>IFERROR(_xll.qlIndexFixing(Index3M,H407,TRUE,_xll.ohTrigger(RecalcTrigger,Trigger3M)),NA())</f>
        <v>-2.1671526487115661E-3</v>
      </c>
      <c r="L407" s="44">
        <f>IFERROR(_xll.qlIndexFixing(Index6M,$H407,TRUE,_xll.ohTrigger(RecalcTrigger,Trigger6M)),NA())</f>
        <v>-7.944888737073133E-4</v>
      </c>
      <c r="M407" s="145">
        <f>IFERROR(_xll.qlIndexFixing(Index1Y,$H407,TRUE,_xll.ohTrigger(RecalcTrigger,Trigger1Y)),NA())</f>
        <v>8.6307374749373163E-4</v>
      </c>
      <c r="N407" s="144">
        <f>IFERROR(_xll.qlIndexFixing(ONIndex1M,I407,TRUE,_xll.ohTrigger(RecalcTrigger,Trigger1M)),NA())</f>
        <v>-3.307510919108303E-3</v>
      </c>
      <c r="O407" s="44">
        <f>IFERROR(_xll.qlIndexFixing(ONIndex3M,I407,TRUE,_xll.ohTrigger(RecalcTrigger,Trigger3M)),NA())</f>
        <v>-2.2433436635127535E-3</v>
      </c>
      <c r="P407" s="44">
        <f>IFERROR(_xll.qlIndexFixing(ONIndex6M,I407,TRUE,_xll.ohTrigger(RecalcTrigger,Trigger6M)),NA())</f>
        <v>-1.0880717002992313E-3</v>
      </c>
      <c r="Q407" s="145">
        <f>IFERROR(_xll.qlIndexFixing(ONIndex1Y,I407,TRUE,_xll.ohTrigger(RecalcTrigger,Trigger1Y)),NA())</f>
        <v>1.6377882474216676E-4</v>
      </c>
    </row>
    <row r="408" spans="2:17" x14ac:dyDescent="0.2">
      <c r="B408" s="39" t="s">
        <v>17</v>
      </c>
      <c r="D408" s="42">
        <f>_xll.qlCalendarAdvance(Calendar,$D407,B408,"f",FALSE)</f>
        <v>43304</v>
      </c>
      <c r="E408" s="139">
        <f>_xll.qlInterestRateIndexValueDate(IndexON,D408)</f>
        <v>43304</v>
      </c>
      <c r="F408" s="155">
        <f>IFERROR(_xll.qlIndexFixing(IndexON,D408,TRUE,_xll.ohTrigger(RecalcTrigger,TriggerON)),NA())</f>
        <v>-3.1349552805703951E-3</v>
      </c>
      <c r="H408" s="42">
        <f>_xll.qlCalendarAdvance(Calendar,$H407,B408,"f",FALSE)</f>
        <v>43304</v>
      </c>
      <c r="I408" s="139">
        <f>_xll.qlInterestRateIndexValueDate(Index1M,$H408)</f>
        <v>43306</v>
      </c>
      <c r="J408" s="144">
        <f>IFERROR(_xll.qlIndexFixing(Index1M,$H408,TRUE,_xll.ohTrigger(RecalcTrigger,Trigger1M)),NA())</f>
        <v>-3.2825073317392524E-3</v>
      </c>
      <c r="K408" s="44">
        <f>IFERROR(_xll.qlIndexFixing(Index3M,H408,TRUE,_xll.ohTrigger(RecalcTrigger,Trigger3M)),NA())</f>
        <v>-2.1651655981574686E-3</v>
      </c>
      <c r="L408" s="44">
        <f>IFERROR(_xll.qlIndexFixing(Index6M,$H408,TRUE,_xll.ohTrigger(RecalcTrigger,Trigger6M)),NA())</f>
        <v>-7.9092766533368601E-4</v>
      </c>
      <c r="M408" s="145">
        <f>IFERROR(_xll.qlIndexFixing(Index1Y,$H408,TRUE,_xll.ohTrigger(RecalcTrigger,Trigger1Y)),NA())</f>
        <v>8.6752996279383795E-4</v>
      </c>
      <c r="N408" s="144">
        <f>IFERROR(_xll.qlIndexFixing(ONIndex1M,I408,TRUE,_xll.ohTrigger(RecalcTrigger,Trigger1M)),NA())</f>
        <v>-3.3043791691556024E-3</v>
      </c>
      <c r="O408" s="44">
        <f>IFERROR(_xll.qlIndexFixing(ONIndex3M,I408,TRUE,_xll.ohTrigger(RecalcTrigger,Trigger3M)),NA())</f>
        <v>-2.2407449997485784E-3</v>
      </c>
      <c r="P408" s="44">
        <f>IFERROR(_xll.qlIndexFixing(ONIndex6M,I408,TRUE,_xll.ohTrigger(RecalcTrigger,Trigger6M)),NA())</f>
        <v>-1.0833003896992821E-3</v>
      </c>
      <c r="Q408" s="145">
        <f>IFERROR(_xll.qlIndexFixing(ONIndex1Y,I408,TRUE,_xll.ohTrigger(RecalcTrigger,Trigger1Y)),NA())</f>
        <v>1.6983849100427051E-4</v>
      </c>
    </row>
    <row r="409" spans="2:17" x14ac:dyDescent="0.2">
      <c r="B409" s="39" t="s">
        <v>17</v>
      </c>
      <c r="D409" s="42">
        <f>_xll.qlCalendarAdvance(Calendar,$D408,B409,"f",FALSE)</f>
        <v>43305</v>
      </c>
      <c r="E409" s="139">
        <f>_xll.qlInterestRateIndexValueDate(IndexON,D409)</f>
        <v>43305</v>
      </c>
      <c r="F409" s="155">
        <f>IFERROR(_xll.qlIndexFixing(IndexON,D409,TRUE,_xll.ohTrigger(RecalcTrigger,TriggerON)),NA())</f>
        <v>-3.1347502267964344E-3</v>
      </c>
      <c r="H409" s="42">
        <f>_xll.qlCalendarAdvance(Calendar,$H408,B409,"f",FALSE)</f>
        <v>43305</v>
      </c>
      <c r="I409" s="139">
        <f>_xll.qlInterestRateIndexValueDate(Index1M,$H409)</f>
        <v>43307</v>
      </c>
      <c r="J409" s="144">
        <f>IFERROR(_xll.qlIndexFixing(Index1M,$H409,TRUE,_xll.ohTrigger(RecalcTrigger,Trigger1M)),NA())</f>
        <v>-3.2817081295707928E-3</v>
      </c>
      <c r="K409" s="44">
        <f>IFERROR(_xll.qlIndexFixing(Index3M,H409,TRUE,_xll.ohTrigger(RecalcTrigger,Trigger3M)),NA())</f>
        <v>-2.1631610808687906E-3</v>
      </c>
      <c r="L409" s="44">
        <f>IFERROR(_xll.qlIndexFixing(Index6M,$H409,TRUE,_xll.ohTrigger(RecalcTrigger,Trigger6M)),NA())</f>
        <v>-7.8347662133735046E-4</v>
      </c>
      <c r="M409" s="145">
        <f>IFERROR(_xll.qlIndexFixing(Index1Y,$H409,TRUE,_xll.ohTrigger(RecalcTrigger,Trigger1Y)),NA())</f>
        <v>8.7199172665062673E-4</v>
      </c>
      <c r="N409" s="144">
        <f>IFERROR(_xll.qlIndexFixing(ONIndex1M,I409,TRUE,_xll.ohTrigger(RecalcTrigger,Trigger1M)),NA())</f>
        <v>-3.30127880656228E-3</v>
      </c>
      <c r="O409" s="44">
        <f>IFERROR(_xll.qlIndexFixing(ONIndex3M,I409,TRUE,_xll.ohTrigger(RecalcTrigger,Trigger3M)),NA())</f>
        <v>-2.2381298061668886E-3</v>
      </c>
      <c r="P409" s="44">
        <f>IFERROR(_xll.qlIndexFixing(ONIndex6M,I409,TRUE,_xll.ohTrigger(RecalcTrigger,Trigger6M)),NA())</f>
        <v>-1.0788982010190296E-3</v>
      </c>
      <c r="Q409" s="145">
        <f>IFERROR(_xll.qlIndexFixing(ONIndex1Y,I409,TRUE,_xll.ohTrigger(RecalcTrigger,Trigger1Y)),NA())</f>
        <v>1.7500057123420731E-4</v>
      </c>
    </row>
    <row r="410" spans="2:17" x14ac:dyDescent="0.2">
      <c r="B410" s="39" t="s">
        <v>17</v>
      </c>
      <c r="D410" s="42">
        <f>_xll.qlCalendarAdvance(Calendar,$D409,B410,"f",FALSE)</f>
        <v>43306</v>
      </c>
      <c r="E410" s="139">
        <f>_xll.qlInterestRateIndexValueDate(IndexON,D410)</f>
        <v>43306</v>
      </c>
      <c r="F410" s="155">
        <f>IFERROR(_xll.qlIndexFixing(IndexON,D410,TRUE,_xll.ohTrigger(RecalcTrigger,TriggerON)),NA())</f>
        <v>-3.1345464320153837E-3</v>
      </c>
      <c r="H410" s="42">
        <f>_xll.qlCalendarAdvance(Calendar,$H409,B410,"f",FALSE)</f>
        <v>43306</v>
      </c>
      <c r="I410" s="139">
        <f>_xll.qlInterestRateIndexValueDate(Index1M,$H410)</f>
        <v>43308</v>
      </c>
      <c r="J410" s="144">
        <f>IFERROR(_xll.qlIndexFixing(Index1M,$H410,TRUE,_xll.ohTrigger(RecalcTrigger,Trigger1M)),NA())</f>
        <v>-3.2809059249431479E-3</v>
      </c>
      <c r="K410" s="44">
        <f>IFERROR(_xll.qlIndexFixing(Index3M,H410,TRUE,_xll.ohTrigger(RecalcTrigger,Trigger3M)),NA())</f>
        <v>-2.1588104504547847E-3</v>
      </c>
      <c r="L410" s="44">
        <f>IFERROR(_xll.qlIndexFixing(Index6M,$H410,TRUE,_xll.ohTrigger(RecalcTrigger,Trigger6M)),NA())</f>
        <v>-7.8183252447824956E-4</v>
      </c>
      <c r="M410" s="145">
        <f>IFERROR(_xll.qlIndexFixing(Index1Y,$H410,TRUE,_xll.ohTrigger(RecalcTrigger,Trigger1Y)),NA())</f>
        <v>8.8151136704526286E-4</v>
      </c>
      <c r="N410" s="144">
        <f>IFERROR(_xll.qlIndexFixing(ONIndex1M,I410,TRUE,_xll.ohTrigger(RecalcTrigger,Trigger1M)),NA())</f>
        <v>-3.2996987396050059E-3</v>
      </c>
      <c r="O410" s="44">
        <f>IFERROR(_xll.qlIndexFixing(ONIndex3M,I410,TRUE,_xll.ohTrigger(RecalcTrigger,Trigger3M)),NA())</f>
        <v>-2.2367927587341185E-3</v>
      </c>
      <c r="P410" s="44">
        <f>IFERROR(_xll.qlIndexFixing(ONIndex6M,I410,TRUE,_xll.ohTrigger(RecalcTrigger,Trigger6M)),NA())</f>
        <v>-1.076878650452251E-3</v>
      </c>
      <c r="Q410" s="145">
        <f>IFERROR(_xll.qlIndexFixing(ONIndex1Y,I410,TRUE,_xll.ohTrigger(RecalcTrigger,Trigger1Y)),NA())</f>
        <v>1.7712829139426844E-4</v>
      </c>
    </row>
    <row r="411" spans="2:17" x14ac:dyDescent="0.2">
      <c r="B411" s="39" t="s">
        <v>17</v>
      </c>
      <c r="D411" s="42">
        <f>_xll.qlCalendarAdvance(Calendar,$D410,B411,"f",FALSE)</f>
        <v>43307</v>
      </c>
      <c r="E411" s="139">
        <f>_xll.qlInterestRateIndexValueDate(IndexON,D411)</f>
        <v>43307</v>
      </c>
      <c r="F411" s="155">
        <f>IFERROR(_xll.qlIndexFixing(IndexON,D411,TRUE,_xll.ohTrigger(RecalcTrigger,TriggerON)),NA())</f>
        <v>-3.1343438885134134E-3</v>
      </c>
      <c r="H411" s="42">
        <f>_xll.qlCalendarAdvance(Calendar,$H410,B411,"f",FALSE)</f>
        <v>43307</v>
      </c>
      <c r="I411" s="139">
        <f>_xll.qlInterestRateIndexValueDate(Index1M,$H411)</f>
        <v>43311</v>
      </c>
      <c r="J411" s="144">
        <f>IFERROR(_xll.qlIndexFixing(Index1M,$H411,TRUE,_xll.ohTrigger(RecalcTrigger,Trigger1M)),NA())</f>
        <v>-3.2758088946266239E-3</v>
      </c>
      <c r="K411" s="44">
        <f>IFERROR(_xll.qlIndexFixing(Index3M,H411,TRUE,_xll.ohTrigger(RecalcTrigger,Trigger3M)),NA())</f>
        <v>-2.1549664503641903E-3</v>
      </c>
      <c r="L411" s="44">
        <f>IFERROR(_xll.qlIndexFixing(Index6M,$H411,TRUE,_xll.ohTrigger(RecalcTrigger,Trigger6M)),NA())</f>
        <v>-7.7296504523495101E-4</v>
      </c>
      <c r="M411" s="145">
        <f>IFERROR(_xll.qlIndexFixing(Index1Y,$H411,TRUE,_xll.ohTrigger(RecalcTrigger,Trigger1Y)),NA())</f>
        <v>8.8990903749789371E-4</v>
      </c>
      <c r="N411" s="144">
        <f>IFERROR(_xll.qlIndexFixing(ONIndex1M,I411,TRUE,_xll.ohTrigger(RecalcTrigger,Trigger1M)),NA())</f>
        <v>-3.2981097903128642E-3</v>
      </c>
      <c r="O411" s="44">
        <f>IFERROR(_xll.qlIndexFixing(ONIndex3M,I411,TRUE,_xll.ohTrigger(RecalcTrigger,Trigger3M)),NA())</f>
        <v>-2.2354420659764784E-3</v>
      </c>
      <c r="P411" s="44">
        <f>IFERROR(_xll.qlIndexFixing(ONIndex6M,I411,TRUE,_xll.ohTrigger(RecalcTrigger,Trigger6M)),NA())</f>
        <v>-1.0749701275925005E-3</v>
      </c>
      <c r="Q411" s="145">
        <f>IFERROR(_xll.qlIndexFixing(ONIndex1Y,I411,TRUE,_xll.ohTrigger(RecalcTrigger,Trigger1Y)),NA())</f>
        <v>1.7898120737491752E-4</v>
      </c>
    </row>
    <row r="412" spans="2:17" x14ac:dyDescent="0.2">
      <c r="B412" s="39" t="s">
        <v>17</v>
      </c>
      <c r="D412" s="42">
        <f>_xll.qlCalendarAdvance(Calendar,$D411,B412,"f",FALSE)</f>
        <v>43308</v>
      </c>
      <c r="E412" s="139">
        <f>_xll.qlInterestRateIndexValueDate(IndexON,D412)</f>
        <v>43308</v>
      </c>
      <c r="F412" s="155">
        <f>IFERROR(_xll.qlIndexFixing(IndexON,D412,TRUE,_xll.ohTrigger(RecalcTrigger,TriggerON)),NA())</f>
        <v>-3.1339156514276212E-3</v>
      </c>
      <c r="H412" s="42">
        <f>_xll.qlCalendarAdvance(Calendar,$H411,B412,"f",FALSE)</f>
        <v>43308</v>
      </c>
      <c r="I412" s="139">
        <f>_xll.qlInterestRateIndexValueDate(Index1M,$H412)</f>
        <v>43312</v>
      </c>
      <c r="J412" s="144">
        <f>IFERROR(_xll.qlIndexFixing(Index1M,$H412,TRUE,_xll.ohTrigger(RecalcTrigger,Trigger1M)),NA())</f>
        <v>-3.274091237078816E-3</v>
      </c>
      <c r="K412" s="44">
        <f>IFERROR(_xll.qlIndexFixing(Index3M,H412,TRUE,_xll.ohTrigger(RecalcTrigger,Trigger3M)),NA())</f>
        <v>-2.1528731793958892E-3</v>
      </c>
      <c r="L412" s="44">
        <f>IFERROR(_xll.qlIndexFixing(Index6M,$H412,TRUE,_xll.ohTrigger(RecalcTrigger,Trigger6M)),NA())</f>
        <v>-7.693368552410734E-4</v>
      </c>
      <c r="M412" s="145">
        <f>IFERROR(_xll.qlIndexFixing(Index1Y,$H412,TRUE,_xll.ohTrigger(RecalcTrigger,Trigger1Y)),NA())</f>
        <v>8.9440966604236978E-4</v>
      </c>
      <c r="N412" s="144">
        <f>IFERROR(_xll.qlIndexFixing(ONIndex1M,I412,TRUE,_xll.ohTrigger(RecalcTrigger,Trigger1M)),NA())</f>
        <v>-3.2965119257521991E-3</v>
      </c>
      <c r="O412" s="44">
        <f>IFERROR(_xll.qlIndexFixing(ONIndex3M,I412,TRUE,_xll.ohTrigger(RecalcTrigger,Trigger3M)),NA())</f>
        <v>-2.2340776219786918E-3</v>
      </c>
      <c r="P412" s="44">
        <f>IFERROR(_xll.qlIndexFixing(ONIndex6M,I412,TRUE,_xll.ohTrigger(RecalcTrigger,Trigger6M)),NA())</f>
        <v>-1.0731733814806077E-3</v>
      </c>
      <c r="Q412" s="145">
        <f>IFERROR(_xll.qlIndexFixing(ONIndex1Y,I412,TRUE,_xll.ohTrigger(RecalcTrigger,Trigger1Y)),NA())</f>
        <v>1.8055746034306708E-4</v>
      </c>
    </row>
    <row r="413" spans="2:17" x14ac:dyDescent="0.2">
      <c r="B413" s="39" t="s">
        <v>17</v>
      </c>
      <c r="D413" s="42">
        <f>_xll.qlCalendarAdvance(Calendar,$D412,B413,"f",FALSE)</f>
        <v>43311</v>
      </c>
      <c r="E413" s="139">
        <f>_xll.qlInterestRateIndexValueDate(IndexON,D413)</f>
        <v>43311</v>
      </c>
      <c r="F413" s="155">
        <f>IFERROR(_xll.qlIndexFixing(IndexON,D413,TRUE,_xll.ohTrigger(RecalcTrigger,TriggerON)),NA())</f>
        <v>-3.1335460723402875E-3</v>
      </c>
      <c r="H413" s="42">
        <f>_xll.qlCalendarAdvance(Calendar,$H412,B413,"f",FALSE)</f>
        <v>43311</v>
      </c>
      <c r="I413" s="139">
        <f>_xll.qlInterestRateIndexValueDate(Index1M,$H413)</f>
        <v>43313</v>
      </c>
      <c r="J413" s="144">
        <f>IFERROR(_xll.qlIndexFixing(Index1M,$H413,TRUE,_xll.ohTrigger(RecalcTrigger,Trigger1M)),NA())</f>
        <v>-3.2705476594830818E-3</v>
      </c>
      <c r="K413" s="44">
        <f>IFERROR(_xll.qlIndexFixing(Index3M,H413,TRUE,_xll.ohTrigger(RecalcTrigger,Trigger3M)),NA())</f>
        <v>-2.150761874090521E-3</v>
      </c>
      <c r="L413" s="44">
        <f>IFERROR(_xll.qlIndexFixing(Index6M,$H413,TRUE,_xll.ohTrigger(RecalcTrigger,Trigger6M)),NA())</f>
        <v>-7.656953074823016E-4</v>
      </c>
      <c r="M413" s="145">
        <f>IFERROR(_xll.qlIndexFixing(Index1Y,$H413,TRUE,_xll.ohTrigger(RecalcTrigger,Trigger1Y)),NA())</f>
        <v>8.9892032751738712E-4</v>
      </c>
      <c r="N413" s="144">
        <f>IFERROR(_xll.qlIndexFixing(ONIndex1M,I413,TRUE,_xll.ohTrigger(RecalcTrigger,Trigger1M)),NA())</f>
        <v>-3.2932561848619812E-3</v>
      </c>
      <c r="O413" s="44">
        <f>IFERROR(_xll.qlIndexFixing(ONIndex3M,I413,TRUE,_xll.ohTrigger(RecalcTrigger,Trigger3M)),NA())</f>
        <v>-2.2312885373887426E-3</v>
      </c>
      <c r="P413" s="44">
        <f>IFERROR(_xll.qlIndexFixing(ONIndex6M,I413,TRUE,_xll.ohTrigger(RecalcTrigger,Trigger6M)),NA())</f>
        <v>-1.0699530426316883E-3</v>
      </c>
      <c r="Q413" s="145">
        <f>IFERROR(_xll.qlIndexFixing(ONIndex1Y,I413,TRUE,_xll.ohTrigger(RecalcTrigger,Trigger1Y)),NA())</f>
        <v>1.8277855466486415E-4</v>
      </c>
    </row>
    <row r="414" spans="2:17" x14ac:dyDescent="0.2">
      <c r="B414" s="39" t="s">
        <v>17</v>
      </c>
      <c r="D414" s="42">
        <f>_xll.qlCalendarAdvance(Calendar,$D413,B414,"f",FALSE)</f>
        <v>43312</v>
      </c>
      <c r="E414" s="139">
        <f>_xll.qlInterestRateIndexValueDate(IndexON,D414)</f>
        <v>43312</v>
      </c>
      <c r="F414" s="155">
        <f>IFERROR(_xll.qlIndexFixing(IndexON,D414,TRUE,_xll.ohTrigger(RecalcTrigger,TriggerON)),NA())</f>
        <v>-3.1333496690866269E-3</v>
      </c>
      <c r="H414" s="42">
        <f>_xll.qlCalendarAdvance(Calendar,$H413,B414,"f",FALSE)</f>
        <v>43312</v>
      </c>
      <c r="I414" s="139">
        <f>_xll.qlInterestRateIndexValueDate(Index1M,$H414)</f>
        <v>43314</v>
      </c>
      <c r="J414" s="144">
        <f>IFERROR(_xll.qlIndexFixing(Index1M,$H414,TRUE,_xll.ohTrigger(RecalcTrigger,Trigger1M)),NA())</f>
        <v>-3.2697162981266958E-3</v>
      </c>
      <c r="K414" s="44">
        <f>IFERROR(_xll.qlIndexFixing(Index3M,H414,TRUE,_xll.ohTrigger(RecalcTrigger,Trigger3M)),NA())</f>
        <v>-2.1486324400470766E-3</v>
      </c>
      <c r="L414" s="44">
        <f>IFERROR(_xll.qlIndexFixing(Index6M,$H414,TRUE,_xll.ohTrigger(RecalcTrigger,Trigger6M)),NA())</f>
        <v>-7.5809521565735197E-4</v>
      </c>
      <c r="M414" s="145">
        <f>IFERROR(_xll.qlIndexFixing(Index1Y,$H414,TRUE,_xll.ohTrigger(RecalcTrigger,Trigger1Y)),NA())</f>
        <v>9.0344178712410824E-4</v>
      </c>
      <c r="N414" s="144">
        <f>IFERROR(_xll.qlIndexFixing(ONIndex1M,I414,TRUE,_xll.ohTrigger(RecalcTrigger,Trigger1M)),NA())</f>
        <v>-3.2900306469185736E-3</v>
      </c>
      <c r="O414" s="44">
        <f>IFERROR(_xll.qlIndexFixing(ONIndex3M,I414,TRUE,_xll.ohTrigger(RecalcTrigger,Trigger3M)),NA())</f>
        <v>-2.228480214920836E-3</v>
      </c>
      <c r="P414" s="44">
        <f>IFERROR(_xll.qlIndexFixing(ONIndex6M,I414,TRUE,_xll.ohTrigger(RecalcTrigger,Trigger6M)),NA())</f>
        <v>-1.0671191425304372E-3</v>
      </c>
      <c r="Q414" s="145">
        <f>IFERROR(_xll.qlIndexFixing(ONIndex1Y,I414,TRUE,_xll.ohTrigger(RecalcTrigger,Trigger1Y)),NA())</f>
        <v>1.840586651091769E-4</v>
      </c>
    </row>
    <row r="415" spans="2:17" x14ac:dyDescent="0.2">
      <c r="B415" s="39" t="s">
        <v>17</v>
      </c>
      <c r="D415" s="42">
        <f>_xll.qlCalendarAdvance(Calendar,$D414,B415,"f",FALSE)</f>
        <v>43313</v>
      </c>
      <c r="E415" s="139">
        <f>_xll.qlInterestRateIndexValueDate(IndexON,D415)</f>
        <v>43313</v>
      </c>
      <c r="F415" s="155">
        <f>IFERROR(_xll.qlIndexFixing(IndexON,D415,TRUE,_xll.ohTrigger(RecalcTrigger,TriggerON)),NA())</f>
        <v>-3.1331544707091652E-3</v>
      </c>
      <c r="H415" s="42">
        <f>_xll.qlCalendarAdvance(Calendar,$H414,B415,"f",FALSE)</f>
        <v>43313</v>
      </c>
      <c r="I415" s="139">
        <f>_xll.qlInterestRateIndexValueDate(Index1M,$H415)</f>
        <v>43315</v>
      </c>
      <c r="J415" s="144">
        <f>IFERROR(_xll.qlIndexFixing(Index1M,$H415,TRUE,_xll.ohTrigger(RecalcTrigger,Trigger1M)),NA())</f>
        <v>-3.2688818561186646E-3</v>
      </c>
      <c r="K415" s="44">
        <f>IFERROR(_xll.qlIndexFixing(Index3M,H415,TRUE,_xll.ohTrigger(RecalcTrigger,Trigger3M)),NA())</f>
        <v>-2.1440203792704219E-3</v>
      </c>
      <c r="L415" s="44">
        <f>IFERROR(_xll.qlIndexFixing(Index6M,$H415,TRUE,_xll.ohTrigger(RecalcTrigger,Trigger6M)),NA())</f>
        <v>-7.563943452762442E-4</v>
      </c>
      <c r="M415" s="145">
        <f>IFERROR(_xll.qlIndexFixing(Index1Y,$H415,TRUE,_xll.ohTrigger(RecalcTrigger,Trigger1Y)),NA())</f>
        <v>9.1307571193153538E-4</v>
      </c>
      <c r="N415" s="144">
        <f>IFERROR(_xll.qlIndexFixing(ONIndex1M,I415,TRUE,_xll.ohTrigger(RecalcTrigger,Trigger1M)),NA())</f>
        <v>-3.2883877055756017E-3</v>
      </c>
      <c r="O415" s="44">
        <f>IFERROR(_xll.qlIndexFixing(ONIndex3M,I415,TRUE,_xll.ohTrigger(RecalcTrigger,Trigger3M)),NA())</f>
        <v>-2.2270454253936478E-3</v>
      </c>
      <c r="P415" s="44">
        <f>IFERROR(_xll.qlIndexFixing(ONIndex6M,I415,TRUE,_xll.ohTrigger(RecalcTrigger,Trigger6M)),NA())</f>
        <v>-1.0658925144113596E-3</v>
      </c>
      <c r="Q415" s="145">
        <f>IFERROR(_xll.qlIndexFixing(ONIndex1Y,I415,TRUE,_xll.ohTrigger(RecalcTrigger,Trigger1Y)),NA())</f>
        <v>1.8422372043858104E-4</v>
      </c>
    </row>
    <row r="416" spans="2:17" x14ac:dyDescent="0.2">
      <c r="B416" s="39" t="s">
        <v>17</v>
      </c>
      <c r="D416" s="42">
        <f>_xll.qlCalendarAdvance(Calendar,$D415,B416,"f",FALSE)</f>
        <v>43314</v>
      </c>
      <c r="E416" s="139">
        <f>_xll.qlInterestRateIndexValueDate(IndexON,D416)</f>
        <v>43314</v>
      </c>
      <c r="F416" s="155">
        <f>IFERROR(_xll.qlIndexFixing(IndexON,D416,TRUE,_xll.ohTrigger(RecalcTrigger,TriggerON)),NA())</f>
        <v>-3.1329604696539448E-3</v>
      </c>
      <c r="H416" s="42">
        <f>_xll.qlCalendarAdvance(Calendar,$H415,B416,"f",FALSE)</f>
        <v>43314</v>
      </c>
      <c r="I416" s="139">
        <f>_xll.qlInterestRateIndexValueDate(Index1M,$H416)</f>
        <v>43318</v>
      </c>
      <c r="J416" s="144">
        <f>IFERROR(_xll.qlIndexFixing(Index1M,$H416,TRUE,_xll.ohTrigger(RecalcTrigger,Trigger1M)),NA())</f>
        <v>-3.2635871636999708E-3</v>
      </c>
      <c r="K416" s="44">
        <f>IFERROR(_xll.qlIndexFixing(Index3M,H416,TRUE,_xll.ohTrigger(RecalcTrigger,Trigger3M)),NA())</f>
        <v>-2.1399315304716361E-3</v>
      </c>
      <c r="L416" s="44">
        <f>IFERROR(_xll.qlIndexFixing(Index6M,$H416,TRUE,_xll.ohTrigger(RecalcTrigger,Trigger6M)),NA())</f>
        <v>-7.4726473813617174E-4</v>
      </c>
      <c r="M416" s="145">
        <f>IFERROR(_xll.qlIndexFixing(Index1Y,$H416,TRUE,_xll.ohTrigger(RecalcTrigger,Trigger1Y)),NA())</f>
        <v>9.2165108899758231E-4</v>
      </c>
      <c r="N416" s="144">
        <f>IFERROR(_xll.qlIndexFixing(ONIndex1M,I416,TRUE,_xll.ohTrigger(RecalcTrigger,Trigger1M)),NA())</f>
        <v>-3.286735649283834E-3</v>
      </c>
      <c r="O416" s="44">
        <f>IFERROR(_xll.qlIndexFixing(ONIndex3M,I416,TRUE,_xll.ohTrigger(RecalcTrigger,Trigger3M)),NA())</f>
        <v>-2.2255962486950054E-3</v>
      </c>
      <c r="P416" s="44">
        <f>IFERROR(_xll.qlIndexFixing(ONIndex6M,I416,TRUE,_xll.ohTrigger(RecalcTrigger,Trigger6M)),NA())</f>
        <v>-1.0647821566056592E-3</v>
      </c>
      <c r="Q416" s="145">
        <f>IFERROR(_xll.qlIndexFixing(ONIndex1Y,I416,TRUE,_xll.ohTrigger(RecalcTrigger,Trigger1Y)),NA())</f>
        <v>1.8410095991683306E-4</v>
      </c>
    </row>
    <row r="417" spans="2:17" x14ac:dyDescent="0.2">
      <c r="B417" s="39" t="s">
        <v>17</v>
      </c>
      <c r="D417" s="42">
        <f>_xll.qlCalendarAdvance(Calendar,$D416,B417,"f",FALSE)</f>
        <v>43315</v>
      </c>
      <c r="E417" s="139">
        <f>_xll.qlInterestRateIndexValueDate(IndexON,D417)</f>
        <v>43315</v>
      </c>
      <c r="F417" s="155">
        <f>IFERROR(_xll.qlIndexFixing(IndexON,D417,TRUE,_xll.ohTrigger(RecalcTrigger,TriggerON)),NA())</f>
        <v>-3.1325491609734968E-3</v>
      </c>
      <c r="H417" s="42">
        <f>_xll.qlCalendarAdvance(Calendar,$H416,B417,"f",FALSE)</f>
        <v>43315</v>
      </c>
      <c r="I417" s="139">
        <f>_xll.qlInterestRateIndexValueDate(Index1M,$H417)</f>
        <v>43319</v>
      </c>
      <c r="J417" s="144">
        <f>IFERROR(_xll.qlIndexFixing(Index1M,$H417,TRUE,_xll.ohTrigger(RecalcTrigger,Trigger1M)),NA())</f>
        <v>-3.2618031527906479E-3</v>
      </c>
      <c r="K417" s="44">
        <f>IFERROR(_xll.qlIndexFixing(Index3M,H417,TRUE,_xll.ohTrigger(RecalcTrigger,Trigger3M)),NA())</f>
        <v>-2.1377100387232548E-3</v>
      </c>
      <c r="L417" s="44">
        <f>IFERROR(_xll.qlIndexFixing(Index6M,$H417,TRUE,_xll.ohTrigger(RecalcTrigger,Trigger6M)),NA())</f>
        <v>-7.4352950834396484E-4</v>
      </c>
      <c r="M417" s="145">
        <f>IFERROR(_xll.qlIndexFixing(Index1Y,$H417,TRUE,_xll.ohTrigger(RecalcTrigger,Trigger1Y)),NA())</f>
        <v>9.2623819538305611E-4</v>
      </c>
      <c r="N417" s="144">
        <f>IFERROR(_xll.qlIndexFixing(ONIndex1M,I417,TRUE,_xll.ohTrigger(RecalcTrigger,Trigger1M)),NA())</f>
        <v>-3.2850744443102542E-3</v>
      </c>
      <c r="O417" s="44">
        <f>IFERROR(_xll.qlIndexFixing(ONIndex3M,I417,TRUE,_xll.ohTrigger(RecalcTrigger,Trigger3M)),NA())</f>
        <v>-2.2241325789496003E-3</v>
      </c>
      <c r="P417" s="44">
        <f>IFERROR(_xll.qlIndexFixing(ONIndex6M,I417,TRUE,_xll.ohTrigger(RecalcTrigger,Trigger6M)),NA())</f>
        <v>-1.0637888183540056E-3</v>
      </c>
      <c r="Q417" s="145">
        <f>IFERROR(_xll.qlIndexFixing(ONIndex1Y,I417,TRUE,_xll.ohTrigger(RecalcTrigger,Trigger1Y)),NA())</f>
        <v>1.8368852447103734E-4</v>
      </c>
    </row>
    <row r="418" spans="2:17" x14ac:dyDescent="0.2">
      <c r="B418" s="39" t="s">
        <v>17</v>
      </c>
      <c r="D418" s="42">
        <f>_xll.qlCalendarAdvance(Calendar,$D417,B418,"f",FALSE)</f>
        <v>43318</v>
      </c>
      <c r="E418" s="139">
        <f>_xll.qlInterestRateIndexValueDate(IndexON,D418)</f>
        <v>43318</v>
      </c>
      <c r="F418" s="155">
        <f>IFERROR(_xll.qlIndexFixing(IndexON,D418,TRUE,_xll.ohTrigger(RecalcTrigger,TriggerON)),NA())</f>
        <v>-3.1321962823405158E-3</v>
      </c>
      <c r="H418" s="42">
        <f>_xll.qlCalendarAdvance(Calendar,$H417,B418,"f",FALSE)</f>
        <v>43318</v>
      </c>
      <c r="I418" s="139">
        <f>_xll.qlInterestRateIndexValueDate(Index1M,$H418)</f>
        <v>43320</v>
      </c>
      <c r="J418" s="144">
        <f>IFERROR(_xll.qlIndexFixing(Index1M,$H418,TRUE,_xll.ohTrigger(RecalcTrigger,Trigger1M)),NA())</f>
        <v>-3.2581251522614063E-3</v>
      </c>
      <c r="K418" s="44">
        <f>IFERROR(_xll.qlIndexFixing(Index3M,H418,TRUE,_xll.ohTrigger(RecalcTrigger,Trigger3M)),NA())</f>
        <v>-2.1354698530306544E-3</v>
      </c>
      <c r="L418" s="44">
        <f>IFERROR(_xll.qlIndexFixing(Index6M,$H418,TRUE,_xll.ohTrigger(RecalcTrigger,Trigger6M)),NA())</f>
        <v>-7.3977637097155668E-4</v>
      </c>
      <c r="M418" s="145">
        <f>IFERROR(_xll.qlIndexFixing(Index1Y,$H418,TRUE,_xll.ohTrigger(RecalcTrigger,Trigger1Y)),NA())</f>
        <v>9.3084079796857918E-4</v>
      </c>
      <c r="N418" s="144">
        <f>IFERROR(_xll.qlIndexFixing(ONIndex1M,I418,TRUE,_xll.ohTrigger(RecalcTrigger,Trigger1M)),NA())</f>
        <v>-3.2816914574729239E-3</v>
      </c>
      <c r="O418" s="44">
        <f>IFERROR(_xll.qlIndexFixing(ONIndex3M,I418,TRUE,_xll.ohTrigger(RecalcTrigger,Trigger3M)),NA())</f>
        <v>-2.2211426951690427E-3</v>
      </c>
      <c r="P418" s="44">
        <f>IFERROR(_xll.qlIndexFixing(ONIndex6M,I418,TRUE,_xll.ohTrigger(RecalcTrigger,Trigger6M)),NA())</f>
        <v>-1.0621928178622397E-3</v>
      </c>
      <c r="Q418" s="145">
        <f>IFERROR(_xll.qlIndexFixing(ONIndex1Y,I418,TRUE,_xll.ohTrigger(RecalcTrigger,Trigger1Y)),NA())</f>
        <v>1.8188886884651367E-4</v>
      </c>
    </row>
    <row r="419" spans="2:17" x14ac:dyDescent="0.2">
      <c r="B419" s="39" t="s">
        <v>17</v>
      </c>
      <c r="D419" s="42">
        <f>_xll.qlCalendarAdvance(Calendar,$D418,B419,"f",FALSE)</f>
        <v>43319</v>
      </c>
      <c r="E419" s="139">
        <f>_xll.qlInterestRateIndexValueDate(IndexON,D419)</f>
        <v>43319</v>
      </c>
      <c r="F419" s="155">
        <f>IFERROR(_xll.qlIndexFixing(IndexON,D419,TRUE,_xll.ohTrigger(RecalcTrigger,TriggerON)),NA())</f>
        <v>-3.1320081511498898E-3</v>
      </c>
      <c r="H419" s="42">
        <f>_xll.qlCalendarAdvance(Calendar,$H418,B419,"f",FALSE)</f>
        <v>43319</v>
      </c>
      <c r="I419" s="139">
        <f>_xll.qlInterestRateIndexValueDate(Index1M,$H419)</f>
        <v>43321</v>
      </c>
      <c r="J419" s="144">
        <f>IFERROR(_xll.qlIndexFixing(Index1M,$H419,TRUE,_xll.ohTrigger(RecalcTrigger,Trigger1M)),NA())</f>
        <v>-3.2572608124388502E-3</v>
      </c>
      <c r="K419" s="44">
        <f>IFERROR(_xll.qlIndexFixing(Index3M,H419,TRUE,_xll.ohTrigger(RecalcTrigger,Trigger3M)),NA())</f>
        <v>-2.1332108793933762E-3</v>
      </c>
      <c r="L419" s="44">
        <f>IFERROR(_xll.qlIndexFixing(Index6M,$H419,TRUE,_xll.ohTrigger(RecalcTrigger,Trigger6M)),NA())</f>
        <v>-7.3200015034961591E-4</v>
      </c>
      <c r="M419" s="145">
        <f>IFERROR(_xll.qlIndexFixing(Index1Y,$H419,TRUE,_xll.ohTrigger(RecalcTrigger,Trigger1Y)),NA())</f>
        <v>9.3545969757723038E-4</v>
      </c>
      <c r="N419" s="144">
        <f>IFERROR(_xll.qlIndexFixing(ONIndex1M,I419,TRUE,_xll.ohTrigger(RecalcTrigger,Trigger1M)),NA())</f>
        <v>-3.2783374742484384E-3</v>
      </c>
      <c r="O419" s="44">
        <f>IFERROR(_xll.qlIndexFixing(ONIndex3M,I419,TRUE,_xll.ohTrigger(RecalcTrigger,Trigger3M)),NA())</f>
        <v>-2.2181308499158447E-3</v>
      </c>
      <c r="P419" s="44">
        <f>IFERROR(_xll.qlIndexFixing(ONIndex6M,I419,TRUE,_xll.ohTrigger(RecalcTrigger,Trigger6M)),NA())</f>
        <v>-1.0610006401856609E-3</v>
      </c>
      <c r="Q419" s="145">
        <f>IFERROR(_xll.qlIndexFixing(ONIndex1Y,I419,TRUE,_xll.ohTrigger(RecalcTrigger,Trigger1Y)),NA())</f>
        <v>1.7910485862415726E-4</v>
      </c>
    </row>
    <row r="420" spans="2:17" x14ac:dyDescent="0.2">
      <c r="B420" s="39" t="s">
        <v>17</v>
      </c>
      <c r="D420" s="42">
        <f>_xll.qlCalendarAdvance(Calendar,$D419,B420,"f",FALSE)</f>
        <v>43320</v>
      </c>
      <c r="E420" s="139">
        <f>_xll.qlInterestRateIndexValueDate(IndexON,D420)</f>
        <v>43320</v>
      </c>
      <c r="F420" s="155">
        <f>IFERROR(_xll.qlIndexFixing(IndexON,D420,TRUE,_xll.ohTrigger(RecalcTrigger,TriggerON)),NA())</f>
        <v>-3.1318211709185917E-3</v>
      </c>
      <c r="H420" s="42">
        <f>_xll.qlCalendarAdvance(Calendar,$H419,B420,"f",FALSE)</f>
        <v>43320</v>
      </c>
      <c r="I420" s="139">
        <f>_xll.qlInterestRateIndexValueDate(Index1M,$H420)</f>
        <v>43322</v>
      </c>
      <c r="J420" s="144">
        <f>IFERROR(_xll.qlIndexFixing(Index1M,$H420,TRUE,_xll.ohTrigger(RecalcTrigger,Trigger1M)),NA())</f>
        <v>-3.2563933137700232E-3</v>
      </c>
      <c r="K420" s="44">
        <f>IFERROR(_xll.qlIndexFixing(Index3M,H420,TRUE,_xll.ohTrigger(RecalcTrigger,Trigger3M)),NA())</f>
        <v>-2.1283282344081757E-3</v>
      </c>
      <c r="L420" s="44">
        <f>IFERROR(_xll.qlIndexFixing(Index6M,$H420,TRUE,_xll.ohTrigger(RecalcTrigger,Trigger6M)),NA())</f>
        <v>-7.3020885583460239E-4</v>
      </c>
      <c r="M420" s="145">
        <f>IFERROR(_xll.qlIndexFixing(Index1Y,$H420,TRUE,_xll.ohTrigger(RecalcTrigger,Trigger1Y)),NA())</f>
        <v>9.4524373079923766E-4</v>
      </c>
      <c r="N420" s="144">
        <f>IFERROR(_xll.qlIndexFixing(ONIndex1M,I420,TRUE,_xll.ohTrigger(RecalcTrigger,Trigger1M)),NA())</f>
        <v>-3.2766300275444138E-3</v>
      </c>
      <c r="O420" s="44">
        <f>IFERROR(_xll.qlIndexFixing(ONIndex3M,I420,TRUE,_xll.ohTrigger(RecalcTrigger,Trigger3M)),NA())</f>
        <v>-2.2165931251283411E-3</v>
      </c>
      <c r="P420" s="44">
        <f>IFERROR(_xll.qlIndexFixing(ONIndex6M,I420,TRUE,_xll.ohTrigger(RecalcTrigger,Trigger6M)),NA())</f>
        <v>-1.0606036342775127E-3</v>
      </c>
      <c r="Q420" s="145">
        <f>IFERROR(_xll.qlIndexFixing(ONIndex1Y,I420,TRUE,_xll.ohTrigger(RecalcTrigger,Trigger1Y)),NA())</f>
        <v>1.7721616718091582E-4</v>
      </c>
    </row>
    <row r="421" spans="2:17" x14ac:dyDescent="0.2">
      <c r="B421" s="39" t="s">
        <v>17</v>
      </c>
      <c r="D421" s="42">
        <f>_xll.qlCalendarAdvance(Calendar,$D420,B421,"f",FALSE)</f>
        <v>43321</v>
      </c>
      <c r="E421" s="139">
        <f>_xll.qlInterestRateIndexValueDate(IndexON,D421)</f>
        <v>43321</v>
      </c>
      <c r="F421" s="155">
        <f>IFERROR(_xll.qlIndexFixing(IndexON,D421,TRUE,_xll.ohTrigger(RecalcTrigger,TriggerON)),NA())</f>
        <v>-3.1316353336929836E-3</v>
      </c>
      <c r="H421" s="42">
        <f>_xll.qlCalendarAdvance(Calendar,$H420,B421,"f",FALSE)</f>
        <v>43321</v>
      </c>
      <c r="I421" s="139">
        <f>_xll.qlInterestRateIndexValueDate(Index1M,$H421)</f>
        <v>43325</v>
      </c>
      <c r="J421" s="144">
        <f>IFERROR(_xll.qlIndexFixing(Index1M,$H421,TRUE,_xll.ohTrigger(RecalcTrigger,Trigger1M)),NA())</f>
        <v>-3.250896066303756E-3</v>
      </c>
      <c r="K421" s="44">
        <f>IFERROR(_xll.qlIndexFixing(Index3M,H421,TRUE,_xll.ohTrigger(RecalcTrigger,Trigger3M)),NA())</f>
        <v>-2.1239852273632295E-3</v>
      </c>
      <c r="L421" s="44">
        <f>IFERROR(_xll.qlIndexFixing(Index6M,$H421,TRUE,_xll.ohTrigger(RecalcTrigger,Trigger6M)),NA())</f>
        <v>-7.2071860881317573E-4</v>
      </c>
      <c r="M421" s="145">
        <f>IFERROR(_xll.qlIndexFixing(Index1Y,$H421,TRUE,_xll.ohTrigger(RecalcTrigger,Trigger1Y)),NA())</f>
        <v>9.5411446083661989E-4</v>
      </c>
      <c r="N421" s="144">
        <f>IFERROR(_xll.qlIndexFixing(ONIndex1M,I421,TRUE,_xll.ohTrigger(RecalcTrigger,Trigger1M)),NA())</f>
        <v>-3.274913232758081E-3</v>
      </c>
      <c r="O421" s="44">
        <f>IFERROR(_xll.qlIndexFixing(ONIndex3M,I421,TRUE,_xll.ohTrigger(RecalcTrigger,Trigger3M)),NA())</f>
        <v>-2.215040271322799E-3</v>
      </c>
      <c r="P421" s="44">
        <f>IFERROR(_xll.qlIndexFixing(ONIndex6M,I421,TRUE,_xll.ohTrigger(RecalcTrigger,Trigger6M)),NA())</f>
        <v>-1.0603281417687072E-3</v>
      </c>
      <c r="Q421" s="145">
        <f>IFERROR(_xll.qlIndexFixing(ONIndex1Y,I421,TRUE,_xll.ohTrigger(RecalcTrigger,Trigger1Y)),NA())</f>
        <v>1.7502664781510191E-4</v>
      </c>
    </row>
    <row r="422" spans="2:17" x14ac:dyDescent="0.2">
      <c r="B422" s="39" t="s">
        <v>17</v>
      </c>
      <c r="D422" s="42">
        <f>_xll.qlCalendarAdvance(Calendar,$D421,B422,"f",FALSE)</f>
        <v>43322</v>
      </c>
      <c r="E422" s="139">
        <f>_xll.qlInterestRateIndexValueDate(IndexON,D422)</f>
        <v>43322</v>
      </c>
      <c r="F422" s="155">
        <f>IFERROR(_xll.qlIndexFixing(IndexON,D422,TRUE,_xll.ohTrigger(RecalcTrigger,TriggerON)),NA())</f>
        <v>-3.13124019546418E-3</v>
      </c>
      <c r="H422" s="42">
        <f>_xll.qlCalendarAdvance(Calendar,$H421,B422,"f",FALSE)</f>
        <v>43322</v>
      </c>
      <c r="I422" s="139">
        <f>_xll.qlInterestRateIndexValueDate(Index1M,$H422)</f>
        <v>43326</v>
      </c>
      <c r="J422" s="144">
        <f>IFERROR(_xll.qlIndexFixing(Index1M,$H422,TRUE,_xll.ohTrigger(RecalcTrigger,Trigger1M)),NA())</f>
        <v>-3.2490440710485381E-3</v>
      </c>
      <c r="K422" s="44">
        <f>IFERROR(_xll.qlIndexFixing(Index3M,H422,TRUE,_xll.ohTrigger(RecalcTrigger,Trigger3M)),NA())</f>
        <v>-2.1216309059766897E-3</v>
      </c>
      <c r="L422" s="44">
        <f>IFERROR(_xll.qlIndexFixing(Index6M,$H422,TRUE,_xll.ohTrigger(RecalcTrigger,Trigger6M)),NA())</f>
        <v>-7.168438919920849E-4</v>
      </c>
      <c r="M422" s="145">
        <f>IFERROR(_xll.qlIndexFixing(Index1Y,$H422,TRUE,_xll.ohTrigger(RecalcTrigger,Trigger1Y)),NA())</f>
        <v>9.5882703604624594E-4</v>
      </c>
      <c r="N422" s="144">
        <f>IFERROR(_xll.qlIndexFixing(ONIndex1M,I422,TRUE,_xll.ohTrigger(RecalcTrigger,Trigger1M)),NA())</f>
        <v>-3.2731870564361998E-3</v>
      </c>
      <c r="O422" s="44">
        <f>IFERROR(_xll.qlIndexFixing(ONIndex3M,I422,TRUE,_xll.ohTrigger(RecalcTrigger,Trigger3M)),NA())</f>
        <v>-2.2134721829036863E-3</v>
      </c>
      <c r="P422" s="44">
        <f>IFERROR(_xll.qlIndexFixing(ONIndex6M,I422,TRUE,_xll.ohTrigger(RecalcTrigger,Trigger6M)),NA())</f>
        <v>-1.0601749115402015E-3</v>
      </c>
      <c r="Q422" s="145">
        <f>IFERROR(_xll.qlIndexFixing(ONIndex1Y,I422,TRUE,_xll.ohTrigger(RecalcTrigger,Trigger1Y)),NA())</f>
        <v>1.7253444217324443E-4</v>
      </c>
    </row>
    <row r="423" spans="2:17" x14ac:dyDescent="0.2">
      <c r="B423" s="39" t="s">
        <v>17</v>
      </c>
      <c r="D423" s="42">
        <f>_xll.qlCalendarAdvance(Calendar,$D422,B423,"f",FALSE)</f>
        <v>43325</v>
      </c>
      <c r="E423" s="139">
        <f>_xll.qlInterestRateIndexValueDate(IndexON,D423)</f>
        <v>43325</v>
      </c>
      <c r="F423" s="155">
        <f>IFERROR(_xll.qlIndexFixing(IndexON,D423,TRUE,_xll.ohTrigger(RecalcTrigger,TriggerON)),NA())</f>
        <v>-3.1309032614901255E-3</v>
      </c>
      <c r="H423" s="42">
        <f>_xll.qlCalendarAdvance(Calendar,$H422,B423,"f",FALSE)</f>
        <v>43325</v>
      </c>
      <c r="I423" s="139">
        <f>_xll.qlInterestRateIndexValueDate(Index1M,$H423)</f>
        <v>43327</v>
      </c>
      <c r="J423" s="144">
        <f>IFERROR(_xll.qlIndexFixing(Index1M,$H423,TRUE,_xll.ohTrigger(RecalcTrigger,Trigger1M)),NA())</f>
        <v>-3.2452283932927662E-3</v>
      </c>
      <c r="K423" s="44">
        <f>IFERROR(_xll.qlIndexFixing(Index3M,H423,TRUE,_xll.ohTrigger(RecalcTrigger,Trigger3M)),NA())</f>
        <v>-2.1192572338352388E-3</v>
      </c>
      <c r="L423" s="44">
        <f>IFERROR(_xll.qlIndexFixing(Index6M,$H423,TRUE,_xll.ohTrigger(RecalcTrigger,Trigger6M)),NA())</f>
        <v>-7.1294651826051599E-4</v>
      </c>
      <c r="M423" s="145">
        <f>IFERROR(_xll.qlIndexFixing(Index1Y,$H423,TRUE,_xll.ohTrigger(RecalcTrigger,Trigger1Y)),NA())</f>
        <v>9.6356082010578116E-4</v>
      </c>
      <c r="N423" s="144">
        <f>IFERROR(_xll.qlIndexFixing(ONIndex1M,I423,TRUE,_xll.ohTrigger(RecalcTrigger,Trigger1M)),NA())</f>
        <v>-3.2696735685089351E-3</v>
      </c>
      <c r="O423" s="44">
        <f>IFERROR(_xll.qlIndexFixing(ONIndex3M,I423,TRUE,_xll.ohTrigger(RecalcTrigger,Trigger3M)),NA())</f>
        <v>-2.2102711221672067E-3</v>
      </c>
      <c r="P423" s="44">
        <f>IFERROR(_xll.qlIndexFixing(ONIndex6M,I423,TRUE,_xll.ohTrigger(RecalcTrigger,Trigger6M)),NA())</f>
        <v>-1.0602766145328957E-3</v>
      </c>
      <c r="Q423" s="145">
        <f>IFERROR(_xll.qlIndexFixing(ONIndex1Y,I423,TRUE,_xll.ohTrigger(RecalcTrigger,Trigger1Y)),NA())</f>
        <v>1.6653185870296738E-4</v>
      </c>
    </row>
    <row r="424" spans="2:17" x14ac:dyDescent="0.2">
      <c r="B424" s="39" t="s">
        <v>17</v>
      </c>
      <c r="D424" s="42">
        <f>_xll.qlCalendarAdvance(Calendar,$D423,B424,"f",FALSE)</f>
        <v>43326</v>
      </c>
      <c r="E424" s="139">
        <f>_xll.qlInterestRateIndexValueDate(IndexON,D424)</f>
        <v>43326</v>
      </c>
      <c r="F424" s="155">
        <f>IFERROR(_xll.qlIndexFixing(IndexON,D424,TRUE,_xll.ohTrigger(RecalcTrigger,TriggerON)),NA())</f>
        <v>-3.1307230239852046E-3</v>
      </c>
      <c r="H424" s="42">
        <f>_xll.qlCalendarAdvance(Calendar,$H423,B424,"f",FALSE)</f>
        <v>43326</v>
      </c>
      <c r="I424" s="139">
        <f>_xll.qlInterestRateIndexValueDate(Index1M,$H424)</f>
        <v>43328</v>
      </c>
      <c r="J424" s="144">
        <f>IFERROR(_xll.qlIndexFixing(Index1M,$H424,TRUE,_xll.ohTrigger(RecalcTrigger,Trigger1M)),NA())</f>
        <v>-3.2443302556697806E-3</v>
      </c>
      <c r="K424" s="44">
        <f>IFERROR(_xll.qlIndexFixing(Index3M,H424,TRUE,_xll.ohTrigger(RecalcTrigger,Trigger3M)),NA())</f>
        <v>-2.1168641173398344E-3</v>
      </c>
      <c r="L424" s="44">
        <f>IFERROR(_xll.qlIndexFixing(Index6M,$H424,TRUE,_xll.ohTrigger(RecalcTrigger,Trigger6M)),NA())</f>
        <v>-7.0496812038827394E-4</v>
      </c>
      <c r="M424" s="145">
        <f>IFERROR(_xll.qlIndexFixing(Index1Y,$H424,TRUE,_xll.ohTrigger(RecalcTrigger,Trigger1Y)),NA())</f>
        <v>9.6831664947160919E-4</v>
      </c>
      <c r="N424" s="144">
        <f>IFERROR(_xll.qlIndexFixing(ONIndex1M,I424,TRUE,_xll.ohTrigger(RecalcTrigger,Trigger1M)),NA())</f>
        <v>-3.2661878701256697E-3</v>
      </c>
      <c r="O424" s="44">
        <f>IFERROR(_xll.qlIndexFixing(ONIndex3M,I424,TRUE,_xll.ohTrigger(RecalcTrigger,Trigger3M)),NA())</f>
        <v>-2.2070453593903139E-3</v>
      </c>
      <c r="P424" s="44">
        <f>IFERROR(_xll.qlIndexFixing(ONIndex6M,I424,TRUE,_xll.ohTrigger(RecalcTrigger,Trigger6M)),NA())</f>
        <v>-1.0607995940459247E-3</v>
      </c>
      <c r="Q424" s="145">
        <f>IFERROR(_xll.qlIndexFixing(ONIndex1Y,I424,TRUE,_xll.ohTrigger(RecalcTrigger,Trigger1Y)),NA())</f>
        <v>1.595015781052922E-4</v>
      </c>
    </row>
    <row r="425" spans="2:17" x14ac:dyDescent="0.2">
      <c r="B425" s="39" t="s">
        <v>17</v>
      </c>
      <c r="D425" s="42">
        <f>_xll.qlCalendarAdvance(Calendar,$D424,B425,"f",FALSE)</f>
        <v>43327</v>
      </c>
      <c r="E425" s="139">
        <f>_xll.qlInterestRateIndexValueDate(IndexON,D425)</f>
        <v>43327</v>
      </c>
      <c r="F425" s="155">
        <f>IFERROR(_xll.qlIndexFixing(IndexON,D425,TRUE,_xll.ohTrigger(RecalcTrigger,TriggerON)),NA())</f>
        <v>-3.1305438832429644E-3</v>
      </c>
      <c r="H425" s="42">
        <f>_xll.qlCalendarAdvance(Calendar,$H424,B425,"f",FALSE)</f>
        <v>43327</v>
      </c>
      <c r="I425" s="139">
        <f>_xll.qlInterestRateIndexValueDate(Index1M,$H425)</f>
        <v>43329</v>
      </c>
      <c r="J425" s="144">
        <f>IFERROR(_xll.qlIndexFixing(Index1M,$H425,TRUE,_xll.ohTrigger(RecalcTrigger,Trigger1M)),NA())</f>
        <v>-3.2434288809898041E-3</v>
      </c>
      <c r="K425" s="44">
        <f>IFERROR(_xll.qlIndexFixing(Index3M,H425,TRUE,_xll.ohTrigger(RecalcTrigger,Trigger3M)),NA())</f>
        <v>-2.111701705656519E-3</v>
      </c>
      <c r="L425" s="44">
        <f>IFERROR(_xll.qlIndexFixing(Index6M,$H425,TRUE,_xll.ohTrigger(RecalcTrigger,Trigger6M)),NA())</f>
        <v>-7.0305015411311505E-4</v>
      </c>
      <c r="M425" s="145">
        <f>IFERROR(_xll.qlIndexFixing(Index1Y,$H425,TRUE,_xll.ohTrigger(RecalcTrigger,Trigger1Y)),NA())</f>
        <v>9.7828686057405785E-4</v>
      </c>
      <c r="N425" s="144">
        <f>IFERROR(_xll.qlIndexFixing(ONIndex1M,I425,TRUE,_xll.ohTrigger(RecalcTrigger,Trigger1M)),NA())</f>
        <v>-3.2644142868454296E-3</v>
      </c>
      <c r="O425" s="44">
        <f>IFERROR(_xll.qlIndexFixing(ONIndex3M,I425,TRUE,_xll.ohTrigger(RecalcTrigger,Trigger3M)),NA())</f>
        <v>-2.2053995064963416E-3</v>
      </c>
      <c r="P425" s="44">
        <f>IFERROR(_xll.qlIndexFixing(ONIndex6M,I425,TRUE,_xll.ohTrigger(RecalcTrigger,Trigger6M)),NA())</f>
        <v>-1.0612689102718065E-3</v>
      </c>
      <c r="Q425" s="145">
        <f>IFERROR(_xll.qlIndexFixing(ONIndex1Y,I425,TRUE,_xll.ohTrigger(RecalcTrigger,Trigger1Y)),NA())</f>
        <v>1.5546805770760841E-4</v>
      </c>
    </row>
    <row r="426" spans="2:17" x14ac:dyDescent="0.2">
      <c r="B426" s="39" t="s">
        <v>17</v>
      </c>
      <c r="D426" s="42">
        <f>_xll.qlCalendarAdvance(Calendar,$D425,B426,"f",FALSE)</f>
        <v>43328</v>
      </c>
      <c r="E426" s="139">
        <f>_xll.qlInterestRateIndexValueDate(IndexON,D426)</f>
        <v>43328</v>
      </c>
      <c r="F426" s="155">
        <f>IFERROR(_xll.qlIndexFixing(IndexON,D426,TRUE,_xll.ohTrigger(RecalcTrigger,TriggerON)),NA())</f>
        <v>-3.1303658313897031E-3</v>
      </c>
      <c r="H426" s="42">
        <f>_xll.qlCalendarAdvance(Calendar,$H425,B426,"f",FALSE)</f>
        <v>43328</v>
      </c>
      <c r="I426" s="139">
        <f>_xll.qlInterestRateIndexValueDate(Index1M,$H426)</f>
        <v>43332</v>
      </c>
      <c r="J426" s="144">
        <f>IFERROR(_xll.qlIndexFixing(Index1M,$H426,TRUE,_xll.ohTrigger(RecalcTrigger,Trigger1M)),NA())</f>
        <v>-3.2377241854828561E-3</v>
      </c>
      <c r="K426" s="44">
        <f>IFERROR(_xll.qlIndexFixing(Index3M,H426,TRUE,_xll.ohTrigger(RecalcTrigger,Trigger3M)),NA())</f>
        <v>-2.107095337746764E-3</v>
      </c>
      <c r="L426" s="44">
        <f>IFERROR(_xll.qlIndexFixing(Index6M,$H426,TRUE,_xll.ohTrigger(RecalcTrigger,Trigger6M)),NA())</f>
        <v>-6.9309533662723207E-4</v>
      </c>
      <c r="M426" s="145">
        <f>IFERROR(_xll.qlIndexFixing(Index1Y,$H426,TRUE,_xll.ohTrigger(RecalcTrigger,Trigger1Y)),NA())</f>
        <v>9.8757732731701042E-4</v>
      </c>
      <c r="N426" s="144">
        <f>IFERROR(_xll.qlIndexFixing(ONIndex1M,I426,TRUE,_xll.ohTrigger(RecalcTrigger,Trigger1M)),NA())</f>
        <v>-3.2626311224293048E-3</v>
      </c>
      <c r="O426" s="44">
        <f>IFERROR(_xll.qlIndexFixing(ONIndex3M,I426,TRUE,_xll.ohTrigger(RecalcTrigger,Trigger3M)),NA())</f>
        <v>-2.2037377827377469E-3</v>
      </c>
      <c r="P426" s="44">
        <f>IFERROR(_xll.qlIndexFixing(ONIndex6M,I426,TRUE,_xll.ohTrigger(RecalcTrigger,Trigger6M)),NA())</f>
        <v>-1.0617919775013362E-3</v>
      </c>
      <c r="Q426" s="145">
        <f>IFERROR(_xll.qlIndexFixing(ONIndex1Y,I426,TRUE,_xll.ohTrigger(RecalcTrigger,Trigger1Y)),NA())</f>
        <v>1.5125643585633952E-4</v>
      </c>
    </row>
    <row r="427" spans="2:17" x14ac:dyDescent="0.2">
      <c r="B427" s="39" t="s">
        <v>17</v>
      </c>
      <c r="D427" s="42">
        <f>_xll.qlCalendarAdvance(Calendar,$D426,B427,"f",FALSE)</f>
        <v>43329</v>
      </c>
      <c r="E427" s="139">
        <f>_xll.qlInterestRateIndexValueDate(IndexON,D427)</f>
        <v>43329</v>
      </c>
      <c r="F427" s="155">
        <f>IFERROR(_xll.qlIndexFixing(IndexON,D427,TRUE,_xll.ohTrigger(RecalcTrigger,TriggerON)),NA())</f>
        <v>-3.1299861057654255E-3</v>
      </c>
      <c r="H427" s="42">
        <f>_xll.qlCalendarAdvance(Calendar,$H426,B427,"f",FALSE)</f>
        <v>43329</v>
      </c>
      <c r="I427" s="139">
        <f>_xll.qlInterestRateIndexValueDate(Index1M,$H427)</f>
        <v>43333</v>
      </c>
      <c r="J427" s="144">
        <f>IFERROR(_xll.qlIndexFixing(Index1M,$H427,TRUE,_xll.ohTrigger(RecalcTrigger,Trigger1M)),NA())</f>
        <v>-3.2358025748780244E-3</v>
      </c>
      <c r="K427" s="44">
        <f>IFERROR(_xll.qlIndexFixing(Index3M,H427,TRUE,_xll.ohTrigger(RecalcTrigger,Trigger3M)),NA())</f>
        <v>-2.1046035974361583E-3</v>
      </c>
      <c r="L427" s="44">
        <f>IFERROR(_xll.qlIndexFixing(Index6M,$H427,TRUE,_xll.ohTrigger(RecalcTrigger,Trigger6M)),NA())</f>
        <v>-6.8904728882114162E-4</v>
      </c>
      <c r="M427" s="145">
        <f>IFERROR(_xll.qlIndexFixing(Index1Y,$H427,TRUE,_xll.ohTrigger(RecalcTrigger,Trigger1Y)),NA())</f>
        <v>9.9245610826249561E-4</v>
      </c>
      <c r="N427" s="144">
        <f>IFERROR(_xll.qlIndexFixing(ONIndex1M,I427,TRUE,_xll.ohTrigger(RecalcTrigger,Trigger1M)),NA())</f>
        <v>-3.260838343304151E-3</v>
      </c>
      <c r="O427" s="44">
        <f>IFERROR(_xll.qlIndexFixing(ONIndex3M,I427,TRUE,_xll.ohTrigger(RecalcTrigger,Trigger3M)),NA())</f>
        <v>-2.202060082119317E-3</v>
      </c>
      <c r="P427" s="44">
        <f>IFERROR(_xll.qlIndexFixing(ONIndex6M,I427,TRUE,_xll.ohTrigger(RecalcTrigger,Trigger6M)),NA())</f>
        <v>-1.0620765630564577E-3</v>
      </c>
      <c r="Q427" s="145">
        <f>IFERROR(_xll.qlIndexFixing(ONIndex1Y,I427,TRUE,_xll.ohTrigger(RecalcTrigger,Trigger1Y)),NA())</f>
        <v>1.4740958741654708E-4</v>
      </c>
    </row>
    <row r="428" spans="2:17" x14ac:dyDescent="0.2">
      <c r="B428" s="39" t="s">
        <v>17</v>
      </c>
      <c r="D428" s="42">
        <f>_xll.qlCalendarAdvance(Calendar,$D427,B428,"f",FALSE)</f>
        <v>43332</v>
      </c>
      <c r="E428" s="139">
        <f>_xll.qlInterestRateIndexValueDate(IndexON,D428)</f>
        <v>43332</v>
      </c>
      <c r="F428" s="155">
        <f>IFERROR(_xll.qlIndexFixing(IndexON,D428,TRUE,_xll.ohTrigger(RecalcTrigger,TriggerON)),NA())</f>
        <v>-3.1296643603484497E-3</v>
      </c>
      <c r="H428" s="42">
        <f>_xll.qlCalendarAdvance(Calendar,$H427,B428,"f",FALSE)</f>
        <v>43332</v>
      </c>
      <c r="I428" s="139">
        <f>_xll.qlInterestRateIndexValueDate(Index1M,$H428)</f>
        <v>43334</v>
      </c>
      <c r="J428" s="144">
        <f>IFERROR(_xll.qlIndexFixing(Index1M,$H428,TRUE,_xll.ohTrigger(RecalcTrigger,Trigger1M)),NA())</f>
        <v>-3.231845965677009E-3</v>
      </c>
      <c r="K428" s="44">
        <f>IFERROR(_xll.qlIndexFixing(Index3M,H428,TRUE,_xll.ohTrigger(RecalcTrigger,Trigger3M)),NA())</f>
        <v>-2.1020918523538003E-3</v>
      </c>
      <c r="L428" s="44">
        <f>IFERROR(_xll.qlIndexFixing(Index6M,$H428,TRUE,_xll.ohTrigger(RecalcTrigger,Trigger6M)),NA())</f>
        <v>-6.8497163522022715E-4</v>
      </c>
      <c r="M428" s="145">
        <f>IFERROR(_xll.qlIndexFixing(Index1Y,$H428,TRUE,_xll.ohTrigger(RecalcTrigger,Trigger1Y)),NA())</f>
        <v>9.9736206018205434E-4</v>
      </c>
      <c r="N428" s="144">
        <f>IFERROR(_xll.qlIndexFixing(ONIndex1M,I428,TRUE,_xll.ohTrigger(RecalcTrigger,Trigger1M)),NA())</f>
        <v>-3.257191099637069E-3</v>
      </c>
      <c r="O428" s="44">
        <f>IFERROR(_xll.qlIndexFixing(ONIndex3M,I428,TRUE,_xll.ohTrigger(RecalcTrigger,Trigger3M)),NA())</f>
        <v>-2.1986374672078313E-3</v>
      </c>
      <c r="P428" s="44">
        <f>IFERROR(_xll.qlIndexFixing(ONIndex6M,I428,TRUE,_xll.ohTrigger(RecalcTrigger,Trigger6M)),NA())</f>
        <v>-1.0615944730618665E-3</v>
      </c>
      <c r="Q428" s="145">
        <f>IFERROR(_xll.qlIndexFixing(ONIndex1Y,I428,TRUE,_xll.ohTrigger(RecalcTrigger,Trigger1Y)),NA())</f>
        <v>1.4140028334885812E-4</v>
      </c>
    </row>
    <row r="429" spans="2:17" x14ac:dyDescent="0.2">
      <c r="B429" s="39" t="s">
        <v>17</v>
      </c>
      <c r="D429" s="42">
        <f>_xll.qlCalendarAdvance(Calendar,$D428,B429,"f",FALSE)</f>
        <v>43333</v>
      </c>
      <c r="E429" s="139">
        <f>_xll.qlInterestRateIndexValueDate(IndexON,D429)</f>
        <v>43333</v>
      </c>
      <c r="F429" s="155">
        <f>IFERROR(_xll.qlIndexFixing(IndexON,D429,TRUE,_xll.ohTrigger(RecalcTrigger,TriggerON)),NA())</f>
        <v>-3.1294916380320004E-3</v>
      </c>
      <c r="H429" s="42">
        <f>_xll.qlCalendarAdvance(Calendar,$H428,B429,"f",FALSE)</f>
        <v>43333</v>
      </c>
      <c r="I429" s="139">
        <f>_xll.qlInterestRateIndexValueDate(Index1M,$H429)</f>
        <v>43335</v>
      </c>
      <c r="J429" s="144">
        <f>IFERROR(_xll.qlIndexFixing(Index1M,$H429,TRUE,_xll.ohTrigger(RecalcTrigger,Trigger1M)),NA())</f>
        <v>-3.2309132108571115E-3</v>
      </c>
      <c r="K429" s="44">
        <f>IFERROR(_xll.qlIndexFixing(Index3M,H429,TRUE,_xll.ohTrigger(RecalcTrigger,Trigger3M)),NA())</f>
        <v>-2.0995600092981567E-3</v>
      </c>
      <c r="L429" s="44">
        <f>IFERROR(_xll.qlIndexFixing(Index6M,$H429,TRUE,_xll.ohTrigger(RecalcTrigger,Trigger6M)),NA())</f>
        <v>-6.7676654124899786E-4</v>
      </c>
      <c r="M429" s="145">
        <f>IFERROR(_xll.qlIndexFixing(Index1Y,$H429,TRUE,_xll.ohTrigger(RecalcTrigger,Trigger1Y)),NA())</f>
        <v>1.0022956829167317E-3</v>
      </c>
      <c r="N429" s="144">
        <f>IFERROR(_xll.qlIndexFixing(ONIndex1M,I429,TRUE,_xll.ohTrigger(RecalcTrigger,Trigger1M)),NA())</f>
        <v>-3.253570416044127E-3</v>
      </c>
      <c r="O429" s="44">
        <f>IFERROR(_xll.qlIndexFixing(ONIndex3M,I429,TRUE,_xll.ohTrigger(RecalcTrigger,Trigger3M)),NA())</f>
        <v>-2.1951873923420351E-3</v>
      </c>
      <c r="P429" s="44">
        <f>IFERROR(_xll.qlIndexFixing(ONIndex6M,I429,TRUE,_xll.ohTrigger(RecalcTrigger,Trigger6M)),NA())</f>
        <v>-1.0600598727616983E-3</v>
      </c>
      <c r="Q429" s="145">
        <f>IFERROR(_xll.qlIndexFixing(ONIndex1Y,I429,TRUE,_xll.ohTrigger(RecalcTrigger,Trigger1Y)),NA())</f>
        <v>1.3709265762607004E-4</v>
      </c>
    </row>
    <row r="430" spans="2:17" x14ac:dyDescent="0.2">
      <c r="B430" s="39" t="s">
        <v>17</v>
      </c>
      <c r="D430" s="42">
        <f>_xll.qlCalendarAdvance(Calendar,$D429,B430,"f",FALSE)</f>
        <v>43334</v>
      </c>
      <c r="E430" s="139">
        <f>_xll.qlInterestRateIndexValueDate(IndexON,D430)</f>
        <v>43334</v>
      </c>
      <c r="F430" s="155">
        <f>IFERROR(_xll.qlIndexFixing(IndexON,D430,TRUE,_xll.ohTrigger(RecalcTrigger,TriggerON)),NA())</f>
        <v>-3.1293199584014886E-3</v>
      </c>
      <c r="H430" s="42">
        <f>_xll.qlCalendarAdvance(Calendar,$H429,B430,"f",FALSE)</f>
        <v>43334</v>
      </c>
      <c r="I430" s="139">
        <f>_xll.qlInterestRateIndexValueDate(Index1M,$H430)</f>
        <v>43336</v>
      </c>
      <c r="J430" s="144">
        <f>IFERROR(_xll.qlIndexFixing(Index1M,$H430,TRUE,_xll.ohTrigger(RecalcTrigger,Trigger1M)),NA())</f>
        <v>-3.2299771407635768E-3</v>
      </c>
      <c r="K430" s="44">
        <f>IFERROR(_xll.qlIndexFixing(Index3M,H430,TRUE,_xll.ohTrigger(RecalcTrigger,Trigger3M)),NA())</f>
        <v>-2.0941086167907885E-3</v>
      </c>
      <c r="L430" s="44">
        <f>IFERROR(_xll.qlIndexFixing(Index6M,$H430,TRUE,_xll.ohTrigger(RecalcTrigger,Trigger6M)),NA())</f>
        <v>-6.7468577484074935E-4</v>
      </c>
      <c r="M430" s="145">
        <f>IFERROR(_xll.qlIndexFixing(Index1Y,$H430,TRUE,_xll.ohTrigger(RecalcTrigger,Trigger1Y)),NA())</f>
        <v>1.0124857267282837E-3</v>
      </c>
      <c r="N430" s="144">
        <f>IFERROR(_xll.qlIndexFixing(ONIndex1M,I430,TRUE,_xll.ohTrigger(RecalcTrigger,Trigger1M)),NA())</f>
        <v>-3.2517290648526043E-3</v>
      </c>
      <c r="O430" s="44">
        <f>IFERROR(_xll.qlIndexFixing(ONIndex3M,I430,TRUE,_xll.ohTrigger(RecalcTrigger,Trigger3M)),NA())</f>
        <v>-2.1934282179358888E-3</v>
      </c>
      <c r="P430" s="44">
        <f>IFERROR(_xll.qlIndexFixing(ONIndex6M,I430,TRUE,_xll.ohTrigger(RecalcTrigger,Trigger6M)),NA())</f>
        <v>-1.0587563015107548E-3</v>
      </c>
      <c r="Q430" s="145">
        <f>IFERROR(_xll.qlIndexFixing(ONIndex1Y,I430,TRUE,_xll.ohTrigger(RecalcTrigger,Trigger1Y)),NA())</f>
        <v>1.3579849341027739E-4</v>
      </c>
    </row>
    <row r="431" spans="2:17" x14ac:dyDescent="0.2">
      <c r="B431" s="39" t="s">
        <v>17</v>
      </c>
      <c r="D431" s="42">
        <f>_xll.qlCalendarAdvance(Calendar,$D430,B431,"f",FALSE)</f>
        <v>43335</v>
      </c>
      <c r="E431" s="139">
        <f>_xll.qlInterestRateIndexValueDate(IndexON,D431)</f>
        <v>43335</v>
      </c>
      <c r="F431" s="155">
        <f>IFERROR(_xll.qlIndexFixing(IndexON,D431,TRUE,_xll.ohTrigger(RecalcTrigger,TriggerON)),NA())</f>
        <v>-3.1291493135832127E-3</v>
      </c>
      <c r="H431" s="42">
        <f>_xll.qlCalendarAdvance(Calendar,$H430,B431,"f",FALSE)</f>
        <v>43335</v>
      </c>
      <c r="I431" s="139">
        <f>_xll.qlInterestRateIndexValueDate(Index1M,$H431)</f>
        <v>43339</v>
      </c>
      <c r="J431" s="144">
        <f>IFERROR(_xll.qlIndexFixing(Index1M,$H431,TRUE,_xll.ohTrigger(RecalcTrigger,Trigger1M)),NA())</f>
        <v>-3.224060104173847E-3</v>
      </c>
      <c r="K431" s="44">
        <f>IFERROR(_xll.qlIndexFixing(Index3M,H431,TRUE,_xll.ohTrigger(RecalcTrigger,Trigger3M)),NA())</f>
        <v>-2.0892297952796145E-3</v>
      </c>
      <c r="L431" s="44">
        <f>IFERROR(_xll.qlIndexFixing(Index6M,$H431,TRUE,_xll.ohTrigger(RecalcTrigger,Trigger6M)),NA())</f>
        <v>-6.6420372812097024E-4</v>
      </c>
      <c r="M431" s="145">
        <f>IFERROR(_xll.qlIndexFixing(Index1Y,$H431,TRUE,_xll.ohTrigger(RecalcTrigger,Trigger1Y)),NA())</f>
        <v>1.0222832469799798E-3</v>
      </c>
      <c r="N431" s="144">
        <f>IFERROR(_xll.qlIndexFixing(ONIndex1M,I431,TRUE,_xll.ohTrigger(RecalcTrigger,Trigger1M)),NA())</f>
        <v>-3.2498778995915245E-3</v>
      </c>
      <c r="O431" s="44">
        <f>IFERROR(_xll.qlIndexFixing(ONIndex3M,I431,TRUE,_xll.ohTrigger(RecalcTrigger,Trigger3M)),NA())</f>
        <v>-2.1916524311382801E-3</v>
      </c>
      <c r="P431" s="44">
        <f>IFERROR(_xll.qlIndexFixing(ONIndex6M,I431,TRUE,_xll.ohTrigger(RecalcTrigger,Trigger6M)),NA())</f>
        <v>-1.0571287146055042E-3</v>
      </c>
      <c r="Q431" s="145">
        <f>IFERROR(_xll.qlIndexFixing(ONIndex1Y,I431,TRUE,_xll.ohTrigger(RecalcTrigger,Trigger1Y)),NA())</f>
        <v>1.3502533715126219E-4</v>
      </c>
    </row>
    <row r="432" spans="2:17" x14ac:dyDescent="0.2">
      <c r="B432" s="39" t="s">
        <v>17</v>
      </c>
      <c r="D432" s="42">
        <f>_xll.qlCalendarAdvance(Calendar,$D431,B432,"f",FALSE)</f>
        <v>43336</v>
      </c>
      <c r="E432" s="139">
        <f>_xll.qlInterestRateIndexValueDate(IndexON,D432)</f>
        <v>43336</v>
      </c>
      <c r="F432" s="155">
        <f>IFERROR(_xll.qlIndexFixing(IndexON,D432,TRUE,_xll.ohTrigger(RecalcTrigger,TriggerON)),NA())</f>
        <v>-3.1287842425697932E-3</v>
      </c>
      <c r="H432" s="42">
        <f>_xll.qlCalendarAdvance(Calendar,$H431,B432,"f",FALSE)</f>
        <v>43336</v>
      </c>
      <c r="I432" s="139">
        <f>_xll.qlInterestRateIndexValueDate(Index1M,$H432)</f>
        <v>43340</v>
      </c>
      <c r="J432" s="144">
        <f>IFERROR(_xll.qlIndexFixing(Index1M,$H432,TRUE,_xll.ohTrigger(RecalcTrigger,Trigger1M)),NA())</f>
        <v>-3.2220672472040787E-3</v>
      </c>
      <c r="K432" s="44">
        <f>IFERROR(_xll.qlIndexFixing(Index3M,H432,TRUE,_xll.ohTrigger(RecalcTrigger,Trigger3M)),NA())</f>
        <v>-2.0865960663086144E-3</v>
      </c>
      <c r="L432" s="44">
        <f>IFERROR(_xll.qlIndexFixing(Index6M,$H432,TRUE,_xll.ohTrigger(RecalcTrigger,Trigger6M)),NA())</f>
        <v>-6.5998358013533761E-4</v>
      </c>
      <c r="M432" s="145">
        <f>IFERROR(_xll.qlIndexFixing(Index1Y,$H432,TRUE,_xll.ohTrigger(RecalcTrigger,Trigger1Y)),NA())</f>
        <v>1.0273364857358545E-3</v>
      </c>
      <c r="N432" s="144">
        <f>IFERROR(_xll.qlIndexFixing(ONIndex1M,I432,TRUE,_xll.ohTrigger(RecalcTrigger,Trigger1M)),NA())</f>
        <v>-3.2480168865678394E-3</v>
      </c>
      <c r="O432" s="44">
        <f>IFERROR(_xll.qlIndexFixing(ONIndex3M,I432,TRUE,_xll.ohTrigger(RecalcTrigger,Trigger3M)),NA())</f>
        <v>-2.1898599255543161E-3</v>
      </c>
      <c r="P432" s="44">
        <f>IFERROR(_xll.qlIndexFixing(ONIndex6M,I432,TRUE,_xll.ohTrigger(RecalcTrigger,Trigger6M)),NA())</f>
        <v>-1.0551749838683122E-3</v>
      </c>
      <c r="Q432" s="145">
        <f>IFERROR(_xll.qlIndexFixing(ONIndex1Y,I432,TRUE,_xll.ohTrigger(RecalcTrigger,Trigger1Y)),NA())</f>
        <v>1.3477667973660346E-4</v>
      </c>
    </row>
    <row r="433" spans="2:17" x14ac:dyDescent="0.2">
      <c r="B433" s="39" t="s">
        <v>17</v>
      </c>
      <c r="D433" s="42">
        <f>_xll.qlCalendarAdvance(Calendar,$D432,B433,"f",FALSE)</f>
        <v>43339</v>
      </c>
      <c r="E433" s="139">
        <f>_xll.qlInterestRateIndexValueDate(IndexON,D433)</f>
        <v>43339</v>
      </c>
      <c r="F433" s="155">
        <f>IFERROR(_xll.qlIndexFixing(IndexON,D433,TRUE,_xll.ohTrigger(RecalcTrigger,TriggerON)),NA())</f>
        <v>-3.1284769299144699E-3</v>
      </c>
      <c r="H433" s="42">
        <f>_xll.qlCalendarAdvance(Calendar,$H432,B433,"f",FALSE)</f>
        <v>43339</v>
      </c>
      <c r="I433" s="139">
        <f>_xll.qlInterestRateIndexValueDate(Index1M,$H433)</f>
        <v>43341</v>
      </c>
      <c r="J433" s="144">
        <f>IFERROR(_xll.qlIndexFixing(Index1M,$H433,TRUE,_xll.ohTrigger(RecalcTrigger,Trigger1M)),NA())</f>
        <v>-3.221107614862273E-3</v>
      </c>
      <c r="K433" s="44">
        <f>IFERROR(_xll.qlIndexFixing(Index3M,H433,TRUE,_xll.ohTrigger(RecalcTrigger,Trigger3M)),NA())</f>
        <v>-2.0839416813454798E-3</v>
      </c>
      <c r="L433" s="44">
        <f>IFERROR(_xll.qlIndexFixing(Index6M,$H433,TRUE,_xll.ohTrigger(RecalcTrigger,Trigger6M)),NA())</f>
        <v>-6.5780642882816908E-4</v>
      </c>
      <c r="M433" s="145">
        <f>IFERROR(_xll.qlIndexFixing(Index1Y,$H433,TRUE,_xll.ohTrigger(RecalcTrigger,Trigger1Y)),NA())</f>
        <v>1.0324094616905638E-3</v>
      </c>
      <c r="N433" s="144">
        <f>IFERROR(_xll.qlIndexFixing(ONIndex1M,I433,TRUE,_xll.ohTrigger(RecalcTrigger,Trigger1M)),NA())</f>
        <v>-3.2442326323645077E-3</v>
      </c>
      <c r="O433" s="44">
        <f>IFERROR(_xll.qlIndexFixing(ONIndex3M,I433,TRUE,_xll.ohTrigger(RecalcTrigger,Trigger3M)),NA())</f>
        <v>-2.1862053790755454E-3</v>
      </c>
      <c r="P433" s="44">
        <f>IFERROR(_xll.qlIndexFixing(ONIndex6M,I433,TRUE,_xll.ohTrigger(RecalcTrigger,Trigger6M)),NA())</f>
        <v>-1.0501666727824599E-3</v>
      </c>
      <c r="Q433" s="145">
        <f>IFERROR(_xll.qlIndexFixing(ONIndex1Y,I433,TRUE,_xll.ohTrigger(RecalcTrigger,Trigger1Y)),NA())</f>
        <v>1.3604519705445739E-4</v>
      </c>
    </row>
    <row r="434" spans="2:17" x14ac:dyDescent="0.2">
      <c r="B434" s="39" t="s">
        <v>17</v>
      </c>
      <c r="D434" s="42">
        <f>_xll.qlCalendarAdvance(Calendar,$D433,B434,"f",FALSE)</f>
        <v>43340</v>
      </c>
      <c r="E434" s="139">
        <f>_xll.qlInterestRateIndexValueDate(IndexON,D434)</f>
        <v>43340</v>
      </c>
      <c r="F434" s="155">
        <f>IFERROR(_xll.qlIndexFixing(IndexON,D434,TRUE,_xll.ohTrigger(RecalcTrigger,TriggerON)),NA())</f>
        <v>-3.1283113441693544E-3</v>
      </c>
      <c r="H434" s="42">
        <f>_xll.qlCalendarAdvance(Calendar,$H433,B434,"f",FALSE)</f>
        <v>43340</v>
      </c>
      <c r="I434" s="139">
        <f>_xll.qlInterestRateIndexValueDate(Index1M,$H434)</f>
        <v>43342</v>
      </c>
      <c r="J434" s="144">
        <f>IFERROR(_xll.qlIndexFixing(Index1M,$H434,TRUE,_xll.ohTrigger(RecalcTrigger,Trigger1M)),NA())</f>
        <v>-3.2201446057369102E-3</v>
      </c>
      <c r="K434" s="44">
        <f>IFERROR(_xll.qlIndexFixing(Index3M,H434,TRUE,_xll.ohTrigger(RecalcTrigger,Trigger3M)),NA())</f>
        <v>-2.0812665475831451E-3</v>
      </c>
      <c r="L434" s="44">
        <f>IFERROR(_xll.qlIndexFixing(Index6M,$H434,TRUE,_xll.ohTrigger(RecalcTrigger,Trigger6M)),NA())</f>
        <v>-6.5561427552588271E-4</v>
      </c>
      <c r="M434" s="145">
        <f>IFERROR(_xll.qlIndexFixing(Index1Y,$H434,TRUE,_xll.ohTrigger(RecalcTrigger,Trigger1Y)),NA())</f>
        <v>1.037500757053948E-3</v>
      </c>
      <c r="N434" s="144">
        <f>IFERROR(_xll.qlIndexFixing(ONIndex1M,I434,TRUE,_xll.ohTrigger(RecalcTrigger,Trigger1M)),NA())</f>
        <v>-3.2404736933777656E-3</v>
      </c>
      <c r="O434" s="44">
        <f>IFERROR(_xll.qlIndexFixing(ONIndex3M,I434,TRUE,_xll.ohTrigger(RecalcTrigger,Trigger3M)),NA())</f>
        <v>-2.1825205969294714E-3</v>
      </c>
      <c r="P434" s="44">
        <f>IFERROR(_xll.qlIndexFixing(ONIndex6M,I434,TRUE,_xll.ohTrigger(RecalcTrigger,Trigger6M)),NA())</f>
        <v>-1.0440560618851791E-3</v>
      </c>
      <c r="Q434" s="145">
        <f>IFERROR(_xll.qlIndexFixing(ONIndex1Y,I434,TRUE,_xll.ohTrigger(RecalcTrigger,Trigger1Y)),NA())</f>
        <v>1.3909684468238481E-4</v>
      </c>
    </row>
    <row r="435" spans="2:17" x14ac:dyDescent="0.2">
      <c r="B435" s="39" t="s">
        <v>17</v>
      </c>
      <c r="D435" s="42">
        <f>_xll.qlCalendarAdvance(Calendar,$D434,B435,"f",FALSE)</f>
        <v>43341</v>
      </c>
      <c r="E435" s="139">
        <f>_xll.qlInterestRateIndexValueDate(IndexON,D435)</f>
        <v>43341</v>
      </c>
      <c r="F435" s="155">
        <f>IFERROR(_xll.qlIndexFixing(IndexON,D435,TRUE,_xll.ohTrigger(RecalcTrigger,TriggerON)),NA())</f>
        <v>-3.1281467470734015E-3</v>
      </c>
      <c r="H435" s="42">
        <f>_xll.qlCalendarAdvance(Calendar,$H434,B435,"f",FALSE)</f>
        <v>43341</v>
      </c>
      <c r="I435" s="139">
        <f>_xll.qlInterestRateIndexValueDate(Index1M,$H435)</f>
        <v>43343</v>
      </c>
      <c r="J435" s="144">
        <f>IFERROR(_xll.qlIndexFixing(Index1M,$H435,TRUE,_xll.ohTrigger(RecalcTrigger,Trigger1M)),NA())</f>
        <v>-3.2191782114270634E-3</v>
      </c>
      <c r="K435" s="44">
        <f>IFERROR(_xll.qlIndexFixing(Index3M,H435,TRUE,_xll.ohTrigger(RecalcTrigger,Trigger3M)),NA())</f>
        <v>-2.0800858668058087E-3</v>
      </c>
      <c r="L435" s="44">
        <f>IFERROR(_xll.qlIndexFixing(Index6M,$H435,TRUE,_xll.ohTrigger(RecalcTrigger,Trigger6M)),NA())</f>
        <v>-6.5340867296814764E-4</v>
      </c>
      <c r="M435" s="145">
        <f>IFERROR(_xll.qlIndexFixing(Index1Y,$H435,TRUE,_xll.ohTrigger(RecalcTrigger,Trigger1Y)),NA())</f>
        <v>1.0399803789079138E-3</v>
      </c>
      <c r="N435" s="144">
        <f>IFERROR(_xll.qlIndexFixing(ONIndex1M,I435,TRUE,_xll.ohTrigger(RecalcTrigger,Trigger1M)),NA())</f>
        <v>-3.2385629432196694E-3</v>
      </c>
      <c r="O435" s="44">
        <f>IFERROR(_xll.qlIndexFixing(ONIndex3M,I435,TRUE,_xll.ohTrigger(RecalcTrigger,Trigger3M)),NA())</f>
        <v>-2.1806429084048062E-3</v>
      </c>
      <c r="P435" s="44">
        <f>IFERROR(_xll.qlIndexFixing(ONIndex6M,I435,TRUE,_xll.ohTrigger(RecalcTrigger,Trigger6M)),NA())</f>
        <v>-1.0404396910423941E-3</v>
      </c>
      <c r="Q435" s="145">
        <f>IFERROR(_xll.qlIndexFixing(ONIndex1Y,I435,TRUE,_xll.ohTrigger(RecalcTrigger,Trigger1Y)),NA())</f>
        <v>1.4152303704939584E-4</v>
      </c>
    </row>
    <row r="436" spans="2:17" x14ac:dyDescent="0.2">
      <c r="B436" s="39" t="s">
        <v>17</v>
      </c>
      <c r="D436" s="42">
        <f>_xll.qlCalendarAdvance(Calendar,$D435,B436,"f",FALSE)</f>
        <v>43342</v>
      </c>
      <c r="E436" s="139">
        <f>_xll.qlInterestRateIndexValueDate(IndexON,D436)</f>
        <v>43342</v>
      </c>
      <c r="F436" s="155">
        <f>IFERROR(_xll.qlIndexFixing(IndexON,D436,TRUE,_xll.ohTrigger(RecalcTrigger,TriggerON)),NA())</f>
        <v>-3.1279831309127815E-3</v>
      </c>
      <c r="H436" s="42">
        <f>_xll.qlCalendarAdvance(Calendar,$H435,B436,"f",FALSE)</f>
        <v>43342</v>
      </c>
      <c r="I436" s="139">
        <f>_xll.qlInterestRateIndexValueDate(Index1M,$H436)</f>
        <v>43346</v>
      </c>
      <c r="J436" s="144">
        <f>IFERROR(_xll.qlIndexFixing(Index1M,$H436,TRUE,_xll.ohTrigger(RecalcTrigger,Trigger1M)),NA())</f>
        <v>-3.2109623218019578E-3</v>
      </c>
      <c r="K436" s="44">
        <f>IFERROR(_xll.qlIndexFixing(Index3M,H436,TRUE,_xll.ohTrigger(RecalcTrigger,Trigger3M)),NA())</f>
        <v>-2.0719056023588878E-3</v>
      </c>
      <c r="L436" s="44">
        <f>IFERROR(_xll.qlIndexFixing(Index6M,$H436,TRUE,_xll.ohTrigger(RecalcTrigger,Trigger6M)),NA())</f>
        <v>-6.3848177218942871E-4</v>
      </c>
      <c r="M436" s="145">
        <f>IFERROR(_xll.qlIndexFixing(Index1Y,$H436,TRUE,_xll.ohTrigger(RecalcTrigger,Trigger1Y)),NA())</f>
        <v>1.058020439900643E-3</v>
      </c>
      <c r="N436" s="144">
        <f>IFERROR(_xll.qlIndexFixing(ONIndex1M,I436,TRUE,_xll.ohTrigger(RecalcTrigger,Trigger1M)),NA())</f>
        <v>-3.2366421457385997E-3</v>
      </c>
      <c r="O436" s="44">
        <f>IFERROR(_xll.qlIndexFixing(ONIndex3M,I436,TRUE,_xll.ohTrigger(RecalcTrigger,Trigger3M)),NA())</f>
        <v>-2.1787478652424142E-3</v>
      </c>
      <c r="P436" s="44">
        <f>IFERROR(_xll.qlIndexFixing(ONIndex6M,I436,TRUE,_xll.ohTrigger(RecalcTrigger,Trigger6M)),NA())</f>
        <v>-1.0364844079813196E-3</v>
      </c>
      <c r="Q436" s="145">
        <f>IFERROR(_xll.qlIndexFixing(ONIndex1Y,I436,TRUE,_xll.ohTrigger(RecalcTrigger,Trigger1Y)),NA())</f>
        <v>1.4449467070853927E-4</v>
      </c>
    </row>
    <row r="437" spans="2:17" x14ac:dyDescent="0.2">
      <c r="B437" s="39" t="s">
        <v>17</v>
      </c>
      <c r="D437" s="42">
        <f>_xll.qlCalendarAdvance(Calendar,$D436,B437,"f",FALSE)</f>
        <v>43343</v>
      </c>
      <c r="E437" s="139">
        <f>_xll.qlInterestRateIndexValueDate(IndexON,D437)</f>
        <v>43343</v>
      </c>
      <c r="F437" s="155">
        <f>IFERROR(_xll.qlIndexFixing(IndexON,D437,TRUE,_xll.ohTrigger(RecalcTrigger,TriggerON)),NA())</f>
        <v>-3.127631956689747E-3</v>
      </c>
      <c r="H437" s="42">
        <f>_xll.qlCalendarAdvance(Calendar,$H436,B437,"f",FALSE)</f>
        <v>43343</v>
      </c>
      <c r="I437" s="139">
        <f>_xll.qlInterestRateIndexValueDate(Index1M,$H437)</f>
        <v>43347</v>
      </c>
      <c r="J437" s="144">
        <f>IFERROR(_xll.qlIndexFixing(Index1M,$H437,TRUE,_xll.ohTrigger(RecalcTrigger,Trigger1M)),NA())</f>
        <v>-3.2089019132675034E-3</v>
      </c>
      <c r="K437" s="44">
        <f>IFERROR(_xll.qlIndexFixing(Index3M,H437,TRUE,_xll.ohTrigger(RecalcTrigger,Trigger3M)),NA())</f>
        <v>-2.0691366441128998E-3</v>
      </c>
      <c r="L437" s="44">
        <f>IFERROR(_xll.qlIndexFixing(Index6M,$H437,TRUE,_xll.ohTrigger(RecalcTrigger,Trigger6M)),NA())</f>
        <v>-6.3624287546095587E-4</v>
      </c>
      <c r="M437" s="145">
        <f>IFERROR(_xll.qlIndexFixing(Index1Y,$H437,TRUE,_xll.ohTrigger(RecalcTrigger,Trigger1Y)),NA())</f>
        <v>1.0631817285615412E-3</v>
      </c>
      <c r="N437" s="144">
        <f>IFERROR(_xll.qlIndexFixing(ONIndex1M,I437,TRUE,_xll.ohTrigger(RecalcTrigger,Trigger1M)),NA())</f>
        <v>-3.2347112676811562E-3</v>
      </c>
      <c r="O437" s="44">
        <f>IFERROR(_xll.qlIndexFixing(ONIndex3M,I437,TRUE,_xll.ohTrigger(RecalcTrigger,Trigger3M)),NA())</f>
        <v>-2.1768353615669866E-3</v>
      </c>
      <c r="P437" s="44">
        <f>IFERROR(_xll.qlIndexFixing(ONIndex6M,I437,TRUE,_xll.ohTrigger(RecalcTrigger,Trigger6M)),NA())</f>
        <v>-1.0321880844443854E-3</v>
      </c>
      <c r="Q437" s="145">
        <f>IFERROR(_xll.qlIndexFixing(ONIndex1Y,I437,TRUE,_xll.ohTrigger(RecalcTrigger,Trigger1Y)),NA())</f>
        <v>1.4801523606777778E-4</v>
      </c>
    </row>
    <row r="438" spans="2:17" x14ac:dyDescent="0.2">
      <c r="B438" s="39" t="s">
        <v>17</v>
      </c>
      <c r="D438" s="42">
        <f>_xll.qlCalendarAdvance(Calendar,$D437,B438,"f",FALSE)</f>
        <v>43346</v>
      </c>
      <c r="E438" s="139">
        <f>_xll.qlInterestRateIndexValueDate(IndexON,D438)</f>
        <v>43346</v>
      </c>
      <c r="F438" s="155">
        <f>IFERROR(_xll.qlIndexFixing(IndexON,D438,TRUE,_xll.ohTrigger(RecalcTrigger,TriggerON)),NA())</f>
        <v>-3.127338320587647E-3</v>
      </c>
      <c r="H438" s="42">
        <f>_xll.qlCalendarAdvance(Calendar,$H437,B438,"f",FALSE)</f>
        <v>43346</v>
      </c>
      <c r="I438" s="139">
        <f>_xll.qlInterestRateIndexValueDate(Index1M,$H438)</f>
        <v>43348</v>
      </c>
      <c r="J438" s="144">
        <f>IFERROR(_xll.qlIndexFixing(Index1M,$H438,TRUE,_xll.ohTrigger(RecalcTrigger,Trigger1M)),NA())</f>
        <v>-3.2068309770916237E-3</v>
      </c>
      <c r="K438" s="44">
        <f>IFERROR(_xll.qlIndexFixing(Index3M,H438,TRUE,_xll.ohTrigger(RecalcTrigger,Trigger3M)),NA())</f>
        <v>-2.0663464301484084E-3</v>
      </c>
      <c r="L438" s="44">
        <f>IFERROR(_xll.qlIndexFixing(Index6M,$H438,TRUE,_xll.ohTrigger(RecalcTrigger,Trigger6M)),NA())</f>
        <v>-6.3193216719547533E-4</v>
      </c>
      <c r="M438" s="145">
        <f>IFERROR(_xll.qlIndexFixing(Index1Y,$H438,TRUE,_xll.ohTrigger(RecalcTrigger,Trigger1Y)),NA())</f>
        <v>1.06835262774917E-3</v>
      </c>
      <c r="N438" s="144">
        <f>IFERROR(_xll.qlIndexFixing(ONIndex1M,I438,TRUE,_xll.ohTrigger(RecalcTrigger,Trigger1M)),NA())</f>
        <v>-3.2307867482783692E-3</v>
      </c>
      <c r="O438" s="44">
        <f>IFERROR(_xll.qlIndexFixing(ONIndex3M,I438,TRUE,_xll.ohTrigger(RecalcTrigger,Trigger3M)),NA())</f>
        <v>-2.1729385066748819E-3</v>
      </c>
      <c r="P438" s="44">
        <f>IFERROR(_xll.qlIndexFixing(ONIndex6M,I438,TRUE,_xll.ohTrigger(RecalcTrigger,Trigger6M)),NA())</f>
        <v>-1.0224450917117878E-3</v>
      </c>
      <c r="Q438" s="145">
        <f>IFERROR(_xll.qlIndexFixing(ONIndex1Y,I438,TRUE,_xll.ohTrigger(RecalcTrigger,Trigger1Y)),NA())</f>
        <v>1.5690366046428039E-4</v>
      </c>
    </row>
    <row r="439" spans="2:17" x14ac:dyDescent="0.2">
      <c r="B439" s="39" t="s">
        <v>17</v>
      </c>
      <c r="D439" s="42">
        <f>_xll.qlCalendarAdvance(Calendar,$D438,B439,"f",FALSE)</f>
        <v>43347</v>
      </c>
      <c r="E439" s="139">
        <f>_xll.qlInterestRateIndexValueDate(IndexON,D439)</f>
        <v>43347</v>
      </c>
      <c r="F439" s="155">
        <f>IFERROR(_xll.qlIndexFixing(IndexON,D439,TRUE,_xll.ohTrigger(RecalcTrigger,TriggerON)),NA())</f>
        <v>-3.1271794931564401E-3</v>
      </c>
      <c r="H439" s="42">
        <f>_xll.qlCalendarAdvance(Calendar,$H438,B439,"f",FALSE)</f>
        <v>43347</v>
      </c>
      <c r="I439" s="139">
        <f>_xll.qlInterestRateIndexValueDate(Index1M,$H439)</f>
        <v>43349</v>
      </c>
      <c r="J439" s="144">
        <f>IFERROR(_xll.qlIndexFixing(Index1M,$H439,TRUE,_xll.ohTrigger(RecalcTrigger,Trigger1M)),NA())</f>
        <v>-3.2025739886956672E-3</v>
      </c>
      <c r="K439" s="44">
        <f>IFERROR(_xll.qlIndexFixing(Index3M,H439,TRUE,_xll.ohTrigger(RecalcTrigger,Trigger3M)),NA())</f>
        <v>-2.0635348681546381E-3</v>
      </c>
      <c r="L439" s="44">
        <f>IFERROR(_xll.qlIndexFixing(Index6M,$H439,TRUE,_xll.ohTrigger(RecalcTrigger,Trigger6M)),NA())</f>
        <v>-6.2761741137676286E-4</v>
      </c>
      <c r="M439" s="145">
        <f>IFERROR(_xll.qlIndexFixing(Index1Y,$H439,TRUE,_xll.ohTrigger(RecalcTrigger,Trigger1Y)),NA())</f>
        <v>1.0735316522896825E-3</v>
      </c>
      <c r="N439" s="144">
        <f>IFERROR(_xll.qlIndexFixing(ONIndex1M,I439,TRUE,_xll.ohTrigger(RecalcTrigger,Trigger1M)),NA())</f>
        <v>-3.2268862836604129E-3</v>
      </c>
      <c r="O439" s="44">
        <f>IFERROR(_xll.qlIndexFixing(ONIndex3M,I439,TRUE,_xll.ohTrigger(RecalcTrigger,Trigger3M)),NA())</f>
        <v>-2.1690086220704785E-3</v>
      </c>
      <c r="P439" s="44">
        <f>IFERROR(_xll.qlIndexFixing(ONIndex6M,I439,TRUE,_xll.ohTrigger(RecalcTrigger,Trigger6M)),NA())</f>
        <v>-1.0115498244234189E-3</v>
      </c>
      <c r="Q439" s="145">
        <f>IFERROR(_xll.qlIndexFixing(ONIndex1Y,I439,TRUE,_xll.ohTrigger(RecalcTrigger,Trigger1Y)),NA())</f>
        <v>1.6765662546269766E-4</v>
      </c>
    </row>
    <row r="440" spans="2:17" x14ac:dyDescent="0.2">
      <c r="B440" s="39" t="s">
        <v>17</v>
      </c>
      <c r="D440" s="42">
        <f>_xll.qlCalendarAdvance(Calendar,$D439,B440,"f",FALSE)</f>
        <v>43348</v>
      </c>
      <c r="E440" s="139">
        <f>_xll.qlInterestRateIndexValueDate(IndexON,D440)</f>
        <v>43348</v>
      </c>
      <c r="F440" s="155">
        <f>IFERROR(_xll.qlIndexFixing(IndexON,D440,TRUE,_xll.ohTrigger(RecalcTrigger,TriggerON)),NA())</f>
        <v>-3.1270216000978124E-3</v>
      </c>
      <c r="H440" s="42">
        <f>_xll.qlCalendarAdvance(Calendar,$H439,B440,"f",FALSE)</f>
        <v>43348</v>
      </c>
      <c r="I440" s="139">
        <f>_xll.qlInterestRateIndexValueDate(Index1M,$H440)</f>
        <v>43350</v>
      </c>
      <c r="J440" s="144">
        <f>IFERROR(_xll.qlIndexFixing(Index1M,$H440,TRUE,_xll.ohTrigger(RecalcTrigger,Trigger1M)),NA())</f>
        <v>-3.2015660693377719E-3</v>
      </c>
      <c r="K440" s="44">
        <f>IFERROR(_xll.qlIndexFixing(Index3M,H440,TRUE,_xll.ohTrigger(RecalcTrigger,Trigger3M)),NA())</f>
        <v>-2.0607018658743985E-3</v>
      </c>
      <c r="L440" s="44">
        <f>IFERROR(_xll.qlIndexFixing(Index6M,$H440,TRUE,_xll.ohTrigger(RecalcTrigger,Trigger6M)),NA())</f>
        <v>-6.2330045660829883E-4</v>
      </c>
      <c r="M440" s="145">
        <f>IFERROR(_xll.qlIndexFixing(Index1Y,$H440,TRUE,_xll.ohTrigger(RecalcTrigger,Trigger1Y)),NA())</f>
        <v>1.0840096792548003E-3</v>
      </c>
      <c r="N440" s="144">
        <f>IFERROR(_xll.qlIndexFixing(ONIndex1M,I440,TRUE,_xll.ohTrigger(RecalcTrigger,Trigger1M)),NA())</f>
        <v>-3.2249045031607082E-3</v>
      </c>
      <c r="O440" s="44">
        <f>IFERROR(_xll.qlIndexFixing(ONIndex3M,I440,TRUE,_xll.ohTrigger(RecalcTrigger,Trigger3M)),NA())</f>
        <v>-2.1670072259016848E-3</v>
      </c>
      <c r="P440" s="44">
        <f>IFERROR(_xll.qlIndexFixing(ONIndex6M,I440,TRUE,_xll.ohTrigger(RecalcTrigger,Trigger6M)),NA())</f>
        <v>-1.0055163772815234E-3</v>
      </c>
      <c r="Q440" s="145">
        <f>IFERROR(_xll.qlIndexFixing(ONIndex1Y,I440,TRUE,_xll.ohTrigger(RecalcTrigger,Trigger1Y)),NA())</f>
        <v>1.7397420712050859E-4</v>
      </c>
    </row>
    <row r="441" spans="2:17" x14ac:dyDescent="0.2">
      <c r="B441" s="39" t="s">
        <v>17</v>
      </c>
      <c r="D441" s="42">
        <f>_xll.qlCalendarAdvance(Calendar,$D440,B441,"f",FALSE)</f>
        <v>43349</v>
      </c>
      <c r="E441" s="139">
        <f>_xll.qlInterestRateIndexValueDate(IndexON,D441)</f>
        <v>43349</v>
      </c>
      <c r="F441" s="155">
        <f>IFERROR(_xll.qlIndexFixing(IndexON,D441,TRUE,_xll.ohTrigger(RecalcTrigger,TriggerON)),NA())</f>
        <v>-3.1268646339777106E-3</v>
      </c>
      <c r="H441" s="42">
        <f>_xll.qlCalendarAdvance(Calendar,$H440,B441,"f",FALSE)</f>
        <v>43349</v>
      </c>
      <c r="I441" s="139">
        <f>_xll.qlInterestRateIndexValueDate(Index1M,$H441)</f>
        <v>43353</v>
      </c>
      <c r="J441" s="144">
        <f>IFERROR(_xll.qlIndexFixing(Index1M,$H441,TRUE,_xll.ohTrigger(RecalcTrigger,Trigger1M)),NA())</f>
        <v>-3.1963172165307974E-3</v>
      </c>
      <c r="K441" s="44">
        <f>IFERROR(_xll.qlIndexFixing(Index3M,H441,TRUE,_xll.ohTrigger(RecalcTrigger,Trigger3M)),NA())</f>
        <v>-2.0520732956090756E-3</v>
      </c>
      <c r="L441" s="44">
        <f>IFERROR(_xll.qlIndexFixing(Index6M,$H441,TRUE,_xll.ohTrigger(RecalcTrigger,Trigger6M)),NA())</f>
        <v>-6.0827437040904253E-4</v>
      </c>
      <c r="M441" s="145">
        <f>IFERROR(_xll.qlIndexFixing(Index1Y,$H441,TRUE,_xll.ohTrigger(RecalcTrigger,Trigger1Y)),NA())</f>
        <v>1.0942989635085412E-3</v>
      </c>
      <c r="N441" s="144">
        <f>IFERROR(_xll.qlIndexFixing(ONIndex1M,I441,TRUE,_xll.ohTrigger(RecalcTrigger,Trigger1M)),NA())</f>
        <v>-3.2229124424443256E-3</v>
      </c>
      <c r="O441" s="44">
        <f>IFERROR(_xll.qlIndexFixing(ONIndex3M,I441,TRUE,_xll.ohTrigger(RecalcTrigger,Trigger3M)),NA())</f>
        <v>-2.1649877336082923E-3</v>
      </c>
      <c r="P441" s="44">
        <f>IFERROR(_xll.qlIndexFixing(ONIndex6M,I441,TRUE,_xll.ohTrigger(RecalcTrigger,Trigger6M)),NA())</f>
        <v>-9.9912912123745201E-4</v>
      </c>
      <c r="Q441" s="145">
        <f>IFERROR(_xll.qlIndexFixing(ONIndex1Y,I441,TRUE,_xll.ohTrigger(RecalcTrigger,Trigger1Y)),NA())</f>
        <v>1.8086166332587084E-4</v>
      </c>
    </row>
    <row r="442" spans="2:17" x14ac:dyDescent="0.2">
      <c r="B442" s="39" t="s">
        <v>17</v>
      </c>
      <c r="D442" s="42">
        <f>_xll.qlCalendarAdvance(Calendar,$D441,B442,"f",FALSE)</f>
        <v>43350</v>
      </c>
      <c r="E442" s="139">
        <f>_xll.qlInterestRateIndexValueDate(IndexON,D442)</f>
        <v>43350</v>
      </c>
      <c r="F442" s="155">
        <f>IFERROR(_xll.qlIndexFixing(IndexON,D442,TRUE,_xll.ohTrigger(RecalcTrigger,TriggerON)),NA())</f>
        <v>-3.1265265989377511E-3</v>
      </c>
      <c r="H442" s="42">
        <f>_xll.qlCalendarAdvance(Calendar,$H441,B442,"f",FALSE)</f>
        <v>43350</v>
      </c>
      <c r="I442" s="139">
        <f>_xll.qlInterestRateIndexValueDate(Index1M,$H442)</f>
        <v>43354</v>
      </c>
      <c r="J442" s="144">
        <f>IFERROR(_xll.qlIndexFixing(Index1M,$H442,TRUE,_xll.ohTrigger(RecalcTrigger,Trigger1M)),NA())</f>
        <v>-3.1941824154695375E-3</v>
      </c>
      <c r="K442" s="44">
        <f>IFERROR(_xll.qlIndexFixing(Index3M,H442,TRUE,_xll.ohTrigger(RecalcTrigger,Trigger3M)),NA())</f>
        <v>-2.0491536107648521E-3</v>
      </c>
      <c r="L442" s="44">
        <f>IFERROR(_xll.qlIndexFixing(Index6M,$H442,TRUE,_xll.ohTrigger(RecalcTrigger,Trigger6M)),NA())</f>
        <v>-6.0604803213716238E-4</v>
      </c>
      <c r="M442" s="145">
        <f>IFERROR(_xll.qlIndexFixing(Index1Y,$H442,TRUE,_xll.ohTrigger(RecalcTrigger,Trigger1Y)),NA())</f>
        <v>1.099496000209146E-3</v>
      </c>
      <c r="N442" s="144">
        <f>IFERROR(_xll.qlIndexFixing(ONIndex1M,I442,TRUE,_xll.ohTrigger(RecalcTrigger,Trigger1M)),NA())</f>
        <v>-3.2209100680580249E-3</v>
      </c>
      <c r="O442" s="44">
        <f>IFERROR(_xll.qlIndexFixing(ONIndex3M,I442,TRUE,_xll.ohTrigger(RecalcTrigger,Trigger3M)),NA())</f>
        <v>-2.1629500387154721E-3</v>
      </c>
      <c r="P442" s="44">
        <f>IFERROR(_xll.qlIndexFixing(ONIndex6M,I442,TRUE,_xll.ohTrigger(RecalcTrigger,Trigger6M)),NA())</f>
        <v>-9.9238592815353854E-4</v>
      </c>
      <c r="Q442" s="145">
        <f>IFERROR(_xll.qlIndexFixing(ONIndex1Y,I442,TRUE,_xll.ohTrigger(RecalcTrigger,Trigger1Y)),NA())</f>
        <v>1.8832248472655522E-4</v>
      </c>
    </row>
    <row r="443" spans="2:17" x14ac:dyDescent="0.2">
      <c r="B443" s="39" t="s">
        <v>17</v>
      </c>
      <c r="D443" s="42">
        <f>_xll.qlCalendarAdvance(Calendar,$D442,B443,"f",FALSE)</f>
        <v>43353</v>
      </c>
      <c r="E443" s="139">
        <f>_xll.qlInterestRateIndexValueDate(IndexON,D443)</f>
        <v>43353</v>
      </c>
      <c r="F443" s="155">
        <f>IFERROR(_xll.qlIndexFixing(IndexON,D443,TRUE,_xll.ohTrigger(RecalcTrigger,TriggerON)),NA())</f>
        <v>-3.1262458833269946E-3</v>
      </c>
      <c r="H443" s="42">
        <f>_xll.qlCalendarAdvance(Calendar,$H442,B443,"f",FALSE)</f>
        <v>43353</v>
      </c>
      <c r="I443" s="139">
        <f>_xll.qlInterestRateIndexValueDate(Index1M,$H443)</f>
        <v>43355</v>
      </c>
      <c r="J443" s="144">
        <f>IFERROR(_xll.qlIndexFixing(Index1M,$H443,TRUE,_xll.ohTrigger(RecalcTrigger,Trigger1M)),NA())</f>
        <v>-3.192036853758573E-3</v>
      </c>
      <c r="K443" s="44">
        <f>IFERROR(_xll.qlIndexFixing(Index3M,H443,TRUE,_xll.ohTrigger(RecalcTrigger,Trigger3M)),NA())</f>
        <v>-2.0462120252156429E-3</v>
      </c>
      <c r="L443" s="44">
        <f>IFERROR(_xll.qlIndexFixing(Index6M,$H443,TRUE,_xll.ohTrigger(RecalcTrigger,Trigger6M)),NA())</f>
        <v>-6.0174822370917839E-4</v>
      </c>
      <c r="M443" s="145">
        <f>IFERROR(_xll.qlIndexFixing(Index1Y,$H443,TRUE,_xll.ohTrigger(RecalcTrigger,Trigger1Y)),NA())</f>
        <v>1.1046920490183382E-3</v>
      </c>
      <c r="N443" s="144">
        <f>IFERROR(_xll.qlIndexFixing(ONIndex1M,I443,TRUE,_xll.ohTrigger(RecalcTrigger,Trigger1M)),NA())</f>
        <v>-3.2168420289124811E-3</v>
      </c>
      <c r="O443" s="44">
        <f>IFERROR(_xll.qlIndexFixing(ONIndex3M,I443,TRUE,_xll.ohTrigger(RecalcTrigger,Trigger3M)),NA())</f>
        <v>-2.1588004987904696E-3</v>
      </c>
      <c r="P443" s="44">
        <f>IFERROR(_xll.qlIndexFixing(ONIndex6M,I443,TRUE,_xll.ohTrigger(RecalcTrigger,Trigger6M)),NA())</f>
        <v>-9.7769978892880971E-4</v>
      </c>
      <c r="Q443" s="145">
        <f>IFERROR(_xll.qlIndexFixing(ONIndex1Y,I443,TRUE,_xll.ohTrigger(RecalcTrigger,Trigger1Y)),NA())</f>
        <v>2.0517291399180237E-4</v>
      </c>
    </row>
    <row r="444" spans="2:17" x14ac:dyDescent="0.2">
      <c r="B444" s="39" t="s">
        <v>17</v>
      </c>
      <c r="D444" s="42">
        <f>_xll.qlCalendarAdvance(Calendar,$D443,B444,"f",FALSE)</f>
        <v>43354</v>
      </c>
      <c r="E444" s="139">
        <f>_xll.qlInterestRateIndexValueDate(IndexON,D444)</f>
        <v>43354</v>
      </c>
      <c r="F444" s="155">
        <f>IFERROR(_xll.qlIndexFixing(IndexON,D444,TRUE,_xll.ohTrigger(RecalcTrigger,TriggerON)),NA())</f>
        <v>-3.1260934355525904E-3</v>
      </c>
      <c r="H444" s="42">
        <f>_xll.qlCalendarAdvance(Calendar,$H443,B444,"f",FALSE)</f>
        <v>43354</v>
      </c>
      <c r="I444" s="139">
        <f>_xll.qlInterestRateIndexValueDate(Index1M,$H444)</f>
        <v>43356</v>
      </c>
      <c r="J444" s="144">
        <f>IFERROR(_xll.qlIndexFixing(Index1M,$H444,TRUE,_xll.ohTrigger(RecalcTrigger,Trigger1M)),NA())</f>
        <v>-3.1876289768288657E-3</v>
      </c>
      <c r="K444" s="44">
        <f>IFERROR(_xll.qlIndexFixing(Index3M,H444,TRUE,_xll.ohTrigger(RecalcTrigger,Trigger3M)),NA())</f>
        <v>-2.0432484470464013E-3</v>
      </c>
      <c r="L444" s="44">
        <f>IFERROR(_xll.qlIndexFixing(Index6M,$H444,TRUE,_xll.ohTrigger(RecalcTrigger,Trigger6M)),NA())</f>
        <v>-5.9745755517887295E-4</v>
      </c>
      <c r="M444" s="145">
        <f>IFERROR(_xll.qlIndexFixing(Index1Y,$H444,TRUE,_xll.ohTrigger(RecalcTrigger,Trigger1Y)),NA())</f>
        <v>1.109885557359749E-3</v>
      </c>
      <c r="N444" s="144">
        <f>IFERROR(_xll.qlIndexFixing(ONIndex1M,I444,TRUE,_xll.ohTrigger(RecalcTrigger,Trigger1M)),NA())</f>
        <v>-3.2127967682260561E-3</v>
      </c>
      <c r="O444" s="44">
        <f>IFERROR(_xll.qlIndexFixing(ONIndex3M,I444,TRUE,_xll.ohTrigger(RecalcTrigger,Trigger3M)),NA())</f>
        <v>-2.1546151158835514E-3</v>
      </c>
      <c r="P444" s="44">
        <f>IFERROR(_xll.qlIndexFixing(ONIndex6M,I444,TRUE,_xll.ohTrigger(RecalcTrigger,Trigger6M)),NA())</f>
        <v>-9.6181122218652604E-4</v>
      </c>
      <c r="Q444" s="145">
        <f>IFERROR(_xll.qlIndexFixing(ONIndex1Y,I444,TRUE,_xll.ohTrigger(RecalcTrigger,Trigger1Y)),NA())</f>
        <v>2.2396923156087212E-4</v>
      </c>
    </row>
    <row r="445" spans="2:17" x14ac:dyDescent="0.2">
      <c r="B445" s="39" t="s">
        <v>17</v>
      </c>
      <c r="D445" s="42">
        <f>_xll.qlCalendarAdvance(Calendar,$D444,B445,"f",FALSE)</f>
        <v>43355</v>
      </c>
      <c r="E445" s="139">
        <f>_xll.qlInterestRateIndexValueDate(IndexON,D445)</f>
        <v>43355</v>
      </c>
      <c r="F445" s="155">
        <f>IFERROR(_xll.qlIndexFixing(IndexON,D445,TRUE,_xll.ohTrigger(RecalcTrigger,TriggerON)),NA())</f>
        <v>-3.1259418681539586E-3</v>
      </c>
      <c r="H445" s="42">
        <f>_xll.qlCalendarAdvance(Calendar,$H444,B445,"f",FALSE)</f>
        <v>43355</v>
      </c>
      <c r="I445" s="139">
        <f>_xll.qlInterestRateIndexValueDate(Index1M,$H445)</f>
        <v>43357</v>
      </c>
      <c r="J445" s="144">
        <f>IFERROR(_xll.qlIndexFixing(Index1M,$H445,TRUE,_xll.ohTrigger(RecalcTrigger,Trigger1M)),NA())</f>
        <v>-3.186583903520127E-3</v>
      </c>
      <c r="K445" s="44">
        <f>IFERROR(_xll.qlIndexFixing(Index3M,H445,TRUE,_xll.ohTrigger(RecalcTrigger,Trigger3M)),NA())</f>
        <v>-2.0402627844070824E-3</v>
      </c>
      <c r="L445" s="44">
        <f>IFERROR(_xll.qlIndexFixing(Index6M,$H445,TRUE,_xll.ohTrigger(RecalcTrigger,Trigger6M)),NA())</f>
        <v>-5.9317795755938537E-4</v>
      </c>
      <c r="M445" s="145">
        <f>IFERROR(_xll.qlIndexFixing(Index1Y,$H445,TRUE,_xll.ohTrigger(RecalcTrigger,Trigger1Y)),NA())</f>
        <v>1.1203968207859499E-3</v>
      </c>
      <c r="N445" s="144">
        <f>IFERROR(_xll.qlIndexFixing(ONIndex1M,I445,TRUE,_xll.ohTrigger(RecalcTrigger,Trigger1M)),NA())</f>
        <v>-3.2107423263694201E-3</v>
      </c>
      <c r="O445" s="44">
        <f>IFERROR(_xll.qlIndexFixing(ONIndex3M,I445,TRUE,_xll.ohTrigger(RecalcTrigger,Trigger3M)),NA())</f>
        <v>-2.1524848193443802E-3</v>
      </c>
      <c r="P445" s="44">
        <f>IFERROR(_xll.qlIndexFixing(ONIndex6M,I445,TRUE,_xll.ohTrigger(RecalcTrigger,Trigger6M)),NA())</f>
        <v>-9.5325642167853886E-4</v>
      </c>
      <c r="Q445" s="145">
        <f>IFERROR(_xll.qlIndexFixing(ONIndex1Y,I445,TRUE,_xll.ohTrigger(RecalcTrigger,Trigger1Y)),NA())</f>
        <v>2.3434923609677583E-4</v>
      </c>
    </row>
    <row r="446" spans="2:17" x14ac:dyDescent="0.2">
      <c r="B446" s="39" t="s">
        <v>17</v>
      </c>
      <c r="D446" s="42">
        <f>_xll.qlCalendarAdvance(Calendar,$D445,B446,"f",FALSE)</f>
        <v>43356</v>
      </c>
      <c r="E446" s="139">
        <f>_xll.qlInterestRateIndexValueDate(IndexON,D446)</f>
        <v>43356</v>
      </c>
      <c r="F446" s="155">
        <f>IFERROR(_xll.qlIndexFixing(IndexON,D446,TRUE,_xll.ohTrigger(RecalcTrigger,TriggerON)),NA())</f>
        <v>-3.1257911737370137E-3</v>
      </c>
      <c r="H446" s="42">
        <f>_xll.qlCalendarAdvance(Calendar,$H445,B446,"f",FALSE)</f>
        <v>43356</v>
      </c>
      <c r="I446" s="139">
        <f>_xll.qlInterestRateIndexValueDate(Index1M,$H446)</f>
        <v>43360</v>
      </c>
      <c r="J446" s="144">
        <f>IFERROR(_xll.qlIndexFixing(Index1M,$H446,TRUE,_xll.ohTrigger(RecalcTrigger,Trigger1M)),NA())</f>
        <v>-3.1811464703555004E-3</v>
      </c>
      <c r="K446" s="44">
        <f>IFERROR(_xll.qlIndexFixing(Index3M,H446,TRUE,_xll.ohTrigger(RecalcTrigger,Trigger3M)),NA())</f>
        <v>-2.0311723719825181E-3</v>
      </c>
      <c r="L446" s="44">
        <f>IFERROR(_xll.qlIndexFixing(Index6M,$H446,TRUE,_xll.ohTrigger(RecalcTrigger,Trigger6M)),NA())</f>
        <v>-5.7832646937262648E-4</v>
      </c>
      <c r="M446" s="145">
        <f>IFERROR(_xll.qlIndexFixing(Index1Y,$H446,TRUE,_xll.ohTrigger(RecalcTrigger,Trigger1Y)),NA())</f>
        <v>1.1306027974602878E-3</v>
      </c>
      <c r="N446" s="144">
        <f>IFERROR(_xll.qlIndexFixing(ONIndex1M,I446,TRUE,_xll.ohTrigger(RecalcTrigger,Trigger1M)),NA())</f>
        <v>-3.2086773710027217E-3</v>
      </c>
      <c r="O446" s="44">
        <f>IFERROR(_xll.qlIndexFixing(ONIndex3M,I446,TRUE,_xll.ohTrigger(RecalcTrigger,Trigger3M)),NA())</f>
        <v>-2.1503356846741539E-3</v>
      </c>
      <c r="P446" s="44">
        <f>IFERROR(_xll.qlIndexFixing(ONIndex6M,I446,TRUE,_xll.ohTrigger(RecalcTrigger,Trigger6M)),NA())</f>
        <v>-9.4433291554452126E-4</v>
      </c>
      <c r="Q446" s="145">
        <f>IFERROR(_xll.qlIndexFixing(ONIndex1Y,I446,TRUE,_xll.ohTrigger(RecalcTrigger,Trigger1Y)),NA())</f>
        <v>2.4532354875539397E-4</v>
      </c>
    </row>
    <row r="447" spans="2:17" x14ac:dyDescent="0.2">
      <c r="B447" s="39" t="s">
        <v>17</v>
      </c>
      <c r="D447" s="42">
        <f>_xll.qlCalendarAdvance(Calendar,$D446,B447,"f",FALSE)</f>
        <v>43357</v>
      </c>
      <c r="E447" s="139">
        <f>_xll.qlInterestRateIndexValueDate(IndexON,D447)</f>
        <v>43357</v>
      </c>
      <c r="F447" s="155">
        <f>IFERROR(_xll.qlIndexFixing(IndexON,D447,TRUE,_xll.ohTrigger(RecalcTrigger,TriggerON)),NA())</f>
        <v>-3.1254655200196879E-3</v>
      </c>
      <c r="H447" s="42">
        <f>_xll.qlCalendarAdvance(Calendar,$H446,B447,"f",FALSE)</f>
        <v>43357</v>
      </c>
      <c r="I447" s="139">
        <f>_xll.qlInterestRateIndexValueDate(Index1M,$H447)</f>
        <v>43361</v>
      </c>
      <c r="J447" s="144">
        <f>IFERROR(_xll.qlIndexFixing(Index1M,$H447,TRUE,_xll.ohTrigger(RecalcTrigger,Trigger1M)),NA())</f>
        <v>-3.1789356456974893E-3</v>
      </c>
      <c r="K447" s="44">
        <f>IFERROR(_xll.qlIndexFixing(Index3M,H447,TRUE,_xll.ohTrigger(RecalcTrigger,Trigger3M)),NA())</f>
        <v>-2.0280974540683797E-3</v>
      </c>
      <c r="L447" s="44">
        <f>IFERROR(_xll.qlIndexFixing(Index6M,$H447,TRUE,_xll.ohTrigger(RecalcTrigger,Trigger6M)),NA())</f>
        <v>-5.7620930853823831E-4</v>
      </c>
      <c r="M447" s="145">
        <f>IFERROR(_xll.qlIndexFixing(Index1Y,$H447,TRUE,_xll.ohTrigger(RecalcTrigger,Trigger1Y)),NA())</f>
        <v>1.135759977756688E-3</v>
      </c>
      <c r="N447" s="144">
        <f>IFERROR(_xll.qlIndexFixing(ONIndex1M,I447,TRUE,_xll.ohTrigger(RecalcTrigger,Trigger1M)),NA())</f>
        <v>-3.2066018689924647E-3</v>
      </c>
      <c r="O447" s="44">
        <f>IFERROR(_xll.qlIndexFixing(ONIndex3M,I447,TRUE,_xll.ohTrigger(RecalcTrigger,Trigger3M)),NA())</f>
        <v>-2.1481677464452176E-3</v>
      </c>
      <c r="P447" s="44">
        <f>IFERROR(_xll.qlIndexFixing(ONIndex6M,I447,TRUE,_xll.ohTrigger(RecalcTrigger,Trigger6M)),NA())</f>
        <v>-9.3503857556687109E-4</v>
      </c>
      <c r="Q447" s="145">
        <f>IFERROR(_xll.qlIndexFixing(ONIndex1Y,I447,TRUE,_xll.ohTrigger(RecalcTrigger,Trigger1Y)),NA())</f>
        <v>2.5689566002462527E-4</v>
      </c>
    </row>
    <row r="448" spans="2:17" x14ac:dyDescent="0.2">
      <c r="B448" s="39" t="s">
        <v>17</v>
      </c>
      <c r="D448" s="42">
        <f>_xll.qlCalendarAdvance(Calendar,$D447,B448,"f",FALSE)</f>
        <v>43360</v>
      </c>
      <c r="E448" s="139">
        <f>_xll.qlInterestRateIndexValueDate(IndexON,D448)</f>
        <v>43360</v>
      </c>
      <c r="F448" s="155">
        <f>IFERROR(_xll.qlIndexFixing(IndexON,D448,TRUE,_xll.ohTrigger(RecalcTrigger,TriggerON)),NA())</f>
        <v>-3.1251969687318137E-3</v>
      </c>
      <c r="H448" s="42">
        <f>_xll.qlCalendarAdvance(Calendar,$H447,B448,"f",FALSE)</f>
        <v>43360</v>
      </c>
      <c r="I448" s="139">
        <f>_xll.qlInterestRateIndexValueDate(Index1M,$H448)</f>
        <v>43362</v>
      </c>
      <c r="J448" s="144">
        <f>IFERROR(_xll.qlIndexFixing(Index1M,$H448,TRUE,_xll.ohTrigger(RecalcTrigger,Trigger1M)),NA())</f>
        <v>-3.1767138273695039E-3</v>
      </c>
      <c r="K448" s="44">
        <f>IFERROR(_xll.qlIndexFixing(Index3M,H448,TRUE,_xll.ohTrigger(RecalcTrigger,Trigger3M)),NA())</f>
        <v>-2.0249999932781043E-3</v>
      </c>
      <c r="L448" s="44">
        <f>IFERROR(_xll.qlIndexFixing(Index6M,$H448,TRUE,_xll.ohTrigger(RecalcTrigger,Trigger6M)),NA())</f>
        <v>-5.7201444274848005E-4</v>
      </c>
      <c r="M448" s="145">
        <f>IFERROR(_xll.qlIndexFixing(Index1Y,$H448,TRUE,_xll.ohTrigger(RecalcTrigger,Trigger1Y)),NA())</f>
        <v>1.1409050998893056E-3</v>
      </c>
      <c r="N448" s="144">
        <f>IFERROR(_xll.qlIndexFixing(ONIndex1M,I448,TRUE,_xll.ohTrigger(RecalcTrigger,Trigger1M)),NA())</f>
        <v>-3.2023870558139933E-3</v>
      </c>
      <c r="O448" s="44">
        <f>IFERROR(_xll.qlIndexFixing(ONIndex3M,I448,TRUE,_xll.ohTrigger(RecalcTrigger,Trigger3M)),NA())</f>
        <v>-2.1437579751237834E-3</v>
      </c>
      <c r="P448" s="44">
        <f>IFERROR(_xll.qlIndexFixing(ONIndex6M,I448,TRUE,_xll.ohTrigger(RecalcTrigger,Trigger6M)),NA())</f>
        <v>-9.1520081535900744E-4</v>
      </c>
      <c r="Q448" s="145">
        <f>IFERROR(_xll.qlIndexFixing(ONIndex1Y,I448,TRUE,_xll.ohTrigger(RecalcTrigger,Trigger1Y)),NA())</f>
        <v>2.8205021806115838E-4</v>
      </c>
    </row>
    <row r="449" spans="2:17" x14ac:dyDescent="0.2">
      <c r="B449" s="39" t="s">
        <v>17</v>
      </c>
      <c r="D449" s="42">
        <f>_xll.qlCalendarAdvance(Calendar,$D448,B449,"f",FALSE)</f>
        <v>43361</v>
      </c>
      <c r="E449" s="139">
        <f>_xll.qlInterestRateIndexValueDate(IndexON,D449)</f>
        <v>43361</v>
      </c>
      <c r="F449" s="155">
        <f>IFERROR(_xll.qlIndexFixing(IndexON,D449,TRUE,_xll.ohTrigger(RecalcTrigger,TriggerON)),NA())</f>
        <v>-3.125050522236883E-3</v>
      </c>
      <c r="H449" s="42">
        <f>_xll.qlCalendarAdvance(Calendar,$H448,B449,"f",FALSE)</f>
        <v>43361</v>
      </c>
      <c r="I449" s="139">
        <f>_xll.qlInterestRateIndexValueDate(Index1M,$H449)</f>
        <v>43363</v>
      </c>
      <c r="J449" s="144">
        <f>IFERROR(_xll.qlIndexFixing(Index1M,$H449,TRUE,_xll.ohTrigger(RecalcTrigger,Trigger1M)),NA())</f>
        <v>-3.1721518078824118E-3</v>
      </c>
      <c r="K449" s="44">
        <f>IFERROR(_xll.qlIndexFixing(Index3M,H449,TRUE,_xll.ohTrigger(RecalcTrigger,Trigger3M)),NA())</f>
        <v>-2.0218799418503363E-3</v>
      </c>
      <c r="L449" s="44">
        <f>IFERROR(_xll.qlIndexFixing(Index6M,$H449,TRUE,_xll.ohTrigger(RecalcTrigger,Trigger6M)),NA())</f>
        <v>-5.6784248119082399E-4</v>
      </c>
      <c r="M449" s="145">
        <f>IFERROR(_xll.qlIndexFixing(Index1Y,$H449,TRUE,_xll.ohTrigger(RecalcTrigger,Trigger1Y)),NA())</f>
        <v>1.146036543867862E-3</v>
      </c>
      <c r="N449" s="144">
        <f>IFERROR(_xll.qlIndexFixing(ONIndex1M,I449,TRUE,_xll.ohTrigger(RecalcTrigger,Trigger1M)),NA())</f>
        <v>-3.1981937286484907E-3</v>
      </c>
      <c r="O449" s="44">
        <f>IFERROR(_xll.qlIndexFixing(ONIndex3M,I449,TRUE,_xll.ohTrigger(RecalcTrigger,Trigger3M)),NA())</f>
        <v>-2.1393123843216344E-3</v>
      </c>
      <c r="P449" s="44">
        <f>IFERROR(_xll.qlIndexFixing(ONIndex6M,I449,TRUE,_xll.ohTrigger(RecalcTrigger,Trigger6M)),NA())</f>
        <v>-8.942374422549193E-4</v>
      </c>
      <c r="Q449" s="145">
        <f>IFERROR(_xll.qlIndexFixing(ONIndex1Y,I449,TRUE,_xll.ohTrigger(RecalcTrigger,Trigger1Y)),NA())</f>
        <v>3.090595302879251E-4</v>
      </c>
    </row>
    <row r="450" spans="2:17" x14ac:dyDescent="0.2">
      <c r="B450" s="39" t="s">
        <v>17</v>
      </c>
      <c r="D450" s="42">
        <f>_xll.qlCalendarAdvance(Calendar,$D449,B450,"f",FALSE)</f>
        <v>43362</v>
      </c>
      <c r="E450" s="139">
        <f>_xll.qlInterestRateIndexValueDate(IndexON,D450)</f>
        <v>43362</v>
      </c>
      <c r="F450" s="155">
        <f>IFERROR(_xll.qlIndexFixing(IndexON,D450,TRUE,_xll.ohTrigger(RecalcTrigger,TriggerON)),NA())</f>
        <v>-3.1249049021209174E-3</v>
      </c>
      <c r="H450" s="42">
        <f>_xll.qlCalendarAdvance(Calendar,$H449,B450,"f",FALSE)</f>
        <v>43362</v>
      </c>
      <c r="I450" s="139">
        <f>_xll.qlInterestRateIndexValueDate(Index1M,$H450)</f>
        <v>43364</v>
      </c>
      <c r="J450" s="144">
        <f>IFERROR(_xll.qlIndexFixing(Index1M,$H450,TRUE,_xll.ohTrigger(RecalcTrigger,Trigger1M)),NA())</f>
        <v>-3.1710687610190498E-3</v>
      </c>
      <c r="K450" s="44">
        <f>IFERROR(_xll.qlIndexFixing(Index3M,H450,TRUE,_xll.ohTrigger(RecalcTrigger,Trigger3M)),NA())</f>
        <v>-2.0187374260172875E-3</v>
      </c>
      <c r="L450" s="44">
        <f>IFERROR(_xll.qlIndexFixing(Index6M,$H450,TRUE,_xll.ohTrigger(RecalcTrigger,Trigger6M)),NA())</f>
        <v>-5.636954372920433E-4</v>
      </c>
      <c r="M450" s="145">
        <f>IFERROR(_xll.qlIndexFixing(Index1Y,$H450,TRUE,_xll.ohTrigger(RecalcTrigger,Trigger1Y)),NA())</f>
        <v>1.1565065776965406E-3</v>
      </c>
      <c r="N450" s="144">
        <f>IFERROR(_xll.qlIndexFixing(ONIndex1M,I450,TRUE,_xll.ohTrigger(RecalcTrigger,Trigger1M)),NA())</f>
        <v>-3.1960649940598884E-3</v>
      </c>
      <c r="O450" s="44">
        <f>IFERROR(_xll.qlIndexFixing(ONIndex3M,I450,TRUE,_xll.ohTrigger(RecalcTrigger,Trigger3M)),NA())</f>
        <v>-2.1370522785790769E-3</v>
      </c>
      <c r="P450" s="44">
        <f>IFERROR(_xll.qlIndexFixing(ONIndex6M,I450,TRUE,_xll.ohTrigger(RecalcTrigger,Trigger6M)),NA())</f>
        <v>-8.8382136429476787E-4</v>
      </c>
      <c r="Q450" s="145">
        <f>IFERROR(_xll.qlIndexFixing(ONIndex1Y,I450,TRUE,_xll.ohTrigger(RecalcTrigger,Trigger1Y)),NA())</f>
        <v>3.2263661622344841E-4</v>
      </c>
    </row>
    <row r="451" spans="2:17" x14ac:dyDescent="0.2">
      <c r="B451" s="39" t="s">
        <v>17</v>
      </c>
      <c r="D451" s="42">
        <f>_xll.qlCalendarAdvance(Calendar,$D450,B451,"f",FALSE)</f>
        <v>43363</v>
      </c>
      <c r="E451" s="139">
        <f>_xll.qlInterestRateIndexValueDate(IndexON,D451)</f>
        <v>43363</v>
      </c>
      <c r="F451" s="155">
        <f>IFERROR(_xll.qlIndexFixing(IndexON,D451,TRUE,_xll.ohTrigger(RecalcTrigger,TriggerON)),NA())</f>
        <v>-3.1247601007100556E-3</v>
      </c>
      <c r="H451" s="42">
        <f>_xll.qlCalendarAdvance(Calendar,$H450,B451,"f",FALSE)</f>
        <v>43363</v>
      </c>
      <c r="I451" s="139">
        <f>_xll.qlInterestRateIndexValueDate(Index1M,$H451)</f>
        <v>43367</v>
      </c>
      <c r="J451" s="144">
        <f>IFERROR(_xll.qlIndexFixing(Index1M,$H451,TRUE,_xll.ohTrigger(RecalcTrigger,Trigger1M)),NA())</f>
        <v>-3.1654386657038458E-3</v>
      </c>
      <c r="K451" s="44">
        <f>IFERROR(_xll.qlIndexFixing(Index3M,H451,TRUE,_xll.ohTrigger(RecalcTrigger,Trigger3M)),NA())</f>
        <v>-2.0091767447196493E-3</v>
      </c>
      <c r="L451" s="44">
        <f>IFERROR(_xll.qlIndexFixing(Index6M,$H451,TRUE,_xll.ohTrigger(RecalcTrigger,Trigger6M)),NA())</f>
        <v>-5.4930078434723957E-4</v>
      </c>
      <c r="M451" s="145">
        <f>IFERROR(_xll.qlIndexFixing(Index1Y,$H451,TRUE,_xll.ohTrigger(RecalcTrigger,Trigger1Y)),NA())</f>
        <v>1.16639280136722E-3</v>
      </c>
      <c r="N451" s="144">
        <f>IFERROR(_xll.qlIndexFixing(ONIndex1M,I451,TRUE,_xll.ohTrigger(RecalcTrigger,Trigger1M)),NA())</f>
        <v>-3.1939255129875832E-3</v>
      </c>
      <c r="O451" s="44">
        <f>IFERROR(_xll.qlIndexFixing(ONIndex3M,I451,TRUE,_xll.ohTrigger(RecalcTrigger,Trigger3M)),NA())</f>
        <v>-2.1347734650811745E-3</v>
      </c>
      <c r="P451" s="44">
        <f>IFERROR(_xll.qlIndexFixing(ONIndex6M,I451,TRUE,_xll.ohTrigger(RecalcTrigger,Trigger6M)),NA())</f>
        <v>-8.7379039320101271E-4</v>
      </c>
      <c r="Q451" s="145">
        <f>IFERROR(_xll.qlIndexFixing(ONIndex1Y,I451,TRUE,_xll.ohTrigger(RecalcTrigger,Trigger1Y)),NA())</f>
        <v>3.3579016055718114E-4</v>
      </c>
    </row>
    <row r="452" spans="2:17" x14ac:dyDescent="0.2">
      <c r="B452" s="39" t="s">
        <v>17</v>
      </c>
      <c r="D452" s="42">
        <f>_xll.qlCalendarAdvance(Calendar,$D451,B452,"f",FALSE)</f>
        <v>43364</v>
      </c>
      <c r="E452" s="139">
        <f>_xll.qlInterestRateIndexValueDate(IndexON,D452)</f>
        <v>43364</v>
      </c>
      <c r="F452" s="155">
        <f>IFERROR(_xll.qlIndexFixing(IndexON,D452,TRUE,_xll.ohTrigger(RecalcTrigger,TriggerON)),NA())</f>
        <v>-3.1244460707613442E-3</v>
      </c>
      <c r="H452" s="42">
        <f>_xll.qlCalendarAdvance(Calendar,$H451,B452,"f",FALSE)</f>
        <v>43364</v>
      </c>
      <c r="I452" s="139">
        <f>_xll.qlInterestRateIndexValueDate(Index1M,$H452)</f>
        <v>43368</v>
      </c>
      <c r="J452" s="144">
        <f>IFERROR(_xll.qlIndexFixing(Index1M,$H452,TRUE,_xll.ohTrigger(RecalcTrigger,Trigger1M)),NA())</f>
        <v>-3.1631501863498279E-3</v>
      </c>
      <c r="K452" s="44">
        <f>IFERROR(_xll.qlIndexFixing(Index3M,H452,TRUE,_xll.ohTrigger(RecalcTrigger,Trigger3M)),NA())</f>
        <v>-2.0023318562016747E-3</v>
      </c>
      <c r="L452" s="44">
        <f>IFERROR(_xll.qlIndexFixing(Index6M,$H452,TRUE,_xll.ohTrigger(RecalcTrigger,Trigger6M)),NA())</f>
        <v>-5.4739641668416776E-4</v>
      </c>
      <c r="M452" s="145">
        <f>IFERROR(_xll.qlIndexFixing(Index1Y,$H452,TRUE,_xll.ohTrigger(RecalcTrigger,Trigger1Y)),NA())</f>
        <v>1.1714316904597197E-3</v>
      </c>
      <c r="N452" s="144">
        <f>IFERROR(_xll.qlIndexFixing(ONIndex1M,I452,TRUE,_xll.ohTrigger(RecalcTrigger,Trigger1M)),NA())</f>
        <v>-3.1917752522581111E-3</v>
      </c>
      <c r="O452" s="44">
        <f>IFERROR(_xll.qlIndexFixing(ONIndex3M,I452,TRUE,_xll.ohTrigger(RecalcTrigger,Trigger3M)),NA())</f>
        <v>-2.1324758435081748E-3</v>
      </c>
      <c r="P452" s="44">
        <f>IFERROR(_xll.qlIndexFixing(ONIndex6M,I452,TRUE,_xll.ohTrigger(RecalcTrigger,Trigger6M)),NA())</f>
        <v>-8.6414715383398288E-4</v>
      </c>
      <c r="Q452" s="145">
        <f>IFERROR(_xll.qlIndexFixing(ONIndex1Y,I452,TRUE,_xll.ohTrigger(RecalcTrigger,Trigger1Y)),NA())</f>
        <v>3.4851721013140491E-4</v>
      </c>
    </row>
    <row r="453" spans="2:17" x14ac:dyDescent="0.2">
      <c r="B453" s="39" t="s">
        <v>17</v>
      </c>
      <c r="D453" s="42">
        <f>_xll.qlCalendarAdvance(Calendar,$D452,B453,"f",FALSE)</f>
        <v>43367</v>
      </c>
      <c r="E453" s="139">
        <f>_xll.qlInterestRateIndexValueDate(IndexON,D453)</f>
        <v>43367</v>
      </c>
      <c r="F453" s="155">
        <f>IFERROR(_xll.qlIndexFixing(IndexON,D453,TRUE,_xll.ohTrigger(RecalcTrigger,TriggerON)),NA())</f>
        <v>-3.1241835799189488E-3</v>
      </c>
      <c r="H453" s="42">
        <f>_xll.qlCalendarAdvance(Calendar,$H452,B453,"f",FALSE)</f>
        <v>43367</v>
      </c>
      <c r="I453" s="139">
        <f>_xll.qlInterestRateIndexValueDate(Index1M,$H453)</f>
        <v>43369</v>
      </c>
      <c r="J453" s="144">
        <f>IFERROR(_xll.qlIndexFixing(Index1M,$H453,TRUE,_xll.ohTrigger(RecalcTrigger,Trigger1M)),NA())</f>
        <v>-3.1608504803148918E-3</v>
      </c>
      <c r="K453" s="44">
        <f>IFERROR(_xll.qlIndexFixing(Index3M,H453,TRUE,_xll.ohTrigger(RecalcTrigger,Trigger3M)),NA())</f>
        <v>-2.0008793815172394E-3</v>
      </c>
      <c r="L453" s="44">
        <f>IFERROR(_xll.qlIndexFixing(Index6M,$H453,TRUE,_xll.ohTrigger(RecalcTrigger,Trigger6M)),NA())</f>
        <v>-5.4339965053850151E-4</v>
      </c>
      <c r="M453" s="145">
        <f>IFERROR(_xll.qlIndexFixing(Index1Y,$H453,TRUE,_xll.ohTrigger(RecalcTrigger,Trigger1Y)),NA())</f>
        <v>1.1764498219877849E-3</v>
      </c>
      <c r="N453" s="144">
        <f>IFERROR(_xll.qlIndexFixing(ONIndex1M,I453,TRUE,_xll.ohTrigger(RecalcTrigger,Trigger1M)),NA())</f>
        <v>-3.1874104104367973E-3</v>
      </c>
      <c r="O453" s="44">
        <f>IFERROR(_xll.qlIndexFixing(ONIndex3M,I453,TRUE,_xll.ohTrigger(RecalcTrigger,Trigger3M)),NA())</f>
        <v>-2.1278048264417038E-3</v>
      </c>
      <c r="P453" s="44">
        <f>IFERROR(_xll.qlIndexFixing(ONIndex6M,I453,TRUE,_xll.ohTrigger(RecalcTrigger,Trigger6M)),NA())</f>
        <v>-8.461642460311225E-4</v>
      </c>
      <c r="Q453" s="145">
        <f>IFERROR(_xll.qlIndexFixing(ONIndex1Y,I453,TRUE,_xll.ohTrigger(RecalcTrigger,Trigger1Y)),NA())</f>
        <v>3.7253527819913757E-4</v>
      </c>
    </row>
    <row r="454" spans="2:17" x14ac:dyDescent="0.2">
      <c r="B454" s="39" t="s">
        <v>17</v>
      </c>
      <c r="D454" s="42">
        <f>_xll.qlCalendarAdvance(Calendar,$D453,B454,"f",FALSE)</f>
        <v>43368</v>
      </c>
      <c r="E454" s="139">
        <f>_xll.qlInterestRateIndexValueDate(IndexON,D454)</f>
        <v>43368</v>
      </c>
      <c r="F454" s="155">
        <f>IFERROR(_xll.qlIndexFixing(IndexON,D454,TRUE,_xll.ohTrigger(RecalcTrigger,TriggerON)),NA())</f>
        <v>-3.1240106035257398E-3</v>
      </c>
      <c r="H454" s="42">
        <f>_xll.qlCalendarAdvance(Calendar,$H453,B454,"f",FALSE)</f>
        <v>43368</v>
      </c>
      <c r="I454" s="139">
        <f>_xll.qlInterestRateIndexValueDate(Index1M,$H454)</f>
        <v>43370</v>
      </c>
      <c r="J454" s="144">
        <f>IFERROR(_xll.qlIndexFixing(Index1M,$H454,TRUE,_xll.ohTrigger(RecalcTrigger,Trigger1M)),NA())</f>
        <v>-3.1561310642644336E-3</v>
      </c>
      <c r="K454" s="44">
        <f>IFERROR(_xll.qlIndexFixing(Index3M,H454,TRUE,_xll.ohTrigger(RecalcTrigger,Trigger3M)),NA())</f>
        <v>-1.999419874374147E-3</v>
      </c>
      <c r="L454" s="44">
        <f>IFERROR(_xll.qlIndexFixing(Index6M,$H454,TRUE,_xll.ohTrigger(RecalcTrigger,Trigger6M)),NA())</f>
        <v>-5.3943166213015544E-4</v>
      </c>
      <c r="M454" s="145">
        <f>IFERROR(_xll.qlIndexFixing(Index1Y,$H454,TRUE,_xll.ohTrigger(RecalcTrigger,Trigger1Y)),NA())</f>
        <v>1.1814483675777184E-3</v>
      </c>
      <c r="N454" s="144">
        <f>IFERROR(_xll.qlIndexFixing(ONIndex1M,I454,TRUE,_xll.ohTrigger(RecalcTrigger,Trigger1M)),NA())</f>
        <v>-3.1830657464215761E-3</v>
      </c>
      <c r="O454" s="44">
        <f>IFERROR(_xll.qlIndexFixing(ONIndex3M,I454,TRUE,_xll.ohTrigger(RecalcTrigger,Trigger3M)),NA())</f>
        <v>-2.1230952618367382E-3</v>
      </c>
      <c r="P454" s="44">
        <f>IFERROR(_xll.qlIndexFixing(ONIndex6M,I454,TRUE,_xll.ohTrigger(RecalcTrigger,Trigger6M)),NA())</f>
        <v>-8.2950399808989772E-4</v>
      </c>
      <c r="Q454" s="145">
        <f>IFERROR(_xll.qlIndexFixing(ONIndex1Y,I454,TRUE,_xll.ohTrigger(RecalcTrigger,Trigger1Y)),NA())</f>
        <v>3.9510139224319119E-4</v>
      </c>
    </row>
    <row r="455" spans="2:17" x14ac:dyDescent="0.2">
      <c r="B455" s="39" t="s">
        <v>17</v>
      </c>
      <c r="D455" s="42">
        <f>_xll.qlCalendarAdvance(Calendar,$D454,B455,"f",FALSE)</f>
        <v>43369</v>
      </c>
      <c r="E455" s="139">
        <f>_xll.qlInterestRateIndexValueDate(IndexON,D455)</f>
        <v>43369</v>
      </c>
      <c r="F455" s="155">
        <f>IFERROR(_xll.qlIndexFixing(IndexON,D455,TRUE,_xll.ohTrigger(RecalcTrigger,TriggerON)),NA())</f>
        <v>-3.1238060643801191E-3</v>
      </c>
      <c r="H455" s="42">
        <f>_xll.qlCalendarAdvance(Calendar,$H454,B455,"f",FALSE)</f>
        <v>43369</v>
      </c>
      <c r="I455" s="139">
        <f>_xll.qlInterestRateIndexValueDate(Index1M,$H455)</f>
        <v>43371</v>
      </c>
      <c r="J455" s="144">
        <f>IFERROR(_xll.qlIndexFixing(Index1M,$H455,TRUE,_xll.ohTrigger(RecalcTrigger,Trigger1M)),NA())</f>
        <v>-3.1525816164558085E-3</v>
      </c>
      <c r="K455" s="44">
        <f>IFERROR(_xll.qlIndexFixing(Index3M,H455,TRUE,_xll.ohTrigger(RecalcTrigger,Trigger3M)),NA())</f>
        <v>-1.9906014895104802E-3</v>
      </c>
      <c r="L455" s="44">
        <f>IFERROR(_xll.qlIndexFixing(Index6M,$H455,TRUE,_xll.ohTrigger(RecalcTrigger,Trigger6M)),NA())</f>
        <v>-5.3334853208106855E-4</v>
      </c>
      <c r="M455" s="145">
        <f>IFERROR(_xll.qlIndexFixing(Index1Y,$H455,TRUE,_xll.ohTrigger(RecalcTrigger,Trigger1Y)),NA())</f>
        <v>1.1918198203529052E-3</v>
      </c>
      <c r="N455" s="144">
        <f>IFERROR(_xll.qlIndexFixing(ONIndex1M,I455,TRUE,_xll.ohTrigger(RecalcTrigger,Trigger1M)),NA())</f>
        <v>-3.1808610878059085E-3</v>
      </c>
      <c r="O455" s="44">
        <f>IFERROR(_xll.qlIndexFixing(ONIndex3M,I455,TRUE,_xll.ohTrigger(RecalcTrigger,Trigger3M)),NA())</f>
        <v>-2.1207020890168238E-3</v>
      </c>
      <c r="P455" s="44">
        <f>IFERROR(_xll.qlIndexFixing(ONIndex6M,I455,TRUE,_xll.ohTrigger(RecalcTrigger,Trigger6M)),NA())</f>
        <v>-8.2183878190811299E-4</v>
      </c>
      <c r="Q455" s="145">
        <f>IFERROR(_xll.qlIndexFixing(ONIndex1Y,I455,TRUE,_xll.ohTrigger(RecalcTrigger,Trigger1Y)),NA())</f>
        <v>4.0565166689709997E-4</v>
      </c>
    </row>
    <row r="456" spans="2:17" x14ac:dyDescent="0.2">
      <c r="B456" s="39" t="s">
        <v>17</v>
      </c>
      <c r="D456" s="42">
        <f>_xll.qlCalendarAdvance(Calendar,$D455,B456,"f",FALSE)</f>
        <v>43370</v>
      </c>
      <c r="E456" s="139">
        <f>_xll.qlInterestRateIndexValueDate(IndexON,D456)</f>
        <v>43370</v>
      </c>
      <c r="F456" s="155">
        <f>IFERROR(_xll.qlIndexFixing(IndexON,D456,TRUE,_xll.ohTrigger(RecalcTrigger,TriggerON)),NA())</f>
        <v>-3.1235697551679209E-3</v>
      </c>
      <c r="H456" s="42">
        <f>_xll.qlCalendarAdvance(Calendar,$H455,B456,"f",FALSE)</f>
        <v>43370</v>
      </c>
      <c r="I456" s="139">
        <f>_xll.qlInterestRateIndexValueDate(Index1M,$H456)</f>
        <v>43374</v>
      </c>
      <c r="J456" s="144">
        <f>IFERROR(_xll.qlIndexFixing(Index1M,$H456,TRUE,_xll.ohTrigger(RecalcTrigger,Trigger1M)),NA())</f>
        <v>-3.1479570847598071E-3</v>
      </c>
      <c r="K456" s="44">
        <f>IFERROR(_xll.qlIndexFixing(Index3M,H456,TRUE,_xll.ohTrigger(RecalcTrigger,Trigger3M)),NA())</f>
        <v>-1.9823790282694296E-3</v>
      </c>
      <c r="L456" s="44">
        <f>IFERROR(_xll.qlIndexFixing(Index6M,$H456,TRUE,_xll.ohTrigger(RecalcTrigger,Trigger6M)),NA())</f>
        <v>-5.2164637885551311E-4</v>
      </c>
      <c r="M456" s="145">
        <f>IFERROR(_xll.qlIndexFixing(Index1Y,$H456,TRUE,_xll.ohTrigger(RecalcTrigger,Trigger1Y)),NA())</f>
        <v>1.2012704066576576E-3</v>
      </c>
      <c r="N456" s="144">
        <f>IFERROR(_xll.qlIndexFixing(ONIndex1M,I456,TRUE,_xll.ohTrigger(RecalcTrigger,Trigger1M)),NA())</f>
        <v>-3.1786454497328975E-3</v>
      </c>
      <c r="O456" s="44">
        <f>IFERROR(_xll.qlIndexFixing(ONIndex3M,I456,TRUE,_xll.ohTrigger(RecalcTrigger,Trigger3M)),NA())</f>
        <v>-2.1182895040050553E-3</v>
      </c>
      <c r="P456" s="44">
        <f>IFERROR(_xll.qlIndexFixing(ONIndex6M,I456,TRUE,_xll.ohTrigger(RecalcTrigger,Trigger6M)),NA())</f>
        <v>-8.1457704341758586E-4</v>
      </c>
      <c r="Q456" s="145">
        <f>IFERROR(_xll.qlIndexFixing(ONIndex1Y,I456,TRUE,_xll.ohTrigger(RecalcTrigger,Trigger1Y)),NA())</f>
        <v>4.1575772640634057E-4</v>
      </c>
    </row>
    <row r="457" spans="2:17" x14ac:dyDescent="0.2">
      <c r="B457" s="39" t="s">
        <v>17</v>
      </c>
      <c r="D457" s="42">
        <f>_xll.qlCalendarAdvance(Calendar,$D456,B457,"f",FALSE)</f>
        <v>43371</v>
      </c>
      <c r="E457" s="139">
        <f>_xll.qlInterestRateIndexValueDate(IndexON,D457)</f>
        <v>43371</v>
      </c>
      <c r="F457" s="155">
        <f>IFERROR(_xll.qlIndexFixing(IndexON,D457,TRUE,_xll.ohTrigger(RecalcTrigger,TriggerON)),NA())</f>
        <v>-3.1229631103402156E-3</v>
      </c>
      <c r="H457" s="42">
        <f>_xll.qlCalendarAdvance(Calendar,$H456,B457,"f",FALSE)</f>
        <v>43371</v>
      </c>
      <c r="I457" s="139">
        <f>_xll.qlInterestRateIndexValueDate(Index1M,$H457)</f>
        <v>43375</v>
      </c>
      <c r="J457" s="144">
        <f>IFERROR(_xll.qlIndexFixing(Index1M,$H457,TRUE,_xll.ohTrigger(RecalcTrigger,Trigger1M)),NA())</f>
        <v>-3.145583530062503E-3</v>
      </c>
      <c r="K457" s="44">
        <f>IFERROR(_xll.qlIndexFixing(Index3M,H457,TRUE,_xll.ohTrigger(RecalcTrigger,Trigger3M)),NA())</f>
        <v>-1.9808611860942008E-3</v>
      </c>
      <c r="L457" s="44">
        <f>IFERROR(_xll.qlIndexFixing(Index6M,$H457,TRUE,_xll.ohTrigger(RecalcTrigger,Trigger6M)),NA())</f>
        <v>-5.1778385616305556E-4</v>
      </c>
      <c r="M457" s="145">
        <f>IFERROR(_xll.qlIndexFixing(Index1Y,$H457,TRUE,_xll.ohTrigger(RecalcTrigger,Trigger1Y)),NA())</f>
        <v>1.2061888805291298E-3</v>
      </c>
      <c r="N457" s="144">
        <f>IFERROR(_xll.qlIndexFixing(ONIndex1M,I457,TRUE,_xll.ohTrigger(RecalcTrigger,Trigger1M)),NA())</f>
        <v>-3.1764187989891113E-3</v>
      </c>
      <c r="O457" s="44">
        <f>IFERROR(_xll.qlIndexFixing(ONIndex3M,I457,TRUE,_xll.ohTrigger(RecalcTrigger,Trigger3M)),NA())</f>
        <v>-2.1158574060420321E-3</v>
      </c>
      <c r="P457" s="44">
        <f>IFERROR(_xll.qlIndexFixing(ONIndex6M,I457,TRUE,_xll.ohTrigger(RecalcTrigger,Trigger6M)),NA())</f>
        <v>-8.0772140735874132E-4</v>
      </c>
      <c r="Q457" s="145">
        <f>IFERROR(_xll.qlIndexFixing(ONIndex1Y,I457,TRUE,_xll.ohTrigger(RecalcTrigger,Trigger1Y)),NA())</f>
        <v>4.2541661729345037E-4</v>
      </c>
    </row>
    <row r="458" spans="2:17" x14ac:dyDescent="0.2">
      <c r="B458" s="39" t="s">
        <v>17</v>
      </c>
      <c r="D458" s="42">
        <f>_xll.qlCalendarAdvance(Calendar,$D457,B458,"f",FALSE)</f>
        <v>43374</v>
      </c>
      <c r="E458" s="139">
        <f>_xll.qlInterestRateIndexValueDate(IndexON,D458)</f>
        <v>43374</v>
      </c>
      <c r="F458" s="155">
        <f>IFERROR(_xll.qlIndexFixing(IndexON,D458,TRUE,_xll.ohTrigger(RecalcTrigger,TriggerON)),NA())</f>
        <v>-3.1223026790838659E-3</v>
      </c>
      <c r="H458" s="42">
        <f>_xll.qlCalendarAdvance(Calendar,$H457,B458,"f",FALSE)</f>
        <v>43374</v>
      </c>
      <c r="I458" s="139">
        <f>_xll.qlInterestRateIndexValueDate(Index1M,$H458)</f>
        <v>43376</v>
      </c>
      <c r="J458" s="144">
        <f>IFERROR(_xll.qlIndexFixing(Index1M,$H458,TRUE,_xll.ohTrigger(RecalcTrigger,Trigger1M)),NA())</f>
        <v>-3.140712996476871E-3</v>
      </c>
      <c r="K458" s="44">
        <f>IFERROR(_xll.qlIndexFixing(Index3M,H458,TRUE,_xll.ohTrigger(RecalcTrigger,Trigger3M)),NA())</f>
        <v>-1.9774530407552118E-3</v>
      </c>
      <c r="L458" s="44">
        <f>IFERROR(_xll.qlIndexFixing(Index6M,$H458,TRUE,_xll.ohTrigger(RecalcTrigger,Trigger6M)),NA())</f>
        <v>-5.1393671545222068E-4</v>
      </c>
      <c r="M458" s="145">
        <f>IFERROR(_xll.qlIndexFixing(Index1Y,$H458,TRUE,_xll.ohTrigger(RecalcTrigger,Trigger1Y)),NA())</f>
        <v>1.2110949683678E-3</v>
      </c>
      <c r="N458" s="144">
        <f>IFERROR(_xll.qlIndexFixing(ONIndex1M,I458,TRUE,_xll.ohTrigger(RecalcTrigger,Trigger1M)),NA())</f>
        <v>-3.1719006743813338E-3</v>
      </c>
      <c r="O458" s="44">
        <f>IFERROR(_xll.qlIndexFixing(ONIndex3M,I458,TRUE,_xll.ohTrigger(RecalcTrigger,Trigger3M)),NA())</f>
        <v>-2.1109152854092983E-3</v>
      </c>
      <c r="P458" s="44">
        <f>IFERROR(_xll.qlIndexFixing(ONIndex6M,I458,TRUE,_xll.ohTrigger(RecalcTrigger,Trigger6M)),NA())</f>
        <v>-7.9537517372330058E-4</v>
      </c>
      <c r="Q458" s="145">
        <f>IFERROR(_xll.qlIndexFixing(ONIndex1Y,I458,TRUE,_xll.ohTrigger(RecalcTrigger,Trigger1Y)),NA())</f>
        <v>4.4322961647580428E-4</v>
      </c>
    </row>
    <row r="459" spans="2:17" x14ac:dyDescent="0.2">
      <c r="B459" s="39" t="s">
        <v>17</v>
      </c>
      <c r="D459" s="42">
        <f>_xll.qlCalendarAdvance(Calendar,$D458,B459,"f",FALSE)</f>
        <v>43375</v>
      </c>
      <c r="E459" s="139">
        <f>_xll.qlInterestRateIndexValueDate(IndexON,D459)</f>
        <v>43375</v>
      </c>
      <c r="F459" s="155">
        <f>IFERROR(_xll.qlIndexFixing(IndexON,D459,TRUE,_xll.ohTrigger(RecalcTrigger,TriggerON)),NA())</f>
        <v>-3.1219044150621045E-3</v>
      </c>
      <c r="H459" s="42">
        <f>_xll.qlCalendarAdvance(Calendar,$H458,B459,"f",FALSE)</f>
        <v>43375</v>
      </c>
      <c r="I459" s="139">
        <f>_xll.qlInterestRateIndexValueDate(Index1M,$H459)</f>
        <v>43377</v>
      </c>
      <c r="J459" s="144">
        <f>IFERROR(_xll.qlIndexFixing(Index1M,$H459,TRUE,_xll.ohTrigger(RecalcTrigger,Trigger1M)),NA())</f>
        <v>-3.139555328238175E-3</v>
      </c>
      <c r="K459" s="44">
        <f>IFERROR(_xll.qlIndexFixing(Index3M,H459,TRUE,_xll.ohTrigger(RecalcTrigger,Trigger3M)),NA())</f>
        <v>-1.9740248603586966E-3</v>
      </c>
      <c r="L459" s="44">
        <f>IFERROR(_xll.qlIndexFixing(Index6M,$H459,TRUE,_xll.ohTrigger(RecalcTrigger,Trigger6M)),NA())</f>
        <v>-5.1010270575107186E-4</v>
      </c>
      <c r="M459" s="145">
        <f>IFERROR(_xll.qlIndexFixing(Index1Y,$H459,TRUE,_xll.ohTrigger(RecalcTrigger,Trigger1Y)),NA())</f>
        <v>1.2159898985158084E-3</v>
      </c>
      <c r="N459" s="144">
        <f>IFERROR(_xll.qlIndexFixing(ONIndex1M,I459,TRUE,_xll.ohTrigger(RecalcTrigger,Trigger1M)),NA())</f>
        <v>-3.1674014027993636E-3</v>
      </c>
      <c r="O459" s="44">
        <f>IFERROR(_xll.qlIndexFixing(ONIndex3M,I459,TRUE,_xll.ohTrigger(RecalcTrigger,Trigger3M)),NA())</f>
        <v>-2.1059318704486074E-3</v>
      </c>
      <c r="P459" s="44">
        <f>IFERROR(_xll.qlIndexFixing(ONIndex6M,I459,TRUE,_xll.ohTrigger(RecalcTrigger,Trigger6M)),NA())</f>
        <v>-7.8441237269633035E-4</v>
      </c>
      <c r="Q459" s="145">
        <f>IFERROR(_xll.qlIndexFixing(ONIndex1Y,I459,TRUE,_xll.ohTrigger(RecalcTrigger,Trigger1Y)),NA())</f>
        <v>4.5952142890826053E-4</v>
      </c>
    </row>
    <row r="460" spans="2:17" x14ac:dyDescent="0.2">
      <c r="B460" s="39" t="s">
        <v>17</v>
      </c>
      <c r="D460" s="42">
        <f>_xll.qlCalendarAdvance(Calendar,$D459,B460,"f",FALSE)</f>
        <v>43376</v>
      </c>
      <c r="E460" s="139">
        <f>_xll.qlInterestRateIndexValueDate(IndexON,D460)</f>
        <v>43376</v>
      </c>
      <c r="F460" s="155">
        <f>IFERROR(_xll.qlIndexFixing(IndexON,D460,TRUE,_xll.ohTrigger(RecalcTrigger,TriggerON)),NA())</f>
        <v>-3.1214731390871719E-3</v>
      </c>
      <c r="H460" s="42">
        <f>_xll.qlCalendarAdvance(Calendar,$H459,B460,"f",FALSE)</f>
        <v>43376</v>
      </c>
      <c r="I460" s="139">
        <f>_xll.qlInterestRateIndexValueDate(Index1M,$H460)</f>
        <v>43378</v>
      </c>
      <c r="J460" s="144">
        <f>IFERROR(_xll.qlIndexFixing(Index1M,$H460,TRUE,_xll.ohTrigger(RecalcTrigger,Trigger1M)),NA())</f>
        <v>-3.138393875280011E-3</v>
      </c>
      <c r="K460" s="44">
        <f>IFERROR(_xll.qlIndexFixing(Index3M,H460,TRUE,_xll.ohTrigger(RecalcTrigger,Trigger3M)),NA())</f>
        <v>-1.9667598369085292E-3</v>
      </c>
      <c r="L460" s="44">
        <f>IFERROR(_xll.qlIndexFixing(Index6M,$H460,TRUE,_xll.ohTrigger(RecalcTrigger,Trigger6M)),NA())</f>
        <v>-5.0627956165723808E-4</v>
      </c>
      <c r="M460" s="145">
        <f>IFERROR(_xll.qlIndexFixing(Index1Y,$H460,TRUE,_xll.ohTrigger(RecalcTrigger,Trigger1Y)),NA())</f>
        <v>1.2263091456171918E-3</v>
      </c>
      <c r="N460" s="144">
        <f>IFERROR(_xll.qlIndexFixing(ONIndex1M,I460,TRUE,_xll.ohTrigger(RecalcTrigger,Trigger1M)),NA())</f>
        <v>-3.1651191889814356E-3</v>
      </c>
      <c r="O460" s="44">
        <f>IFERROR(_xll.qlIndexFixing(ONIndex3M,I460,TRUE,_xll.ohTrigger(RecalcTrigger,Trigger3M)),NA())</f>
        <v>-2.1034006971376584E-3</v>
      </c>
      <c r="P460" s="44">
        <f>IFERROR(_xll.qlIndexFixing(ONIndex6M,I460,TRUE,_xll.ohTrigger(RecalcTrigger,Trigger6M)),NA())</f>
        <v>-7.7962661358732532E-4</v>
      </c>
      <c r="Q460" s="145">
        <f>IFERROR(_xll.qlIndexFixing(ONIndex1Y,I460,TRUE,_xll.ohTrigger(RecalcTrigger,Trigger1Y)),NA())</f>
        <v>4.6690017684092311E-4</v>
      </c>
    </row>
    <row r="461" spans="2:17" x14ac:dyDescent="0.2">
      <c r="B461" s="39" t="s">
        <v>17</v>
      </c>
      <c r="D461" s="42">
        <f>_xll.qlCalendarAdvance(Calendar,$D460,B461,"f",FALSE)</f>
        <v>43377</v>
      </c>
      <c r="E461" s="139">
        <f>_xll.qlInterestRateIndexValueDate(IndexON,D461)</f>
        <v>43377</v>
      </c>
      <c r="F461" s="155">
        <f>IFERROR(_xll.qlIndexFixing(IndexON,D461,TRUE,_xll.ohTrigger(RecalcTrigger,TriggerON)),NA())</f>
        <v>-3.1210086440047746E-3</v>
      </c>
      <c r="H461" s="42">
        <f>_xll.qlCalendarAdvance(Calendar,$H460,B461,"f",FALSE)</f>
        <v>43377</v>
      </c>
      <c r="I461" s="139">
        <f>_xll.qlInterestRateIndexValueDate(Index1M,$H461)</f>
        <v>43381</v>
      </c>
      <c r="J461" s="144">
        <f>IFERROR(_xll.qlIndexFixing(Index1M,$H461,TRUE,_xll.ohTrigger(RecalcTrigger,Trigger1M)),NA())</f>
        <v>-3.1311000353931038E-3</v>
      </c>
      <c r="K461" s="44">
        <f>IFERROR(_xll.qlIndexFixing(Index3M,H461,TRUE,_xll.ohTrigger(RecalcTrigger,Trigger3M)),NA())</f>
        <v>-1.960115423947772E-3</v>
      </c>
      <c r="L461" s="44">
        <f>IFERROR(_xll.qlIndexFixing(Index6M,$H461,TRUE,_xll.ohTrigger(RecalcTrigger,Trigger6M)),NA())</f>
        <v>-4.9485245252467816E-4</v>
      </c>
      <c r="M461" s="145">
        <f>IFERROR(_xll.qlIndexFixing(Index1Y,$H461,TRUE,_xll.ohTrigger(RecalcTrigger,Trigger1Y)),NA())</f>
        <v>1.2354828926398624E-3</v>
      </c>
      <c r="N461" s="144">
        <f>IFERROR(_xll.qlIndexFixing(ONIndex1M,I461,TRUE,_xll.ohTrigger(RecalcTrigger,Trigger1M)),NA())</f>
        <v>-3.1628257627724921E-3</v>
      </c>
      <c r="O461" s="44">
        <f>IFERROR(_xll.qlIndexFixing(ONIndex3M,I461,TRUE,_xll.ohTrigger(RecalcTrigger,Trigger3M)),NA())</f>
        <v>-2.1008494069185701E-3</v>
      </c>
      <c r="P461" s="44">
        <f>IFERROR(_xll.qlIndexFixing(ONIndex6M,I461,TRUE,_xll.ohTrigger(RecalcTrigger,Trigger6M)),NA())</f>
        <v>-7.7526270291450317E-4</v>
      </c>
      <c r="Q461" s="145">
        <f>IFERROR(_xll.qlIndexFixing(ONIndex1Y,I461,TRUE,_xll.ohTrigger(RecalcTrigger,Trigger1Y)),NA())</f>
        <v>4.7381403608603989E-4</v>
      </c>
    </row>
    <row r="462" spans="2:17" x14ac:dyDescent="0.2">
      <c r="B462" s="39" t="s">
        <v>17</v>
      </c>
      <c r="D462" s="42">
        <f>_xll.qlCalendarAdvance(Calendar,$D461,B462,"f",FALSE)</f>
        <v>43378</v>
      </c>
      <c r="E462" s="139">
        <f>_xll.qlInterestRateIndexValueDate(IndexON,D462)</f>
        <v>43378</v>
      </c>
      <c r="F462" s="155">
        <f>IFERROR(_xll.qlIndexFixing(IndexON,D462,TRUE,_xll.ohTrigger(RecalcTrigger,TriggerON)),NA())</f>
        <v>-3.119940849325431E-3</v>
      </c>
      <c r="H462" s="42">
        <f>_xll.qlCalendarAdvance(Calendar,$H461,B462,"f",FALSE)</f>
        <v>43378</v>
      </c>
      <c r="I462" s="139">
        <f>_xll.qlInterestRateIndexValueDate(Index1M,$H462)</f>
        <v>43382</v>
      </c>
      <c r="J462" s="144">
        <f>IFERROR(_xll.qlIndexFixing(Index1M,$H462,TRUE,_xll.ohTrigger(RecalcTrigger,Trigger1M)),NA())</f>
        <v>-3.1286454478392459E-3</v>
      </c>
      <c r="K462" s="44">
        <f>IFERROR(_xll.qlIndexFixing(Index3M,H462,TRUE,_xll.ohTrigger(RecalcTrigger,Trigger3M)),NA())</f>
        <v>-1.9565898075632835E-3</v>
      </c>
      <c r="L462" s="44">
        <f>IFERROR(_xll.qlIndexFixing(Index6M,$H462,TRUE,_xll.ohTrigger(RecalcTrigger,Trigger6M)),NA())</f>
        <v>-4.9104982821232275E-4</v>
      </c>
      <c r="M462" s="145">
        <f>IFERROR(_xll.qlIndexFixing(Index1Y,$H462,TRUE,_xll.ohTrigger(RecalcTrigger,Trigger1Y)),NA())</f>
        <v>1.2403407430605275E-3</v>
      </c>
      <c r="N462" s="144">
        <f>IFERROR(_xll.qlIndexFixing(ONIndex1M,I462,TRUE,_xll.ohTrigger(RecalcTrigger,Trigger1M)),NA())</f>
        <v>-3.1605210907192927E-3</v>
      </c>
      <c r="O462" s="44">
        <f>IFERROR(_xll.qlIndexFixing(ONIndex3M,I462,TRUE,_xll.ohTrigger(RecalcTrigger,Trigger3M)),NA())</f>
        <v>-2.0982778988321016E-3</v>
      </c>
      <c r="P462" s="44">
        <f>IFERROR(_xll.qlIndexFixing(ONIndex6M,I462,TRUE,_xll.ohTrigger(RecalcTrigger,Trigger6M)),NA())</f>
        <v>-7.713232652983848E-4</v>
      </c>
      <c r="Q462" s="145">
        <f>IFERROR(_xll.qlIndexFixing(ONIndex1Y,I462,TRUE,_xll.ohTrigger(RecalcTrigger,Trigger1Y)),NA())</f>
        <v>4.8026005324608434E-4</v>
      </c>
    </row>
    <row r="463" spans="2:17" x14ac:dyDescent="0.2">
      <c r="B463" s="39" t="s">
        <v>17</v>
      </c>
      <c r="D463" s="42">
        <f>_xll.qlCalendarAdvance(Calendar,$D462,B463,"f",FALSE)</f>
        <v>43381</v>
      </c>
      <c r="E463" s="139">
        <f>_xll.qlInterestRateIndexValueDate(IndexON,D463)</f>
        <v>43381</v>
      </c>
      <c r="F463" s="155">
        <f>IFERROR(_xll.qlIndexFixing(IndexON,D463,TRUE,_xll.ohTrigger(RecalcTrigger,TriggerON)),NA())</f>
        <v>-3.1188143330318496E-3</v>
      </c>
      <c r="H463" s="42">
        <f>_xll.qlCalendarAdvance(Calendar,$H462,B463,"f",FALSE)</f>
        <v>43381</v>
      </c>
      <c r="I463" s="139">
        <f>_xll.qlInterestRateIndexValueDate(Index1M,$H463)</f>
        <v>43383</v>
      </c>
      <c r="J463" s="144">
        <f>IFERROR(_xll.qlIndexFixing(Index1M,$H463,TRUE,_xll.ohTrigger(RecalcTrigger,Trigger1M)),NA())</f>
        <v>-3.1236112045112726E-3</v>
      </c>
      <c r="K463" s="44">
        <f>IFERROR(_xll.qlIndexFixing(Index3M,H463,TRUE,_xll.ohTrigger(RecalcTrigger,Trigger3M)),NA())</f>
        <v>-1.953045261832009E-3</v>
      </c>
      <c r="L463" s="44">
        <f>IFERROR(_xll.qlIndexFixing(Index6M,$H463,TRUE,_xll.ohTrigger(RecalcTrigger,Trigger6M)),NA())</f>
        <v>-4.8724652602792309E-4</v>
      </c>
      <c r="M463" s="145">
        <f>IFERROR(_xll.qlIndexFixing(Index1Y,$H463,TRUE,_xll.ohTrigger(RecalcTrigger,Trigger1Y)),NA())</f>
        <v>1.2451949759994265E-3</v>
      </c>
      <c r="N463" s="144">
        <f>IFERROR(_xll.qlIndexFixing(ONIndex1M,I463,TRUE,_xll.ohTrigger(RecalcTrigger,Trigger1M)),NA())</f>
        <v>-3.1558464291014943E-3</v>
      </c>
      <c r="O463" s="44">
        <f>IFERROR(_xll.qlIndexFixing(ONIndex3M,I463,TRUE,_xll.ohTrigger(RecalcTrigger,Trigger3M)),NA())</f>
        <v>-2.0930548175712715E-3</v>
      </c>
      <c r="P463" s="44">
        <f>IFERROR(_xll.qlIndexFixing(ONIndex6M,I463,TRUE,_xll.ohTrigger(RecalcTrigger,Trigger6M)),NA())</f>
        <v>-7.6487079676557101E-4</v>
      </c>
      <c r="Q463" s="145">
        <f>IFERROR(_xll.qlIndexFixing(ONIndex1Y,I463,TRUE,_xll.ohTrigger(RecalcTrigger,Trigger1Y)),NA())</f>
        <v>4.9157851831793664E-4</v>
      </c>
    </row>
    <row r="464" spans="2:17" x14ac:dyDescent="0.2">
      <c r="B464" s="39" t="s">
        <v>17</v>
      </c>
      <c r="D464" s="42">
        <f>_xll.qlCalendarAdvance(Calendar,$D463,B464,"f",FALSE)</f>
        <v>43382</v>
      </c>
      <c r="E464" s="139">
        <f>_xll.qlInterestRateIndexValueDate(IndexON,D464)</f>
        <v>43382</v>
      </c>
      <c r="F464" s="155">
        <f>IFERROR(_xll.qlIndexFixing(IndexON,D464,TRUE,_xll.ohTrigger(RecalcTrigger,TriggerON)),NA())</f>
        <v>-3.1181806375357723E-3</v>
      </c>
      <c r="H464" s="42">
        <f>_xll.qlCalendarAdvance(Calendar,$H463,B464,"f",FALSE)</f>
        <v>43382</v>
      </c>
      <c r="I464" s="139">
        <f>_xll.qlInterestRateIndexValueDate(Index1M,$H464)</f>
        <v>43384</v>
      </c>
      <c r="J464" s="144">
        <f>IFERROR(_xll.qlIndexFixing(Index1M,$H464,TRUE,_xll.ohTrigger(RecalcTrigger,Trigger1M)),NA())</f>
        <v>-3.1224131819232448E-3</v>
      </c>
      <c r="K464" s="44">
        <f>IFERROR(_xll.qlIndexFixing(Index3M,H464,TRUE,_xll.ohTrigger(RecalcTrigger,Trigger3M)),NA())</f>
        <v>-1.9494819760316729E-3</v>
      </c>
      <c r="L464" s="44">
        <f>IFERROR(_xll.qlIndexFixing(Index6M,$H464,TRUE,_xll.ohTrigger(RecalcTrigger,Trigger6M)),NA())</f>
        <v>-4.8344019398452242E-4</v>
      </c>
      <c r="M464" s="145">
        <f>IFERROR(_xll.qlIndexFixing(Index1Y,$H464,TRUE,_xll.ohTrigger(RecalcTrigger,Trigger1Y)),NA())</f>
        <v>1.250046876518041E-3</v>
      </c>
      <c r="N464" s="144">
        <f>IFERROR(_xll.qlIndexFixing(ONIndex1M,I464,TRUE,_xll.ohTrigger(RecalcTrigger,Trigger1M)),NA())</f>
        <v>-3.1511892793556484E-3</v>
      </c>
      <c r="O464" s="44">
        <f>IFERROR(_xll.qlIndexFixing(ONIndex3M,I464,TRUE,_xll.ohTrigger(RecalcTrigger,Trigger3M)),NA())</f>
        <v>-2.0877876753422342E-3</v>
      </c>
      <c r="P464" s="44">
        <f>IFERROR(_xll.qlIndexFixing(ONIndex6M,I464,TRUE,_xll.ohTrigger(RecalcTrigger,Trigger6M)),NA())</f>
        <v>-7.5986273193606735E-4</v>
      </c>
      <c r="Q464" s="145">
        <f>IFERROR(_xll.qlIndexFixing(ONIndex1Y,I464,TRUE,_xll.ohTrigger(RecalcTrigger,Trigger1Y)),NA())</f>
        <v>5.0130663372449646E-4</v>
      </c>
    </row>
    <row r="465" spans="2:17" x14ac:dyDescent="0.2">
      <c r="B465" s="39" t="s">
        <v>17</v>
      </c>
      <c r="D465" s="42">
        <f>_xll.qlCalendarAdvance(Calendar,$D464,B465,"f",FALSE)</f>
        <v>43383</v>
      </c>
      <c r="E465" s="139">
        <f>_xll.qlInterestRateIndexValueDate(IndexON,D465)</f>
        <v>43383</v>
      </c>
      <c r="F465" s="155">
        <f>IFERROR(_xll.qlIndexFixing(IndexON,D465,TRUE,_xll.ohTrigger(RecalcTrigger,TriggerON)),NA())</f>
        <v>-3.1175124809257326E-3</v>
      </c>
      <c r="H465" s="42">
        <f>_xll.qlCalendarAdvance(Calendar,$H464,B465,"f",FALSE)</f>
        <v>43383</v>
      </c>
      <c r="I465" s="139">
        <f>_xll.qlInterestRateIndexValueDate(Index1M,$H465)</f>
        <v>43385</v>
      </c>
      <c r="J465" s="144">
        <f>IFERROR(_xll.qlIndexFixing(Index1M,$H465,TRUE,_xll.ohTrigger(RecalcTrigger,Trigger1M)),NA())</f>
        <v>-3.1212112963603165E-3</v>
      </c>
      <c r="K465" s="44">
        <f>IFERROR(_xll.qlIndexFixing(Index3M,H465,TRUE,_xll.ohTrigger(RecalcTrigger,Trigger3M)),NA())</f>
        <v>-1.9419721163932068E-3</v>
      </c>
      <c r="L465" s="44">
        <f>IFERROR(_xll.qlIndexFixing(Index6M,$H465,TRUE,_xll.ohTrigger(RecalcTrigger,Trigger6M)),NA())</f>
        <v>-4.796284656601173E-4</v>
      </c>
      <c r="M465" s="145">
        <f>IFERROR(_xll.qlIndexFixing(Index1Y,$H465,TRUE,_xll.ohTrigger(RecalcTrigger,Trigger1Y)),NA())</f>
        <v>1.2603781865019727E-3</v>
      </c>
      <c r="N465" s="144">
        <f>IFERROR(_xll.qlIndexFixing(ONIndex1M,I465,TRUE,_xll.ohTrigger(RecalcTrigger,Trigger1M)),NA())</f>
        <v>-3.1488278790403612E-3</v>
      </c>
      <c r="O465" s="44">
        <f>IFERROR(_xll.qlIndexFixing(ONIndex3M,I465,TRUE,_xll.ohTrigger(RecalcTrigger,Trigger3M)),NA())</f>
        <v>-2.0851135682065092E-3</v>
      </c>
      <c r="P465" s="44">
        <f>IFERROR(_xll.qlIndexFixing(ONIndex6M,I465,TRUE,_xll.ohTrigger(RecalcTrigger,Trigger6M)),NA())</f>
        <v>-7.5808502471463868E-4</v>
      </c>
      <c r="Q465" s="145">
        <f>IFERROR(_xll.qlIndexFixing(ONIndex1Y,I465,TRUE,_xll.ohTrigger(RecalcTrigger,Trigger1Y)),NA())</f>
        <v>5.0536914013576961E-4</v>
      </c>
    </row>
    <row r="466" spans="2:17" x14ac:dyDescent="0.2">
      <c r="B466" s="39" t="s">
        <v>17</v>
      </c>
      <c r="D466" s="42">
        <f>_xll.qlCalendarAdvance(Calendar,$D465,B466,"f",FALSE)</f>
        <v>43384</v>
      </c>
      <c r="E466" s="139">
        <f>_xll.qlInterestRateIndexValueDate(IndexON,D466)</f>
        <v>43384</v>
      </c>
      <c r="F466" s="155">
        <f>IFERROR(_xll.qlIndexFixing(IndexON,D466,TRUE,_xll.ohTrigger(RecalcTrigger,TriggerON)),NA())</f>
        <v>-3.1168096561673408E-3</v>
      </c>
      <c r="H466" s="42">
        <f>_xll.qlCalendarAdvance(Calendar,$H465,B466,"f",FALSE)</f>
        <v>43384</v>
      </c>
      <c r="I466" s="139">
        <f>_xll.qlInterestRateIndexValueDate(Index1M,$H466)</f>
        <v>43388</v>
      </c>
      <c r="J466" s="144">
        <f>IFERROR(_xll.qlIndexFixing(Index1M,$H466,TRUE,_xll.ohTrigger(RecalcTrigger,Trigger1M)),NA())</f>
        <v>-3.1136708625848749E-3</v>
      </c>
      <c r="K466" s="44">
        <f>IFERROR(_xll.qlIndexFixing(Index3M,H466,TRUE,_xll.ohTrigger(RecalcTrigger,Trigger3M)),NA())</f>
        <v>-1.9350452676907175E-3</v>
      </c>
      <c r="L466" s="44">
        <f>IFERROR(_xll.qlIndexFixing(Index6M,$H466,TRUE,_xll.ohTrigger(RecalcTrigger,Trigger6M)),NA())</f>
        <v>-4.6813702232783162E-4</v>
      </c>
      <c r="M466" s="145">
        <f>IFERROR(_xll.qlIndexFixing(Index1Y,$H466,TRUE,_xll.ohTrigger(RecalcTrigger,Trigger1Y)),NA())</f>
        <v>1.2694571392359308E-3</v>
      </c>
      <c r="N466" s="144">
        <f>IFERROR(_xll.qlIndexFixing(ONIndex1M,I466,TRUE,_xll.ohTrigger(RecalcTrigger,Trigger1M)),NA())</f>
        <v>-3.1464550334803221E-3</v>
      </c>
      <c r="O466" s="44">
        <f>IFERROR(_xll.qlIndexFixing(ONIndex3M,I466,TRUE,_xll.ohTrigger(RecalcTrigger,Trigger3M)),NA())</f>
        <v>-2.0824186390866473E-3</v>
      </c>
      <c r="P466" s="44">
        <f>IFERROR(_xll.qlIndexFixing(ONIndex6M,I466,TRUE,_xll.ohTrigger(RecalcTrigger,Trigger6M)),NA())</f>
        <v>-7.567475368741583E-4</v>
      </c>
      <c r="Q466" s="145">
        <f>IFERROR(_xll.qlIndexFixing(ONIndex1Y,I466,TRUE,_xll.ohTrigger(RecalcTrigger,Trigger1Y)),NA())</f>
        <v>5.0894608415674725E-4</v>
      </c>
    </row>
    <row r="467" spans="2:17" x14ac:dyDescent="0.2">
      <c r="B467" s="39" t="s">
        <v>17</v>
      </c>
      <c r="D467" s="42">
        <f>_xll.qlCalendarAdvance(Calendar,$D466,B467,"f",FALSE)</f>
        <v>43385</v>
      </c>
      <c r="E467" s="139">
        <f>_xll.qlInterestRateIndexValueDate(IndexON,D467)</f>
        <v>43385</v>
      </c>
      <c r="F467" s="155">
        <f>IFERROR(_xll.qlIndexFixing(IndexON,D467,TRUE,_xll.ohTrigger(RecalcTrigger,TriggerON)),NA())</f>
        <v>-3.1152604526685224E-3</v>
      </c>
      <c r="H467" s="42">
        <f>_xll.qlCalendarAdvance(Calendar,$H466,B467,"f",FALSE)</f>
        <v>43385</v>
      </c>
      <c r="I467" s="139">
        <f>_xll.qlInterestRateIndexValueDate(Index1M,$H467)</f>
        <v>43389</v>
      </c>
      <c r="J467" s="144">
        <f>IFERROR(_xll.qlIndexFixing(Index1M,$H467,TRUE,_xll.ohTrigger(RecalcTrigger,Trigger1M)),NA())</f>
        <v>-3.1111336110198969E-3</v>
      </c>
      <c r="K467" s="44">
        <f>IFERROR(_xll.qlIndexFixing(Index3M,H467,TRUE,_xll.ohTrigger(RecalcTrigger,Trigger3M)),NA())</f>
        <v>-1.9313911706913859E-3</v>
      </c>
      <c r="L467" s="44">
        <f>IFERROR(_xll.qlIndexFixing(Index6M,$H467,TRUE,_xll.ohTrigger(RecalcTrigger,Trigger6M)),NA())</f>
        <v>-4.6427975604386944E-4</v>
      </c>
      <c r="M467" s="145">
        <f>IFERROR(_xll.qlIndexFixing(Index1Y,$H467,TRUE,_xll.ohTrigger(RecalcTrigger,Trigger1Y)),NA())</f>
        <v>1.274316937194617E-3</v>
      </c>
      <c r="N467" s="144">
        <f>IFERROR(_xll.qlIndexFixing(ONIndex1M,I467,TRUE,_xll.ohTrigger(RecalcTrigger,Trigger1M)),NA())</f>
        <v>-3.1440707089425146E-3</v>
      </c>
      <c r="O467" s="44">
        <f>IFERROR(_xll.qlIndexFixing(ONIndex3M,I467,TRUE,_xll.ohTrigger(RecalcTrigger,Trigger3M)),NA())</f>
        <v>-2.0797027875829599E-3</v>
      </c>
      <c r="P467" s="44">
        <f>IFERROR(_xll.qlIndexFixing(ONIndex6M,I467,TRUE,_xll.ohTrigger(RecalcTrigger,Trigger6M)),NA())</f>
        <v>-7.558528924356267E-4</v>
      </c>
      <c r="Q467" s="145">
        <f>IFERROR(_xll.qlIndexFixing(ONIndex1Y,I467,TRUE,_xll.ohTrigger(RecalcTrigger,Trigger1Y)),NA())</f>
        <v>5.12034512629711E-4</v>
      </c>
    </row>
    <row r="468" spans="2:17" x14ac:dyDescent="0.2">
      <c r="B468" s="39" t="s">
        <v>17</v>
      </c>
      <c r="D468" s="42">
        <f>_xll.qlCalendarAdvance(Calendar,$D467,B468,"f",FALSE)</f>
        <v>43388</v>
      </c>
      <c r="E468" s="139">
        <f>_xll.qlInterestRateIndexValueDate(IndexON,D468)</f>
        <v>43388</v>
      </c>
      <c r="F468" s="155">
        <f>IFERROR(_xll.qlIndexFixing(IndexON,D468,TRUE,_xll.ohTrigger(RecalcTrigger,TriggerON)),NA())</f>
        <v>-3.1136475351223325E-3</v>
      </c>
      <c r="H468" s="42">
        <f>_xll.qlCalendarAdvance(Calendar,$H467,B468,"f",FALSE)</f>
        <v>43388</v>
      </c>
      <c r="I468" s="139">
        <f>_xll.qlInterestRateIndexValueDate(Index1M,$H468)</f>
        <v>43390</v>
      </c>
      <c r="J468" s="144">
        <f>IFERROR(_xll.qlIndexFixing(Index1M,$H468,TRUE,_xll.ohTrigger(RecalcTrigger,Trigger1M)),NA())</f>
        <v>-3.1059324039665755E-3</v>
      </c>
      <c r="K468" s="44">
        <f>IFERROR(_xll.qlIndexFixing(Index3M,H468,TRUE,_xll.ohTrigger(RecalcTrigger,Trigger3M)),NA())</f>
        <v>-1.9277194992705711E-3</v>
      </c>
      <c r="L468" s="44">
        <f>IFERROR(_xll.qlIndexFixing(Index6M,$H468,TRUE,_xll.ohTrigger(RecalcTrigger,Trigger6M)),NA())</f>
        <v>-4.6040504490006489E-4</v>
      </c>
      <c r="M468" s="145">
        <f>IFERROR(_xll.qlIndexFixing(Index1Y,$H468,TRUE,_xll.ohTrigger(RecalcTrigger,Trigger1Y)),NA())</f>
        <v>1.2791822832763603E-3</v>
      </c>
      <c r="N468" s="144">
        <f>IFERROR(_xll.qlIndexFixing(ONIndex1M,I468,TRUE,_xll.ohTrigger(RecalcTrigger,Trigger1M)),NA())</f>
        <v>-3.139236256091138E-3</v>
      </c>
      <c r="O468" s="44">
        <f>IFERROR(_xll.qlIndexFixing(ONIndex3M,I468,TRUE,_xll.ohTrigger(RecalcTrigger,Trigger3M)),NA())</f>
        <v>-2.0741888882591653E-3</v>
      </c>
      <c r="P468" s="44">
        <f>IFERROR(_xll.qlIndexFixing(ONIndex6M,I468,TRUE,_xll.ohTrigger(RecalcTrigger,Trigger6M)),NA())</f>
        <v>-7.5555128529636306E-4</v>
      </c>
      <c r="Q468" s="145">
        <f>IFERROR(_xll.qlIndexFixing(ONIndex1Y,I468,TRUE,_xll.ohTrigger(RecalcTrigger,Trigger1Y)),NA())</f>
        <v>5.1656895894147681E-4</v>
      </c>
    </row>
    <row r="469" spans="2:17" x14ac:dyDescent="0.2">
      <c r="B469" s="39" t="s">
        <v>17</v>
      </c>
      <c r="D469" s="42">
        <f>_xll.qlCalendarAdvance(Calendar,$D468,B469,"f",FALSE)</f>
        <v>43389</v>
      </c>
      <c r="E469" s="139">
        <f>_xll.qlInterestRateIndexValueDate(IndexON,D469)</f>
        <v>43389</v>
      </c>
      <c r="F469" s="155">
        <f>IFERROR(_xll.qlIndexFixing(IndexON,D469,TRUE,_xll.ohTrigger(RecalcTrigger,TriggerON)),NA())</f>
        <v>-3.11276826422624E-3</v>
      </c>
      <c r="H469" s="42">
        <f>_xll.qlCalendarAdvance(Calendar,$H468,B469,"f",FALSE)</f>
        <v>43389</v>
      </c>
      <c r="I469" s="139">
        <f>_xll.qlInterestRateIndexValueDate(Index1M,$H469)</f>
        <v>43391</v>
      </c>
      <c r="J469" s="144">
        <f>IFERROR(_xll.qlIndexFixing(Index1M,$H469,TRUE,_xll.ohTrigger(RecalcTrigger,Trigger1M)),NA())</f>
        <v>-3.1046932072881228E-3</v>
      </c>
      <c r="K469" s="44">
        <f>IFERROR(_xll.qlIndexFixing(Index3M,H469,TRUE,_xll.ohTrigger(RecalcTrigger,Trigger3M)),NA())</f>
        <v>-1.9240304526984386E-3</v>
      </c>
      <c r="L469" s="44">
        <f>IFERROR(_xll.qlIndexFixing(Index6M,$H469,TRUE,_xll.ohTrigger(RecalcTrigger,Trigger6M)),NA())</f>
        <v>-4.5651043588126427E-4</v>
      </c>
      <c r="M469" s="145">
        <f>IFERROR(_xll.qlIndexFixing(Index1Y,$H469,TRUE,_xll.ohTrigger(RecalcTrigger,Trigger1Y)),NA())</f>
        <v>1.284054519269868E-3</v>
      </c>
      <c r="N469" s="144">
        <f>IFERROR(_xll.qlIndexFixing(ONIndex1M,I469,TRUE,_xll.ohTrigger(RecalcTrigger,Trigger1M)),NA())</f>
        <v>-3.1344179573844499E-3</v>
      </c>
      <c r="O469" s="44">
        <f>IFERROR(_xll.qlIndexFixing(ONIndex3M,I469,TRUE,_xll.ohTrigger(RecalcTrigger,Trigger3M)),NA())</f>
        <v>-2.0686281419424191E-3</v>
      </c>
      <c r="P469" s="44">
        <f>IFERROR(_xll.qlIndexFixing(ONIndex6M,I469,TRUE,_xll.ohTrigger(RecalcTrigger,Trigger6M)),NA())</f>
        <v>-7.5665471380492733E-4</v>
      </c>
      <c r="Q469" s="145">
        <f>IFERROR(_xll.qlIndexFixing(ONIndex1Y,I469,TRUE,_xll.ohTrigger(RecalcTrigger,Trigger1Y)),NA())</f>
        <v>5.195316524986282E-4</v>
      </c>
    </row>
    <row r="470" spans="2:17" x14ac:dyDescent="0.2">
      <c r="B470" s="39" t="s">
        <v>17</v>
      </c>
      <c r="D470" s="42">
        <f>_xll.qlCalendarAdvance(Calendar,$D469,B470,"f",FALSE)</f>
        <v>43390</v>
      </c>
      <c r="E470" s="139">
        <f>_xll.qlInterestRateIndexValueDate(IndexON,D470)</f>
        <v>43390</v>
      </c>
      <c r="F470" s="155">
        <f>IFERROR(_xll.qlIndexFixing(IndexON,D470,TRUE,_xll.ohTrigger(RecalcTrigger,TriggerON)),NA())</f>
        <v>-3.1118530832152658E-3</v>
      </c>
      <c r="H470" s="42">
        <f>_xll.qlCalendarAdvance(Calendar,$H469,B470,"f",FALSE)</f>
        <v>43390</v>
      </c>
      <c r="I470" s="139">
        <f>_xll.qlInterestRateIndexValueDate(Index1M,$H470)</f>
        <v>43392</v>
      </c>
      <c r="J470" s="144">
        <f>IFERROR(_xll.qlIndexFixing(Index1M,$H470,TRUE,_xll.ohTrigger(RecalcTrigger,Trigger1M)),NA())</f>
        <v>-3.1034500693730956E-3</v>
      </c>
      <c r="K470" s="44">
        <f>IFERROR(_xll.qlIndexFixing(Index3M,H470,TRUE,_xll.ohTrigger(RecalcTrigger,Trigger3M)),NA())</f>
        <v>-1.9163016128082612E-3</v>
      </c>
      <c r="L470" s="44">
        <f>IFERROR(_xll.qlIndexFixing(Index6M,$H470,TRUE,_xll.ohTrigger(RecalcTrigger,Trigger6M)),NA())</f>
        <v>-4.4351296371566892E-4</v>
      </c>
      <c r="M470" s="145">
        <f>IFERROR(_xll.qlIndexFixing(Index1Y,$H470,TRUE,_xll.ohTrigger(RecalcTrigger,Trigger1Y)),NA())</f>
        <v>1.2944625423462993E-3</v>
      </c>
      <c r="N470" s="144">
        <f>IFERROR(_xll.qlIndexFixing(ONIndex1M,I470,TRUE,_xll.ohTrigger(RecalcTrigger,Trigger1M)),NA())</f>
        <v>-3.1319757395165126E-3</v>
      </c>
      <c r="O470" s="44">
        <f>IFERROR(_xll.qlIndexFixing(ONIndex3M,I470,TRUE,_xll.ohTrigger(RecalcTrigger,Trigger3M)),NA())</f>
        <v>-2.0658061672484962E-3</v>
      </c>
      <c r="P470" s="44">
        <f>IFERROR(_xll.qlIndexFixing(ONIndex6M,I470,TRUE,_xll.ohTrigger(RecalcTrigger,Trigger6M)),NA())</f>
        <v>-7.5740930395529205E-4</v>
      </c>
      <c r="Q470" s="145">
        <f>IFERROR(_xll.qlIndexFixing(ONIndex1Y,I470,TRUE,_xll.ohTrigger(RecalcTrigger,Trigger1Y)),NA())</f>
        <v>5.2066014132101657E-4</v>
      </c>
    </row>
    <row r="471" spans="2:17" x14ac:dyDescent="0.2">
      <c r="B471" s="39" t="s">
        <v>17</v>
      </c>
      <c r="D471" s="42">
        <f>_xll.qlCalendarAdvance(Calendar,$D470,B471,"f",FALSE)</f>
        <v>43391</v>
      </c>
      <c r="E471" s="139">
        <f>_xll.qlInterestRateIndexValueDate(IndexON,D471)</f>
        <v>43391</v>
      </c>
      <c r="F471" s="155">
        <f>IFERROR(_xll.qlIndexFixing(IndexON,D471,TRUE,_xll.ohTrigger(RecalcTrigger,TriggerON)),NA())</f>
        <v>-3.1109017848551801E-3</v>
      </c>
      <c r="H471" s="42">
        <f>_xll.qlCalendarAdvance(Calendar,$H470,B471,"f",FALSE)</f>
        <v>43391</v>
      </c>
      <c r="I471" s="139">
        <f>_xll.qlInterestRateIndexValueDate(Index1M,$H471)</f>
        <v>43395</v>
      </c>
      <c r="J471" s="144">
        <f>IFERROR(_xll.qlIndexFixing(Index1M,$H471,TRUE,_xll.ohTrigger(RecalcTrigger,Trigger1M)),NA())</f>
        <v>-3.0956581482054525E-3</v>
      </c>
      <c r="K471" s="44">
        <f>IFERROR(_xll.qlIndexFixing(Index3M,H471,TRUE,_xll.ohTrigger(RecalcTrigger,Trigger3M)),NA())</f>
        <v>-1.9091045502240207E-3</v>
      </c>
      <c r="L471" s="44">
        <f>IFERROR(_xll.qlIndexFixing(Index6M,$H471,TRUE,_xll.ohTrigger(RecalcTrigger,Trigger6M)),NA())</f>
        <v>-4.3840034167738677E-4</v>
      </c>
      <c r="M471" s="145">
        <f>IFERROR(_xll.qlIndexFixing(Index1Y,$H471,TRUE,_xll.ohTrigger(RecalcTrigger,Trigger1Y)),NA())</f>
        <v>1.3036394818016059E-3</v>
      </c>
      <c r="N471" s="144">
        <f>IFERROR(_xll.qlIndexFixing(ONIndex1M,I471,TRUE,_xll.ohTrigger(RecalcTrigger,Trigger1M)),NA())</f>
        <v>-3.1295218432303429E-3</v>
      </c>
      <c r="O471" s="44">
        <f>IFERROR(_xll.qlIndexFixing(ONIndex3M,I471,TRUE,_xll.ohTrigger(RecalcTrigger,Trigger3M)),NA())</f>
        <v>-2.0629626658941191E-3</v>
      </c>
      <c r="P471" s="44">
        <f>IFERROR(_xll.qlIndexFixing(ONIndex6M,I471,TRUE,_xll.ohTrigger(RecalcTrigger,Trigger6M)),NA())</f>
        <v>-7.5801483382154089E-4</v>
      </c>
      <c r="Q471" s="145">
        <f>IFERROR(_xll.qlIndexFixing(ONIndex1Y,I471,TRUE,_xll.ohTrigger(RecalcTrigger,Trigger1Y)),NA())</f>
        <v>5.2181221064095951E-4</v>
      </c>
    </row>
    <row r="472" spans="2:17" x14ac:dyDescent="0.2">
      <c r="B472" s="39" t="s">
        <v>17</v>
      </c>
      <c r="D472" s="42">
        <f>_xll.qlCalendarAdvance(Calendar,$D471,B472,"f",FALSE)</f>
        <v>43392</v>
      </c>
      <c r="E472" s="139">
        <f>_xll.qlInterestRateIndexValueDate(IndexON,D472)</f>
        <v>43392</v>
      </c>
      <c r="F472" s="155">
        <f>IFERROR(_xll.qlIndexFixing(IndexON,D472,TRUE,_xll.ohTrigger(RecalcTrigger,TriggerON)),NA())</f>
        <v>-3.1088509146748322E-3</v>
      </c>
      <c r="H472" s="42">
        <f>_xll.qlCalendarAdvance(Calendar,$H471,B472,"f",FALSE)</f>
        <v>43392</v>
      </c>
      <c r="I472" s="139">
        <f>_xll.qlInterestRateIndexValueDate(Index1M,$H472)</f>
        <v>43396</v>
      </c>
      <c r="J472" s="144">
        <f>IFERROR(_xll.qlIndexFixing(Index1M,$H472,TRUE,_xll.ohTrigger(RecalcTrigger,Trigger1M)),NA())</f>
        <v>-3.0930366014580274E-3</v>
      </c>
      <c r="K472" s="44">
        <f>IFERROR(_xll.qlIndexFixing(Index3M,H472,TRUE,_xll.ohTrigger(RecalcTrigger,Trigger3M)),NA())</f>
        <v>-1.9053316668826222E-3</v>
      </c>
      <c r="L472" s="44">
        <f>IFERROR(_xll.qlIndexFixing(Index6M,$H472,TRUE,_xll.ohTrigger(RecalcTrigger,Trigger6M)),NA())</f>
        <v>-4.3665260904562729E-4</v>
      </c>
      <c r="M472" s="145">
        <f>IFERROR(_xll.qlIndexFixing(Index1Y,$H472,TRUE,_xll.ohTrigger(RecalcTrigger,Trigger1Y)),NA())</f>
        <v>1.3085663374071794E-3</v>
      </c>
      <c r="N472" s="144">
        <f>IFERROR(_xll.qlIndexFixing(ONIndex1M,I472,TRUE,_xll.ohTrigger(RecalcTrigger,Trigger1M)),NA())</f>
        <v>-3.1270562351126685E-3</v>
      </c>
      <c r="O472" s="44">
        <f>IFERROR(_xll.qlIndexFixing(ONIndex3M,I472,TRUE,_xll.ohTrigger(RecalcTrigger,Trigger3M)),NA())</f>
        <v>-2.0600975371998231E-3</v>
      </c>
      <c r="P472" s="44">
        <f>IFERROR(_xll.qlIndexFixing(ONIndex6M,I472,TRUE,_xll.ohTrigger(RecalcTrigger,Trigger6M)),NA())</f>
        <v>-7.5847032738440845E-4</v>
      </c>
      <c r="Q472" s="145">
        <f>IFERROR(_xll.qlIndexFixing(ONIndex1Y,I472,TRUE,_xll.ohTrigger(RecalcTrigger,Trigger1Y)),NA())</f>
        <v>5.2298804702921586E-4</v>
      </c>
    </row>
    <row r="473" spans="2:17" x14ac:dyDescent="0.2">
      <c r="B473" s="39" t="s">
        <v>17</v>
      </c>
      <c r="D473" s="42">
        <f>_xll.qlCalendarAdvance(Calendar,$D472,B473,"f",FALSE)</f>
        <v>43395</v>
      </c>
      <c r="E473" s="139">
        <f>_xll.qlInterestRateIndexValueDate(IndexON,D473)</f>
        <v>43395</v>
      </c>
      <c r="F473" s="155">
        <f>IFERROR(_xll.qlIndexFixing(IndexON,D473,TRUE,_xll.ohTrigger(RecalcTrigger,TriggerON)),NA())</f>
        <v>-3.106731278395003E-3</v>
      </c>
      <c r="H473" s="42">
        <f>_xll.qlCalendarAdvance(Calendar,$H472,B473,"f",FALSE)</f>
        <v>43395</v>
      </c>
      <c r="I473" s="139">
        <f>_xll.qlInterestRateIndexValueDate(Index1M,$H473)</f>
        <v>43397</v>
      </c>
      <c r="J473" s="144">
        <f>IFERROR(_xll.qlIndexFixing(Index1M,$H473,TRUE,_xll.ohTrigger(RecalcTrigger,Trigger1M)),NA())</f>
        <v>-3.0876651766709178E-3</v>
      </c>
      <c r="K473" s="44">
        <f>IFERROR(_xll.qlIndexFixing(Index3M,H473,TRUE,_xll.ohTrigger(RecalcTrigger,Trigger3M)),NA())</f>
        <v>-1.9015426339764948E-3</v>
      </c>
      <c r="L473" s="44">
        <f>IFERROR(_xll.qlIndexFixing(Index6M,$H473,TRUE,_xll.ohTrigger(RecalcTrigger,Trigger6M)),NA())</f>
        <v>-4.3259016328869279E-4</v>
      </c>
      <c r="M473" s="145">
        <f>IFERROR(_xll.qlIndexFixing(Index1Y,$H473,TRUE,_xll.ohTrigger(RecalcTrigger,Trigger1Y)),NA())</f>
        <v>1.3135068582773991E-3</v>
      </c>
      <c r="N473" s="144">
        <f>IFERROR(_xll.qlIndexFixing(ONIndex1M,I473,TRUE,_xll.ohTrigger(RecalcTrigger,Trigger1M)),NA())</f>
        <v>-3.1220587368041564E-3</v>
      </c>
      <c r="O473" s="44">
        <f>IFERROR(_xll.qlIndexFixing(ONIndex3M,I473,TRUE,_xll.ohTrigger(RecalcTrigger,Trigger3M)),NA())</f>
        <v>-2.0542829628045212E-3</v>
      </c>
      <c r="P473" s="44">
        <f>IFERROR(_xll.qlIndexFixing(ONIndex6M,I473,TRUE,_xll.ohTrigger(RecalcTrigger,Trigger6M)),NA())</f>
        <v>-7.588747098585813E-4</v>
      </c>
      <c r="Q473" s="145">
        <f>IFERROR(_xll.qlIndexFixing(ONIndex1Y,I473,TRUE,_xll.ohTrigger(RecalcTrigger,Trigger1Y)),NA())</f>
        <v>5.2542064155502999E-4</v>
      </c>
    </row>
    <row r="474" spans="2:17" x14ac:dyDescent="0.2">
      <c r="B474" s="39" t="s">
        <v>17</v>
      </c>
      <c r="D474" s="42">
        <f>_xll.qlCalendarAdvance(Calendar,$D473,B474,"f",FALSE)</f>
        <v>43396</v>
      </c>
      <c r="E474" s="139">
        <f>_xll.qlInterestRateIndexValueDate(IndexON,D474)</f>
        <v>43396</v>
      </c>
      <c r="F474" s="155">
        <f>IFERROR(_xll.qlIndexFixing(IndexON,D474,TRUE,_xll.ohTrigger(RecalcTrigger,TriggerON)),NA())</f>
        <v>-3.105596288452972E-3</v>
      </c>
      <c r="H474" s="42">
        <f>_xll.qlCalendarAdvance(Calendar,$H473,B474,"f",FALSE)</f>
        <v>43396</v>
      </c>
      <c r="I474" s="139">
        <f>_xll.qlInterestRateIndexValueDate(Index1M,$H474)</f>
        <v>43398</v>
      </c>
      <c r="J474" s="144">
        <f>IFERROR(_xll.qlIndexFixing(Index1M,$H474,TRUE,_xll.ohTrigger(RecalcTrigger,Trigger1M)),NA())</f>
        <v>-3.0863839861364206E-3</v>
      </c>
      <c r="K474" s="44">
        <f>IFERROR(_xll.qlIndexFixing(Index3M,H474,TRUE,_xll.ohTrigger(RecalcTrigger,Trigger3M)),NA())</f>
        <v>-1.8977376607665077E-3</v>
      </c>
      <c r="L474" s="44">
        <f>IFERROR(_xll.qlIndexFixing(Index6M,$H474,TRUE,_xll.ohTrigger(RecalcTrigger,Trigger6M)),NA())</f>
        <v>-4.2849690232488863E-4</v>
      </c>
      <c r="M474" s="145">
        <f>IFERROR(_xll.qlIndexFixing(Index1Y,$H474,TRUE,_xll.ohTrigger(RecalcTrigger,Trigger1Y)),NA())</f>
        <v>1.318460989430273E-3</v>
      </c>
      <c r="N474" s="144">
        <f>IFERROR(_xll.qlIndexFixing(ONIndex1M,I474,TRUE,_xll.ohTrigger(RecalcTrigger,Trigger1M)),NA())</f>
        <v>-3.1170760183396595E-3</v>
      </c>
      <c r="O474" s="44">
        <f>IFERROR(_xll.qlIndexFixing(ONIndex3M,I474,TRUE,_xll.ohTrigger(RecalcTrigger,Trigger3M)),NA())</f>
        <v>-2.0484187353941863E-3</v>
      </c>
      <c r="P474" s="44">
        <f>IFERROR(_xll.qlIndexFixing(ONIndex6M,I474,TRUE,_xll.ohTrigger(RecalcTrigger,Trigger6M)),NA())</f>
        <v>-7.5877240462762785E-4</v>
      </c>
      <c r="Q474" s="145">
        <f>IFERROR(_xll.qlIndexFixing(ONIndex1Y,I474,TRUE,_xll.ohTrigger(RecalcTrigger,Trigger1Y)),NA())</f>
        <v>5.2793278900509222E-4</v>
      </c>
    </row>
    <row r="475" spans="2:17" x14ac:dyDescent="0.2">
      <c r="B475" s="39" t="s">
        <v>17</v>
      </c>
      <c r="D475" s="42">
        <f>_xll.qlCalendarAdvance(Calendar,$D474,B475,"f",FALSE)</f>
        <v>43397</v>
      </c>
      <c r="E475" s="139">
        <f>_xll.qlInterestRateIndexValueDate(IndexON,D475)</f>
        <v>43397</v>
      </c>
      <c r="F475" s="155">
        <f>IFERROR(_xll.qlIndexFixing(IndexON,D475,TRUE,_xll.ohTrigger(RecalcTrigger,TriggerON)),NA())</f>
        <v>-3.1044239390354278E-3</v>
      </c>
      <c r="H475" s="42">
        <f>_xll.qlCalendarAdvance(Calendar,$H474,B475,"f",FALSE)</f>
        <v>43397</v>
      </c>
      <c r="I475" s="139">
        <f>_xll.qlInterestRateIndexValueDate(Index1M,$H475)</f>
        <v>43399</v>
      </c>
      <c r="J475" s="144">
        <f>IFERROR(_xll.qlIndexFixing(Index1M,$H475,TRUE,_xll.ohTrigger(RecalcTrigger,Trigger1M)),NA())</f>
        <v>-3.0850987760984304E-3</v>
      </c>
      <c r="K475" s="44">
        <f>IFERROR(_xll.qlIndexFixing(Index3M,H475,TRUE,_xll.ohTrigger(RecalcTrigger,Trigger3M)),NA())</f>
        <v>-1.8898149645578486E-3</v>
      </c>
      <c r="L475" s="44">
        <f>IFERROR(_xll.qlIndexFixing(Index6M,$H475,TRUE,_xll.ohTrigger(RecalcTrigger,Trigger6M)),NA())</f>
        <v>-4.2437361550960896E-4</v>
      </c>
      <c r="M475" s="145">
        <f>IFERROR(_xll.qlIndexFixing(Index1Y,$H475,TRUE,_xll.ohTrigger(RecalcTrigger,Trigger1Y)),NA())</f>
        <v>1.3290017902028587E-3</v>
      </c>
      <c r="N475" s="144">
        <f>IFERROR(_xll.qlIndexFixing(ONIndex1M,I475,TRUE,_xll.ohTrigger(RecalcTrigger,Trigger1M)),NA())</f>
        <v>-3.1145513517838452E-3</v>
      </c>
      <c r="O475" s="44">
        <f>IFERROR(_xll.qlIndexFixing(ONIndex3M,I475,TRUE,_xll.ohTrigger(RecalcTrigger,Trigger3M)),NA())</f>
        <v>-2.0454439596484519E-3</v>
      </c>
      <c r="P475" s="44">
        <f>IFERROR(_xll.qlIndexFixing(ONIndex6M,I475,TRUE,_xll.ohTrigger(RecalcTrigger,Trigger6M)),NA())</f>
        <v>-7.5846306711202516E-4</v>
      </c>
      <c r="Q475" s="145">
        <f>IFERROR(_xll.qlIndexFixing(ONIndex1Y,I475,TRUE,_xll.ohTrigger(RecalcTrigger,Trigger1Y)),NA())</f>
        <v>5.2923025505968724E-4</v>
      </c>
    </row>
    <row r="476" spans="2:17" x14ac:dyDescent="0.2">
      <c r="B476" s="39" t="s">
        <v>17</v>
      </c>
      <c r="D476" s="42">
        <f>_xll.qlCalendarAdvance(Calendar,$D475,B476,"f",FALSE)</f>
        <v>43398</v>
      </c>
      <c r="E476" s="139">
        <f>_xll.qlInterestRateIndexValueDate(IndexON,D476)</f>
        <v>43398</v>
      </c>
      <c r="F476" s="155">
        <f>IFERROR(_xll.qlIndexFixing(IndexON,D476,TRUE,_xll.ohTrigger(RecalcTrigger,TriggerON)),NA())</f>
        <v>-3.1032140233078209E-3</v>
      </c>
      <c r="H476" s="42">
        <f>_xll.qlCalendarAdvance(Calendar,$H475,B476,"f",FALSE)</f>
        <v>43398</v>
      </c>
      <c r="I476" s="139">
        <f>_xll.qlInterestRateIndexValueDate(Index1M,$H476)</f>
        <v>43402</v>
      </c>
      <c r="J476" s="144">
        <f>IFERROR(_xll.qlIndexFixing(Index1M,$H476,TRUE,_xll.ohTrigger(RecalcTrigger,Trigger1M)),NA())</f>
        <v>-3.0770504739652976E-3</v>
      </c>
      <c r="K476" s="44">
        <f>IFERROR(_xll.qlIndexFixing(Index3M,H476,TRUE,_xll.ohTrigger(RecalcTrigger,Trigger3M)),NA())</f>
        <v>-1.882362600028464E-3</v>
      </c>
      <c r="L476" s="44">
        <f>IFERROR(_xll.qlIndexFixing(Index6M,$H476,TRUE,_xll.ohTrigger(RecalcTrigger,Trigger6M)),NA())</f>
        <v>-4.1183157409231143E-4</v>
      </c>
      <c r="M476" s="145">
        <f>IFERROR(_xll.qlIndexFixing(Index1Y,$H476,TRUE,_xll.ohTrigger(RecalcTrigger,Trigger1Y)),NA())</f>
        <v>1.3384124984829274E-3</v>
      </c>
      <c r="N476" s="144">
        <f>IFERROR(_xll.qlIndexFixing(ONIndex1M,I476,TRUE,_xll.ohTrigger(RecalcTrigger,Trigger1M)),NA())</f>
        <v>-3.1120147735164139E-3</v>
      </c>
      <c r="O476" s="44">
        <f>IFERROR(_xll.qlIndexFixing(ONIndex3M,I476,TRUE,_xll.ohTrigger(RecalcTrigger,Trigger3M)),NA())</f>
        <v>-2.0424469526059141E-3</v>
      </c>
      <c r="P476" s="44">
        <f>IFERROR(_xll.qlIndexFixing(ONIndex6M,I476,TRUE,_xll.ohTrigger(RecalcTrigger,Trigger6M)),NA())</f>
        <v>-7.5799783398000642E-4</v>
      </c>
      <c r="Q476" s="145">
        <f>IFERROR(_xll.qlIndexFixing(ONIndex1Y,I476,TRUE,_xll.ohTrigger(RecalcTrigger,Trigger1Y)),NA())</f>
        <v>5.3055260616829969E-4</v>
      </c>
    </row>
    <row r="477" spans="2:17" x14ac:dyDescent="0.2">
      <c r="B477" s="39" t="s">
        <v>17</v>
      </c>
      <c r="D477" s="42">
        <f>_xll.qlCalendarAdvance(Calendar,$D476,B477,"f",FALSE)</f>
        <v>43399</v>
      </c>
      <c r="E477" s="139">
        <f>_xll.qlInterestRateIndexValueDate(IndexON,D477)</f>
        <v>43399</v>
      </c>
      <c r="F477" s="155">
        <f>IFERROR(_xll.qlIndexFixing(IndexON,D477,TRUE,_xll.ohTrigger(RecalcTrigger,TriggerON)),NA())</f>
        <v>-3.1006412295697672E-3</v>
      </c>
      <c r="H477" s="42">
        <f>_xll.qlCalendarAdvance(Calendar,$H476,B477,"f",FALSE)</f>
        <v>43399</v>
      </c>
      <c r="I477" s="139">
        <f>_xll.qlInterestRateIndexValueDate(Index1M,$H477)</f>
        <v>43403</v>
      </c>
      <c r="J477" s="144">
        <f>IFERROR(_xll.qlIndexFixing(Index1M,$H477,TRUE,_xll.ohTrigger(RecalcTrigger,Trigger1M)),NA())</f>
        <v>-3.0743430008408909E-3</v>
      </c>
      <c r="K477" s="44">
        <f>IFERROR(_xll.qlIndexFixing(Index3M,H477,TRUE,_xll.ohTrigger(RecalcTrigger,Trigger3M)),NA())</f>
        <v>-1.8784811141487987E-3</v>
      </c>
      <c r="L477" s="44">
        <f>IFERROR(_xll.qlIndexFixing(Index6M,$H477,TRUE,_xll.ohTrigger(RecalcTrigger,Trigger6M)),NA())</f>
        <v>-4.0759618487362772E-4</v>
      </c>
      <c r="M477" s="145">
        <f>IFERROR(_xll.qlIndexFixing(Index1Y,$H477,TRUE,_xll.ohTrigger(RecalcTrigger,Trigger1Y)),NA())</f>
        <v>1.3434338375747413E-3</v>
      </c>
      <c r="N477" s="144">
        <f>IFERROR(_xll.qlIndexFixing(ONIndex1M,I477,TRUE,_xll.ohTrigger(RecalcTrigger,Trigger1M)),NA())</f>
        <v>-3.1094662504438375E-3</v>
      </c>
      <c r="O477" s="44">
        <f>IFERROR(_xll.qlIndexFixing(ONIndex3M,I477,TRUE,_xll.ohTrigger(RecalcTrigger,Trigger3M)),NA())</f>
        <v>-2.0394276132273959E-3</v>
      </c>
      <c r="P477" s="44">
        <f>IFERROR(_xll.qlIndexFixing(ONIndex6M,I477,TRUE,_xll.ohTrigger(RecalcTrigger,Trigger6M)),NA())</f>
        <v>-7.5737572849288171E-4</v>
      </c>
      <c r="Q477" s="145">
        <f>IFERROR(_xll.qlIndexFixing(ONIndex1Y,I477,TRUE,_xll.ohTrigger(RecalcTrigger,Trigger1Y)),NA())</f>
        <v>5.3190002834213601E-4</v>
      </c>
    </row>
    <row r="478" spans="2:17" x14ac:dyDescent="0.2">
      <c r="B478" s="39" t="s">
        <v>17</v>
      </c>
      <c r="D478" s="42">
        <f>_xll.qlCalendarAdvance(Calendar,$D477,B478,"f",FALSE)</f>
        <v>43402</v>
      </c>
      <c r="E478" s="139">
        <f>_xll.qlInterestRateIndexValueDate(IndexON,D478)</f>
        <v>43402</v>
      </c>
      <c r="F478" s="155">
        <f>IFERROR(_xll.qlIndexFixing(IndexON,D478,TRUE,_xll.ohTrigger(RecalcTrigger,TriggerON)),NA())</f>
        <v>-3.0979945561693256E-3</v>
      </c>
      <c r="H478" s="42">
        <f>_xll.qlCalendarAdvance(Calendar,$H477,B478,"f",FALSE)</f>
        <v>43402</v>
      </c>
      <c r="I478" s="139">
        <f>_xll.qlInterestRateIndexValueDate(Index1M,$H478)</f>
        <v>43404</v>
      </c>
      <c r="J478" s="144">
        <f>IFERROR(_xll.qlIndexFixing(Index1M,$H478,TRUE,_xll.ohTrigger(RecalcTrigger,Trigger1M)),NA())</f>
        <v>-3.0730293088865324E-3</v>
      </c>
      <c r="K478" s="44">
        <f>IFERROR(_xll.qlIndexFixing(Index3M,H478,TRUE,_xll.ohTrigger(RecalcTrigger,Trigger3M)),NA())</f>
        <v>-1.8745849734978239E-3</v>
      </c>
      <c r="L478" s="44">
        <f>IFERROR(_xll.qlIndexFixing(Index6M,$H478,TRUE,_xll.ohTrigger(RecalcTrigger,Trigger6M)),NA())</f>
        <v>-4.0565854846998057E-4</v>
      </c>
      <c r="M478" s="145">
        <f>IFERROR(_xll.qlIndexFixing(Index1Y,$H478,TRUE,_xll.ohTrigger(RecalcTrigger,Trigger1Y)),NA())</f>
        <v>1.3484684458116806E-3</v>
      </c>
      <c r="N478" s="144">
        <f>IFERROR(_xll.qlIndexFixing(ONIndex1M,I478,TRUE,_xll.ohTrigger(RecalcTrigger,Trigger1M)),NA())</f>
        <v>-3.1043024527344087E-3</v>
      </c>
      <c r="O478" s="44">
        <f>IFERROR(_xll.qlIndexFixing(ONIndex3M,I478,TRUE,_xll.ohTrigger(RecalcTrigger,Trigger3M)),NA())</f>
        <v>-2.0333025064589449E-3</v>
      </c>
      <c r="P478" s="44">
        <f>IFERROR(_xll.qlIndexFixing(ONIndex6M,I478,TRUE,_xll.ohTrigger(RecalcTrigger,Trigger6M)),NA())</f>
        <v>-7.5560214174874574E-4</v>
      </c>
      <c r="Q478" s="145">
        <f>IFERROR(_xll.qlIndexFixing(ONIndex1Y,I478,TRUE,_xll.ohTrigger(RecalcTrigger,Trigger1Y)),NA())</f>
        <v>5.3468016917967987E-4</v>
      </c>
    </row>
    <row r="479" spans="2:17" x14ac:dyDescent="0.2">
      <c r="B479" s="39" t="s">
        <v>17</v>
      </c>
      <c r="D479" s="42">
        <f>_xll.qlCalendarAdvance(Calendar,$D478,B479,"f",FALSE)</f>
        <v>43403</v>
      </c>
      <c r="E479" s="139">
        <f>_xll.qlInterestRateIndexValueDate(IndexON,D479)</f>
        <v>43403</v>
      </c>
      <c r="F479" s="155">
        <f>IFERROR(_xll.qlIndexFixing(IndexON,D479,TRUE,_xll.ohTrigger(RecalcTrigger,TriggerON)),NA())</f>
        <v>-3.0965937031357527E-3</v>
      </c>
      <c r="H479" s="42">
        <f>_xll.qlCalendarAdvance(Calendar,$H478,B479,"f",FALSE)</f>
        <v>43403</v>
      </c>
      <c r="I479" s="139">
        <f>_xll.qlInterestRateIndexValueDate(Index1M,$H479)</f>
        <v>43405</v>
      </c>
      <c r="J479" s="144">
        <f>IFERROR(_xll.qlIndexFixing(Index1M,$H479,TRUE,_xll.ohTrigger(RecalcTrigger,Trigger1M)),NA())</f>
        <v>-3.0674741001031347E-3</v>
      </c>
      <c r="K479" s="44">
        <f>IFERROR(_xll.qlIndexFixing(Index3M,H479,TRUE,_xll.ohTrigger(RecalcTrigger,Trigger3M)),NA())</f>
        <v>-1.8706743973236377E-3</v>
      </c>
      <c r="L479" s="44">
        <f>IFERROR(_xll.qlIndexFixing(Index6M,$H479,TRUE,_xll.ohTrigger(RecalcTrigger,Trigger6M)),NA())</f>
        <v>-3.990482325735753E-4</v>
      </c>
      <c r="M479" s="145">
        <f>IFERROR(_xll.qlIndexFixing(Index1Y,$H479,TRUE,_xll.ohTrigger(RecalcTrigger,Trigger1Y)),NA())</f>
        <v>1.3535162644630807E-3</v>
      </c>
      <c r="N479" s="144">
        <f>IFERROR(_xll.qlIndexFixing(ONIndex1M,I479,TRUE,_xll.ohTrigger(RecalcTrigger,Trigger1M)),NA())</f>
        <v>-3.0991520437950726E-3</v>
      </c>
      <c r="O479" s="44">
        <f>IFERROR(_xll.qlIndexFixing(ONIndex3M,I479,TRUE,_xll.ohTrigger(RecalcTrigger,Trigger3M)),NA())</f>
        <v>-2.0271249208825282E-3</v>
      </c>
      <c r="P479" s="44">
        <f>IFERROR(_xll.qlIndexFixing(ONIndex6M,I479,TRUE,_xll.ohTrigger(RecalcTrigger,Trigger6M)),NA())</f>
        <v>-7.5329905409482478E-4</v>
      </c>
      <c r="Q479" s="145">
        <f>IFERROR(_xll.qlIndexFixing(ONIndex1Y,I479,TRUE,_xll.ohTrigger(RecalcTrigger,Trigger1Y)),NA())</f>
        <v>5.3754415566764635E-4</v>
      </c>
    </row>
    <row r="480" spans="2:17" x14ac:dyDescent="0.2">
      <c r="B480" s="39" t="s">
        <v>17</v>
      </c>
      <c r="D480" s="42">
        <f>_xll.qlCalendarAdvance(Calendar,$D479,B480,"f",FALSE)</f>
        <v>43404</v>
      </c>
      <c r="E480" s="139">
        <f>_xll.qlInterestRateIndexValueDate(IndexON,D480)</f>
        <v>43404</v>
      </c>
      <c r="F480" s="155">
        <f>IFERROR(_xll.qlIndexFixing(IndexON,D480,TRUE,_xll.ohTrigger(RecalcTrigger,TriggerON)),NA())</f>
        <v>-3.0951540416657153E-3</v>
      </c>
      <c r="H480" s="42">
        <f>_xll.qlCalendarAdvance(Calendar,$H479,B480,"f",FALSE)</f>
        <v>43404</v>
      </c>
      <c r="I480" s="139">
        <f>_xll.qlInterestRateIndexValueDate(Index1M,$H480)</f>
        <v>43406</v>
      </c>
      <c r="J480" s="144">
        <f>IFERROR(_xll.qlIndexFixing(Index1M,$H480,TRUE,_xll.ohTrigger(RecalcTrigger,Trigger1M)),NA())</f>
        <v>-3.0661459981565311E-3</v>
      </c>
      <c r="K480" s="44">
        <f>IFERROR(_xll.qlIndexFixing(Index3M,H480,TRUE,_xll.ohTrigger(RecalcTrigger,Trigger3M)),NA())</f>
        <v>-1.8625821638748299E-3</v>
      </c>
      <c r="L480" s="44">
        <f>IFERROR(_xll.qlIndexFixing(Index6M,$H480,TRUE,_xll.ohTrigger(RecalcTrigger,Trigger6M)),NA())</f>
        <v>-3.9706935801430825E-4</v>
      </c>
      <c r="M480" s="145">
        <f>IFERROR(_xll.qlIndexFixing(Index1Y,$H480,TRUE,_xll.ohTrigger(RecalcTrigger,Trigger1Y)),NA())</f>
        <v>1.3641932910994437E-3</v>
      </c>
      <c r="N480" s="144">
        <f>IFERROR(_xll.qlIndexFixing(ONIndex1M,I480,TRUE,_xll.ohTrigger(RecalcTrigger,Trigger1M)),NA())</f>
        <v>-3.0965432970564422E-3</v>
      </c>
      <c r="O480" s="44">
        <f>IFERROR(_xll.qlIndexFixing(ONIndex3M,I480,TRUE,_xll.ohTrigger(RecalcTrigger,Trigger3M)),NA())</f>
        <v>-2.0239924107112728E-3</v>
      </c>
      <c r="P480" s="44">
        <f>IFERROR(_xll.qlIndexFixing(ONIndex6M,I480,TRUE,_xll.ohTrigger(RecalcTrigger,Trigger6M)),NA())</f>
        <v>-7.518779396686881E-4</v>
      </c>
      <c r="Q480" s="145">
        <f>IFERROR(_xll.qlIndexFixing(ONIndex1Y,I480,TRUE,_xll.ohTrigger(RecalcTrigger,Trigger1Y)),NA())</f>
        <v>5.390197286114784E-4</v>
      </c>
    </row>
    <row r="481" spans="2:17" x14ac:dyDescent="0.2">
      <c r="B481" s="39" t="s">
        <v>17</v>
      </c>
      <c r="D481" s="42">
        <f>_xll.qlCalendarAdvance(Calendar,$D480,B481,"f",FALSE)</f>
        <v>43405</v>
      </c>
      <c r="E481" s="139">
        <f>_xll.qlInterestRateIndexValueDate(IndexON,D481)</f>
        <v>43405</v>
      </c>
      <c r="F481" s="155">
        <f>IFERROR(_xll.qlIndexFixing(IndexON,D481,TRUE,_xll.ohTrigger(RecalcTrigger,TriggerON)),NA())</f>
        <v>-3.0936753646848558E-3</v>
      </c>
      <c r="H481" s="42">
        <f>_xll.qlCalendarAdvance(Calendar,$H480,B481,"f",FALSE)</f>
        <v>43405</v>
      </c>
      <c r="I481" s="139">
        <f>_xll.qlInterestRateIndexValueDate(Index1M,$H481)</f>
        <v>43409</v>
      </c>
      <c r="J481" s="144">
        <f>IFERROR(_xll.qlIndexFixing(Index1M,$H481,TRUE,_xll.ohTrigger(RecalcTrigger,Trigger1M)),NA())</f>
        <v>-3.0592742081467783E-3</v>
      </c>
      <c r="K481" s="44">
        <f>IFERROR(_xll.qlIndexFixing(Index3M,H481,TRUE,_xll.ohTrigger(RecalcTrigger,Trigger3M)),NA())</f>
        <v>-1.8548921724145192E-3</v>
      </c>
      <c r="L481" s="44">
        <f>IFERROR(_xll.qlIndexFixing(Index6M,$H481,TRUE,_xll.ohTrigger(RecalcTrigger,Trigger6M)),NA())</f>
        <v>-3.8166682518436801E-4</v>
      </c>
      <c r="M481" s="145">
        <f>IFERROR(_xll.qlIndexFixing(Index1Y,$H481,TRUE,_xll.ohTrigger(RecalcTrigger,Trigger1Y)),NA())</f>
        <v>1.3738384498684707E-3</v>
      </c>
      <c r="N481" s="144">
        <f>IFERROR(_xll.qlIndexFixing(ONIndex1M,I481,TRUE,_xll.ohTrigger(RecalcTrigger,Trigger1M)),NA())</f>
        <v>-3.0939224057924264E-3</v>
      </c>
      <c r="O481" s="44">
        <f>IFERROR(_xll.qlIndexFixing(ONIndex3M,I481,TRUE,_xll.ohTrigger(RecalcTrigger,Trigger3M)),NA())</f>
        <v>-2.0208369642071844E-3</v>
      </c>
      <c r="P481" s="44">
        <f>IFERROR(_xll.qlIndexFixing(ONIndex6M,I481,TRUE,_xll.ohTrigger(RecalcTrigger,Trigger6M)),NA())</f>
        <v>-7.5029409393412294E-4</v>
      </c>
      <c r="Q481" s="145">
        <f>IFERROR(_xll.qlIndexFixing(ONIndex1Y,I481,TRUE,_xll.ohTrigger(RecalcTrigger,Trigger1Y)),NA())</f>
        <v>5.4052149076611045E-4</v>
      </c>
    </row>
    <row r="482" spans="2:17" x14ac:dyDescent="0.2">
      <c r="B482" s="39" t="s">
        <v>17</v>
      </c>
      <c r="D482" s="42">
        <f>_xll.qlCalendarAdvance(Calendar,$D481,B482,"f",FALSE)</f>
        <v>43406</v>
      </c>
      <c r="E482" s="139">
        <f>_xll.qlInterestRateIndexValueDate(IndexON,D482)</f>
        <v>43406</v>
      </c>
      <c r="F482" s="155">
        <f>IFERROR(_xll.qlIndexFixing(IndexON,D482,TRUE,_xll.ohTrigger(RecalcTrigger,TriggerON)),NA())</f>
        <v>-3.0905603915254432E-3</v>
      </c>
      <c r="H482" s="42">
        <f>_xll.qlCalendarAdvance(Calendar,$H481,B482,"f",FALSE)</f>
        <v>43406</v>
      </c>
      <c r="I482" s="139">
        <f>_xll.qlInterestRateIndexValueDate(Index1M,$H482)</f>
        <v>43410</v>
      </c>
      <c r="J482" s="144">
        <f>IFERROR(_xll.qlIndexFixing(Index1M,$H482,TRUE,_xll.ohTrigger(RecalcTrigger,Trigger1M)),NA())</f>
        <v>-3.0564855465411433E-3</v>
      </c>
      <c r="K482" s="44">
        <f>IFERROR(_xll.qlIndexFixing(Index3M,H482,TRUE,_xll.ohTrigger(RecalcTrigger,Trigger3M)),NA())</f>
        <v>-1.8509127573687733E-3</v>
      </c>
      <c r="L482" s="44">
        <f>IFERROR(_xll.qlIndexFixing(Index6M,$H482,TRUE,_xll.ohTrigger(RecalcTrigger,Trigger6M)),NA())</f>
        <v>-3.7961440279210681E-4</v>
      </c>
      <c r="M482" s="145">
        <f>IFERROR(_xll.qlIndexFixing(Index1Y,$H482,TRUE,_xll.ohTrigger(RecalcTrigger,Trigger1Y)),NA())</f>
        <v>1.3789514208960771E-3</v>
      </c>
      <c r="N482" s="144">
        <f>IFERROR(_xll.qlIndexFixing(ONIndex1M,I482,TRUE,_xll.ohTrigger(RecalcTrigger,Trigger1M)),NA())</f>
        <v>-3.0912893365897531E-3</v>
      </c>
      <c r="O482" s="44">
        <f>IFERROR(_xll.qlIndexFixing(ONIndex3M,I482,TRUE,_xll.ohTrigger(RecalcTrigger,Trigger3M)),NA())</f>
        <v>-2.0176584807707343E-3</v>
      </c>
      <c r="P482" s="44">
        <f>IFERROR(_xll.qlIndexFixing(ONIndex6M,I482,TRUE,_xll.ohTrigger(RecalcTrigger,Trigger6M)),NA())</f>
        <v>-7.4854654007250332E-4</v>
      </c>
      <c r="Q482" s="145">
        <f>IFERROR(_xll.qlIndexFixing(ONIndex1Y,I482,TRUE,_xll.ohTrigger(RecalcTrigger,Trigger1Y)),NA())</f>
        <v>5.4204962822268499E-4</v>
      </c>
    </row>
    <row r="483" spans="2:17" x14ac:dyDescent="0.2">
      <c r="B483" s="39" t="s">
        <v>17</v>
      </c>
      <c r="D483" s="42">
        <f>_xll.qlCalendarAdvance(Calendar,$D482,B483,"f",FALSE)</f>
        <v>43409</v>
      </c>
      <c r="E483" s="139">
        <f>_xll.qlInterestRateIndexValueDate(IndexON,D483)</f>
        <v>43409</v>
      </c>
      <c r="F483" s="155">
        <f>IFERROR(_xll.qlIndexFixing(IndexON,D483,TRUE,_xll.ohTrigger(RecalcTrigger,TriggerON)),NA())</f>
        <v>-3.0873663614050528E-3</v>
      </c>
      <c r="H483" s="42">
        <f>_xll.qlCalendarAdvance(Calendar,$H482,B483,"f",FALSE)</f>
        <v>43409</v>
      </c>
      <c r="I483" s="139">
        <f>_xll.qlInterestRateIndexValueDate(Index1M,$H483)</f>
        <v>43411</v>
      </c>
      <c r="J483" s="144">
        <f>IFERROR(_xll.qlIndexFixing(Index1M,$H483,TRUE,_xll.ohTrigger(RecalcTrigger,Trigger1M)),NA())</f>
        <v>-3.0536842601036618E-3</v>
      </c>
      <c r="K483" s="44">
        <f>IFERROR(_xll.qlIndexFixing(Index3M,H483,TRUE,_xll.ohTrigger(RecalcTrigger,Trigger3M)),NA())</f>
        <v>-1.8469202522844092E-3</v>
      </c>
      <c r="L483" s="44">
        <f>IFERROR(_xll.qlIndexFixing(Index6M,$H483,TRUE,_xll.ohTrigger(RecalcTrigger,Trigger6M)),NA())</f>
        <v>-3.7519799738807075E-4</v>
      </c>
      <c r="M483" s="145">
        <f>IFERROR(_xll.qlIndexFixing(Index1Y,$H483,TRUE,_xll.ohTrigger(RecalcTrigger,Trigger1Y)),NA())</f>
        <v>1.3840772387103319E-3</v>
      </c>
      <c r="N483" s="144">
        <f>IFERROR(_xll.qlIndexFixing(ONIndex1M,I483,TRUE,_xll.ohTrigger(RecalcTrigger,Trigger1M)),NA())</f>
        <v>-3.0859559852558505E-3</v>
      </c>
      <c r="O483" s="44">
        <f>IFERROR(_xll.qlIndexFixing(ONIndex3M,I483,TRUE,_xll.ohTrigger(RecalcTrigger,Trigger3M)),NA())</f>
        <v>-2.0112129844473969E-3</v>
      </c>
      <c r="P483" s="44">
        <f>IFERROR(_xll.qlIndexFixing(ONIndex6M,I483,TRUE,_xll.ohTrigger(RecalcTrigger,Trigger6M)),NA())</f>
        <v>-7.444993174754444E-4</v>
      </c>
      <c r="Q483" s="145">
        <f>IFERROR(_xll.qlIndexFixing(ONIndex1Y,I483,TRUE,_xll.ohTrigger(RecalcTrigger,Trigger1Y)),NA())</f>
        <v>5.4519557846965938E-4</v>
      </c>
    </row>
    <row r="484" spans="2:17" x14ac:dyDescent="0.2">
      <c r="B484" s="39" t="s">
        <v>17</v>
      </c>
      <c r="D484" s="42">
        <f>_xll.qlCalendarAdvance(Calendar,$D483,B484,"f",FALSE)</f>
        <v>43410</v>
      </c>
      <c r="E484" s="139">
        <f>_xll.qlInterestRateIndexValueDate(IndexON,D484)</f>
        <v>43410</v>
      </c>
      <c r="F484" s="155">
        <f>IFERROR(_xll.qlIndexFixing(IndexON,D484,TRUE,_xll.ohTrigger(RecalcTrigger,TriggerON)),NA())</f>
        <v>-3.0856895015940466E-3</v>
      </c>
      <c r="H484" s="42">
        <f>_xll.qlCalendarAdvance(Calendar,$H483,B484,"f",FALSE)</f>
        <v>43410</v>
      </c>
      <c r="I484" s="139">
        <f>_xll.qlInterestRateIndexValueDate(Index1M,$H484)</f>
        <v>43412</v>
      </c>
      <c r="J484" s="144">
        <f>IFERROR(_xll.qlIndexFixing(Index1M,$H484,TRUE,_xll.ohTrigger(RecalcTrigger,Trigger1M)),NA())</f>
        <v>-3.0479521306596424E-3</v>
      </c>
      <c r="K484" s="44">
        <f>IFERROR(_xll.qlIndexFixing(Index3M,H484,TRUE,_xll.ohTrigger(RecalcTrigger,Trigger3M)),NA())</f>
        <v>-1.8429148864058762E-3</v>
      </c>
      <c r="L484" s="44">
        <f>IFERROR(_xll.qlIndexFixing(Index6M,$H484,TRUE,_xll.ohTrigger(RecalcTrigger,Trigger6M)),NA())</f>
        <v>-3.7076224514874073E-4</v>
      </c>
      <c r="M484" s="145">
        <f>IFERROR(_xll.qlIndexFixing(Index1Y,$H484,TRUE,_xll.ohTrigger(RecalcTrigger,Trigger1Y)),NA())</f>
        <v>1.3892158408321171E-3</v>
      </c>
      <c r="N484" s="144">
        <f>IFERROR(_xll.qlIndexFixing(ONIndex1M,I484,TRUE,_xll.ohTrigger(RecalcTrigger,Trigger1M)),NA())</f>
        <v>-3.0806346150447084E-3</v>
      </c>
      <c r="O484" s="44">
        <f>IFERROR(_xll.qlIndexFixing(ONIndex3M,I484,TRUE,_xll.ohTrigger(RecalcTrigger,Trigger3M)),NA())</f>
        <v>-2.0047121639521492E-3</v>
      </c>
      <c r="P484" s="44">
        <f>IFERROR(_xll.qlIndexFixing(ONIndex6M,I484,TRUE,_xll.ohTrigger(RecalcTrigger,Trigger6M)),NA())</f>
        <v>-7.3989971597576698E-4</v>
      </c>
      <c r="Q484" s="145">
        <f>IFERROR(_xll.qlIndexFixing(ONIndex1Y,I484,TRUE,_xll.ohTrigger(RecalcTrigger,Trigger1Y)),NA())</f>
        <v>5.4842965864665416E-4</v>
      </c>
    </row>
    <row r="485" spans="2:17" x14ac:dyDescent="0.2">
      <c r="B485" s="39" t="s">
        <v>17</v>
      </c>
      <c r="D485" s="42">
        <f>_xll.qlCalendarAdvance(Calendar,$D484,B485,"f",FALSE)</f>
        <v>43411</v>
      </c>
      <c r="E485" s="139">
        <f>_xll.qlInterestRateIndexValueDate(IndexON,D485)</f>
        <v>43411</v>
      </c>
      <c r="F485" s="155">
        <f>IFERROR(_xll.qlIndexFixing(IndexON,D485,TRUE,_xll.ohTrigger(RecalcTrigger,TriggerON)),NA())</f>
        <v>-3.0839723841857847E-3</v>
      </c>
      <c r="H485" s="42">
        <f>_xll.qlCalendarAdvance(Calendar,$H484,B485,"f",FALSE)</f>
        <v>43411</v>
      </c>
      <c r="I485" s="139">
        <f>_xll.qlInterestRateIndexValueDate(Index1M,$H485)</f>
        <v>43413</v>
      </c>
      <c r="J485" s="144">
        <f>IFERROR(_xll.qlIndexFixing(Index1M,$H485,TRUE,_xll.ohTrigger(RecalcTrigger,Trigger1M)),NA())</f>
        <v>-3.0465803170012886E-3</v>
      </c>
      <c r="K485" s="44">
        <f>IFERROR(_xll.qlIndexFixing(Index3M,H485,TRUE,_xll.ohTrigger(RecalcTrigger,Trigger3M)),NA())</f>
        <v>-1.8346765570763101E-3</v>
      </c>
      <c r="L485" s="44">
        <f>IFERROR(_xll.qlIndexFixing(Index6M,$H485,TRUE,_xll.ohTrigger(RecalcTrigger,Trigger6M)),NA())</f>
        <v>-3.6630801543372854E-4</v>
      </c>
      <c r="M485" s="145">
        <f>IFERROR(_xll.qlIndexFixing(Index1Y,$H485,TRUE,_xll.ohTrigger(RecalcTrigger,Trigger1Y)),NA())</f>
        <v>1.4000235953112328E-3</v>
      </c>
      <c r="N485" s="144">
        <f>IFERROR(_xll.qlIndexFixing(ONIndex1M,I485,TRUE,_xll.ohTrigger(RecalcTrigger,Trigger1M)),NA())</f>
        <v>-3.0779401570280029E-3</v>
      </c>
      <c r="O485" s="44">
        <f>IFERROR(_xll.qlIndexFixing(ONIndex3M,I485,TRUE,_xll.ohTrigger(RecalcTrigger,Trigger3M)),NA())</f>
        <v>-2.0014169854620789E-3</v>
      </c>
      <c r="P485" s="44">
        <f>IFERROR(_xll.qlIndexFixing(ONIndex6M,I485,TRUE,_xll.ohTrigger(RecalcTrigger,Trigger6M)),NA())</f>
        <v>-7.3731897487494535E-4</v>
      </c>
      <c r="Q485" s="145">
        <f>IFERROR(_xll.qlIndexFixing(ONIndex1Y,I485,TRUE,_xll.ohTrigger(RecalcTrigger,Trigger1Y)),NA())</f>
        <v>5.5009246781700938E-4</v>
      </c>
    </row>
    <row r="486" spans="2:17" x14ac:dyDescent="0.2">
      <c r="B486" s="39" t="s">
        <v>17</v>
      </c>
      <c r="D486" s="42">
        <f>_xll.qlCalendarAdvance(Calendar,$D485,B486,"f",FALSE)</f>
        <v>43412</v>
      </c>
      <c r="E486" s="139">
        <f>_xll.qlInterestRateIndexValueDate(IndexON,D486)</f>
        <v>43412</v>
      </c>
      <c r="F486" s="155">
        <f>IFERROR(_xll.qlIndexFixing(IndexON,D486,TRUE,_xll.ohTrigger(RecalcTrigger,TriggerON)),NA())</f>
        <v>-3.0822148021858453E-3</v>
      </c>
      <c r="H486" s="42">
        <f>_xll.qlCalendarAdvance(Calendar,$H485,B486,"f",FALSE)</f>
        <v>43412</v>
      </c>
      <c r="I486" s="139">
        <f>_xll.qlInterestRateIndexValueDate(Index1M,$H486)</f>
        <v>43416</v>
      </c>
      <c r="J486" s="144">
        <f>IFERROR(_xll.qlIndexFixing(Index1M,$H486,TRUE,_xll.ohTrigger(RecalcTrigger,Trigger1M)),NA())</f>
        <v>-3.0394872902692605E-3</v>
      </c>
      <c r="K486" s="44">
        <f>IFERROR(_xll.qlIndexFixing(Index3M,H486,TRUE,_xll.ohTrigger(RecalcTrigger,Trigger3M)),NA())</f>
        <v>-1.8267694497812715E-3</v>
      </c>
      <c r="L486" s="44">
        <f>IFERROR(_xll.qlIndexFixing(Index6M,$H486,TRUE,_xll.ohTrigger(RecalcTrigger,Trigger6M)),NA())</f>
        <v>-3.5047470165412606E-4</v>
      </c>
      <c r="M486" s="145">
        <f>IFERROR(_xll.qlIndexFixing(Index1Y,$H486,TRUE,_xll.ohTrigger(RecalcTrigger,Trigger1Y)),NA())</f>
        <v>1.4098968240620542E-3</v>
      </c>
      <c r="N486" s="144">
        <f>IFERROR(_xll.qlIndexFixing(ONIndex1M,I486,TRUE,_xll.ohTrigger(RecalcTrigger,Trigger1M)),NA())</f>
        <v>-3.0752333213523997E-3</v>
      </c>
      <c r="O486" s="44">
        <f>IFERROR(_xll.qlIndexFixing(ONIndex3M,I486,TRUE,_xll.ohTrigger(RecalcTrigger,Trigger3M)),NA())</f>
        <v>-1.9980981659628583E-3</v>
      </c>
      <c r="P486" s="44">
        <f>IFERROR(_xll.qlIndexFixing(ONIndex6M,I486,TRUE,_xll.ohTrigger(RecalcTrigger,Trigger6M)),NA())</f>
        <v>-7.3456866697352297E-4</v>
      </c>
      <c r="Q486" s="145">
        <f>IFERROR(_xll.qlIndexFixing(ONIndex1Y,I486,TRUE,_xll.ohTrigger(RecalcTrigger,Trigger1Y)),NA())</f>
        <v>5.5178277043488322E-4</v>
      </c>
    </row>
    <row r="487" spans="2:17" x14ac:dyDescent="0.2">
      <c r="B487" s="39" t="s">
        <v>17</v>
      </c>
      <c r="D487" s="42">
        <f>_xll.qlCalendarAdvance(Calendar,$D486,B487,"f",FALSE)</f>
        <v>43413</v>
      </c>
      <c r="E487" s="139">
        <f>_xll.qlInterestRateIndexValueDate(IndexON,D487)</f>
        <v>43413</v>
      </c>
      <c r="F487" s="155">
        <f>IFERROR(_xll.qlIndexFixing(IndexON,D487,TRUE,_xll.ohTrigger(RecalcTrigger,TriggerON)),NA())</f>
        <v>-3.0785373944608452E-3</v>
      </c>
      <c r="H487" s="42">
        <f>_xll.qlCalendarAdvance(Calendar,$H486,B487,"f",FALSE)</f>
        <v>43413</v>
      </c>
      <c r="I487" s="139">
        <f>_xll.qlInterestRateIndexValueDate(Index1M,$H487)</f>
        <v>43417</v>
      </c>
      <c r="J487" s="144">
        <f>IFERROR(_xll.qlIndexFixing(Index1M,$H487,TRUE,_xll.ohTrigger(RecalcTrigger,Trigger1M)),NA())</f>
        <v>-3.0366095557372574E-3</v>
      </c>
      <c r="K487" s="44">
        <f>IFERROR(_xll.qlIndexFixing(Index3M,H487,TRUE,_xll.ohTrigger(RecalcTrigger,Trigger3M)),NA())</f>
        <v>-1.8227032685434682E-3</v>
      </c>
      <c r="L487" s="44">
        <f>IFERROR(_xll.qlIndexFixing(Index6M,$H487,TRUE,_xll.ohTrigger(RecalcTrigger,Trigger6M)),NA())</f>
        <v>-3.4832389814001813E-4</v>
      </c>
      <c r="M487" s="145">
        <f>IFERROR(_xll.qlIndexFixing(Index1Y,$H487,TRUE,_xll.ohTrigger(RecalcTrigger,Trigger1Y)),NA())</f>
        <v>1.4150983917841347E-3</v>
      </c>
      <c r="N487" s="144">
        <f>IFERROR(_xll.qlIndexFixing(ONIndex1M,I487,TRUE,_xll.ohTrigger(RecalcTrigger,Trigger1M)),NA())</f>
        <v>-3.0725140748044666E-3</v>
      </c>
      <c r="O487" s="44">
        <f>IFERROR(_xll.qlIndexFixing(ONIndex3M,I487,TRUE,_xll.ohTrigger(RecalcTrigger,Trigger3M)),NA())</f>
        <v>-1.9947556048549586E-3</v>
      </c>
      <c r="P487" s="44">
        <f>IFERROR(_xll.qlIndexFixing(ONIndex6M,I487,TRUE,_xll.ohTrigger(RecalcTrigger,Trigger6M)),NA())</f>
        <v>-7.3164781533296974E-4</v>
      </c>
      <c r="Q487" s="145">
        <f>IFERROR(_xll.qlIndexFixing(ONIndex1Y,I487,TRUE,_xll.ohTrigger(RecalcTrigger,Trigger1Y)),NA())</f>
        <v>5.5350075251148212E-4</v>
      </c>
    </row>
    <row r="488" spans="2:17" x14ac:dyDescent="0.2">
      <c r="B488" s="39" t="s">
        <v>17</v>
      </c>
      <c r="D488" s="42">
        <f>_xll.qlCalendarAdvance(Calendar,$D487,B488,"f",FALSE)</f>
        <v>43416</v>
      </c>
      <c r="E488" s="139">
        <f>_xll.qlInterestRateIndexValueDate(IndexON,D488)</f>
        <v>43416</v>
      </c>
      <c r="F488" s="155">
        <f>IFERROR(_xll.qlIndexFixing(IndexON,D488,TRUE,_xll.ohTrigger(RecalcTrigger,TriggerON)),NA())</f>
        <v>-3.0747756873417131E-3</v>
      </c>
      <c r="H488" s="42">
        <f>_xll.qlCalendarAdvance(Calendar,$H487,B488,"f",FALSE)</f>
        <v>43416</v>
      </c>
      <c r="I488" s="139">
        <f>_xll.qlInterestRateIndexValueDate(Index1M,$H488)</f>
        <v>43418</v>
      </c>
      <c r="J488" s="144">
        <f>IFERROR(_xll.qlIndexFixing(Index1M,$H488,TRUE,_xll.ohTrigger(RecalcTrigger,Trigger1M)),NA())</f>
        <v>-3.0337189633358186E-3</v>
      </c>
      <c r="K488" s="44">
        <f>IFERROR(_xll.qlIndexFixing(Index3M,H488,TRUE,_xll.ohTrigger(RecalcTrigger,Trigger3M)),NA())</f>
        <v>-1.818625631951174E-3</v>
      </c>
      <c r="L488" s="44">
        <f>IFERROR(_xll.qlIndexFixing(Index6M,$H488,TRUE,_xll.ohTrigger(RecalcTrigger,Trigger6M)),NA())</f>
        <v>-3.4379051058317769E-4</v>
      </c>
      <c r="M488" s="145">
        <f>IFERROR(_xll.qlIndexFixing(Index1Y,$H488,TRUE,_xll.ohTrigger(RecalcTrigger,Trigger1Y)),NA())</f>
        <v>1.4203123576892981E-3</v>
      </c>
      <c r="N488" s="144">
        <f>IFERROR(_xll.qlIndexFixing(ONIndex1M,I488,TRUE,_xll.ohTrigger(RecalcTrigger,Trigger1M)),NA())</f>
        <v>-3.0670079158356955E-3</v>
      </c>
      <c r="O488" s="44">
        <f>IFERROR(_xll.qlIndexFixing(ONIndex3M,I488,TRUE,_xll.ohTrigger(RecalcTrigger,Trigger3M)),NA())</f>
        <v>-1.9879798620481282E-3</v>
      </c>
      <c r="P488" s="44">
        <f>IFERROR(_xll.qlIndexFixing(ONIndex6M,I488,TRUE,_xll.ohTrigger(RecalcTrigger,Trigger6M)),NA())</f>
        <v>-7.2523129004853359E-4</v>
      </c>
      <c r="Q488" s="145">
        <f>IFERROR(_xll.qlIndexFixing(ONIndex1Y,I488,TRUE,_xll.ohTrigger(RecalcTrigger,Trigger1Y)),NA())</f>
        <v>5.5703077574520421E-4</v>
      </c>
    </row>
    <row r="489" spans="2:17" x14ac:dyDescent="0.2">
      <c r="B489" s="39" t="s">
        <v>17</v>
      </c>
      <c r="D489" s="42">
        <f>_xll.qlCalendarAdvance(Calendar,$D488,B489,"f",FALSE)</f>
        <v>43417</v>
      </c>
      <c r="E489" s="139">
        <f>_xll.qlInterestRateIndexValueDate(IndexON,D489)</f>
        <v>43417</v>
      </c>
      <c r="F489" s="155">
        <f>IFERROR(_xll.qlIndexFixing(IndexON,D489,TRUE,_xll.ohTrigger(RecalcTrigger,TriggerON)),NA())</f>
        <v>-3.0728126769874464E-3</v>
      </c>
      <c r="H489" s="42">
        <f>_xll.qlCalendarAdvance(Calendar,$H488,B489,"f",FALSE)</f>
        <v>43417</v>
      </c>
      <c r="I489" s="139">
        <f>_xll.qlInterestRateIndexValueDate(Index1M,$H489)</f>
        <v>43419</v>
      </c>
      <c r="J489" s="144">
        <f>IFERROR(_xll.qlIndexFixing(Index1M,$H489,TRUE,_xll.ohTrigger(RecalcTrigger,Trigger1M)),NA())</f>
        <v>-3.027806659092469E-3</v>
      </c>
      <c r="K489" s="44">
        <f>IFERROR(_xll.qlIndexFixing(Index3M,H489,TRUE,_xll.ohTrigger(RecalcTrigger,Trigger3M)),NA())</f>
        <v>-1.8145367792386732E-3</v>
      </c>
      <c r="L489" s="44">
        <f>IFERROR(_xll.qlIndexFixing(Index6M,$H489,TRUE,_xll.ohTrigger(RecalcTrigger,Trigger6M)),NA())</f>
        <v>-3.3924397519743428E-4</v>
      </c>
      <c r="M489" s="145">
        <f>IFERROR(_xll.qlIndexFixing(Index1Y,$H489,TRUE,_xll.ohTrigger(RecalcTrigger,Trigger1Y)),NA())</f>
        <v>1.425538655547564E-3</v>
      </c>
      <c r="N489" s="144">
        <f>IFERROR(_xll.qlIndexFixing(ONIndex1M,I489,TRUE,_xll.ohTrigger(RecalcTrigger,Trigger1M)),NA())</f>
        <v>-3.0615123135424582E-3</v>
      </c>
      <c r="O489" s="44">
        <f>IFERROR(_xll.qlIndexFixing(ONIndex3M,I489,TRUE,_xll.ohTrigger(RecalcTrigger,Trigger3M)),NA())</f>
        <v>-1.9811459292684575E-3</v>
      </c>
      <c r="P489" s="44">
        <f>IFERROR(_xll.qlIndexFixing(ONIndex6M,I489,TRUE,_xll.ohTrigger(RecalcTrigger,Trigger6M)),NA())</f>
        <v>-7.1823944296056652E-4</v>
      </c>
      <c r="Q489" s="145">
        <f>IFERROR(_xll.qlIndexFixing(ONIndex1Y,I489,TRUE,_xll.ohTrigger(RecalcTrigger,Trigger1Y)),NA())</f>
        <v>5.6065320362286286E-4</v>
      </c>
    </row>
    <row r="490" spans="2:17" x14ac:dyDescent="0.2">
      <c r="B490" s="39" t="s">
        <v>17</v>
      </c>
      <c r="D490" s="42">
        <f>_xll.qlCalendarAdvance(Calendar,$D489,B490,"f",FALSE)</f>
        <v>43418</v>
      </c>
      <c r="E490" s="139">
        <f>_xll.qlInterestRateIndexValueDate(IndexON,D490)</f>
        <v>43418</v>
      </c>
      <c r="F490" s="155">
        <f>IFERROR(_xll.qlIndexFixing(IndexON,D490,TRUE,_xll.ohTrigger(RecalcTrigger,TriggerON)),NA())</f>
        <v>-3.0708079597152604E-3</v>
      </c>
      <c r="H490" s="42">
        <f>_xll.qlCalendarAdvance(Calendar,$H489,B490,"f",FALSE)</f>
        <v>43418</v>
      </c>
      <c r="I490" s="139">
        <f>_xll.qlInterestRateIndexValueDate(Index1M,$H490)</f>
        <v>43420</v>
      </c>
      <c r="J490" s="144">
        <f>IFERROR(_xll.qlIndexFixing(Index1M,$H490,TRUE,_xll.ohTrigger(RecalcTrigger,Trigger1M)),NA())</f>
        <v>-3.0263903139112506E-3</v>
      </c>
      <c r="K490" s="44">
        <f>IFERROR(_xll.qlIndexFixing(Index3M,H490,TRUE,_xll.ohTrigger(RecalcTrigger,Trigger3M)),NA())</f>
        <v>-1.8061748448187534E-3</v>
      </c>
      <c r="L490" s="44">
        <f>IFERROR(_xll.qlIndexFixing(Index6M,$H490,TRUE,_xll.ohTrigger(RecalcTrigger,Trigger6M)),NA())</f>
        <v>-3.3468519917666598E-4</v>
      </c>
      <c r="M490" s="145">
        <f>IFERROR(_xll.qlIndexFixing(Index1Y,$H490,TRUE,_xll.ohTrigger(RecalcTrigger,Trigger1Y)),NA())</f>
        <v>1.4364715560368586E-3</v>
      </c>
      <c r="N490" s="144">
        <f>IFERROR(_xll.qlIndexFixing(ONIndex1M,I490,TRUE,_xll.ohTrigger(RecalcTrigger,Trigger1M)),NA())</f>
        <v>-3.0587305129525788E-3</v>
      </c>
      <c r="O490" s="44">
        <f>IFERROR(_xll.qlIndexFixing(ONIndex3M,I490,TRUE,_xll.ohTrigger(RecalcTrigger,Trigger3M)),NA())</f>
        <v>-1.9776831492457347E-3</v>
      </c>
      <c r="P490" s="44">
        <f>IFERROR(_xll.qlIndexFixing(ONIndex6M,I490,TRUE,_xll.ohTrigger(RecalcTrigger,Trigger6M)),NA())</f>
        <v>-7.1445122582058929E-4</v>
      </c>
      <c r="Q490" s="145">
        <f>IFERROR(_xll.qlIndexFixing(ONIndex1Y,I490,TRUE,_xll.ohTrigger(RecalcTrigger,Trigger1Y)),NA())</f>
        <v>5.6251237867677162E-4</v>
      </c>
    </row>
    <row r="491" spans="2:17" x14ac:dyDescent="0.2">
      <c r="B491" s="39" t="s">
        <v>17</v>
      </c>
      <c r="D491" s="42">
        <f>_xll.qlCalendarAdvance(Calendar,$D490,B491,"f",FALSE)</f>
        <v>43419</v>
      </c>
      <c r="E491" s="139">
        <f>_xll.qlInterestRateIndexValueDate(IndexON,D491)</f>
        <v>43419</v>
      </c>
      <c r="F491" s="155">
        <f>IFERROR(_xll.qlIndexFixing(IndexON,D491,TRUE,_xll.ohTrigger(RecalcTrigger,TriggerON)),NA())</f>
        <v>-3.0687613288105098E-3</v>
      </c>
      <c r="H491" s="42">
        <f>_xll.qlCalendarAdvance(Calendar,$H490,B491,"f",FALSE)</f>
        <v>43419</v>
      </c>
      <c r="I491" s="139">
        <f>_xll.qlInterestRateIndexValueDate(Index1M,$H491)</f>
        <v>43423</v>
      </c>
      <c r="J491" s="144">
        <f>IFERROR(_xll.qlIndexFixing(Index1M,$H491,TRUE,_xll.ohTrigger(RecalcTrigger,Trigger1M)),NA())</f>
        <v>-3.0190719681217892E-3</v>
      </c>
      <c r="K491" s="44">
        <f>IFERROR(_xll.qlIndexFixing(Index3M,H491,TRUE,_xll.ohTrigger(RecalcTrigger,Trigger3M)),NA())</f>
        <v>-1.798074041870128E-3</v>
      </c>
      <c r="L491" s="44">
        <f>IFERROR(_xll.qlIndexFixing(Index6M,$H491,TRUE,_xll.ohTrigger(RecalcTrigger,Trigger6M)),NA())</f>
        <v>-3.1855359969329726E-4</v>
      </c>
      <c r="M491" s="145">
        <f>IFERROR(_xll.qlIndexFixing(Index1Y,$H491,TRUE,_xll.ohTrigger(RecalcTrigger,Trigger1Y)),NA())</f>
        <v>1.4465658231776609E-3</v>
      </c>
      <c r="N491" s="144">
        <f>IFERROR(_xll.qlIndexFixing(ONIndex1M,I491,TRUE,_xll.ohTrigger(RecalcTrigger,Trigger1M)),NA())</f>
        <v>-3.0559361017701292E-3</v>
      </c>
      <c r="O491" s="44">
        <f>IFERROR(_xll.qlIndexFixing(ONIndex3M,I491,TRUE,_xll.ohTrigger(RecalcTrigger,Trigger3M)),NA())</f>
        <v>-1.9741960233377043E-3</v>
      </c>
      <c r="P491" s="44">
        <f>IFERROR(_xll.qlIndexFixing(ONIndex6M,I491,TRUE,_xll.ohTrigger(RecalcTrigger,Trigger6M)),NA())</f>
        <v>-7.1048660586825463E-4</v>
      </c>
      <c r="Q491" s="145">
        <f>IFERROR(_xll.qlIndexFixing(ONIndex1Y,I491,TRUE,_xll.ohTrigger(RecalcTrigger,Trigger1Y)),NA())</f>
        <v>5.6440035101523733E-4</v>
      </c>
    </row>
    <row r="492" spans="2:17" x14ac:dyDescent="0.2">
      <c r="B492" s="39" t="s">
        <v>17</v>
      </c>
      <c r="D492" s="42">
        <f>_xll.qlCalendarAdvance(Calendar,$D491,B492,"f",FALSE)</f>
        <v>43420</v>
      </c>
      <c r="E492" s="139">
        <f>_xll.qlInterestRateIndexValueDate(IndexON,D492)</f>
        <v>43420</v>
      </c>
      <c r="F492" s="155">
        <f>IFERROR(_xll.qlIndexFixing(IndexON,D492,TRUE,_xll.ohTrigger(RecalcTrigger,TriggerON)),NA())</f>
        <v>-3.0645012323216037E-3</v>
      </c>
      <c r="H492" s="42">
        <f>_xll.qlCalendarAdvance(Calendar,$H491,B492,"f",FALSE)</f>
        <v>43420</v>
      </c>
      <c r="I492" s="139">
        <f>_xll.qlInterestRateIndexValueDate(Index1M,$H492)</f>
        <v>43424</v>
      </c>
      <c r="J492" s="144">
        <f>IFERROR(_xll.qlIndexFixing(Index1M,$H492,TRUE,_xll.ohTrigger(RecalcTrigger,Trigger1M)),NA())</f>
        <v>-3.0161035293936322E-3</v>
      </c>
      <c r="K492" s="44">
        <f>IFERROR(_xll.qlIndexFixing(Index3M,H492,TRUE,_xll.ohTrigger(RecalcTrigger,Trigger3M)),NA())</f>
        <v>-1.7939327470621784E-3</v>
      </c>
      <c r="L492" s="44">
        <f>IFERROR(_xll.qlIndexFixing(Index6M,$H492,TRUE,_xll.ohTrigger(RecalcTrigger,Trigger6M)),NA())</f>
        <v>-3.1634602175955353E-4</v>
      </c>
      <c r="M492" s="145">
        <f>IFERROR(_xll.qlIndexFixing(Index1Y,$H492,TRUE,_xll.ohTrigger(RecalcTrigger,Trigger1Y)),NA())</f>
        <v>1.4518527686112174E-3</v>
      </c>
      <c r="N492" s="144">
        <f>IFERROR(_xll.qlIndexFixing(ONIndex1M,I492,TRUE,_xll.ohTrigger(RecalcTrigger,Trigger1M)),NA())</f>
        <v>-3.0531290465818373E-3</v>
      </c>
      <c r="O492" s="44">
        <f>IFERROR(_xll.qlIndexFixing(ONIndex3M,I492,TRUE,_xll.ohTrigger(RecalcTrigger,Trigger3M)),NA())</f>
        <v>-1.9706844509848054E-3</v>
      </c>
      <c r="P492" s="44">
        <f>IFERROR(_xll.qlIndexFixing(ONIndex6M,I492,TRUE,_xll.ohTrigger(RecalcTrigger,Trigger6M)),NA())</f>
        <v>-7.0637374965265565E-4</v>
      </c>
      <c r="Q492" s="145">
        <f>IFERROR(_xll.qlIndexFixing(ONIndex1Y,I492,TRUE,_xll.ohTrigger(RecalcTrigger,Trigger1Y)),NA())</f>
        <v>5.6632548346868816E-4</v>
      </c>
    </row>
    <row r="493" spans="2:17" x14ac:dyDescent="0.2">
      <c r="B493" s="39" t="s">
        <v>17</v>
      </c>
      <c r="D493" s="42">
        <f>_xll.qlCalendarAdvance(Calendar,$D492,B493,"f",FALSE)</f>
        <v>43423</v>
      </c>
      <c r="E493" s="139">
        <f>_xll.qlInterestRateIndexValueDate(IndexON,D493)</f>
        <v>43423</v>
      </c>
      <c r="F493" s="155">
        <f>IFERROR(_xll.qlIndexFixing(IndexON,D493,TRUE,_xll.ohTrigger(RecalcTrigger,TriggerON)),NA())</f>
        <v>-3.060151527098931E-3</v>
      </c>
      <c r="H493" s="42">
        <f>_xll.qlCalendarAdvance(Calendar,$H492,B493,"f",FALSE)</f>
        <v>43423</v>
      </c>
      <c r="I493" s="139">
        <f>_xll.qlInterestRateIndexValueDate(Index1M,$H493)</f>
        <v>43425</v>
      </c>
      <c r="J493" s="144">
        <f>IFERROR(_xll.qlIndexFixing(Index1M,$H493,TRUE,_xll.ohTrigger(RecalcTrigger,Trigger1M)),NA())</f>
        <v>-3.0131219997597825E-3</v>
      </c>
      <c r="K493" s="44">
        <f>IFERROR(_xll.qlIndexFixing(Index3M,H493,TRUE,_xll.ohTrigger(RecalcTrigger,Trigger3M)),NA())</f>
        <v>-1.7897817015305221E-3</v>
      </c>
      <c r="L493" s="44">
        <f>IFERROR(_xll.qlIndexFixing(Index6M,$H493,TRUE,_xll.ohTrigger(RecalcTrigger,Trigger6M)),NA())</f>
        <v>-3.1173983962505455E-4</v>
      </c>
      <c r="M493" s="145">
        <f>IFERROR(_xll.qlIndexFixing(Index1Y,$H493,TRUE,_xll.ohTrigger(RecalcTrigger,Trigger1Y)),NA())</f>
        <v>1.4571516373695671E-3</v>
      </c>
      <c r="N493" s="144">
        <f>IFERROR(_xll.qlIndexFixing(ONIndex1M,I493,TRUE,_xll.ohTrigger(RecalcTrigger,Trigger1M)),NA())</f>
        <v>-3.0474468258878673E-3</v>
      </c>
      <c r="O493" s="44">
        <f>IFERROR(_xll.qlIndexFixing(ONIndex3M,I493,TRUE,_xll.ohTrigger(RecalcTrigger,Trigger3M)),NA())</f>
        <v>-1.9635686041930001E-3</v>
      </c>
      <c r="P493" s="44">
        <f>IFERROR(_xll.qlIndexFixing(ONIndex6M,I493,TRUE,_xll.ohTrigger(RecalcTrigger,Trigger6M)),NA())</f>
        <v>-6.9807776937658161E-4</v>
      </c>
      <c r="Q493" s="145">
        <f>IFERROR(_xll.qlIndexFixing(ONIndex1Y,I493,TRUE,_xll.ohTrigger(RecalcTrigger,Trigger1Y)),NA())</f>
        <v>5.7042211389024544E-4</v>
      </c>
    </row>
    <row r="494" spans="2:17" x14ac:dyDescent="0.2">
      <c r="B494" s="39" t="s">
        <v>17</v>
      </c>
      <c r="D494" s="42">
        <f>_xll.qlCalendarAdvance(Calendar,$D493,B494,"f",FALSE)</f>
        <v>43424</v>
      </c>
      <c r="E494" s="139">
        <f>_xll.qlInterestRateIndexValueDate(IndexON,D494)</f>
        <v>43424</v>
      </c>
      <c r="F494" s="155">
        <f>IFERROR(_xll.qlIndexFixing(IndexON,D494,TRUE,_xll.ohTrigger(RecalcTrigger,TriggerON)),NA())</f>
        <v>-3.0578922220758642E-3</v>
      </c>
      <c r="H494" s="42">
        <f>_xll.qlCalendarAdvance(Calendar,$H493,B494,"f",FALSE)</f>
        <v>43424</v>
      </c>
      <c r="I494" s="139">
        <f>_xll.qlInterestRateIndexValueDate(Index1M,$H494)</f>
        <v>43426</v>
      </c>
      <c r="J494" s="144">
        <f>IFERROR(_xll.qlIndexFixing(Index1M,$H494,TRUE,_xll.ohTrigger(RecalcTrigger,Trigger1M)),NA())</f>
        <v>-3.0070262665082836E-3</v>
      </c>
      <c r="K494" s="44">
        <f>IFERROR(_xll.qlIndexFixing(Index3M,H494,TRUE,_xll.ohTrigger(RecalcTrigger,Trigger3M)),NA())</f>
        <v>-1.7856211545049265E-3</v>
      </c>
      <c r="L494" s="44">
        <f>IFERROR(_xll.qlIndexFixing(Index6M,$H494,TRUE,_xll.ohTrigger(RecalcTrigger,Trigger6M)),NA())</f>
        <v>-3.0712697351916807E-4</v>
      </c>
      <c r="M494" s="145">
        <f>IFERROR(_xll.qlIndexFixing(Index1Y,$H494,TRUE,_xll.ohTrigger(RecalcTrigger,Trigger1Y)),NA())</f>
        <v>1.4624623594731811E-3</v>
      </c>
      <c r="N494" s="144">
        <f>IFERROR(_xll.qlIndexFixing(ONIndex1M,I494,TRUE,_xll.ohTrigger(RecalcTrigger,Trigger1M)),NA())</f>
        <v>-3.0417737205823414E-3</v>
      </c>
      <c r="O494" s="44">
        <f>IFERROR(_xll.qlIndexFixing(ONIndex3M,I494,TRUE,_xll.ohTrigger(RecalcTrigger,Trigger3M)),NA())</f>
        <v>-1.9563916824161254E-3</v>
      </c>
      <c r="P494" s="44">
        <f>IFERROR(_xll.qlIndexFixing(ONIndex6M,I494,TRUE,_xll.ohTrigger(RecalcTrigger,Trigger6M)),NA())</f>
        <v>-6.8977380791146459E-4</v>
      </c>
      <c r="Q494" s="145">
        <f>IFERROR(_xll.qlIndexFixing(ONIndex1Y,I494,TRUE,_xll.ohTrigger(RecalcTrigger,Trigger1Y)),NA())</f>
        <v>5.7478103524744029E-4</v>
      </c>
    </row>
    <row r="495" spans="2:17" x14ac:dyDescent="0.2">
      <c r="B495" s="39" t="s">
        <v>17</v>
      </c>
      <c r="D495" s="42">
        <f>_xll.qlCalendarAdvance(Calendar,$D494,B495,"f",FALSE)</f>
        <v>43425</v>
      </c>
      <c r="E495" s="139">
        <f>_xll.qlInterestRateIndexValueDate(IndexON,D495)</f>
        <v>43425</v>
      </c>
      <c r="F495" s="155">
        <f>IFERROR(_xll.qlIndexFixing(IndexON,D495,TRUE,_xll.ohTrigger(RecalcTrigger,TriggerON)),NA())</f>
        <v>-3.055589761333799E-3</v>
      </c>
      <c r="H495" s="42">
        <f>_xll.qlCalendarAdvance(Calendar,$H494,B495,"f",FALSE)</f>
        <v>43425</v>
      </c>
      <c r="I495" s="139">
        <f>_xll.qlInterestRateIndexValueDate(Index1M,$H495)</f>
        <v>43427</v>
      </c>
      <c r="J495" s="144">
        <f>IFERROR(_xll.qlIndexFixing(Index1M,$H495,TRUE,_xll.ohTrigger(RecalcTrigger,Trigger1M)),NA())</f>
        <v>-3.005564569989622E-3</v>
      </c>
      <c r="K495" s="44">
        <f>IFERROR(_xll.qlIndexFixing(Index3M,H495,TRUE,_xll.ohTrigger(RecalcTrigger,Trigger3M)),NA())</f>
        <v>-1.7771570823420441E-3</v>
      </c>
      <c r="L495" s="44">
        <f>IFERROR(_xll.qlIndexFixing(Index6M,$H495,TRUE,_xll.ohTrigger(RecalcTrigger,Trigger6M)),NA())</f>
        <v>-3.0250820748676746E-4</v>
      </c>
      <c r="M495" s="145">
        <f>IFERROR(_xll.qlIndexFixing(Index1Y,$H495,TRUE,_xll.ohTrigger(RecalcTrigger,Trigger1Y)),NA())</f>
        <v>1.4735147249349341E-3</v>
      </c>
      <c r="N495" s="144">
        <f>IFERROR(_xll.qlIndexFixing(ONIndex1M,I495,TRUE,_xll.ohTrigger(RecalcTrigger,Trigger1M)),NA())</f>
        <v>-3.0389029462440931E-3</v>
      </c>
      <c r="O495" s="44">
        <f>IFERROR(_xll.qlIndexFixing(ONIndex3M,I495,TRUE,_xll.ohTrigger(RecalcTrigger,Trigger3M)),NA())</f>
        <v>-1.9527563671273285E-3</v>
      </c>
      <c r="P495" s="44">
        <f>IFERROR(_xll.qlIndexFixing(ONIndex6M,I495,TRUE,_xll.ohTrigger(RecalcTrigger,Trigger6M)),NA())</f>
        <v>-6.856158590062833E-4</v>
      </c>
      <c r="Q495" s="145">
        <f>IFERROR(_xll.qlIndexFixing(ONIndex1Y,I495,TRUE,_xll.ohTrigger(RecalcTrigger,Trigger1Y)),NA())</f>
        <v>5.7709416269702274E-4</v>
      </c>
    </row>
    <row r="496" spans="2:17" x14ac:dyDescent="0.2">
      <c r="B496" s="39" t="s">
        <v>17</v>
      </c>
      <c r="D496" s="42">
        <f>_xll.qlCalendarAdvance(Calendar,$D495,B496,"f",FALSE)</f>
        <v>43426</v>
      </c>
      <c r="E496" s="139">
        <f>_xll.qlInterestRateIndexValueDate(IndexON,D496)</f>
        <v>43426</v>
      </c>
      <c r="F496" s="155">
        <f>IFERROR(_xll.qlIndexFixing(IndexON,D496,TRUE,_xll.ohTrigger(RecalcTrigger,TriggerON)),NA())</f>
        <v>-3.0532439374786335E-3</v>
      </c>
      <c r="H496" s="42">
        <f>_xll.qlCalendarAdvance(Calendar,$H495,B496,"f",FALSE)</f>
        <v>43426</v>
      </c>
      <c r="I496" s="139">
        <f>_xll.qlInterestRateIndexValueDate(Index1M,$H496)</f>
        <v>43430</v>
      </c>
      <c r="J496" s="144">
        <f>IFERROR(_xll.qlIndexFixing(Index1M,$H496,TRUE,_xll.ohTrigger(RecalcTrigger,Trigger1M)),NA())</f>
        <v>-2.9964427313555037E-3</v>
      </c>
      <c r="K496" s="44">
        <f>IFERROR(_xll.qlIndexFixing(Index3M,H496,TRUE,_xll.ohTrigger(RecalcTrigger,Trigger3M)),NA())</f>
        <v>-1.7688889860159236E-3</v>
      </c>
      <c r="L496" s="44">
        <f>IFERROR(_xll.qlIndexFixing(Index6M,$H496,TRUE,_xll.ohTrigger(RecalcTrigger,Trigger6M)),NA())</f>
        <v>-2.8620453081781453E-4</v>
      </c>
      <c r="M496" s="145">
        <f>IFERROR(_xll.qlIndexFixing(Index1Y,$H496,TRUE,_xll.ohTrigger(RecalcTrigger,Trigger1Y)),NA())</f>
        <v>1.4838209210426368E-3</v>
      </c>
      <c r="N496" s="144">
        <f>IFERROR(_xll.qlIndexFixing(ONIndex1M,I496,TRUE,_xll.ohTrigger(RecalcTrigger,Trigger1M)),NA())</f>
        <v>-3.0360193282996661E-3</v>
      </c>
      <c r="O496" s="44">
        <f>IFERROR(_xll.qlIndexFixing(ONIndex3M,I496,TRUE,_xll.ohTrigger(RecalcTrigger,Trigger3M)),NA())</f>
        <v>-1.9490960012369385E-3</v>
      </c>
      <c r="P496" s="44">
        <f>IFERROR(_xll.qlIndexFixing(ONIndex6M,I496,TRUE,_xll.ohTrigger(RecalcTrigger,Trigger6M)),NA())</f>
        <v>-6.8145476749492673E-4</v>
      </c>
      <c r="Q496" s="145">
        <f>IFERROR(_xll.qlIndexFixing(ONIndex1Y,I496,TRUE,_xll.ohTrigger(RecalcTrigger,Trigger1Y)),NA())</f>
        <v>5.7948791845063852E-4</v>
      </c>
    </row>
    <row r="497" spans="2:17" x14ac:dyDescent="0.2">
      <c r="B497" s="39" t="s">
        <v>17</v>
      </c>
      <c r="D497" s="42">
        <f>_xll.qlCalendarAdvance(Calendar,$D496,B497,"f",FALSE)</f>
        <v>43427</v>
      </c>
      <c r="E497" s="139">
        <f>_xll.qlInterestRateIndexValueDate(IndexON,D497)</f>
        <v>43427</v>
      </c>
      <c r="F497" s="155">
        <f>IFERROR(_xll.qlIndexFixing(IndexON,D497,TRUE,_xll.ohTrigger(RecalcTrigger,TriggerON)),NA())</f>
        <v>-3.0483808988801542E-3</v>
      </c>
      <c r="H497" s="42">
        <f>_xll.qlCalendarAdvance(Calendar,$H496,B497,"f",FALSE)</f>
        <v>43427</v>
      </c>
      <c r="I497" s="139">
        <f>_xll.qlInterestRateIndexValueDate(Index1M,$H497)</f>
        <v>43431</v>
      </c>
      <c r="J497" s="144">
        <f>IFERROR(_xll.qlIndexFixing(Index1M,$H497,TRUE,_xll.ohTrigger(RecalcTrigger,Trigger1M)),NA())</f>
        <v>-2.9949570038856344E-3</v>
      </c>
      <c r="K497" s="44">
        <f>IFERROR(_xll.qlIndexFixing(Index3M,H497,TRUE,_xll.ohTrigger(RecalcTrigger,Trigger3M)),NA())</f>
        <v>-1.7646847199302164E-3</v>
      </c>
      <c r="L497" s="44">
        <f>IFERROR(_xll.qlIndexFixing(Index6M,$H497,TRUE,_xll.ohTrigger(RecalcTrigger,Trigger6M)),NA())</f>
        <v>-2.839754104114481E-4</v>
      </c>
      <c r="M497" s="145">
        <f>IFERROR(_xll.qlIndexFixing(Index1Y,$H497,TRUE,_xll.ohTrigger(RecalcTrigger,Trigger1Y)),NA())</f>
        <v>1.4891884630526197E-3</v>
      </c>
      <c r="N497" s="144">
        <f>IFERROR(_xll.qlIndexFixing(ONIndex1M,I497,TRUE,_xll.ohTrigger(RecalcTrigger,Trigger1M)),NA())</f>
        <v>-3.0331228332958204E-3</v>
      </c>
      <c r="O497" s="44">
        <f>IFERROR(_xll.qlIndexFixing(ONIndex3M,I497,TRUE,_xll.ohTrigger(RecalcTrigger,Trigger3M)),NA())</f>
        <v>-1.9454104839855546E-3</v>
      </c>
      <c r="P497" s="44">
        <f>IFERROR(_xll.qlIndexFixing(ONIndex6M,I497,TRUE,_xll.ohTrigger(RecalcTrigger,Trigger6M)),NA())</f>
        <v>-6.7729055428067397E-4</v>
      </c>
      <c r="Q497" s="145">
        <f>IFERROR(_xll.qlIndexFixing(ONIndex1Y,I497,TRUE,_xll.ohTrigger(RecalcTrigger,Trigger1Y)),NA())</f>
        <v>5.8196276877531261E-4</v>
      </c>
    </row>
    <row r="498" spans="2:17" x14ac:dyDescent="0.2">
      <c r="B498" s="39" t="s">
        <v>17</v>
      </c>
      <c r="D498" s="42">
        <f>_xll.qlCalendarAdvance(Calendar,$D497,B498,"f",FALSE)</f>
        <v>43430</v>
      </c>
      <c r="E498" s="139">
        <f>_xll.qlInterestRateIndexValueDate(IndexON,D498)</f>
        <v>43430</v>
      </c>
      <c r="F498" s="155">
        <f>IFERROR(_xll.qlIndexFixing(IndexON,D498,TRUE,_xll.ohTrigger(RecalcTrigger,TriggerON)),NA())</f>
        <v>-3.0434228735165547E-3</v>
      </c>
      <c r="H498" s="42">
        <f>_xll.qlCalendarAdvance(Calendar,$H497,B498,"f",FALSE)</f>
        <v>43430</v>
      </c>
      <c r="I498" s="139">
        <f>_xll.qlInterestRateIndexValueDate(Index1M,$H498)</f>
        <v>43432</v>
      </c>
      <c r="J498" s="144">
        <f>IFERROR(_xll.qlIndexFixing(Index1M,$H498,TRUE,_xll.ohTrigger(RecalcTrigger,Trigger1M)),NA())</f>
        <v>-2.9918842179879057E-3</v>
      </c>
      <c r="K498" s="44">
        <f>IFERROR(_xll.qlIndexFixing(Index3M,H498,TRUE,_xll.ohTrigger(RecalcTrigger,Trigger3M)),NA())</f>
        <v>-1.7604724777099739E-3</v>
      </c>
      <c r="L498" s="44">
        <f>IFERROR(_xll.qlIndexFixing(Index6M,$H498,TRUE,_xll.ohTrigger(RecalcTrigger,Trigger6M)),NA())</f>
        <v>-2.7932769216957784E-4</v>
      </c>
      <c r="M498" s="145">
        <f>IFERROR(_xll.qlIndexFixing(Index1Y,$H498,TRUE,_xll.ohTrigger(RecalcTrigger,Trigger1Y)),NA())</f>
        <v>1.4945667455192363E-3</v>
      </c>
      <c r="N498" s="144">
        <f>IFERROR(_xll.qlIndexFixing(ONIndex1M,I498,TRUE,_xll.ohTrigger(RecalcTrigger,Trigger1M)),NA())</f>
        <v>-3.0272612967863211E-3</v>
      </c>
      <c r="O498" s="44">
        <f>IFERROR(_xll.qlIndexFixing(ONIndex3M,I498,TRUE,_xll.ohTrigger(RecalcTrigger,Trigger3M)),NA())</f>
        <v>-1.9379446761202956E-3</v>
      </c>
      <c r="P498" s="44">
        <f>IFERROR(_xll.qlIndexFixing(ONIndex6M,I498,TRUE,_xll.ohTrigger(RecalcTrigger,Trigger6M)),NA())</f>
        <v>-6.6895058581817324E-4</v>
      </c>
      <c r="Q498" s="145">
        <f>IFERROR(_xll.qlIndexFixing(ONIndex1Y,I498,TRUE,_xll.ohTrigger(RecalcTrigger,Trigger1Y)),NA())</f>
        <v>5.8718607349739216E-4</v>
      </c>
    </row>
    <row r="499" spans="2:17" x14ac:dyDescent="0.2">
      <c r="B499" s="39" t="s">
        <v>17</v>
      </c>
      <c r="D499" s="42">
        <f>_xll.qlCalendarAdvance(Calendar,$D498,B499,"f",FALSE)</f>
        <v>43431</v>
      </c>
      <c r="E499" s="139">
        <f>_xll.qlInterestRateIndexValueDate(IndexON,D499)</f>
        <v>43431</v>
      </c>
      <c r="F499" s="155">
        <f>IFERROR(_xll.qlIndexFixing(IndexON,D499,TRUE,_xll.ohTrigger(RecalcTrigger,TriggerON)),NA())</f>
        <v>-3.0408571302187326E-3</v>
      </c>
      <c r="H499" s="42">
        <f>_xll.qlCalendarAdvance(Calendar,$H498,B499,"f",FALSE)</f>
        <v>43431</v>
      </c>
      <c r="I499" s="139">
        <f>_xll.qlInterestRateIndexValueDate(Index1M,$H499)</f>
        <v>43433</v>
      </c>
      <c r="J499" s="144">
        <f>IFERROR(_xll.qlIndexFixing(Index1M,$H499,TRUE,_xll.ohTrigger(RecalcTrigger,Trigger1M)),NA())</f>
        <v>-2.9856109735355851E-3</v>
      </c>
      <c r="K499" s="44">
        <f>IFERROR(_xll.qlIndexFixing(Index3M,H499,TRUE,_xll.ohTrigger(RecalcTrigger,Trigger3M)),NA())</f>
        <v>-1.7584092120381811E-3</v>
      </c>
      <c r="L499" s="44">
        <f>IFERROR(_xll.qlIndexFixing(Index6M,$H499,TRUE,_xll.ohTrigger(RecalcTrigger,Trigger6M)),NA())</f>
        <v>-2.7467413164105313E-4</v>
      </c>
      <c r="M499" s="145">
        <f>IFERROR(_xll.qlIndexFixing(Index1Y,$H499,TRUE,_xll.ohTrigger(RecalcTrigger,Trigger1Y)),NA())</f>
        <v>1.4999555560587321E-3</v>
      </c>
      <c r="N499" s="144">
        <f>IFERROR(_xll.qlIndexFixing(ONIndex1M,I499,TRUE,_xll.ohTrigger(RecalcTrigger,Trigger1M)),NA())</f>
        <v>-3.0214074176582173E-3</v>
      </c>
      <c r="O499" s="44">
        <f>IFERROR(_xll.qlIndexFixing(ONIndex3M,I499,TRUE,_xll.ohTrigger(RecalcTrigger,Trigger3M)),NA())</f>
        <v>-1.9304148884602412E-3</v>
      </c>
      <c r="P499" s="44">
        <f>IFERROR(_xll.qlIndexFixing(ONIndex6M,I499,TRUE,_xll.ohTrigger(RecalcTrigger,Trigger6M)),NA())</f>
        <v>-6.6060291033398499E-4</v>
      </c>
      <c r="Q499" s="145">
        <f>IFERROR(_xll.qlIndexFixing(ONIndex1Y,I499,TRUE,_xll.ohTrigger(RecalcTrigger,Trigger1Y)),NA())</f>
        <v>5.9268244032573136E-4</v>
      </c>
    </row>
    <row r="500" spans="2:17" x14ac:dyDescent="0.2">
      <c r="B500" s="39" t="s">
        <v>17</v>
      </c>
      <c r="D500" s="42">
        <f>_xll.qlCalendarAdvance(Calendar,$D499,B500,"f",FALSE)</f>
        <v>43432</v>
      </c>
      <c r="E500" s="139">
        <f>_xll.qlInterestRateIndexValueDate(IndexON,D500)</f>
        <v>43432</v>
      </c>
      <c r="F500" s="155">
        <f>IFERROR(_xll.qlIndexFixing(IndexON,D500,TRUE,_xll.ohTrigger(RecalcTrigger,TriggerON)),NA())</f>
        <v>-3.0382467818412806E-3</v>
      </c>
      <c r="H500" s="42">
        <f>_xll.qlCalendarAdvance(Calendar,$H499,B500,"f",FALSE)</f>
        <v>43432</v>
      </c>
      <c r="I500" s="139">
        <f>_xll.qlInterestRateIndexValueDate(Index1M,$H500)</f>
        <v>43434</v>
      </c>
      <c r="J500" s="144">
        <f>IFERROR(_xll.qlIndexFixing(Index1M,$H500,TRUE,_xll.ohTrigger(RecalcTrigger,Trigger1M)),NA())</f>
        <v>-2.9841034749865693E-3</v>
      </c>
      <c r="K500" s="44">
        <f>IFERROR(_xll.qlIndexFixing(Index3M,H500,TRUE,_xll.ohTrigger(RecalcTrigger,Trigger3M)),NA())</f>
        <v>-1.7563409112497652E-3</v>
      </c>
      <c r="L500" s="44">
        <f>IFERROR(_xll.qlIndexFixing(Index6M,$H500,TRUE,_xll.ohTrigger(RecalcTrigger,Trigger6M)),NA())</f>
        <v>-2.6758943553039472E-4</v>
      </c>
      <c r="M500" s="145">
        <f>IFERROR(_xll.qlIndexFixing(Index1Y,$H500,TRUE,_xll.ohTrigger(RecalcTrigger,Trigger1Y)),NA())</f>
        <v>1.5024750854196391E-3</v>
      </c>
      <c r="N500" s="144">
        <f>IFERROR(_xll.qlIndexFixing(ONIndex1M,I500,TRUE,_xll.ohTrigger(RecalcTrigger,Trigger1M)),NA())</f>
        <v>-3.0184460383564371E-3</v>
      </c>
      <c r="O500" s="44">
        <f>IFERROR(_xll.qlIndexFixing(ONIndex3M,I500,TRUE,_xll.ohTrigger(RecalcTrigger,Trigger3M)),NA())</f>
        <v>-1.9266021042518844E-3</v>
      </c>
      <c r="P500" s="44">
        <f>IFERROR(_xll.qlIndexFixing(ONIndex6M,I500,TRUE,_xll.ohTrigger(RecalcTrigger,Trigger6M)),NA())</f>
        <v>-6.5642340778993002E-4</v>
      </c>
      <c r="Q500" s="145">
        <f>IFERROR(_xll.qlIndexFixing(ONIndex1Y,I500,TRUE,_xll.ohTrigger(RecalcTrigger,Trigger1Y)),NA())</f>
        <v>5.9556975703145554E-4</v>
      </c>
    </row>
    <row r="501" spans="2:17" x14ac:dyDescent="0.2">
      <c r="B501" s="39" t="s">
        <v>17</v>
      </c>
      <c r="D501" s="42">
        <f>_xll.qlCalendarAdvance(Calendar,$D500,B501,"f",FALSE)</f>
        <v>43433</v>
      </c>
      <c r="E501" s="139">
        <f>_xll.qlInterestRateIndexValueDate(IndexON,D501)</f>
        <v>43433</v>
      </c>
      <c r="F501" s="155">
        <f>IFERROR(_xll.qlIndexFixing(IndexON,D501,TRUE,_xll.ohTrigger(RecalcTrigger,TriggerON)),NA())</f>
        <v>-3.0355916215096812E-3</v>
      </c>
      <c r="H501" s="42">
        <f>_xll.qlCalendarAdvance(Calendar,$H500,B501,"f",FALSE)</f>
        <v>43433</v>
      </c>
      <c r="I501" s="139">
        <f>_xll.qlInterestRateIndexValueDate(Index1M,$H501)</f>
        <v>43437</v>
      </c>
      <c r="J501" s="144">
        <f>IFERROR(_xll.qlIndexFixing(Index1M,$H501,TRUE,_xll.ohTrigger(RecalcTrigger,Trigger1M)),NA())</f>
        <v>-2.9747226209420412E-3</v>
      </c>
      <c r="K501" s="44">
        <f>IFERROR(_xll.qlIndexFixing(Index3M,H501,TRUE,_xll.ohTrigger(RecalcTrigger,Trigger3M)),NA())</f>
        <v>-1.7414632212521862E-3</v>
      </c>
      <c r="L501" s="44">
        <f>IFERROR(_xll.qlIndexFixing(Index6M,$H501,TRUE,_xll.ohTrigger(RecalcTrigger,Trigger6M)),NA())</f>
        <v>-2.5356643561660197E-4</v>
      </c>
      <c r="M501" s="145">
        <f>IFERROR(_xll.qlIndexFixing(Index1Y,$H501,TRUE,_xll.ohTrigger(RecalcTrigger,Trigger1Y)),NA())</f>
        <v>1.5216117855292555E-3</v>
      </c>
      <c r="N501" s="144">
        <f>IFERROR(_xll.qlIndexFixing(ONIndex1M,I501,TRUE,_xll.ohTrigger(RecalcTrigger,Trigger1M)),NA())</f>
        <v>-3.0154715823949019E-3</v>
      </c>
      <c r="O501" s="44">
        <f>IFERROR(_xll.qlIndexFixing(ONIndex3M,I501,TRUE,_xll.ohTrigger(RecalcTrigger,Trigger3M)),NA())</f>
        <v>-1.9227635648855212E-3</v>
      </c>
      <c r="P501" s="44">
        <f>IFERROR(_xll.qlIndexFixing(ONIndex6M,I501,TRUE,_xll.ohTrigger(RecalcTrigger,Trigger6M)),NA())</f>
        <v>-6.5224091112092708E-4</v>
      </c>
      <c r="Q501" s="145">
        <f>IFERROR(_xll.qlIndexFixing(ONIndex1Y,I501,TRUE,_xll.ohTrigger(RecalcTrigger,Trigger1Y)),NA())</f>
        <v>5.9854096567057979E-4</v>
      </c>
    </row>
    <row r="502" spans="2:17" x14ac:dyDescent="0.2">
      <c r="B502" s="39" t="s">
        <v>17</v>
      </c>
      <c r="D502" s="42">
        <f>_xll.qlCalendarAdvance(Calendar,$D501,B502,"f",FALSE)</f>
        <v>43434</v>
      </c>
      <c r="E502" s="139">
        <f>_xll.qlInterestRateIndexValueDate(IndexON,D502)</f>
        <v>43434</v>
      </c>
      <c r="F502" s="155">
        <f>IFERROR(_xll.qlIndexFixing(IndexON,D502,TRUE,_xll.ohTrigger(RecalcTrigger,TriggerON)),NA())</f>
        <v>-3.0301053877623829E-3</v>
      </c>
      <c r="H502" s="42">
        <f>_xll.qlCalendarAdvance(Calendar,$H501,B502,"f",FALSE)</f>
        <v>43434</v>
      </c>
      <c r="I502" s="139">
        <f>_xll.qlInterestRateIndexValueDate(Index1M,$H502)</f>
        <v>43438</v>
      </c>
      <c r="J502" s="144">
        <f>IFERROR(_xll.qlIndexFixing(Index1M,$H502,TRUE,_xll.ohTrigger(RecalcTrigger,Trigger1M)),NA())</f>
        <v>-2.9715725510841779E-3</v>
      </c>
      <c r="K502" s="44">
        <f>IFERROR(_xll.qlIndexFixing(Index3M,H502,TRUE,_xll.ohTrigger(RecalcTrigger,Trigger3M)),NA())</f>
        <v>-1.7393730852601763E-3</v>
      </c>
      <c r="L502" s="44">
        <f>IFERROR(_xll.qlIndexFixing(Index6M,$H502,TRUE,_xll.ohTrigger(RecalcTrigger,Trigger6M)),NA())</f>
        <v>-2.4888025960079707E-4</v>
      </c>
      <c r="M502" s="145">
        <f>IFERROR(_xll.qlIndexFixing(Index1Y,$H502,TRUE,_xll.ohTrigger(RecalcTrigger,Trigger1Y)),NA())</f>
        <v>1.527050004930192E-3</v>
      </c>
      <c r="N502" s="144">
        <f>IFERROR(_xll.qlIndexFixing(ONIndex1M,I502,TRUE,_xll.ohTrigger(RecalcTrigger,Trigger1M)),NA())</f>
        <v>-3.0124840163203714E-3</v>
      </c>
      <c r="O502" s="44">
        <f>IFERROR(_xll.qlIndexFixing(ONIndex3M,I502,TRUE,_xll.ohTrigger(RecalcTrigger,Trigger3M)),NA())</f>
        <v>-1.9188991693219748E-3</v>
      </c>
      <c r="P502" s="44">
        <f>IFERROR(_xll.qlIndexFixing(ONIndex6M,I502,TRUE,_xll.ohTrigger(RecalcTrigger,Trigger6M)),NA())</f>
        <v>-6.4805544135015936E-4</v>
      </c>
      <c r="Q502" s="145">
        <f>IFERROR(_xll.qlIndexFixing(ONIndex1Y,I502,TRUE,_xll.ohTrigger(RecalcTrigger,Trigger1Y)),NA())</f>
        <v>6.0159653251012912E-4</v>
      </c>
    </row>
    <row r="503" spans="2:17" x14ac:dyDescent="0.2">
      <c r="B503" s="39" t="s">
        <v>17</v>
      </c>
      <c r="D503" s="42">
        <f>_xll.qlCalendarAdvance(Calendar,$D502,B503,"f",FALSE)</f>
        <v>43437</v>
      </c>
      <c r="E503" s="139">
        <f>_xll.qlInterestRateIndexValueDate(IndexON,D503)</f>
        <v>43437</v>
      </c>
      <c r="F503" s="155">
        <f>IFERROR(_xll.qlIndexFixing(IndexON,D503,TRUE,_xll.ohTrigger(RecalcTrigger,TriggerON)),NA())</f>
        <v>-3.0245187197142087E-3</v>
      </c>
      <c r="H503" s="42">
        <f>_xll.qlCalendarAdvance(Calendar,$H502,B503,"f",FALSE)</f>
        <v>43437</v>
      </c>
      <c r="I503" s="139">
        <f>_xll.qlInterestRateIndexValueDate(Index1M,$H503)</f>
        <v>43439</v>
      </c>
      <c r="J503" s="144">
        <f>IFERROR(_xll.qlIndexFixing(Index1M,$H503,TRUE,_xll.ohTrigger(RecalcTrigger,Trigger1M)),NA())</f>
        <v>-2.9651549957558517E-3</v>
      </c>
      <c r="K503" s="44">
        <f>IFERROR(_xll.qlIndexFixing(Index3M,H503,TRUE,_xll.ohTrigger(RecalcTrigger,Trigger3M)),NA())</f>
        <v>-1.735114835385243E-3</v>
      </c>
      <c r="L503" s="44">
        <f>IFERROR(_xll.qlIndexFixing(Index6M,$H503,TRUE,_xll.ohTrigger(RecalcTrigger,Trigger6M)),NA())</f>
        <v>-2.4418813228949181E-4</v>
      </c>
      <c r="M503" s="145">
        <f>IFERROR(_xll.qlIndexFixing(Index1Y,$H503,TRUE,_xll.ohTrigger(RecalcTrigger,Trigger1Y)),NA())</f>
        <v>1.5324974506505629E-3</v>
      </c>
      <c r="N503" s="144">
        <f>IFERROR(_xll.qlIndexFixing(ONIndex1M,I503,TRUE,_xll.ohTrigger(RecalcTrigger,Trigger1M)),NA())</f>
        <v>-3.0064399099316574E-3</v>
      </c>
      <c r="O503" s="44">
        <f>IFERROR(_xll.qlIndexFixing(ONIndex3M,I503,TRUE,_xll.ohTrigger(RecalcTrigger,Trigger3M)),NA())</f>
        <v>-1.9110735426819403E-3</v>
      </c>
      <c r="P503" s="44">
        <f>IFERROR(_xll.qlIndexFixing(ONIndex6M,I503,TRUE,_xll.ohTrigger(RecalcTrigger,Trigger6M)),NA())</f>
        <v>-6.3967356190630653E-4</v>
      </c>
      <c r="Q503" s="145">
        <f>IFERROR(_xll.qlIndexFixing(ONIndex1Y,I503,TRUE,_xll.ohTrigger(RecalcTrigger,Trigger1Y)),NA())</f>
        <v>6.0799221851759455E-4</v>
      </c>
    </row>
    <row r="504" spans="2:17" x14ac:dyDescent="0.2">
      <c r="B504" s="39" t="s">
        <v>17</v>
      </c>
      <c r="D504" s="42">
        <f>_xll.qlCalendarAdvance(Calendar,$D503,B504,"f",FALSE)</f>
        <v>43438</v>
      </c>
      <c r="E504" s="139">
        <f>_xll.qlInterestRateIndexValueDate(IndexON,D504)</f>
        <v>43438</v>
      </c>
      <c r="F504" s="155">
        <f>IFERROR(_xll.qlIndexFixing(IndexON,D504,TRUE,_xll.ohTrigger(RecalcTrigger,TriggerON)),NA())</f>
        <v>-3.0216363941759639E-3</v>
      </c>
      <c r="H504" s="42">
        <f>_xll.qlCalendarAdvance(Calendar,$H503,B504,"f",FALSE)</f>
        <v>43438</v>
      </c>
      <c r="I504" s="139">
        <f>_xll.qlInterestRateIndexValueDate(Index1M,$H504)</f>
        <v>43440</v>
      </c>
      <c r="J504" s="144">
        <f>IFERROR(_xll.qlIndexFixing(Index1M,$H504,TRUE,_xll.ohTrigger(RecalcTrigger,Trigger1M)),NA())</f>
        <v>-2.9636074265174117E-3</v>
      </c>
      <c r="K504" s="44">
        <f>IFERROR(_xll.qlIndexFixing(Index3M,H504,TRUE,_xll.ohTrigger(RecalcTrigger,Trigger3M)),NA())</f>
        <v>-1.7308506150159886E-3</v>
      </c>
      <c r="L504" s="44">
        <f>IFERROR(_xll.qlIndexFixing(Index6M,$H504,TRUE,_xll.ohTrigger(RecalcTrigger,Trigger6M)),NA())</f>
        <v>-2.3949003554905976E-4</v>
      </c>
      <c r="M504" s="145">
        <f>IFERROR(_xll.qlIndexFixing(Index1Y,$H504,TRUE,_xll.ohTrigger(RecalcTrigger,Trigger1Y)),NA())</f>
        <v>1.5379539011551398E-3</v>
      </c>
      <c r="N504" s="144">
        <f>IFERROR(_xll.qlIndexFixing(ONIndex1M,I504,TRUE,_xll.ohTrigger(RecalcTrigger,Trigger1M)),NA())</f>
        <v>-3.0004019861440412E-3</v>
      </c>
      <c r="O504" s="44">
        <f>IFERROR(_xll.qlIndexFixing(ONIndex3M,I504,TRUE,_xll.ohTrigger(RecalcTrigger,Trigger3M)),NA())</f>
        <v>-1.9031810123060211E-3</v>
      </c>
      <c r="P504" s="44">
        <f>IFERROR(_xll.qlIndexFixing(ONIndex6M,I504,TRUE,_xll.ohTrigger(RecalcTrigger,Trigger6M)),NA())</f>
        <v>-6.3128425838776536E-4</v>
      </c>
      <c r="Q504" s="145">
        <f>IFERROR(_xll.qlIndexFixing(ONIndex1Y,I504,TRUE,_xll.ohTrigger(RecalcTrigger,Trigger1Y)),NA())</f>
        <v>6.1467170737294907E-4</v>
      </c>
    </row>
    <row r="505" spans="2:17" x14ac:dyDescent="0.2">
      <c r="B505" s="39" t="s">
        <v>17</v>
      </c>
      <c r="D505" s="42">
        <f>_xll.qlCalendarAdvance(Calendar,$D504,B505,"f",FALSE)</f>
        <v>43439</v>
      </c>
      <c r="E505" s="139">
        <f>_xll.qlInterestRateIndexValueDate(IndexON,D505)</f>
        <v>43439</v>
      </c>
      <c r="F505" s="155">
        <f>IFERROR(_xll.qlIndexFixing(IndexON,D505,TRUE,_xll.ohTrigger(RecalcTrigger,TriggerON)),NA())</f>
        <v>-3.0187080143573297E-3</v>
      </c>
      <c r="H505" s="42">
        <f>_xll.qlCalendarAdvance(Calendar,$H504,B505,"f",FALSE)</f>
        <v>43439</v>
      </c>
      <c r="I505" s="139">
        <f>_xll.qlInterestRateIndexValueDate(Index1M,$H505)</f>
        <v>43441</v>
      </c>
      <c r="J505" s="144">
        <f>IFERROR(_xll.qlIndexFixing(Index1M,$H505,TRUE,_xll.ohTrigger(RecalcTrigger,Trigger1M)),NA())</f>
        <v>-2.9620555488437065E-3</v>
      </c>
      <c r="K505" s="44">
        <f>IFERROR(_xll.qlIndexFixing(Index3M,H505,TRUE,_xll.ohTrigger(RecalcTrigger,Trigger3M)),NA())</f>
        <v>-1.7265807001360933E-3</v>
      </c>
      <c r="L505" s="44">
        <f>IFERROR(_xll.qlIndexFixing(Index6M,$H505,TRUE,_xll.ohTrigger(RecalcTrigger,Trigger6M)),NA())</f>
        <v>-2.347859511314604E-4</v>
      </c>
      <c r="M505" s="145">
        <f>IFERROR(_xll.qlIndexFixing(Index1Y,$H505,TRUE,_xll.ohTrigger(RecalcTrigger,Trigger1Y)),NA())</f>
        <v>1.549213906431858E-3</v>
      </c>
      <c r="N505" s="144">
        <f>IFERROR(_xll.qlIndexFixing(ONIndex1M,I505,TRUE,_xll.ohTrigger(RecalcTrigger,Trigger1M)),NA())</f>
        <v>-2.9973483706635662E-3</v>
      </c>
      <c r="O505" s="44">
        <f>IFERROR(_xll.qlIndexFixing(ONIndex3M,I505,TRUE,_xll.ohTrigger(RecalcTrigger,Trigger3M)),NA())</f>
        <v>-1.8991858259642669E-3</v>
      </c>
      <c r="P505" s="44">
        <f>IFERROR(_xll.qlIndexFixing(ONIndex6M,I505,TRUE,_xll.ohTrigger(RecalcTrigger,Trigger6M)),NA())</f>
        <v>-6.2708424257262863E-4</v>
      </c>
      <c r="Q505" s="145">
        <f>IFERROR(_xll.qlIndexFixing(ONIndex1Y,I505,TRUE,_xll.ohTrigger(RecalcTrigger,Trigger1Y)),NA())</f>
        <v>6.1815605914006255E-4</v>
      </c>
    </row>
    <row r="506" spans="2:17" x14ac:dyDescent="0.2">
      <c r="B506" s="39" t="s">
        <v>17</v>
      </c>
      <c r="D506" s="42">
        <f>_xll.qlCalendarAdvance(Calendar,$D505,B506,"f",FALSE)</f>
        <v>43440</v>
      </c>
      <c r="E506" s="139">
        <f>_xll.qlInterestRateIndexValueDate(IndexON,D506)</f>
        <v>43440</v>
      </c>
      <c r="F506" s="155">
        <f>IFERROR(_xll.qlIndexFixing(IndexON,D506,TRUE,_xll.ohTrigger(RecalcTrigger,TriggerON)),NA())</f>
        <v>-3.0157333735436609E-3</v>
      </c>
      <c r="H506" s="42">
        <f>_xll.qlCalendarAdvance(Calendar,$H505,B506,"f",FALSE)</f>
        <v>43440</v>
      </c>
      <c r="I506" s="139">
        <f>_xll.qlInterestRateIndexValueDate(Index1M,$H506)</f>
        <v>43444</v>
      </c>
      <c r="J506" s="144">
        <f>IFERROR(_xll.qlIndexFixing(Index1M,$H506,TRUE,_xll.ohTrigger(RecalcTrigger,Trigger1M)),NA())</f>
        <v>-2.9524422605931022E-3</v>
      </c>
      <c r="K506" s="44">
        <f>IFERROR(_xll.qlIndexFixing(Index3M,H506,TRUE,_xll.ohTrigger(RecalcTrigger,Trigger3M)),NA())</f>
        <v>-1.7115696442586167E-3</v>
      </c>
      <c r="L506" s="44">
        <f>IFERROR(_xll.qlIndexFixing(Index6M,$H506,TRUE,_xll.ohTrigger(RecalcTrigger,Trigger6M)),NA())</f>
        <v>-2.2063758761553106E-4</v>
      </c>
      <c r="M506" s="145">
        <f>IFERROR(_xll.qlIndexFixing(Index1Y,$H506,TRUE,_xll.ohTrigger(RecalcTrigger,Trigger1Y)),NA())</f>
        <v>1.5598652745358269E-3</v>
      </c>
      <c r="N506" s="144">
        <f>IFERROR(_xll.qlIndexFixing(ONIndex1M,I506,TRUE,_xll.ohTrigger(RecalcTrigger,Trigger1M)),NA())</f>
        <v>-2.9942814454297917E-3</v>
      </c>
      <c r="O506" s="44">
        <f>IFERROR(_xll.qlIndexFixing(ONIndex3M,I506,TRUE,_xll.ohTrigger(RecalcTrigger,Trigger3M)),NA())</f>
        <v>-1.8951641793485408E-3</v>
      </c>
      <c r="P506" s="44">
        <f>IFERROR(_xll.qlIndexFixing(ONIndex6M,I506,TRUE,_xll.ohTrigger(RecalcTrigger,Trigger6M)),NA())</f>
        <v>-6.2288138143351546E-4</v>
      </c>
      <c r="Q506" s="145">
        <f>IFERROR(_xll.qlIndexFixing(ONIndex1Y,I506,TRUE,_xll.ohTrigger(RecalcTrigger,Trigger1Y)),NA())</f>
        <v>6.2172756654987893E-4</v>
      </c>
    </row>
    <row r="507" spans="2:17" x14ac:dyDescent="0.2">
      <c r="B507" s="39" t="s">
        <v>17</v>
      </c>
      <c r="D507" s="42">
        <f>_xll.qlCalendarAdvance(Calendar,$D506,B507,"f",FALSE)</f>
        <v>43441</v>
      </c>
      <c r="E507" s="139">
        <f>_xll.qlInterestRateIndexValueDate(IndexON,D507)</f>
        <v>43441</v>
      </c>
      <c r="F507" s="155">
        <f>IFERROR(_xll.qlIndexFixing(IndexON,D507,TRUE,_xll.ohTrigger(RecalcTrigger,TriggerON)),NA())</f>
        <v>-3.0096036923810132E-3</v>
      </c>
      <c r="H507" s="42">
        <f>_xll.qlCalendarAdvance(Calendar,$H506,B507,"f",FALSE)</f>
        <v>43441</v>
      </c>
      <c r="I507" s="139">
        <f>_xll.qlInterestRateIndexValueDate(Index1M,$H507)</f>
        <v>43445</v>
      </c>
      <c r="J507" s="144">
        <f>IFERROR(_xll.qlIndexFixing(Index1M,$H507,TRUE,_xll.ohTrigger(RecalcTrigger,Trigger1M)),NA())</f>
        <v>-2.9492173120526295E-3</v>
      </c>
      <c r="K507" s="44">
        <f>IFERROR(_xll.qlIndexFixing(Index3M,H507,TRUE,_xll.ohTrigger(RecalcTrigger,Trigger3M)),NA())</f>
        <v>-1.7094496662584113E-3</v>
      </c>
      <c r="L507" s="44">
        <f>IFERROR(_xll.qlIndexFixing(Index6M,$H507,TRUE,_xll.ohTrigger(RecalcTrigger,Trigger6M)),NA())</f>
        <v>-2.1590936772057875E-4</v>
      </c>
      <c r="M507" s="145">
        <f>IFERROR(_xll.qlIndexFixing(Index1Y,$H507,TRUE,_xll.ohTrigger(RecalcTrigger,Trigger1Y)),NA())</f>
        <v>1.565363380158991E-3</v>
      </c>
      <c r="N507" s="144">
        <f>IFERROR(_xll.qlIndexFixing(ONIndex1M,I507,TRUE,_xll.ohTrigger(RecalcTrigger,Trigger1M)),NA())</f>
        <v>-2.9912011770294455E-3</v>
      </c>
      <c r="O507" s="44">
        <f>IFERROR(_xll.qlIndexFixing(ONIndex3M,I507,TRUE,_xll.ohTrigger(RecalcTrigger,Trigger3M)),NA())</f>
        <v>-1.8911159719392501E-3</v>
      </c>
      <c r="P507" s="44">
        <f>IFERROR(_xll.qlIndexFixing(ONIndex6M,I507,TRUE,_xll.ohTrigger(RecalcTrigger,Trigger6M)),NA())</f>
        <v>-6.1867569599360905E-4</v>
      </c>
      <c r="Q507" s="145">
        <f>IFERROR(_xll.qlIndexFixing(ONIndex1Y,I507,TRUE,_xll.ohTrigger(RecalcTrigger,Trigger1Y)),NA())</f>
        <v>6.2538669586942319E-4</v>
      </c>
    </row>
    <row r="508" spans="2:17" x14ac:dyDescent="0.2">
      <c r="B508" s="39" t="s">
        <v>17</v>
      </c>
      <c r="D508" s="42">
        <f>_xll.qlCalendarAdvance(Calendar,$D507,B508,"f",FALSE)</f>
        <v>43444</v>
      </c>
      <c r="E508" s="139">
        <f>_xll.qlInterestRateIndexValueDate(IndexON,D508)</f>
        <v>43444</v>
      </c>
      <c r="F508" s="155">
        <f>IFERROR(_xll.qlIndexFixing(IndexON,D508,TRUE,_xll.ohTrigger(RecalcTrigger,TriggerON)),NA())</f>
        <v>-3.0033680586116773E-3</v>
      </c>
      <c r="H508" s="42">
        <f>_xll.qlCalendarAdvance(Calendar,$H507,B508,"f",FALSE)</f>
        <v>43444</v>
      </c>
      <c r="I508" s="139">
        <f>_xll.qlInterestRateIndexValueDate(Index1M,$H508)</f>
        <v>43446</v>
      </c>
      <c r="J508" s="144">
        <f>IFERROR(_xll.qlIndexFixing(Index1M,$H508,TRUE,_xll.ohTrigger(RecalcTrigger,Trigger1M)),NA())</f>
        <v>-2.9426646581151321E-3</v>
      </c>
      <c r="K508" s="44">
        <f>IFERROR(_xll.qlIndexFixing(Index3M,H508,TRUE,_xll.ohTrigger(RecalcTrigger,Trigger3M)),NA())</f>
        <v>-1.7051554696592142E-3</v>
      </c>
      <c r="L508" s="44">
        <f>IFERROR(_xll.qlIndexFixing(Index6M,$H508,TRUE,_xll.ohTrigger(RecalcTrigger,Trigger6M)),NA())</f>
        <v>-2.1117506719446302E-4</v>
      </c>
      <c r="M508" s="145">
        <f>IFERROR(_xll.qlIndexFixing(Index1Y,$H508,TRUE,_xll.ohTrigger(RecalcTrigger,Trigger1Y)),NA())</f>
        <v>1.5708691338907127E-3</v>
      </c>
      <c r="N508" s="144">
        <f>IFERROR(_xll.qlIndexFixing(ONIndex1M,I508,TRUE,_xll.ohTrigger(RecalcTrigger,Trigger1M)),NA())</f>
        <v>-2.9849712466445411E-3</v>
      </c>
      <c r="O508" s="44">
        <f>IFERROR(_xll.qlIndexFixing(ONIndex3M,I508,TRUE,_xll.ohTrigger(RecalcTrigger,Trigger3M)),NA())</f>
        <v>-1.8829206688364408E-3</v>
      </c>
      <c r="P508" s="44">
        <f>IFERROR(_xll.qlIndexFixing(ONIndex6M,I508,TRUE,_xll.ohTrigger(RecalcTrigger,Trigger6M)),NA())</f>
        <v>-6.1025398280012411E-4</v>
      </c>
      <c r="Q508" s="145">
        <f>IFERROR(_xll.qlIndexFixing(ONIndex1Y,I508,TRUE,_xll.ohTrigger(RecalcTrigger,Trigger1Y)),NA())</f>
        <v>6.3300047190573139E-4</v>
      </c>
    </row>
    <row r="509" spans="2:17" x14ac:dyDescent="0.2">
      <c r="B509" s="39" t="s">
        <v>17</v>
      </c>
      <c r="D509" s="42">
        <f>_xll.qlCalendarAdvance(Calendar,$D508,B509,"f",FALSE)</f>
        <v>43445</v>
      </c>
      <c r="E509" s="139">
        <f>_xll.qlInterestRateIndexValueDate(IndexON,D509)</f>
        <v>43445</v>
      </c>
      <c r="F509" s="155">
        <f>IFERROR(_xll.qlIndexFixing(IndexON,D509,TRUE,_xll.ohTrigger(RecalcTrigger,TriggerON)),NA())</f>
        <v>-3.0001590068673423E-3</v>
      </c>
      <c r="H509" s="42">
        <f>_xll.qlCalendarAdvance(Calendar,$H508,B509,"f",FALSE)</f>
        <v>43445</v>
      </c>
      <c r="I509" s="139">
        <f>_xll.qlInterestRateIndexValueDate(Index1M,$H509)</f>
        <v>43447</v>
      </c>
      <c r="J509" s="144">
        <f>IFERROR(_xll.qlIndexFixing(Index1M,$H509,TRUE,_xll.ohTrigger(RecalcTrigger,Trigger1M)),NA())</f>
        <v>-2.9410760957612747E-3</v>
      </c>
      <c r="K509" s="44">
        <f>IFERROR(_xll.qlIndexFixing(Index3M,H509,TRUE,_xll.ohTrigger(RecalcTrigger,Trigger3M)),NA())</f>
        <v>-1.700857265099831E-3</v>
      </c>
      <c r="L509" s="44">
        <f>IFERROR(_xll.qlIndexFixing(Index6M,$H509,TRUE,_xll.ohTrigger(RecalcTrigger,Trigger6M)),NA())</f>
        <v>-2.0643466710397722E-4</v>
      </c>
      <c r="M509" s="145">
        <f>IFERROR(_xll.qlIndexFixing(Index1Y,$H509,TRUE,_xll.ohTrigger(RecalcTrigger,Trigger1Y)),NA())</f>
        <v>1.5763823050405662E-3</v>
      </c>
      <c r="N509" s="144">
        <f>IFERROR(_xll.qlIndexFixing(ONIndex1M,I509,TRUE,_xll.ohTrigger(RecalcTrigger,Trigger1M)),NA())</f>
        <v>-2.9787460074937044E-3</v>
      </c>
      <c r="O509" s="44">
        <f>IFERROR(_xll.qlIndexFixing(ONIndex3M,I509,TRUE,_xll.ohTrigger(RecalcTrigger,Trigger3M)),NA())</f>
        <v>-1.8746555192983294E-3</v>
      </c>
      <c r="P509" s="44">
        <f>IFERROR(_xll.qlIndexFixing(ONIndex6M,I509,TRUE,_xll.ohTrigger(RecalcTrigger,Trigger6M)),NA())</f>
        <v>-6.0182513676565463E-4</v>
      </c>
      <c r="Q509" s="145">
        <f>IFERROR(_xll.qlIndexFixing(ONIndex1Y,I509,TRUE,_xll.ohTrigger(RecalcTrigger,Trigger1Y)),NA())</f>
        <v>6.4090875742550679E-4</v>
      </c>
    </row>
    <row r="510" spans="2:17" x14ac:dyDescent="0.2">
      <c r="B510" s="39" t="s">
        <v>17</v>
      </c>
      <c r="D510" s="42">
        <f>_xll.qlCalendarAdvance(Calendar,$D509,B510,"f",FALSE)</f>
        <v>43446</v>
      </c>
      <c r="E510" s="139">
        <f>_xll.qlInterestRateIndexValueDate(IndexON,D510)</f>
        <v>43446</v>
      </c>
      <c r="F510" s="155">
        <f>IFERROR(_xll.qlIndexFixing(IndexON,D510,TRUE,_xll.ohTrigger(RecalcTrigger,TriggerON)),NA())</f>
        <v>-2.9969024518017306E-3</v>
      </c>
      <c r="H510" s="42">
        <f>_xll.qlCalendarAdvance(Calendar,$H509,B510,"f",FALSE)</f>
        <v>43446</v>
      </c>
      <c r="I510" s="139">
        <f>_xll.qlInterestRateIndexValueDate(Index1M,$H510)</f>
        <v>43448</v>
      </c>
      <c r="J510" s="144">
        <f>IFERROR(_xll.qlIndexFixing(Index1M,$H510,TRUE,_xll.ohTrigger(RecalcTrigger,Trigger1M)),NA())</f>
        <v>-2.9394835815071785E-3</v>
      </c>
      <c r="K510" s="44">
        <f>IFERROR(_xll.qlIndexFixing(Index3M,H510,TRUE,_xll.ohTrigger(RecalcTrigger,Trigger3M)),NA())</f>
        <v>-1.6965553387811028E-3</v>
      </c>
      <c r="L510" s="44">
        <f>IFERROR(_xll.qlIndexFixing(Index6M,$H510,TRUE,_xll.ohTrigger(RecalcTrigger,Trigger6M)),NA())</f>
        <v>-2.0168814840347717E-4</v>
      </c>
      <c r="M510" s="145">
        <f>IFERROR(_xll.qlIndexFixing(Index1Y,$H510,TRUE,_xll.ohTrigger(RecalcTrigger,Trigger1Y)),NA())</f>
        <v>1.5877275254196899E-3</v>
      </c>
      <c r="N510" s="144">
        <f>IFERROR(_xll.qlIndexFixing(ONIndex1M,I510,TRUE,_xll.ohTrigger(RecalcTrigger,Trigger1M)),NA())</f>
        <v>-2.9755985244994676E-3</v>
      </c>
      <c r="O510" s="44">
        <f>IFERROR(_xll.qlIndexFixing(ONIndex3M,I510,TRUE,_xll.ohTrigger(RecalcTrigger,Trigger3M)),NA())</f>
        <v>-1.870472997129724E-3</v>
      </c>
      <c r="P510" s="44">
        <f>IFERROR(_xll.qlIndexFixing(ONIndex6M,I510,TRUE,_xll.ohTrigger(RecalcTrigger,Trigger6M)),NA())</f>
        <v>-5.9760564856681242E-4</v>
      </c>
      <c r="Q510" s="145">
        <f>IFERROR(_xll.qlIndexFixing(ONIndex1Y,I510,TRUE,_xll.ohTrigger(RecalcTrigger,Trigger1Y)),NA())</f>
        <v>6.4501299005925716E-4</v>
      </c>
    </row>
    <row r="511" spans="2:17" x14ac:dyDescent="0.2">
      <c r="B511" s="39" t="s">
        <v>17</v>
      </c>
      <c r="D511" s="42">
        <f>_xll.qlCalendarAdvance(Calendar,$D510,B511,"f",FALSE)</f>
        <v>43447</v>
      </c>
      <c r="E511" s="139">
        <f>_xll.qlInterestRateIndexValueDate(IndexON,D511)</f>
        <v>43447</v>
      </c>
      <c r="F511" s="155">
        <f>IFERROR(_xll.qlIndexFixing(IndexON,D511,TRUE,_xll.ohTrigger(RecalcTrigger,TriggerON)),NA())</f>
        <v>-2.9935981867001971E-3</v>
      </c>
      <c r="H511" s="42">
        <f>_xll.qlCalendarAdvance(Calendar,$H510,B511,"f",FALSE)</f>
        <v>43447</v>
      </c>
      <c r="I511" s="139">
        <f>_xll.qlInterestRateIndexValueDate(Index1M,$H511)</f>
        <v>43451</v>
      </c>
      <c r="J511" s="144">
        <f>IFERROR(_xll.qlIndexFixing(Index1M,$H511,TRUE,_xll.ohTrigger(RecalcTrigger,Trigger1M)),NA())</f>
        <v>-2.9296655909524347E-3</v>
      </c>
      <c r="K511" s="44">
        <f>IFERROR(_xll.qlIndexFixing(Index3M,H511,TRUE,_xll.ohTrigger(RecalcTrigger,Trigger3M)),NA())</f>
        <v>-1.681454128307286E-3</v>
      </c>
      <c r="L511" s="44">
        <f>IFERROR(_xll.qlIndexFixing(Index6M,$H511,TRUE,_xll.ohTrigger(RecalcTrigger,Trigger6M)),NA())</f>
        <v>-1.8741168845320895E-4</v>
      </c>
      <c r="M511" s="145">
        <f>IFERROR(_xll.qlIndexFixing(Index1Y,$H511,TRUE,_xll.ohTrigger(RecalcTrigger,Trigger1Y)),NA())</f>
        <v>1.5985045042319803E-3</v>
      </c>
      <c r="N511" s="144">
        <f>IFERROR(_xll.qlIndexFixing(ONIndex1M,I511,TRUE,_xll.ohTrigger(RecalcTrigger,Trigger1M)),NA())</f>
        <v>-2.9724374987383229E-3</v>
      </c>
      <c r="O511" s="44">
        <f>IFERROR(_xll.qlIndexFixing(ONIndex3M,I511,TRUE,_xll.ohTrigger(RecalcTrigger,Trigger3M)),NA())</f>
        <v>-1.8662672931446522E-3</v>
      </c>
      <c r="P511" s="44">
        <f>IFERROR(_xll.qlIndexFixing(ONIndex6M,I511,TRUE,_xll.ohTrigger(RecalcTrigger,Trigger6M)),NA())</f>
        <v>-5.9338346376502926E-4</v>
      </c>
      <c r="Q511" s="145">
        <f>IFERROR(_xll.qlIndexFixing(ONIndex1Y,I511,TRUE,_xll.ohTrigger(RecalcTrigger,Trigger1Y)),NA())</f>
        <v>6.492076421249493E-4</v>
      </c>
    </row>
    <row r="512" spans="2:17" x14ac:dyDescent="0.2">
      <c r="B512" s="39" t="s">
        <v>17</v>
      </c>
      <c r="D512" s="42">
        <f>_xll.qlCalendarAdvance(Calendar,$D511,B512,"f",FALSE)</f>
        <v>43448</v>
      </c>
      <c r="E512" s="139">
        <f>_xll.qlInterestRateIndexValueDate(IndexON,D512)</f>
        <v>43448</v>
      </c>
      <c r="F512" s="155">
        <f>IFERROR(_xll.qlIndexFixing(IndexON,D512,TRUE,_xll.ohTrigger(RecalcTrigger,TriggerON)),NA())</f>
        <v>-2.9868048060688324E-3</v>
      </c>
      <c r="H512" s="42">
        <f>_xll.qlCalendarAdvance(Calendar,$H511,B512,"f",FALSE)</f>
        <v>43448</v>
      </c>
      <c r="I512" s="139">
        <f>_xll.qlInterestRateIndexValueDate(Index1M,$H512)</f>
        <v>43452</v>
      </c>
      <c r="J512" s="144">
        <f>IFERROR(_xll.qlIndexFixing(Index1M,$H512,TRUE,_xll.ohTrigger(RecalcTrigger,Trigger1M)),NA())</f>
        <v>-2.9263751172885705E-3</v>
      </c>
      <c r="K512" s="44">
        <f>IFERROR(_xll.qlIndexFixing(Index3M,H512,TRUE,_xll.ohTrigger(RecalcTrigger,Trigger3M)),NA())</f>
        <v>-1.6793161910166887E-3</v>
      </c>
      <c r="L512" s="44">
        <f>IFERROR(_xll.qlIndexFixing(Index6M,$H512,TRUE,_xll.ohTrigger(RecalcTrigger,Trigger6M)),NA())</f>
        <v>-1.8264050255673077E-4</v>
      </c>
      <c r="M512" s="145">
        <f>IFERROR(_xll.qlIndexFixing(Index1Y,$H512,TRUE,_xll.ohTrigger(RecalcTrigger,Trigger1Y)),NA())</f>
        <v>1.6040512563333326E-3</v>
      </c>
      <c r="N512" s="144">
        <f>IFERROR(_xll.qlIndexFixing(ONIndex1M,I512,TRUE,_xll.ohTrigger(RecalcTrigger,Trigger1M)),NA())</f>
        <v>-2.9692628969568702E-3</v>
      </c>
      <c r="O512" s="44">
        <f>IFERROR(_xll.qlIndexFixing(ONIndex3M,I512,TRUE,_xll.ohTrigger(RecalcTrigger,Trigger3M)),NA())</f>
        <v>-1.8620542834035803E-3</v>
      </c>
      <c r="P512" s="44">
        <f>IFERROR(_xll.qlIndexFixing(ONIndex6M,I512,TRUE,_xll.ohTrigger(RecalcTrigger,Trigger6M)),NA())</f>
        <v>-5.8915860334352033E-4</v>
      </c>
      <c r="Q512" s="145">
        <f>IFERROR(_xll.qlIndexFixing(ONIndex1Y,I512,TRUE,_xll.ohTrigger(RecalcTrigger,Trigger1Y)),NA())</f>
        <v>6.5349317980967214E-4</v>
      </c>
    </row>
    <row r="513" spans="2:17" x14ac:dyDescent="0.2">
      <c r="B513" s="39" t="s">
        <v>17</v>
      </c>
      <c r="D513" s="42">
        <f>_xll.qlCalendarAdvance(Calendar,$D512,B513,"f",FALSE)</f>
        <v>43451</v>
      </c>
      <c r="E513" s="139">
        <f>_xll.qlInterestRateIndexValueDate(IndexON,D513)</f>
        <v>43451</v>
      </c>
      <c r="F513" s="155">
        <f>IFERROR(_xll.qlIndexFixing(IndexON,D513,TRUE,_xll.ohTrigger(RecalcTrigger,TriggerON)),NA())</f>
        <v>-2.9798998828489687E-3</v>
      </c>
      <c r="H513" s="42">
        <f>_xll.qlCalendarAdvance(Calendar,$H512,B513,"f",FALSE)</f>
        <v>43451</v>
      </c>
      <c r="I513" s="139">
        <f>_xll.qlInterestRateIndexValueDate(Index1M,$H513)</f>
        <v>43453</v>
      </c>
      <c r="J513" s="144">
        <f>IFERROR(_xll.qlIndexFixing(Index1M,$H513,TRUE,_xll.ohTrigger(RecalcTrigger,Trigger1M)),NA())</f>
        <v>-2.9197038841602663E-3</v>
      </c>
      <c r="K513" s="44">
        <f>IFERROR(_xll.qlIndexFixing(Index3M,H513,TRUE,_xll.ohTrigger(RecalcTrigger,Trigger3M)),NA())</f>
        <v>-1.6749999999992049E-3</v>
      </c>
      <c r="L513" s="44">
        <f>IFERROR(_xll.qlIndexFixing(Index6M,$H513,TRUE,_xll.ohTrigger(RecalcTrigger,Trigger6M)),NA())</f>
        <v>-1.77863101104051E-4</v>
      </c>
      <c r="M513" s="145">
        <f>IFERROR(_xll.qlIndexFixing(Index1Y,$H513,TRUE,_xll.ohTrigger(RecalcTrigger,Trigger1Y)),NA())</f>
        <v>1.6096040142396344E-3</v>
      </c>
      <c r="N513" s="144">
        <f>IFERROR(_xll.qlIndexFixing(ONIndex1M,I513,TRUE,_xll.ohTrigger(RecalcTrigger,Trigger1M)),NA())</f>
        <v>-2.9628438882989272E-3</v>
      </c>
      <c r="O513" s="44">
        <f>IFERROR(_xll.qlIndexFixing(ONIndex3M,I513,TRUE,_xll.ohTrigger(RecalcTrigger,Trigger3M)),NA())</f>
        <v>-1.8536077619879521E-3</v>
      </c>
      <c r="P513" s="44">
        <f>IFERROR(_xll.qlIndexFixing(ONIndex6M,I513,TRUE,_xll.ohTrigger(RecalcTrigger,Trigger6M)),NA())</f>
        <v>-5.8069913343228308E-4</v>
      </c>
      <c r="Q513" s="145">
        <f>IFERROR(_xll.qlIndexFixing(ONIndex1Y,I513,TRUE,_xll.ohTrigger(RecalcTrigger,Trigger1Y)),NA())</f>
        <v>6.6237075722952454E-4</v>
      </c>
    </row>
    <row r="514" spans="2:17" x14ac:dyDescent="0.2">
      <c r="B514" s="39" t="s">
        <v>17</v>
      </c>
      <c r="D514" s="42">
        <f>_xll.qlCalendarAdvance(Calendar,$D513,B514,"f",FALSE)</f>
        <v>43452</v>
      </c>
      <c r="E514" s="139">
        <f>_xll.qlInterestRateIndexValueDate(IndexON,D514)</f>
        <v>43452</v>
      </c>
      <c r="F514" s="155">
        <f>IFERROR(_xll.qlIndexFixing(IndexON,D514,TRUE,_xll.ohTrigger(RecalcTrigger,TriggerON)),NA())</f>
        <v>-2.9763539612126522E-3</v>
      </c>
      <c r="H514" s="42">
        <f>_xll.qlCalendarAdvance(Calendar,$H513,B514,"f",FALSE)</f>
        <v>43452</v>
      </c>
      <c r="I514" s="139">
        <f>_xll.qlInterestRateIndexValueDate(Index1M,$H514)</f>
        <v>43454</v>
      </c>
      <c r="J514" s="144">
        <f>IFERROR(_xll.qlIndexFixing(Index1M,$H514,TRUE,_xll.ohTrigger(RecalcTrigger,Trigger1M)),NA())</f>
        <v>-2.9180800526228123E-3</v>
      </c>
      <c r="K514" s="44">
        <f>IFERROR(_xll.qlIndexFixing(Index3M,H514,TRUE,_xll.ohTrigger(RecalcTrigger,Trigger3M)),NA())</f>
        <v>-1.6706817926190887E-3</v>
      </c>
      <c r="L514" s="44">
        <f>IFERROR(_xll.qlIndexFixing(Index6M,$H514,TRUE,_xll.ohTrigger(RecalcTrigger,Trigger6M)),NA())</f>
        <v>-1.7307946436260238E-4</v>
      </c>
      <c r="M514" s="145">
        <f>IFERROR(_xll.qlIndexFixing(Index1Y,$H514,TRUE,_xll.ohTrigger(RecalcTrigger,Trigger1Y)),NA())</f>
        <v>1.6151625381026343E-3</v>
      </c>
      <c r="N514" s="144">
        <f>IFERROR(_xll.qlIndexFixing(ONIndex1M,I514,TRUE,_xll.ohTrigger(RecalcTrigger,Trigger1M)),NA())</f>
        <v>-2.9531658193127086E-3</v>
      </c>
      <c r="O514" s="44">
        <f>IFERROR(_xll.qlIndexFixing(ONIndex3M,I514,TRUE,_xll.ohTrigger(RecalcTrigger,Trigger3M)),NA())</f>
        <v>-1.8409298431665277E-3</v>
      </c>
      <c r="P514" s="44">
        <f>IFERROR(_xll.qlIndexFixing(ONIndex6M,I514,TRUE,_xll.ohTrigger(RecalcTrigger,Trigger6M)),NA())</f>
        <v>-5.6798745457609101E-4</v>
      </c>
      <c r="Q514" s="145">
        <f>IFERROR(_xll.qlIndexFixing(ONIndex1Y,I514,TRUE,_xll.ohTrigger(RecalcTrigger,Trigger1Y)),NA())</f>
        <v>6.7620208358043499E-4</v>
      </c>
    </row>
    <row r="515" spans="2:17" x14ac:dyDescent="0.2">
      <c r="B515" s="39" t="s">
        <v>17</v>
      </c>
      <c r="D515" s="42">
        <f>_xll.qlCalendarAdvance(Calendar,$D514,B515,"f",FALSE)</f>
        <v>43453</v>
      </c>
      <c r="E515" s="139">
        <f>_xll.qlInterestRateIndexValueDate(IndexON,D515)</f>
        <v>43453</v>
      </c>
      <c r="F515" s="155">
        <f>IFERROR(_xll.qlIndexFixing(IndexON,D515,TRUE,_xll.ohTrigger(RecalcTrigger,TriggerON)),NA())</f>
        <v>-2.9727590870542997E-3</v>
      </c>
      <c r="H515" s="42">
        <f>_xll.qlCalendarAdvance(Calendar,$H514,B515,"f",FALSE)</f>
        <v>43453</v>
      </c>
      <c r="I515" s="139">
        <f>_xll.qlInterestRateIndexValueDate(Index1M,$H515)</f>
        <v>43455</v>
      </c>
      <c r="J515" s="144">
        <f>IFERROR(_xll.qlIndexFixing(Index1M,$H515,TRUE,_xll.ohTrigger(RecalcTrigger,Trigger1M)),NA())</f>
        <v>-2.9164530478940865E-3</v>
      </c>
      <c r="K515" s="44">
        <f>IFERROR(_xll.qlIndexFixing(Index3M,H515,TRUE,_xll.ohTrigger(RecalcTrigger,Trigger3M)),NA())</f>
        <v>-1.6663616525200986E-3</v>
      </c>
      <c r="L515" s="44">
        <f>IFERROR(_xll.qlIndexFixing(Index6M,$H515,TRUE,_xll.ohTrigger(RecalcTrigger,Trigger6M)),NA())</f>
        <v>-1.6828957248738019E-4</v>
      </c>
      <c r="M515" s="145">
        <f>IFERROR(_xll.qlIndexFixing(Index1Y,$H515,TRUE,_xll.ohTrigger(RecalcTrigger,Trigger1Y)),NA())</f>
        <v>1.6265805157076301E-3</v>
      </c>
      <c r="N515" s="144">
        <f>IFERROR(_xll.qlIndexFixing(ONIndex1M,I515,TRUE,_xll.ohTrigger(RecalcTrigger,Trigger1M)),NA())</f>
        <v>-2.9466971347780202E-3</v>
      </c>
      <c r="O515" s="44">
        <f>IFERROR(_xll.qlIndexFixing(ONIndex3M,I515,TRUE,_xll.ohTrigger(RecalcTrigger,Trigger3M)),NA())</f>
        <v>-1.8324724551765925E-3</v>
      </c>
      <c r="P515" s="44">
        <f>IFERROR(_xll.qlIndexFixing(ONIndex6M,I515,TRUE,_xll.ohTrigger(RecalcTrigger,Trigger6M)),NA())</f>
        <v>-5.5948791487736571E-4</v>
      </c>
      <c r="Q515" s="145">
        <f>IFERROR(_xll.qlIndexFixing(ONIndex1Y,I515,TRUE,_xll.ohTrigger(RecalcTrigger,Trigger1Y)),NA())</f>
        <v>6.8553655456327078E-4</v>
      </c>
    </row>
    <row r="516" spans="2:17" x14ac:dyDescent="0.2">
      <c r="B516" s="39" t="s">
        <v>17</v>
      </c>
      <c r="D516" s="42">
        <f>_xll.qlCalendarAdvance(Calendar,$D515,B516,"f",FALSE)</f>
        <v>43454</v>
      </c>
      <c r="E516" s="139">
        <f>_xll.qlInterestRateIndexValueDate(IndexON,D516)</f>
        <v>43454</v>
      </c>
      <c r="F516" s="155">
        <f>IFERROR(_xll.qlIndexFixing(IndexON,D516,TRUE,_xll.ohTrigger(RecalcTrigger,TriggerON)),NA())</f>
        <v>-2.9691150535393618E-3</v>
      </c>
      <c r="H516" s="42">
        <f>_xll.qlCalendarAdvance(Calendar,$H515,B516,"f",FALSE)</f>
        <v>43454</v>
      </c>
      <c r="I516" s="139">
        <f>_xll.qlInterestRateIndexValueDate(Index1M,$H516)</f>
        <v>43458</v>
      </c>
      <c r="J516" s="144">
        <f>IFERROR(_xll.qlIndexFixing(Index1M,$H516,TRUE,_xll.ohTrigger(RecalcTrigger,Trigger1M)),NA())</f>
        <v>-2.906459237666973E-3</v>
      </c>
      <c r="K516" s="44">
        <f>IFERROR(_xll.qlIndexFixing(Index3M,H516,TRUE,_xll.ohTrigger(RecalcTrigger,Trigger3M)),NA())</f>
        <v>-1.6512092546033137E-3</v>
      </c>
      <c r="L516" s="44">
        <f>IFERROR(_xll.qlIndexFixing(Index6M,$H516,TRUE,_xll.ohTrigger(RecalcTrigger,Trigger6M)),NA())</f>
        <v>-1.538821658914973E-4</v>
      </c>
      <c r="M516" s="145">
        <f>IFERROR(_xll.qlIndexFixing(Index1Y,$H516,TRUE,_xll.ohTrigger(RecalcTrigger,Trigger1Y)),NA())</f>
        <v>1.6374494516771131E-3</v>
      </c>
      <c r="N516" s="144">
        <f>IFERROR(_xll.qlIndexFixing(ONIndex1M,I516,TRUE,_xll.ohTrigger(RecalcTrigger,Trigger1M)),NA())</f>
        <v>-2.9401457878996951E-3</v>
      </c>
      <c r="O516" s="44">
        <f>IFERROR(_xll.qlIndexFixing(ONIndex3M,I516,TRUE,_xll.ohTrigger(RecalcTrigger,Trigger3M)),NA())</f>
        <v>-1.8239819995446993E-3</v>
      </c>
      <c r="P516" s="44">
        <f>IFERROR(_xll.qlIndexFixing(ONIndex6M,I516,TRUE,_xll.ohTrigger(RecalcTrigger,Trigger6M)),NA())</f>
        <v>-5.509569095085709E-4</v>
      </c>
      <c r="Q516" s="145">
        <f>IFERROR(_xll.qlIndexFixing(ONIndex1Y,I516,TRUE,_xll.ohTrigger(RecalcTrigger,Trigger1Y)),NA())</f>
        <v>6.94901882756227E-4</v>
      </c>
    </row>
    <row r="517" spans="2:17" x14ac:dyDescent="0.2">
      <c r="B517" s="39" t="s">
        <v>17</v>
      </c>
      <c r="D517" s="42">
        <f>_xll.qlCalendarAdvance(Calendar,$D516,B517,"f",FALSE)</f>
        <v>43455</v>
      </c>
      <c r="E517" s="139">
        <f>_xll.qlInterestRateIndexValueDate(IndexON,D517)</f>
        <v>43455</v>
      </c>
      <c r="F517" s="155">
        <f>IFERROR(_xll.qlIndexFixing(IndexON,D517,TRUE,_xll.ohTrigger(RecalcTrigger,TriggerON)),NA())</f>
        <v>-2.9616377219188195E-3</v>
      </c>
      <c r="H517" s="42">
        <f>_xll.qlCalendarAdvance(Calendar,$H516,B517,"f",FALSE)</f>
        <v>43455</v>
      </c>
      <c r="I517" s="139">
        <f>_xll.qlInterestRateIndexValueDate(Index1M,$H517)</f>
        <v>43461</v>
      </c>
      <c r="J517" s="144">
        <f>IFERROR(_xll.qlIndexFixing(Index1M,$H517,TRUE,_xll.ohTrigger(RecalcTrigger,Trigger1M)),NA())</f>
        <v>-2.8946840739384194E-3</v>
      </c>
      <c r="K517" s="44">
        <f>IFERROR(_xll.qlIndexFixing(Index3M,H517,TRUE,_xll.ohTrigger(RecalcTrigger,Trigger3M)),NA())</f>
        <v>-1.6404025441172365E-3</v>
      </c>
      <c r="L517" s="44">
        <f>IFERROR(_xll.qlIndexFixing(Index6M,$H517,TRUE,_xll.ohTrigger(RecalcTrigger,Trigger6M)),NA())</f>
        <v>-1.3941783182913736E-4</v>
      </c>
      <c r="M517" s="145">
        <f>IFERROR(_xll.qlIndexFixing(Index1Y,$H517,TRUE,_xll.ohTrigger(RecalcTrigger,Trigger1Y)),NA())</f>
        <v>1.6542143915861997E-3</v>
      </c>
      <c r="N517" s="144">
        <f>IFERROR(_xll.qlIndexFixing(ONIndex1M,I517,TRUE,_xll.ohTrigger(RecalcTrigger,Trigger1M)),NA())</f>
        <v>-2.9319618262646507E-3</v>
      </c>
      <c r="O517" s="44">
        <f>IFERROR(_xll.qlIndexFixing(ONIndex3M,I517,TRUE,_xll.ohTrigger(RecalcTrigger,Trigger3M)),NA())</f>
        <v>-1.8133700594114011E-3</v>
      </c>
      <c r="P517" s="44">
        <f>IFERROR(_xll.qlIndexFixing(ONIndex6M,I517,TRUE,_xll.ohTrigger(RecalcTrigger,Trigger6M)),NA())</f>
        <v>-5.4026280083663281E-4</v>
      </c>
      <c r="Q517" s="145">
        <f>IFERROR(_xll.qlIndexFixing(ONIndex1Y,I517,TRUE,_xll.ohTrigger(RecalcTrigger,Trigger1Y)),NA())</f>
        <v>7.066363847263446E-4</v>
      </c>
    </row>
    <row r="518" spans="2:17" x14ac:dyDescent="0.2">
      <c r="B518" s="39" t="s">
        <v>17</v>
      </c>
      <c r="D518" s="42">
        <f>_xll.qlCalendarAdvance(Calendar,$D517,B518,"f",FALSE)</f>
        <v>43458</v>
      </c>
      <c r="E518" s="139">
        <f>_xll.qlInterestRateIndexValueDate(IndexON,D518)</f>
        <v>43458</v>
      </c>
      <c r="F518" s="155">
        <f>IFERROR(_xll.qlIndexFixing(IndexON,D518,TRUE,_xll.ohTrigger(RecalcTrigger,TriggerON)),NA())</f>
        <v>-2.9501729457104275E-3</v>
      </c>
      <c r="H518" s="42">
        <f>_xll.qlCalendarAdvance(Calendar,$H517,B518,"f",FALSE)</f>
        <v>43458</v>
      </c>
      <c r="I518" s="139">
        <f>_xll.qlInterestRateIndexValueDate(Index1M,$H518)</f>
        <v>43462</v>
      </c>
      <c r="J518" s="144">
        <f>IFERROR(_xll.qlIndexFixing(Index1M,$H518,TRUE,_xll.ohTrigger(RecalcTrigger,Trigger1M)),NA())</f>
        <v>-2.8930299134968538E-3</v>
      </c>
      <c r="K518" s="44">
        <f>IFERROR(_xll.qlIndexFixing(Index3M,H518,TRUE,_xll.ohTrigger(RecalcTrigger,Trigger3M)),NA())</f>
        <v>-1.6360700357385127E-3</v>
      </c>
      <c r="L518" s="44">
        <f>IFERROR(_xll.qlIndexFixing(Index6M,$H518,TRUE,_xll.ohTrigger(RecalcTrigger,Trigger6M)),NA())</f>
        <v>-1.3458371805524479E-4</v>
      </c>
      <c r="M518" s="145">
        <f>IFERROR(_xll.qlIndexFixing(Index1Y,$H518,TRUE,_xll.ohTrigger(RecalcTrigger,Trigger1Y)),NA())</f>
        <v>1.6656944802479151E-3</v>
      </c>
      <c r="N518" s="144">
        <f>IFERROR(_xll.qlIndexFixing(ONIndex1M,I518,TRUE,_xll.ohTrigger(RecalcTrigger,Trigger1M)),NA())</f>
        <v>-2.9270340319120791E-3</v>
      </c>
      <c r="O518" s="44">
        <f>IFERROR(_xll.qlIndexFixing(ONIndex3M,I518,TRUE,_xll.ohTrigger(RecalcTrigger,Trigger3M)),NA())</f>
        <v>-1.8069957604627263E-3</v>
      </c>
      <c r="P518" s="44">
        <f>IFERROR(_xll.qlIndexFixing(ONIndex6M,I518,TRUE,_xll.ohTrigger(RecalcTrigger,Trigger6M)),NA())</f>
        <v>-5.3382737470464292E-4</v>
      </c>
      <c r="Q518" s="145">
        <f>IFERROR(_xll.qlIndexFixing(ONIndex1Y,I518,TRUE,_xll.ohTrigger(RecalcTrigger,Trigger1Y)),NA())</f>
        <v>7.1369483555017155E-4</v>
      </c>
    </row>
    <row r="519" spans="2:17" x14ac:dyDescent="0.2">
      <c r="B519" s="39" t="s">
        <v>17</v>
      </c>
      <c r="D519" s="42">
        <f>_xll.qlCalendarAdvance(Calendar,$D518,B519,"f",FALSE)</f>
        <v>43461</v>
      </c>
      <c r="E519" s="139">
        <f>_xll.qlInterestRateIndexValueDate(IndexON,D519)</f>
        <v>43461</v>
      </c>
      <c r="F519" s="155">
        <f>IFERROR(_xll.qlIndexFixing(IndexON,D519,TRUE,_xll.ohTrigger(RecalcTrigger,TriggerON)),NA())</f>
        <v>-2.9424753488971334E-3</v>
      </c>
      <c r="H519" s="42">
        <f>_xll.qlCalendarAdvance(Calendar,$H518,B519,"f",FALSE)</f>
        <v>43461</v>
      </c>
      <c r="I519" s="139">
        <f>_xll.qlInterestRateIndexValueDate(Index1M,$H519)</f>
        <v>43465</v>
      </c>
      <c r="J519" s="144">
        <f>IFERROR(_xll.qlIndexFixing(Index1M,$H519,TRUE,_xll.ohTrigger(RecalcTrigger,Trigger1M)),NA())</f>
        <v>-2.8828807025013579E-3</v>
      </c>
      <c r="K519" s="44">
        <f>IFERROR(_xll.qlIndexFixing(Index3M,H519,TRUE,_xll.ohTrigger(RecalcTrigger,Trigger3M)),NA())</f>
        <v>-1.627431276557552E-3</v>
      </c>
      <c r="L519" s="44">
        <f>IFERROR(_xll.qlIndexFixing(Index6M,$H519,TRUE,_xll.ohTrigger(RecalcTrigger,Trigger6M)),NA())</f>
        <v>-1.2760598228916053E-4</v>
      </c>
      <c r="M519" s="145">
        <f>IFERROR(_xll.qlIndexFixing(Index1Y,$H519,TRUE,_xll.ohTrigger(RecalcTrigger,Trigger1Y)),NA())</f>
        <v>1.6766313865702127E-3</v>
      </c>
      <c r="N519" s="144">
        <f>IFERROR(_xll.qlIndexFixing(ONIndex1M,I519,TRUE,_xll.ohTrigger(RecalcTrigger,Trigger1M)),NA())</f>
        <v>-2.9237310512231218E-3</v>
      </c>
      <c r="O519" s="44">
        <f>IFERROR(_xll.qlIndexFixing(ONIndex3M,I519,TRUE,_xll.ohTrigger(RecalcTrigger,Trigger3M)),NA())</f>
        <v>-1.802739300358347E-3</v>
      </c>
      <c r="P519" s="44">
        <f>IFERROR(_xll.qlIndexFixing(ONIndex6M,I519,TRUE,_xll.ohTrigger(RecalcTrigger,Trigger6M)),NA())</f>
        <v>-5.2952833114350284E-4</v>
      </c>
      <c r="Q519" s="145">
        <f>IFERROR(_xll.qlIndexFixing(ONIndex1Y,I519,TRUE,_xll.ohTrigger(RecalcTrigger,Trigger1Y)),NA())</f>
        <v>7.1840893594021793E-4</v>
      </c>
    </row>
    <row r="520" spans="2:17" x14ac:dyDescent="0.2">
      <c r="B520" s="39" t="s">
        <v>17</v>
      </c>
      <c r="D520" s="42">
        <f>_xll.qlCalendarAdvance(Calendar,$D519,B520,"f",FALSE)</f>
        <v>43462</v>
      </c>
      <c r="E520" s="139">
        <f>_xll.qlInterestRateIndexValueDate(IndexON,D520)</f>
        <v>43462</v>
      </c>
      <c r="F520" s="155">
        <f>IFERROR(_xll.qlIndexFixing(IndexON,D520,TRUE,_xll.ohTrigger(RecalcTrigger,TriggerON)),NA())</f>
        <v>-2.9346935632146298E-3</v>
      </c>
      <c r="H520" s="42">
        <f>_xll.qlCalendarAdvance(Calendar,$H519,B520,"f",FALSE)</f>
        <v>43462</v>
      </c>
      <c r="I520" s="139">
        <f>_xll.qlInterestRateIndexValueDate(Index1M,$H520)</f>
        <v>43467</v>
      </c>
      <c r="J520" s="144">
        <f>IFERROR(_xll.qlIndexFixing(Index1M,$H520,TRUE,_xll.ohTrigger(RecalcTrigger,Trigger1M)),NA())</f>
        <v>-2.8726032519621469E-3</v>
      </c>
      <c r="K520" s="44">
        <f>IFERROR(_xll.qlIndexFixing(Index3M,H520,TRUE,_xll.ohTrigger(RecalcTrigger,Trigger3M)),NA())</f>
        <v>-1.6143843233606958E-3</v>
      </c>
      <c r="L520" s="44">
        <f>IFERROR(_xll.qlIndexFixing(Index6M,$H520,TRUE,_xll.ohTrigger(RecalcTrigger,Trigger6M)),NA())</f>
        <v>-1.1284743517382701E-4</v>
      </c>
      <c r="M520" s="145">
        <f>IFERROR(_xll.qlIndexFixing(Index1Y,$H520,TRUE,_xll.ohTrigger(RecalcTrigger,Trigger1Y)),NA())</f>
        <v>1.6878671921453565E-3</v>
      </c>
      <c r="N520" s="144">
        <f>IFERROR(_xll.qlIndexFixing(ONIndex1M,I520,TRUE,_xll.ohTrigger(RecalcTrigger,Trigger1M)),NA())</f>
        <v>-2.9170768985276041E-3</v>
      </c>
      <c r="O520" s="44">
        <f>IFERROR(_xll.qlIndexFixing(ONIndex3M,I520,TRUE,_xll.ohTrigger(RecalcTrigger,Trigger3M)),NA())</f>
        <v>-1.7942079091382013E-3</v>
      </c>
      <c r="P520" s="44">
        <f>IFERROR(_xll.qlIndexFixing(ONIndex6M,I520,TRUE,_xll.ohTrigger(RecalcTrigger,Trigger6M)),NA())</f>
        <v>-5.209082700918799E-4</v>
      </c>
      <c r="Q520" s="145">
        <f>IFERROR(_xll.qlIndexFixing(ONIndex1Y,I520,TRUE,_xll.ohTrigger(RecalcTrigger,Trigger1Y)),NA())</f>
        <v>7.2785856789714387E-4</v>
      </c>
    </row>
    <row r="521" spans="2:17" x14ac:dyDescent="0.2">
      <c r="B521" s="39" t="s">
        <v>17</v>
      </c>
      <c r="D521" s="42">
        <f>_xll.qlCalendarAdvance(Calendar,$D520,B521,"f",FALSE)</f>
        <v>43465</v>
      </c>
      <c r="E521" s="139">
        <f>_xll.qlInterestRateIndexValueDate(IndexON,D521)</f>
        <v>43465</v>
      </c>
      <c r="F521" s="155">
        <f>IFERROR(_xll.qlIndexFixing(IndexON,D521,TRUE,_xll.ohTrigger(RecalcTrigger,TriggerON)),NA())</f>
        <v>-2.9249698737876528E-3</v>
      </c>
      <c r="H521" s="42">
        <f>_xll.qlCalendarAdvance(Calendar,$H520,B521,"f",FALSE)</f>
        <v>43465</v>
      </c>
      <c r="I521" s="139">
        <f>_xll.qlInterestRateIndexValueDate(Index1M,$H521)</f>
        <v>43468</v>
      </c>
      <c r="J521" s="144">
        <f>IFERROR(_xll.qlIndexFixing(Index1M,$H521,TRUE,_xll.ohTrigger(RecalcTrigger,Trigger1M)),NA())</f>
        <v>-2.8709256325816501E-3</v>
      </c>
      <c r="K521" s="44">
        <f>IFERROR(_xll.qlIndexFixing(Index3M,H521,TRUE,_xll.ohTrigger(RecalcTrigger,Trigger3M)),NA())</f>
        <v>-1.6100428399132838E-3</v>
      </c>
      <c r="L521" s="44">
        <f>IFERROR(_xll.qlIndexFixing(Index6M,$H521,TRUE,_xll.ohTrigger(RecalcTrigger,Trigger6M)),NA())</f>
        <v>-1.0797848248793265E-4</v>
      </c>
      <c r="M521" s="145">
        <f>IFERROR(_xll.qlIndexFixing(Index1Y,$H521,TRUE,_xll.ohTrigger(RecalcTrigger,Trigger1Y)),NA())</f>
        <v>1.6934919202957785E-3</v>
      </c>
      <c r="N521" s="144">
        <f>IFERROR(_xll.qlIndexFixing(ONIndex1M,I521,TRUE,_xll.ohTrigger(RecalcTrigger,Trigger1M)),NA())</f>
        <v>-2.9104454735451313E-3</v>
      </c>
      <c r="O521" s="44">
        <f>IFERROR(_xll.qlIndexFixing(ONIndex3M,I521,TRUE,_xll.ohTrigger(RecalcTrigger,Trigger3M)),NA())</f>
        <v>-1.7856850269648561E-3</v>
      </c>
      <c r="P521" s="44">
        <f>IFERROR(_xll.qlIndexFixing(ONIndex6M,I521,TRUE,_xll.ohTrigger(RecalcTrigger,Trigger6M)),NA())</f>
        <v>-5.1226849905994243E-4</v>
      </c>
      <c r="Q521" s="145">
        <f>IFERROR(_xll.qlIndexFixing(ONIndex1Y,I521,TRUE,_xll.ohTrigger(RecalcTrigger,Trigger1Y)),NA())</f>
        <v>7.3732517347657733E-4</v>
      </c>
    </row>
    <row r="522" spans="2:17" x14ac:dyDescent="0.2">
      <c r="B522" s="39" t="s">
        <v>42</v>
      </c>
      <c r="D522" s="42">
        <f>_xll.qlCalendarAdvance(Calendar,$D521,B522,"f",FALSE)</f>
        <v>43472</v>
      </c>
      <c r="E522" s="139">
        <f>_xll.qlInterestRateIndexValueDate(IndexON,D522)</f>
        <v>43472</v>
      </c>
      <c r="F522" s="155">
        <f>IFERROR(_xll.qlIndexFixing(IndexON,D522,TRUE,_xll.ohTrigger(RecalcTrigger,TriggerON)),NA())</f>
        <v>-2.8994434199169916E-3</v>
      </c>
      <c r="H522" s="42">
        <f>_xll.qlCalendarAdvance(Calendar,$H521,B522,"f",FALSE)</f>
        <v>43472</v>
      </c>
      <c r="I522" s="139">
        <f>_xll.qlInterestRateIndexValueDate(Index1M,$H522)</f>
        <v>43474</v>
      </c>
      <c r="J522" s="144">
        <f>IFERROR(_xll.qlIndexFixing(Index1M,$H522,TRUE,_xll.ohTrigger(RecalcTrigger,Trigger1M)),NA())</f>
        <v>-2.8485108298127349E-3</v>
      </c>
      <c r="K522" s="44">
        <f>IFERROR(_xll.qlIndexFixing(Index3M,H522,TRUE,_xll.ohTrigger(RecalcTrigger,Trigger3M)),NA())</f>
        <v>-1.5839670841999443E-3</v>
      </c>
      <c r="L522" s="44">
        <f>IFERROR(_xll.qlIndexFixing(Index6M,$H522,TRUE,_xll.ohTrigger(RecalcTrigger,Trigger6M)),NA())</f>
        <v>-7.8631830055805218E-5</v>
      </c>
      <c r="M522" s="145">
        <f>IFERROR(_xll.qlIndexFixing(Index1Y,$H522,TRUE,_xll.ohTrigger(RecalcTrigger,Trigger1Y)),NA())</f>
        <v>1.7273358203138225E-3</v>
      </c>
      <c r="N522" s="144">
        <f>IFERROR(_xll.qlIndexFixing(ONIndex1M,I522,TRUE,_xll.ohTrigger(RecalcTrigger,Trigger1M)),NA())</f>
        <v>-2.8936471708362888E-3</v>
      </c>
      <c r="O522" s="44">
        <f>IFERROR(_xll.qlIndexFixing(ONIndex3M,I522,TRUE,_xll.ohTrigger(RecalcTrigger,Trigger3M)),NA())</f>
        <v>-1.7642959972974381E-3</v>
      </c>
      <c r="P522" s="44">
        <f>IFERROR(_xll.qlIndexFixing(ONIndex6M,I522,TRUE,_xll.ohTrigger(RecalcTrigger,Trigger6M)),NA())</f>
        <v>-4.9054772881085285E-4</v>
      </c>
      <c r="Q522" s="145">
        <f>IFERROR(_xll.qlIndexFixing(ONIndex1Y,I522,TRUE,_xll.ohTrigger(RecalcTrigger,Trigger1Y)),NA())</f>
        <v>7.6110803600926147E-4</v>
      </c>
    </row>
    <row r="523" spans="2:17" x14ac:dyDescent="0.2">
      <c r="B523" s="39" t="s">
        <v>42</v>
      </c>
      <c r="D523" s="42">
        <f>_xll.qlCalendarAdvance(Calendar,$D522,B523,"f",FALSE)</f>
        <v>43479</v>
      </c>
      <c r="E523" s="139">
        <f>_xll.qlInterestRateIndexValueDate(IndexON,D523)</f>
        <v>43479</v>
      </c>
      <c r="F523" s="155">
        <f>IFERROR(_xll.qlIndexFixing(IndexON,D523,TRUE,_xll.ohTrigger(RecalcTrigger,TriggerON)),NA())</f>
        <v>-2.8715865061013091E-3</v>
      </c>
      <c r="H523" s="42">
        <f>_xll.qlCalendarAdvance(Calendar,$H522,B523,"f",FALSE)</f>
        <v>43479</v>
      </c>
      <c r="I523" s="139">
        <f>_xll.qlInterestRateIndexValueDate(Index1M,$H523)</f>
        <v>43481</v>
      </c>
      <c r="J523" s="144">
        <f>IFERROR(_xll.qlIndexFixing(Index1M,$H523,TRUE,_xll.ohTrigger(RecalcTrigger,Trigger1M)),NA())</f>
        <v>-2.8240589568826672E-3</v>
      </c>
      <c r="K523" s="44">
        <f>IFERROR(_xll.qlIndexFixing(Index3M,H523,TRUE,_xll.ohTrigger(RecalcTrigger,Trigger3M)),NA())</f>
        <v>-1.5534961637100331E-3</v>
      </c>
      <c r="L523" s="44">
        <f>IFERROR(_xll.qlIndexFixing(Index6M,$H523,TRUE,_xll.ohTrigger(RecalcTrigger,Trigger6M)),NA())</f>
        <v>-4.4106140588425668E-5</v>
      </c>
      <c r="M523" s="145">
        <f>IFERROR(_xll.qlIndexFixing(Index1Y,$H523,TRUE,_xll.ohTrigger(RecalcTrigger,Trigger1Y)),NA())</f>
        <v>1.7670272980496911E-3</v>
      </c>
      <c r="N523" s="144">
        <f>IFERROR(_xll.qlIndexFixing(ONIndex1M,I523,TRUE,_xll.ohTrigger(RecalcTrigger,Trigger1M)),NA())</f>
        <v>-2.8698570777674348E-3</v>
      </c>
      <c r="O523" s="44">
        <f>IFERROR(_xll.qlIndexFixing(ONIndex3M,I523,TRUE,_xll.ohTrigger(RecalcTrigger,Trigger3M)),NA())</f>
        <v>-1.7342567707112622E-3</v>
      </c>
      <c r="P523" s="44">
        <f>IFERROR(_xll.qlIndexFixing(ONIndex6M,I523,TRUE,_xll.ohTrigger(RecalcTrigger,Trigger6M)),NA())</f>
        <v>-4.5987546366976773E-4</v>
      </c>
      <c r="Q523" s="145">
        <f>IFERROR(_xll.qlIndexFixing(ONIndex1Y,I523,TRUE,_xll.ohTrigger(RecalcTrigger,Trigger1Y)),NA())</f>
        <v>7.9464732780643033E-4</v>
      </c>
    </row>
    <row r="524" spans="2:17" x14ac:dyDescent="0.2">
      <c r="B524" s="39" t="s">
        <v>42</v>
      </c>
      <c r="D524" s="42">
        <f>_xll.qlCalendarAdvance(Calendar,$D523,B524,"f",FALSE)</f>
        <v>43486</v>
      </c>
      <c r="E524" s="139">
        <f>_xll.qlInterestRateIndexValueDate(IndexON,D524)</f>
        <v>43486</v>
      </c>
      <c r="F524" s="155">
        <f>IFERROR(_xll.qlIndexFixing(IndexON,D524,TRUE,_xll.ohTrigger(RecalcTrigger,TriggerON)),NA())</f>
        <v>-2.8433712779474263E-3</v>
      </c>
      <c r="H524" s="42">
        <f>_xll.qlCalendarAdvance(Calendar,$H523,B524,"f",FALSE)</f>
        <v>43486</v>
      </c>
      <c r="I524" s="139">
        <f>_xll.qlInterestRateIndexValueDate(Index1M,$H524)</f>
        <v>43488</v>
      </c>
      <c r="J524" s="144">
        <f>IFERROR(_xll.qlIndexFixing(Index1M,$H524,TRUE,_xll.ohTrigger(RecalcTrigger,Trigger1M)),NA())</f>
        <v>-2.7992481038293963E-3</v>
      </c>
      <c r="K524" s="44">
        <f>IFERROR(_xll.qlIndexFixing(Index3M,H524,TRUE,_xll.ohTrigger(RecalcTrigger,Trigger3M)),NA())</f>
        <v>-1.5229861584988846E-3</v>
      </c>
      <c r="L524" s="44">
        <f>IFERROR(_xll.qlIndexFixing(Index6M,$H524,TRUE,_xll.ohTrigger(RecalcTrigger,Trigger6M)),NA())</f>
        <v>-9.2705288469034888E-6</v>
      </c>
      <c r="M524" s="145">
        <f>IFERROR(_xll.qlIndexFixing(Index1Y,$H524,TRUE,_xll.ohTrigger(RecalcTrigger,Trigger1Y)),NA())</f>
        <v>1.8069415835626095E-3</v>
      </c>
      <c r="N524" s="144">
        <f>IFERROR(_xll.qlIndexFixing(ONIndex1M,I524,TRUE,_xll.ohTrigger(RecalcTrigger,Trigger1M)),NA())</f>
        <v>-2.8457070923160188E-3</v>
      </c>
      <c r="O524" s="44">
        <f>IFERROR(_xll.qlIndexFixing(ONIndex3M,I524,TRUE,_xll.ohTrigger(RecalcTrigger,Trigger3M)),NA())</f>
        <v>-1.7041007358686855E-3</v>
      </c>
      <c r="P524" s="44">
        <f>IFERROR(_xll.qlIndexFixing(ONIndex6M,I524,TRUE,_xll.ohTrigger(RecalcTrigger,Trigger6M)),NA())</f>
        <v>-4.2889165259296647E-4</v>
      </c>
      <c r="Q524" s="145">
        <f>IFERROR(_xll.qlIndexFixing(ONIndex1Y,I524,TRUE,_xll.ohTrigger(RecalcTrigger,Trigger1Y)),NA())</f>
        <v>8.284734841623731E-4</v>
      </c>
    </row>
    <row r="525" spans="2:17" x14ac:dyDescent="0.2">
      <c r="B525" s="39" t="s">
        <v>42</v>
      </c>
      <c r="D525" s="42">
        <f>_xll.qlCalendarAdvance(Calendar,$D524,B525,"f",FALSE)</f>
        <v>43493</v>
      </c>
      <c r="E525" s="139">
        <f>_xll.qlInterestRateIndexValueDate(IndexON,D525)</f>
        <v>43493</v>
      </c>
      <c r="F525" s="155">
        <f>IFERROR(_xll.qlIndexFixing(IndexON,D525,TRUE,_xll.ohTrigger(RecalcTrigger,TriggerON)),NA())</f>
        <v>-2.8148057511634406E-3</v>
      </c>
      <c r="H525" s="42">
        <f>_xll.qlCalendarAdvance(Calendar,$H524,B525,"f",FALSE)</f>
        <v>43493</v>
      </c>
      <c r="I525" s="139">
        <f>_xll.qlInterestRateIndexValueDate(Index1M,$H525)</f>
        <v>43495</v>
      </c>
      <c r="J525" s="144">
        <f>IFERROR(_xll.qlIndexFixing(Index1M,$H525,TRUE,_xll.ohTrigger(RecalcTrigger,Trigger1M)),NA())</f>
        <v>-2.781425046069581E-3</v>
      </c>
      <c r="K525" s="44">
        <f>IFERROR(_xll.qlIndexFixing(Index3M,H525,TRUE,_xll.ohTrigger(RecalcTrigger,Trigger3M)),NA())</f>
        <v>-1.4924517909356005E-3</v>
      </c>
      <c r="L525" s="44">
        <f>IFERROR(_xll.qlIndexFixing(Index6M,$H525,TRUE,_xll.ohTrigger(RecalcTrigger,Trigger6M)),NA())</f>
        <v>2.5874843228907519E-5</v>
      </c>
      <c r="M525" s="145">
        <f>IFERROR(_xll.qlIndexFixing(Index1Y,$H525,TRUE,_xll.ohTrigger(RecalcTrigger,Trigger1Y)),NA())</f>
        <v>1.8470787040463872E-3</v>
      </c>
      <c r="N525" s="144">
        <f>IFERROR(_xll.qlIndexFixing(ONIndex1M,I525,TRUE,_xll.ohTrigger(RecalcTrigger,Trigger1M)),NA())</f>
        <v>-2.8211976873970812E-3</v>
      </c>
      <c r="O525" s="44">
        <f>IFERROR(_xll.qlIndexFixing(ONIndex3M,I525,TRUE,_xll.ohTrigger(RecalcTrigger,Trigger3M)),NA())</f>
        <v>-1.6738383994585604E-3</v>
      </c>
      <c r="P525" s="44">
        <f>IFERROR(_xll.qlIndexFixing(ONIndex6M,I525,TRUE,_xll.ohTrigger(RecalcTrigger,Trigger6M)),NA())</f>
        <v>-3.9759647354475902E-4</v>
      </c>
      <c r="Q525" s="145">
        <f>IFERROR(_xll.qlIndexFixing(ONIndex1Y,I525,TRUE,_xll.ohTrigger(RecalcTrigger,Trigger1Y)),NA())</f>
        <v>8.6258354589752173E-4</v>
      </c>
    </row>
    <row r="526" spans="2:17" x14ac:dyDescent="0.2">
      <c r="B526" s="39" t="s">
        <v>42</v>
      </c>
      <c r="D526" s="42">
        <f>_xll.qlCalendarAdvance(Calendar,$D525,B526,"f",FALSE)</f>
        <v>43500</v>
      </c>
      <c r="E526" s="139">
        <f>_xll.qlInterestRateIndexValueDate(IndexON,D526)</f>
        <v>43500</v>
      </c>
      <c r="F526" s="155">
        <f>IFERROR(_xll.qlIndexFixing(IndexON,D526,TRUE,_xll.ohTrigger(RecalcTrigger,TriggerON)),NA())</f>
        <v>-2.7858979416572893E-3</v>
      </c>
      <c r="H526" s="42">
        <f>_xll.qlCalendarAdvance(Calendar,$H525,B526,"f",FALSE)</f>
        <v>43500</v>
      </c>
      <c r="I526" s="139">
        <f>_xll.qlInterestRateIndexValueDate(Index1M,$H526)</f>
        <v>43502</v>
      </c>
      <c r="J526" s="144">
        <f>IFERROR(_xll.qlIndexFixing(Index1M,$H526,TRUE,_xll.ohTrigger(RecalcTrigger,Trigger1M)),NA())</f>
        <v>-2.7578549263531016E-3</v>
      </c>
      <c r="K526" s="44">
        <f>IFERROR(_xll.qlIndexFixing(Index3M,H526,TRUE,_xll.ohTrigger(RecalcTrigger,Trigger3M)),NA())</f>
        <v>-1.4640918463682982E-3</v>
      </c>
      <c r="L526" s="44">
        <f>IFERROR(_xll.qlIndexFixing(Index6M,$H526,TRUE,_xll.ohTrigger(RecalcTrigger,Trigger6M)),NA())</f>
        <v>6.1329813828552815E-5</v>
      </c>
      <c r="M526" s="145">
        <f>IFERROR(_xll.qlIndexFixing(Index1Y,$H526,TRUE,_xll.ohTrigger(RecalcTrigger,Trigger1Y)),NA())</f>
        <v>1.8874387556938859E-3</v>
      </c>
      <c r="N526" s="144">
        <f>IFERROR(_xll.qlIndexFixing(ONIndex1M,I526,TRUE,_xll.ohTrigger(RecalcTrigger,Trigger1M)),NA())</f>
        <v>-2.7963293360322439E-3</v>
      </c>
      <c r="O526" s="44">
        <f>IFERROR(_xll.qlIndexFixing(ONIndex3M,I526,TRUE,_xll.ohTrigger(RecalcTrigger,Trigger3M)),NA())</f>
        <v>-1.6434802679832217E-3</v>
      </c>
      <c r="P526" s="44">
        <f>IFERROR(_xll.qlIndexFixing(ONIndex6M,I526,TRUE,_xll.ohTrigger(RecalcTrigger,Trigger6M)),NA())</f>
        <v>-3.6599010447613267E-4</v>
      </c>
      <c r="Q526" s="145">
        <f>IFERROR(_xll.qlIndexFixing(ONIndex1Y,I526,TRUE,_xll.ohTrigger(RecalcTrigger,Trigger1Y)),NA())</f>
        <v>8.9697455385895353E-4</v>
      </c>
    </row>
    <row r="527" spans="2:17" x14ac:dyDescent="0.2">
      <c r="B527" s="39" t="s">
        <v>42</v>
      </c>
      <c r="D527" s="42">
        <f>_xll.qlCalendarAdvance(Calendar,$D526,B527,"f",FALSE)</f>
        <v>43507</v>
      </c>
      <c r="E527" s="139">
        <f>_xll.qlInterestRateIndexValueDate(IndexON,D527)</f>
        <v>43507</v>
      </c>
      <c r="F527" s="155">
        <f>IFERROR(_xll.qlIndexFixing(IndexON,D527,TRUE,_xll.ohTrigger(RecalcTrigger,TriggerON)),NA())</f>
        <v>-2.756655865296942E-3</v>
      </c>
      <c r="H527" s="42">
        <f>_xll.qlCalendarAdvance(Calendar,$H526,B527,"f",FALSE)</f>
        <v>43507</v>
      </c>
      <c r="I527" s="139">
        <f>_xll.qlInterestRateIndexValueDate(Index1M,$H527)</f>
        <v>43509</v>
      </c>
      <c r="J527" s="144">
        <f>IFERROR(_xll.qlIndexFixing(Index1M,$H527,TRUE,_xll.ohTrigger(RecalcTrigger,Trigger1M)),NA())</f>
        <v>-2.7320965009147713E-3</v>
      </c>
      <c r="K527" s="44">
        <f>IFERROR(_xll.qlIndexFixing(Index3M,H527,TRUE,_xll.ohTrigger(RecalcTrigger,Trigger3M)),NA())</f>
        <v>-1.4335498450389354E-3</v>
      </c>
      <c r="L527" s="44">
        <f>IFERROR(_xll.qlIndexFixing(Index6M,$H527,TRUE,_xll.ohTrigger(RecalcTrigger,Trigger6M)),NA())</f>
        <v>9.7094221276055939E-5</v>
      </c>
      <c r="M527" s="145">
        <f>IFERROR(_xll.qlIndexFixing(Index1Y,$H527,TRUE,_xll.ohTrigger(RecalcTrigger,Trigger1Y)),NA())</f>
        <v>1.9280219037114746E-3</v>
      </c>
      <c r="N527" s="144">
        <f>IFERROR(_xll.qlIndexFixing(ONIndex1M,I527,TRUE,_xll.ohTrigger(RecalcTrigger,Trigger1M)),NA())</f>
        <v>-2.7711025111365473E-3</v>
      </c>
      <c r="O527" s="44">
        <f>IFERROR(_xll.qlIndexFixing(ONIndex3M,I527,TRUE,_xll.ohTrigger(RecalcTrigger,Trigger3M)),NA())</f>
        <v>-1.6130368481581669E-3</v>
      </c>
      <c r="P527" s="44">
        <f>IFERROR(_xll.qlIndexFixing(ONIndex6M,I527,TRUE,_xll.ohTrigger(RecalcTrigger,Trigger6M)),NA())</f>
        <v>-3.340727233913654E-4</v>
      </c>
      <c r="Q527" s="145">
        <f>IFERROR(_xll.qlIndexFixing(ONIndex1Y,I527,TRUE,_xll.ohTrigger(RecalcTrigger,Trigger1Y)),NA())</f>
        <v>9.3164354881380973E-4</v>
      </c>
    </row>
    <row r="528" spans="2:17" x14ac:dyDescent="0.2">
      <c r="B528" s="39" t="s">
        <v>42</v>
      </c>
      <c r="D528" s="42">
        <f>_xll.qlCalendarAdvance(Calendar,$D527,B528,"f",FALSE)</f>
        <v>43514</v>
      </c>
      <c r="E528" s="139">
        <f>_xll.qlInterestRateIndexValueDate(IndexON,D528)</f>
        <v>43514</v>
      </c>
      <c r="F528" s="155">
        <f>IFERROR(_xll.qlIndexFixing(IndexON,D528,TRUE,_xll.ohTrigger(RecalcTrigger,TriggerON)),NA())</f>
        <v>-2.7270875379103998E-3</v>
      </c>
      <c r="H528" s="42">
        <f>_xll.qlCalendarAdvance(Calendar,$H527,B528,"f",FALSE)</f>
        <v>43514</v>
      </c>
      <c r="I528" s="139">
        <f>_xll.qlInterestRateIndexValueDate(Index1M,$H528)</f>
        <v>43516</v>
      </c>
      <c r="J528" s="144">
        <f>IFERROR(_xll.qlIndexFixing(Index1M,$H528,TRUE,_xll.ohTrigger(RecalcTrigger,Trigger1M)),NA())</f>
        <v>-2.7059808054043432E-3</v>
      </c>
      <c r="K528" s="44">
        <f>IFERROR(_xll.qlIndexFixing(Index3M,H528,TRUE,_xll.ohTrigger(RecalcTrigger,Trigger3M)),NA())</f>
        <v>-1.4030273575140774E-3</v>
      </c>
      <c r="L528" s="44">
        <f>IFERROR(_xll.qlIndexFixing(Index6M,$H528,TRUE,_xll.ohTrigger(RecalcTrigger,Trigger6M)),NA())</f>
        <v>1.3316790402373557E-4</v>
      </c>
      <c r="M528" s="145">
        <f>IFERROR(_xll.qlIndexFixing(Index1Y,$H528,TRUE,_xll.ohTrigger(RecalcTrigger,Trigger1Y)),NA())</f>
        <v>1.968828382332608E-3</v>
      </c>
      <c r="N528" s="144">
        <f>IFERROR(_xll.qlIndexFixing(ONIndex1M,I528,TRUE,_xll.ohTrigger(RecalcTrigger,Trigger1M)),NA())</f>
        <v>-2.7455176856783226E-3</v>
      </c>
      <c r="O528" s="44">
        <f>IFERROR(_xll.qlIndexFixing(ONIndex3M,I528,TRUE,_xll.ohTrigger(RecalcTrigger,Trigger3M)),NA())</f>
        <v>-1.5825186465390217E-3</v>
      </c>
      <c r="P528" s="44">
        <f>IFERROR(_xll.qlIndexFixing(ONIndex6M,I528,TRUE,_xll.ohTrigger(RecalcTrigger,Trigger6M)),NA())</f>
        <v>-3.0184450813486308E-4</v>
      </c>
      <c r="Q528" s="145">
        <f>IFERROR(_xll.qlIndexFixing(ONIndex1Y,I528,TRUE,_xll.ohTrigger(RecalcTrigger,Trigger1Y)),NA())</f>
        <v>9.6658757163581299E-4</v>
      </c>
    </row>
    <row r="529" spans="2:17" x14ac:dyDescent="0.2">
      <c r="B529" s="39" t="s">
        <v>42</v>
      </c>
      <c r="D529" s="42">
        <f>_xll.qlCalendarAdvance(Calendar,$D528,B529,"f",FALSE)</f>
        <v>43521</v>
      </c>
      <c r="E529" s="139">
        <f>_xll.qlInterestRateIndexValueDate(IndexON,D529)</f>
        <v>43521</v>
      </c>
      <c r="F529" s="155">
        <f>IFERROR(_xll.qlIndexFixing(IndexON,D529,TRUE,_xll.ohTrigger(RecalcTrigger,TriggerON)),NA())</f>
        <v>-2.6972009752057602E-3</v>
      </c>
      <c r="H529" s="42">
        <f>_xll.qlCalendarAdvance(Calendar,$H528,B529,"f",FALSE)</f>
        <v>43521</v>
      </c>
      <c r="I529" s="139">
        <f>_xll.qlInterestRateIndexValueDate(Index1M,$H529)</f>
        <v>43523</v>
      </c>
      <c r="J529" s="144">
        <f>IFERROR(_xll.qlIndexFixing(Index1M,$H529,TRUE,_xll.ohTrigger(RecalcTrigger,Trigger1M)),NA())</f>
        <v>-2.6795083107408347E-3</v>
      </c>
      <c r="K529" s="44">
        <f>IFERROR(_xll.qlIndexFixing(Index3M,H529,TRUE,_xll.ohTrigger(RecalcTrigger,Trigger3M)),NA())</f>
        <v>-1.3725396442122713E-3</v>
      </c>
      <c r="L529" s="44">
        <f>IFERROR(_xll.qlIndexFixing(Index6M,$H529,TRUE,_xll.ohTrigger(RecalcTrigger,Trigger6M)),NA())</f>
        <v>1.6955070065905093E-4</v>
      </c>
      <c r="M529" s="145">
        <f>IFERROR(_xll.qlIndexFixing(Index1Y,$H529,TRUE,_xll.ohTrigger(RecalcTrigger,Trigger1Y)),NA())</f>
        <v>2.009858494832937E-3</v>
      </c>
      <c r="N529" s="144">
        <f>IFERROR(_xll.qlIndexFixing(ONIndex1M,I529,TRUE,_xll.ohTrigger(RecalcTrigger,Trigger1M)),NA())</f>
        <v>-2.7195753326525463E-3</v>
      </c>
      <c r="O529" s="44">
        <f>IFERROR(_xll.qlIndexFixing(ONIndex3M,I529,TRUE,_xll.ohTrigger(RecalcTrigger,Trigger3M)),NA())</f>
        <v>-1.5519361698812517E-3</v>
      </c>
      <c r="P529" s="44">
        <f>IFERROR(_xll.qlIndexFixing(ONIndex6M,I529,TRUE,_xll.ohTrigger(RecalcTrigger,Trigger6M)),NA())</f>
        <v>-2.6930563683080777E-4</v>
      </c>
      <c r="Q529" s="145">
        <f>IFERROR(_xll.qlIndexFixing(ONIndex1Y,I529,TRUE,_xll.ohTrigger(RecalcTrigger,Trigger1Y)),NA())</f>
        <v>1.0018036630921046E-3</v>
      </c>
    </row>
    <row r="530" spans="2:17" x14ac:dyDescent="0.2">
      <c r="B530" s="39" t="s">
        <v>42</v>
      </c>
      <c r="D530" s="42">
        <f>_xll.qlCalendarAdvance(Calendar,$D529,B530,"f",FALSE)</f>
        <v>43528</v>
      </c>
      <c r="E530" s="139">
        <f>_xll.qlInterestRateIndexValueDate(IndexON,D530)</f>
        <v>43528</v>
      </c>
      <c r="F530" s="155">
        <f>IFERROR(_xll.qlIndexFixing(IndexON,D530,TRUE,_xll.ohTrigger(RecalcTrigger,TriggerON)),NA())</f>
        <v>-2.6670041932508326E-3</v>
      </c>
      <c r="H530" s="42">
        <f>_xll.qlCalendarAdvance(Calendar,$H529,B530,"f",FALSE)</f>
        <v>43528</v>
      </c>
      <c r="I530" s="139">
        <f>_xll.qlInterestRateIndexValueDate(Index1M,$H530)</f>
        <v>43530</v>
      </c>
      <c r="J530" s="144">
        <f>IFERROR(_xll.qlIndexFixing(Index1M,$H530,TRUE,_xll.ohTrigger(RecalcTrigger,Trigger1M)),NA())</f>
        <v>-2.6428707556243455E-3</v>
      </c>
      <c r="K530" s="44">
        <f>IFERROR(_xll.qlIndexFixing(Index3M,H530,TRUE,_xll.ohTrigger(RecalcTrigger,Trigger3M)),NA())</f>
        <v>-1.3356139708817578E-3</v>
      </c>
      <c r="L530" s="44">
        <f>IFERROR(_xll.qlIndexFixing(Index6M,$H530,TRUE,_xll.ohTrigger(RecalcTrigger,Trigger6M)),NA())</f>
        <v>2.1443219179295705E-4</v>
      </c>
      <c r="M530" s="145">
        <f>IFERROR(_xll.qlIndexFixing(Index1Y,$H530,TRUE,_xll.ohTrigger(RecalcTrigger,Trigger1Y)),NA())</f>
        <v>2.05420237737155E-3</v>
      </c>
      <c r="N530" s="144">
        <f>IFERROR(_xll.qlIndexFixing(ONIndex1M,I530,TRUE,_xll.ohTrigger(RecalcTrigger,Trigger1M)),NA())</f>
        <v>-2.6932759249209681E-3</v>
      </c>
      <c r="O530" s="44">
        <f>IFERROR(_xll.qlIndexFixing(ONIndex3M,I530,TRUE,_xll.ohTrigger(RecalcTrigger,Trigger3M)),NA())</f>
        <v>-1.5212999247005143E-3</v>
      </c>
      <c r="P530" s="44">
        <f>IFERROR(_xll.qlIndexFixing(ONIndex6M,I530,TRUE,_xll.ohTrigger(RecalcTrigger,Trigger6M)),NA())</f>
        <v>-2.3645628725699197E-4</v>
      </c>
      <c r="Q530" s="145">
        <f>IFERROR(_xll.qlIndexFixing(ONIndex1Y,I530,TRUE,_xll.ohTrigger(RecalcTrigger,Trigger1Y)),NA())</f>
        <v>1.037288863976471E-3</v>
      </c>
    </row>
    <row r="531" spans="2:17" x14ac:dyDescent="0.2">
      <c r="B531" s="39" t="s">
        <v>42</v>
      </c>
      <c r="D531" s="42">
        <f>_xll.qlCalendarAdvance(Calendar,$D530,B531,"f",FALSE)</f>
        <v>43535</v>
      </c>
      <c r="E531" s="139">
        <f>_xll.qlInterestRateIndexValueDate(IndexON,D531)</f>
        <v>43535</v>
      </c>
      <c r="F531" s="155">
        <f>IFERROR(_xll.qlIndexFixing(IndexON,D531,TRUE,_xll.ohTrigger(RecalcTrigger,TriggerON)),NA())</f>
        <v>-2.6365052077537143E-3</v>
      </c>
      <c r="H531" s="42">
        <f>_xll.qlCalendarAdvance(Calendar,$H530,B531,"f",FALSE)</f>
        <v>43535</v>
      </c>
      <c r="I531" s="139">
        <f>_xll.qlInterestRateIndexValueDate(Index1M,$H531)</f>
        <v>43537</v>
      </c>
      <c r="J531" s="144">
        <f>IFERROR(_xll.qlIndexFixing(Index1M,$H531,TRUE,_xll.ohTrigger(RecalcTrigger,Trigger1M)),NA())</f>
        <v>-2.6155602174116055E-3</v>
      </c>
      <c r="K531" s="44">
        <f>IFERROR(_xll.qlIndexFixing(Index3M,H531,TRUE,_xll.ohTrigger(RecalcTrigger,Trigger3M)),NA())</f>
        <v>-1.3052649822747656E-3</v>
      </c>
      <c r="L531" s="44">
        <f>IFERROR(_xll.qlIndexFixing(Index6M,$H531,TRUE,_xll.ohTrigger(RecalcTrigger,Trigger6M)),NA())</f>
        <v>2.5149879247915696E-4</v>
      </c>
      <c r="M531" s="145">
        <f>IFERROR(_xll.qlIndexFixing(Index1Y,$H531,TRUE,_xll.ohTrigger(RecalcTrigger,Trigger1Y)),NA())</f>
        <v>2.095697325392575E-3</v>
      </c>
      <c r="N531" s="144">
        <f>IFERROR(_xll.qlIndexFixing(ONIndex1M,I531,TRUE,_xll.ohTrigger(RecalcTrigger,Trigger1M)),NA())</f>
        <v>-2.6666199355318554E-3</v>
      </c>
      <c r="O531" s="44">
        <f>IFERROR(_xll.qlIndexFixing(ONIndex3M,I531,TRUE,_xll.ohTrigger(RecalcTrigger,Trigger3M)),NA())</f>
        <v>-1.4906204177922433E-3</v>
      </c>
      <c r="P531" s="44">
        <f>IFERROR(_xll.qlIndexFixing(ONIndex6M,I531,TRUE,_xll.ohTrigger(RecalcTrigger,Trigger6M)),NA())</f>
        <v>-2.0329663745766169E-4</v>
      </c>
      <c r="Q531" s="145">
        <f>IFERROR(_xll.qlIndexFixing(ONIndex1Y,I531,TRUE,_xll.ohTrigger(RecalcTrigger,Trigger1Y)),NA())</f>
        <v>1.073040215162635E-3</v>
      </c>
    </row>
    <row r="532" spans="2:17" x14ac:dyDescent="0.2">
      <c r="B532" s="39" t="s">
        <v>42</v>
      </c>
      <c r="D532" s="42">
        <f>_xll.qlCalendarAdvance(Calendar,$D531,B532,"f",FALSE)</f>
        <v>43542</v>
      </c>
      <c r="E532" s="139">
        <f>_xll.qlInterestRateIndexValueDate(IndexON,D532)</f>
        <v>43542</v>
      </c>
      <c r="F532" s="155">
        <f>IFERROR(_xll.qlIndexFixing(IndexON,D532,TRUE,_xll.ohTrigger(RecalcTrigger,TriggerON)),NA())</f>
        <v>-2.6057120344225027E-3</v>
      </c>
      <c r="H532" s="42">
        <f>_xll.qlCalendarAdvance(Calendar,$H531,B532,"f",FALSE)</f>
        <v>43542</v>
      </c>
      <c r="I532" s="139">
        <f>_xll.qlInterestRateIndexValueDate(Index1M,$H532)</f>
        <v>43544</v>
      </c>
      <c r="J532" s="144">
        <f>IFERROR(_xll.qlIndexFixing(Index1M,$H532,TRUE,_xll.ohTrigger(RecalcTrigger,Trigger1M)),NA())</f>
        <v>-2.5858752650683129E-3</v>
      </c>
      <c r="K532" s="44">
        <f>IFERROR(_xll.qlIndexFixing(Index3M,H532,TRUE,_xll.ohTrigger(RecalcTrigger,Trigger3M)),NA())</f>
        <v>-1.2749999999344989E-3</v>
      </c>
      <c r="L532" s="44">
        <f>IFERROR(_xll.qlIndexFixing(Index6M,$H532,TRUE,_xll.ohTrigger(RecalcTrigger,Trigger6M)),NA())</f>
        <v>2.8887400133524528E-4</v>
      </c>
      <c r="M532" s="145">
        <f>IFERROR(_xll.qlIndexFixing(Index1Y,$H532,TRUE,_xll.ohTrigger(RecalcTrigger,Trigger1Y)),NA())</f>
        <v>2.1374174282238058E-3</v>
      </c>
      <c r="N532" s="144">
        <f>IFERROR(_xll.qlIndexFixing(ONIndex1M,I532,TRUE,_xll.ohTrigger(RecalcTrigger,Trigger1M)),NA())</f>
        <v>-2.6396078373069898E-3</v>
      </c>
      <c r="O532" s="44">
        <f>IFERROR(_xll.qlIndexFixing(ONIndex3M,I532,TRUE,_xll.ohTrigger(RecalcTrigger,Trigger3M)),NA())</f>
        <v>-1.4599183124941462E-3</v>
      </c>
      <c r="P532" s="44">
        <f>IFERROR(_xll.qlIndexFixing(ONIndex6M,I532,TRUE,_xll.ohTrigger(RecalcTrigger,Trigger6M)),NA())</f>
        <v>-1.698268653838042E-4</v>
      </c>
      <c r="Q532" s="145">
        <f>IFERROR(_xll.qlIndexFixing(ONIndex1Y,I532,TRUE,_xll.ohTrigger(RecalcTrigger,Trigger1Y)),NA())</f>
        <v>1.1090547574710286E-3</v>
      </c>
    </row>
    <row r="533" spans="2:17" x14ac:dyDescent="0.2">
      <c r="B533" s="39" t="s">
        <v>42</v>
      </c>
      <c r="D533" s="42">
        <f>_xll.qlCalendarAdvance(Calendar,$D532,B533,"f",FALSE)</f>
        <v>43549</v>
      </c>
      <c r="E533" s="139">
        <f>_xll.qlInterestRateIndexValueDate(IndexON,D533)</f>
        <v>43549</v>
      </c>
      <c r="F533" s="155">
        <f>IFERROR(_xll.qlIndexFixing(IndexON,D533,TRUE,_xll.ohTrigger(RecalcTrigger,TriggerON)),NA())</f>
        <v>-2.5746326893250071E-3</v>
      </c>
      <c r="H533" s="42">
        <f>_xll.qlCalendarAdvance(Calendar,$H532,B533,"f",FALSE)</f>
        <v>43549</v>
      </c>
      <c r="I533" s="139">
        <f>_xll.qlInterestRateIndexValueDate(Index1M,$H533)</f>
        <v>43551</v>
      </c>
      <c r="J533" s="144">
        <f>IFERROR(_xll.qlIndexFixing(Index1M,$H533,TRUE,_xll.ohTrigger(RecalcTrigger,Trigger1M)),NA())</f>
        <v>-2.5598739633612348E-3</v>
      </c>
      <c r="K533" s="44">
        <f>IFERROR(_xll.qlIndexFixing(Index3M,H533,TRUE,_xll.ohTrigger(RecalcTrigger,Trigger3M)),NA())</f>
        <v>-1.2448254490474275E-3</v>
      </c>
      <c r="L533" s="44">
        <f>IFERROR(_xll.qlIndexFixing(Index6M,$H533,TRUE,_xll.ohTrigger(RecalcTrigger,Trigger6M)),NA())</f>
        <v>3.2655765778792829E-4</v>
      </c>
      <c r="M533" s="145">
        <f>IFERROR(_xll.qlIndexFixing(Index1Y,$H533,TRUE,_xll.ohTrigger(RecalcTrigger,Trigger1Y)),NA())</f>
        <v>2.1793632657805934E-3</v>
      </c>
      <c r="N533" s="144">
        <f>IFERROR(_xll.qlIndexFixing(ONIndex1M,I533,TRUE,_xll.ohTrigger(RecalcTrigger,Trigger1M)),NA())</f>
        <v>-2.6122401033212839E-3</v>
      </c>
      <c r="O533" s="44">
        <f>IFERROR(_xll.qlIndexFixing(ONIndex3M,I533,TRUE,_xll.ohTrigger(RecalcTrigger,Trigger3M)),NA())</f>
        <v>-1.4292386806724622E-3</v>
      </c>
      <c r="P533" s="44">
        <f>IFERROR(_xll.qlIndexFixing(ONIndex6M,I533,TRUE,_xll.ohTrigger(RecalcTrigger,Trigger6M)),NA())</f>
        <v>-1.3604714893311609E-4</v>
      </c>
      <c r="Q533" s="145">
        <f>IFERROR(_xll.qlIndexFixing(ONIndex1Y,I533,TRUE,_xll.ohTrigger(RecalcTrigger,Trigger1Y)),NA())</f>
        <v>1.1453295316155021E-3</v>
      </c>
    </row>
    <row r="534" spans="2:17" x14ac:dyDescent="0.2">
      <c r="B534" s="39" t="s">
        <v>42</v>
      </c>
      <c r="D534" s="42">
        <f>_xll.qlCalendarAdvance(Calendar,$D533,B534,"f",FALSE)</f>
        <v>43556</v>
      </c>
      <c r="E534" s="139">
        <f>_xll.qlInterestRateIndexValueDate(IndexON,D534)</f>
        <v>43556</v>
      </c>
      <c r="F534" s="155">
        <f>IFERROR(_xll.qlIndexFixing(IndexON,D534,TRUE,_xll.ohTrigger(RecalcTrigger,TriggerON)),NA())</f>
        <v>-2.5432751881293569E-3</v>
      </c>
      <c r="H534" s="42">
        <f>_xll.qlCalendarAdvance(Calendar,$H533,B534,"f",FALSE)</f>
        <v>43556</v>
      </c>
      <c r="I534" s="139">
        <f>_xll.qlInterestRateIndexValueDate(Index1M,$H534)</f>
        <v>43558</v>
      </c>
      <c r="J534" s="144">
        <f>IFERROR(_xll.qlIndexFixing(Index1M,$H534,TRUE,_xll.ohTrigger(RecalcTrigger,Trigger1M)),NA())</f>
        <v>-2.5376929981471008E-3</v>
      </c>
      <c r="K534" s="44">
        <f>IFERROR(_xll.qlIndexFixing(Index3M,H534,TRUE,_xll.ohTrigger(RecalcTrigger,Trigger3M)),NA())</f>
        <v>-1.2168503022492959E-3</v>
      </c>
      <c r="L534" s="44">
        <f>IFERROR(_xll.qlIndexFixing(Index6M,$H534,TRUE,_xll.ohTrigger(RecalcTrigger,Trigger6M)),NA())</f>
        <v>3.6172955861226309E-4</v>
      </c>
      <c r="M534" s="145">
        <f>IFERROR(_xll.qlIndexFixing(Index1Y,$H534,TRUE,_xll.ohTrigger(RecalcTrigger,Trigger1Y)),NA())</f>
        <v>2.2215354869098152E-3</v>
      </c>
      <c r="N534" s="144">
        <f>IFERROR(_xll.qlIndexFixing(ONIndex1M,I534,TRUE,_xll.ohTrigger(RecalcTrigger,Trigger1M)),NA())</f>
        <v>-2.5845172064231647E-3</v>
      </c>
      <c r="O534" s="44">
        <f>IFERROR(_xll.qlIndexFixing(ONIndex3M,I534,TRUE,_xll.ohTrigger(RecalcTrigger,Trigger3M)),NA())</f>
        <v>-1.3985969833996137E-3</v>
      </c>
      <c r="P534" s="44">
        <f>IFERROR(_xll.qlIndexFixing(ONIndex6M,I534,TRUE,_xll.ohTrigger(RecalcTrigger,Trigger6M)),NA())</f>
        <v>-1.0195766602993928E-4</v>
      </c>
      <c r="Q534" s="145">
        <f>IFERROR(_xll.qlIndexFixing(ONIndex1Y,I534,TRUE,_xll.ohTrigger(RecalcTrigger,Trigger1Y)),NA())</f>
        <v>1.181861578443133E-3</v>
      </c>
    </row>
    <row r="535" spans="2:17" x14ac:dyDescent="0.2">
      <c r="B535" s="39" t="s">
        <v>42</v>
      </c>
      <c r="D535" s="42">
        <f>_xll.qlCalendarAdvance(Calendar,$D534,B535,"f",FALSE)</f>
        <v>43563</v>
      </c>
      <c r="E535" s="139">
        <f>_xll.qlInterestRateIndexValueDate(IndexON,D535)</f>
        <v>43563</v>
      </c>
      <c r="F535" s="155">
        <f>IFERROR(_xll.qlIndexFixing(IndexON,D535,TRUE,_xll.ohTrigger(RecalcTrigger,TriggerON)),NA())</f>
        <v>-2.5116475468633936E-3</v>
      </c>
      <c r="H535" s="42">
        <f>_xll.qlCalendarAdvance(Calendar,$H534,B535,"f",FALSE)</f>
        <v>43563</v>
      </c>
      <c r="I535" s="139">
        <f>_xll.qlInterestRateIndexValueDate(Index1M,$H535)</f>
        <v>43565</v>
      </c>
      <c r="J535" s="144">
        <f>IFERROR(_xll.qlIndexFixing(Index1M,$H535,TRUE,_xll.ohTrigger(RecalcTrigger,Trigger1M)),NA())</f>
        <v>-2.5090395153699596E-3</v>
      </c>
      <c r="K535" s="44">
        <f>IFERROR(_xll.qlIndexFixing(Index3M,H535,TRUE,_xll.ohTrigger(RecalcTrigger,Trigger3M)),NA())</f>
        <v>-1.186762568003253E-3</v>
      </c>
      <c r="L535" s="44">
        <f>IFERROR(_xll.qlIndexFixing(Index6M,$H535,TRUE,_xll.ohTrigger(RecalcTrigger,Trigger6M)),NA())</f>
        <v>4.000076385634426E-4</v>
      </c>
      <c r="M535" s="145">
        <f>IFERROR(_xll.qlIndexFixing(Index1Y,$H535,TRUE,_xll.ohTrigger(RecalcTrigger,Trigger1Y)),NA())</f>
        <v>2.2766468667061927E-3</v>
      </c>
      <c r="N535" s="144">
        <f>IFERROR(_xll.qlIndexFixing(ONIndex1M,I535,TRUE,_xll.ohTrigger(RecalcTrigger,Trigger1M)),NA())</f>
        <v>-2.5564396195809636E-3</v>
      </c>
      <c r="O535" s="44">
        <f>IFERROR(_xll.qlIndexFixing(ONIndex3M,I535,TRUE,_xll.ohTrigger(RecalcTrigger,Trigger3M)),NA())</f>
        <v>-1.3680053390485725E-3</v>
      </c>
      <c r="P535" s="44">
        <f>IFERROR(_xll.qlIndexFixing(ONIndex6M,I535,TRUE,_xll.ohTrigger(RecalcTrigger,Trigger6M)),NA())</f>
        <v>-6.7558594718519771E-5</v>
      </c>
      <c r="Q535" s="145">
        <f>IFERROR(_xll.qlIndexFixing(ONIndex1Y,I535,TRUE,_xll.ohTrigger(RecalcTrigger,Trigger1Y)),NA())</f>
        <v>1.2186479388276439E-3</v>
      </c>
    </row>
    <row r="536" spans="2:17" x14ac:dyDescent="0.2">
      <c r="B536" s="39" t="s">
        <v>42</v>
      </c>
      <c r="D536" s="42">
        <f>_xll.qlCalendarAdvance(Calendar,$D535,B536,"f",FALSE)</f>
        <v>43570</v>
      </c>
      <c r="E536" s="139">
        <f>_xll.qlInterestRateIndexValueDate(IndexON,D536)</f>
        <v>43570</v>
      </c>
      <c r="F536" s="155">
        <f>IFERROR(_xll.qlIndexFixing(IndexON,D536,TRUE,_xll.ohTrigger(RecalcTrigger,TriggerON)),NA())</f>
        <v>-2.4797577812352145E-3</v>
      </c>
      <c r="H536" s="42">
        <f>_xll.qlCalendarAdvance(Calendar,$H535,B536,"f",FALSE)</f>
        <v>43570</v>
      </c>
      <c r="I536" s="139">
        <f>_xll.qlInterestRateIndexValueDate(Index1M,$H536)</f>
        <v>43572</v>
      </c>
      <c r="J536" s="144">
        <f>IFERROR(_xll.qlIndexFixing(Index1M,$H536,TRUE,_xll.ohTrigger(RecalcTrigger,Trigger1M)),NA())</f>
        <v>-2.4800325966936043E-3</v>
      </c>
      <c r="K536" s="44">
        <f>IFERROR(_xll.qlIndexFixing(Index3M,H536,TRUE,_xll.ohTrigger(RecalcTrigger,Trigger3M)),NA())</f>
        <v>-1.1566597341130379E-3</v>
      </c>
      <c r="L536" s="44">
        <f>IFERROR(_xll.qlIndexFixing(Index6M,$H536,TRUE,_xll.ohTrigger(RecalcTrigger,Trigger6M)),NA())</f>
        <v>4.3859369215465497E-4</v>
      </c>
      <c r="M536" s="145">
        <f>IFERROR(_xll.qlIndexFixing(Index1Y,$H536,TRUE,_xll.ohTrigger(RecalcTrigger,Trigger1Y)),NA())</f>
        <v>2.3065620200316134E-3</v>
      </c>
      <c r="N536" s="144">
        <f>IFERROR(_xll.qlIndexFixing(ONIndex1M,I536,TRUE,_xll.ohTrigger(RecalcTrigger,Trigger1M)),NA())</f>
        <v>-2.5157344256188097E-3</v>
      </c>
      <c r="O536" s="44">
        <f>IFERROR(_xll.qlIndexFixing(ONIndex3M,I536,TRUE,_xll.ohTrigger(RecalcTrigger,Trigger3M)),NA())</f>
        <v>-1.3244181732918747E-3</v>
      </c>
      <c r="P536" s="44">
        <f>IFERROR(_xll.qlIndexFixing(ONIndex6M,I536,TRUE,_xll.ohTrigger(RecalcTrigger,Trigger6M)),NA())</f>
        <v>-1.7882479617092883E-5</v>
      </c>
      <c r="Q536" s="145">
        <f>IFERROR(_xll.qlIndexFixing(ONIndex1Y,I536,TRUE,_xll.ohTrigger(RecalcTrigger,Trigger1Y)),NA())</f>
        <v>1.2716289988201623E-3</v>
      </c>
    </row>
    <row r="537" spans="2:17" x14ac:dyDescent="0.2">
      <c r="B537" s="39" t="s">
        <v>42</v>
      </c>
      <c r="D537" s="42">
        <f>_xll.qlCalendarAdvance(Calendar,$D536,B537,"f",FALSE)</f>
        <v>43578</v>
      </c>
      <c r="E537" s="139">
        <f>_xll.qlInterestRateIndexValueDate(IndexON,D537)</f>
        <v>43578</v>
      </c>
      <c r="F537" s="155">
        <f>IFERROR(_xll.qlIndexFixing(IndexON,D537,TRUE,_xll.ohTrigger(RecalcTrigger,TriggerON)),NA())</f>
        <v>-2.443001648897436E-3</v>
      </c>
      <c r="H537" s="42">
        <f>_xll.qlCalendarAdvance(Calendar,$H536,B537,"f",FALSE)</f>
        <v>43578</v>
      </c>
      <c r="I537" s="139">
        <f>_xll.qlInterestRateIndexValueDate(Index1M,$H537)</f>
        <v>43580</v>
      </c>
      <c r="J537" s="144">
        <f>IFERROR(_xll.qlIndexFixing(Index1M,$H537,TRUE,_xll.ohTrigger(RecalcTrigger,Trigger1M)),NA())</f>
        <v>-2.4421656954659587E-3</v>
      </c>
      <c r="K537" s="44">
        <f>IFERROR(_xll.qlIndexFixing(Index3M,H537,TRUE,_xll.ohTrigger(RecalcTrigger,Trigger3M)),NA())</f>
        <v>-1.1221824930377697E-3</v>
      </c>
      <c r="L537" s="44">
        <f>IFERROR(_xll.qlIndexFixing(Index6M,$H537,TRUE,_xll.ohTrigger(RecalcTrigger,Trigger6M)),NA())</f>
        <v>4.8306894425221284E-4</v>
      </c>
      <c r="M537" s="145">
        <f>IFERROR(_xll.qlIndexFixing(Index1Y,$H537,TRUE,_xll.ohTrigger(RecalcTrigger,Trigger1Y)),NA())</f>
        <v>2.3619865626378633E-3</v>
      </c>
      <c r="N537" s="144">
        <f>IFERROR(_xll.qlIndexFixing(ONIndex1M,I537,TRUE,_xll.ohTrigger(RecalcTrigger,Trigger1M)),NA())</f>
        <v>-2.4909525561822576E-3</v>
      </c>
      <c r="O537" s="44">
        <f>IFERROR(_xll.qlIndexFixing(ONIndex3M,I537,TRUE,_xll.ohTrigger(RecalcTrigger,Trigger3M)),NA())</f>
        <v>-1.2983386144593823E-3</v>
      </c>
      <c r="P537" s="44">
        <f>IFERROR(_xll.qlIndexFixing(ONIndex6M,I537,TRUE,_xll.ohTrigger(RecalcTrigger,Trigger6M)),NA())</f>
        <v>1.2227333465730794E-5</v>
      </c>
      <c r="Q537" s="145">
        <f>IFERROR(_xll.qlIndexFixing(ONIndex1Y,I537,TRUE,_xll.ohTrigger(RecalcTrigger,Trigger1Y)),NA())</f>
        <v>1.3036637623020653E-3</v>
      </c>
    </row>
    <row r="538" spans="2:17" x14ac:dyDescent="0.2">
      <c r="B538" s="39" t="s">
        <v>42</v>
      </c>
      <c r="D538" s="42">
        <f>_xll.qlCalendarAdvance(Calendar,$D537,B538,"f",FALSE)</f>
        <v>43585</v>
      </c>
      <c r="E538" s="139">
        <f>_xll.qlInterestRateIndexValueDate(IndexON,D538)</f>
        <v>43585</v>
      </c>
      <c r="F538" s="155">
        <f>IFERROR(_xll.qlIndexFixing(IndexON,D538,TRUE,_xll.ohTrigger(RecalcTrigger,TriggerON)),NA())</f>
        <v>-2.4082433277161641E-3</v>
      </c>
      <c r="H538" s="42">
        <f>_xll.qlCalendarAdvance(Calendar,$H537,B538,"f",FALSE)</f>
        <v>43585</v>
      </c>
      <c r="I538" s="139">
        <f>_xll.qlInterestRateIndexValueDate(Index1M,$H538)</f>
        <v>43588</v>
      </c>
      <c r="J538" s="144">
        <f>IFERROR(_xll.qlIndexFixing(Index1M,$H538,TRUE,_xll.ohTrigger(RecalcTrigger,Trigger1M)),NA())</f>
        <v>-2.4102371172535042E-3</v>
      </c>
      <c r="K538" s="44">
        <f>IFERROR(_xll.qlIndexFixing(Index3M,H538,TRUE,_xll.ohTrigger(RecalcTrigger,Trigger3M)),NA())</f>
        <v>-1.0809680141590605E-3</v>
      </c>
      <c r="L538" s="44">
        <f>IFERROR(_xll.qlIndexFixing(Index6M,$H538,TRUE,_xll.ohTrigger(RecalcTrigger,Trigger6M)),NA())</f>
        <v>5.3377656894979658E-4</v>
      </c>
      <c r="M538" s="145">
        <f>IFERROR(_xll.qlIndexFixing(Index1Y,$H538,TRUE,_xll.ohTrigger(RecalcTrigger,Trigger1Y)),NA())</f>
        <v>2.4080893578965999E-3</v>
      </c>
      <c r="N538" s="144">
        <f>IFERROR(_xll.qlIndexFixing(ONIndex1M,I538,TRUE,_xll.ohTrigger(RecalcTrigger,Trigger1M)),NA())</f>
        <v>-2.4575065308329869E-3</v>
      </c>
      <c r="O538" s="44">
        <f>IFERROR(_xll.qlIndexFixing(ONIndex3M,I538,TRUE,_xll.ohTrigger(RecalcTrigger,Trigger3M)),NA())</f>
        <v>-1.2636699045964761E-3</v>
      </c>
      <c r="P538" s="44">
        <f>IFERROR(_xll.qlIndexFixing(ONIndex6M,I538,TRUE,_xll.ohTrigger(RecalcTrigger,Trigger6M)),NA())</f>
        <v>5.2726870949371119E-5</v>
      </c>
      <c r="Q538" s="145">
        <f>IFERROR(_xll.qlIndexFixing(ONIndex1Y,I538,TRUE,_xll.ohTrigger(RecalcTrigger,Trigger1Y)),NA())</f>
        <v>1.3466559789687693E-3</v>
      </c>
    </row>
    <row r="539" spans="2:17" x14ac:dyDescent="0.2">
      <c r="B539" s="39" t="s">
        <v>42</v>
      </c>
      <c r="D539" s="42">
        <f>_xll.qlCalendarAdvance(Calendar,$D538,B539,"f",FALSE)</f>
        <v>43592</v>
      </c>
      <c r="E539" s="139">
        <f>_xll.qlInterestRateIndexValueDate(IndexON,D539)</f>
        <v>43592</v>
      </c>
      <c r="F539" s="155">
        <f>IFERROR(_xll.qlIndexFixing(IndexON,D539,TRUE,_xll.ohTrigger(RecalcTrigger,TriggerON)),NA())</f>
        <v>-2.377915780282791E-3</v>
      </c>
      <c r="H539" s="42">
        <f>_xll.qlCalendarAdvance(Calendar,$H538,B539,"f",FALSE)</f>
        <v>43592</v>
      </c>
      <c r="I539" s="139">
        <f>_xll.qlInterestRateIndexValueDate(Index1M,$H539)</f>
        <v>43594</v>
      </c>
      <c r="J539" s="144">
        <f>IFERROR(_xll.qlIndexFixing(Index1M,$H539,TRUE,_xll.ohTrigger(RecalcTrigger,Trigger1M)),NA())</f>
        <v>-2.3821886983084462E-3</v>
      </c>
      <c r="K539" s="44">
        <f>IFERROR(_xll.qlIndexFixing(Index3M,H539,TRUE,_xll.ohTrigger(RecalcTrigger,Trigger3M)),NA())</f>
        <v>-1.0592447349514044E-3</v>
      </c>
      <c r="L539" s="44">
        <f>IFERROR(_xll.qlIndexFixing(Index6M,$H539,TRUE,_xll.ohTrigger(RecalcTrigger,Trigger6M)),NA())</f>
        <v>5.7067279361109756E-4</v>
      </c>
      <c r="M539" s="145">
        <f>IFERROR(_xll.qlIndexFixing(Index1Y,$H539,TRUE,_xll.ohTrigger(RecalcTrigger,Trigger1Y)),NA())</f>
        <v>2.4485260634643275E-3</v>
      </c>
      <c r="N539" s="144">
        <f>IFERROR(_xll.qlIndexFixing(ONIndex1M,I539,TRUE,_xll.ohTrigger(RecalcTrigger,Trigger1M)),NA())</f>
        <v>-2.4321197483967438E-3</v>
      </c>
      <c r="O539" s="44">
        <f>IFERROR(_xll.qlIndexFixing(ONIndex3M,I539,TRUE,_xll.ohTrigger(RecalcTrigger,Trigger3M)),NA())</f>
        <v>-1.2377562913012952E-3</v>
      </c>
      <c r="P539" s="44">
        <f>IFERROR(_xll.qlIndexFixing(ONIndex6M,I539,TRUE,_xll.ohTrigger(RecalcTrigger,Trigger6M)),NA())</f>
        <v>8.3366218568414752E-5</v>
      </c>
      <c r="Q539" s="145">
        <f>IFERROR(_xll.qlIndexFixing(ONIndex1Y,I539,TRUE,_xll.ohTrigger(RecalcTrigger,Trigger1Y)),NA())</f>
        <v>1.3791071248991926E-3</v>
      </c>
    </row>
    <row r="540" spans="2:17" x14ac:dyDescent="0.2">
      <c r="B540" s="39" t="s">
        <v>42</v>
      </c>
      <c r="D540" s="42">
        <f>_xll.qlCalendarAdvance(Calendar,$D539,B540,"f",FALSE)</f>
        <v>43599</v>
      </c>
      <c r="E540" s="139">
        <f>_xll.qlInterestRateIndexValueDate(IndexON,D540)</f>
        <v>43599</v>
      </c>
      <c r="F540" s="155">
        <f>IFERROR(_xll.qlIndexFixing(IndexON,D540,TRUE,_xll.ohTrigger(RecalcTrigger,TriggerON)),NA())</f>
        <v>-2.3450254644119539E-3</v>
      </c>
      <c r="H540" s="42">
        <f>_xll.qlCalendarAdvance(Calendar,$H539,B540,"f",FALSE)</f>
        <v>43599</v>
      </c>
      <c r="I540" s="139">
        <f>_xll.qlInterestRateIndexValueDate(Index1M,$H540)</f>
        <v>43601</v>
      </c>
      <c r="J540" s="144">
        <f>IFERROR(_xll.qlIndexFixing(Index1M,$H540,TRUE,_xll.ohTrigger(RecalcTrigger,Trigger1M)),NA())</f>
        <v>-2.3516728346262283E-3</v>
      </c>
      <c r="K540" s="44">
        <f>IFERROR(_xll.qlIndexFixing(Index3M,H540,TRUE,_xll.ohTrigger(RecalcTrigger,Trigger3M)),NA())</f>
        <v>-1.0285739442346699E-3</v>
      </c>
      <c r="L540" s="44">
        <f>IFERROR(_xll.qlIndexFixing(Index6M,$H540,TRUE,_xll.ohTrigger(RecalcTrigger,Trigger6M)),NA())</f>
        <v>6.1059889940937647E-4</v>
      </c>
      <c r="M540" s="145">
        <f>IFERROR(_xll.qlIndexFixing(Index1Y,$H540,TRUE,_xll.ohTrigger(RecalcTrigger,Trigger1Y)),NA())</f>
        <v>2.4921436807829492E-3</v>
      </c>
      <c r="N540" s="144">
        <f>IFERROR(_xll.qlIndexFixing(ONIndex1M,I540,TRUE,_xll.ohTrigger(RecalcTrigger,Trigger1M)),NA())</f>
        <v>-2.4021748229774431E-3</v>
      </c>
      <c r="O540" s="44">
        <f>IFERROR(_xll.qlIndexFixing(ONIndex3M,I540,TRUE,_xll.ohTrigger(RecalcTrigger,Trigger3M)),NA())</f>
        <v>-1.2076302413266404E-3</v>
      </c>
      <c r="P540" s="44">
        <f>IFERROR(_xll.qlIndexFixing(ONIndex6M,I540,TRUE,_xll.ohTrigger(RecalcTrigger,Trigger6M)),NA())</f>
        <v>1.1939871123800572E-4</v>
      </c>
      <c r="Q540" s="145">
        <f>IFERROR(_xll.qlIndexFixing(ONIndex1Y,I540,TRUE,_xll.ohTrigger(RecalcTrigger,Trigger1Y)),NA())</f>
        <v>1.4171882792091139E-3</v>
      </c>
    </row>
    <row r="541" spans="2:17" x14ac:dyDescent="0.2">
      <c r="B541" s="39" t="s">
        <v>42</v>
      </c>
      <c r="D541" s="42">
        <f>_xll.qlCalendarAdvance(Calendar,$D540,B541,"f",FALSE)</f>
        <v>43606</v>
      </c>
      <c r="E541" s="139">
        <f>_xll.qlInterestRateIndexValueDate(IndexON,D541)</f>
        <v>43606</v>
      </c>
      <c r="F541" s="155">
        <f>IFERROR(_xll.qlIndexFixing(IndexON,D541,TRUE,_xll.ohTrigger(RecalcTrigger,TriggerON)),NA())</f>
        <v>-2.3119142485628075E-3</v>
      </c>
      <c r="H541" s="42">
        <f>_xll.qlCalendarAdvance(Calendar,$H540,B541,"f",FALSE)</f>
        <v>43606</v>
      </c>
      <c r="I541" s="139">
        <f>_xll.qlInterestRateIndexValueDate(Index1M,$H541)</f>
        <v>43608</v>
      </c>
      <c r="J541" s="144">
        <f>IFERROR(_xll.qlIndexFixing(Index1M,$H541,TRUE,_xll.ohTrigger(RecalcTrigger,Trigger1M)),NA())</f>
        <v>-2.3208060211935E-3</v>
      </c>
      <c r="K541" s="44">
        <f>IFERROR(_xll.qlIndexFixing(Index3M,H541,TRUE,_xll.ohTrigger(RecalcTrigger,Trigger3M)),NA())</f>
        <v>-9.9764624135899749E-4</v>
      </c>
      <c r="L541" s="44">
        <f>IFERROR(_xll.qlIndexFixing(Index6M,$H541,TRUE,_xll.ohTrigger(RecalcTrigger,Trigger6M)),NA())</f>
        <v>6.5083213736693039E-4</v>
      </c>
      <c r="M541" s="145">
        <f>IFERROR(_xll.qlIndexFixing(Index1Y,$H541,TRUE,_xll.ohTrigger(RecalcTrigger,Trigger1Y)),NA())</f>
        <v>2.5359947055805681E-3</v>
      </c>
      <c r="N541" s="144">
        <f>IFERROR(_xll.qlIndexFixing(ONIndex1M,I541,TRUE,_xll.ohTrigger(RecalcTrigger,Trigger1M)),NA())</f>
        <v>-2.3718781806225664E-3</v>
      </c>
      <c r="O541" s="44">
        <f>IFERROR(_xll.qlIndexFixing(ONIndex3M,I541,TRUE,_xll.ohTrigger(RecalcTrigger,Trigger3M)),NA())</f>
        <v>-1.1776304237365309E-3</v>
      </c>
      <c r="P541" s="44">
        <f>IFERROR(_xll.qlIndexFixing(ONIndex6M,I541,TRUE,_xll.ohTrigger(RecalcTrigger,Trigger6M)),NA())</f>
        <v>1.5573966644311099E-4</v>
      </c>
      <c r="Q541" s="145">
        <f>IFERROR(_xll.qlIndexFixing(ONIndex1Y,I541,TRUE,_xll.ohTrigger(RecalcTrigger,Trigger1Y)),NA())</f>
        <v>1.4555051362563631E-3</v>
      </c>
    </row>
    <row r="542" spans="2:17" x14ac:dyDescent="0.2">
      <c r="B542" s="39" t="s">
        <v>42</v>
      </c>
      <c r="D542" s="42">
        <f>_xll.qlCalendarAdvance(Calendar,$D541,B542,"f",FALSE)</f>
        <v>43613</v>
      </c>
      <c r="E542" s="139">
        <f>_xll.qlInterestRateIndexValueDate(IndexON,D542)</f>
        <v>43613</v>
      </c>
      <c r="F542" s="155">
        <f>IFERROR(_xll.qlIndexFixing(IndexON,D542,TRUE,_xll.ohTrigger(RecalcTrigger,TriggerON)),NA())</f>
        <v>-2.2785901486832572E-3</v>
      </c>
      <c r="H542" s="42">
        <f>_xll.qlCalendarAdvance(Calendar,$H541,B542,"f",FALSE)</f>
        <v>43613</v>
      </c>
      <c r="I542" s="139">
        <f>_xll.qlInterestRateIndexValueDate(Index1M,$H542)</f>
        <v>43615</v>
      </c>
      <c r="J542" s="144">
        <f>IFERROR(_xll.qlIndexFixing(Index1M,$H542,TRUE,_xll.ohTrigger(RecalcTrigger,Trigger1M)),NA())</f>
        <v>-2.2963840707239053E-3</v>
      </c>
      <c r="K542" s="44">
        <f>IFERROR(_xll.qlIndexFixing(Index3M,H542,TRUE,_xll.ohTrigger(RecalcTrigger,Trigger3M)),NA())</f>
        <v>-9.6641093216899153E-4</v>
      </c>
      <c r="L542" s="44">
        <f>IFERROR(_xll.qlIndexFixing(Index6M,$H542,TRUE,_xll.ohTrigger(RecalcTrigger,Trigger6M)),NA())</f>
        <v>6.8236934455076373E-4</v>
      </c>
      <c r="M542" s="145">
        <f>IFERROR(_xll.qlIndexFixing(Index1Y,$H542,TRUE,_xll.ohTrigger(RecalcTrigger,Trigger1Y)),NA())</f>
        <v>2.5701687457285421E-3</v>
      </c>
      <c r="N542" s="144">
        <f>IFERROR(_xll.qlIndexFixing(ONIndex1M,I542,TRUE,_xll.ohTrigger(RecalcTrigger,Trigger1M)),NA())</f>
        <v>-2.3412302943937036E-3</v>
      </c>
      <c r="O542" s="44">
        <f>IFERROR(_xll.qlIndexFixing(ONIndex3M,I542,TRUE,_xll.ohTrigger(RecalcTrigger,Trigger3M)),NA())</f>
        <v>-1.1477689571970373E-3</v>
      </c>
      <c r="P542" s="44">
        <f>IFERROR(_xll.qlIndexFixing(ONIndex6M,I542,TRUE,_xll.ohTrigger(RecalcTrigger,Trigger6M)),NA())</f>
        <v>1.9238890616612991E-4</v>
      </c>
      <c r="Q542" s="145">
        <f>IFERROR(_xll.qlIndexFixing(ONIndex1Y,I542,TRUE,_xll.ohTrigger(RecalcTrigger,Trigger1Y)),NA())</f>
        <v>1.4940547368880175E-3</v>
      </c>
    </row>
    <row r="543" spans="2:17" x14ac:dyDescent="0.2">
      <c r="B543" s="39" t="s">
        <v>42</v>
      </c>
      <c r="D543" s="42">
        <f>_xll.qlCalendarAdvance(Calendar,$D542,B543,"f",FALSE)</f>
        <v>43620</v>
      </c>
      <c r="E543" s="139">
        <f>_xll.qlInterestRateIndexValueDate(IndexON,D543)</f>
        <v>43620</v>
      </c>
      <c r="F543" s="155">
        <f>IFERROR(_xll.qlIndexFixing(IndexON,D543,TRUE,_xll.ohTrigger(RecalcTrigger,TriggerON)),NA())</f>
        <v>-2.2450611805613363E-3</v>
      </c>
      <c r="H543" s="42">
        <f>_xll.qlCalendarAdvance(Calendar,$H542,B543,"f",FALSE)</f>
        <v>43620</v>
      </c>
      <c r="I543" s="139">
        <f>_xll.qlInterestRateIndexValueDate(Index1M,$H543)</f>
        <v>43622</v>
      </c>
      <c r="J543" s="144">
        <f>IFERROR(_xll.qlIndexFixing(Index1M,$H543,TRUE,_xll.ohTrigger(RecalcTrigger,Trigger1M)),NA())</f>
        <v>-2.258021425895762E-3</v>
      </c>
      <c r="K543" s="44">
        <f>IFERROR(_xll.qlIndexFixing(Index3M,H543,TRUE,_xll.ohTrigger(RecalcTrigger,Trigger3M)),NA())</f>
        <v>-9.3481579432863138E-4</v>
      </c>
      <c r="L543" s="44">
        <f>IFERROR(_xll.qlIndexFixing(Index6M,$H543,TRUE,_xll.ohTrigger(RecalcTrigger,Trigger6M)),NA())</f>
        <v>7.2315055997963491E-4</v>
      </c>
      <c r="M543" s="145">
        <f>IFERROR(_xll.qlIndexFixing(Index1Y,$H543,TRUE,_xll.ohTrigger(RecalcTrigger,Trigger1Y)),NA())</f>
        <v>2.6244018784421026E-3</v>
      </c>
      <c r="N543" s="144">
        <f>IFERROR(_xll.qlIndexFixing(ONIndex1M,I543,TRUE,_xll.ohTrigger(RecalcTrigger,Trigger1M)),NA())</f>
        <v>-2.3102316374723486E-3</v>
      </c>
      <c r="O543" s="44">
        <f>IFERROR(_xll.qlIndexFixing(ONIndex3M,I543,TRUE,_xll.ohTrigger(RecalcTrigger,Trigger3M)),NA())</f>
        <v>-1.1180579603342622E-3</v>
      </c>
      <c r="P543" s="44">
        <f>IFERROR(_xll.qlIndexFixing(ONIndex6M,I543,TRUE,_xll.ohTrigger(RecalcTrigger,Trigger6M)),NA())</f>
        <v>2.2934625214965365E-4</v>
      </c>
      <c r="Q543" s="145">
        <f>IFERROR(_xll.qlIndexFixing(ONIndex1Y,I543,TRUE,_xll.ohTrigger(RecalcTrigger,Trigger1Y)),NA())</f>
        <v>1.5328341217113461E-3</v>
      </c>
    </row>
    <row r="544" spans="2:17" x14ac:dyDescent="0.2">
      <c r="B544" s="39" t="s">
        <v>42</v>
      </c>
      <c r="D544" s="42">
        <f>_xll.qlCalendarAdvance(Calendar,$D543,B544,"f",FALSE)</f>
        <v>43627</v>
      </c>
      <c r="E544" s="139">
        <f>_xll.qlInterestRateIndexValueDate(IndexON,D544)</f>
        <v>43627</v>
      </c>
      <c r="F544" s="155">
        <f>IFERROR(_xll.qlIndexFixing(IndexON,D544,TRUE,_xll.ohTrigger(RecalcTrigger,TriggerON)),NA())</f>
        <v>-2.2113353601849184E-3</v>
      </c>
      <c r="H544" s="42">
        <f>_xll.qlCalendarAdvance(Calendar,$H543,B544,"f",FALSE)</f>
        <v>43627</v>
      </c>
      <c r="I544" s="139">
        <f>_xll.qlInterestRateIndexValueDate(Index1M,$H544)</f>
        <v>43629</v>
      </c>
      <c r="J544" s="144">
        <f>IFERROR(_xll.qlIndexFixing(Index1M,$H544,TRUE,_xll.ohTrigger(RecalcTrigger,Trigger1M)),NA())</f>
        <v>-2.2261045843573191E-3</v>
      </c>
      <c r="K544" s="44">
        <f>IFERROR(_xll.qlIndexFixing(Index3M,H544,TRUE,_xll.ohTrigger(RecalcTrigger,Trigger3M)),NA())</f>
        <v>-9.028070772226541E-4</v>
      </c>
      <c r="L544" s="44">
        <f>IFERROR(_xll.qlIndexFixing(Index6M,$H544,TRUE,_xll.ohTrigger(RecalcTrigger,Trigger6M)),NA())</f>
        <v>7.6423844869112157E-4</v>
      </c>
      <c r="M544" s="145">
        <f>IFERROR(_xll.qlIndexFixing(Index1Y,$H544,TRUE,_xll.ohTrigger(RecalcTrigger,Trigger1Y)),NA())</f>
        <v>2.6689606487360607E-3</v>
      </c>
      <c r="N544" s="144">
        <f>IFERROR(_xll.qlIndexFixing(ONIndex1M,I544,TRUE,_xll.ohTrigger(RecalcTrigger,Trigger1M)),NA())</f>
        <v>-2.2788826829600595E-3</v>
      </c>
      <c r="O544" s="44">
        <f>IFERROR(_xll.qlIndexFixing(ONIndex3M,I544,TRUE,_xll.ohTrigger(RecalcTrigger,Trigger3M)),NA())</f>
        <v>-1.088509551574468E-3</v>
      </c>
      <c r="P544" s="44">
        <f>IFERROR(_xll.qlIndexFixing(ONIndex6M,I544,TRUE,_xll.ohTrigger(RecalcTrigger,Trigger6M)),NA())</f>
        <v>2.6661152653595366E-4</v>
      </c>
      <c r="Q544" s="145">
        <f>IFERROR(_xll.qlIndexFixing(ONIndex1Y,I544,TRUE,_xll.ohTrigger(RecalcTrigger,Trigger1Y)),NA())</f>
        <v>1.5718403313336182E-3</v>
      </c>
    </row>
    <row r="545" spans="2:17" x14ac:dyDescent="0.2">
      <c r="B545" s="39" t="s">
        <v>42</v>
      </c>
      <c r="D545" s="42">
        <f>_xll.qlCalendarAdvance(Calendar,$D544,B545,"f",FALSE)</f>
        <v>43634</v>
      </c>
      <c r="E545" s="139">
        <f>_xll.qlInterestRateIndexValueDate(IndexON,D545)</f>
        <v>43634</v>
      </c>
      <c r="F545" s="155">
        <f>IFERROR(_xll.qlIndexFixing(IndexON,D545,TRUE,_xll.ohTrigger(RecalcTrigger,TriggerON)),NA())</f>
        <v>-2.1774207032621007E-3</v>
      </c>
      <c r="H545" s="42">
        <f>_xll.qlCalendarAdvance(Calendar,$H544,B545,"f",FALSE)</f>
        <v>43634</v>
      </c>
      <c r="I545" s="139">
        <f>_xll.qlInterestRateIndexValueDate(Index1M,$H545)</f>
        <v>43636</v>
      </c>
      <c r="J545" s="144">
        <f>IFERROR(_xll.qlIndexFixing(Index1M,$H545,TRUE,_xll.ohTrigger(RecalcTrigger,Trigger1M)),NA())</f>
        <v>-2.1938386737352378E-3</v>
      </c>
      <c r="K545" s="44">
        <f>IFERROR(_xll.qlIndexFixing(Index3M,H545,TRUE,_xll.ohTrigger(RecalcTrigger,Trigger3M)),NA())</f>
        <v>-8.7032950677313624E-4</v>
      </c>
      <c r="L545" s="44">
        <f>IFERROR(_xll.qlIndexFixing(Index6M,$H545,TRUE,_xll.ohTrigger(RecalcTrigger,Trigger6M)),NA())</f>
        <v>8.0563285158363935E-4</v>
      </c>
      <c r="M545" s="145">
        <f>IFERROR(_xll.qlIndexFixing(Index1Y,$H545,TRUE,_xll.ohTrigger(RecalcTrigger,Trigger1Y)),NA())</f>
        <v>2.7137580710051568E-3</v>
      </c>
      <c r="N545" s="144">
        <f>IFERROR(_xll.qlIndexFixing(ONIndex1M,I545,TRUE,_xll.ohTrigger(RecalcTrigger,Trigger1M)),NA())</f>
        <v>-2.2471839039583941E-3</v>
      </c>
      <c r="O545" s="44">
        <f>IFERROR(_xll.qlIndexFixing(ONIndex3M,I545,TRUE,_xll.ohTrigger(RecalcTrigger,Trigger3M)),NA())</f>
        <v>-1.0589996333454366E-3</v>
      </c>
      <c r="P545" s="44">
        <f>IFERROR(_xll.qlIndexFixing(ONIndex6M,I545,TRUE,_xll.ohTrigger(RecalcTrigger,Trigger6M)),NA())</f>
        <v>3.0418455098768504E-4</v>
      </c>
      <c r="Q545" s="145">
        <f>IFERROR(_xll.qlIndexFixing(ONIndex1Y,I545,TRUE,_xll.ohTrigger(RecalcTrigger,Trigger1Y)),NA())</f>
        <v>1.6110704063621029E-3</v>
      </c>
    </row>
    <row r="546" spans="2:17" x14ac:dyDescent="0.2">
      <c r="B546" s="39" t="s">
        <v>42</v>
      </c>
      <c r="D546" s="42">
        <f>_xll.qlCalendarAdvance(Calendar,$D545,B546,"f",FALSE)</f>
        <v>43641</v>
      </c>
      <c r="E546" s="139">
        <f>_xll.qlInterestRateIndexValueDate(IndexON,D546)</f>
        <v>43641</v>
      </c>
      <c r="F546" s="155">
        <f>IFERROR(_xll.qlIndexFixing(IndexON,D546,TRUE,_xll.ohTrigger(RecalcTrigger,TriggerON)),NA())</f>
        <v>-2.1433252257807567E-3</v>
      </c>
      <c r="H546" s="42">
        <f>_xll.qlCalendarAdvance(Calendar,$H545,B546,"f",FALSE)</f>
        <v>43641</v>
      </c>
      <c r="I546" s="139">
        <f>_xll.qlInterestRateIndexValueDate(Index1M,$H546)</f>
        <v>43643</v>
      </c>
      <c r="J546" s="144">
        <f>IFERROR(_xll.qlIndexFixing(Index1M,$H546,TRUE,_xll.ohTrigger(RecalcTrigger,Trigger1M)),NA())</f>
        <v>-2.161224164132225E-3</v>
      </c>
      <c r="K546" s="44">
        <f>IFERROR(_xll.qlIndexFixing(Index3M,H546,TRUE,_xll.ohTrigger(RecalcTrigger,Trigger3M)),NA())</f>
        <v>-8.3733713532700412E-4</v>
      </c>
      <c r="L546" s="44">
        <f>IFERROR(_xll.qlIndexFixing(Index6M,$H546,TRUE,_xll.ohTrigger(RecalcTrigger,Trigger6M)),NA())</f>
        <v>8.4733359802733916E-4</v>
      </c>
      <c r="M546" s="145">
        <f>IFERROR(_xll.qlIndexFixing(Index1Y,$H546,TRUE,_xll.ohTrigger(RecalcTrigger,Trigger1Y)),NA())</f>
        <v>2.7587956282635381E-3</v>
      </c>
      <c r="N546" s="144">
        <f>IFERROR(_xll.qlIndexFixing(ONIndex1M,I546,TRUE,_xll.ohTrigger(RecalcTrigger,Trigger1M)),NA())</f>
        <v>-2.2151357734090382E-3</v>
      </c>
      <c r="O546" s="44">
        <f>IFERROR(_xll.qlIndexFixing(ONIndex3M,I546,TRUE,_xll.ohTrigger(RecalcTrigger,Trigger3M)),NA())</f>
        <v>-1.029053446255368E-3</v>
      </c>
      <c r="P546" s="44">
        <f>IFERROR(_xll.qlIndexFixing(ONIndex6M,I546,TRUE,_xll.ohTrigger(RecalcTrigger,Trigger6M)),NA())</f>
        <v>3.4206514740731109E-4</v>
      </c>
      <c r="Q546" s="145">
        <f>IFERROR(_xll.qlIndexFixing(ONIndex1Y,I546,TRUE,_xll.ohTrigger(RecalcTrigger,Trigger1Y)),NA())</f>
        <v>1.6505213876438773E-3</v>
      </c>
    </row>
    <row r="547" spans="2:17" x14ac:dyDescent="0.2">
      <c r="B547" s="39" t="s">
        <v>42</v>
      </c>
      <c r="D547" s="42">
        <f>_xll.qlCalendarAdvance(Calendar,$D546,B547,"f",FALSE)</f>
        <v>43648</v>
      </c>
      <c r="E547" s="139">
        <f>_xll.qlInterestRateIndexValueDate(IndexON,D547)</f>
        <v>43648</v>
      </c>
      <c r="F547" s="155">
        <f>IFERROR(_xll.qlIndexFixing(IndexON,D547,TRUE,_xll.ohTrigger(RecalcTrigger,TriggerON)),NA())</f>
        <v>-2.1090569435289197E-3</v>
      </c>
      <c r="H547" s="42">
        <f>_xll.qlCalendarAdvance(Calendar,$H546,B547,"f",FALSE)</f>
        <v>43648</v>
      </c>
      <c r="I547" s="139">
        <f>_xll.qlInterestRateIndexValueDate(Index1M,$H547)</f>
        <v>43650</v>
      </c>
      <c r="J547" s="144">
        <f>IFERROR(_xll.qlIndexFixing(Index1M,$H547,TRUE,_xll.ohTrigger(RecalcTrigger,Trigger1M)),NA())</f>
        <v>-2.1282615256172643E-3</v>
      </c>
      <c r="K547" s="44">
        <f>IFERROR(_xll.qlIndexFixing(Index3M,H547,TRUE,_xll.ohTrigger(RecalcTrigger,Trigger3M)),NA())</f>
        <v>-8.0382306050037593E-4</v>
      </c>
      <c r="L547" s="44">
        <f>IFERROR(_xll.qlIndexFixing(Index6M,$H547,TRUE,_xll.ohTrigger(RecalcTrigger,Trigger6M)),NA())</f>
        <v>8.9867194085679165E-4</v>
      </c>
      <c r="M547" s="145">
        <f>IFERROR(_xll.qlIndexFixing(Index1Y,$H547,TRUE,_xll.ohTrigger(RecalcTrigger,Trigger1Y)),NA())</f>
        <v>2.8040748723179298E-3</v>
      </c>
      <c r="N547" s="144">
        <f>IFERROR(_xll.qlIndexFixing(ONIndex1M,I547,TRUE,_xll.ohTrigger(RecalcTrigger,Trigger1M)),NA())</f>
        <v>-2.182738764653358E-3</v>
      </c>
      <c r="O547" s="44">
        <f>IFERROR(_xll.qlIndexFixing(ONIndex3M,I547,TRUE,_xll.ohTrigger(RecalcTrigger,Trigger3M)),NA())</f>
        <v>-9.9862105185088978E-4</v>
      </c>
      <c r="P547" s="44">
        <f>IFERROR(_xll.qlIndexFixing(ONIndex6M,I547,TRUE,_xll.ohTrigger(RecalcTrigger,Trigger6M)),NA())</f>
        <v>3.8025313793710325E-4</v>
      </c>
      <c r="Q547" s="145">
        <f>IFERROR(_xll.qlIndexFixing(ONIndex1Y,I547,TRUE,_xll.ohTrigger(RecalcTrigger,Trigger1Y)),NA())</f>
        <v>1.6901903156263387E-3</v>
      </c>
    </row>
    <row r="548" spans="2:17" x14ac:dyDescent="0.2">
      <c r="B548" s="39" t="s">
        <v>42</v>
      </c>
      <c r="D548" s="42">
        <f>_xll.qlCalendarAdvance(Calendar,$D547,B548,"f",FALSE)</f>
        <v>43655</v>
      </c>
      <c r="E548" s="139">
        <f>_xll.qlInterestRateIndexValueDate(IndexON,D548)</f>
        <v>43655</v>
      </c>
      <c r="F548" s="155">
        <f>IFERROR(_xll.qlIndexFixing(IndexON,D548,TRUE,_xll.ohTrigger(RecalcTrigger,TriggerON)),NA())</f>
        <v>-2.0746238724944632E-3</v>
      </c>
      <c r="H548" s="42">
        <f>_xll.qlCalendarAdvance(Calendar,$H547,B548,"f",FALSE)</f>
        <v>43655</v>
      </c>
      <c r="I548" s="139">
        <f>_xll.qlInterestRateIndexValueDate(Index1M,$H548)</f>
        <v>43657</v>
      </c>
      <c r="J548" s="144">
        <f>IFERROR(_xll.qlIndexFixing(Index1M,$H548,TRUE,_xll.ohTrigger(RecalcTrigger,Trigger1M)),NA())</f>
        <v>-2.0949512282306126E-3</v>
      </c>
      <c r="K548" s="44">
        <f>IFERROR(_xll.qlIndexFixing(Index3M,H548,TRUE,_xll.ohTrigger(RecalcTrigger,Trigger3M)),NA())</f>
        <v>-7.6978992598460442E-4</v>
      </c>
      <c r="L548" s="44">
        <f>IFERROR(_xll.qlIndexFixing(Index6M,$H548,TRUE,_xll.ohTrigger(RecalcTrigger,Trigger6M)),NA())</f>
        <v>9.4104946599871825E-4</v>
      </c>
      <c r="M548" s="145">
        <f>IFERROR(_xll.qlIndexFixing(Index1Y,$H548,TRUE,_xll.ohTrigger(RecalcTrigger,Trigger1Y)),NA())</f>
        <v>2.8495974237893623E-3</v>
      </c>
      <c r="N548" s="144">
        <f>IFERROR(_xll.qlIndexFixing(ONIndex1M,I548,TRUE,_xll.ohTrigger(RecalcTrigger,Trigger1M)),NA())</f>
        <v>-2.1499933505531033E-3</v>
      </c>
      <c r="O548" s="44">
        <f>IFERROR(_xll.qlIndexFixing(ONIndex3M,I548,TRUE,_xll.ohTrigger(RecalcTrigger,Trigger3M)),NA())</f>
        <v>-9.6769450165012927E-4</v>
      </c>
      <c r="P548" s="44">
        <f>IFERROR(_xll.qlIndexFixing(ONIndex6M,I548,TRUE,_xll.ohTrigger(RecalcTrigger,Trigger6M)),NA())</f>
        <v>4.1874834399990846E-4</v>
      </c>
      <c r="Q548" s="145">
        <f>IFERROR(_xll.qlIndexFixing(ONIndex1Y,I548,TRUE,_xll.ohTrigger(RecalcTrigger,Trigger1Y)),NA())</f>
        <v>1.7300742311565642E-3</v>
      </c>
    </row>
    <row r="549" spans="2:17" x14ac:dyDescent="0.2">
      <c r="B549" s="39" t="s">
        <v>42</v>
      </c>
      <c r="D549" s="42">
        <f>_xll.qlCalendarAdvance(Calendar,$D548,B549,"f",FALSE)</f>
        <v>43662</v>
      </c>
      <c r="E549" s="139">
        <f>_xll.qlInterestRateIndexValueDate(IndexON,D549)</f>
        <v>43662</v>
      </c>
      <c r="F549" s="155">
        <f>IFERROR(_xll.qlIndexFixing(IndexON,D549,TRUE,_xll.ohTrigger(RecalcTrigger,TriggerON)),NA())</f>
        <v>-2.0400340285853247E-3</v>
      </c>
      <c r="H549" s="42">
        <f>_xll.qlCalendarAdvance(Calendar,$H548,B549,"f",FALSE)</f>
        <v>43662</v>
      </c>
      <c r="I549" s="139">
        <f>_xll.qlInterestRateIndexValueDate(Index1M,$H549)</f>
        <v>43664</v>
      </c>
      <c r="J549" s="144">
        <f>IFERROR(_xll.qlIndexFixing(Index1M,$H549,TRUE,_xll.ohTrigger(RecalcTrigger,Trigger1M)),NA())</f>
        <v>-2.0612937419962896E-3</v>
      </c>
      <c r="K549" s="44">
        <f>IFERROR(_xll.qlIndexFixing(Index3M,H549,TRUE,_xll.ohTrigger(RecalcTrigger,Trigger3M)),NA())</f>
        <v>-7.3524065894602509E-4</v>
      </c>
      <c r="L549" s="44">
        <f>IFERROR(_xll.qlIndexFixing(Index6M,$H549,TRUE,_xll.ohTrigger(RecalcTrigger,Trigger6M)),NA())</f>
        <v>9.8373170834781059E-4</v>
      </c>
      <c r="M549" s="145">
        <f>IFERROR(_xll.qlIndexFixing(Index1Y,$H549,TRUE,_xll.ohTrigger(RecalcTrigger,Trigger1Y)),NA())</f>
        <v>2.8953649721309765E-3</v>
      </c>
      <c r="N549" s="144">
        <f>IFERROR(_xll.qlIndexFixing(ONIndex1M,I549,TRUE,_xll.ohTrigger(RecalcTrigger,Trigger1M)),NA())</f>
        <v>-2.116900004489608E-3</v>
      </c>
      <c r="O549" s="44">
        <f>IFERROR(_xll.qlIndexFixing(ONIndex3M,I549,TRUE,_xll.ohTrigger(RecalcTrigger,Trigger3M)),NA())</f>
        <v>-9.3626584689143755E-4</v>
      </c>
      <c r="P549" s="44">
        <f>IFERROR(_xll.qlIndexFixing(ONIndex6M,I549,TRUE,_xll.ohTrigger(RecalcTrigger,Trigger6M)),NA())</f>
        <v>4.575505880577424E-4</v>
      </c>
      <c r="Q549" s="145">
        <f>IFERROR(_xll.qlIndexFixing(ONIndex1Y,I549,TRUE,_xll.ohTrigger(RecalcTrigger,Trigger1Y)),NA())</f>
        <v>1.770170174761887E-3</v>
      </c>
    </row>
    <row r="550" spans="2:17" x14ac:dyDescent="0.2">
      <c r="B550" s="39" t="s">
        <v>42</v>
      </c>
      <c r="D550" s="42">
        <f>_xll.qlCalendarAdvance(Calendar,$D549,B550,"f",FALSE)</f>
        <v>43669</v>
      </c>
      <c r="E550" s="139">
        <f>_xll.qlInterestRateIndexValueDate(IndexON,D550)</f>
        <v>43669</v>
      </c>
      <c r="F550" s="155">
        <f>IFERROR(_xll.qlIndexFixing(IndexON,D550,TRUE,_xll.ohTrigger(RecalcTrigger,TriggerON)),NA())</f>
        <v>-2.0052954275096013E-3</v>
      </c>
      <c r="H550" s="42">
        <f>_xll.qlCalendarAdvance(Calendar,$H549,B550,"f",FALSE)</f>
        <v>43669</v>
      </c>
      <c r="I550" s="139">
        <f>_xll.qlInterestRateIndexValueDate(Index1M,$H550)</f>
        <v>43671</v>
      </c>
      <c r="J550" s="144">
        <f>IFERROR(_xll.qlIndexFixing(Index1M,$H550,TRUE,_xll.ohTrigger(RecalcTrigger,Trigger1M)),NA())</f>
        <v>-2.0272895368983468E-3</v>
      </c>
      <c r="K550" s="44">
        <f>IFERROR(_xll.qlIndexFixing(Index3M,H550,TRUE,_xll.ohTrigger(RecalcTrigger,Trigger3M)),NA())</f>
        <v>-7.0017847004550553E-4</v>
      </c>
      <c r="L550" s="44">
        <f>IFERROR(_xll.qlIndexFixing(Index6M,$H550,TRUE,_xll.ohTrigger(RecalcTrigger,Trigger6M)),NA())</f>
        <v>1.0267181094187677E-3</v>
      </c>
      <c r="M550" s="145">
        <f>IFERROR(_xll.qlIndexFixing(Index1Y,$H550,TRUE,_xll.ohTrigger(RecalcTrigger,Trigger1Y)),NA())</f>
        <v>2.9413792756493176E-3</v>
      </c>
      <c r="N550" s="144">
        <f>IFERROR(_xll.qlIndexFixing(ONIndex1M,I550,TRUE,_xll.ohTrigger(RecalcTrigger,Trigger1M)),NA())</f>
        <v>-2.083459199204718E-3</v>
      </c>
      <c r="O550" s="44">
        <f>IFERROR(_xll.qlIndexFixing(ONIndex3M,I550,TRUE,_xll.ohTrigger(RecalcTrigger,Trigger3M)),NA())</f>
        <v>-9.0432713869326165E-4</v>
      </c>
      <c r="P550" s="44">
        <f>IFERROR(_xll.qlIndexFixing(ONIndex6M,I550,TRUE,_xll.ohTrigger(RecalcTrigger,Trigger6M)),NA())</f>
        <v>4.9665969161338808E-4</v>
      </c>
      <c r="Q550" s="145">
        <f>IFERROR(_xll.qlIndexFixing(ONIndex1Y,I550,TRUE,_xll.ohTrigger(RecalcTrigger,Trigger1Y)),NA())</f>
        <v>1.8104751871295122E-3</v>
      </c>
    </row>
    <row r="551" spans="2:17" x14ac:dyDescent="0.2">
      <c r="B551" s="39" t="s">
        <v>42</v>
      </c>
      <c r="D551" s="42">
        <f>_xll.qlCalendarAdvance(Calendar,$D550,B551,"f",FALSE)</f>
        <v>43676</v>
      </c>
      <c r="E551" s="139">
        <f>_xll.qlInterestRateIndexValueDate(IndexON,D551)</f>
        <v>43676</v>
      </c>
      <c r="F551" s="155">
        <f>IFERROR(_xll.qlIndexFixing(IndexON,D551,TRUE,_xll.ohTrigger(RecalcTrigger,TriggerON)),NA())</f>
        <v>-1.9704160852551666E-3</v>
      </c>
      <c r="H551" s="42">
        <f>_xll.qlCalendarAdvance(Calendar,$H550,B551,"f",FALSE)</f>
        <v>43676</v>
      </c>
      <c r="I551" s="139">
        <f>_xll.qlInterestRateIndexValueDate(Index1M,$H551)</f>
        <v>43678</v>
      </c>
      <c r="J551" s="144">
        <f>IFERROR(_xll.qlIndexFixing(Index1M,$H551,TRUE,_xll.ohTrigger(RecalcTrigger,Trigger1M)),NA())</f>
        <v>-1.992939082910844E-3</v>
      </c>
      <c r="K551" s="44">
        <f>IFERROR(_xll.qlIndexFixing(Index3M,H551,TRUE,_xll.ohTrigger(RecalcTrigger,Trigger3M)),NA())</f>
        <v>-6.6460685344930644E-4</v>
      </c>
      <c r="L551" s="44">
        <f>IFERROR(_xll.qlIndexFixing(Index6M,$H551,TRUE,_xll.ohTrigger(RecalcTrigger,Trigger6M)),NA())</f>
        <v>1.07000810142835E-3</v>
      </c>
      <c r="M551" s="145">
        <f>IFERROR(_xll.qlIndexFixing(Index1Y,$H551,TRUE,_xll.ohTrigger(RecalcTrigger,Trigger1Y)),NA())</f>
        <v>2.9876421615238793E-3</v>
      </c>
      <c r="N551" s="144">
        <f>IFERROR(_xll.qlIndexFixing(ONIndex1M,I551,TRUE,_xll.ohTrigger(RecalcTrigger,Trigger1M)),NA())</f>
        <v>-2.0496714080797673E-3</v>
      </c>
      <c r="O551" s="44">
        <f>IFERROR(_xll.qlIndexFixing(ONIndex3M,I551,TRUE,_xll.ohTrigger(RecalcTrigger,Trigger3M)),NA())</f>
        <v>-8.7187042845382479E-4</v>
      </c>
      <c r="P551" s="44">
        <f>IFERROR(_xll.qlIndexFixing(ONIndex6M,I551,TRUE,_xll.ohTrigger(RecalcTrigger,Trigger6M)),NA())</f>
        <v>5.3607547672918088E-4</v>
      </c>
      <c r="Q551" s="145">
        <f>IFERROR(_xll.qlIndexFixing(ONIndex1Y,I551,TRUE,_xll.ohTrigger(RecalcTrigger,Trigger1Y)),NA())</f>
        <v>1.850986308946645E-3</v>
      </c>
    </row>
    <row r="552" spans="2:17" x14ac:dyDescent="0.2">
      <c r="B552" s="39" t="s">
        <v>42</v>
      </c>
      <c r="D552" s="42">
        <f>_xll.qlCalendarAdvance(Calendar,$D551,B552,"f",FALSE)</f>
        <v>43683</v>
      </c>
      <c r="E552" s="139">
        <f>_xll.qlInterestRateIndexValueDate(IndexON,D552)</f>
        <v>43683</v>
      </c>
      <c r="F552" s="155">
        <f>IFERROR(_xll.qlIndexFixing(IndexON,D552,TRUE,_xll.ohTrigger(RecalcTrigger,TriggerON)),NA())</f>
        <v>-1.9354040178098941E-3</v>
      </c>
      <c r="H552" s="42">
        <f>_xll.qlCalendarAdvance(Calendar,$H551,B552,"f",FALSE)</f>
        <v>43683</v>
      </c>
      <c r="I552" s="139">
        <f>_xll.qlInterestRateIndexValueDate(Index1M,$H552)</f>
        <v>43685</v>
      </c>
      <c r="J552" s="144">
        <f>IFERROR(_xll.qlIndexFixing(Index1M,$H552,TRUE,_xll.ohTrigger(RecalcTrigger,Trigger1M)),NA())</f>
        <v>-1.9582428499653748E-3</v>
      </c>
      <c r="K552" s="44">
        <f>IFERROR(_xll.qlIndexFixing(Index3M,H552,TRUE,_xll.ohTrigger(RecalcTrigger,Trigger3M)),NA())</f>
        <v>-6.2852958685384423E-4</v>
      </c>
      <c r="L552" s="44">
        <f>IFERROR(_xll.qlIndexFixing(Index6M,$H552,TRUE,_xll.ohTrigger(RecalcTrigger,Trigger6M)),NA())</f>
        <v>1.1136011072979571E-3</v>
      </c>
      <c r="M552" s="145">
        <f>IFERROR(_xll.qlIndexFixing(Index1Y,$H552,TRUE,_xll.ohTrigger(RecalcTrigger,Trigger1Y)),NA())</f>
        <v>3.0341555258286126E-3</v>
      </c>
      <c r="N552" s="144">
        <f>IFERROR(_xll.qlIndexFixing(ONIndex1M,I552,TRUE,_xll.ohTrigger(RecalcTrigger,Trigger1M)),NA())</f>
        <v>-2.0155371040564418E-3</v>
      </c>
      <c r="O552" s="44">
        <f>IFERROR(_xll.qlIndexFixing(ONIndex3M,I552,TRUE,_xll.ohTrigger(RecalcTrigger,Trigger3M)),NA())</f>
        <v>-8.3888776725160596E-4</v>
      </c>
      <c r="P552" s="44">
        <f>IFERROR(_xll.qlIndexFixing(ONIndex6M,I552,TRUE,_xll.ohTrigger(RecalcTrigger,Trigger6M)),NA())</f>
        <v>5.7579776522764803E-4</v>
      </c>
      <c r="Q552" s="145">
        <f>IFERROR(_xll.qlIndexFixing(ONIndex1Y,I552,TRUE,_xll.ohTrigger(RecalcTrigger,Trigger1Y)),NA())</f>
        <v>1.8917005808205545E-3</v>
      </c>
    </row>
    <row r="553" spans="2:17" x14ac:dyDescent="0.2">
      <c r="B553" s="39" t="s">
        <v>42</v>
      </c>
      <c r="D553" s="42">
        <f>_xll.qlCalendarAdvance(Calendar,$D552,B553,"f",FALSE)</f>
        <v>43690</v>
      </c>
      <c r="E553" s="139">
        <f>_xll.qlInterestRateIndexValueDate(IndexON,D553)</f>
        <v>43690</v>
      </c>
      <c r="F553" s="155">
        <f>IFERROR(_xll.qlIndexFixing(IndexON,D553,TRUE,_xll.ohTrigger(RecalcTrigger,TriggerON)),NA())</f>
        <v>-1.900267240841913E-3</v>
      </c>
      <c r="H553" s="42">
        <f>_xll.qlCalendarAdvance(Calendar,$H552,B553,"f",FALSE)</f>
        <v>43690</v>
      </c>
      <c r="I553" s="139">
        <f>_xll.qlInterestRateIndexValueDate(Index1M,$H553)</f>
        <v>43692</v>
      </c>
      <c r="J553" s="144">
        <f>IFERROR(_xll.qlIndexFixing(Index1M,$H553,TRUE,_xll.ohTrigger(RecalcTrigger,Trigger1M)),NA())</f>
        <v>-1.9232013079747978E-3</v>
      </c>
      <c r="K553" s="44">
        <f>IFERROR(_xll.qlIndexFixing(Index3M,H553,TRUE,_xll.ohTrigger(RecalcTrigger,Trigger3M)),NA())</f>
        <v>-5.9195073149785561E-4</v>
      </c>
      <c r="L553" s="44">
        <f>IFERROR(_xll.qlIndexFixing(Index6M,$H553,TRUE,_xll.ohTrigger(RecalcTrigger,Trigger6M)),NA())</f>
        <v>1.1574965406497611E-3</v>
      </c>
      <c r="M553" s="145">
        <f>IFERROR(_xll.qlIndexFixing(Index1Y,$H553,TRUE,_xll.ohTrigger(RecalcTrigger,Trigger1Y)),NA())</f>
        <v>3.0809213335514715E-3</v>
      </c>
      <c r="N553" s="144">
        <f>IFERROR(_xll.qlIndexFixing(ONIndex1M,I553,TRUE,_xll.ohTrigger(RecalcTrigger,Trigger1M)),NA())</f>
        <v>-1.9810567602362994E-3</v>
      </c>
      <c r="O553" s="44">
        <f>IFERROR(_xll.qlIndexFixing(ONIndex3M,I553,TRUE,_xll.ohTrigger(RecalcTrigger,Trigger3M)),NA())</f>
        <v>-8.0537120640489235E-4</v>
      </c>
      <c r="P553" s="44">
        <f>IFERROR(_xll.qlIndexFixing(ONIndex6M,I553,TRUE,_xll.ohTrigger(RecalcTrigger,Trigger6M)),NA())</f>
        <v>6.1582637901125281E-4</v>
      </c>
      <c r="Q553" s="145">
        <f>IFERROR(_xll.qlIndexFixing(ONIndex1Y,I553,TRUE,_xll.ohTrigger(RecalcTrigger,Trigger1Y)),NA())</f>
        <v>1.932615043518382E-3</v>
      </c>
    </row>
    <row r="554" spans="2:17" x14ac:dyDescent="0.2">
      <c r="B554" s="39" t="s">
        <v>42</v>
      </c>
      <c r="D554" s="42">
        <f>_xll.qlCalendarAdvance(Calendar,$D553,B554,"f",FALSE)</f>
        <v>43697</v>
      </c>
      <c r="E554" s="139">
        <f>_xll.qlInterestRateIndexValueDate(IndexON,D554)</f>
        <v>43697</v>
      </c>
      <c r="F554" s="155">
        <f>IFERROR(_xll.qlIndexFixing(IndexON,D554,TRUE,_xll.ohTrigger(RecalcTrigger,TriggerON)),NA())</f>
        <v>-1.8650137704590009E-3</v>
      </c>
      <c r="H554" s="42">
        <f>_xll.qlCalendarAdvance(Calendar,$H553,B554,"f",FALSE)</f>
        <v>43697</v>
      </c>
      <c r="I554" s="139">
        <f>_xll.qlInterestRateIndexValueDate(Index1M,$H554)</f>
        <v>43699</v>
      </c>
      <c r="J554" s="144">
        <f>IFERROR(_xll.qlIndexFixing(Index1M,$H554,TRUE,_xll.ohTrigger(RecalcTrigger,Trigger1M)),NA())</f>
        <v>-1.8878149268319877E-3</v>
      </c>
      <c r="K554" s="44">
        <f>IFERROR(_xll.qlIndexFixing(Index3M,H554,TRUE,_xll.ohTrigger(RecalcTrigger,Trigger3M)),NA())</f>
        <v>-5.5487463218064346E-4</v>
      </c>
      <c r="L554" s="44">
        <f>IFERROR(_xll.qlIndexFixing(Index6M,$H554,TRUE,_xll.ohTrigger(RecalcTrigger,Trigger6M)),NA())</f>
        <v>1.2016938058041276E-3</v>
      </c>
      <c r="M554" s="145">
        <f>IFERROR(_xll.qlIndexFixing(Index1Y,$H554,TRUE,_xll.ohTrigger(RecalcTrigger,Trigger1Y)),NA())</f>
        <v>3.1279416186167897E-3</v>
      </c>
      <c r="N554" s="144">
        <f>IFERROR(_xll.qlIndexFixing(ONIndex1M,I554,TRUE,_xll.ohTrigger(RecalcTrigger,Trigger1M)),NA())</f>
        <v>-1.9462308498008341E-3</v>
      </c>
      <c r="O554" s="44">
        <f>IFERROR(_xll.qlIndexFixing(ONIndex3M,I554,TRUE,_xll.ohTrigger(RecalcTrigger,Trigger3M)),NA())</f>
        <v>-7.7131279711206702E-4</v>
      </c>
      <c r="P554" s="44">
        <f>IFERROR(_xll.qlIndexFixing(ONIndex6M,I554,TRUE,_xll.ohTrigger(RecalcTrigger,Trigger6M)),NA())</f>
        <v>6.5616114006239457E-4</v>
      </c>
      <c r="Q554" s="145">
        <f>IFERROR(_xll.qlIndexFixing(ONIndex1Y,I554,TRUE,_xll.ohTrigger(RecalcTrigger,Trigger1Y)),NA())</f>
        <v>1.9737267374875245E-3</v>
      </c>
    </row>
    <row r="555" spans="2:17" x14ac:dyDescent="0.2">
      <c r="B555" s="39" t="s">
        <v>42</v>
      </c>
      <c r="D555" s="42">
        <f>_xll.qlCalendarAdvance(Calendar,$D554,B555,"f",FALSE)</f>
        <v>43704</v>
      </c>
      <c r="E555" s="139">
        <f>_xll.qlInterestRateIndexValueDate(IndexON,D555)</f>
        <v>43704</v>
      </c>
      <c r="F555" s="155">
        <f>IFERROR(_xll.qlIndexFixing(IndexON,D555,TRUE,_xll.ohTrigger(RecalcTrigger,TriggerON)),NA())</f>
        <v>-1.829651622409223E-3</v>
      </c>
      <c r="H555" s="42">
        <f>_xll.qlCalendarAdvance(Calendar,$H554,B555,"f",FALSE)</f>
        <v>43704</v>
      </c>
      <c r="I555" s="139">
        <f>_xll.qlInterestRateIndexValueDate(Index1M,$H555)</f>
        <v>43706</v>
      </c>
      <c r="J555" s="144">
        <f>IFERROR(_xll.qlIndexFixing(Index1M,$H555,TRUE,_xll.ohTrigger(RecalcTrigger,Trigger1M)),NA())</f>
        <v>-1.852084176387353E-3</v>
      </c>
      <c r="K555" s="44">
        <f>IFERROR(_xll.qlIndexFixing(Index3M,H555,TRUE,_xll.ohTrigger(RecalcTrigger,Trigger3M)),NA())</f>
        <v>-5.1730591728466784E-4</v>
      </c>
      <c r="L555" s="44">
        <f>IFERROR(_xll.qlIndexFixing(Index6M,$H555,TRUE,_xll.ohTrigger(RecalcTrigger,Trigger6M)),NA())</f>
        <v>1.2363423275128362E-3</v>
      </c>
      <c r="M555" s="145">
        <f>IFERROR(_xll.qlIndexFixing(Index1Y,$H555,TRUE,_xll.ohTrigger(RecalcTrigger,Trigger1Y)),NA())</f>
        <v>3.1752184839063491E-3</v>
      </c>
      <c r="N555" s="144">
        <f>IFERROR(_xll.qlIndexFixing(ONIndex1M,I555,TRUE,_xll.ohTrigger(RecalcTrigger,Trigger1M)),NA())</f>
        <v>-1.9110598457316996E-3</v>
      </c>
      <c r="O555" s="44">
        <f>IFERROR(_xll.qlIndexFixing(ONIndex3M,I555,TRUE,_xll.ohTrigger(RecalcTrigger,Trigger3M)),NA())</f>
        <v>-7.3670459065144911E-4</v>
      </c>
      <c r="P555" s="44">
        <f>IFERROR(_xll.qlIndexFixing(ONIndex6M,I555,TRUE,_xll.ohTrigger(RecalcTrigger,Trigger6M)),NA())</f>
        <v>6.9680187020360052E-4</v>
      </c>
      <c r="Q555" s="145">
        <f>IFERROR(_xll.qlIndexFixing(ONIndex1Y,I555,TRUE,_xll.ohTrigger(RecalcTrigger,Trigger1Y)),NA())</f>
        <v>2.0150327035750593E-3</v>
      </c>
    </row>
    <row r="556" spans="2:17" x14ac:dyDescent="0.2">
      <c r="B556" s="39" t="s">
        <v>42</v>
      </c>
      <c r="D556" s="42">
        <f>_xll.qlCalendarAdvance(Calendar,$D555,B556,"f",FALSE)</f>
        <v>43711</v>
      </c>
      <c r="E556" s="139">
        <f>_xll.qlInterestRateIndexValueDate(IndexON,D556)</f>
        <v>43711</v>
      </c>
      <c r="F556" s="155">
        <f>IFERROR(_xll.qlIndexFixing(IndexON,D556,TRUE,_xll.ohTrigger(RecalcTrigger,TriggerON)),NA())</f>
        <v>-1.7941888127603889E-3</v>
      </c>
      <c r="H556" s="42">
        <f>_xll.qlCalendarAdvance(Calendar,$H555,B556,"f",FALSE)</f>
        <v>43711</v>
      </c>
      <c r="I556" s="139">
        <f>_xll.qlInterestRateIndexValueDate(Index1M,$H556)</f>
        <v>43713</v>
      </c>
      <c r="J556" s="144">
        <f>IFERROR(_xll.qlIndexFixing(Index1M,$H556,TRUE,_xll.ohTrigger(RecalcTrigger,Trigger1M)),NA())</f>
        <v>-1.8160095264863063E-3</v>
      </c>
      <c r="K556" s="44">
        <f>IFERROR(_xll.qlIndexFixing(Index3M,H556,TRUE,_xll.ohTrigger(RecalcTrigger,Trigger3M)),NA())</f>
        <v>-4.8205744294821325E-4</v>
      </c>
      <c r="L556" s="44">
        <f>IFERROR(_xll.qlIndexFixing(Index6M,$H556,TRUE,_xll.ohTrigger(RecalcTrigger,Trigger6M)),NA())</f>
        <v>1.2777766944189067E-3</v>
      </c>
      <c r="M556" s="145">
        <f>IFERROR(_xll.qlIndexFixing(Index1Y,$H556,TRUE,_xll.ohTrigger(RecalcTrigger,Trigger1Y)),NA())</f>
        <v>3.2227541012813184E-3</v>
      </c>
      <c r="N556" s="144">
        <f>IFERROR(_xll.qlIndexFixing(ONIndex1M,I556,TRUE,_xll.ohTrigger(RecalcTrigger,Trigger1M)),NA())</f>
        <v>-1.8755442212103901E-3</v>
      </c>
      <c r="O556" s="44">
        <f>IFERROR(_xll.qlIndexFixing(ONIndex3M,I556,TRUE,_xll.ohTrigger(RecalcTrigger,Trigger3M)),NA())</f>
        <v>-7.0153863810151762E-4</v>
      </c>
      <c r="P556" s="44">
        <f>IFERROR(_xll.qlIndexFixing(ONIndex6M,I556,TRUE,_xll.ohTrigger(RecalcTrigger,Trigger6M)),NA())</f>
        <v>7.3774839133733394E-4</v>
      </c>
      <c r="Q556" s="145">
        <f>IFERROR(_xll.qlIndexFixing(ONIndex1Y,I556,TRUE,_xll.ohTrigger(RecalcTrigger,Trigger1Y)),NA())</f>
        <v>2.0565299823083194E-3</v>
      </c>
    </row>
    <row r="557" spans="2:17" x14ac:dyDescent="0.2">
      <c r="B557" s="39" t="s">
        <v>42</v>
      </c>
      <c r="D557" s="42">
        <f>_xll.qlCalendarAdvance(Calendar,$D556,B557,"f",FALSE)</f>
        <v>43718</v>
      </c>
      <c r="E557" s="139">
        <f>_xll.qlInterestRateIndexValueDate(IndexON,D557)</f>
        <v>43718</v>
      </c>
      <c r="F557" s="155">
        <f>IFERROR(_xll.qlIndexFixing(IndexON,D557,TRUE,_xll.ohTrigger(RecalcTrigger,TriggerON)),NA())</f>
        <v>-1.758633357380468E-3</v>
      </c>
      <c r="H557" s="42">
        <f>_xll.qlCalendarAdvance(Calendar,$H556,B557,"f",FALSE)</f>
        <v>43718</v>
      </c>
      <c r="I557" s="139">
        <f>_xll.qlInterestRateIndexValueDate(Index1M,$H557)</f>
        <v>43720</v>
      </c>
      <c r="J557" s="144">
        <f>IFERROR(_xll.qlIndexFixing(Index1M,$H557,TRUE,_xll.ohTrigger(RecalcTrigger,Trigger1M)),NA())</f>
        <v>-1.7795914469342922E-3</v>
      </c>
      <c r="K557" s="44">
        <f>IFERROR(_xll.qlIndexFixing(Index3M,H557,TRUE,_xll.ohTrigger(RecalcTrigger,Trigger3M)),NA())</f>
        <v>-4.4355245148830003E-4</v>
      </c>
      <c r="L557" s="44">
        <f>IFERROR(_xll.qlIndexFixing(Index6M,$H557,TRUE,_xll.ohTrigger(RecalcTrigger,Trigger6M)),NA())</f>
        <v>1.3227905046423424E-3</v>
      </c>
      <c r="M557" s="145">
        <f>IFERROR(_xll.qlIndexFixing(Index1Y,$H557,TRUE,_xll.ohTrigger(RecalcTrigger,Trigger1Y)),NA())</f>
        <v>3.2705507116039764E-3</v>
      </c>
      <c r="N557" s="144">
        <f>IFERROR(_xll.qlIndexFixing(ONIndex1M,I557,TRUE,_xll.ohTrigger(RecalcTrigger,Trigger1M)),NA())</f>
        <v>-1.8396844492185593E-3</v>
      </c>
      <c r="O557" s="44">
        <f>IFERROR(_xll.qlIndexFixing(ONIndex3M,I557,TRUE,_xll.ohTrigger(RecalcTrigger,Trigger3M)),NA())</f>
        <v>-6.6580699082052774E-4</v>
      </c>
      <c r="P557" s="44">
        <f>IFERROR(_xll.qlIndexFixing(ONIndex6M,I557,TRUE,_xll.ohTrigger(RecalcTrigger,Trigger6M)),NA())</f>
        <v>7.7900052536605813E-4</v>
      </c>
      <c r="Q557" s="145">
        <f>IFERROR(_xll.qlIndexFixing(ONIndex1Y,I557,TRUE,_xll.ohTrigger(RecalcTrigger,Trigger1Y)),NA())</f>
        <v>2.0982156143745101E-3</v>
      </c>
    </row>
    <row r="558" spans="2:17" x14ac:dyDescent="0.2">
      <c r="B558" s="39" t="s">
        <v>42</v>
      </c>
      <c r="D558" s="42">
        <f>_xll.qlCalendarAdvance(Calendar,$D557,B558,"f",FALSE)</f>
        <v>43725</v>
      </c>
      <c r="E558" s="139">
        <f>_xll.qlInterestRateIndexValueDate(IndexON,D558)</f>
        <v>43725</v>
      </c>
      <c r="F558" s="155">
        <f>IFERROR(_xll.qlIndexFixing(IndexON,D558,TRUE,_xll.ohTrigger(RecalcTrigger,TriggerON)),NA())</f>
        <v>-1.7229932719375896E-3</v>
      </c>
      <c r="H558" s="42">
        <f>_xll.qlCalendarAdvance(Calendar,$H557,B558,"f",FALSE)</f>
        <v>43725</v>
      </c>
      <c r="I558" s="139">
        <f>_xll.qlInterestRateIndexValueDate(Index1M,$H558)</f>
        <v>43727</v>
      </c>
      <c r="J558" s="144">
        <f>IFERROR(_xll.qlIndexFixing(Index1M,$H558,TRUE,_xll.ohTrigger(RecalcTrigger,Trigger1M)),NA())</f>
        <v>-1.7428304075142731E-3</v>
      </c>
      <c r="K558" s="44">
        <f>IFERROR(_xll.qlIndexFixing(Index3M,H558,TRUE,_xll.ohTrigger(RecalcTrigger,Trigger3M)),NA())</f>
        <v>-4.0457062772727038E-4</v>
      </c>
      <c r="L558" s="44">
        <f>IFERROR(_xll.qlIndexFixing(Index6M,$H558,TRUE,_xll.ohTrigger(RecalcTrigger,Trigger6M)),NA())</f>
        <v>1.3681038558577886E-3</v>
      </c>
      <c r="M558" s="145">
        <f>IFERROR(_xll.qlIndexFixing(Index1Y,$H558,TRUE,_xll.ohTrigger(RecalcTrigger,Trigger1Y)),NA())</f>
        <v>3.3186106247605185E-3</v>
      </c>
      <c r="N558" s="144">
        <f>IFERROR(_xll.qlIndexFixing(ONIndex1M,I558,TRUE,_xll.ohTrigger(RecalcTrigger,Trigger1M)),NA())</f>
        <v>-1.8034810029776693E-3</v>
      </c>
      <c r="O558" s="44">
        <f>IFERROR(_xll.qlIndexFixing(ONIndex3M,I558,TRUE,_xll.ohTrigger(RecalcTrigger,Trigger3M)),NA())</f>
        <v>-6.2952951863426421E-4</v>
      </c>
      <c r="P558" s="44">
        <f>IFERROR(_xll.qlIndexFixing(ONIndex6M,I558,TRUE,_xll.ohTrigger(RecalcTrigger,Trigger6M)),NA())</f>
        <v>8.2055809427217241E-4</v>
      </c>
      <c r="Q558" s="145">
        <f>IFERROR(_xll.qlIndexFixing(ONIndex1Y,I558,TRUE,_xll.ohTrigger(RecalcTrigger,Trigger1Y)),NA())</f>
        <v>2.1400866404608365E-3</v>
      </c>
    </row>
    <row r="559" spans="2:17" x14ac:dyDescent="0.2">
      <c r="B559" s="39" t="s">
        <v>42</v>
      </c>
      <c r="D559" s="42">
        <f>_xll.qlCalendarAdvance(Calendar,$D558,B559,"f",FALSE)</f>
        <v>43732</v>
      </c>
      <c r="E559" s="139">
        <f>_xll.qlInterestRateIndexValueDate(IndexON,D559)</f>
        <v>43732</v>
      </c>
      <c r="F559" s="155">
        <f>IFERROR(_xll.qlIndexFixing(IndexON,D559,TRUE,_xll.ohTrigger(RecalcTrigger,TriggerON)),NA())</f>
        <v>-1.6872765726194672E-3</v>
      </c>
      <c r="H559" s="42">
        <f>_xll.qlCalendarAdvance(Calendar,$H558,B559,"f",FALSE)</f>
        <v>43732</v>
      </c>
      <c r="I559" s="139">
        <f>_xll.qlInterestRateIndexValueDate(Index1M,$H559)</f>
        <v>43734</v>
      </c>
      <c r="J559" s="144">
        <f>IFERROR(_xll.qlIndexFixing(Index1M,$H559,TRUE,_xll.ohTrigger(RecalcTrigger,Trigger1M)),NA())</f>
        <v>-1.7057268779879786E-3</v>
      </c>
      <c r="K559" s="44">
        <f>IFERROR(_xll.qlIndexFixing(Index3M,H559,TRUE,_xll.ohTrigger(RecalcTrigger,Trigger3M)),NA())</f>
        <v>-3.6220605304147237E-4</v>
      </c>
      <c r="L559" s="44">
        <f>IFERROR(_xll.qlIndexFixing(Index6M,$H559,TRUE,_xll.ohTrigger(RecalcTrigger,Trigger6M)),NA())</f>
        <v>1.4137161002142412E-3</v>
      </c>
      <c r="M559" s="145">
        <f>IFERROR(_xll.qlIndexFixing(Index1Y,$H559,TRUE,_xll.ohTrigger(RecalcTrigger,Trigger1Y)),NA())</f>
        <v>3.3669362196836476E-3</v>
      </c>
      <c r="N559" s="144">
        <f>IFERROR(_xll.qlIndexFixing(ONIndex1M,I559,TRUE,_xll.ohTrigger(RecalcTrigger,Trigger1M)),NA())</f>
        <v>-1.766934355509342E-3</v>
      </c>
      <c r="O559" s="44">
        <f>IFERROR(_xll.qlIndexFixing(ONIndex3M,I559,TRUE,_xll.ohTrigger(RecalcTrigger,Trigger3M)),NA())</f>
        <v>-5.9279753917618194E-4</v>
      </c>
      <c r="P559" s="44">
        <f>IFERROR(_xll.qlIndexFixing(ONIndex6M,I559,TRUE,_xll.ohTrigger(RecalcTrigger,Trigger6M)),NA())</f>
        <v>8.6242091979826796E-4</v>
      </c>
      <c r="Q559" s="145">
        <f>IFERROR(_xll.qlIndexFixing(ONIndex1Y,I559,TRUE,_xll.ohTrigger(RecalcTrigger,Trigger1Y)),NA())</f>
        <v>2.1821401010946317E-3</v>
      </c>
    </row>
    <row r="560" spans="2:17" x14ac:dyDescent="0.2">
      <c r="B560" s="39" t="s">
        <v>42</v>
      </c>
      <c r="D560" s="42">
        <f>_xll.qlCalendarAdvance(Calendar,$D559,B560,"f",FALSE)</f>
        <v>43739</v>
      </c>
      <c r="E560" s="139">
        <f>_xll.qlInterestRateIndexValueDate(IndexON,D560)</f>
        <v>43739</v>
      </c>
      <c r="F560" s="155">
        <f>IFERROR(_xll.qlIndexFixing(IndexON,D560,TRUE,_xll.ohTrigger(RecalcTrigger,TriggerON)),NA())</f>
        <v>-1.6514912752940702E-3</v>
      </c>
      <c r="H560" s="42">
        <f>_xll.qlCalendarAdvance(Calendar,$H559,B560,"f",FALSE)</f>
        <v>43739</v>
      </c>
      <c r="I560" s="139">
        <f>_xll.qlInterestRateIndexValueDate(Index1M,$H560)</f>
        <v>43741</v>
      </c>
      <c r="J560" s="144">
        <f>IFERROR(_xll.qlIndexFixing(Index1M,$H560,TRUE,_xll.ohTrigger(RecalcTrigger,Trigger1M)),NA())</f>
        <v>-1.6682813280859132E-3</v>
      </c>
      <c r="K560" s="44">
        <f>IFERROR(_xll.qlIndexFixing(Index3M,H560,TRUE,_xll.ohTrigger(RecalcTrigger,Trigger3M)),NA())</f>
        <v>-3.2224875611984872E-4</v>
      </c>
      <c r="L560" s="44">
        <f>IFERROR(_xll.qlIndexFixing(Index6M,$H560,TRUE,_xll.ohTrigger(RecalcTrigger,Trigger6M)),NA())</f>
        <v>1.4630122521959604E-3</v>
      </c>
      <c r="M560" s="145">
        <f>IFERROR(_xll.qlIndexFixing(Index1Y,$H560,TRUE,_xll.ohTrigger(RecalcTrigger,Trigger1Y)),NA())</f>
        <v>3.4155299443762509E-3</v>
      </c>
      <c r="N560" s="144">
        <f>IFERROR(_xll.qlIndexFixing(ONIndex1M,I560,TRUE,_xll.ohTrigger(RecalcTrigger,Trigger1M)),NA())</f>
        <v>-1.7300449798751671E-3</v>
      </c>
      <c r="O560" s="44">
        <f>IFERROR(_xll.qlIndexFixing(ONIndex3M,I560,TRUE,_xll.ohTrigger(RecalcTrigger,Trigger3M)),NA())</f>
        <v>-5.5561541495663391E-4</v>
      </c>
      <c r="P560" s="44">
        <f>IFERROR(_xll.qlIndexFixing(ONIndex6M,I560,TRUE,_xll.ohTrigger(RecalcTrigger,Trigger6M)),NA())</f>
        <v>9.0458882400668017E-4</v>
      </c>
      <c r="Q560" s="145">
        <f>IFERROR(_xll.qlIndexFixing(ONIndex1Y,I560,TRUE,_xll.ohTrigger(RecalcTrigger,Trigger1Y)),NA())</f>
        <v>2.2243730371229731E-3</v>
      </c>
    </row>
    <row r="561" spans="2:17" x14ac:dyDescent="0.2">
      <c r="B561" s="39" t="s">
        <v>42</v>
      </c>
      <c r="D561" s="42">
        <f>_xll.qlCalendarAdvance(Calendar,$D560,B561,"f",FALSE)</f>
        <v>43746</v>
      </c>
      <c r="E561" s="139">
        <f>_xll.qlInterestRateIndexValueDate(IndexON,D561)</f>
        <v>43746</v>
      </c>
      <c r="F561" s="155">
        <f>IFERROR(_xll.qlIndexFixing(IndexON,D561,TRUE,_xll.ohTrigger(RecalcTrigger,TriggerON)),NA())</f>
        <v>-1.6156453957094641E-3</v>
      </c>
      <c r="H561" s="42">
        <f>_xll.qlCalendarAdvance(Calendar,$H560,B561,"f",FALSE)</f>
        <v>43746</v>
      </c>
      <c r="I561" s="139">
        <f>_xll.qlInterestRateIndexValueDate(Index1M,$H561)</f>
        <v>43748</v>
      </c>
      <c r="J561" s="144">
        <f>IFERROR(_xll.qlIndexFixing(Index1M,$H561,TRUE,_xll.ohTrigger(RecalcTrigger,Trigger1M)),NA())</f>
        <v>-1.6304942275210954E-3</v>
      </c>
      <c r="K561" s="44">
        <f>IFERROR(_xll.qlIndexFixing(Index3M,H561,TRUE,_xll.ohTrigger(RecalcTrigger,Trigger3M)),NA())</f>
        <v>-2.8183015068813813E-4</v>
      </c>
      <c r="L561" s="44">
        <f>IFERROR(_xll.qlIndexFixing(Index6M,$H561,TRUE,_xll.ohTrigger(RecalcTrigger,Trigger6M)),NA())</f>
        <v>1.5228888134142331E-3</v>
      </c>
      <c r="M561" s="145">
        <f>IFERROR(_xll.qlIndexFixing(Index1Y,$H561,TRUE,_xll.ohTrigger(RecalcTrigger,Trigger1Y)),NA())</f>
        <v>3.4643943159335562E-3</v>
      </c>
      <c r="N561" s="144">
        <f>IFERROR(_xll.qlIndexFixing(ONIndex1M,I561,TRUE,_xll.ohTrigger(RecalcTrigger,Trigger1M)),NA())</f>
        <v>-1.6928133491367348E-3</v>
      </c>
      <c r="O561" s="44">
        <f>IFERROR(_xll.qlIndexFixing(ONIndex3M,I561,TRUE,_xll.ohTrigger(RecalcTrigger,Trigger3M)),NA())</f>
        <v>-5.1797892499205744E-4</v>
      </c>
      <c r="P561" s="44">
        <f>IFERROR(_xll.qlIndexFixing(ONIndex6M,I561,TRUE,_xll.ohTrigger(RecalcTrigger,Trigger6M)),NA())</f>
        <v>9.4706162879987232E-4</v>
      </c>
      <c r="Q561" s="145">
        <f>IFERROR(_xll.qlIndexFixing(ONIndex1Y,I561,TRUE,_xll.ohTrigger(RecalcTrigger,Trigger1Y)),NA())</f>
        <v>2.2667824889932575E-3</v>
      </c>
    </row>
    <row r="562" spans="2:17" x14ac:dyDescent="0.2">
      <c r="B562" s="39" t="s">
        <v>42</v>
      </c>
      <c r="D562" s="42">
        <f>_xll.qlCalendarAdvance(Calendar,$D561,B562,"f",FALSE)</f>
        <v>43753</v>
      </c>
      <c r="E562" s="139">
        <f>_xll.qlInterestRateIndexValueDate(IndexON,D562)</f>
        <v>43753</v>
      </c>
      <c r="F562" s="155">
        <f>IFERROR(_xll.qlIndexFixing(IndexON,D562,TRUE,_xll.ohTrigger(RecalcTrigger,TriggerON)),NA())</f>
        <v>-1.5797469498934902E-3</v>
      </c>
      <c r="H562" s="42">
        <f>_xll.qlCalendarAdvance(Calendar,$H561,B562,"f",FALSE)</f>
        <v>43753</v>
      </c>
      <c r="I562" s="139">
        <f>_xll.qlInterestRateIndexValueDate(Index1M,$H562)</f>
        <v>43755</v>
      </c>
      <c r="J562" s="144">
        <f>IFERROR(_xll.qlIndexFixing(Index1M,$H562,TRUE,_xll.ohTrigger(RecalcTrigger,Trigger1M)),NA())</f>
        <v>-1.5923660459778166E-3</v>
      </c>
      <c r="K562" s="44">
        <f>IFERROR(_xll.qlIndexFixing(Index3M,H562,TRUE,_xll.ohTrigger(RecalcTrigger,Trigger3M)),NA())</f>
        <v>-2.409581053403778E-4</v>
      </c>
      <c r="L562" s="44">
        <f>IFERROR(_xll.qlIndexFixing(Index6M,$H562,TRUE,_xll.ohTrigger(RecalcTrigger,Trigger6M)),NA())</f>
        <v>1.5557674999543433E-3</v>
      </c>
      <c r="M562" s="145">
        <f>IFERROR(_xll.qlIndexFixing(Index1Y,$H562,TRUE,_xll.ohTrigger(RecalcTrigger,Trigger1Y)),NA())</f>
        <v>3.5135319205683293E-3</v>
      </c>
      <c r="N562" s="144">
        <f>IFERROR(_xll.qlIndexFixing(ONIndex1M,I562,TRUE,_xll.ohTrigger(RecalcTrigger,Trigger1M)),NA())</f>
        <v>-1.6552399364355708E-3</v>
      </c>
      <c r="O562" s="44">
        <f>IFERROR(_xll.qlIndexFixing(ONIndex3M,I562,TRUE,_xll.ohTrigger(RecalcTrigger,Trigger3M)),NA())</f>
        <v>-4.7988384829888986E-4</v>
      </c>
      <c r="P562" s="44">
        <f>IFERROR(_xll.qlIndexFixing(ONIndex6M,I562,TRUE,_xll.ohTrigger(RecalcTrigger,Trigger6M)),NA())</f>
        <v>9.8983915592043559E-4</v>
      </c>
      <c r="Q562" s="145">
        <f>IFERROR(_xll.qlIndexFixing(ONIndex1Y,I562,TRUE,_xll.ohTrigger(RecalcTrigger,Trigger1Y)),NA())</f>
        <v>2.3093654974726263E-3</v>
      </c>
    </row>
    <row r="563" spans="2:17" x14ac:dyDescent="0.2">
      <c r="B563" s="39" t="s">
        <v>42</v>
      </c>
      <c r="D563" s="42">
        <f>_xll.qlCalendarAdvance(Calendar,$D562,B563,"f",FALSE)</f>
        <v>43760</v>
      </c>
      <c r="E563" s="139">
        <f>_xll.qlInterestRateIndexValueDate(IndexON,D563)</f>
        <v>43760</v>
      </c>
      <c r="F563" s="155">
        <f>IFERROR(_xll.qlIndexFixing(IndexON,D563,TRUE,_xll.ohTrigger(RecalcTrigger,TriggerON)),NA())</f>
        <v>-1.5438039539539261E-3</v>
      </c>
      <c r="H563" s="42">
        <f>_xll.qlCalendarAdvance(Calendar,$H562,B563,"f",FALSE)</f>
        <v>43760</v>
      </c>
      <c r="I563" s="139">
        <f>_xll.qlInterestRateIndexValueDate(Index1M,$H563)</f>
        <v>43762</v>
      </c>
      <c r="J563" s="144">
        <f>IFERROR(_xll.qlIndexFixing(Index1M,$H563,TRUE,_xll.ohTrigger(RecalcTrigger,Trigger1M)),NA())</f>
        <v>-1.5538972531116413E-3</v>
      </c>
      <c r="K563" s="44">
        <f>IFERROR(_xll.qlIndexFixing(Index3M,H563,TRUE,_xll.ohTrigger(RecalcTrigger,Trigger3M)),NA())</f>
        <v>-1.996407825107745E-4</v>
      </c>
      <c r="L563" s="44">
        <f>IFERROR(_xll.qlIndexFixing(Index6M,$H563,TRUE,_xll.ohTrigger(RecalcTrigger,Trigger6M)),NA())</f>
        <v>1.6025897172734123E-3</v>
      </c>
      <c r="M563" s="145">
        <f>IFERROR(_xll.qlIndexFixing(Index1Y,$H563,TRUE,_xll.ohTrigger(RecalcTrigger,Trigger1Y)),NA())</f>
        <v>3.5629454136341162E-3</v>
      </c>
      <c r="N563" s="144">
        <f>IFERROR(_xll.qlIndexFixing(ONIndex1M,I563,TRUE,_xll.ohTrigger(RecalcTrigger,Trigger1M)),NA())</f>
        <v>-1.6173252148332651E-3</v>
      </c>
      <c r="O563" s="44">
        <f>IFERROR(_xll.qlIndexFixing(ONIndex3M,I563,TRUE,_xll.ohTrigger(RecalcTrigger,Trigger3M)),NA())</f>
        <v>-4.4132596425328074E-4</v>
      </c>
      <c r="P563" s="44">
        <f>IFERROR(_xll.qlIndexFixing(ONIndex6M,I563,TRUE,_xll.ohTrigger(RecalcTrigger,Trigger6M)),NA())</f>
        <v>1.0329212274307054E-3</v>
      </c>
      <c r="Q563" s="145">
        <f>IFERROR(_xll.qlIndexFixing(ONIndex1Y,I563,TRUE,_xll.ohTrigger(RecalcTrigger,Trigger1Y)),NA())</f>
        <v>2.3521191030884125E-3</v>
      </c>
    </row>
    <row r="564" spans="2:17" x14ac:dyDescent="0.2">
      <c r="B564" s="39" t="s">
        <v>42</v>
      </c>
      <c r="D564" s="42">
        <f>_xll.qlCalendarAdvance(Calendar,$D563,B564,"f",FALSE)</f>
        <v>43767</v>
      </c>
      <c r="E564" s="139">
        <f>_xll.qlInterestRateIndexValueDate(IndexON,D564)</f>
        <v>43767</v>
      </c>
      <c r="F564" s="155">
        <f>IFERROR(_xll.qlIndexFixing(IndexON,D564,TRUE,_xll.ohTrigger(RecalcTrigger,TriggerON)),NA())</f>
        <v>-1.5078244235988691E-3</v>
      </c>
      <c r="H564" s="42">
        <f>_xll.qlCalendarAdvance(Calendar,$H563,B564,"f",FALSE)</f>
        <v>43767</v>
      </c>
      <c r="I564" s="139">
        <f>_xll.qlInterestRateIndexValueDate(Index1M,$H564)</f>
        <v>43769</v>
      </c>
      <c r="J564" s="144">
        <f>IFERROR(_xll.qlIndexFixing(Index1M,$H564,TRUE,_xll.ohTrigger(RecalcTrigger,Trigger1M)),NA())</f>
        <v>-1.5234956528703738E-3</v>
      </c>
      <c r="K564" s="44">
        <f>IFERROR(_xll.qlIndexFixing(Index3M,H564,TRUE,_xll.ohTrigger(RecalcTrigger,Trigger3M)),NA())</f>
        <v>-1.5788663850368069E-4</v>
      </c>
      <c r="L564" s="44">
        <f>IFERROR(_xll.qlIndexFixing(Index6M,$H564,TRUE,_xll.ohTrigger(RecalcTrigger,Trigger6M)),NA())</f>
        <v>1.6462373777388155E-3</v>
      </c>
      <c r="M564" s="145">
        <f>IFERROR(_xll.qlIndexFixing(Index1Y,$H564,TRUE,_xll.ohTrigger(RecalcTrigger,Trigger1Y)),NA())</f>
        <v>3.6013704881636536E-3</v>
      </c>
      <c r="N564" s="144">
        <f>IFERROR(_xll.qlIndexFixing(ONIndex1M,I564,TRUE,_xll.ohTrigger(RecalcTrigger,Trigger1M)),NA())</f>
        <v>-1.5790696575113117E-3</v>
      </c>
      <c r="O564" s="44">
        <f>IFERROR(_xll.qlIndexFixing(ONIndex3M,I564,TRUE,_xll.ohTrigger(RecalcTrigger,Trigger3M)),NA())</f>
        <v>-4.023010518316994E-4</v>
      </c>
      <c r="P564" s="44">
        <f>IFERROR(_xll.qlIndexFixing(ONIndex6M,I564,TRUE,_xll.ohTrigger(RecalcTrigger,Trigger6M)),NA())</f>
        <v>1.0763076649933367E-3</v>
      </c>
      <c r="Q564" s="145">
        <f>IFERROR(_xll.qlIndexFixing(ONIndex1Y,I564,TRUE,_xll.ohTrigger(RecalcTrigger,Trigger1Y)),NA())</f>
        <v>2.3950403466077574E-3</v>
      </c>
    </row>
    <row r="565" spans="2:17" x14ac:dyDescent="0.2">
      <c r="B565" s="39" t="s">
        <v>42</v>
      </c>
      <c r="D565" s="42">
        <f>_xll.qlCalendarAdvance(Calendar,$D564,B565,"f",FALSE)</f>
        <v>43774</v>
      </c>
      <c r="E565" s="139">
        <f>_xll.qlInterestRateIndexValueDate(IndexON,D565)</f>
        <v>43774</v>
      </c>
      <c r="F565" s="155">
        <f>IFERROR(_xll.qlIndexFixing(IndexON,D565,TRUE,_xll.ohTrigger(RecalcTrigger,TriggerON)),NA())</f>
        <v>-1.4718163747362567E-3</v>
      </c>
      <c r="H565" s="42">
        <f>_xll.qlCalendarAdvance(Calendar,$H564,B565,"f",FALSE)</f>
        <v>43774</v>
      </c>
      <c r="I565" s="139">
        <f>_xll.qlInterestRateIndexValueDate(Index1M,$H565)</f>
        <v>43776</v>
      </c>
      <c r="J565" s="144">
        <f>IFERROR(_xll.qlIndexFixing(Index1M,$H565,TRUE,_xll.ohTrigger(RecalcTrigger,Trigger1M)),NA())</f>
        <v>-1.4759397119379347E-3</v>
      </c>
      <c r="K565" s="44">
        <f>IFERROR(_xll.qlIndexFixing(Index3M,H565,TRUE,_xll.ohTrigger(RecalcTrigger,Trigger3M)),NA())</f>
        <v>-1.1570442351444724E-4</v>
      </c>
      <c r="L565" s="44">
        <f>IFERROR(_xll.qlIndexFixing(Index6M,$H565,TRUE,_xll.ohTrigger(RecalcTrigger,Trigger6M)),NA())</f>
        <v>1.6936288427355378E-3</v>
      </c>
      <c r="M565" s="145">
        <f>IFERROR(_xll.qlIndexFixing(Index1Y,$H565,TRUE,_xll.ohTrigger(RecalcTrigger,Trigger1Y)),NA())</f>
        <v>3.6626110323258253E-3</v>
      </c>
      <c r="N565" s="144">
        <f>IFERROR(_xll.qlIndexFixing(ONIndex1M,I565,TRUE,_xll.ohTrigger(RecalcTrigger,Trigger1M)),NA())</f>
        <v>-1.5404737372914923E-3</v>
      </c>
      <c r="O565" s="44">
        <f>IFERROR(_xll.qlIndexFixing(ONIndex3M,I565,TRUE,_xll.ohTrigger(RecalcTrigger,Trigger3M)),NA())</f>
        <v>-3.6280489005058314E-4</v>
      </c>
      <c r="P565" s="44">
        <f>IFERROR(_xll.qlIndexFixing(ONIndex6M,I565,TRUE,_xll.ohTrigger(RecalcTrigger,Trigger6M)),NA())</f>
        <v>1.1199982909904094E-3</v>
      </c>
      <c r="Q565" s="145">
        <f>IFERROR(_xll.qlIndexFixing(ONIndex1Y,I565,TRUE,_xll.ohTrigger(RecalcTrigger,Trigger1Y)),NA())</f>
        <v>2.4381262685579941E-3</v>
      </c>
    </row>
    <row r="566" spans="2:17" x14ac:dyDescent="0.2">
      <c r="B566" s="39" t="s">
        <v>42</v>
      </c>
      <c r="D566" s="42">
        <f>_xll.qlCalendarAdvance(Calendar,$D565,B566,"f",FALSE)</f>
        <v>43781</v>
      </c>
      <c r="E566" s="139">
        <f>_xll.qlInterestRateIndexValueDate(IndexON,D566)</f>
        <v>43781</v>
      </c>
      <c r="F566" s="155">
        <f>IFERROR(_xll.qlIndexFixing(IndexON,D566,TRUE,_xll.ohTrigger(RecalcTrigger,TriggerON)),NA())</f>
        <v>-1.4357878235138344E-3</v>
      </c>
      <c r="H566" s="42">
        <f>_xll.qlCalendarAdvance(Calendar,$H565,B566,"f",FALSE)</f>
        <v>43781</v>
      </c>
      <c r="I566" s="139">
        <f>_xll.qlInterestRateIndexValueDate(Index1M,$H566)</f>
        <v>43783</v>
      </c>
      <c r="J566" s="144">
        <f>IFERROR(_xll.qlIndexFixing(Index1M,$H566,TRUE,_xll.ohTrigger(RecalcTrigger,Trigger1M)),NA())</f>
        <v>-1.4364519028241263E-3</v>
      </c>
      <c r="K566" s="44">
        <f>IFERROR(_xll.qlIndexFixing(Index3M,H566,TRUE,_xll.ohTrigger(RecalcTrigger,Trigger3M)),NA())</f>
        <v>-7.3103181655055223E-5</v>
      </c>
      <c r="L566" s="44">
        <f>IFERROR(_xll.qlIndexFixing(Index6M,$H566,TRUE,_xll.ohTrigger(RecalcTrigger,Trigger6M)),NA())</f>
        <v>1.7413143991999221E-3</v>
      </c>
      <c r="M566" s="145">
        <f>IFERROR(_xll.qlIndexFixing(Index1Y,$H566,TRUE,_xll.ohTrigger(RecalcTrigger,Trigger1Y)),NA())</f>
        <v>3.7128688145864732E-3</v>
      </c>
      <c r="N566" s="144">
        <f>IFERROR(_xll.qlIndexFixing(ONIndex1M,I566,TRUE,_xll.ohTrigger(RecalcTrigger,Trigger1M)),NA())</f>
        <v>-1.501537927515173E-3</v>
      </c>
      <c r="O566" s="44">
        <f>IFERROR(_xll.qlIndexFixing(ONIndex3M,I566,TRUE,_xll.ohTrigger(RecalcTrigger,Trigger3M)),NA())</f>
        <v>-3.228332582061455E-4</v>
      </c>
      <c r="P566" s="44">
        <f>IFERROR(_xll.qlIndexFixing(ONIndex6M,I566,TRUE,_xll.ohTrigger(RecalcTrigger,Trigger6M)),NA())</f>
        <v>1.1639929268447702E-3</v>
      </c>
      <c r="Q566" s="145">
        <f>IFERROR(_xll.qlIndexFixing(ONIndex1Y,I566,TRUE,_xll.ohTrigger(RecalcTrigger,Trigger1Y)),NA())</f>
        <v>2.4813739096263276E-3</v>
      </c>
    </row>
    <row r="567" spans="2:17" x14ac:dyDescent="0.2">
      <c r="B567" s="39" t="s">
        <v>42</v>
      </c>
      <c r="D567" s="42">
        <f>_xll.qlCalendarAdvance(Calendar,$D566,B567,"f",FALSE)</f>
        <v>43788</v>
      </c>
      <c r="E567" s="139">
        <f>_xll.qlInterestRateIndexValueDate(IndexON,D567)</f>
        <v>43788</v>
      </c>
      <c r="F567" s="155">
        <f>IFERROR(_xll.qlIndexFixing(IndexON,D567,TRUE,_xll.ohTrigger(RecalcTrigger,TriggerON)),NA())</f>
        <v>-1.3997467856396995E-3</v>
      </c>
      <c r="H567" s="42">
        <f>_xll.qlCalendarAdvance(Calendar,$H566,B567,"f",FALSE)</f>
        <v>43788</v>
      </c>
      <c r="I567" s="139">
        <f>_xll.qlInterestRateIndexValueDate(Index1M,$H567)</f>
        <v>43790</v>
      </c>
      <c r="J567" s="144">
        <f>IFERROR(_xll.qlIndexFixing(Index1M,$H567,TRUE,_xll.ohTrigger(RecalcTrigger,Trigger1M)),NA())</f>
        <v>-1.3966253607848589E-3</v>
      </c>
      <c r="K567" s="44">
        <f>IFERROR(_xll.qlIndexFixing(Index3M,H567,TRUE,_xll.ohTrigger(RecalcTrigger,Trigger3M)),NA())</f>
        <v>-3.0092250981485275E-5</v>
      </c>
      <c r="L567" s="44">
        <f>IFERROR(_xll.qlIndexFixing(Index6M,$H567,TRUE,_xll.ohTrigger(RecalcTrigger,Trigger6M)),NA())</f>
        <v>1.7892933230487576E-3</v>
      </c>
      <c r="M567" s="145">
        <f>IFERROR(_xll.qlIndexFixing(Index1Y,$H567,TRUE,_xll.ohTrigger(RecalcTrigger,Trigger1Y)),NA())</f>
        <v>3.763413798598415E-3</v>
      </c>
      <c r="N567" s="144">
        <f>IFERROR(_xll.qlIndexFixing(ONIndex1M,I567,TRUE,_xll.ohTrigger(RecalcTrigger,Trigger1M)),NA())</f>
        <v>-1.4622627012039757E-3</v>
      </c>
      <c r="O567" s="44">
        <f>IFERROR(_xll.qlIndexFixing(ONIndex3M,I567,TRUE,_xll.ohTrigger(RecalcTrigger,Trigger3M)),NA())</f>
        <v>-2.8238193515495169E-4</v>
      </c>
      <c r="P567" s="44">
        <f>IFERROR(_xll.qlIndexFixing(ONIndex6M,I567,TRUE,_xll.ohTrigger(RecalcTrigger,Trigger6M)),NA())</f>
        <v>1.2082913947786267E-3</v>
      </c>
      <c r="Q567" s="145">
        <f>IFERROR(_xll.qlIndexFixing(ONIndex1Y,I567,TRUE,_xll.ohTrigger(RecalcTrigger,Trigger1Y)),NA())</f>
        <v>2.5247803105798994E-3</v>
      </c>
    </row>
    <row r="568" spans="2:17" x14ac:dyDescent="0.2">
      <c r="B568" s="39" t="s">
        <v>42</v>
      </c>
      <c r="D568" s="42">
        <f>_xll.qlCalendarAdvance(Calendar,$D567,B568,"f",FALSE)</f>
        <v>43795</v>
      </c>
      <c r="E568" s="139">
        <f>_xll.qlInterestRateIndexValueDate(IndexON,D568)</f>
        <v>43795</v>
      </c>
      <c r="F568" s="155">
        <f>IFERROR(_xll.qlIndexFixing(IndexON,D568,TRUE,_xll.ohTrigger(RecalcTrigger,TriggerON)),NA())</f>
        <v>-1.3637012771816615E-3</v>
      </c>
      <c r="H568" s="42">
        <f>_xll.qlCalendarAdvance(Calendar,$H567,B568,"f",FALSE)</f>
        <v>43795</v>
      </c>
      <c r="I568" s="139">
        <f>_xll.qlInterestRateIndexValueDate(Index1M,$H568)</f>
        <v>43797</v>
      </c>
      <c r="J568" s="144">
        <f>IFERROR(_xll.qlIndexFixing(Index1M,$H568,TRUE,_xll.ohTrigger(RecalcTrigger,Trigger1M)),NA())</f>
        <v>-1.3564596156487307E-3</v>
      </c>
      <c r="K568" s="44">
        <f>IFERROR(_xll.qlIndexFixing(Index3M,H568,TRUE,_xll.ohTrigger(RecalcTrigger,Trigger3M)),NA())</f>
        <v>1.3318736481519577E-5</v>
      </c>
      <c r="L568" s="44">
        <f>IFERROR(_xll.qlIndexFixing(Index6M,$H568,TRUE,_xll.ohTrigger(RecalcTrigger,Trigger6M)),NA())</f>
        <v>1.8375648806609683E-3</v>
      </c>
      <c r="M568" s="145">
        <f>IFERROR(_xll.qlIndexFixing(Index1Y,$H568,TRUE,_xll.ohTrigger(RecalcTrigger,Trigger1Y)),NA())</f>
        <v>3.814248985795101E-3</v>
      </c>
      <c r="N568" s="144">
        <f>IFERROR(_xll.qlIndexFixing(ONIndex1M,I568,TRUE,_xll.ohTrigger(RecalcTrigger,Trigger1M)),NA())</f>
        <v>-1.4226485313795223E-3</v>
      </c>
      <c r="O568" s="44">
        <f>IFERROR(_xll.qlIndexFixing(ONIndex3M,I568,TRUE,_xll.ohTrigger(RecalcTrigger,Trigger3M)),NA())</f>
        <v>-2.4144670015324721E-4</v>
      </c>
      <c r="P568" s="44">
        <f>IFERROR(_xll.qlIndexFixing(ONIndex6M,I568,TRUE,_xll.ohTrigger(RecalcTrigger,Trigger6M)),NA())</f>
        <v>1.252893516454634E-3</v>
      </c>
      <c r="Q568" s="145">
        <f>IFERROR(_xll.qlIndexFixing(ONIndex1Y,I568,TRUE,_xll.ohTrigger(RecalcTrigger,Trigger1Y)),NA())</f>
        <v>2.5683425118661063E-3</v>
      </c>
    </row>
    <row r="569" spans="2:17" x14ac:dyDescent="0.2">
      <c r="B569" s="39" t="s">
        <v>42</v>
      </c>
      <c r="D569" s="42">
        <f>_xll.qlCalendarAdvance(Calendar,$D568,B569,"f",FALSE)</f>
        <v>43802</v>
      </c>
      <c r="E569" s="139">
        <f>_xll.qlInterestRateIndexValueDate(IndexON,D569)</f>
        <v>43802</v>
      </c>
      <c r="F569" s="155">
        <f>IFERROR(_xll.qlIndexFixing(IndexON,D569,TRUE,_xll.ohTrigger(RecalcTrigger,TriggerON)),NA())</f>
        <v>-1.3276593138877857E-3</v>
      </c>
      <c r="H569" s="42">
        <f>_xll.qlCalendarAdvance(Calendar,$H568,B569,"f",FALSE)</f>
        <v>43802</v>
      </c>
      <c r="I569" s="139">
        <f>_xll.qlInterestRateIndexValueDate(Index1M,$H569)</f>
        <v>43804</v>
      </c>
      <c r="J569" s="144">
        <f>IFERROR(_xll.qlIndexFixing(Index1M,$H569,TRUE,_xll.ohTrigger(RecalcTrigger,Trigger1M)),NA())</f>
        <v>-1.3159503906268188E-3</v>
      </c>
      <c r="K569" s="44">
        <f>IFERROR(_xll.qlIndexFixing(Index3M,H569,TRUE,_xll.ohTrigger(RecalcTrigger,Trigger3M)),NA())</f>
        <v>5.3921508159625613E-5</v>
      </c>
      <c r="L569" s="44">
        <f>IFERROR(_xll.qlIndexFixing(Index6M,$H569,TRUE,_xll.ohTrigger(RecalcTrigger,Trigger6M)),NA())</f>
        <v>1.8897030235280816E-3</v>
      </c>
      <c r="M569" s="145">
        <f>IFERROR(_xll.qlIndexFixing(Index1Y,$H569,TRUE,_xll.ohTrigger(RecalcTrigger,Trigger1Y)),NA())</f>
        <v>3.865377446903899E-3</v>
      </c>
      <c r="N569" s="144">
        <f>IFERROR(_xll.qlIndexFixing(ONIndex1M,I569,TRUE,_xll.ohTrigger(RecalcTrigger,Trigger1M)),NA())</f>
        <v>-1.3826958911433707E-3</v>
      </c>
      <c r="O569" s="44">
        <f>IFERROR(_xll.qlIndexFixing(ONIndex3M,I569,TRUE,_xll.ohTrigger(RecalcTrigger,Trigger3M)),NA())</f>
        <v>-2.0002333229740543E-4</v>
      </c>
      <c r="P569" s="44">
        <f>IFERROR(_xll.qlIndexFixing(ONIndex6M,I569,TRUE,_xll.ohTrigger(RecalcTrigger,Trigger6M)),NA())</f>
        <v>1.2977991140150635E-3</v>
      </c>
      <c r="Q569" s="145">
        <f>IFERROR(_xll.qlIndexFixing(ONIndex1Y,I569,TRUE,_xll.ohTrigger(RecalcTrigger,Trigger1Y)),NA())</f>
        <v>2.6120575541721536E-3</v>
      </c>
    </row>
    <row r="570" spans="2:17" x14ac:dyDescent="0.2">
      <c r="B570" s="39" t="s">
        <v>42</v>
      </c>
      <c r="D570" s="42">
        <f>_xll.qlCalendarAdvance(Calendar,$D569,B570,"f",FALSE)</f>
        <v>43809</v>
      </c>
      <c r="E570" s="139">
        <f>_xll.qlInterestRateIndexValueDate(IndexON,D570)</f>
        <v>43809</v>
      </c>
      <c r="F570" s="155">
        <f>IFERROR(_xll.qlIndexFixing(IndexON,D570,TRUE,_xll.ohTrigger(RecalcTrigger,TriggerON)),NA())</f>
        <v>-1.2916289121056579E-3</v>
      </c>
      <c r="H570" s="42">
        <f>_xll.qlCalendarAdvance(Calendar,$H569,B570,"f",FALSE)</f>
        <v>43809</v>
      </c>
      <c r="I570" s="139">
        <f>_xll.qlInterestRateIndexValueDate(Index1M,$H570)</f>
        <v>43811</v>
      </c>
      <c r="J570" s="144">
        <f>IFERROR(_xll.qlIndexFixing(Index1M,$H570,TRUE,_xll.ohTrigger(RecalcTrigger,Trigger1M)),NA())</f>
        <v>-1.2750923379156731E-3</v>
      </c>
      <c r="K570" s="44">
        <f>IFERROR(_xll.qlIndexFixing(Index3M,H570,TRUE,_xll.ohTrigger(RecalcTrigger,Trigger3M)),NA())</f>
        <v>9.8077091308159889E-5</v>
      </c>
      <c r="L570" s="44">
        <f>IFERROR(_xll.qlIndexFixing(Index6M,$H570,TRUE,_xll.ohTrigger(RecalcTrigger,Trigger6M)),NA())</f>
        <v>1.9385784565198235E-3</v>
      </c>
      <c r="M570" s="145">
        <f>IFERROR(_xll.qlIndexFixing(Index1Y,$H570,TRUE,_xll.ohTrigger(RecalcTrigger,Trigger1Y)),NA())</f>
        <v>3.9168023219715098E-3</v>
      </c>
      <c r="N570" s="144">
        <f>IFERROR(_xll.qlIndexFixing(ONIndex1M,I570,TRUE,_xll.ohTrigger(RecalcTrigger,Trigger1M)),NA())</f>
        <v>-1.3424052535171427E-3</v>
      </c>
      <c r="O570" s="44">
        <f>IFERROR(_xll.qlIndexFixing(ONIndex3M,I570,TRUE,_xll.ohTrigger(RecalcTrigger,Trigger3M)),NA())</f>
        <v>-1.5810761056389566E-4</v>
      </c>
      <c r="P570" s="44">
        <f>IFERROR(_xll.qlIndexFixing(ONIndex6M,I570,TRUE,_xll.ohTrigger(RecalcTrigger,Trigger6M)),NA())</f>
        <v>1.3430080092025065E-3</v>
      </c>
      <c r="Q570" s="145">
        <f>IFERROR(_xll.qlIndexFixing(ONIndex1Y,I570,TRUE,_xll.ohTrigger(RecalcTrigger,Trigger1Y)),NA())</f>
        <v>2.6559224781053103E-3</v>
      </c>
    </row>
    <row r="571" spans="2:17" x14ac:dyDescent="0.2">
      <c r="B571" s="39" t="s">
        <v>42</v>
      </c>
      <c r="D571" s="42">
        <f>_xll.qlCalendarAdvance(Calendar,$D570,B571,"f",FALSE)</f>
        <v>43816</v>
      </c>
      <c r="E571" s="139">
        <f>_xll.qlInterestRateIndexValueDate(IndexON,D571)</f>
        <v>43816</v>
      </c>
      <c r="F571" s="155">
        <f>IFERROR(_xll.qlIndexFixing(IndexON,D571,TRUE,_xll.ohTrigger(RecalcTrigger,TriggerON)),NA())</f>
        <v>-1.2556180873435352E-3</v>
      </c>
      <c r="H571" s="42">
        <f>_xll.qlCalendarAdvance(Calendar,$H570,B571,"f",FALSE)</f>
        <v>43816</v>
      </c>
      <c r="I571" s="139">
        <f>_xll.qlInterestRateIndexValueDate(Index1M,$H571)</f>
        <v>43818</v>
      </c>
      <c r="J571" s="144">
        <f>IFERROR(_xll.qlIndexFixing(Index1M,$H571,TRUE,_xll.ohTrigger(RecalcTrigger,Trigger1M)),NA())</f>
        <v>-1.233879966478918E-3</v>
      </c>
      <c r="K571" s="44">
        <f>IFERROR(_xll.qlIndexFixing(Index3M,H571,TRUE,_xll.ohTrigger(RecalcTrigger,Trigger3M)),NA())</f>
        <v>1.4260223314276478E-4</v>
      </c>
      <c r="L571" s="44">
        <f>IFERROR(_xll.qlIndexFixing(Index6M,$H571,TRUE,_xll.ohTrigger(RecalcTrigger,Trigger6M)),NA())</f>
        <v>1.9877442412031075E-3</v>
      </c>
      <c r="M571" s="145">
        <f>IFERROR(_xll.qlIndexFixing(Index1Y,$H571,TRUE,_xll.ohTrigger(RecalcTrigger,Trigger1Y)),NA())</f>
        <v>3.9685268203935083E-3</v>
      </c>
      <c r="N571" s="144">
        <f>IFERROR(_xll.qlIndexFixing(ONIndex1M,I571,TRUE,_xll.ohTrigger(RecalcTrigger,Trigger1M)),NA())</f>
        <v>-1.3017770045120614E-3</v>
      </c>
      <c r="O571" s="44">
        <f>IFERROR(_xll.qlIndexFixing(ONIndex3M,I571,TRUE,_xll.ohTrigger(RecalcTrigger,Trigger3M)),NA())</f>
        <v>-1.1569582847759108E-4</v>
      </c>
      <c r="P571" s="44">
        <f>IFERROR(_xll.qlIndexFixing(ONIndex6M,I571,TRUE,_xll.ohTrigger(RecalcTrigger,Trigger6M)),NA())</f>
        <v>1.3885199908258983E-3</v>
      </c>
      <c r="Q571" s="145">
        <f>IFERROR(_xll.qlIndexFixing(ONIndex1Y,I571,TRUE,_xll.ohTrigger(RecalcTrigger,Trigger1Y)),NA())</f>
        <v>2.6999348018907909E-3</v>
      </c>
    </row>
    <row r="572" spans="2:17" x14ac:dyDescent="0.2">
      <c r="B572" s="39" t="s">
        <v>42</v>
      </c>
      <c r="D572" s="42">
        <f>_xll.qlCalendarAdvance(Calendar,$D571,B572,"f",FALSE)</f>
        <v>43823</v>
      </c>
      <c r="E572" s="139">
        <f>_xll.qlInterestRateIndexValueDate(IndexON,D572)</f>
        <v>43823</v>
      </c>
      <c r="F572" s="155">
        <f>IFERROR(_xll.qlIndexFixing(IndexON,D572,TRUE,_xll.ohTrigger(RecalcTrigger,TriggerON)),NA())</f>
        <v>-1.2144625626753225E-3</v>
      </c>
      <c r="H572" s="42">
        <f>_xll.qlCalendarAdvance(Calendar,$H571,B572,"f",FALSE)</f>
        <v>43823</v>
      </c>
      <c r="I572" s="139">
        <f>_xll.qlInterestRateIndexValueDate(Index1M,$H572)</f>
        <v>43829</v>
      </c>
      <c r="J572" s="144">
        <f>IFERROR(_xll.qlIndexFixing(Index1M,$H572,TRUE,_xll.ohTrigger(RecalcTrigger,Trigger1M)),NA())</f>
        <v>-1.1714068147909125E-3</v>
      </c>
      <c r="K572" s="44">
        <f>IFERROR(_xll.qlIndexFixing(Index3M,H572,TRUE,_xll.ohTrigger(RecalcTrigger,Trigger3M)),NA())</f>
        <v>2.1329252773741225E-4</v>
      </c>
      <c r="L572" s="44">
        <f>IFERROR(_xll.qlIndexFixing(Index6M,$H572,TRUE,_xll.ohTrigger(RecalcTrigger,Trigger6M)),NA())</f>
        <v>2.0655895970480348E-3</v>
      </c>
      <c r="M572" s="145">
        <f>IFERROR(_xll.qlIndexFixing(Index1Y,$H572,TRUE,_xll.ohTrigger(RecalcTrigger,Trigger1Y)),NA())</f>
        <v>4.0425201296445485E-3</v>
      </c>
      <c r="N572" s="144">
        <f>IFERROR(_xll.qlIndexFixing(ONIndex1M,I572,TRUE,_xll.ohTrigger(RecalcTrigger,Trigger1M)),NA())</f>
        <v>-1.2431230901865931E-3</v>
      </c>
      <c r="O572" s="44">
        <f>IFERROR(_xll.qlIndexFixing(ONIndex3M,I572,TRUE,_xll.ohTrigger(RecalcTrigger,Trigger3M)),NA())</f>
        <v>-5.4408823486618019E-5</v>
      </c>
      <c r="P572" s="44">
        <f>IFERROR(_xll.qlIndexFixing(ONIndex6M,I572,TRUE,_xll.ohTrigger(RecalcTrigger,Trigger6M)),NA())</f>
        <v>1.4540515277428057E-3</v>
      </c>
      <c r="Q572" s="145">
        <f>IFERROR(_xll.qlIndexFixing(ONIndex1Y,I572,TRUE,_xll.ohTrigger(RecalcTrigger,Trigger1Y)),NA())</f>
        <v>2.7632173126423965E-3</v>
      </c>
    </row>
    <row r="573" spans="2:17" x14ac:dyDescent="0.2">
      <c r="B573" s="39" t="s">
        <v>42</v>
      </c>
      <c r="D573" s="42">
        <f>_xll.qlCalendarAdvance(Calendar,$D572,B573,"f",FALSE)</f>
        <v>43830</v>
      </c>
      <c r="E573" s="139">
        <f>_xll.qlInterestRateIndexValueDate(IndexON,D573)</f>
        <v>43830</v>
      </c>
      <c r="F573" s="155">
        <f>IFERROR(_xll.qlIndexFixing(IndexON,D573,TRUE,_xll.ohTrigger(RecalcTrigger,TriggerON)),NA())</f>
        <v>-1.1807599331881136E-3</v>
      </c>
      <c r="H573" s="42">
        <f>_xll.qlCalendarAdvance(Calendar,$H572,B573,"f",FALSE)</f>
        <v>43830</v>
      </c>
      <c r="I573" s="139">
        <f>_xll.qlInterestRateIndexValueDate(Index1M,$H573)</f>
        <v>43833</v>
      </c>
      <c r="J573" s="144">
        <f>IFERROR(_xll.qlIndexFixing(Index1M,$H573,TRUE,_xll.ohTrigger(RecalcTrigger,Trigger1M)),NA())</f>
        <v>-1.1473843363818403E-3</v>
      </c>
      <c r="K573" s="44">
        <f>IFERROR(_xll.qlIndexFixing(Index3M,H573,TRUE,_xll.ohTrigger(RecalcTrigger,Trigger3M)),NA())</f>
        <v>2.39214049567519E-4</v>
      </c>
      <c r="L573" s="44">
        <f>IFERROR(_xll.qlIndexFixing(Index6M,$H573,TRUE,_xll.ohTrigger(RecalcTrigger,Trigger6M)),NA())</f>
        <v>2.0904129483368329E-3</v>
      </c>
      <c r="M573" s="145">
        <f>IFERROR(_xll.qlIndexFixing(Index1Y,$H573,TRUE,_xll.ohTrigger(RecalcTrigger,Trigger1Y)),NA())</f>
        <v>4.076416299527345E-3</v>
      </c>
      <c r="N573" s="144">
        <f>IFERROR(_xll.qlIndexFixing(ONIndex1M,I573,TRUE,_xll.ohTrigger(RecalcTrigger,Trigger1M)),NA())</f>
        <v>-1.213518381941725E-3</v>
      </c>
      <c r="O573" s="44">
        <f>IFERROR(_xll.qlIndexFixing(ONIndex3M,I573,TRUE,_xll.ohTrigger(RecalcTrigger,Trigger3M)),NA())</f>
        <v>-2.3497569130448426E-5</v>
      </c>
      <c r="P573" s="44">
        <f>IFERROR(_xll.qlIndexFixing(ONIndex6M,I573,TRUE,_xll.ohTrigger(RecalcTrigger,Trigger6M)),NA())</f>
        <v>1.4870412681222689E-3</v>
      </c>
      <c r="Q573" s="145">
        <f>IFERROR(_xll.qlIndexFixing(ONIndex1Y,I573,TRUE,_xll.ohTrigger(RecalcTrigger,Trigger1Y)),NA())</f>
        <v>2.7950768444551244E-3</v>
      </c>
    </row>
    <row r="574" spans="2:17" x14ac:dyDescent="0.2">
      <c r="B574" s="39" t="s">
        <v>42</v>
      </c>
      <c r="D574" s="42">
        <f>_xll.qlCalendarAdvance(Calendar,$D573,B574,"f",FALSE)</f>
        <v>43837</v>
      </c>
      <c r="E574" s="139">
        <f>_xll.qlInterestRateIndexValueDate(IndexON,D574)</f>
        <v>43837</v>
      </c>
      <c r="F574" s="155">
        <f>IFERROR(_xll.qlIndexFixing(IndexON,D574,TRUE,_xll.ohTrigger(RecalcTrigger,TriggerON)),NA())</f>
        <v>-1.1467131356868165E-3</v>
      </c>
      <c r="H574" s="42">
        <f>_xll.qlCalendarAdvance(Calendar,$H573,B574,"f",FALSE)</f>
        <v>43837</v>
      </c>
      <c r="I574" s="139">
        <f>_xll.qlInterestRateIndexValueDate(Index1M,$H574)</f>
        <v>43839</v>
      </c>
      <c r="J574" s="144">
        <f>IFERROR(_xll.qlIndexFixing(Index1M,$H574,TRUE,_xll.ohTrigger(RecalcTrigger,Trigger1M)),NA())</f>
        <v>-1.1080734630665445E-3</v>
      </c>
      <c r="K574" s="44">
        <f>IFERROR(_xll.qlIndexFixing(Index3M,H574,TRUE,_xll.ohTrigger(RecalcTrigger,Trigger3M)),NA())</f>
        <v>2.7831238988231666E-4</v>
      </c>
      <c r="L574" s="44">
        <f>IFERROR(_xll.qlIndexFixing(Index6M,$H574,TRUE,_xll.ohTrigger(RecalcTrigger,Trigger6M)),NA())</f>
        <v>2.1332981609385876E-3</v>
      </c>
      <c r="M574" s="145">
        <f>IFERROR(_xll.qlIndexFixing(Index1Y,$H574,TRUE,_xll.ohTrigger(RecalcTrigger,Trigger1Y)),NA())</f>
        <v>4.1254971438744173E-3</v>
      </c>
      <c r="N574" s="144">
        <f>IFERROR(_xll.qlIndexFixing(ONIndex1M,I574,TRUE,_xll.ohTrigger(RecalcTrigger,Trigger1M)),NA())</f>
        <v>-1.1777481888142205E-3</v>
      </c>
      <c r="O574" s="44">
        <f>IFERROR(_xll.qlIndexFixing(ONIndex3M,I574,TRUE,_xll.ohTrigger(RecalcTrigger,Trigger3M)),NA())</f>
        <v>1.383180090464009E-5</v>
      </c>
      <c r="P574" s="44">
        <f>IFERROR(_xll.qlIndexFixing(ONIndex6M,I574,TRUE,_xll.ohTrigger(RecalcTrigger,Trigger6M)),NA())</f>
        <v>1.5268257638201277E-3</v>
      </c>
      <c r="Q574" s="145">
        <f>IFERROR(_xll.qlIndexFixing(ONIndex1Y,I574,TRUE,_xll.ohTrigger(RecalcTrigger,Trigger1Y)),NA())</f>
        <v>2.8335007859237038E-3</v>
      </c>
    </row>
    <row r="575" spans="2:17" x14ac:dyDescent="0.2">
      <c r="B575" s="39" t="s">
        <v>42</v>
      </c>
      <c r="D575" s="42">
        <f>_xll.qlCalendarAdvance(Calendar,$D574,B575,"f",FALSE)</f>
        <v>43844</v>
      </c>
      <c r="E575" s="139">
        <f>_xll.qlInterestRateIndexValueDate(IndexON,D575)</f>
        <v>43844</v>
      </c>
      <c r="F575" s="155">
        <f>IFERROR(_xll.qlIndexFixing(IndexON,D575,TRUE,_xll.ohTrigger(RecalcTrigger,TriggerON)),NA())</f>
        <v>-1.1096575953306598E-3</v>
      </c>
      <c r="H575" s="42">
        <f>_xll.qlCalendarAdvance(Calendar,$H574,B575,"f",FALSE)</f>
        <v>43844</v>
      </c>
      <c r="I575" s="139">
        <f>_xll.qlInterestRateIndexValueDate(Index1M,$H575)</f>
        <v>43846</v>
      </c>
      <c r="J575" s="144">
        <f>IFERROR(_xll.qlIndexFixing(Index1M,$H575,TRUE,_xll.ohTrigger(RecalcTrigger,Trigger1M)),NA())</f>
        <v>-1.0654109170631088E-3</v>
      </c>
      <c r="K575" s="44">
        <f>IFERROR(_xll.qlIndexFixing(Index3M,H575,TRUE,_xll.ohTrigger(RecalcTrigger,Trigger3M)),NA())</f>
        <v>3.2425508801168628E-4</v>
      </c>
      <c r="L575" s="44">
        <f>IFERROR(_xll.qlIndexFixing(Index6M,$H575,TRUE,_xll.ohTrigger(RecalcTrigger,Trigger6M)),NA())</f>
        <v>2.1835984800137984E-3</v>
      </c>
      <c r="M575" s="145">
        <f>IFERROR(_xll.qlIndexFixing(Index1Y,$H575,TRUE,_xll.ohTrigger(RecalcTrigger,Trigger1Y)),NA())</f>
        <v>4.1784011615087178E-3</v>
      </c>
      <c r="N575" s="144">
        <f>IFERROR(_xll.qlIndexFixing(ONIndex1M,I575,TRUE,_xll.ohTrigger(RecalcTrigger,Trigger1M)),NA())</f>
        <v>-1.135678979458099E-3</v>
      </c>
      <c r="O575" s="44">
        <f>IFERROR(_xll.qlIndexFixing(ONIndex3M,I575,TRUE,_xll.ohTrigger(RecalcTrigger,Trigger3M)),NA())</f>
        <v>5.7708227716446459E-5</v>
      </c>
      <c r="P575" s="44">
        <f>IFERROR(_xll.qlIndexFixing(ONIndex6M,I575,TRUE,_xll.ohTrigger(RecalcTrigger,Trigger6M)),NA())</f>
        <v>1.5735120245174983E-3</v>
      </c>
      <c r="Q575" s="145">
        <f>IFERROR(_xll.qlIndexFixing(ONIndex1Y,I575,TRUE,_xll.ohTrigger(RecalcTrigger,Trigger1Y)),NA())</f>
        <v>2.8785946352982705E-3</v>
      </c>
    </row>
    <row r="576" spans="2:17" x14ac:dyDescent="0.2">
      <c r="B576" s="39" t="s">
        <v>42</v>
      </c>
      <c r="D576" s="42">
        <f>_xll.qlCalendarAdvance(Calendar,$D575,B576,"f",FALSE)</f>
        <v>43851</v>
      </c>
      <c r="E576" s="139">
        <f>_xll.qlInterestRateIndexValueDate(IndexON,D576)</f>
        <v>43851</v>
      </c>
      <c r="F576" s="155">
        <f>IFERROR(_xll.qlIndexFixing(IndexON,D576,TRUE,_xll.ohTrigger(RecalcTrigger,TriggerON)),NA())</f>
        <v>-1.0721983216077646E-3</v>
      </c>
      <c r="H576" s="42">
        <f>_xll.qlCalendarAdvance(Calendar,$H575,B576,"f",FALSE)</f>
        <v>43851</v>
      </c>
      <c r="I576" s="139">
        <f>_xll.qlInterestRateIndexValueDate(Index1M,$H576)</f>
        <v>43853</v>
      </c>
      <c r="J576" s="144">
        <f>IFERROR(_xll.qlIndexFixing(Index1M,$H576,TRUE,_xll.ohTrigger(RecalcTrigger,Trigger1M)),NA())</f>
        <v>-1.0223845108651985E-3</v>
      </c>
      <c r="K576" s="44">
        <f>IFERROR(_xll.qlIndexFixing(Index3M,H576,TRUE,_xll.ohTrigger(RecalcTrigger,Trigger3M)),NA())</f>
        <v>3.7055133761047538E-4</v>
      </c>
      <c r="L576" s="44">
        <f>IFERROR(_xll.qlIndexFixing(Index6M,$H576,TRUE,_xll.ohTrigger(RecalcTrigger,Trigger6M)),NA())</f>
        <v>2.2341865657680661E-3</v>
      </c>
      <c r="M576" s="145">
        <f>IFERROR(_xll.qlIndexFixing(Index1Y,$H576,TRUE,_xll.ohTrigger(RecalcTrigger,Trigger1Y)),NA())</f>
        <v>4.231584310479976E-3</v>
      </c>
      <c r="N576" s="144">
        <f>IFERROR(_xll.qlIndexFixing(ONIndex1M,I576,TRUE,_xll.ohTrigger(RecalcTrigger,Trigger1M)),NA())</f>
        <v>-1.0932463325818986E-3</v>
      </c>
      <c r="O576" s="44">
        <f>IFERROR(_xll.qlIndexFixing(ONIndex3M,I576,TRUE,_xll.ohTrigger(RecalcTrigger,Trigger3M)),NA())</f>
        <v>1.019355311360215E-4</v>
      </c>
      <c r="P576" s="44">
        <f>IFERROR(_xll.qlIndexFixing(ONIndex6M,I576,TRUE,_xll.ohTrigger(RecalcTrigger,Trigger6M)),NA())</f>
        <v>1.6204897408744756E-3</v>
      </c>
      <c r="Q576" s="145">
        <f>IFERROR(_xll.qlIndexFixing(ONIndex1Y,I576,TRUE,_xll.ohTrigger(RecalcTrigger,Trigger1Y)),NA())</f>
        <v>2.9239754517629279E-3</v>
      </c>
    </row>
    <row r="577" spans="2:17" x14ac:dyDescent="0.2">
      <c r="B577" s="39" t="s">
        <v>42</v>
      </c>
      <c r="D577" s="42">
        <f>_xll.qlCalendarAdvance(Calendar,$D576,B577,"f",FALSE)</f>
        <v>43858</v>
      </c>
      <c r="E577" s="139">
        <f>_xll.qlInterestRateIndexValueDate(IndexON,D577)</f>
        <v>43858</v>
      </c>
      <c r="F577" s="155">
        <f>IFERROR(_xll.qlIndexFixing(IndexON,D577,TRUE,_xll.ohTrigger(RecalcTrigger,TriggerON)),NA())</f>
        <v>-1.0343324083628147E-3</v>
      </c>
      <c r="H577" s="42">
        <f>_xll.qlCalendarAdvance(Calendar,$H576,B577,"f",FALSE)</f>
        <v>43858</v>
      </c>
      <c r="I577" s="139">
        <f>_xll.qlInterestRateIndexValueDate(Index1M,$H577)</f>
        <v>43860</v>
      </c>
      <c r="J577" s="144">
        <f>IFERROR(_xll.qlIndexFixing(Index1M,$H577,TRUE,_xll.ohTrigger(RecalcTrigger,Trigger1M)),NA())</f>
        <v>-9.8838338601029904E-4</v>
      </c>
      <c r="K577" s="44">
        <f>IFERROR(_xll.qlIndexFixing(Index3M,H577,TRUE,_xll.ohTrigger(RecalcTrigger,Trigger3M)),NA())</f>
        <v>4.1720151197656018E-4</v>
      </c>
      <c r="L577" s="44">
        <f>IFERROR(_xll.qlIndexFixing(Index6M,$H577,TRUE,_xll.ohTrigger(RecalcTrigger,Trigger6M)),NA())</f>
        <v>2.2850620121942951E-3</v>
      </c>
      <c r="M577" s="145">
        <f>IFERROR(_xll.qlIndexFixing(Index1Y,$H577,TRUE,_xll.ohTrigger(RecalcTrigger,Trigger1Y)),NA())</f>
        <v>4.2729375771402194E-3</v>
      </c>
      <c r="N577" s="144">
        <f>IFERROR(_xll.qlIndexFixing(ONIndex1M,I577,TRUE,_xll.ohTrigger(RecalcTrigger,Trigger1M)),NA())</f>
        <v>-1.0504500668506722E-3</v>
      </c>
      <c r="O577" s="44">
        <f>IFERROR(_xll.qlIndexFixing(ONIndex3M,I577,TRUE,_xll.ohTrigger(RecalcTrigger,Trigger3M)),NA())</f>
        <v>1.4651407239441028E-4</v>
      </c>
      <c r="P577" s="44">
        <f>IFERROR(_xll.qlIndexFixing(ONIndex6M,I577,TRUE,_xll.ohTrigger(RecalcTrigger,Trigger6M)),NA())</f>
        <v>1.667758485712767E-3</v>
      </c>
      <c r="Q577" s="145">
        <f>IFERROR(_xll.qlIndexFixing(ONIndex1Y,I577,TRUE,_xll.ohTrigger(RecalcTrigger,Trigger1Y)),NA())</f>
        <v>2.9696438589787988E-3</v>
      </c>
    </row>
    <row r="578" spans="2:17" x14ac:dyDescent="0.2">
      <c r="B578" s="39" t="s">
        <v>42</v>
      </c>
      <c r="D578" s="42">
        <f>_xll.qlCalendarAdvance(Calendar,$D577,B578,"f",FALSE)</f>
        <v>43865</v>
      </c>
      <c r="E578" s="139">
        <f>_xll.qlInterestRateIndexValueDate(IndexON,D578)</f>
        <v>43865</v>
      </c>
      <c r="F578" s="155">
        <f>IFERROR(_xll.qlIndexFixing(IndexON,D578,TRUE,_xll.ohTrigger(RecalcTrigger,TriggerON)),NA())</f>
        <v>-9.9605694996007799E-4</v>
      </c>
      <c r="H578" s="42">
        <f>_xll.qlCalendarAdvance(Calendar,$H577,B578,"f",FALSE)</f>
        <v>43865</v>
      </c>
      <c r="I578" s="139">
        <f>_xll.qlInterestRateIndexValueDate(Index1M,$H578)</f>
        <v>43867</v>
      </c>
      <c r="J578" s="144">
        <f>IFERROR(_xll.qlIndexFixing(Index1M,$H578,TRUE,_xll.ohTrigger(RecalcTrigger,Trigger1M)),NA())</f>
        <v>-9.4470644504013128E-4</v>
      </c>
      <c r="K578" s="44">
        <f>IFERROR(_xll.qlIndexFixing(Index3M,H578,TRUE,_xll.ohTrigger(RecalcTrigger,Trigger3M)),NA())</f>
        <v>4.607819722055595E-4</v>
      </c>
      <c r="L578" s="44">
        <f>IFERROR(_xll.qlIndexFixing(Index6M,$H578,TRUE,_xll.ohTrigger(RecalcTrigger,Trigger6M)),NA())</f>
        <v>2.3362244133675212E-3</v>
      </c>
      <c r="M578" s="145">
        <f>IFERROR(_xll.qlIndexFixing(Index1Y,$H578,TRUE,_xll.ohTrigger(RecalcTrigger,Trigger1Y)),NA())</f>
        <v>4.3387602445960315E-3</v>
      </c>
      <c r="N578" s="144">
        <f>IFERROR(_xll.qlIndexFixing(ONIndex1M,I578,TRUE,_xll.ohTrigger(RecalcTrigger,Trigger1M)),NA())</f>
        <v>-1.0072900007296326E-3</v>
      </c>
      <c r="O578" s="44">
        <f>IFERROR(_xll.qlIndexFixing(ONIndex3M,I578,TRUE,_xll.ohTrigger(RecalcTrigger,Trigger3M)),NA())</f>
        <v>1.9144421232297759E-4</v>
      </c>
      <c r="P578" s="44">
        <f>IFERROR(_xll.qlIndexFixing(ONIndex6M,I578,TRUE,_xll.ohTrigger(RecalcTrigger,Trigger6M)),NA())</f>
        <v>1.7153178314543993E-3</v>
      </c>
      <c r="Q578" s="145">
        <f>IFERROR(_xll.qlIndexFixing(ONIndex1Y,I578,TRUE,_xll.ohTrigger(RecalcTrigger,Trigger1Y)),NA())</f>
        <v>3.015600480846814E-3</v>
      </c>
    </row>
    <row r="579" spans="2:17" x14ac:dyDescent="0.2">
      <c r="B579" s="39" t="s">
        <v>42</v>
      </c>
      <c r="D579" s="42">
        <f>_xll.qlCalendarAdvance(Calendar,$D578,B579,"f",FALSE)</f>
        <v>43872</v>
      </c>
      <c r="E579" s="139">
        <f>_xll.qlInterestRateIndexValueDate(IndexON,D579)</f>
        <v>43872</v>
      </c>
      <c r="F579" s="155">
        <f>IFERROR(_xll.qlIndexFixing(IndexON,D579,TRUE,_xll.ohTrigger(RecalcTrigger,TriggerON)),NA())</f>
        <v>-9.5736904040411019E-4</v>
      </c>
      <c r="H579" s="42">
        <f>_xll.qlCalendarAdvance(Calendar,$H578,B579,"f",FALSE)</f>
        <v>43872</v>
      </c>
      <c r="I579" s="139">
        <f>_xll.qlInterestRateIndexValueDate(Index1M,$H579)</f>
        <v>43874</v>
      </c>
      <c r="J579" s="144">
        <f>IFERROR(_xll.qlIndexFixing(Index1M,$H579,TRUE,_xll.ohTrigger(RecalcTrigger,Trigger1M)),NA())</f>
        <v>-9.0066514061882847E-4</v>
      </c>
      <c r="K579" s="44">
        <f>IFERROR(_xll.qlIndexFixing(Index3M,H579,TRUE,_xll.ohTrigger(RecalcTrigger,Trigger3M)),NA())</f>
        <v>5.0811565046426921E-4</v>
      </c>
      <c r="L579" s="44">
        <f>IFERROR(_xll.qlIndexFixing(Index6M,$H579,TRUE,_xll.ohTrigger(RecalcTrigger,Trigger6M)),NA())</f>
        <v>2.3876733634422775E-3</v>
      </c>
      <c r="M579" s="145">
        <f>IFERROR(_xll.qlIndexFixing(Index1Y,$H579,TRUE,_xll.ohTrigger(RecalcTrigger,Trigger1Y)),NA())</f>
        <v>4.3927388124862816E-3</v>
      </c>
      <c r="N579" s="144">
        <f>IFERROR(_xll.qlIndexFixing(ONIndex1M,I579,TRUE,_xll.ohTrigger(RecalcTrigger,Trigger1M)),NA())</f>
        <v>-9.6376595304370483E-4</v>
      </c>
      <c r="O579" s="44">
        <f>IFERROR(_xll.qlIndexFixing(ONIndex3M,I579,TRUE,_xll.ohTrigger(RecalcTrigger,Trigger3M)),NA())</f>
        <v>2.3672631191296034E-4</v>
      </c>
      <c r="P579" s="44">
        <f>IFERROR(_xll.qlIndexFixing(ONIndex6M,I579,TRUE,_xll.ohTrigger(RecalcTrigger,Trigger6M)),NA())</f>
        <v>1.763167351080952E-3</v>
      </c>
      <c r="Q579" s="145">
        <f>IFERROR(_xll.qlIndexFixing(ONIndex1Y,I579,TRUE,_xll.ohTrigger(RecalcTrigger,Trigger1Y)),NA())</f>
        <v>3.0618459410280963E-3</v>
      </c>
    </row>
    <row r="580" spans="2:17" x14ac:dyDescent="0.2">
      <c r="B580" s="39" t="s">
        <v>42</v>
      </c>
      <c r="D580" s="42">
        <f>_xll.qlCalendarAdvance(Calendar,$D579,B580,"f",FALSE)</f>
        <v>43879</v>
      </c>
      <c r="E580" s="139">
        <f>_xll.qlInterestRateIndexValueDate(IndexON,D580)</f>
        <v>43879</v>
      </c>
      <c r="F580" s="155">
        <f>IFERROR(_xll.qlIndexFixing(IndexON,D580,TRUE,_xll.ohTrigger(RecalcTrigger,TriggerON)),NA())</f>
        <v>-9.1826577389930719E-4</v>
      </c>
      <c r="H580" s="42">
        <f>_xll.qlCalendarAdvance(Calendar,$H579,B580,"f",FALSE)</f>
        <v>43879</v>
      </c>
      <c r="I580" s="139">
        <f>_xll.qlInterestRateIndexValueDate(Index1M,$H580)</f>
        <v>43881</v>
      </c>
      <c r="J580" s="144">
        <f>IFERROR(_xll.qlIndexFixing(Index1M,$H580,TRUE,_xll.ohTrigger(RecalcTrigger,Trigger1M)),NA())</f>
        <v>-8.5625928768614786E-4</v>
      </c>
      <c r="K580" s="44">
        <f>IFERROR(_xll.qlIndexFixing(Index3M,H580,TRUE,_xll.ohTrigger(RecalcTrigger,Trigger3M)),NA())</f>
        <v>5.5580434058466466E-4</v>
      </c>
      <c r="L580" s="44">
        <f>IFERROR(_xll.qlIndexFixing(Index6M,$H580,TRUE,_xll.ohTrigger(RecalcTrigger,Trigger6M)),NA())</f>
        <v>2.4394084566530323E-3</v>
      </c>
      <c r="M580" s="145">
        <f>IFERROR(_xll.qlIndexFixing(Index1Y,$H580,TRUE,_xll.ohTrigger(RecalcTrigger,Trigger1Y)),NA())</f>
        <v>4.4469680770920922E-3</v>
      </c>
      <c r="N580" s="144">
        <f>IFERROR(_xll.qlIndexFixing(ONIndex1M,I580,TRUE,_xll.ohTrigger(RecalcTrigger,Trigger1M)),NA())</f>
        <v>-9.1987774257784594E-4</v>
      </c>
      <c r="O580" s="44">
        <f>IFERROR(_xll.qlIndexFixing(ONIndex3M,I580,TRUE,_xll.ohTrigger(RecalcTrigger,Trigger3M)),NA())</f>
        <v>2.8236073223553149E-4</v>
      </c>
      <c r="P580" s="44">
        <f>IFERROR(_xll.qlIndexFixing(ONIndex6M,I580,TRUE,_xll.ohTrigger(RecalcTrigger,Trigger6M)),NA())</f>
        <v>1.8113066167746439E-3</v>
      </c>
      <c r="Q580" s="145">
        <f>IFERROR(_xll.qlIndexFixing(ONIndex1Y,I580,TRUE,_xll.ohTrigger(RecalcTrigger,Trigger1Y)),NA())</f>
        <v>3.1083808634235766E-3</v>
      </c>
    </row>
    <row r="581" spans="2:17" x14ac:dyDescent="0.2">
      <c r="B581" s="39" t="s">
        <v>42</v>
      </c>
      <c r="D581" s="42">
        <f>_xll.qlCalendarAdvance(Calendar,$D580,B581,"f",FALSE)</f>
        <v>43886</v>
      </c>
      <c r="E581" s="139">
        <f>_xll.qlInterestRateIndexValueDate(IndexON,D581)</f>
        <v>43886</v>
      </c>
      <c r="F581" s="155">
        <f>IFERROR(_xll.qlIndexFixing(IndexON,D581,TRUE,_xll.ohTrigger(RecalcTrigger,TriggerON)),NA())</f>
        <v>-8.7874424476996893E-4</v>
      </c>
      <c r="H581" s="42">
        <f>_xll.qlCalendarAdvance(Calendar,$H580,B581,"f",FALSE)</f>
        <v>43886</v>
      </c>
      <c r="I581" s="139">
        <f>_xll.qlInterestRateIndexValueDate(Index1M,$H581)</f>
        <v>43888</v>
      </c>
      <c r="J581" s="144">
        <f>IFERROR(_xll.qlIndexFixing(Index1M,$H581,TRUE,_xll.ohTrigger(RecalcTrigger,Trigger1M)),NA())</f>
        <v>-8.1148870115152569E-4</v>
      </c>
      <c r="K581" s="44">
        <f>IFERROR(_xll.qlIndexFixing(Index3M,H581,TRUE,_xll.ohTrigger(RecalcTrigger,Trigger3M)),NA())</f>
        <v>6.0384841616123452E-4</v>
      </c>
      <c r="L581" s="44">
        <f>IFERROR(_xll.qlIndexFixing(Index6M,$H581,TRUE,_xll.ohTrigger(RecalcTrigger,Trigger6M)),NA())</f>
        <v>2.4914292873146303E-3</v>
      </c>
      <c r="M581" s="145">
        <f>IFERROR(_xll.qlIndexFixing(Index1Y,$H581,TRUE,_xll.ohTrigger(RecalcTrigger,Trigger1Y)),NA())</f>
        <v>4.4891520049931974E-3</v>
      </c>
      <c r="N581" s="144">
        <f>IFERROR(_xll.qlIndexFixing(ONIndex1M,I581,TRUE,_xll.ohTrigger(RecalcTrigger,Trigger1M)),NA())</f>
        <v>-8.7562518795714084E-4</v>
      </c>
      <c r="O581" s="44">
        <f>IFERROR(_xll.qlIndexFixing(ONIndex3M,I581,TRUE,_xll.ohTrigger(RecalcTrigger,Trigger3M)),NA())</f>
        <v>3.2834783428192793E-4</v>
      </c>
      <c r="P581" s="44">
        <f>IFERROR(_xll.qlIndexFixing(ONIndex6M,I581,TRUE,_xll.ohTrigger(RecalcTrigger,Trigger6M)),NA())</f>
        <v>1.8597352014371182E-3</v>
      </c>
      <c r="Q581" s="145">
        <f>IFERROR(_xll.qlIndexFixing(ONIndex1Y,I581,TRUE,_xll.ohTrigger(RecalcTrigger,Trigger1Y)),NA())</f>
        <v>3.1552058717743137E-3</v>
      </c>
    </row>
    <row r="582" spans="2:17" x14ac:dyDescent="0.2">
      <c r="B582" s="39" t="s">
        <v>42</v>
      </c>
      <c r="D582" s="42">
        <f>_xll.qlCalendarAdvance(Calendar,$D581,B582,"f",FALSE)</f>
        <v>43893</v>
      </c>
      <c r="E582" s="139">
        <f>_xll.qlInterestRateIndexValueDate(IndexON,D582)</f>
        <v>43893</v>
      </c>
      <c r="F582" s="155">
        <f>IFERROR(_xll.qlIndexFixing(IndexON,D582,TRUE,_xll.ohTrigger(RecalcTrigger,TriggerON)),NA())</f>
        <v>-8.3880154694071507E-4</v>
      </c>
      <c r="H582" s="42">
        <f>_xll.qlCalendarAdvance(Calendar,$H581,B582,"f",FALSE)</f>
        <v>43893</v>
      </c>
      <c r="I582" s="139">
        <f>_xll.qlInterestRateIndexValueDate(Index1M,$H582)</f>
        <v>43895</v>
      </c>
      <c r="J582" s="144">
        <f>IFERROR(_xll.qlIndexFixing(Index1M,$H582,TRUE,_xll.ohTrigger(RecalcTrigger,Trigger1M)),NA())</f>
        <v>-7.5657462739742165E-4</v>
      </c>
      <c r="K582" s="44">
        <f>IFERROR(_xll.qlIndexFixing(Index3M,H582,TRUE,_xll.ohTrigger(RecalcTrigger,Trigger3M)),NA())</f>
        <v>6.5930284895543423E-4</v>
      </c>
      <c r="L582" s="44">
        <f>IFERROR(_xll.qlIndexFixing(Index6M,$H582,TRUE,_xll.ohTrigger(RecalcTrigger,Trigger6M)),NA())</f>
        <v>2.5591235399739917E-3</v>
      </c>
      <c r="M582" s="145">
        <f>IFERROR(_xll.qlIndexFixing(Index1Y,$H582,TRUE,_xll.ohTrigger(RecalcTrigger,Trigger1Y)),NA())</f>
        <v>4.5438205522130752E-3</v>
      </c>
      <c r="N582" s="144">
        <f>IFERROR(_xll.qlIndexFixing(ONIndex1M,I582,TRUE,_xll.ohTrigger(RecalcTrigger,Trigger1M)),NA())</f>
        <v>-8.3100810772673839E-4</v>
      </c>
      <c r="O582" s="44">
        <f>IFERROR(_xll.qlIndexFixing(ONIndex3M,I582,TRUE,_xll.ohTrigger(RecalcTrigger,Trigger3M)),NA())</f>
        <v>3.7468797912332263E-4</v>
      </c>
      <c r="P582" s="44">
        <f>IFERROR(_xll.qlIndexFixing(ONIndex6M,I582,TRUE,_xll.ohTrigger(RecalcTrigger,Trigger6M)),NA())</f>
        <v>1.908452677410466E-3</v>
      </c>
      <c r="Q582" s="145">
        <f>IFERROR(_xll.qlIndexFixing(ONIndex1Y,I582,TRUE,_xll.ohTrigger(RecalcTrigger,Trigger1Y)),NA())</f>
        <v>3.2023215899812385E-3</v>
      </c>
    </row>
    <row r="583" spans="2:17" x14ac:dyDescent="0.2">
      <c r="B583" s="39" t="s">
        <v>42</v>
      </c>
      <c r="D583" s="42">
        <f>_xll.qlCalendarAdvance(Calendar,$D582,B583,"f",FALSE)</f>
        <v>43900</v>
      </c>
      <c r="E583" s="139">
        <f>_xll.qlInterestRateIndexValueDate(IndexON,D583)</f>
        <v>43900</v>
      </c>
      <c r="F583" s="155">
        <f>IFERROR(_xll.qlIndexFixing(IndexON,D583,TRUE,_xll.ohTrigger(RecalcTrigger,TriggerON)),NA())</f>
        <v>-7.9843477461594148E-4</v>
      </c>
      <c r="H583" s="42">
        <f>_xll.qlCalendarAdvance(Calendar,$H582,B583,"f",FALSE)</f>
        <v>43900</v>
      </c>
      <c r="I583" s="139">
        <f>_xll.qlInterestRateIndexValueDate(Index1M,$H583)</f>
        <v>43902</v>
      </c>
      <c r="J583" s="144">
        <f>IFERROR(_xll.qlIndexFixing(Index1M,$H583,TRUE,_xll.ohTrigger(RecalcTrigger,Trigger1M)),NA())</f>
        <v>-7.0770553503281394E-4</v>
      </c>
      <c r="K583" s="44">
        <f>IFERROR(_xll.qlIndexFixing(Index3M,H583,TRUE,_xll.ohTrigger(RecalcTrigger,Trigger3M)),NA())</f>
        <v>7.0811002177264745E-4</v>
      </c>
      <c r="L583" s="44">
        <f>IFERROR(_xll.qlIndexFixing(Index6M,$H583,TRUE,_xll.ohTrigger(RecalcTrigger,Trigger6M)),NA())</f>
        <v>2.6117969475988427E-3</v>
      </c>
      <c r="M583" s="145">
        <f>IFERROR(_xll.qlIndexFixing(Index1Y,$H583,TRUE,_xll.ohTrigger(RecalcTrigger,Trigger1Y)),NA())</f>
        <v>4.5987198228932356E-3</v>
      </c>
      <c r="N583" s="144">
        <f>IFERROR(_xll.qlIndexFixing(ONIndex1M,I583,TRUE,_xll.ohTrigger(RecalcTrigger,Trigger1M)),NA())</f>
        <v>-7.8602632059165956E-4</v>
      </c>
      <c r="O583" s="44">
        <f>IFERROR(_xll.qlIndexFixing(ONIndex3M,I583,TRUE,_xll.ohTrigger(RecalcTrigger,Trigger3M)),NA())</f>
        <v>4.2138152759108038E-4</v>
      </c>
      <c r="P583" s="44">
        <f>IFERROR(_xll.qlIndexFixing(ONIndex6M,I583,TRUE,_xll.ohTrigger(RecalcTrigger,Trigger6M)),NA())</f>
        <v>1.9574586175963304E-3</v>
      </c>
      <c r="Q583" s="145">
        <f>IFERROR(_xll.qlIndexFixing(ONIndex1Y,I583,TRUE,_xll.ohTrigger(RecalcTrigger,Trigger1Y)),NA())</f>
        <v>3.2497286417054738E-3</v>
      </c>
    </row>
    <row r="584" spans="2:17" x14ac:dyDescent="0.2">
      <c r="B584" s="39" t="s">
        <v>42</v>
      </c>
      <c r="D584" s="42">
        <f>_xll.qlCalendarAdvance(Calendar,$D583,B584,"f",FALSE)</f>
        <v>43907</v>
      </c>
      <c r="E584" s="139">
        <f>_xll.qlInterestRateIndexValueDate(IndexON,D584)</f>
        <v>43907</v>
      </c>
      <c r="F584" s="155">
        <f>IFERROR(_xll.qlIndexFixing(IndexON,D584,TRUE,_xll.ohTrigger(RecalcTrigger,TriggerON)),NA())</f>
        <v>-7.576410221199481E-4</v>
      </c>
      <c r="H584" s="42">
        <f>_xll.qlCalendarAdvance(Calendar,$H583,B584,"f",FALSE)</f>
        <v>43907</v>
      </c>
      <c r="I584" s="139">
        <f>_xll.qlInterestRateIndexValueDate(Index1M,$H584)</f>
        <v>43909</v>
      </c>
      <c r="J584" s="144">
        <f>IFERROR(_xll.qlIndexFixing(Index1M,$H584,TRUE,_xll.ohTrigger(RecalcTrigger,Trigger1M)),NA())</f>
        <v>-6.6505204437641852E-4</v>
      </c>
      <c r="K584" s="44">
        <f>IFERROR(_xll.qlIndexFixing(Index3M,H584,TRUE,_xll.ohTrigger(RecalcTrigger,Trigger3M)),NA())</f>
        <v>7.5727376967844699E-4</v>
      </c>
      <c r="L584" s="44">
        <f>IFERROR(_xll.qlIndexFixing(Index6M,$H584,TRUE,_xll.ohTrigger(RecalcTrigger,Trigger6M)),NA())</f>
        <v>2.6647547994806593E-3</v>
      </c>
      <c r="M584" s="145">
        <f>IFERROR(_xll.qlIndexFixing(Index1Y,$H584,TRUE,_xll.ohTrigger(RecalcTrigger,Trigger1Y)),NA())</f>
        <v>4.6538419515001388E-3</v>
      </c>
      <c r="N584" s="144">
        <f>IFERROR(_xll.qlIndexFixing(ONIndex1M,I584,TRUE,_xll.ohTrigger(RecalcTrigger,Trigger1M)),NA())</f>
        <v>-7.4067964541679743E-4</v>
      </c>
      <c r="O584" s="44">
        <f>IFERROR(_xll.qlIndexFixing(ONIndex3M,I584,TRUE,_xll.ohTrigger(RecalcTrigger,Trigger3M)),NA())</f>
        <v>4.684288408363102E-4</v>
      </c>
      <c r="P584" s="44">
        <f>IFERROR(_xll.qlIndexFixing(ONIndex6M,I584,TRUE,_xll.ohTrigger(RecalcTrigger,Trigger6M)),NA())</f>
        <v>2.0067525944966746E-3</v>
      </c>
      <c r="Q584" s="145">
        <f>IFERROR(_xll.qlIndexFixing(ONIndex1Y,I584,TRUE,_xll.ohTrigger(RecalcTrigger,Trigger1Y)),NA())</f>
        <v>3.2974276507680145E-3</v>
      </c>
    </row>
    <row r="585" spans="2:17" x14ac:dyDescent="0.2">
      <c r="B585" s="39" t="s">
        <v>42</v>
      </c>
      <c r="D585" s="42">
        <f>_xll.qlCalendarAdvance(Calendar,$D584,B585,"f",FALSE)</f>
        <v>43914</v>
      </c>
      <c r="E585" s="139">
        <f>_xll.qlInterestRateIndexValueDate(IndexON,D585)</f>
        <v>43914</v>
      </c>
      <c r="F585" s="155">
        <f>IFERROR(_xll.qlIndexFixing(IndexON,D585,TRUE,_xll.ohTrigger(RecalcTrigger,TriggerON)),NA())</f>
        <v>-7.1641738337735461E-4</v>
      </c>
      <c r="H585" s="42">
        <f>_xll.qlCalendarAdvance(Calendar,$H584,B585,"f",FALSE)</f>
        <v>43914</v>
      </c>
      <c r="I585" s="139">
        <f>_xll.qlInterestRateIndexValueDate(Index1M,$H585)</f>
        <v>43916</v>
      </c>
      <c r="J585" s="144">
        <f>IFERROR(_xll.qlIndexFixing(Index1M,$H585,TRUE,_xll.ohTrigger(RecalcTrigger,Trigger1M)),NA())</f>
        <v>-6.1874255111379894E-4</v>
      </c>
      <c r="K585" s="44">
        <f>IFERROR(_xll.qlIndexFixing(Index3M,H585,TRUE,_xll.ohTrigger(RecalcTrigger,Trigger3M)),NA())</f>
        <v>8.0679446703076877E-4</v>
      </c>
      <c r="L585" s="44">
        <f>IFERROR(_xll.qlIndexFixing(Index6M,$H585,TRUE,_xll.ohTrigger(RecalcTrigger,Trigger6M)),NA())</f>
        <v>2.7179966907574906E-3</v>
      </c>
      <c r="M585" s="145">
        <f>IFERROR(_xll.qlIndexFixing(Index1Y,$H585,TRUE,_xll.ohTrigger(RecalcTrigger,Trigger1Y)),NA())</f>
        <v>4.709178935717824E-3</v>
      </c>
      <c r="N585" s="144">
        <f>IFERROR(_xll.qlIndexFixing(ONIndex1M,I585,TRUE,_xll.ohTrigger(RecalcTrigger,Trigger1M)),NA())</f>
        <v>-6.9496790062739677E-4</v>
      </c>
      <c r="O585" s="44">
        <f>IFERROR(_xll.qlIndexFixing(ONIndex3M,I585,TRUE,_xll.ohTrigger(RecalcTrigger,Trigger3M)),NA())</f>
        <v>5.1583027969037687E-4</v>
      </c>
      <c r="P585" s="44">
        <f>IFERROR(_xll.qlIndexFixing(ONIndex6M,I585,TRUE,_xll.ohTrigger(RecalcTrigger,Trigger6M)),NA())</f>
        <v>2.0563341806933977E-3</v>
      </c>
      <c r="Q585" s="145">
        <f>IFERROR(_xll.qlIndexFixing(ONIndex1Y,I585,TRUE,_xll.ohTrigger(RecalcTrigger,Trigger1Y)),NA())</f>
        <v>3.3454192411497274E-3</v>
      </c>
    </row>
    <row r="586" spans="2:17" x14ac:dyDescent="0.2">
      <c r="B586" s="39" t="s">
        <v>42</v>
      </c>
      <c r="D586" s="42">
        <f>_xll.qlCalendarAdvance(Calendar,$D585,B586,"f",FALSE)</f>
        <v>43921</v>
      </c>
      <c r="E586" s="139">
        <f>_xll.qlInterestRateIndexValueDate(IndexON,D586)</f>
        <v>43921</v>
      </c>
      <c r="F586" s="155">
        <f>IFERROR(_xll.qlIndexFixing(IndexON,D586,TRUE,_xll.ohTrigger(RecalcTrigger,TriggerON)),NA())</f>
        <v>-6.7476095267249292E-4</v>
      </c>
      <c r="H586" s="42">
        <f>_xll.qlCalendarAdvance(Calendar,$H585,B586,"f",FALSE)</f>
        <v>43921</v>
      </c>
      <c r="I586" s="139">
        <f>_xll.qlInterestRateIndexValueDate(Index1M,$H586)</f>
        <v>43923</v>
      </c>
      <c r="J586" s="144">
        <f>IFERROR(_xll.qlIndexFixing(Index1M,$H586,TRUE,_xll.ohTrigger(RecalcTrigger,Trigger1M)),NA())</f>
        <v>-5.720673424332301E-4</v>
      </c>
      <c r="K586" s="44">
        <f>IFERROR(_xll.qlIndexFixing(Index3M,H586,TRUE,_xll.ohTrigger(RecalcTrigger,Trigger3M)),NA())</f>
        <v>8.530413453088616E-4</v>
      </c>
      <c r="L586" s="44">
        <f>IFERROR(_xll.qlIndexFixing(Index6M,$H586,TRUE,_xll.ohTrigger(RecalcTrigger,Trigger6M)),NA())</f>
        <v>2.7597315869277699E-3</v>
      </c>
      <c r="M586" s="145">
        <f>IFERROR(_xll.qlIndexFixing(Index1Y,$H586,TRUE,_xll.ohTrigger(RecalcTrigger,Trigger1Y)),NA())</f>
        <v>4.7813357631814211E-3</v>
      </c>
      <c r="N586" s="144">
        <f>IFERROR(_xll.qlIndexFixing(ONIndex1M,I586,TRUE,_xll.ohTrigger(RecalcTrigger,Trigger1M)),NA())</f>
        <v>-6.4889090500841462E-4</v>
      </c>
      <c r="O586" s="44">
        <f>IFERROR(_xll.qlIndexFixing(ONIndex3M,I586,TRUE,_xll.ohTrigger(RecalcTrigger,Trigger3M)),NA())</f>
        <v>5.6358620530438941E-4</v>
      </c>
      <c r="P586" s="44">
        <f>IFERROR(_xll.qlIndexFixing(ONIndex6M,I586,TRUE,_xll.ohTrigger(RecalcTrigger,Trigger6M)),NA())</f>
        <v>2.1062029486884626E-3</v>
      </c>
      <c r="Q586" s="145">
        <f>IFERROR(_xll.qlIndexFixing(ONIndex1Y,I586,TRUE,_xll.ohTrigger(RecalcTrigger,Trigger1Y)),NA())</f>
        <v>3.3937040363518634E-3</v>
      </c>
    </row>
    <row r="587" spans="2:17" x14ac:dyDescent="0.2">
      <c r="B587" s="39" t="s">
        <v>42</v>
      </c>
      <c r="D587" s="42">
        <f>_xll.qlCalendarAdvance(Calendar,$D586,B587,"f",FALSE)</f>
        <v>43928</v>
      </c>
      <c r="E587" s="139">
        <f>_xll.qlInterestRateIndexValueDate(IndexON,D587)</f>
        <v>43928</v>
      </c>
      <c r="F587" s="155">
        <f>IFERROR(_xll.qlIndexFixing(IndexON,D587,TRUE,_xll.ohTrigger(RecalcTrigger,TriggerON)),NA())</f>
        <v>-6.326688242097589E-4</v>
      </c>
      <c r="H587" s="42">
        <f>_xll.qlCalendarAdvance(Calendar,$H586,B587,"f",FALSE)</f>
        <v>43928</v>
      </c>
      <c r="I587" s="139">
        <f>_xll.qlInterestRateIndexValueDate(Index1M,$H587)</f>
        <v>43930</v>
      </c>
      <c r="J587" s="144">
        <f>IFERROR(_xll.qlIndexFixing(Index1M,$H587,TRUE,_xll.ohTrigger(RecalcTrigger,Trigger1M)),NA())</f>
        <v>-5.2502623260328174E-4</v>
      </c>
      <c r="K587" s="44">
        <f>IFERROR(_xll.qlIndexFixing(Index3M,H587,TRUE,_xll.ohTrigger(RecalcTrigger,Trigger3M)),NA())</f>
        <v>9.0325132342430436E-4</v>
      </c>
      <c r="L587" s="44">
        <f>IFERROR(_xll.qlIndexFixing(Index6M,$H587,TRUE,_xll.ohTrigger(RecalcTrigger,Trigger6M)),NA())</f>
        <v>2.813478833070442E-3</v>
      </c>
      <c r="M587" s="145">
        <f>IFERROR(_xll.qlIndexFixing(Index1Y,$H587,TRUE,_xll.ohTrigger(RecalcTrigger,Trigger1Y)),NA())</f>
        <v>4.820464777483718E-3</v>
      </c>
      <c r="N587" s="144">
        <f>IFERROR(_xll.qlIndexFixing(ONIndex1M,I587,TRUE,_xll.ohTrigger(RecalcTrigger,Trigger1M)),NA())</f>
        <v>-5.8911206660905435E-4</v>
      </c>
      <c r="O587" s="44">
        <f>IFERROR(_xll.qlIndexFixing(ONIndex3M,I587,TRUE,_xll.ohTrigger(RecalcTrigger,Trigger3M)),NA())</f>
        <v>6.2550814040385205E-4</v>
      </c>
      <c r="P587" s="44">
        <f>IFERROR(_xll.qlIndexFixing(ONIndex6M,I587,TRUE,_xll.ohTrigger(RecalcTrigger,Trigger6M)),NA())</f>
        <v>2.1707412300475681E-3</v>
      </c>
      <c r="Q587" s="145">
        <f>IFERROR(_xll.qlIndexFixing(ONIndex1Y,I587,TRUE,_xll.ohTrigger(RecalcTrigger,Trigger1Y)),NA())</f>
        <v>3.456216323138861E-3</v>
      </c>
    </row>
    <row r="588" spans="2:17" x14ac:dyDescent="0.2">
      <c r="B588" s="39" t="s">
        <v>42</v>
      </c>
      <c r="D588" s="42">
        <f>_xll.qlCalendarAdvance(Calendar,$D587,B588,"f",FALSE)</f>
        <v>43935</v>
      </c>
      <c r="E588" s="139">
        <f>_xll.qlInterestRateIndexValueDate(IndexON,D588)</f>
        <v>43935</v>
      </c>
      <c r="F588" s="155">
        <f>IFERROR(_xll.qlIndexFixing(IndexON,D588,TRUE,_xll.ohTrigger(RecalcTrigger,TriggerON)),NA())</f>
        <v>-5.9013809183383614E-4</v>
      </c>
      <c r="H588" s="42">
        <f>_xll.qlCalendarAdvance(Calendar,$H587,B588,"f",FALSE)</f>
        <v>43935</v>
      </c>
      <c r="I588" s="139">
        <f>_xll.qlInterestRateIndexValueDate(Index1M,$H588)</f>
        <v>43937</v>
      </c>
      <c r="J588" s="144">
        <f>IFERROR(_xll.qlIndexFixing(Index1M,$H588,TRUE,_xll.ohTrigger(RecalcTrigger,Trigger1M)),NA())</f>
        <v>-4.776190358463106E-4</v>
      </c>
      <c r="K588" s="44">
        <f>IFERROR(_xll.qlIndexFixing(Index3M,H588,TRUE,_xll.ohTrigger(RecalcTrigger,Trigger3M)),NA())</f>
        <v>9.5381934002563933E-4</v>
      </c>
      <c r="L588" s="44">
        <f>IFERROR(_xll.qlIndexFixing(Index6M,$H588,TRUE,_xll.ohTrigger(RecalcTrigger,Trigger6M)),NA())</f>
        <v>2.8675089603720483E-3</v>
      </c>
      <c r="M588" s="145">
        <f>IFERROR(_xll.qlIndexFixing(Index1Y,$H588,TRUE,_xll.ohTrigger(RecalcTrigger,Trigger1Y)),NA())</f>
        <v>4.8763969459953635E-3</v>
      </c>
      <c r="N588" s="144">
        <f>IFERROR(_xll.qlIndexFixing(ONIndex1M,I588,TRUE,_xll.ohTrigger(RecalcTrigger,Trigger1M)),NA())</f>
        <v>-5.5564043594191759E-4</v>
      </c>
      <c r="O588" s="44">
        <f>IFERROR(_xll.qlIndexFixing(ONIndex3M,I588,TRUE,_xll.ohTrigger(RecalcTrigger,Trigger3M)),NA())</f>
        <v>6.601629606173276E-4</v>
      </c>
      <c r="P588" s="44">
        <f>IFERROR(_xll.qlIndexFixing(ONIndex6M,I588,TRUE,_xll.ohTrigger(RecalcTrigger,Trigger6M)),NA())</f>
        <v>2.2068003212005749E-3</v>
      </c>
      <c r="Q588" s="145">
        <f>IFERROR(_xll.qlIndexFixing(ONIndex1Y,I588,TRUE,_xll.ohTrigger(RecalcTrigger,Trigger1Y)),NA())</f>
        <v>3.4911557370609358E-3</v>
      </c>
    </row>
    <row r="589" spans="2:17" x14ac:dyDescent="0.2">
      <c r="B589" s="39" t="s">
        <v>42</v>
      </c>
      <c r="D589" s="42">
        <f>_xll.qlCalendarAdvance(Calendar,$D588,B589,"f",FALSE)</f>
        <v>43942</v>
      </c>
      <c r="E589" s="139">
        <f>_xll.qlInterestRateIndexValueDate(IndexON,D589)</f>
        <v>43942</v>
      </c>
      <c r="F589" s="155">
        <f>IFERROR(_xll.qlIndexFixing(IndexON,D589,TRUE,_xll.ohTrigger(RecalcTrigger,TriggerON)),NA())</f>
        <v>-5.4716584978908855E-4</v>
      </c>
      <c r="H589" s="42">
        <f>_xll.qlCalendarAdvance(Calendar,$H588,B589,"f",FALSE)</f>
        <v>43942</v>
      </c>
      <c r="I589" s="139">
        <f>_xll.qlInterestRateIndexValueDate(Index1M,$H589)</f>
        <v>43944</v>
      </c>
      <c r="J589" s="144">
        <f>IFERROR(_xll.qlIndexFixing(Index1M,$H589,TRUE,_xll.ohTrigger(RecalcTrigger,Trigger1M)),NA())</f>
        <v>-4.298455663559464E-4</v>
      </c>
      <c r="K589" s="44">
        <f>IFERROR(_xll.qlIndexFixing(Index3M,H589,TRUE,_xll.ohTrigger(RecalcTrigger,Trigger3M)),NA())</f>
        <v>1.0047457697731693E-3</v>
      </c>
      <c r="L589" s="44">
        <f>IFERROR(_xll.qlIndexFixing(Index6M,$H589,TRUE,_xll.ohTrigger(RecalcTrigger,Trigger6M)),NA())</f>
        <v>2.9218215638883143E-3</v>
      </c>
      <c r="M589" s="145">
        <f>IFERROR(_xll.qlIndexFixing(Index1Y,$H589,TRUE,_xll.ohTrigger(RecalcTrigger,Trigger1Y)),NA())</f>
        <v>4.9325105919351617E-3</v>
      </c>
      <c r="N589" s="144">
        <f>IFERROR(_xll.qlIndexFixing(ONIndex1M,I589,TRUE,_xll.ohTrigger(RecalcTrigger,Trigger1M)),NA())</f>
        <v>-5.0846659978454056E-4</v>
      </c>
      <c r="O589" s="44">
        <f>IFERROR(_xll.qlIndexFixing(ONIndex3M,I589,TRUE,_xll.ohTrigger(RecalcTrigger,Trigger3M)),NA())</f>
        <v>7.08984512218791E-4</v>
      </c>
      <c r="P589" s="44">
        <f>IFERROR(_xll.qlIndexFixing(ONIndex6M,I589,TRUE,_xll.ohTrigger(RecalcTrigger,Trigger6M)),NA())</f>
        <v>2.2575280707215484E-3</v>
      </c>
      <c r="Q589" s="145">
        <f>IFERROR(_xll.qlIndexFixing(ONIndex1Y,I589,TRUE,_xll.ohTrigger(RecalcTrigger,Trigger1Y)),NA())</f>
        <v>3.5403238901299261E-3</v>
      </c>
    </row>
    <row r="590" spans="2:17" x14ac:dyDescent="0.2">
      <c r="B590" s="39" t="s">
        <v>42</v>
      </c>
      <c r="D590" s="42">
        <f>_xll.qlCalendarAdvance(Calendar,$D589,B590,"f",FALSE)</f>
        <v>43949</v>
      </c>
      <c r="E590" s="139">
        <f>_xll.qlInterestRateIndexValueDate(IndexON,D590)</f>
        <v>43949</v>
      </c>
      <c r="F590" s="155">
        <f>IFERROR(_xll.qlIndexFixing(IndexON,D590,TRUE,_xll.ohTrigger(RecalcTrigger,TriggerON)),NA())</f>
        <v>-5.0374919231988002E-4</v>
      </c>
      <c r="H590" s="42">
        <f>_xll.qlCalendarAdvance(Calendar,$H589,B590,"f",FALSE)</f>
        <v>43949</v>
      </c>
      <c r="I590" s="139">
        <f>_xll.qlInterestRateIndexValueDate(Index1M,$H590)</f>
        <v>43951</v>
      </c>
      <c r="J590" s="144">
        <f>IFERROR(_xll.qlIndexFixing(Index1M,$H590,TRUE,_xll.ohTrigger(RecalcTrigger,Trigger1M)),NA())</f>
        <v>-3.9210985289729361E-4</v>
      </c>
      <c r="K590" s="44">
        <f>IFERROR(_xll.qlIndexFixing(Index3M,H590,TRUE,_xll.ohTrigger(RecalcTrigger,Trigger3M)),NA())</f>
        <v>1.0597653060767413E-3</v>
      </c>
      <c r="L590" s="44">
        <f>IFERROR(_xll.qlIndexFixing(Index6M,$H590,TRUE,_xll.ohTrigger(RecalcTrigger,Trigger6M)),NA())</f>
        <v>2.9764162387505332E-3</v>
      </c>
      <c r="M590" s="145">
        <f>IFERROR(_xll.qlIndexFixing(Index1Y,$H590,TRUE,_xll.ohTrigger(RecalcTrigger,Trigger1Y)),NA())</f>
        <v>4.9887970282544445E-3</v>
      </c>
      <c r="N590" s="144">
        <f>IFERROR(_xll.qlIndexFixing(ONIndex1M,I590,TRUE,_xll.ohTrigger(RecalcTrigger,Trigger1M)),NA())</f>
        <v>-4.5410549948332601E-4</v>
      </c>
      <c r="O590" s="44">
        <f>IFERROR(_xll.qlIndexFixing(ONIndex3M,I590,TRUE,_xll.ohTrigger(RecalcTrigger,Trigger3M)),NA())</f>
        <v>7.6521642598414985E-4</v>
      </c>
      <c r="P590" s="44">
        <f>IFERROR(_xll.qlIndexFixing(ONIndex6M,I590,TRUE,_xll.ohTrigger(RecalcTrigger,Trigger6M)),NA())</f>
        <v>2.3158521749078176E-3</v>
      </c>
      <c r="Q590" s="145">
        <f>IFERROR(_xll.qlIndexFixing(ONIndex1Y,I590,TRUE,_xll.ohTrigger(RecalcTrigger,Trigger1Y)),NA())</f>
        <v>3.5968781832185215E-3</v>
      </c>
    </row>
    <row r="591" spans="2:17" x14ac:dyDescent="0.2">
      <c r="B591" s="39" t="s">
        <v>42</v>
      </c>
      <c r="D591" s="42">
        <f>_xll.qlCalendarAdvance(Calendar,$D590,B591,"f",FALSE)</f>
        <v>43956</v>
      </c>
      <c r="E591" s="139">
        <f>_xll.qlInterestRateIndexValueDate(IndexON,D591)</f>
        <v>43956</v>
      </c>
      <c r="F591" s="155">
        <f>IFERROR(_xll.qlIndexFixing(IndexON,D591,TRUE,_xll.ohTrigger(RecalcTrigger,TriggerON)),NA())</f>
        <v>-4.5988521371054247E-4</v>
      </c>
      <c r="H591" s="42">
        <f>_xll.qlCalendarAdvance(Calendar,$H590,B591,"f",FALSE)</f>
        <v>43956</v>
      </c>
      <c r="I591" s="139">
        <f>_xll.qlInterestRateIndexValueDate(Index1M,$H591)</f>
        <v>43958</v>
      </c>
      <c r="J591" s="144">
        <f>IFERROR(_xll.qlIndexFixing(Index1M,$H591,TRUE,_xll.ohTrigger(RecalcTrigger,Trigger1M)),NA())</f>
        <v>-3.3319906571849245E-4</v>
      </c>
      <c r="K591" s="44">
        <f>IFERROR(_xll.qlIndexFixing(Index3M,H591,TRUE,_xll.ohTrigger(RecalcTrigger,Trigger3M)),NA())</f>
        <v>1.1114355680961971E-3</v>
      </c>
      <c r="L591" s="44">
        <f>IFERROR(_xll.qlIndexFixing(Index6M,$H591,TRUE,_xll.ohTrigger(RecalcTrigger,Trigger6M)),NA())</f>
        <v>3.043390203064834E-3</v>
      </c>
      <c r="M591" s="145">
        <f>IFERROR(_xll.qlIndexFixing(Index1Y,$H591,TRUE,_xll.ohTrigger(RecalcTrigger,Trigger1Y)),NA())</f>
        <v>5.0452474307944922E-3</v>
      </c>
      <c r="N591" s="144">
        <f>IFERROR(_xll.qlIndexFixing(ONIndex1M,I591,TRUE,_xll.ohTrigger(RecalcTrigger,Trigger1M)),NA())</f>
        <v>-4.1302081754679421E-4</v>
      </c>
      <c r="O591" s="44">
        <f>IFERROR(_xll.qlIndexFixing(ONIndex3M,I591,TRUE,_xll.ohTrigger(RecalcTrigger,Trigger3M)),NA())</f>
        <v>8.0769576882744332E-4</v>
      </c>
      <c r="P591" s="44">
        <f>IFERROR(_xll.qlIndexFixing(ONIndex6M,I591,TRUE,_xll.ohTrigger(RecalcTrigger,Trigger6M)),NA())</f>
        <v>2.3598395596824417E-3</v>
      </c>
      <c r="Q591" s="145">
        <f>IFERROR(_xll.qlIndexFixing(ONIndex1Y,I591,TRUE,_xll.ohTrigger(RecalcTrigger,Trigger1Y)),NA())</f>
        <v>3.6395479205619807E-3</v>
      </c>
    </row>
    <row r="592" spans="2:17" x14ac:dyDescent="0.2">
      <c r="B592" s="39" t="s">
        <v>42</v>
      </c>
      <c r="D592" s="42">
        <f>_xll.qlCalendarAdvance(Calendar,$D591,B592,"f",FALSE)</f>
        <v>43963</v>
      </c>
      <c r="E592" s="139">
        <f>_xll.qlInterestRateIndexValueDate(IndexON,D592)</f>
        <v>43963</v>
      </c>
      <c r="F592" s="155">
        <f>IFERROR(_xll.qlIndexFixing(IndexON,D592,TRUE,_xll.ohTrigger(RecalcTrigger,TriggerON)),NA())</f>
        <v>-4.1557100760591936E-4</v>
      </c>
      <c r="H592" s="42">
        <f>_xll.qlCalendarAdvance(Calendar,$H591,B592,"f",FALSE)</f>
        <v>43963</v>
      </c>
      <c r="I592" s="139">
        <f>_xll.qlInterestRateIndexValueDate(Index1M,$H592)</f>
        <v>43965</v>
      </c>
      <c r="J592" s="144">
        <f>IFERROR(_xll.qlIndexFixing(Index1M,$H592,TRUE,_xll.ohTrigger(RecalcTrigger,Trigger1M)),NA())</f>
        <v>-2.8432566275882198E-4</v>
      </c>
      <c r="K592" s="44">
        <f>IFERROR(_xll.qlIndexFixing(Index3M,H592,TRUE,_xll.ohTrigger(RecalcTrigger,Trigger3M)),NA())</f>
        <v>1.1634654033164324E-3</v>
      </c>
      <c r="L592" s="44">
        <f>IFERROR(_xll.qlIndexFixing(Index6M,$H592,TRUE,_xll.ohTrigger(RecalcTrigger,Trigger6M)),NA())</f>
        <v>3.0986090403825155E-3</v>
      </c>
      <c r="M592" s="145">
        <f>IFERROR(_xll.qlIndexFixing(Index1Y,$H592,TRUE,_xll.ohTrigger(RecalcTrigger,Trigger1Y)),NA())</f>
        <v>5.101852838233758E-3</v>
      </c>
      <c r="N592" s="144">
        <f>IFERROR(_xll.qlIndexFixing(ONIndex1M,I592,TRUE,_xll.ohTrigger(RecalcTrigger,Trigger1M)),NA())</f>
        <v>-3.6474850883649879E-4</v>
      </c>
      <c r="O592" s="44">
        <f>IFERROR(_xll.qlIndexFixing(ONIndex3M,I592,TRUE,_xll.ohTrigger(RecalcTrigger,Trigger3M)),NA())</f>
        <v>8.5758619573716999E-4</v>
      </c>
      <c r="P592" s="44">
        <f>IFERROR(_xll.qlIndexFixing(ONIndex6M,I592,TRUE,_xll.ohTrigger(RecalcTrigger,Trigger6M)),NA())</f>
        <v>2.4114224443660959E-3</v>
      </c>
      <c r="Q592" s="145">
        <f>IFERROR(_xll.qlIndexFixing(ONIndex1Y,I592,TRUE,_xll.ohTrigger(RecalcTrigger,Trigger1Y)),NA())</f>
        <v>3.6896050455670348E-3</v>
      </c>
    </row>
    <row r="593" spans="2:17" x14ac:dyDescent="0.2">
      <c r="B593" s="39" t="s">
        <v>42</v>
      </c>
      <c r="D593" s="42">
        <f>_xll.qlCalendarAdvance(Calendar,$D592,B593,"f",FALSE)</f>
        <v>43970</v>
      </c>
      <c r="E593" s="139">
        <f>_xll.qlInterestRateIndexValueDate(IndexON,D593)</f>
        <v>43970</v>
      </c>
      <c r="F593" s="155">
        <f>IFERROR(_xll.qlIndexFixing(IndexON,D593,TRUE,_xll.ohTrigger(RecalcTrigger,TriggerON)),NA())</f>
        <v>-3.7080366849018276E-4</v>
      </c>
      <c r="H593" s="42">
        <f>_xll.qlCalendarAdvance(Calendar,$H592,B593,"f",FALSE)</f>
        <v>43970</v>
      </c>
      <c r="I593" s="139">
        <f>_xll.qlInterestRateIndexValueDate(Index1M,$H593)</f>
        <v>43972</v>
      </c>
      <c r="J593" s="144">
        <f>IFERROR(_xll.qlIndexFixing(Index1M,$H593,TRUE,_xll.ohTrigger(RecalcTrigger,Trigger1M)),NA())</f>
        <v>-2.3508524342186199E-4</v>
      </c>
      <c r="K593" s="44">
        <f>IFERROR(_xll.qlIndexFixing(Index3M,H593,TRUE,_xll.ohTrigger(RecalcTrigger,Trigger3M)),NA())</f>
        <v>1.2158551870311562E-3</v>
      </c>
      <c r="L593" s="44">
        <f>IFERROR(_xll.qlIndexFixing(Index6M,$H593,TRUE,_xll.ohTrigger(RecalcTrigger,Trigger6M)),NA())</f>
        <v>3.1541086809384932E-3</v>
      </c>
      <c r="M593" s="145">
        <f>IFERROR(_xll.qlIndexFixing(Index1Y,$H593,TRUE,_xll.ohTrigger(RecalcTrigger,Trigger1Y)),NA())</f>
        <v>5.158604152034646E-3</v>
      </c>
      <c r="N593" s="144">
        <f>IFERROR(_xll.qlIndexFixing(ONIndex1M,I593,TRUE,_xll.ohTrigger(RecalcTrigger,Trigger1M)),NA())</f>
        <v>-3.1610967995199246E-4</v>
      </c>
      <c r="O593" s="44">
        <f>IFERROR(_xll.qlIndexFixing(ONIndex3M,I593,TRUE,_xll.ohTrigger(RecalcTrigger,Trigger3M)),NA())</f>
        <v>9.0783363618562873E-4</v>
      </c>
      <c r="P593" s="44">
        <f>IFERROR(_xll.qlIndexFixing(ONIndex6M,I593,TRUE,_xll.ohTrigger(RecalcTrigger,Trigger6M)),NA())</f>
        <v>2.4632895190812576E-3</v>
      </c>
      <c r="Q593" s="145">
        <f>IFERROR(_xll.qlIndexFixing(ONIndex1Y,I593,TRUE,_xll.ohTrigger(RecalcTrigger,Trigger1Y)),NA())</f>
        <v>3.739959742219412E-3</v>
      </c>
    </row>
    <row r="594" spans="2:17" x14ac:dyDescent="0.2">
      <c r="B594" s="39" t="s">
        <v>42</v>
      </c>
      <c r="D594" s="42">
        <f>_xll.qlCalendarAdvance(Calendar,$D593,B594,"f",FALSE)</f>
        <v>43977</v>
      </c>
      <c r="E594" s="139">
        <f>_xll.qlInterestRateIndexValueDate(IndexON,D594)</f>
        <v>43977</v>
      </c>
      <c r="F594" s="155">
        <f>IFERROR(_xll.qlIndexFixing(IndexON,D594,TRUE,_xll.ohTrigger(RecalcTrigger,TriggerON)),NA())</f>
        <v>-3.2558029028795232E-4</v>
      </c>
      <c r="H594" s="42">
        <f>_xll.qlCalendarAdvance(Calendar,$H593,B594,"f",FALSE)</f>
        <v>43977</v>
      </c>
      <c r="I594" s="139">
        <f>_xll.qlInterestRateIndexValueDate(Index1M,$H594)</f>
        <v>43979</v>
      </c>
      <c r="J594" s="144">
        <f>IFERROR(_xll.qlIndexFixing(Index1M,$H594,TRUE,_xll.ohTrigger(RecalcTrigger,Trigger1M)),NA())</f>
        <v>-1.8547762170764703E-4</v>
      </c>
      <c r="K594" s="44">
        <f>IFERROR(_xll.qlIndexFixing(Index3M,H594,TRUE,_xll.ohTrigger(RecalcTrigger,Trigger3M)),NA())</f>
        <v>1.268605294650507E-3</v>
      </c>
      <c r="L594" s="44">
        <f>IFERROR(_xll.qlIndexFixing(Index6M,$H594,TRUE,_xll.ohTrigger(RecalcTrigger,Trigger6M)),NA())</f>
        <v>3.2098887205485537E-3</v>
      </c>
      <c r="M594" s="145">
        <f>IFERROR(_xll.qlIndexFixing(Index1Y,$H594,TRUE,_xll.ohTrigger(RecalcTrigger,Trigger1Y)),NA())</f>
        <v>5.2154921363913925E-3</v>
      </c>
      <c r="N594" s="144">
        <f>IFERROR(_xll.qlIndexFixing(ONIndex1M,I594,TRUE,_xll.ohTrigger(RecalcTrigger,Trigger1M)),NA())</f>
        <v>-2.6710414955832817E-4</v>
      </c>
      <c r="O594" s="44">
        <f>IFERROR(_xll.qlIndexFixing(ONIndex3M,I594,TRUE,_xll.ohTrigger(RecalcTrigger,Trigger3M)),NA())</f>
        <v>9.5843845172360886E-4</v>
      </c>
      <c r="P594" s="44">
        <f>IFERROR(_xll.qlIndexFixing(ONIndex6M,I594,TRUE,_xll.ohTrigger(RecalcTrigger,Trigger6M)),NA())</f>
        <v>2.5154403568095063E-3</v>
      </c>
      <c r="Q594" s="145">
        <f>IFERROR(_xll.qlIndexFixing(ONIndex1Y,I594,TRUE,_xll.ohTrigger(RecalcTrigger,Trigger1Y)),NA())</f>
        <v>3.790612634340107E-3</v>
      </c>
    </row>
    <row r="595" spans="2:17" x14ac:dyDescent="0.2">
      <c r="B595" s="39" t="s">
        <v>42</v>
      </c>
      <c r="D595" s="42">
        <f>_xll.qlCalendarAdvance(Calendar,$D594,B595,"f",FALSE)</f>
        <v>43984</v>
      </c>
      <c r="E595" s="139">
        <f>_xll.qlInterestRateIndexValueDate(IndexON,D595)</f>
        <v>43984</v>
      </c>
      <c r="F595" s="155">
        <f>IFERROR(_xll.qlIndexFixing(IndexON,D595,TRUE,_xll.ohTrigger(RecalcTrigger,TriggerON)),NA())</f>
        <v>-2.7989796736349604E-4</v>
      </c>
      <c r="H595" s="42">
        <f>_xll.qlCalendarAdvance(Calendar,$H594,B595,"f",FALSE)</f>
        <v>43984</v>
      </c>
      <c r="I595" s="139">
        <f>_xll.qlInterestRateIndexValueDate(Index1M,$H595)</f>
        <v>43986</v>
      </c>
      <c r="J595" s="144">
        <f>IFERROR(_xll.qlIndexFixing(Index1M,$H595,TRUE,_xll.ohTrigger(RecalcTrigger,Trigger1M)),NA())</f>
        <v>-1.3550261156750065E-4</v>
      </c>
      <c r="K595" s="44">
        <f>IFERROR(_xll.qlIndexFixing(Index3M,H595,TRUE,_xll.ohTrigger(RecalcTrigger,Trigger3M)),NA())</f>
        <v>1.3217161017053947E-3</v>
      </c>
      <c r="L595" s="44">
        <f>IFERROR(_xll.qlIndexFixing(Index6M,$H595,TRUE,_xll.ohTrigger(RecalcTrigger,Trigger6M)),NA())</f>
        <v>3.2536065180057659E-3</v>
      </c>
      <c r="M595" s="145">
        <f>IFERROR(_xll.qlIndexFixing(Index1Y,$H595,TRUE,_xll.ohTrigger(RecalcTrigger,Trigger1Y)),NA())</f>
        <v>5.27250741817838E-3</v>
      </c>
      <c r="N595" s="144">
        <f>IFERROR(_xll.qlIndexFixing(ONIndex1M,I595,TRUE,_xll.ohTrigger(RecalcTrigger,Trigger1M)),NA())</f>
        <v>-2.1773173632055887E-4</v>
      </c>
      <c r="O595" s="44">
        <f>IFERROR(_xll.qlIndexFixing(ONIndex3M,I595,TRUE,_xll.ohTrigger(RecalcTrigger,Trigger3M)),NA())</f>
        <v>1.0094010027028588E-3</v>
      </c>
      <c r="P595" s="44">
        <f>IFERROR(_xll.qlIndexFixing(ONIndex6M,I595,TRUE,_xll.ohTrigger(RecalcTrigger,Trigger6M)),NA())</f>
        <v>2.567874530052805E-3</v>
      </c>
      <c r="Q595" s="145">
        <f>IFERROR(_xll.qlIndexFixing(ONIndex1Y,I595,TRUE,_xll.ohTrigger(RecalcTrigger,Trigger1Y)),NA())</f>
        <v>3.8415643456701787E-3</v>
      </c>
    </row>
    <row r="596" spans="2:17" x14ac:dyDescent="0.2">
      <c r="B596" s="39" t="s">
        <v>42</v>
      </c>
      <c r="D596" s="42">
        <f>_xll.qlCalendarAdvance(Calendar,$D595,B596,"f",FALSE)</f>
        <v>43991</v>
      </c>
      <c r="E596" s="139">
        <f>_xll.qlInterestRateIndexValueDate(IndexON,D596)</f>
        <v>43991</v>
      </c>
      <c r="F596" s="155">
        <f>IFERROR(_xll.qlIndexFixing(IndexON,D596,TRUE,_xll.ohTrigger(RecalcTrigger,TriggerON)),NA())</f>
        <v>-2.3375379364143356E-4</v>
      </c>
      <c r="H596" s="42">
        <f>_xll.qlCalendarAdvance(Calendar,$H595,B596,"f",FALSE)</f>
        <v>43991</v>
      </c>
      <c r="I596" s="139">
        <f>_xll.qlInterestRateIndexValueDate(Index1M,$H596)</f>
        <v>43993</v>
      </c>
      <c r="J596" s="144">
        <f>IFERROR(_xll.qlIndexFixing(Index1M,$H596,TRUE,_xll.ohTrigger(RecalcTrigger,Trigger1M)),NA())</f>
        <v>-8.5160026916525355E-5</v>
      </c>
      <c r="K596" s="44">
        <f>IFERROR(_xll.qlIndexFixing(Index3M,H596,TRUE,_xll.ohTrigger(RecalcTrigger,Trigger3M)),NA())</f>
        <v>1.3751879838422903E-3</v>
      </c>
      <c r="L596" s="44">
        <f>IFERROR(_xll.qlIndexFixing(Index6M,$H596,TRUE,_xll.ohTrigger(RecalcTrigger,Trigger6M)),NA())</f>
        <v>3.3098851228046781E-3</v>
      </c>
      <c r="M596" s="145">
        <f>IFERROR(_xll.qlIndexFixing(Index1Y,$H596,TRUE,_xll.ohTrigger(RecalcTrigger,Trigger1Y)),NA())</f>
        <v>5.3296404868982327E-3</v>
      </c>
      <c r="N596" s="144">
        <f>IFERROR(_xll.qlIndexFixing(ONIndex1M,I596,TRUE,_xll.ohTrigger(RecalcTrigger,Trigger1M)),NA())</f>
        <v>-1.6799225874386536E-4</v>
      </c>
      <c r="O596" s="44">
        <f>IFERROR(_xll.qlIndexFixing(ONIndex3M,I596,TRUE,_xll.ohTrigger(RecalcTrigger,Trigger3M)),NA())</f>
        <v>1.0607216504343597E-3</v>
      </c>
      <c r="P596" s="44">
        <f>IFERROR(_xll.qlIndexFixing(ONIndex6M,I596,TRUE,_xll.ohTrigger(RecalcTrigger,Trigger6M)),NA())</f>
        <v>2.6205916111532446E-3</v>
      </c>
      <c r="Q596" s="145">
        <f>IFERROR(_xll.qlIndexFixing(ONIndex1Y,I596,TRUE,_xll.ohTrigger(RecalcTrigger,Trigger1Y)),NA())</f>
        <v>3.8928155000306219E-3</v>
      </c>
    </row>
    <row r="597" spans="2:17" x14ac:dyDescent="0.2">
      <c r="B597" s="39" t="s">
        <v>42</v>
      </c>
      <c r="D597" s="42">
        <f>_xll.qlCalendarAdvance(Calendar,$D596,B597,"f",FALSE)</f>
        <v>43998</v>
      </c>
      <c r="E597" s="139">
        <f>_xll.qlInterestRateIndexValueDate(IndexON,D597)</f>
        <v>43998</v>
      </c>
      <c r="F597" s="155">
        <f>IFERROR(_xll.qlIndexFixing(IndexON,D597,TRUE,_xll.ohTrigger(RecalcTrigger,TriggerON)),NA())</f>
        <v>-1.8714486312632062E-4</v>
      </c>
      <c r="H597" s="42">
        <f>_xll.qlCalendarAdvance(Calendar,$H596,B597,"f",FALSE)</f>
        <v>43998</v>
      </c>
      <c r="I597" s="139">
        <f>_xll.qlInterestRateIndexValueDate(Index1M,$H597)</f>
        <v>44000</v>
      </c>
      <c r="J597" s="144">
        <f>IFERROR(_xll.qlIndexFixing(Index1M,$H597,TRUE,_xll.ohTrigger(RecalcTrigger,Trigger1M)),NA())</f>
        <v>-3.4449681632353624E-5</v>
      </c>
      <c r="K597" s="44">
        <f>IFERROR(_xll.qlIndexFixing(Index3M,H597,TRUE,_xll.ohTrigger(RecalcTrigger,Trigger3M)),NA())</f>
        <v>1.4290213168336502E-3</v>
      </c>
      <c r="L597" s="44">
        <f>IFERROR(_xll.qlIndexFixing(Index6M,$H597,TRUE,_xll.ohTrigger(RecalcTrigger,Trigger6M)),NA())</f>
        <v>3.3664429669045615E-3</v>
      </c>
      <c r="M597" s="145">
        <f>IFERROR(_xll.qlIndexFixing(Index1Y,$H597,TRUE,_xll.ohTrigger(RecalcTrigger,Trigger1Y)),NA())</f>
        <v>5.3868816946312263E-3</v>
      </c>
      <c r="N597" s="144">
        <f>IFERROR(_xll.qlIndexFixing(ONIndex1M,I597,TRUE,_xll.ohTrigger(RecalcTrigger,Trigger1M)),NA())</f>
        <v>-1.1788553569314075E-4</v>
      </c>
      <c r="O597" s="44">
        <f>IFERROR(_xll.qlIndexFixing(ONIndex3M,I597,TRUE,_xll.ohTrigger(RecalcTrigger,Trigger3M)),NA())</f>
        <v>1.1124007560692206E-3</v>
      </c>
      <c r="P597" s="44">
        <f>IFERROR(_xll.qlIndexFixing(ONIndex6M,I597,TRUE,_xll.ohTrigger(RecalcTrigger,Trigger6M)),NA())</f>
        <v>2.6735911731723405E-3</v>
      </c>
      <c r="Q597" s="145">
        <f>IFERROR(_xll.qlIndexFixing(ONIndex1Y,I597,TRUE,_xll.ohTrigger(RecalcTrigger,Trigger1Y)),NA())</f>
        <v>3.9443667212424316E-3</v>
      </c>
    </row>
    <row r="598" spans="2:17" x14ac:dyDescent="0.2">
      <c r="B598" s="39" t="s">
        <v>42</v>
      </c>
      <c r="D598" s="42">
        <f>_xll.qlCalendarAdvance(Calendar,$D597,B598,"f",FALSE)</f>
        <v>44005</v>
      </c>
      <c r="E598" s="139">
        <f>_xll.qlInterestRateIndexValueDate(IndexON,D598)</f>
        <v>44005</v>
      </c>
      <c r="F598" s="155">
        <f>IFERROR(_xll.qlIndexFixing(IndexON,D598,TRUE,_xll.ohTrigger(RecalcTrigger,TriggerON)),NA())</f>
        <v>-1.400682703422973E-4</v>
      </c>
      <c r="H598" s="42">
        <f>_xll.qlCalendarAdvance(Calendar,$H597,B598,"f",FALSE)</f>
        <v>44005</v>
      </c>
      <c r="I598" s="139">
        <f>_xll.qlInterestRateIndexValueDate(Index1M,$H598)</f>
        <v>44007</v>
      </c>
      <c r="J598" s="144">
        <f>IFERROR(_xll.qlIndexFixing(Index1M,$H598,TRUE,_xll.ohTrigger(RecalcTrigger,Trigger1M)),NA())</f>
        <v>1.6628610451097092E-5</v>
      </c>
      <c r="K598" s="44">
        <f>IFERROR(_xll.qlIndexFixing(Index3M,H598,TRUE,_xll.ohTrigger(RecalcTrigger,Trigger3M)),NA())</f>
        <v>1.4832164765666218E-3</v>
      </c>
      <c r="L598" s="44">
        <f>IFERROR(_xll.qlIndexFixing(Index6M,$H598,TRUE,_xll.ohTrigger(RecalcTrigger,Trigger6M)),NA())</f>
        <v>3.4358034246357284E-3</v>
      </c>
      <c r="M598" s="145">
        <f>IFERROR(_xll.qlIndexFixing(Index1Y,$H598,TRUE,_xll.ohTrigger(RecalcTrigger,Trigger1Y)),NA())</f>
        <v>5.4442212559857959E-3</v>
      </c>
      <c r="N598" s="144">
        <f>IFERROR(_xll.qlIndexFixing(ONIndex1M,I598,TRUE,_xll.ohTrigger(RecalcTrigger,Trigger1M)),NA())</f>
        <v>-6.741138567356586E-5</v>
      </c>
      <c r="O598" s="44">
        <f>IFERROR(_xll.qlIndexFixing(ONIndex3M,I598,TRUE,_xll.ohTrigger(RecalcTrigger,Trigger3M)),NA())</f>
        <v>1.1644386805986784E-3</v>
      </c>
      <c r="P598" s="44">
        <f>IFERROR(_xll.qlIndexFixing(ONIndex6M,I598,TRUE,_xll.ohTrigger(RecalcTrigger,Trigger6M)),NA())</f>
        <v>2.7268727885321198E-3</v>
      </c>
      <c r="Q598" s="145">
        <f>IFERROR(_xll.qlIndexFixing(ONIndex1Y,I598,TRUE,_xll.ohTrigger(RecalcTrigger,Trigger1Y)),NA())</f>
        <v>3.9962186332065386E-3</v>
      </c>
    </row>
    <row r="599" spans="2:17" x14ac:dyDescent="0.2">
      <c r="B599" s="39" t="s">
        <v>42</v>
      </c>
      <c r="D599" s="42">
        <f>_xll.qlCalendarAdvance(Calendar,$D598,B599,"f",FALSE)</f>
        <v>44012</v>
      </c>
      <c r="E599" s="139">
        <f>_xll.qlInterestRateIndexValueDate(IndexON,D599)</f>
        <v>44012</v>
      </c>
      <c r="F599" s="155">
        <f>IFERROR(_xll.qlIndexFixing(IndexON,D599,TRUE,_xll.ohTrigger(RecalcTrigger,TriggerON)),NA())</f>
        <v>-9.2521108934207064E-5</v>
      </c>
      <c r="H599" s="42">
        <f>_xll.qlCalendarAdvance(Calendar,$H598,B599,"f",FALSE)</f>
        <v>44012</v>
      </c>
      <c r="I599" s="139">
        <f>_xll.qlInterestRateIndexValueDate(Index1M,$H599)</f>
        <v>44014</v>
      </c>
      <c r="J599" s="144">
        <f>IFERROR(_xll.qlIndexFixing(Index1M,$H599,TRUE,_xll.ohTrigger(RecalcTrigger,Trigger1M)),NA())</f>
        <v>6.8075035533632366E-5</v>
      </c>
      <c r="K599" s="44">
        <f>IFERROR(_xll.qlIndexFixing(Index3M,H599,TRUE,_xll.ohTrigger(RecalcTrigger,Trigger3M)),NA())</f>
        <v>1.5377738390482567E-3</v>
      </c>
      <c r="L599" s="44">
        <f>IFERROR(_xll.qlIndexFixing(Index6M,$H599,TRUE,_xll.ohTrigger(RecalcTrigger,Trigger6M)),NA())</f>
        <v>3.4929668254778065E-3</v>
      </c>
      <c r="M599" s="145">
        <f>IFERROR(_xll.qlIndexFixing(Index1Y,$H599,TRUE,_xll.ohTrigger(RecalcTrigger,Trigger1Y)),NA())</f>
        <v>5.5016492480494776E-3</v>
      </c>
      <c r="N599" s="144">
        <f>IFERROR(_xll.qlIndexFixing(ONIndex1M,I599,TRUE,_xll.ohTrigger(RecalcTrigger,Trigger1M)),NA())</f>
        <v>-1.6569627430129685E-5</v>
      </c>
      <c r="O599" s="44">
        <f>IFERROR(_xll.qlIndexFixing(ONIndex3M,I599,TRUE,_xll.ohTrigger(RecalcTrigger,Trigger3M)),NA())</f>
        <v>1.2168357847741618E-3</v>
      </c>
      <c r="P599" s="44">
        <f>IFERROR(_xll.qlIndexFixing(ONIndex6M,I599,TRUE,_xll.ohTrigger(RecalcTrigger,Trigger6M)),NA())</f>
        <v>2.7804360298144815E-3</v>
      </c>
      <c r="Q599" s="145">
        <f>IFERROR(_xll.qlIndexFixing(ONIndex1Y,I599,TRUE,_xll.ohTrigger(RecalcTrigger,Trigger1Y)),NA())</f>
        <v>4.0483718595840656E-3</v>
      </c>
    </row>
    <row r="600" spans="2:17" x14ac:dyDescent="0.2">
      <c r="B600" s="39" t="s">
        <v>42</v>
      </c>
      <c r="D600" s="42">
        <f>_xll.qlCalendarAdvance(Calendar,$D599,B600,"f",FALSE)</f>
        <v>44019</v>
      </c>
      <c r="E600" s="139">
        <f>_xll.qlInterestRateIndexValueDate(IndexON,D600)</f>
        <v>44019</v>
      </c>
      <c r="F600" s="155">
        <f>IFERROR(_xll.qlIndexFixing(IndexON,D600,TRUE,_xll.ohTrigger(RecalcTrigger,TriggerON)),NA())</f>
        <v>-4.4500473066477753E-5</v>
      </c>
      <c r="H600" s="42">
        <f>_xll.qlCalendarAdvance(Calendar,$H599,B600,"f",FALSE)</f>
        <v>44019</v>
      </c>
      <c r="I600" s="139">
        <f>_xll.qlInterestRateIndexValueDate(Index1M,$H600)</f>
        <v>44021</v>
      </c>
      <c r="J600" s="144">
        <f>IFERROR(_xll.qlIndexFixing(Index1M,$H600,TRUE,_xll.ohTrigger(RecalcTrigger,Trigger1M)),NA())</f>
        <v>1.1988977986127081E-4</v>
      </c>
      <c r="K600" s="44">
        <f>IFERROR(_xll.qlIndexFixing(Index3M,H600,TRUE,_xll.ohTrigger(RecalcTrigger,Trigger3M)),NA())</f>
        <v>1.5926937804107242E-3</v>
      </c>
      <c r="L600" s="44">
        <f>IFERROR(_xll.qlIndexFixing(Index6M,$H600,TRUE,_xll.ohTrigger(RecalcTrigger,Trigger6M)),NA())</f>
        <v>3.5503837194508867E-3</v>
      </c>
      <c r="M600" s="145">
        <f>IFERROR(_xll.qlIndexFixing(Index1Y,$H600,TRUE,_xll.ohTrigger(RecalcTrigger,Trigger1Y)),NA())</f>
        <v>5.5591556103391929E-3</v>
      </c>
      <c r="N600" s="144">
        <f>IFERROR(_xll.qlIndexFixing(ONIndex1M,I600,TRUE,_xll.ohTrigger(RecalcTrigger,Trigger1M)),NA())</f>
        <v>3.4639920452050887E-5</v>
      </c>
      <c r="O600" s="44">
        <f>IFERROR(_xll.qlIndexFixing(ONIndex3M,I600,TRUE,_xll.ohTrigger(RecalcTrigger,Trigger3M)),NA())</f>
        <v>1.2695924299066519E-3</v>
      </c>
      <c r="P600" s="44">
        <f>IFERROR(_xll.qlIndexFixing(ONIndex6M,I600,TRUE,_xll.ohTrigger(RecalcTrigger,Trigger6M)),NA())</f>
        <v>2.8342804695213886E-3</v>
      </c>
      <c r="Q600" s="145">
        <f>IFERROR(_xll.qlIndexFixing(ONIndex1Y,I600,TRUE,_xll.ohTrigger(RecalcTrigger,Trigger1Y)),NA())</f>
        <v>4.1008270242759437E-3</v>
      </c>
    </row>
    <row r="601" spans="2:17" x14ac:dyDescent="0.2">
      <c r="B601" s="39" t="s">
        <v>42</v>
      </c>
      <c r="D601" s="42">
        <f>_xll.qlCalendarAdvance(Calendar,$D600,B601,"f",FALSE)</f>
        <v>44026</v>
      </c>
      <c r="E601" s="139">
        <f>_xll.qlInterestRateIndexValueDate(IndexON,D601)</f>
        <v>44026</v>
      </c>
      <c r="F601" s="155">
        <f>IFERROR(_xll.qlIndexFixing(IndexON,D601,TRUE,_xll.ohTrigger(RecalcTrigger,TriggerON)),NA())</f>
        <v>3.9965429365906857E-6</v>
      </c>
      <c r="H601" s="42">
        <f>_xll.qlCalendarAdvance(Calendar,$H600,B601,"f",FALSE)</f>
        <v>44026</v>
      </c>
      <c r="I601" s="139">
        <f>_xll.qlInterestRateIndexValueDate(Index1M,$H601)</f>
        <v>44028</v>
      </c>
      <c r="J601" s="144">
        <f>IFERROR(_xll.qlIndexFixing(Index1M,$H601,TRUE,_xll.ohTrigger(RecalcTrigger,Trigger1M)),NA())</f>
        <v>1.7207302971750105E-4</v>
      </c>
      <c r="K601" s="44">
        <f>IFERROR(_xll.qlIndexFixing(Index3M,H601,TRUE,_xll.ohTrigger(RecalcTrigger,Trigger3M)),NA())</f>
        <v>1.6479766769017525E-3</v>
      </c>
      <c r="L601" s="44">
        <f>IFERROR(_xll.qlIndexFixing(Index6M,$H601,TRUE,_xll.ohTrigger(RecalcTrigger,Trigger6M)),NA())</f>
        <v>3.6080401747104738E-3</v>
      </c>
      <c r="M601" s="145">
        <f>IFERROR(_xll.qlIndexFixing(Index1Y,$H601,TRUE,_xll.ohTrigger(RecalcTrigger,Trigger1Y)),NA())</f>
        <v>5.6167301447552645E-3</v>
      </c>
      <c r="N601" s="144">
        <f>IFERROR(_xll.qlIndexFixing(ONIndex1M,I601,TRUE,_xll.ohTrigger(RecalcTrigger,Trigger1M)),NA())</f>
        <v>8.6217439267954887E-5</v>
      </c>
      <c r="O601" s="44">
        <f>IFERROR(_xll.qlIndexFixing(ONIndex3M,I601,TRUE,_xll.ohTrigger(RecalcTrigger,Trigger3M)),NA())</f>
        <v>1.3227089767475775E-3</v>
      </c>
      <c r="P601" s="44">
        <f>IFERROR(_xll.qlIndexFixing(ONIndex6M,I601,TRUE,_xll.ohTrigger(RecalcTrigger,Trigger6M)),NA())</f>
        <v>2.8884056805544844E-3</v>
      </c>
      <c r="Q601" s="145">
        <f>IFERROR(_xll.qlIndexFixing(ONIndex1Y,I601,TRUE,_xll.ohTrigger(RecalcTrigger,Trigger1Y)),NA())</f>
        <v>4.1535847511831037E-3</v>
      </c>
    </row>
    <row r="602" spans="2:17" x14ac:dyDescent="0.2">
      <c r="B602" s="39" t="s">
        <v>42</v>
      </c>
      <c r="D602" s="42">
        <f>_xll.qlCalendarAdvance(Calendar,$D601,B602,"f",FALSE)</f>
        <v>44033</v>
      </c>
      <c r="E602" s="139">
        <f>_xll.qlInterestRateIndexValueDate(IndexON,D602)</f>
        <v>44033</v>
      </c>
      <c r="F602" s="155">
        <f>IFERROR(_xll.qlIndexFixing(IndexON,D602,TRUE,_xll.ohTrigger(RecalcTrigger,TriggerON)),NA())</f>
        <v>5.2972845070442531E-5</v>
      </c>
      <c r="H602" s="42">
        <f>_xll.qlCalendarAdvance(Calendar,$H601,B602,"f",FALSE)</f>
        <v>44033</v>
      </c>
      <c r="I602" s="139">
        <f>_xll.qlInterestRateIndexValueDate(Index1M,$H602)</f>
        <v>44035</v>
      </c>
      <c r="J602" s="144">
        <f>IFERROR(_xll.qlIndexFixing(Index1M,$H602,TRUE,_xll.ohTrigger(RecalcTrigger,Trigger1M)),NA())</f>
        <v>2.2462497141578774E-4</v>
      </c>
      <c r="K602" s="44">
        <f>IFERROR(_xll.qlIndexFixing(Index3M,H602,TRUE,_xll.ohTrigger(RecalcTrigger,Trigger3M)),NA())</f>
        <v>1.7036229048959252E-3</v>
      </c>
      <c r="L602" s="44">
        <f>IFERROR(_xll.qlIndexFixing(Index6M,$H602,TRUE,_xll.ohTrigger(RecalcTrigger,Trigger6M)),NA())</f>
        <v>3.6659220098181787E-3</v>
      </c>
      <c r="M602" s="145">
        <f>IFERROR(_xll.qlIndexFixing(Index1Y,$H602,TRUE,_xll.ohTrigger(RecalcTrigger,Trigger1Y)),NA())</f>
        <v>5.6743625155334454E-3</v>
      </c>
      <c r="N602" s="144">
        <f>IFERROR(_xll.qlIndexFixing(ONIndex1M,I602,TRUE,_xll.ohTrigger(RecalcTrigger,Trigger1M)),NA())</f>
        <v>1.381631103924974E-4</v>
      </c>
      <c r="O602" s="44">
        <f>IFERROR(_xll.qlIndexFixing(ONIndex3M,I602,TRUE,_xll.ohTrigger(RecalcTrigger,Trigger3M)),NA())</f>
        <v>1.3761857865279836E-3</v>
      </c>
      <c r="P602" s="44">
        <f>IFERROR(_xll.qlIndexFixing(ONIndex6M,I602,TRUE,_xll.ohTrigger(RecalcTrigger,Trigger6M)),NA())</f>
        <v>2.942811235335796E-3</v>
      </c>
      <c r="Q602" s="145">
        <f>IFERROR(_xll.qlIndexFixing(ONIndex1Y,I602,TRUE,_xll.ohTrigger(RecalcTrigger,Trigger1Y)),NA())</f>
        <v>4.2066456638867322E-3</v>
      </c>
    </row>
    <row r="603" spans="2:17" x14ac:dyDescent="0.2">
      <c r="B603" s="39" t="s">
        <v>42</v>
      </c>
      <c r="D603" s="42">
        <f>_xll.qlCalendarAdvance(Calendar,$D602,B603,"f",FALSE)</f>
        <v>44040</v>
      </c>
      <c r="E603" s="139">
        <f>_xll.qlInterestRateIndexValueDate(IndexON,D603)</f>
        <v>44040</v>
      </c>
      <c r="F603" s="155">
        <f>IFERROR(_xll.qlIndexFixing(IndexON,D603,TRUE,_xll.ohTrigger(RecalcTrigger,TriggerON)),NA())</f>
        <v>1.0243133941045812E-4</v>
      </c>
      <c r="H603" s="42">
        <f>_xll.qlCalendarAdvance(Calendar,$H602,B603,"f",FALSE)</f>
        <v>44040</v>
      </c>
      <c r="I603" s="139">
        <f>_xll.qlInterestRateIndexValueDate(Index1M,$H603)</f>
        <v>44042</v>
      </c>
      <c r="J603" s="144">
        <f>IFERROR(_xll.qlIndexFixing(Index1M,$H603,TRUE,_xll.ohTrigger(RecalcTrigger,Trigger1M)),NA())</f>
        <v>2.775457913270496E-4</v>
      </c>
      <c r="K603" s="44">
        <f>IFERROR(_xll.qlIndexFixing(Index3M,H603,TRUE,_xll.ohTrigger(RecalcTrigger,Trigger3M)),NA())</f>
        <v>1.759632840883386E-3</v>
      </c>
      <c r="L603" s="44">
        <f>IFERROR(_xll.qlIndexFixing(Index6M,$H603,TRUE,_xll.ohTrigger(RecalcTrigger,Trigger6M)),NA())</f>
        <v>3.7112715824569003E-3</v>
      </c>
      <c r="M603" s="145">
        <f>IFERROR(_xll.qlIndexFixing(Index1Y,$H603,TRUE,_xll.ohTrigger(RecalcTrigger,Trigger1Y)),NA())</f>
        <v>5.7320422491998133E-3</v>
      </c>
      <c r="N603" s="144">
        <f>IFERROR(_xll.qlIndexFixing(ONIndex1M,I603,TRUE,_xll.ohTrigger(RecalcTrigger,Trigger1M)),NA())</f>
        <v>1.9047711520059352E-4</v>
      </c>
      <c r="O603" s="44">
        <f>IFERROR(_xll.qlIndexFixing(ONIndex3M,I603,TRUE,_xll.ohTrigger(RecalcTrigger,Trigger3M)),NA())</f>
        <v>1.4300232202391072E-3</v>
      </c>
      <c r="P603" s="44">
        <f>IFERROR(_xll.qlIndexFixing(ONIndex6M,I603,TRUE,_xll.ohTrigger(RecalcTrigger,Trigger6M)),NA())</f>
        <v>2.9974967066070946E-3</v>
      </c>
      <c r="Q603" s="145">
        <f>IFERROR(_xll.qlIndexFixing(ONIndex1Y,I603,TRUE,_xll.ohTrigger(RecalcTrigger,Trigger1Y)),NA())</f>
        <v>4.2600103864476324E-3</v>
      </c>
    </row>
    <row r="604" spans="2:17" x14ac:dyDescent="0.2">
      <c r="B604" s="39" t="s">
        <v>42</v>
      </c>
      <c r="D604" s="42">
        <f>_xll.qlCalendarAdvance(Calendar,$D603,B604,"f",FALSE)</f>
        <v>44047</v>
      </c>
      <c r="E604" s="139">
        <f>_xll.qlInterestRateIndexValueDate(IndexON,D604)</f>
        <v>44047</v>
      </c>
      <c r="F604" s="155">
        <f>IFERROR(_xll.qlIndexFixing(IndexON,D604,TRUE,_xll.ohTrigger(RecalcTrigger,TriggerON)),NA())</f>
        <v>1.5237493155240145E-4</v>
      </c>
      <c r="H604" s="42">
        <f>_xll.qlCalendarAdvance(Calendar,$H603,B604,"f",FALSE)</f>
        <v>44047</v>
      </c>
      <c r="I604" s="139">
        <f>_xll.qlInterestRateIndexValueDate(Index1M,$H604)</f>
        <v>44049</v>
      </c>
      <c r="J604" s="144">
        <f>IFERROR(_xll.qlIndexFixing(Index1M,$H604,TRUE,_xll.ohTrigger(RecalcTrigger,Trigger1M)),NA())</f>
        <v>3.3083567584968332E-4</v>
      </c>
      <c r="K604" s="44">
        <f>IFERROR(_xll.qlIndexFixing(Index3M,H604,TRUE,_xll.ohTrigger(RecalcTrigger,Trigger3M)),NA())</f>
        <v>1.8160068614820023E-3</v>
      </c>
      <c r="L604" s="44">
        <f>IFERROR(_xll.qlIndexFixing(Index6M,$H604,TRUE,_xll.ohTrigger(RecalcTrigger,Trigger6M)),NA())</f>
        <v>3.7823038455261464E-3</v>
      </c>
      <c r="M604" s="145">
        <f>IFERROR(_xll.qlIndexFixing(Index1Y,$H604,TRUE,_xll.ohTrigger(RecalcTrigger,Trigger1Y)),NA())</f>
        <v>5.7897587345252131E-3</v>
      </c>
      <c r="N604" s="144">
        <f>IFERROR(_xll.qlIndexFixing(ONIndex1M,I604,TRUE,_xll.ohTrigger(RecalcTrigger,Trigger1M)),NA())</f>
        <v>2.4315963498722226E-4</v>
      </c>
      <c r="O604" s="44">
        <f>IFERROR(_xll.qlIndexFixing(ONIndex3M,I604,TRUE,_xll.ohTrigger(RecalcTrigger,Trigger3M)),NA())</f>
        <v>1.4842216387123131E-3</v>
      </c>
      <c r="P604" s="44">
        <f>IFERROR(_xll.qlIndexFixing(ONIndex6M,I604,TRUE,_xll.ohTrigger(RecalcTrigger,Trigger6M)),NA())</f>
        <v>3.0524616669502791E-3</v>
      </c>
      <c r="Q604" s="145">
        <f>IFERROR(_xll.qlIndexFixing(ONIndex1Y,I604,TRUE,_xll.ohTrigger(RecalcTrigger,Trigger1Y)),NA())</f>
        <v>4.313679542606863E-3</v>
      </c>
    </row>
    <row r="605" spans="2:17" x14ac:dyDescent="0.2">
      <c r="B605" s="39" t="s">
        <v>42</v>
      </c>
      <c r="D605" s="42">
        <f>_xll.qlCalendarAdvance(Calendar,$D604,B605,"f",FALSE)</f>
        <v>44054</v>
      </c>
      <c r="E605" s="139">
        <f>_xll.qlInterestRateIndexValueDate(IndexON,D605)</f>
        <v>44054</v>
      </c>
      <c r="F605" s="155">
        <f>IFERROR(_xll.qlIndexFixing(IndexON,D605,TRUE,_xll.ohTrigger(RecalcTrigger,TriggerON)),NA())</f>
        <v>2.0280652781146102E-4</v>
      </c>
      <c r="H605" s="42">
        <f>_xll.qlCalendarAdvance(Calendar,$H604,B605,"f",FALSE)</f>
        <v>44054</v>
      </c>
      <c r="I605" s="139">
        <f>_xll.qlInterestRateIndexValueDate(Index1M,$H605)</f>
        <v>44056</v>
      </c>
      <c r="J605" s="144">
        <f>IFERROR(_xll.qlIndexFixing(Index1M,$H605,TRUE,_xll.ohTrigger(RecalcTrigger,Trigger1M)),NA())</f>
        <v>3.8449481141705766E-4</v>
      </c>
      <c r="K605" s="44">
        <f>IFERROR(_xll.qlIndexFixing(Index3M,H605,TRUE,_xll.ohTrigger(RecalcTrigger,Trigger3M)),NA())</f>
        <v>1.8727453434269385E-3</v>
      </c>
      <c r="L605" s="44">
        <f>IFERROR(_xll.qlIndexFixing(Index6M,$H605,TRUE,_xll.ohTrigger(RecalcTrigger,Trigger6M)),NA())</f>
        <v>3.8407742347919493E-3</v>
      </c>
      <c r="M605" s="145">
        <f>IFERROR(_xll.qlIndexFixing(Index1Y,$H605,TRUE,_xll.ohTrigger(RecalcTrigger,Trigger1Y)),NA())</f>
        <v>5.8475012224823309E-3</v>
      </c>
      <c r="N605" s="144">
        <f>IFERROR(_xll.qlIndexFixing(ONIndex1M,I605,TRUE,_xll.ohTrigger(RecalcTrigger,Trigger1M)),NA())</f>
        <v>2.9621085112729872E-4</v>
      </c>
      <c r="O605" s="44">
        <f>IFERROR(_xll.qlIndexFixing(ONIndex3M,I605,TRUE,_xll.ohTrigger(RecalcTrigger,Trigger3M)),NA())</f>
        <v>1.5387814032585823E-3</v>
      </c>
      <c r="P605" s="44">
        <f>IFERROR(_xll.qlIndexFixing(ONIndex6M,I605,TRUE,_xll.ohTrigger(RecalcTrigger,Trigger6M)),NA())</f>
        <v>3.1077056889472487E-3</v>
      </c>
      <c r="Q605" s="145">
        <f>IFERROR(_xll.qlIndexFixing(ONIndex1Y,I605,TRUE,_xll.ohTrigger(RecalcTrigger,Trigger1Y)),NA())</f>
        <v>4.367653756185419E-3</v>
      </c>
    </row>
    <row r="606" spans="2:17" x14ac:dyDescent="0.2">
      <c r="B606" s="39" t="s">
        <v>42</v>
      </c>
      <c r="D606" s="42">
        <f>_xll.qlCalendarAdvance(Calendar,$D605,B606,"f",FALSE)</f>
        <v>44061</v>
      </c>
      <c r="E606" s="139">
        <f>_xll.qlInterestRateIndexValueDate(IndexON,D606)</f>
        <v>44061</v>
      </c>
      <c r="F606" s="155">
        <f>IFERROR(_xll.qlIndexFixing(IndexON,D606,TRUE,_xll.ohTrigger(RecalcTrigger,TriggerON)),NA())</f>
        <v>2.5372903370346478E-4</v>
      </c>
      <c r="H606" s="42">
        <f>_xll.qlCalendarAdvance(Calendar,$H605,B606,"f",FALSE)</f>
        <v>44061</v>
      </c>
      <c r="I606" s="139">
        <f>_xll.qlInterestRateIndexValueDate(Index1M,$H606)</f>
        <v>44063</v>
      </c>
      <c r="J606" s="144">
        <f>IFERROR(_xll.qlIndexFixing(Index1M,$H606,TRUE,_xll.ohTrigger(RecalcTrigger,Trigger1M)),NA())</f>
        <v>4.3852338451250139E-4</v>
      </c>
      <c r="K606" s="44">
        <f>IFERROR(_xll.qlIndexFixing(Index3M,H606,TRUE,_xll.ohTrigger(RecalcTrigger,Trigger3M)),NA())</f>
        <v>1.9298486635810836E-3</v>
      </c>
      <c r="L606" s="44">
        <f>IFERROR(_xll.qlIndexFixing(Index6M,$H606,TRUE,_xll.ohTrigger(RecalcTrigger,Trigger6M)),NA())</f>
        <v>3.8994107811325179E-3</v>
      </c>
      <c r="M606" s="145">
        <f>IFERROR(_xll.qlIndexFixing(Index1Y,$H606,TRUE,_xll.ohTrigger(RecalcTrigger,Trigger1Y)),NA())</f>
        <v>5.9052588262025561E-3</v>
      </c>
      <c r="N606" s="144">
        <f>IFERROR(_xll.qlIndexFixing(ONIndex1M,I606,TRUE,_xll.ohTrigger(RecalcTrigger,Trigger1M)),NA())</f>
        <v>3.4963094491580193E-4</v>
      </c>
      <c r="O606" s="44">
        <f>IFERROR(_xll.qlIndexFixing(ONIndex3M,I606,TRUE,_xll.ohTrigger(RecalcTrigger,Trigger3M)),NA())</f>
        <v>1.5937028747092796E-3</v>
      </c>
      <c r="P606" s="44">
        <f>IFERROR(_xll.qlIndexFixing(ONIndex6M,I606,TRUE,_xll.ohTrigger(RecalcTrigger,Trigger6M)),NA())</f>
        <v>3.1632283450999665E-3</v>
      </c>
      <c r="Q606" s="145">
        <f>IFERROR(_xll.qlIndexFixing(ONIndex1Y,I606,TRUE,_xll.ohTrigger(RecalcTrigger,Trigger1Y)),NA())</f>
        <v>4.421933651004295E-3</v>
      </c>
    </row>
    <row r="607" spans="2:17" x14ac:dyDescent="0.2">
      <c r="B607" s="39" t="s">
        <v>42</v>
      </c>
      <c r="D607" s="42">
        <f>_xll.qlCalendarAdvance(Calendar,$D606,B607,"f",FALSE)</f>
        <v>44068</v>
      </c>
      <c r="E607" s="139">
        <f>_xll.qlInterestRateIndexValueDate(IndexON,D607)</f>
        <v>44068</v>
      </c>
      <c r="F607" s="155">
        <f>IFERROR(_xll.qlIndexFixing(IndexON,D607,TRUE,_xll.ohTrigger(RecalcTrigger,TriggerON)),NA())</f>
        <v>3.0514535546366517E-4</v>
      </c>
      <c r="H607" s="42">
        <f>_xll.qlCalendarAdvance(Calendar,$H606,B607,"f",FALSE)</f>
        <v>44068</v>
      </c>
      <c r="I607" s="139">
        <f>_xll.qlInterestRateIndexValueDate(Index1M,$H607)</f>
        <v>44070</v>
      </c>
      <c r="J607" s="144">
        <f>IFERROR(_xll.qlIndexFixing(Index1M,$H607,TRUE,_xll.ohTrigger(RecalcTrigger,Trigger1M)),NA())</f>
        <v>4.9292158166180933E-4</v>
      </c>
      <c r="K607" s="44">
        <f>IFERROR(_xll.qlIndexFixing(Index3M,H607,TRUE,_xll.ohTrigger(RecalcTrigger,Trigger3M)),NA())</f>
        <v>1.9873171989272303E-3</v>
      </c>
      <c r="L607" s="44">
        <f>IFERROR(_xll.qlIndexFixing(Index6M,$H607,TRUE,_xll.ohTrigger(RecalcTrigger,Trigger6M)),NA())</f>
        <v>3.9453698766665152E-3</v>
      </c>
      <c r="M607" s="145">
        <f>IFERROR(_xll.qlIndexFixing(Index1Y,$H607,TRUE,_xll.ohTrigger(RecalcTrigger,Trigger1Y)),NA())</f>
        <v>5.9630205209330522E-3</v>
      </c>
      <c r="N607" s="144">
        <f>IFERROR(_xll.qlIndexFixing(ONIndex1M,I607,TRUE,_xll.ohTrigger(RecalcTrigger,Trigger1M)),NA())</f>
        <v>4.0342009788751909E-4</v>
      </c>
      <c r="O607" s="44">
        <f>IFERROR(_xll.qlIndexFixing(ONIndex3M,I607,TRUE,_xll.ohTrigger(RecalcTrigger,Trigger3M)),NA())</f>
        <v>1.6489864141355781E-3</v>
      </c>
      <c r="P607" s="44">
        <f>IFERROR(_xll.qlIndexFixing(ONIndex6M,I607,TRUE,_xll.ohTrigger(RecalcTrigger,Trigger6M)),NA())</f>
        <v>3.2190292083100758E-3</v>
      </c>
      <c r="Q607" s="145">
        <f>IFERROR(_xll.qlIndexFixing(ONIndex1Y,I607,TRUE,_xll.ohTrigger(RecalcTrigger,Trigger1Y)),NA())</f>
        <v>4.4765198508045501E-3</v>
      </c>
    </row>
    <row r="608" spans="2:17" x14ac:dyDescent="0.2">
      <c r="B608" s="39" t="s">
        <v>42</v>
      </c>
      <c r="D608" s="42">
        <f>_xll.qlCalendarAdvance(Calendar,$D607,B608,"f",FALSE)</f>
        <v>44075</v>
      </c>
      <c r="E608" s="139">
        <f>_xll.qlInterestRateIndexValueDate(IndexON,D608)</f>
        <v>44075</v>
      </c>
      <c r="F608" s="155">
        <f>IFERROR(_xll.qlIndexFixing(IndexON,D608,TRUE,_xll.ohTrigger(RecalcTrigger,TriggerON)),NA())</f>
        <v>3.5705839892763436E-4</v>
      </c>
      <c r="H608" s="42">
        <f>_xll.qlCalendarAdvance(Calendar,$H607,B608,"f",FALSE)</f>
        <v>44075</v>
      </c>
      <c r="I608" s="139">
        <f>_xll.qlInterestRateIndexValueDate(Index1M,$H608)</f>
        <v>44077</v>
      </c>
      <c r="J608" s="144">
        <f>IFERROR(_xll.qlIndexFixing(Index1M,$H608,TRUE,_xll.ohTrigger(RecalcTrigger,Trigger1M)),NA())</f>
        <v>5.476895894207523E-4</v>
      </c>
      <c r="K608" s="44">
        <f>IFERROR(_xll.qlIndexFixing(Index3M,H608,TRUE,_xll.ohTrigger(RecalcTrigger,Trigger3M)),NA())</f>
        <v>2.0409455893234262E-3</v>
      </c>
      <c r="L608" s="44">
        <f>IFERROR(_xll.qlIndexFixing(Index6M,$H608,TRUE,_xll.ohTrigger(RecalcTrigger,Trigger6M)),NA())</f>
        <v>3.9957232416153645E-3</v>
      </c>
      <c r="M608" s="145">
        <f>IFERROR(_xll.qlIndexFixing(Index1Y,$H608,TRUE,_xll.ohTrigger(RecalcTrigger,Trigger1Y)),NA())</f>
        <v>6.0207751439993072E-3</v>
      </c>
      <c r="N608" s="144">
        <f>IFERROR(_xll.qlIndexFixing(ONIndex1M,I608,TRUE,_xll.ohTrigger(RecalcTrigger,Trigger1M)),NA())</f>
        <v>4.5757849117755711E-4</v>
      </c>
      <c r="O608" s="44">
        <f>IFERROR(_xll.qlIndexFixing(ONIndex3M,I608,TRUE,_xll.ohTrigger(RecalcTrigger,Trigger3M)),NA())</f>
        <v>1.7046323825287146E-3</v>
      </c>
      <c r="P608" s="44">
        <f>IFERROR(_xll.qlIndexFixing(ONIndex6M,I608,TRUE,_xll.ohTrigger(RecalcTrigger,Trigger6M)),NA())</f>
        <v>3.2751078512394116E-3</v>
      </c>
      <c r="Q608" s="145">
        <f>IFERROR(_xll.qlIndexFixing(ONIndex1Y,I608,TRUE,_xll.ohTrigger(RecalcTrigger,Trigger1Y)),NA())</f>
        <v>4.531412979487115E-3</v>
      </c>
    </row>
    <row r="609" spans="2:17" x14ac:dyDescent="0.2">
      <c r="B609" s="39" t="s">
        <v>42</v>
      </c>
      <c r="D609" s="42">
        <f>_xll.qlCalendarAdvance(Calendar,$D608,B609,"f",FALSE)</f>
        <v>44082</v>
      </c>
      <c r="E609" s="139">
        <f>_xll.qlInterestRateIndexValueDate(IndexON,D609)</f>
        <v>44082</v>
      </c>
      <c r="F609" s="155">
        <f>IFERROR(_xll.qlIndexFixing(IndexON,D609,TRUE,_xll.ohTrigger(RecalcTrigger,TriggerON)),NA())</f>
        <v>4.0947107001088057E-4</v>
      </c>
      <c r="H609" s="42">
        <f>_xll.qlCalendarAdvance(Calendar,$H608,B609,"f",FALSE)</f>
        <v>44082</v>
      </c>
      <c r="I609" s="139">
        <f>_xll.qlInterestRateIndexValueDate(Index1M,$H609)</f>
        <v>44084</v>
      </c>
      <c r="J609" s="144">
        <f>IFERROR(_xll.qlIndexFixing(Index1M,$H609,TRUE,_xll.ohTrigger(RecalcTrigger,Trigger1M)),NA())</f>
        <v>6.0282759439506117E-4</v>
      </c>
      <c r="K609" s="44">
        <f>IFERROR(_xll.qlIndexFixing(Index3M,H609,TRUE,_xll.ohTrigger(RecalcTrigger,Trigger3M)),NA())</f>
        <v>2.0991191418559146E-3</v>
      </c>
      <c r="L609" s="44">
        <f>IFERROR(_xll.qlIndexFixing(Index6M,$H609,TRUE,_xll.ohTrigger(RecalcTrigger,Trigger6M)),NA())</f>
        <v>4.0547549181585828E-3</v>
      </c>
      <c r="M609" s="145">
        <f>IFERROR(_xll.qlIndexFixing(Index1Y,$H609,TRUE,_xll.ohTrigger(RecalcTrigger,Trigger1Y)),NA())</f>
        <v>6.0785113947624311E-3</v>
      </c>
      <c r="N609" s="144">
        <f>IFERROR(_xll.qlIndexFixing(ONIndex1M,I609,TRUE,_xll.ohTrigger(RecalcTrigger,Trigger1M)),NA())</f>
        <v>5.1210630640063926E-4</v>
      </c>
      <c r="O609" s="44">
        <f>IFERROR(_xll.qlIndexFixing(ONIndex3M,I609,TRUE,_xll.ohTrigger(RecalcTrigger,Trigger3M)),NA())</f>
        <v>1.7606411411197342E-3</v>
      </c>
      <c r="P609" s="44">
        <f>IFERROR(_xll.qlIndexFixing(ONIndex6M,I609,TRUE,_xll.ohTrigger(RecalcTrigger,Trigger6M)),NA())</f>
        <v>3.3314638459103207E-3</v>
      </c>
      <c r="Q609" s="145">
        <f>IFERROR(_xll.qlIndexFixing(ONIndex1Y,I609,TRUE,_xll.ohTrigger(RecalcTrigger,Trigger1Y)),NA())</f>
        <v>4.5866136609529207E-3</v>
      </c>
    </row>
    <row r="610" spans="2:17" x14ac:dyDescent="0.2">
      <c r="B610" s="39" t="s">
        <v>42</v>
      </c>
      <c r="D610" s="42">
        <f>_xll.qlCalendarAdvance(Calendar,$D609,B610,"f",FALSE)</f>
        <v>44089</v>
      </c>
      <c r="E610" s="139">
        <f>_xll.qlInterestRateIndexValueDate(IndexON,D610)</f>
        <v>44089</v>
      </c>
      <c r="F610" s="155">
        <f>IFERROR(_xll.qlIndexFixing(IndexON,D610,TRUE,_xll.ohTrigger(RecalcTrigger,TriggerON)),NA())</f>
        <v>4.6238627454897596E-4</v>
      </c>
      <c r="H610" s="42">
        <f>_xll.qlCalendarAdvance(Calendar,$H609,B610,"f",FALSE)</f>
        <v>44089</v>
      </c>
      <c r="I610" s="139">
        <f>_xll.qlInterestRateIndexValueDate(Index1M,$H610)</f>
        <v>44091</v>
      </c>
      <c r="J610" s="144">
        <f>IFERROR(_xll.qlIndexFixing(Index1M,$H610,TRUE,_xll.ohTrigger(RecalcTrigger,Trigger1M)),NA())</f>
        <v>6.5833578321294883E-4</v>
      </c>
      <c r="K610" s="44">
        <f>IFERROR(_xll.qlIndexFixing(Index3M,H610,TRUE,_xll.ohTrigger(RecalcTrigger,Trigger3M)),NA())</f>
        <v>2.1576590027153706E-3</v>
      </c>
      <c r="L610" s="44">
        <f>IFERROR(_xll.qlIndexFixing(Index6M,$H610,TRUE,_xll.ohTrigger(RecalcTrigger,Trigger6M)),NA())</f>
        <v>4.1138965017245106E-3</v>
      </c>
      <c r="M610" s="145">
        <f>IFERROR(_xll.qlIndexFixing(Index1Y,$H610,TRUE,_xll.ohTrigger(RecalcTrigger,Trigger1Y)),NA())</f>
        <v>6.1362178345843324E-3</v>
      </c>
      <c r="N610" s="144">
        <f>IFERROR(_xll.qlIndexFixing(ONIndex1M,I610,TRUE,_xll.ohTrigger(RecalcTrigger,Trigger1M)),NA())</f>
        <v>5.6700372477180849E-4</v>
      </c>
      <c r="O610" s="44">
        <f>IFERROR(_xll.qlIndexFixing(ONIndex3M,I610,TRUE,_xll.ohTrigger(RecalcTrigger,Trigger3M)),NA())</f>
        <v>1.8170130506600657E-3</v>
      </c>
      <c r="P610" s="44">
        <f>IFERROR(_xll.qlIndexFixing(ONIndex6M,I610,TRUE,_xll.ohTrigger(RecalcTrigger,Trigger6M)),NA())</f>
        <v>3.3880967657040628E-3</v>
      </c>
      <c r="Q610" s="145">
        <f>IFERROR(_xll.qlIndexFixing(ONIndex1Y,I610,TRUE,_xll.ohTrigger(RecalcTrigger,Trigger1Y)),NA())</f>
        <v>4.642122518943026E-3</v>
      </c>
    </row>
    <row r="611" spans="2:17" x14ac:dyDescent="0.2">
      <c r="B611" s="39" t="s">
        <v>42</v>
      </c>
      <c r="D611" s="42">
        <f>_xll.qlCalendarAdvance(Calendar,$D610,B611,"f",FALSE)</f>
        <v>44096</v>
      </c>
      <c r="E611" s="139">
        <f>_xll.qlInterestRateIndexValueDate(IndexON,D611)</f>
        <v>44096</v>
      </c>
      <c r="F611" s="155">
        <f>IFERROR(_xll.qlIndexFixing(IndexON,D611,TRUE,_xll.ohTrigger(RecalcTrigger,TriggerON)),NA())</f>
        <v>5.15806918777173E-4</v>
      </c>
      <c r="H611" s="42">
        <f>_xll.qlCalendarAdvance(Calendar,$H610,B611,"f",FALSE)</f>
        <v>44096</v>
      </c>
      <c r="I611" s="139">
        <f>_xll.qlInterestRateIndexValueDate(Index1M,$H611)</f>
        <v>44098</v>
      </c>
      <c r="J611" s="144">
        <f>IFERROR(_xll.qlIndexFixing(Index1M,$H611,TRUE,_xll.ohTrigger(RecalcTrigger,Trigger1M)),NA())</f>
        <v>7.1421434256258021E-4</v>
      </c>
      <c r="K611" s="44">
        <f>IFERROR(_xll.qlIndexFixing(Index3M,H611,TRUE,_xll.ohTrigger(RecalcTrigger,Trigger3M)),NA())</f>
        <v>2.2165654401303109E-3</v>
      </c>
      <c r="L611" s="44">
        <f>IFERROR(_xll.qlIndexFixing(Index6M,$H611,TRUE,_xll.ohTrigger(RecalcTrigger,Trigger6M)),NA())</f>
        <v>4.1731313035209211E-3</v>
      </c>
      <c r="M611" s="145">
        <f>IFERROR(_xll.qlIndexFixing(Index1Y,$H611,TRUE,_xll.ohTrigger(RecalcTrigger,Trigger1Y)),NA())</f>
        <v>6.193882886788518E-3</v>
      </c>
      <c r="N611" s="144">
        <f>IFERROR(_xll.qlIndexFixing(ONIndex1M,I611,TRUE,_xll.ohTrigger(RecalcTrigger,Trigger1M)),NA())</f>
        <v>6.2227092758604385E-4</v>
      </c>
      <c r="O611" s="44">
        <f>IFERROR(_xll.qlIndexFixing(ONIndex3M,I611,TRUE,_xll.ohTrigger(RecalcTrigger,Trigger3M)),NA())</f>
        <v>1.873748472300818E-3</v>
      </c>
      <c r="P611" s="44">
        <f>IFERROR(_xll.qlIndexFixing(ONIndex6M,I611,TRUE,_xll.ohTrigger(RecalcTrigger,Trigger6M)),NA())</f>
        <v>3.4450061828827927E-3</v>
      </c>
      <c r="Q611" s="145">
        <f>IFERROR(_xll.qlIndexFixing(ONIndex1Y,I611,TRUE,_xll.ohTrigger(RecalcTrigger,Trigger1Y)),NA())</f>
        <v>4.6979401772784257E-3</v>
      </c>
    </row>
    <row r="612" spans="2:17" x14ac:dyDescent="0.2">
      <c r="B612" s="39" t="s">
        <v>42</v>
      </c>
      <c r="D612" s="42">
        <f>_xll.qlCalendarAdvance(Calendar,$D611,B612,"f",FALSE)</f>
        <v>44103</v>
      </c>
      <c r="E612" s="139">
        <f>_xll.qlInterestRateIndexValueDate(IndexON,D612)</f>
        <v>44103</v>
      </c>
      <c r="F612" s="155">
        <f>IFERROR(_xll.qlIndexFixing(IndexON,D612,TRUE,_xll.ohTrigger(RecalcTrigger,TriggerON)),NA())</f>
        <v>5.6973590837117172E-4</v>
      </c>
      <c r="H612" s="42">
        <f>_xll.qlCalendarAdvance(Calendar,$H611,B612,"f",FALSE)</f>
        <v>44103</v>
      </c>
      <c r="I612" s="139">
        <f>_xll.qlInterestRateIndexValueDate(Index1M,$H612)</f>
        <v>44105</v>
      </c>
      <c r="J612" s="144">
        <f>IFERROR(_xll.qlIndexFixing(Index1M,$H612,TRUE,_xll.ohTrigger(RecalcTrigger,Trigger1M)),NA())</f>
        <v>7.7046345916709225E-4</v>
      </c>
      <c r="K612" s="44">
        <f>IFERROR(_xll.qlIndexFixing(Index3M,H612,TRUE,_xll.ohTrigger(RecalcTrigger,Trigger3M)),NA())</f>
        <v>2.2930742123054189E-3</v>
      </c>
      <c r="L612" s="44">
        <f>IFERROR(_xll.qlIndexFixing(Index6M,$H612,TRUE,_xll.ohTrigger(RecalcTrigger,Trigger6M)),NA())</f>
        <v>4.2367225798862571E-3</v>
      </c>
      <c r="M612" s="145">
        <f>IFERROR(_xll.qlIndexFixing(Index1Y,$H612,TRUE,_xll.ohTrigger(RecalcTrigger,Trigger1Y)),NA())</f>
        <v>6.251494836626582E-3</v>
      </c>
      <c r="N612" s="144">
        <f>IFERROR(_xll.qlIndexFixing(ONIndex1M,I612,TRUE,_xll.ohTrigger(RecalcTrigger,Trigger1M)),NA())</f>
        <v>6.7790809629819648E-4</v>
      </c>
      <c r="O612" s="44">
        <f>IFERROR(_xll.qlIndexFixing(ONIndex3M,I612,TRUE,_xll.ohTrigger(RecalcTrigger,Trigger3M)),NA())</f>
        <v>1.9308477671931001E-3</v>
      </c>
      <c r="P612" s="44">
        <f>IFERROR(_xll.qlIndexFixing(ONIndex6M,I612,TRUE,_xll.ohTrigger(RecalcTrigger,Trigger6M)),NA())</f>
        <v>3.5021916701083455E-3</v>
      </c>
      <c r="Q612" s="145">
        <f>IFERROR(_xll.qlIndexFixing(ONIndex1Y,I612,TRUE,_xll.ohTrigger(RecalcTrigger,Trigger1Y)),NA())</f>
        <v>4.7540672597801148E-3</v>
      </c>
    </row>
    <row r="613" spans="2:17" x14ac:dyDescent="0.2">
      <c r="B613" s="39" t="s">
        <v>42</v>
      </c>
      <c r="D613" s="42">
        <f>_xll.qlCalendarAdvance(Calendar,$D612,B613,"f",FALSE)</f>
        <v>44110</v>
      </c>
      <c r="E613" s="139">
        <f>_xll.qlInterestRateIndexValueDate(IndexON,D613)</f>
        <v>44110</v>
      </c>
      <c r="F613" s="155">
        <f>IFERROR(_xll.qlIndexFixing(IndexON,D613,TRUE,_xll.ohTrigger(RecalcTrigger,TriggerON)),NA())</f>
        <v>6.2417614940635247E-4</v>
      </c>
      <c r="H613" s="42">
        <f>_xll.qlCalendarAdvance(Calendar,$H612,B613,"f",FALSE)</f>
        <v>44110</v>
      </c>
      <c r="I613" s="139">
        <f>_xll.qlInterestRateIndexValueDate(Index1M,$H613)</f>
        <v>44112</v>
      </c>
      <c r="J613" s="144">
        <f>IFERROR(_xll.qlIndexFixing(Index1M,$H613,TRUE,_xll.ohTrigger(RecalcTrigger,Trigger1M)),NA())</f>
        <v>8.2708331978459393E-4</v>
      </c>
      <c r="K613" s="44">
        <f>IFERROR(_xll.qlIndexFixing(Index3M,H613,TRUE,_xll.ohTrigger(RecalcTrigger,Trigger3M)),NA())</f>
        <v>2.3397521268288318E-3</v>
      </c>
      <c r="L613" s="44">
        <f>IFERROR(_xll.qlIndexFixing(Index6M,$H613,TRUE,_xll.ohTrigger(RecalcTrigger,Trigger6M)),NA())</f>
        <v>4.2960896003906672E-3</v>
      </c>
      <c r="M613" s="145">
        <f>IFERROR(_xll.qlIndexFixing(Index1Y,$H613,TRUE,_xll.ohTrigger(RecalcTrigger,Trigger1Y)),NA())</f>
        <v>6.3090418312440472E-3</v>
      </c>
      <c r="N613" s="144">
        <f>IFERROR(_xll.qlIndexFixing(ONIndex1M,I613,TRUE,_xll.ohTrigger(RecalcTrigger,Trigger1M)),NA())</f>
        <v>7.3391541220324541E-4</v>
      </c>
      <c r="O613" s="44">
        <f>IFERROR(_xll.qlIndexFixing(ONIndex3M,I613,TRUE,_xll.ohTrigger(RecalcTrigger,Trigger3M)),NA())</f>
        <v>1.988311296168277E-3</v>
      </c>
      <c r="P613" s="44">
        <f>IFERROR(_xll.qlIndexFixing(ONIndex6M,I613,TRUE,_xll.ohTrigger(RecalcTrigger,Trigger6M)),NA())</f>
        <v>3.5596527998826843E-3</v>
      </c>
      <c r="Q613" s="145">
        <f>IFERROR(_xll.qlIndexFixing(ONIndex1Y,I613,TRUE,_xll.ohTrigger(RecalcTrigger,Trigger1Y)),NA())</f>
        <v>4.8105043903490241E-3</v>
      </c>
    </row>
    <row r="614" spans="2:17" x14ac:dyDescent="0.2">
      <c r="B614" s="39" t="s">
        <v>42</v>
      </c>
      <c r="D614" s="42">
        <f>_xll.qlCalendarAdvance(Calendar,$D613,B614,"f",FALSE)</f>
        <v>44117</v>
      </c>
      <c r="E614" s="139">
        <f>_xll.qlInterestRateIndexValueDate(IndexON,D614)</f>
        <v>44117</v>
      </c>
      <c r="F614" s="155">
        <f>IFERROR(_xll.qlIndexFixing(IndexON,D614,TRUE,_xll.ohTrigger(RecalcTrigger,TriggerON)),NA())</f>
        <v>6.791305477182874E-4</v>
      </c>
      <c r="H614" s="42">
        <f>_xll.qlCalendarAdvance(Calendar,$H613,B614,"f",FALSE)</f>
        <v>44117</v>
      </c>
      <c r="I614" s="139">
        <f>_xll.qlInterestRateIndexValueDate(Index1M,$H614)</f>
        <v>44119</v>
      </c>
      <c r="J614" s="144">
        <f>IFERROR(_xll.qlIndexFixing(Index1M,$H614,TRUE,_xll.ohTrigger(RecalcTrigger,Trigger1M)),NA())</f>
        <v>8.8407411121316226E-4</v>
      </c>
      <c r="K614" s="44">
        <f>IFERROR(_xll.qlIndexFixing(Index3M,H614,TRUE,_xll.ohTrigger(RecalcTrigger,Trigger3M)),NA())</f>
        <v>2.3996654450163671E-3</v>
      </c>
      <c r="L614" s="44">
        <f>IFERROR(_xll.qlIndexFixing(Index6M,$H614,TRUE,_xll.ohTrigger(RecalcTrigger,Trigger6M)),NA())</f>
        <v>4.3554970371043576E-3</v>
      </c>
      <c r="M614" s="145">
        <f>IFERROR(_xll.qlIndexFixing(Index1Y,$H614,TRUE,_xll.ohTrigger(RecalcTrigger,Trigger1Y)),NA())</f>
        <v>6.366511879648166E-3</v>
      </c>
      <c r="N614" s="144">
        <f>IFERROR(_xll.qlIndexFixing(ONIndex1M,I614,TRUE,_xll.ohTrigger(RecalcTrigger,Trigger1M)),NA())</f>
        <v>7.9029305675604178E-4</v>
      </c>
      <c r="O614" s="44">
        <f>IFERROR(_xll.qlIndexFixing(ONIndex3M,I614,TRUE,_xll.ohTrigger(RecalcTrigger,Trigger3M)),NA())</f>
        <v>2.0461394202975214E-3</v>
      </c>
      <c r="P614" s="44">
        <f>IFERROR(_xll.qlIndexFixing(ONIndex6M,I614,TRUE,_xll.ohTrigger(RecalcTrigger,Trigger6M)),NA())</f>
        <v>3.6173891449475803E-3</v>
      </c>
      <c r="Q614" s="145">
        <f>IFERROR(_xll.qlIndexFixing(ONIndex1Y,I614,TRUE,_xll.ohTrigger(RecalcTrigger,Trigger1Y)),NA())</f>
        <v>4.8672521928061485E-3</v>
      </c>
    </row>
    <row r="615" spans="2:17" x14ac:dyDescent="0.2">
      <c r="B615" s="39" t="s">
        <v>42</v>
      </c>
      <c r="D615" s="42">
        <f>_xll.qlCalendarAdvance(Calendar,$D614,B615,"f",FALSE)</f>
        <v>44124</v>
      </c>
      <c r="E615" s="139">
        <f>_xll.qlInterestRateIndexValueDate(IndexON,D615)</f>
        <v>44124</v>
      </c>
      <c r="F615" s="155">
        <f>IFERROR(_xll.qlIndexFixing(IndexON,D615,TRUE,_xll.ohTrigger(RecalcTrigger,TriggerON)),NA())</f>
        <v>7.3460200946229293E-4</v>
      </c>
      <c r="H615" s="42">
        <f>_xll.qlCalendarAdvance(Calendar,$H614,B615,"f",FALSE)</f>
        <v>44124</v>
      </c>
      <c r="I615" s="139">
        <f>_xll.qlInterestRateIndexValueDate(Index1M,$H615)</f>
        <v>44126</v>
      </c>
      <c r="J615" s="144">
        <f>IFERROR(_xll.qlIndexFixing(Index1M,$H615,TRUE,_xll.ohTrigger(RecalcTrigger,Trigger1M)),NA())</f>
        <v>9.4143602029334028E-4</v>
      </c>
      <c r="K615" s="44">
        <f>IFERROR(_xll.qlIndexFixing(Index3M,H615,TRUE,_xll.ohTrigger(RecalcTrigger,Trigger3M)),NA())</f>
        <v>2.4598488076220336E-3</v>
      </c>
      <c r="L615" s="44">
        <f>IFERROR(_xll.qlIndexFixing(Index6M,$H615,TRUE,_xll.ohTrigger(RecalcTrigger,Trigger6M)),NA())</f>
        <v>4.4149272317788391E-3</v>
      </c>
      <c r="M615" s="145">
        <f>IFERROR(_xll.qlIndexFixing(Index1Y,$H615,TRUE,_xll.ohTrigger(RecalcTrigger,Trigger1Y)),NA())</f>
        <v>6.4238928526763875E-3</v>
      </c>
      <c r="N615" s="144">
        <f>IFERROR(_xll.qlIndexFixing(ONIndex1M,I615,TRUE,_xll.ohTrigger(RecalcTrigger,Trigger1M)),NA())</f>
        <v>8.4704121141143673E-4</v>
      </c>
      <c r="O615" s="44">
        <f>IFERROR(_xll.qlIndexFixing(ONIndex3M,I615,TRUE,_xll.ohTrigger(RecalcTrigger,Trigger3M)),NA())</f>
        <v>2.1043325008118785E-3</v>
      </c>
      <c r="P615" s="44">
        <f>IFERROR(_xll.qlIndexFixing(ONIndex6M,I615,TRUE,_xll.ohTrigger(RecalcTrigger,Trigger6M)),NA())</f>
        <v>3.6754002779648687E-3</v>
      </c>
      <c r="Q615" s="145">
        <f>IFERROR(_xll.qlIndexFixing(ONIndex1Y,I615,TRUE,_xll.ohTrigger(RecalcTrigger,Trigger1Y)),NA())</f>
        <v>4.9243112908925468E-3</v>
      </c>
    </row>
    <row r="616" spans="2:17" x14ac:dyDescent="0.2">
      <c r="B616" s="39" t="s">
        <v>42</v>
      </c>
      <c r="D616" s="42">
        <f>_xll.qlCalendarAdvance(Calendar,$D615,B616,"f",FALSE)</f>
        <v>44131</v>
      </c>
      <c r="E616" s="139">
        <f>_xll.qlInterestRateIndexValueDate(IndexON,D616)</f>
        <v>44131</v>
      </c>
      <c r="F616" s="155">
        <f>IFERROR(_xll.qlIndexFixing(IndexON,D616,TRUE,_xll.ohTrigger(RecalcTrigger,TriggerON)),NA())</f>
        <v>7.9059344039400514E-4</v>
      </c>
      <c r="H616" s="42">
        <f>_xll.qlCalendarAdvance(Calendar,$H615,B616,"f",FALSE)</f>
        <v>44131</v>
      </c>
      <c r="I616" s="139">
        <f>_xll.qlInterestRateIndexValueDate(Index1M,$H616)</f>
        <v>44133</v>
      </c>
      <c r="J616" s="144">
        <f>IFERROR(_xll.qlIndexFixing(Index1M,$H616,TRUE,_xll.ohTrigger(RecalcTrigger,Trigger1M)),NA())</f>
        <v>9.9916923391313306E-4</v>
      </c>
      <c r="K616" s="44">
        <f>IFERROR(_xll.qlIndexFixing(Index3M,H616,TRUE,_xll.ohTrigger(RecalcTrigger,Trigger3M)),NA())</f>
        <v>2.5202727865284969E-3</v>
      </c>
      <c r="L616" s="44">
        <f>IFERROR(_xll.qlIndexFixing(Index6M,$H616,TRUE,_xll.ohTrigger(RecalcTrigger,Trigger6M)),NA())</f>
        <v>4.4743622704760851E-3</v>
      </c>
      <c r="M616" s="145">
        <f>IFERROR(_xll.qlIndexFixing(Index1Y,$H616,TRUE,_xll.ohTrigger(RecalcTrigger,Trigger1Y)),NA())</f>
        <v>6.4811724829685431E-3</v>
      </c>
      <c r="N616" s="144">
        <f>IFERROR(_xll.qlIndexFixing(ONIndex1M,I616,TRUE,_xll.ohTrigger(RecalcTrigger,Trigger1M)),NA())</f>
        <v>9.0416005722460113E-4</v>
      </c>
      <c r="O616" s="44">
        <f>IFERROR(_xll.qlIndexFixing(ONIndex3M,I616,TRUE,_xll.ohTrigger(RecalcTrigger,Trigger3M)),NA())</f>
        <v>2.1628908985427131E-3</v>
      </c>
      <c r="P616" s="44">
        <f>IFERROR(_xll.qlIndexFixing(ONIndex6M,I616,TRUE,_xll.ohTrigger(RecalcTrigger,Trigger6M)),NA())</f>
        <v>3.7336857715963845E-3</v>
      </c>
      <c r="Q616" s="145">
        <f>IFERROR(_xll.qlIndexFixing(ONIndex1Y,I616,TRUE,_xll.ohTrigger(RecalcTrigger,Trigger1Y)),NA())</f>
        <v>4.9816823085091499E-3</v>
      </c>
    </row>
    <row r="617" spans="2:17" x14ac:dyDescent="0.2">
      <c r="B617" s="39" t="s">
        <v>42</v>
      </c>
      <c r="D617" s="42">
        <f>_xll.qlCalendarAdvance(Calendar,$D616,B617,"f",FALSE)</f>
        <v>44138</v>
      </c>
      <c r="E617" s="139">
        <f>_xll.qlInterestRateIndexValueDate(IndexON,D617)</f>
        <v>44138</v>
      </c>
      <c r="F617" s="155">
        <f>IFERROR(_xll.qlIndexFixing(IndexON,D617,TRUE,_xll.ohTrigger(RecalcTrigger,TriggerON)),NA())</f>
        <v>8.4710774642893227E-4</v>
      </c>
      <c r="H617" s="42">
        <f>_xll.qlCalendarAdvance(Calendar,$H616,B617,"f",FALSE)</f>
        <v>44138</v>
      </c>
      <c r="I617" s="139">
        <f>_xll.qlInterestRateIndexValueDate(Index1M,$H617)</f>
        <v>44140</v>
      </c>
      <c r="J617" s="144">
        <f>IFERROR(_xll.qlIndexFixing(Index1M,$H617,TRUE,_xll.ohTrigger(RecalcTrigger,Trigger1M)),NA())</f>
        <v>1.0572739389905217E-3</v>
      </c>
      <c r="K617" s="44">
        <f>IFERROR(_xll.qlIndexFixing(Index3M,H617,TRUE,_xll.ohTrigger(RecalcTrigger,Trigger3M)),NA())</f>
        <v>2.5809074206847257E-3</v>
      </c>
      <c r="L617" s="44">
        <f>IFERROR(_xll.qlIndexFixing(Index6M,$H617,TRUE,_xll.ohTrigger(RecalcTrigger,Trigger6M)),NA())</f>
        <v>4.5295307486240104E-3</v>
      </c>
      <c r="M617" s="145">
        <f>IFERROR(_xll.qlIndexFixing(Index1Y,$H617,TRUE,_xll.ohTrigger(RecalcTrigger,Trigger1Y)),NA())</f>
        <v>6.5383383649392519E-3</v>
      </c>
      <c r="N617" s="144">
        <f>IFERROR(_xll.qlIndexFixing(ONIndex1M,I617,TRUE,_xll.ohTrigger(RecalcTrigger,Trigger1M)),NA())</f>
        <v>9.6164977573032218E-4</v>
      </c>
      <c r="O617" s="44">
        <f>IFERROR(_xll.qlIndexFixing(ONIndex3M,I617,TRUE,_xll.ohTrigger(RecalcTrigger,Trigger3M)),NA())</f>
        <v>2.2218149745611981E-3</v>
      </c>
      <c r="P617" s="44">
        <f>IFERROR(_xll.qlIndexFixing(ONIndex6M,I617,TRUE,_xll.ohTrigger(RecalcTrigger,Trigger6M)),NA())</f>
        <v>3.7922451983440908E-3</v>
      </c>
      <c r="Q617" s="145">
        <f>IFERROR(_xll.qlIndexFixing(ONIndex1Y,I617,TRUE,_xll.ohTrigger(RecalcTrigger,Trigger1Y)),NA())</f>
        <v>5.0393658695568888E-3</v>
      </c>
    </row>
    <row r="618" spans="2:17" x14ac:dyDescent="0.2">
      <c r="B618" s="39" t="s">
        <v>42</v>
      </c>
      <c r="D618" s="42">
        <f>_xll.qlCalendarAdvance(Calendar,$D617,B618,"f",FALSE)</f>
        <v>44145</v>
      </c>
      <c r="E618" s="139">
        <f>_xll.qlInterestRateIndexValueDate(IndexON,D618)</f>
        <v>44145</v>
      </c>
      <c r="F618" s="155">
        <f>IFERROR(_xll.qlIndexFixing(IndexON,D618,TRUE,_xll.ohTrigger(RecalcTrigger,TriggerON)),NA())</f>
        <v>9.0414783380232677E-4</v>
      </c>
      <c r="H618" s="42">
        <f>_xll.qlCalendarAdvance(Calendar,$H617,B618,"f",FALSE)</f>
        <v>44145</v>
      </c>
      <c r="I618" s="139">
        <f>_xll.qlInterestRateIndexValueDate(Index1M,$H618)</f>
        <v>44147</v>
      </c>
      <c r="J618" s="144">
        <f>IFERROR(_xll.qlIndexFixing(Index1M,$H618,TRUE,_xll.ohTrigger(RecalcTrigger,Trigger1M)),NA())</f>
        <v>1.1157503224884513E-3</v>
      </c>
      <c r="K618" s="44">
        <f>IFERROR(_xll.qlIndexFixing(Index3M,H618,TRUE,_xll.ohTrigger(RecalcTrigger,Trigger3M)),NA())</f>
        <v>2.6417222160469087E-3</v>
      </c>
      <c r="L618" s="44">
        <f>IFERROR(_xll.qlIndexFixing(Index6M,$H618,TRUE,_xll.ohTrigger(RecalcTrigger,Trigger6M)),NA())</f>
        <v>4.5889292059612527E-3</v>
      </c>
      <c r="M618" s="145">
        <f>IFERROR(_xll.qlIndexFixing(Index1Y,$H618,TRUE,_xll.ohTrigger(RecalcTrigger,Trigger1Y)),NA())</f>
        <v>6.5953779547512021E-3</v>
      </c>
      <c r="N618" s="144">
        <f>IFERROR(_xll.qlIndexFixing(ONIndex1M,I618,TRUE,_xll.ohTrigger(RecalcTrigger,Trigger1M)),NA())</f>
        <v>1.019510548383451E-3</v>
      </c>
      <c r="O618" s="44">
        <f>IFERROR(_xll.qlIndexFixing(ONIndex3M,I618,TRUE,_xll.ohTrigger(RecalcTrigger,Trigger3M)),NA())</f>
        <v>2.2811050900184426E-3</v>
      </c>
      <c r="P618" s="44">
        <f>IFERROR(_xll.qlIndexFixing(ONIndex6M,I618,TRUE,_xll.ohTrigger(RecalcTrigger,Trigger6M)),NA())</f>
        <v>3.8510781309497588E-3</v>
      </c>
      <c r="Q618" s="145">
        <f>IFERROR(_xll.qlIndexFixing(ONIndex1Y,I618,TRUE,_xll.ohTrigger(RecalcTrigger,Trigger1Y)),NA())</f>
        <v>5.0973625977768222E-3</v>
      </c>
    </row>
    <row r="619" spans="2:17" x14ac:dyDescent="0.2">
      <c r="B619" s="39" t="s">
        <v>42</v>
      </c>
      <c r="D619" s="42">
        <f>_xll.qlCalendarAdvance(Calendar,$D618,B619,"f",FALSE)</f>
        <v>44152</v>
      </c>
      <c r="E619" s="139">
        <f>_xll.qlInterestRateIndexValueDate(IndexON,D619)</f>
        <v>44152</v>
      </c>
      <c r="F619" s="155">
        <f>IFERROR(_xll.qlIndexFixing(IndexON,D619,TRUE,_xll.ohTrigger(RecalcTrigger,TriggerON)),NA())</f>
        <v>9.6171660842969686E-4</v>
      </c>
      <c r="H619" s="42">
        <f>_xll.qlCalendarAdvance(Calendar,$H618,B619,"f",FALSE)</f>
        <v>44152</v>
      </c>
      <c r="I619" s="139">
        <f>_xll.qlInterestRateIndexValueDate(Index1M,$H619)</f>
        <v>44154</v>
      </c>
      <c r="J619" s="144">
        <f>IFERROR(_xll.qlIndexFixing(Index1M,$H619,TRUE,_xll.ohTrigger(RecalcTrigger,Trigger1M)),NA())</f>
        <v>1.174598571412333E-3</v>
      </c>
      <c r="K619" s="44">
        <f>IFERROR(_xll.qlIndexFixing(Index3M,H619,TRUE,_xll.ohTrigger(RecalcTrigger,Trigger3M)),NA())</f>
        <v>2.7026861455254516E-3</v>
      </c>
      <c r="L619" s="44">
        <f>IFERROR(_xll.qlIndexFixing(Index6M,$H619,TRUE,_xll.ohTrigger(RecalcTrigger,Trigger6M)),NA())</f>
        <v>4.6482781188477438E-3</v>
      </c>
      <c r="M619" s="145">
        <f>IFERROR(_xll.qlIndexFixing(Index1Y,$H619,TRUE,_xll.ohTrigger(RecalcTrigger,Trigger1Y)),NA())</f>
        <v>6.652278570292814E-3</v>
      </c>
      <c r="N619" s="144">
        <f>IFERROR(_xll.qlIndexFixing(ONIndex1M,I619,TRUE,_xll.ohTrigger(RecalcTrigger,Trigger1M)),NA())</f>
        <v>1.0777425565589027E-3</v>
      </c>
      <c r="O619" s="44">
        <f>IFERROR(_xll.qlIndexFixing(ONIndex3M,I619,TRUE,_xll.ohTrigger(RecalcTrigger,Trigger3M)),NA())</f>
        <v>2.3407616058257474E-3</v>
      </c>
      <c r="P619" s="44">
        <f>IFERROR(_xll.qlIndexFixing(ONIndex6M,I619,TRUE,_xll.ohTrigger(RecalcTrigger,Trigger6M)),NA())</f>
        <v>3.9101841419153516E-3</v>
      </c>
      <c r="Q619" s="145">
        <f>IFERROR(_xll.qlIndexFixing(ONIndex1Y,I619,TRUE,_xll.ohTrigger(RecalcTrigger,Trigger1Y)),NA())</f>
        <v>5.1556731170698811E-3</v>
      </c>
    </row>
    <row r="620" spans="2:17" x14ac:dyDescent="0.2">
      <c r="B620" s="39" t="s">
        <v>42</v>
      </c>
      <c r="D620" s="42">
        <f>_xll.qlCalendarAdvance(Calendar,$D619,B620,"f",FALSE)</f>
        <v>44159</v>
      </c>
      <c r="E620" s="139">
        <f>_xll.qlInterestRateIndexValueDate(IndexON,D620)</f>
        <v>44159</v>
      </c>
      <c r="F620" s="155">
        <f>IFERROR(_xll.qlIndexFixing(IndexON,D620,TRUE,_xll.ohTrigger(RecalcTrigger,TriggerON)),NA())</f>
        <v>1.0198169760666786E-3</v>
      </c>
      <c r="H620" s="42">
        <f>_xll.qlCalendarAdvance(Calendar,$H619,B620,"f",FALSE)</f>
        <v>44159</v>
      </c>
      <c r="I620" s="139">
        <f>_xll.qlInterestRateIndexValueDate(Index1M,$H620)</f>
        <v>44161</v>
      </c>
      <c r="J620" s="144">
        <f>IFERROR(_xll.qlIndexFixing(Index1M,$H620,TRUE,_xll.ohTrigger(RecalcTrigger,Trigger1M)),NA())</f>
        <v>1.233811904761406E-3</v>
      </c>
      <c r="K620" s="44">
        <f>IFERROR(_xll.qlIndexFixing(Index3M,H620,TRUE,_xll.ohTrigger(RecalcTrigger,Trigger3M)),NA())</f>
        <v>2.7637676489276355E-3</v>
      </c>
      <c r="L620" s="44">
        <f>IFERROR(_xll.qlIndexFixing(Index6M,$H620,TRUE,_xll.ohTrigger(RecalcTrigger,Trigger6M)),NA())</f>
        <v>4.7075584848061004E-3</v>
      </c>
      <c r="M620" s="145">
        <f>IFERROR(_xll.qlIndexFixing(Index1Y,$H620,TRUE,_xll.ohTrigger(RecalcTrigger,Trigger1Y)),NA())</f>
        <v>6.7090273911554624E-3</v>
      </c>
      <c r="N620" s="144">
        <f>IFERROR(_xll.qlIndexFixing(ONIndex1M,I620,TRUE,_xll.ohTrigger(RecalcTrigger,Trigger1M)),NA())</f>
        <v>1.1363459814717203E-3</v>
      </c>
      <c r="O620" s="44">
        <f>IFERROR(_xll.qlIndexFixing(ONIndex3M,I620,TRUE,_xll.ohTrigger(RecalcTrigger,Trigger3M)),NA())</f>
        <v>2.4007848830542855E-3</v>
      </c>
      <c r="P620" s="44">
        <f>IFERROR(_xll.qlIndexFixing(ONIndex6M,I620,TRUE,_xll.ohTrigger(RecalcTrigger,Trigger6M)),NA())</f>
        <v>3.9695628039826403E-3</v>
      </c>
      <c r="Q620" s="145">
        <f>IFERROR(_xll.qlIndexFixing(ONIndex1Y,I620,TRUE,_xll.ohTrigger(RecalcTrigger,Trigger1Y)),NA())</f>
        <v>5.2142980511771242E-3</v>
      </c>
    </row>
    <row r="621" spans="2:17" x14ac:dyDescent="0.2">
      <c r="B621" s="39" t="s">
        <v>42</v>
      </c>
      <c r="D621" s="42">
        <f>_xll.qlCalendarAdvance(Calendar,$D620,B621,"f",FALSE)</f>
        <v>44166</v>
      </c>
      <c r="E621" s="139">
        <f>_xll.qlInterestRateIndexValueDate(IndexON,D621)</f>
        <v>44166</v>
      </c>
      <c r="F621" s="155">
        <f>IFERROR(_xll.qlIndexFixing(IndexON,D621,TRUE,_xll.ohTrigger(RecalcTrigger,TriggerON)),NA())</f>
        <v>1.0784518428685885E-3</v>
      </c>
      <c r="H621" s="42">
        <f>_xll.qlCalendarAdvance(Calendar,$H620,B621,"f",FALSE)</f>
        <v>44166</v>
      </c>
      <c r="I621" s="139">
        <f>_xll.qlInterestRateIndexValueDate(Index1M,$H621)</f>
        <v>44168</v>
      </c>
      <c r="J621" s="144">
        <f>IFERROR(_xll.qlIndexFixing(Index1M,$H621,TRUE,_xll.ohTrigger(RecalcTrigger,Trigger1M)),NA())</f>
        <v>1.2933402011935935E-3</v>
      </c>
      <c r="K621" s="44">
        <f>IFERROR(_xll.qlIndexFixing(Index3M,H621,TRUE,_xll.ohTrigger(RecalcTrigger,Trigger3M)),NA())</f>
        <v>2.8161637079602286E-3</v>
      </c>
      <c r="L621" s="44">
        <f>IFERROR(_xll.qlIndexFixing(Index6M,$H621,TRUE,_xll.ohTrigger(RecalcTrigger,Trigger6M)),NA())</f>
        <v>4.7709652334804176E-3</v>
      </c>
      <c r="M621" s="145">
        <f>IFERROR(_xll.qlIndexFixing(Index1Y,$H621,TRUE,_xll.ohTrigger(RecalcTrigger,Trigger1Y)),NA())</f>
        <v>6.7656114586131105E-3</v>
      </c>
      <c r="N621" s="144">
        <f>IFERROR(_xll.qlIndexFixing(ONIndex1M,I621,TRUE,_xll.ohTrigger(RecalcTrigger,Trigger1M)),NA())</f>
        <v>1.1953210045767548E-3</v>
      </c>
      <c r="O621" s="44">
        <f>IFERROR(_xll.qlIndexFixing(ONIndex3M,I621,TRUE,_xll.ohTrigger(RecalcTrigger,Trigger3M)),NA())</f>
        <v>2.4611752828551658E-3</v>
      </c>
      <c r="P621" s="44">
        <f>IFERROR(_xll.qlIndexFixing(ONIndex6M,I621,TRUE,_xll.ohTrigger(RecalcTrigger,Trigger6M)),NA())</f>
        <v>4.0292136895736519E-3</v>
      </c>
      <c r="Q621" s="145">
        <f>IFERROR(_xll.qlIndexFixing(ONIndex1Y,I621,TRUE,_xll.ohTrigger(RecalcTrigger,Trigger1Y)),NA())</f>
        <v>5.2732380239994825E-3</v>
      </c>
    </row>
    <row r="622" spans="2:17" x14ac:dyDescent="0.2">
      <c r="B622" s="39" t="s">
        <v>42</v>
      </c>
      <c r="D622" s="42">
        <f>_xll.qlCalendarAdvance(Calendar,$D621,B622,"f",FALSE)</f>
        <v>44173</v>
      </c>
      <c r="E622" s="139">
        <f>_xll.qlInterestRateIndexValueDate(IndexON,D622)</f>
        <v>44173</v>
      </c>
      <c r="F622" s="155">
        <f>IFERROR(_xll.qlIndexFixing(IndexON,D622,TRUE,_xll.ohTrigger(RecalcTrigger,TriggerON)),NA())</f>
        <v>1.1376241149108068E-3</v>
      </c>
      <c r="H622" s="42">
        <f>_xll.qlCalendarAdvance(Calendar,$H621,B622,"f",FALSE)</f>
        <v>44173</v>
      </c>
      <c r="I622" s="139">
        <f>_xll.qlInterestRateIndexValueDate(Index1M,$H622)</f>
        <v>44175</v>
      </c>
      <c r="J622" s="144">
        <f>IFERROR(_xll.qlIndexFixing(Index1M,$H622,TRUE,_xll.ohTrigger(RecalcTrigger,Trigger1M)),NA())</f>
        <v>1.3531158401897114E-3</v>
      </c>
      <c r="K622" s="44">
        <f>IFERROR(_xll.qlIndexFixing(Index3M,H622,TRUE,_xll.ohTrigger(RecalcTrigger,Trigger3M)),NA())</f>
        <v>2.8773864302165109E-3</v>
      </c>
      <c r="L622" s="44">
        <f>IFERROR(_xll.qlIndexFixing(Index6M,$H622,TRUE,_xll.ohTrigger(RecalcTrigger,Trigger6M)),NA())</f>
        <v>4.8300388203333846E-3</v>
      </c>
      <c r="M622" s="145">
        <f>IFERROR(_xll.qlIndexFixing(Index1Y,$H622,TRUE,_xll.ohTrigger(RecalcTrigger,Trigger1Y)),NA())</f>
        <v>6.8220176756054445E-3</v>
      </c>
      <c r="N622" s="144">
        <f>IFERROR(_xll.qlIndexFixing(ONIndex1M,I622,TRUE,_xll.ohTrigger(RecalcTrigger,Trigger1M)),NA())</f>
        <v>1.2546678072489215E-3</v>
      </c>
      <c r="O622" s="44">
        <f>IFERROR(_xll.qlIndexFixing(ONIndex3M,I622,TRUE,_xll.ohTrigger(RecalcTrigger,Trigger3M)),NA())</f>
        <v>2.5219331662196254E-3</v>
      </c>
      <c r="P622" s="44">
        <f>IFERROR(_xll.qlIndexFixing(ONIndex6M,I622,TRUE,_xll.ohTrigger(RecalcTrigger,Trigger6M)),NA())</f>
        <v>4.0891363716699658E-3</v>
      </c>
      <c r="Q622" s="145">
        <f>IFERROR(_xll.qlIndexFixing(ONIndex1Y,I622,TRUE,_xll.ohTrigger(RecalcTrigger,Trigger1Y)),NA())</f>
        <v>5.3324936594378869E-3</v>
      </c>
    </row>
    <row r="623" spans="2:17" x14ac:dyDescent="0.2">
      <c r="B623" s="39" t="s">
        <v>42</v>
      </c>
      <c r="D623" s="42">
        <f>_xll.qlCalendarAdvance(Calendar,$D622,B623,"f",FALSE)</f>
        <v>44180</v>
      </c>
      <c r="E623" s="139">
        <f>_xll.qlInterestRateIndexValueDate(IndexON,D623)</f>
        <v>44180</v>
      </c>
      <c r="F623" s="155">
        <f>IFERROR(_xll.qlIndexFixing(IndexON,D623,TRUE,_xll.ohTrigger(RecalcTrigger,TriggerON)),NA())</f>
        <v>1.1973366979489697E-3</v>
      </c>
      <c r="H623" s="42">
        <f>_xll.qlCalendarAdvance(Calendar,$H622,B623,"f",FALSE)</f>
        <v>44180</v>
      </c>
      <c r="I623" s="139">
        <f>_xll.qlInterestRateIndexValueDate(Index1M,$H623)</f>
        <v>44182</v>
      </c>
      <c r="J623" s="144">
        <f>IFERROR(_xll.qlIndexFixing(Index1M,$H623,TRUE,_xll.ohTrigger(RecalcTrigger,Trigger1M)),NA())</f>
        <v>1.4130699005410197E-3</v>
      </c>
      <c r="K623" s="44">
        <f>IFERROR(_xll.qlIndexFixing(Index3M,H623,TRUE,_xll.ohTrigger(RecalcTrigger,Trigger3M)),NA())</f>
        <v>2.9386308089973667E-3</v>
      </c>
      <c r="L623" s="44">
        <f>IFERROR(_xll.qlIndexFixing(Index6M,$H623,TRUE,_xll.ohTrigger(RecalcTrigger,Trigger6M)),NA())</f>
        <v>4.8889846912856397E-3</v>
      </c>
      <c r="M623" s="145">
        <f>IFERROR(_xll.qlIndexFixing(Index1Y,$H623,TRUE,_xll.ohTrigger(RecalcTrigger,Trigger1Y)),NA())</f>
        <v>6.8782328067201375E-3</v>
      </c>
      <c r="N623" s="144">
        <f>IFERROR(_xll.qlIndexFixing(ONIndex1M,I623,TRUE,_xll.ohTrigger(RecalcTrigger,Trigger1M)),NA())</f>
        <v>1.3143865710230074E-3</v>
      </c>
      <c r="O623" s="44">
        <f>IFERROR(_xll.qlIndexFixing(ONIndex3M,I623,TRUE,_xll.ohTrigger(RecalcTrigger,Trigger3M)),NA())</f>
        <v>2.5830588940589649E-3</v>
      </c>
      <c r="P623" s="44">
        <f>IFERROR(_xll.qlIndexFixing(ONIndex6M,I623,TRUE,_xll.ohTrigger(RecalcTrigger,Trigger6M)),NA())</f>
        <v>4.1493304226136729E-3</v>
      </c>
      <c r="Q623" s="145">
        <f>IFERROR(_xll.qlIndexFixing(ONIndex1Y,I623,TRUE,_xll.ohTrigger(RecalcTrigger,Trigger1Y)),NA())</f>
        <v>5.3920655813133322E-3</v>
      </c>
    </row>
    <row r="624" spans="2:17" x14ac:dyDescent="0.2">
      <c r="B624" s="39" t="s">
        <v>42</v>
      </c>
      <c r="D624" s="42">
        <f>_xll.qlCalendarAdvance(Calendar,$D623,B624,"f",FALSE)</f>
        <v>44187</v>
      </c>
      <c r="E624" s="139">
        <f>_xll.qlInterestRateIndexValueDate(IndexON,D624)</f>
        <v>44187</v>
      </c>
      <c r="F624" s="155">
        <f>IFERROR(_xll.qlIndexFixing(IndexON,D624,TRUE,_xll.ohTrigger(RecalcTrigger,TriggerON)),NA())</f>
        <v>1.2575911010959118E-3</v>
      </c>
      <c r="H624" s="42">
        <f>_xll.qlCalendarAdvance(Calendar,$H623,B624,"f",FALSE)</f>
        <v>44187</v>
      </c>
      <c r="I624" s="139">
        <f>_xll.qlInterestRateIndexValueDate(Index1M,$H624)</f>
        <v>44189</v>
      </c>
      <c r="J624" s="144">
        <f>IFERROR(_xll.qlIndexFixing(Index1M,$H624,TRUE,_xll.ohTrigger(RecalcTrigger,Trigger1M)),NA())</f>
        <v>1.4731324497727072E-3</v>
      </c>
      <c r="K624" s="44">
        <f>IFERROR(_xll.qlIndexFixing(Index3M,H624,TRUE,_xll.ohTrigger(RecalcTrigger,Trigger3M)),NA())</f>
        <v>2.9998626605882706E-3</v>
      </c>
      <c r="L624" s="44">
        <f>IFERROR(_xll.qlIndexFixing(Index6M,$H624,TRUE,_xll.ohTrigger(RecalcTrigger,Trigger6M)),NA())</f>
        <v>4.9477829371428889E-3</v>
      </c>
      <c r="M624" s="145">
        <f>IFERROR(_xll.qlIndexFixing(Index1Y,$H624,TRUE,_xll.ohTrigger(RecalcTrigger,Trigger1Y)),NA())</f>
        <v>6.9342435393958332E-3</v>
      </c>
      <c r="N624" s="144">
        <f>IFERROR(_xll.qlIndexFixing(ONIndex1M,I624,TRUE,_xll.ohTrigger(RecalcTrigger,Trigger1M)),NA())</f>
        <v>1.3829173618251644E-3</v>
      </c>
      <c r="O624" s="44">
        <f>IFERROR(_xll.qlIndexFixing(ONIndex3M,I624,TRUE,_xll.ohTrigger(RecalcTrigger,Trigger3M)),NA())</f>
        <v>2.6531570667653881E-3</v>
      </c>
      <c r="P624" s="44">
        <f>IFERROR(_xll.qlIndexFixing(ONIndex6M,I624,TRUE,_xll.ohTrigger(RecalcTrigger,Trigger6M)),NA())</f>
        <v>4.21825670825271E-3</v>
      </c>
      <c r="Q624" s="145">
        <f>IFERROR(_xll.qlIndexFixing(ONIndex1Y,I624,TRUE,_xll.ohTrigger(RecalcTrigger,Trigger1Y)),NA())</f>
        <v>5.4603240123007879E-3</v>
      </c>
    </row>
    <row r="625" spans="2:17" x14ac:dyDescent="0.2">
      <c r="B625" s="39" t="s">
        <v>42</v>
      </c>
      <c r="D625" s="42">
        <f>_xll.qlCalendarAdvance(Calendar,$D624,B625,"f",FALSE)</f>
        <v>44194</v>
      </c>
      <c r="E625" s="139">
        <f>_xll.qlInterestRateIndexValueDate(IndexON,D625)</f>
        <v>44194</v>
      </c>
      <c r="F625" s="155">
        <f>IFERROR(_xll.qlIndexFixing(IndexON,D625,TRUE,_xll.ohTrigger(RecalcTrigger,TriggerON)),NA())</f>
        <v>1.3181568530296062E-3</v>
      </c>
      <c r="H625" s="42">
        <f>_xll.qlCalendarAdvance(Calendar,$H624,B625,"f",FALSE)</f>
        <v>44194</v>
      </c>
      <c r="I625" s="139">
        <f>_xll.qlInterestRateIndexValueDate(Index1M,$H625)</f>
        <v>44196</v>
      </c>
      <c r="J625" s="144">
        <f>IFERROR(_xll.qlIndexFixing(Index1M,$H625,TRUE,_xll.ohTrigger(RecalcTrigger,Trigger1M)),NA())</f>
        <v>1.5203494579616372E-3</v>
      </c>
      <c r="K625" s="44">
        <f>IFERROR(_xll.qlIndexFixing(Index3M,H625,TRUE,_xll.ohTrigger(RecalcTrigger,Trigger3M)),NA())</f>
        <v>3.0610569135847143E-3</v>
      </c>
      <c r="L625" s="44">
        <f>IFERROR(_xll.qlIndexFixing(Index6M,$H625,TRUE,_xll.ohTrigger(RecalcTrigger,Trigger6M)),NA())</f>
        <v>5.0022537569959112E-3</v>
      </c>
      <c r="M625" s="145">
        <f>IFERROR(_xll.qlIndexFixing(Index1Y,$H625,TRUE,_xll.ohTrigger(RecalcTrigger,Trigger1Y)),NA())</f>
        <v>6.99004178010975E-3</v>
      </c>
      <c r="N625" s="144">
        <f>IFERROR(_xll.qlIndexFixing(ONIndex1M,I625,TRUE,_xll.ohTrigger(RecalcTrigger,Trigger1M)),NA())</f>
        <v>1.442951474945886E-3</v>
      </c>
      <c r="O625" s="44">
        <f>IFERROR(_xll.qlIndexFixing(ONIndex3M,I625,TRUE,_xll.ohTrigger(RecalcTrigger,Trigger3M)),NA())</f>
        <v>2.7144913040544338E-3</v>
      </c>
      <c r="P625" s="44">
        <f>IFERROR(_xll.qlIndexFixing(ONIndex6M,I625,TRUE,_xll.ohTrigger(RecalcTrigger,Trigger6M)),NA())</f>
        <v>4.2784830552022868E-3</v>
      </c>
      <c r="Q625" s="145">
        <f>IFERROR(_xll.qlIndexFixing(ONIndex1Y,I625,TRUE,_xll.ohTrigger(RecalcTrigger,Trigger1Y)),NA())</f>
        <v>5.5199916259507376E-3</v>
      </c>
    </row>
    <row r="626" spans="2:17" x14ac:dyDescent="0.2">
      <c r="B626" s="39" t="s">
        <v>42</v>
      </c>
      <c r="D626" s="42">
        <f>_xll.qlCalendarAdvance(Calendar,$D625,B626,"f",FALSE)</f>
        <v>44201</v>
      </c>
      <c r="E626" s="139">
        <f>_xll.qlInterestRateIndexValueDate(IndexON,D626)</f>
        <v>44201</v>
      </c>
      <c r="F626" s="155">
        <f>IFERROR(_xll.qlIndexFixing(IndexON,D626,TRUE,_xll.ohTrigger(RecalcTrigger,TriggerON)),NA())</f>
        <v>1.378852746380943E-3</v>
      </c>
      <c r="H626" s="42">
        <f>_xll.qlCalendarAdvance(Calendar,$H625,B626,"f",FALSE)</f>
        <v>44201</v>
      </c>
      <c r="I626" s="139">
        <f>_xll.qlInterestRateIndexValueDate(Index1M,$H626)</f>
        <v>44203</v>
      </c>
      <c r="J626" s="144">
        <f>IFERROR(_xll.qlIndexFixing(Index1M,$H626,TRUE,_xll.ohTrigger(RecalcTrigger,Trigger1M)),NA())</f>
        <v>1.5934274073953203E-3</v>
      </c>
      <c r="K626" s="44">
        <f>IFERROR(_xll.qlIndexFixing(Index3M,H626,TRUE,_xll.ohTrigger(RecalcTrigger,Trigger3M)),NA())</f>
        <v>3.1222052303991887E-3</v>
      </c>
      <c r="L626" s="44">
        <f>IFERROR(_xll.qlIndexFixing(Index6M,$H626,TRUE,_xll.ohTrigger(RecalcTrigger,Trigger6M)),NA())</f>
        <v>5.0607314143205611E-3</v>
      </c>
      <c r="M626" s="145">
        <f>IFERROR(_xll.qlIndexFixing(Index1Y,$H626,TRUE,_xll.ohTrigger(RecalcTrigger,Trigger1Y)),NA())</f>
        <v>7.0456288676522252E-3</v>
      </c>
      <c r="N626" s="144">
        <f>IFERROR(_xll.qlIndexFixing(ONIndex1M,I626,TRUE,_xll.ohTrigger(RecalcTrigger,Trigger1M)),NA())</f>
        <v>1.4944559082241682E-3</v>
      </c>
      <c r="O626" s="44">
        <f>IFERROR(_xll.qlIndexFixing(ONIndex3M,I626,TRUE,_xll.ohTrigger(RecalcTrigger,Trigger3M)),NA())</f>
        <v>2.7670562015291722E-3</v>
      </c>
      <c r="P626" s="44">
        <f>IFERROR(_xll.qlIndexFixing(ONIndex6M,I626,TRUE,_xll.ohTrigger(RecalcTrigger,Trigger6M)),NA())</f>
        <v>4.3300367904830495E-3</v>
      </c>
      <c r="Q626" s="145">
        <f>IFERROR(_xll.qlIndexFixing(ONIndex1Y,I626,TRUE,_xll.ohTrigger(RecalcTrigger,Trigger1Y)),NA())</f>
        <v>5.5710859317770201E-3</v>
      </c>
    </row>
    <row r="627" spans="2:17" x14ac:dyDescent="0.2">
      <c r="B627" s="39" t="s">
        <v>42</v>
      </c>
      <c r="D627" s="42">
        <f>_xll.qlCalendarAdvance(Calendar,$D626,B627,"f",FALSE)</f>
        <v>44208</v>
      </c>
      <c r="E627" s="139">
        <f>_xll.qlInterestRateIndexValueDate(IndexON,D627)</f>
        <v>44208</v>
      </c>
      <c r="F627" s="155">
        <f>IFERROR(_xll.qlIndexFixing(IndexON,D627,TRUE,_xll.ohTrigger(RecalcTrigger,TriggerON)),NA())</f>
        <v>1.4396738307098644E-3</v>
      </c>
      <c r="H627" s="42">
        <f>_xll.qlCalendarAdvance(Calendar,$H626,B627,"f",FALSE)</f>
        <v>44208</v>
      </c>
      <c r="I627" s="139">
        <f>_xll.qlInterestRateIndexValueDate(Index1M,$H627)</f>
        <v>44210</v>
      </c>
      <c r="J627" s="144">
        <f>IFERROR(_xll.qlIndexFixing(Index1M,$H627,TRUE,_xll.ohTrigger(RecalcTrigger,Trigger1M)),NA())</f>
        <v>1.6536445918216569E-3</v>
      </c>
      <c r="K627" s="44">
        <f>IFERROR(_xll.qlIndexFixing(Index3M,H627,TRUE,_xll.ohTrigger(RecalcTrigger,Trigger3M)),NA())</f>
        <v>3.183300988078841E-3</v>
      </c>
      <c r="L627" s="44">
        <f>IFERROR(_xll.qlIndexFixing(Index6M,$H627,TRUE,_xll.ohTrigger(RecalcTrigger,Trigger6M)),NA())</f>
        <v>5.1190314102025278E-3</v>
      </c>
      <c r="M627" s="145">
        <f>IFERROR(_xll.qlIndexFixing(Index1Y,$H627,TRUE,_xll.ohTrigger(RecalcTrigger,Trigger1Y)),NA())</f>
        <v>7.1010072266282148E-3</v>
      </c>
      <c r="N627" s="144">
        <f>IFERROR(_xll.qlIndexFixing(ONIndex1M,I627,TRUE,_xll.ohTrigger(RecalcTrigger,Trigger1M)),NA())</f>
        <v>1.5545938441352547E-3</v>
      </c>
      <c r="O627" s="44">
        <f>IFERROR(_xll.qlIndexFixing(ONIndex3M,I627,TRUE,_xll.ohTrigger(RecalcTrigger,Trigger3M)),NA())</f>
        <v>2.8283675412144049E-3</v>
      </c>
      <c r="P627" s="44">
        <f>IFERROR(_xll.qlIndexFixing(ONIndex6M,I627,TRUE,_xll.ohTrigger(RecalcTrigger,Trigger6M)),NA())</f>
        <v>4.3900962970511159E-3</v>
      </c>
      <c r="Q627" s="145">
        <f>IFERROR(_xll.qlIndexFixing(ONIndex1Y,I627,TRUE,_xll.ohTrigger(RecalcTrigger,Trigger1Y)),NA())</f>
        <v>5.6306327128829992E-3</v>
      </c>
    </row>
    <row r="628" spans="2:17" x14ac:dyDescent="0.2">
      <c r="B628" s="39" t="s">
        <v>42</v>
      </c>
      <c r="D628" s="42">
        <f>_xll.qlCalendarAdvance(Calendar,$D627,B628,"f",FALSE)</f>
        <v>44215</v>
      </c>
      <c r="E628" s="139">
        <f>_xll.qlInterestRateIndexValueDate(IndexON,D628)</f>
        <v>44215</v>
      </c>
      <c r="F628" s="155">
        <f>IFERROR(_xll.qlIndexFixing(IndexON,D628,TRUE,_xll.ohTrigger(RecalcTrigger,TriggerON)),NA())</f>
        <v>1.5006151560559289E-3</v>
      </c>
      <c r="H628" s="42">
        <f>_xll.qlCalendarAdvance(Calendar,$H627,B628,"f",FALSE)</f>
        <v>44215</v>
      </c>
      <c r="I628" s="139">
        <f>_xll.qlInterestRateIndexValueDate(Index1M,$H628)</f>
        <v>44217</v>
      </c>
      <c r="J628" s="144">
        <f>IFERROR(_xll.qlIndexFixing(Index1M,$H628,TRUE,_xll.ohTrigger(RecalcTrigger,Trigger1M)),NA())</f>
        <v>1.7139007653324545E-3</v>
      </c>
      <c r="K628" s="44">
        <f>IFERROR(_xll.qlIndexFixing(Index3M,H628,TRUE,_xll.ohTrigger(RecalcTrigger,Trigger3M)),NA())</f>
        <v>3.2443375632729143E-3</v>
      </c>
      <c r="L628" s="44">
        <f>IFERROR(_xll.qlIndexFixing(Index6M,$H628,TRUE,_xll.ohTrigger(RecalcTrigger,Trigger6M)),NA())</f>
        <v>5.177146705230987E-3</v>
      </c>
      <c r="M628" s="145">
        <f>IFERROR(_xll.qlIndexFixing(Index1Y,$H628,TRUE,_xll.ohTrigger(RecalcTrigger,Trigger1Y)),NA())</f>
        <v>7.1561794151334818E-3</v>
      </c>
      <c r="N628" s="144">
        <f>IFERROR(_xll.qlIndexFixing(ONIndex1M,I628,TRUE,_xll.ohTrigger(RecalcTrigger,Trigger1M)),NA())</f>
        <v>1.6147796691790006E-3</v>
      </c>
      <c r="O628" s="44">
        <f>IFERROR(_xll.qlIndexFixing(ONIndex3M,I628,TRUE,_xll.ohTrigger(RecalcTrigger,Trigger3M)),NA())</f>
        <v>2.8896571008019123E-3</v>
      </c>
      <c r="P628" s="44">
        <f>IFERROR(_xll.qlIndexFixing(ONIndex6M,I628,TRUE,_xll.ohTrigger(RecalcTrigger,Trigger6M)),NA())</f>
        <v>4.4500559585269883E-3</v>
      </c>
      <c r="Q628" s="145">
        <f>IFERROR(_xll.qlIndexFixing(ONIndex1Y,I628,TRUE,_xll.ohTrigger(RecalcTrigger,Trigger1Y)),NA())</f>
        <v>5.6901052994984269E-3</v>
      </c>
    </row>
    <row r="629" spans="2:17" x14ac:dyDescent="0.2">
      <c r="B629" s="39" t="s">
        <v>42</v>
      </c>
      <c r="D629" s="42">
        <f>_xll.qlCalendarAdvance(Calendar,$D628,B629,"f",FALSE)</f>
        <v>44222</v>
      </c>
      <c r="E629" s="139">
        <f>_xll.qlInterestRateIndexValueDate(IndexON,D629)</f>
        <v>44222</v>
      </c>
      <c r="F629" s="155">
        <f>IFERROR(_xll.qlIndexFixing(IndexON,D629,TRUE,_xll.ohTrigger(RecalcTrigger,TriggerON)),NA())</f>
        <v>1.5616717723787588E-3</v>
      </c>
      <c r="H629" s="42">
        <f>_xll.qlCalendarAdvance(Calendar,$H628,B629,"f",FALSE)</f>
        <v>44222</v>
      </c>
      <c r="I629" s="139">
        <f>_xll.qlInterestRateIndexValueDate(Index1M,$H629)</f>
        <v>44224</v>
      </c>
      <c r="J629" s="144">
        <f>IFERROR(_xll.qlIndexFixing(Index1M,$H629,TRUE,_xll.ohTrigger(RecalcTrigger,Trigger1M)),NA())</f>
        <v>1.761251216343177E-3</v>
      </c>
      <c r="K629" s="44">
        <f>IFERROR(_xll.qlIndexFixing(Index3M,H629,TRUE,_xll.ohTrigger(RecalcTrigger,Trigger3M)),NA())</f>
        <v>3.305308332227419E-3</v>
      </c>
      <c r="L629" s="44">
        <f>IFERROR(_xll.qlIndexFixing(Index6M,$H629,TRUE,_xll.ohTrigger(RecalcTrigger,Trigger6M)),NA())</f>
        <v>5.2350702592253466E-3</v>
      </c>
      <c r="M629" s="145">
        <f>IFERROR(_xll.qlIndexFixing(Index1Y,$H629,TRUE,_xll.ohTrigger(RecalcTrigger,Trigger1Y)),NA())</f>
        <v>7.2111481247865705E-3</v>
      </c>
      <c r="N629" s="144">
        <f>IFERROR(_xll.qlIndexFixing(ONIndex1M,I629,TRUE,_xll.ohTrigger(RecalcTrigger,Trigger1M)),NA())</f>
        <v>1.6750077724037027E-3</v>
      </c>
      <c r="O629" s="44">
        <f>IFERROR(_xll.qlIndexFixing(ONIndex3M,I629,TRUE,_xll.ohTrigger(RecalcTrigger,Trigger3M)),NA())</f>
        <v>2.9509182644638088E-3</v>
      </c>
      <c r="P629" s="44">
        <f>IFERROR(_xll.qlIndexFixing(ONIndex6M,I629,TRUE,_xll.ohTrigger(RecalcTrigger,Trigger6M)),NA())</f>
        <v>4.5099087690747552E-3</v>
      </c>
      <c r="Q629" s="145">
        <f>IFERROR(_xll.qlIndexFixing(ONIndex1Y,I629,TRUE,_xll.ohTrigger(RecalcTrigger,Trigger1Y)),NA())</f>
        <v>5.749497300255868E-3</v>
      </c>
    </row>
    <row r="630" spans="2:17" x14ac:dyDescent="0.2">
      <c r="B630" s="39" t="s">
        <v>42</v>
      </c>
      <c r="D630" s="42">
        <f>_xll.qlCalendarAdvance(Calendar,$D629,B630,"f",FALSE)</f>
        <v>44229</v>
      </c>
      <c r="E630" s="139">
        <f>_xll.qlInterestRateIndexValueDate(IndexON,D630)</f>
        <v>44229</v>
      </c>
      <c r="F630" s="155">
        <f>IFERROR(_xll.qlIndexFixing(IndexON,D630,TRUE,_xll.ohTrigger(RecalcTrigger,TriggerON)),NA())</f>
        <v>1.6228387295580404E-3</v>
      </c>
      <c r="H630" s="42">
        <f>_xll.qlCalendarAdvance(Calendar,$H629,B630,"f",FALSE)</f>
        <v>44229</v>
      </c>
      <c r="I630" s="139">
        <f>_xll.qlInterestRateIndexValueDate(Index1M,$H630)</f>
        <v>44231</v>
      </c>
      <c r="J630" s="144">
        <f>IFERROR(_xll.qlIndexFixing(Index1M,$H630,TRUE,_xll.ohTrigger(RecalcTrigger,Trigger1M)),NA())</f>
        <v>1.817248480724081E-3</v>
      </c>
      <c r="K630" s="44">
        <f>IFERROR(_xll.qlIndexFixing(Index3M,H630,TRUE,_xll.ohTrigger(RecalcTrigger,Trigger3M)),NA())</f>
        <v>3.3618557415351878E-3</v>
      </c>
      <c r="L630" s="44">
        <f>IFERROR(_xll.qlIndexFixing(Index6M,$H630,TRUE,_xll.ohTrigger(RecalcTrigger,Trigger6M)),NA())</f>
        <v>5.292795031243633E-3</v>
      </c>
      <c r="M630" s="145">
        <f>IFERROR(_xll.qlIndexFixing(Index1Y,$H630,TRUE,_xll.ohTrigger(RecalcTrigger,Trigger1Y)),NA())</f>
        <v>7.2659161807605618E-3</v>
      </c>
      <c r="N630" s="144">
        <f>IFERROR(_xll.qlIndexFixing(ONIndex1M,I630,TRUE,_xll.ohTrigger(RecalcTrigger,Trigger1M)),NA())</f>
        <v>1.7352725426977855E-3</v>
      </c>
      <c r="O630" s="44">
        <f>IFERROR(_xll.qlIndexFixing(ONIndex3M,I630,TRUE,_xll.ohTrigger(RecalcTrigger,Trigger3M)),NA())</f>
        <v>3.012144416532081E-3</v>
      </c>
      <c r="P630" s="44">
        <f>IFERROR(_xll.qlIndexFixing(ONIndex6M,I630,TRUE,_xll.ohTrigger(RecalcTrigger,Trigger6M)),NA())</f>
        <v>4.5696477232581856E-3</v>
      </c>
      <c r="Q630" s="145">
        <f>IFERROR(_xll.qlIndexFixing(ONIndex1Y,I630,TRUE,_xll.ohTrigger(RecalcTrigger,Trigger1Y)),NA())</f>
        <v>5.8088023236280151E-3</v>
      </c>
    </row>
    <row r="631" spans="2:17" x14ac:dyDescent="0.2">
      <c r="B631" s="39" t="s">
        <v>42</v>
      </c>
      <c r="D631" s="42">
        <f>_xll.qlCalendarAdvance(Calendar,$D630,B631,"f",FALSE)</f>
        <v>44236</v>
      </c>
      <c r="E631" s="139">
        <f>_xll.qlInterestRateIndexValueDate(IndexON,D631)</f>
        <v>44236</v>
      </c>
      <c r="F631" s="155">
        <f>IFERROR(_xll.qlIndexFixing(IndexON,D631,TRUE,_xll.ohTrigger(RecalcTrigger,TriggerON)),NA())</f>
        <v>1.6841110773135881E-3</v>
      </c>
      <c r="H631" s="42">
        <f>_xll.qlCalendarAdvance(Calendar,$H630,B631,"f",FALSE)</f>
        <v>44236</v>
      </c>
      <c r="I631" s="139">
        <f>_xll.qlInterestRateIndexValueDate(Index1M,$H631)</f>
        <v>44238</v>
      </c>
      <c r="J631" s="144">
        <f>IFERROR(_xll.qlIndexFixing(Index1M,$H631,TRUE,_xll.ohTrigger(RecalcTrigger,Trigger1M)),NA())</f>
        <v>1.8775821034904589E-3</v>
      </c>
      <c r="K631" s="44">
        <f>IFERROR(_xll.qlIndexFixing(Index3M,H631,TRUE,_xll.ohTrigger(RecalcTrigger,Trigger3M)),NA())</f>
        <v>3.4226813267141392E-3</v>
      </c>
      <c r="L631" s="44">
        <f>IFERROR(_xll.qlIndexFixing(Index6M,$H631,TRUE,_xll.ohTrigger(RecalcTrigger,Trigger6M)),NA())</f>
        <v>5.350313979588235E-3</v>
      </c>
      <c r="M631" s="145">
        <f>IFERROR(_xll.qlIndexFixing(Index1Y,$H631,TRUE,_xll.ohTrigger(RecalcTrigger,Trigger1Y)),NA())</f>
        <v>7.3204865418135161E-3</v>
      </c>
      <c r="N631" s="144">
        <f>IFERROR(_xll.qlIndexFixing(ONIndex1M,I631,TRUE,_xll.ohTrigger(RecalcTrigger,Trigger1M)),NA())</f>
        <v>1.7955683695891622E-3</v>
      </c>
      <c r="O631" s="44">
        <f>IFERROR(_xll.qlIndexFixing(ONIndex3M,I631,TRUE,_xll.ohTrigger(RecalcTrigger,Trigger3M)),NA())</f>
        <v>3.0733289416584597E-3</v>
      </c>
      <c r="P631" s="44">
        <f>IFERROR(_xll.qlIndexFixing(ONIndex6M,I631,TRUE,_xll.ohTrigger(RecalcTrigger,Trigger6M)),NA())</f>
        <v>4.629265815321304E-3</v>
      </c>
      <c r="Q631" s="145">
        <f>IFERROR(_xll.qlIndexFixing(ONIndex1Y,I631,TRUE,_xll.ohTrigger(RecalcTrigger,Trigger1Y)),NA())</f>
        <v>5.8680139780875606E-3</v>
      </c>
    </row>
    <row r="632" spans="2:17" x14ac:dyDescent="0.2">
      <c r="B632" s="39" t="s">
        <v>42</v>
      </c>
      <c r="D632" s="42">
        <f>_xll.qlCalendarAdvance(Calendar,$D631,B632,"f",FALSE)</f>
        <v>44243</v>
      </c>
      <c r="E632" s="139">
        <f>_xll.qlInterestRateIndexValueDate(IndexON,D632)</f>
        <v>44243</v>
      </c>
      <c r="F632" s="155">
        <f>IFERROR(_xll.qlIndexFixing(IndexON,D632,TRUE,_xll.ohTrigger(RecalcTrigger,TriggerON)),NA())</f>
        <v>1.7454838656849603E-3</v>
      </c>
      <c r="H632" s="42">
        <f>_xll.qlCalendarAdvance(Calendar,$H631,B632,"f",FALSE)</f>
        <v>44243</v>
      </c>
      <c r="I632" s="139">
        <f>_xll.qlInterestRateIndexValueDate(Index1M,$H632)</f>
        <v>44245</v>
      </c>
      <c r="J632" s="144">
        <f>IFERROR(_xll.qlIndexFixing(Index1M,$H632,TRUE,_xll.ohTrigger(RecalcTrigger,Trigger1M)),NA())</f>
        <v>1.9379338325104761E-3</v>
      </c>
      <c r="K632" s="44">
        <f>IFERROR(_xll.qlIndexFixing(Index3M,H632,TRUE,_xll.ohTrigger(RecalcTrigger,Trigger3M)),NA())</f>
        <v>3.4834216958000322E-3</v>
      </c>
      <c r="L632" s="44">
        <f>IFERROR(_xll.qlIndexFixing(Index6M,$H632,TRUE,_xll.ohTrigger(RecalcTrigger,Trigger6M)),NA())</f>
        <v>5.4076200618129681E-3</v>
      </c>
      <c r="M632" s="145">
        <f>IFERROR(_xll.qlIndexFixing(Index1Y,$H632,TRUE,_xll.ohTrigger(RecalcTrigger,Trigger1Y)),NA())</f>
        <v>7.3748623003189158E-3</v>
      </c>
      <c r="N632" s="144">
        <f>IFERROR(_xll.qlIndexFixing(ONIndex1M,I632,TRUE,_xll.ohTrigger(RecalcTrigger,Trigger1M)),NA())</f>
        <v>1.8558896418863213E-3</v>
      </c>
      <c r="O632" s="44">
        <f>IFERROR(_xll.qlIndexFixing(ONIndex3M,I632,TRUE,_xll.ohTrigger(RecalcTrigger,Trigger3M)),NA())</f>
        <v>3.1344652239351234E-3</v>
      </c>
      <c r="P632" s="44">
        <f>IFERROR(_xll.qlIndexFixing(ONIndex6M,I632,TRUE,_xll.ohTrigger(RecalcTrigger,Trigger6M)),NA())</f>
        <v>4.6887560397479433E-3</v>
      </c>
      <c r="Q632" s="145">
        <f>IFERROR(_xll.qlIndexFixing(ONIndex1Y,I632,TRUE,_xll.ohTrigger(RecalcTrigger,Trigger1Y)),NA())</f>
        <v>5.9271258721871334E-3</v>
      </c>
    </row>
    <row r="633" spans="2:17" x14ac:dyDescent="0.2">
      <c r="B633" s="39" t="s">
        <v>42</v>
      </c>
      <c r="D633" s="42">
        <f>_xll.qlCalendarAdvance(Calendar,$D632,B633,"f",FALSE)</f>
        <v>44250</v>
      </c>
      <c r="E633" s="139">
        <f>_xll.qlInterestRateIndexValueDate(IndexON,D633)</f>
        <v>44250</v>
      </c>
      <c r="F633" s="155">
        <f>IFERROR(_xll.qlIndexFixing(IndexON,D633,TRUE,_xll.ohTrigger(RecalcTrigger,TriggerON)),NA())</f>
        <v>1.8069521443120351E-3</v>
      </c>
      <c r="H633" s="42">
        <f>_xll.qlCalendarAdvance(Calendar,$H632,B633,"f",FALSE)</f>
        <v>44250</v>
      </c>
      <c r="I633" s="139">
        <f>_xll.qlInterestRateIndexValueDate(Index1M,$H633)</f>
        <v>44252</v>
      </c>
      <c r="J633" s="144">
        <f>IFERROR(_xll.qlIndexFixing(Index1M,$H633,TRUE,_xll.ohTrigger(RecalcTrigger,Trigger1M)),NA())</f>
        <v>1.9982980562728769E-3</v>
      </c>
      <c r="K633" s="44">
        <f>IFERROR(_xll.qlIndexFixing(Index3M,H633,TRUE,_xll.ohTrigger(RecalcTrigger,Trigger3M)),NA())</f>
        <v>3.5440702235864153E-3</v>
      </c>
      <c r="L633" s="44">
        <f>IFERROR(_xll.qlIndexFixing(Index6M,$H633,TRUE,_xll.ohTrigger(RecalcTrigger,Trigger6M)),NA())</f>
        <v>5.4647062347314658E-3</v>
      </c>
      <c r="M633" s="145">
        <f>IFERROR(_xll.qlIndexFixing(Index1Y,$H633,TRUE,_xll.ohTrigger(RecalcTrigger,Trigger1Y)),NA())</f>
        <v>7.4290466822967581E-3</v>
      </c>
      <c r="N633" s="144">
        <f>IFERROR(_xll.qlIndexFixing(ONIndex1M,I633,TRUE,_xll.ohTrigger(RecalcTrigger,Trigger1M)),NA())</f>
        <v>1.9162307487174957E-3</v>
      </c>
      <c r="O633" s="44">
        <f>IFERROR(_xll.qlIndexFixing(ONIndex3M,I633,TRUE,_xll.ohTrigger(RecalcTrigger,Trigger3M)),NA())</f>
        <v>3.1955466479338668E-3</v>
      </c>
      <c r="P633" s="44">
        <f>IFERROR(_xll.qlIndexFixing(ONIndex6M,I633,TRUE,_xll.ohTrigger(RecalcTrigger,Trigger6M)),NA())</f>
        <v>4.7481113907021921E-3</v>
      </c>
      <c r="Q633" s="145">
        <f>IFERROR(_xll.qlIndexFixing(ONIndex1Y,I633,TRUE,_xll.ohTrigger(RecalcTrigger,Trigger1Y)),NA())</f>
        <v>5.9861316143994259E-3</v>
      </c>
    </row>
    <row r="634" spans="2:17" x14ac:dyDescent="0.2">
      <c r="B634" s="39" t="s">
        <v>42</v>
      </c>
      <c r="D634" s="42">
        <f>_xll.qlCalendarAdvance(Calendar,$D633,B634,"f",FALSE)</f>
        <v>44257</v>
      </c>
      <c r="E634" s="139">
        <f>_xll.qlInterestRateIndexValueDate(IndexON,D634)</f>
        <v>44257</v>
      </c>
      <c r="F634" s="155">
        <f>IFERROR(_xll.qlIndexFixing(IndexON,D634,TRUE,_xll.ohTrigger(RecalcTrigger,TriggerON)),NA())</f>
        <v>1.8685109633143071E-3</v>
      </c>
      <c r="H634" s="42">
        <f>_xll.qlCalendarAdvance(Calendar,$H633,B634,"f",FALSE)</f>
        <v>44257</v>
      </c>
      <c r="I634" s="139">
        <f>_xll.qlInterestRateIndexValueDate(Index1M,$H634)</f>
        <v>44259</v>
      </c>
      <c r="J634" s="144">
        <f>IFERROR(_xll.qlIndexFixing(Index1M,$H634,TRUE,_xll.ohTrigger(RecalcTrigger,Trigger1M)),NA())</f>
        <v>2.080260658542085E-3</v>
      </c>
      <c r="K634" s="44">
        <f>IFERROR(_xll.qlIndexFixing(Index3M,H634,TRUE,_xll.ohTrigger(RecalcTrigger,Trigger3M)),NA())</f>
        <v>3.6175867642893409E-3</v>
      </c>
      <c r="L634" s="44">
        <f>IFERROR(_xll.qlIndexFixing(Index6M,$H634,TRUE,_xll.ohTrigger(RecalcTrigger,Trigger6M)),NA())</f>
        <v>5.5416574690247602E-3</v>
      </c>
      <c r="M634" s="145">
        <f>IFERROR(_xll.qlIndexFixing(Index1Y,$H634,TRUE,_xll.ohTrigger(RecalcTrigger,Trigger1Y)),NA())</f>
        <v>7.4830430474429081E-3</v>
      </c>
      <c r="N634" s="144">
        <f>IFERROR(_xll.qlIndexFixing(ONIndex1M,I634,TRUE,_xll.ohTrigger(RecalcTrigger,Trigger1M)),NA())</f>
        <v>1.9765860792908541E-3</v>
      </c>
      <c r="O634" s="44">
        <f>IFERROR(_xll.qlIndexFixing(ONIndex3M,I634,TRUE,_xll.ohTrigger(RecalcTrigger,Trigger3M)),NA())</f>
        <v>3.2565665978268044E-3</v>
      </c>
      <c r="P634" s="44">
        <f>IFERROR(_xll.qlIndexFixing(ONIndex6M,I634,TRUE,_xll.ohTrigger(RecalcTrigger,Trigger6M)),NA())</f>
        <v>4.8073248626678833E-3</v>
      </c>
      <c r="Q634" s="145">
        <f>IFERROR(_xll.qlIndexFixing(ONIndex1Y,I634,TRUE,_xll.ohTrigger(RecalcTrigger,Trigger1Y)),NA())</f>
        <v>6.0450248131971307E-3</v>
      </c>
    </row>
    <row r="635" spans="2:17" x14ac:dyDescent="0.2">
      <c r="B635" s="39" t="s">
        <v>42</v>
      </c>
      <c r="D635" s="42">
        <f>_xll.qlCalendarAdvance(Calendar,$D634,B635,"f",FALSE)</f>
        <v>44264</v>
      </c>
      <c r="E635" s="139">
        <f>_xll.qlInterestRateIndexValueDate(IndexON,D635)</f>
        <v>44264</v>
      </c>
      <c r="F635" s="155">
        <f>IFERROR(_xll.qlIndexFixing(IndexON,D635,TRUE,_xll.ohTrigger(RecalcTrigger,TriggerON)),NA())</f>
        <v>1.9301553725714626E-3</v>
      </c>
      <c r="H635" s="42">
        <f>_xll.qlCalendarAdvance(Calendar,$H634,B635,"f",FALSE)</f>
        <v>44264</v>
      </c>
      <c r="I635" s="139">
        <f>_xll.qlInterestRateIndexValueDate(Index1M,$H635)</f>
        <v>44266</v>
      </c>
      <c r="J635" s="144">
        <f>IFERROR(_xll.qlIndexFixing(Index1M,$H635,TRUE,_xll.ohTrigger(RecalcTrigger,Trigger1M)),NA())</f>
        <v>2.1363143226302284E-3</v>
      </c>
      <c r="K635" s="44">
        <f>IFERROR(_xll.qlIndexFixing(Index3M,H635,TRUE,_xll.ohTrigger(RecalcTrigger,Trigger3M)),NA())</f>
        <v>3.6780071279233751E-3</v>
      </c>
      <c r="L635" s="44">
        <f>IFERROR(_xll.qlIndexFixing(Index6M,$H635,TRUE,_xll.ohTrigger(RecalcTrigger,Trigger6M)),NA())</f>
        <v>5.5981908072776391E-3</v>
      </c>
      <c r="M635" s="145">
        <f>IFERROR(_xll.qlIndexFixing(Index1Y,$H635,TRUE,_xll.ohTrigger(RecalcTrigger,Trigger1Y)),NA())</f>
        <v>7.5368548891588784E-3</v>
      </c>
      <c r="N635" s="144">
        <f>IFERROR(_xll.qlIndexFixing(ONIndex1M,I635,TRUE,_xll.ohTrigger(RecalcTrigger,Trigger1M)),NA())</f>
        <v>2.0369500225747572E-3</v>
      </c>
      <c r="O635" s="44">
        <f>IFERROR(_xll.qlIndexFixing(ONIndex3M,I635,TRUE,_xll.ohTrigger(RecalcTrigger,Trigger3M)),NA())</f>
        <v>3.3175184581057948E-3</v>
      </c>
      <c r="P635" s="44">
        <f>IFERROR(_xll.qlIndexFixing(ONIndex6M,I635,TRUE,_xll.ohTrigger(RecalcTrigger,Trigger6M)),NA())</f>
        <v>4.8663894498890414E-3</v>
      </c>
      <c r="Q635" s="145">
        <f>IFERROR(_xll.qlIndexFixing(ONIndex1Y,I635,TRUE,_xll.ohTrigger(RecalcTrigger,Trigger1Y)),NA())</f>
        <v>6.1037990770529404E-3</v>
      </c>
    </row>
    <row r="636" spans="2:17" x14ac:dyDescent="0.2">
      <c r="B636" s="39" t="s">
        <v>42</v>
      </c>
      <c r="D636" s="42">
        <f>_xll.qlCalendarAdvance(Calendar,$D635,B636,"f",FALSE)</f>
        <v>44271</v>
      </c>
      <c r="E636" s="139">
        <f>_xll.qlInterestRateIndexValueDate(IndexON,D636)</f>
        <v>44271</v>
      </c>
      <c r="F636" s="155">
        <f>IFERROR(_xll.qlIndexFixing(IndexON,D636,TRUE,_xll.ohTrigger(RecalcTrigger,TriggerON)),NA())</f>
        <v>1.9918804216434438E-3</v>
      </c>
      <c r="H636" s="42">
        <f>_xll.qlCalendarAdvance(Calendar,$H635,B636,"f",FALSE)</f>
        <v>44271</v>
      </c>
      <c r="I636" s="139">
        <f>_xll.qlInterestRateIndexValueDate(Index1M,$H636)</f>
        <v>44273</v>
      </c>
      <c r="J636" s="144">
        <f>IFERROR(_xll.qlIndexFixing(Index1M,$H636,TRUE,_xll.ohTrigger(RecalcTrigger,Trigger1M)),NA())</f>
        <v>2.19668039737414E-3</v>
      </c>
      <c r="K636" s="44">
        <f>IFERROR(_xll.qlIndexFixing(Index3M,H636,TRUE,_xll.ohTrigger(RecalcTrigger,Trigger3M)),NA())</f>
        <v>3.7383143790745508E-3</v>
      </c>
      <c r="L636" s="44">
        <f>IFERROR(_xll.qlIndexFixing(Index6M,$H636,TRUE,_xll.ohTrigger(RecalcTrigger,Trigger6M)),NA())</f>
        <v>5.6544806105125606E-3</v>
      </c>
      <c r="M636" s="145">
        <f>IFERROR(_xll.qlIndexFixing(Index1Y,$H636,TRUE,_xll.ohTrigger(RecalcTrigger,Trigger1Y)),NA())</f>
        <v>7.5904858345822732E-3</v>
      </c>
      <c r="N636" s="144">
        <f>IFERROR(_xll.qlIndexFixing(ONIndex1M,I636,TRUE,_xll.ohTrigger(RecalcTrigger,Trigger1M)),NA())</f>
        <v>2.0973169676974379E-3</v>
      </c>
      <c r="O636" s="44">
        <f>IFERROR(_xll.qlIndexFixing(ONIndex3M,I636,TRUE,_xll.ohTrigger(RecalcTrigger,Trigger3M)),NA())</f>
        <v>3.3783956129429527E-3</v>
      </c>
      <c r="P636" s="44">
        <f>IFERROR(_xll.qlIndexFixing(ONIndex6M,I636,TRUE,_xll.ohTrigger(RecalcTrigger,Trigger6M)),NA())</f>
        <v>4.9252981467695633E-3</v>
      </c>
      <c r="Q636" s="145">
        <f>IFERROR(_xll.qlIndexFixing(ONIndex1Y,I636,TRUE,_xll.ohTrigger(RecalcTrigger,Trigger1Y)),NA())</f>
        <v>6.1624480143596116E-3</v>
      </c>
    </row>
    <row r="637" spans="2:17" x14ac:dyDescent="0.2">
      <c r="B637" s="39" t="s">
        <v>42</v>
      </c>
      <c r="D637" s="42">
        <f>_xll.qlCalendarAdvance(Calendar,$D636,B637,"f",FALSE)</f>
        <v>44278</v>
      </c>
      <c r="E637" s="139">
        <f>_xll.qlInterestRateIndexValueDate(IndexON,D637)</f>
        <v>44278</v>
      </c>
      <c r="F637" s="155">
        <f>IFERROR(_xll.qlIndexFixing(IndexON,D637,TRUE,_xll.ohTrigger(RecalcTrigger,TriggerON)),NA())</f>
        <v>2.0536811608096173E-3</v>
      </c>
      <c r="H637" s="42">
        <f>_xll.qlCalendarAdvance(Calendar,$H636,B637,"f",FALSE)</f>
        <v>44278</v>
      </c>
      <c r="I637" s="139">
        <f>_xll.qlInterestRateIndexValueDate(Index1M,$H637)</f>
        <v>44280</v>
      </c>
      <c r="J637" s="144">
        <f>IFERROR(_xll.qlIndexFixing(Index1M,$H637,TRUE,_xll.ohTrigger(RecalcTrigger,Trigger1M)),NA())</f>
        <v>2.2570349565395609E-3</v>
      </c>
      <c r="K637" s="44">
        <f>IFERROR(_xll.qlIndexFixing(Index3M,H637,TRUE,_xll.ohTrigger(RecalcTrigger,Trigger3M)),NA())</f>
        <v>3.7985018905136681E-3</v>
      </c>
      <c r="L637" s="44">
        <f>IFERROR(_xll.qlIndexFixing(Index6M,$H637,TRUE,_xll.ohTrigger(RecalcTrigger,Trigger6M)),NA())</f>
        <v>5.7105198312851742E-3</v>
      </c>
      <c r="M637" s="145">
        <f>IFERROR(_xll.qlIndexFixing(Index1Y,$H637,TRUE,_xll.ohTrigger(RecalcTrigger,Trigger1Y)),NA())</f>
        <v>7.6439396446150391E-3</v>
      </c>
      <c r="N637" s="144">
        <f>IFERROR(_xll.qlIndexFixing(ONIndex1M,I637,TRUE,_xll.ohTrigger(RecalcTrigger,Trigger1M)),NA())</f>
        <v>2.157681303867065E-3</v>
      </c>
      <c r="O637" s="44">
        <f>IFERROR(_xll.qlIndexFixing(ONIndex3M,I637,TRUE,_xll.ohTrigger(RecalcTrigger,Trigger3M)),NA())</f>
        <v>3.4391914469100726E-3</v>
      </c>
      <c r="P637" s="44">
        <f>IFERROR(_xll.qlIndexFixing(ONIndex6M,I637,TRUE,_xll.ohTrigger(RecalcTrigger,Trigger6M)),NA())</f>
        <v>4.9840439477133458E-3</v>
      </c>
      <c r="Q637" s="145">
        <f>IFERROR(_xll.qlIndexFixing(ONIndex1Y,I637,TRUE,_xll.ohTrigger(RecalcTrigger,Trigger1Y)),NA())</f>
        <v>6.220965233749709E-3</v>
      </c>
    </row>
    <row r="638" spans="2:17" x14ac:dyDescent="0.2">
      <c r="B638" s="39" t="s">
        <v>42</v>
      </c>
      <c r="D638" s="42">
        <f>_xll.qlCalendarAdvance(Calendar,$D637,B638,"f",FALSE)</f>
        <v>44285</v>
      </c>
      <c r="E638" s="139">
        <f>_xll.qlInterestRateIndexValueDate(IndexON,D638)</f>
        <v>44285</v>
      </c>
      <c r="F638" s="155">
        <f>IFERROR(_xll.qlIndexFixing(IndexON,D638,TRUE,_xll.ohTrigger(RecalcTrigger,TriggerON)),NA())</f>
        <v>2.1155526395499891E-3</v>
      </c>
      <c r="H638" s="42">
        <f>_xll.qlCalendarAdvance(Calendar,$H637,B638,"f",FALSE)</f>
        <v>44285</v>
      </c>
      <c r="I638" s="139">
        <f>_xll.qlInterestRateIndexValueDate(Index1M,$H638)</f>
        <v>44287</v>
      </c>
      <c r="J638" s="144">
        <f>IFERROR(_xll.qlIndexFixing(Index1M,$H638,TRUE,_xll.ohTrigger(RecalcTrigger,Trigger1M)),NA())</f>
        <v>2.3173723878908148E-3</v>
      </c>
      <c r="K638" s="44">
        <f>IFERROR(_xll.qlIndexFixing(Index3M,H638,TRUE,_xll.ohTrigger(RecalcTrigger,Trigger3M)),NA())</f>
        <v>3.854277424077322E-3</v>
      </c>
      <c r="L638" s="44">
        <f>IFERROR(_xll.qlIndexFixing(Index6M,$H638,TRUE,_xll.ohTrigger(RecalcTrigger,Trigger6M)),NA())</f>
        <v>5.7544816546246736E-3</v>
      </c>
      <c r="M638" s="145">
        <f>IFERROR(_xll.qlIndexFixing(Index1Y,$H638,TRUE,_xll.ohTrigger(RecalcTrigger,Trigger1Y)),NA())</f>
        <v>7.6972202139528097E-3</v>
      </c>
      <c r="N638" s="144">
        <f>IFERROR(_xll.qlIndexFixing(ONIndex1M,I638,TRUE,_xll.ohTrigger(RecalcTrigger,Trigger1M)),NA())</f>
        <v>2.2352797297120475E-3</v>
      </c>
      <c r="O638" s="44">
        <f>IFERROR(_xll.qlIndexFixing(ONIndex3M,I638,TRUE,_xll.ohTrigger(RecalcTrigger,Trigger3M)),NA())</f>
        <v>3.5172273803052434E-3</v>
      </c>
      <c r="P638" s="44">
        <f>IFERROR(_xll.qlIndexFixing(ONIndex6M,I638,TRUE,_xll.ohTrigger(RecalcTrigger,Trigger6M)),NA())</f>
        <v>5.0593236313201118E-3</v>
      </c>
      <c r="Q638" s="145">
        <f>IFERROR(_xll.qlIndexFixing(ONIndex1Y,I638,TRUE,_xll.ohTrigger(RecalcTrigger,Trigger1Y)),NA())</f>
        <v>6.2959978278875894E-3</v>
      </c>
    </row>
    <row r="639" spans="2:17" x14ac:dyDescent="0.2">
      <c r="B639" s="39" t="s">
        <v>42</v>
      </c>
      <c r="D639" s="42">
        <f>_xll.qlCalendarAdvance(Calendar,$D638,B639,"f",FALSE)</f>
        <v>44292</v>
      </c>
      <c r="E639" s="139">
        <f>_xll.qlInterestRateIndexValueDate(IndexON,D639)</f>
        <v>44292</v>
      </c>
      <c r="F639" s="155">
        <f>IFERROR(_xll.qlIndexFixing(IndexON,D639,TRUE,_xll.ohTrigger(RecalcTrigger,TriggerON)),NA())</f>
        <v>2.1774899079041177E-3</v>
      </c>
      <c r="H639" s="42">
        <f>_xll.qlCalendarAdvance(Calendar,$H638,B639,"f",FALSE)</f>
        <v>44292</v>
      </c>
      <c r="I639" s="139">
        <f>_xll.qlInterestRateIndexValueDate(Index1M,$H639)</f>
        <v>44294</v>
      </c>
      <c r="J639" s="144">
        <f>IFERROR(_xll.qlIndexFixing(Index1M,$H639,TRUE,_xll.ohTrigger(RecalcTrigger,Trigger1M)),NA())</f>
        <v>2.3776870790873095E-3</v>
      </c>
      <c r="K639" s="44">
        <f>IFERROR(_xll.qlIndexFixing(Index3M,H639,TRUE,_xll.ohTrigger(RecalcTrigger,Trigger3M)),NA())</f>
        <v>3.9142156767268347E-3</v>
      </c>
      <c r="L639" s="44">
        <f>IFERROR(_xll.qlIndexFixing(Index6M,$H639,TRUE,_xll.ohTrigger(RecalcTrigger,Trigger6M)),NA())</f>
        <v>5.8100598229357588E-3</v>
      </c>
      <c r="M639" s="145">
        <f>IFERROR(_xll.qlIndexFixing(Index1Y,$H639,TRUE,_xll.ohTrigger(RecalcTrigger,Trigger1Y)),NA())</f>
        <v>7.7503315711140355E-3</v>
      </c>
      <c r="N639" s="144">
        <f>IFERROR(_xll.qlIndexFixing(ONIndex1M,I639,TRUE,_xll.ohTrigger(RecalcTrigger,Trigger1M)),NA())</f>
        <v>2.2783797053005372E-3</v>
      </c>
      <c r="O639" s="44">
        <f>IFERROR(_xll.qlIndexFixing(ONIndex3M,I639,TRUE,_xll.ohTrigger(RecalcTrigger,Trigger3M)),NA())</f>
        <v>3.5605126892424011E-3</v>
      </c>
      <c r="P639" s="44">
        <f>IFERROR(_xll.qlIndexFixing(ONIndex6M,I639,TRUE,_xll.ohTrigger(RecalcTrigger,Trigger6M)),NA())</f>
        <v>5.101018838846727E-3</v>
      </c>
      <c r="Q639" s="145">
        <f>IFERROR(_xll.qlIndexFixing(ONIndex1Y,I639,TRUE,_xll.ohTrigger(RecalcTrigger,Trigger1Y)),NA())</f>
        <v>6.3375789525110804E-3</v>
      </c>
    </row>
    <row r="640" spans="2:17" x14ac:dyDescent="0.2">
      <c r="B640" s="39" t="s">
        <v>42</v>
      </c>
      <c r="D640" s="42">
        <f>_xll.qlCalendarAdvance(Calendar,$D639,B640,"f",FALSE)</f>
        <v>44299</v>
      </c>
      <c r="E640" s="139">
        <f>_xll.qlInterestRateIndexValueDate(IndexON,D640)</f>
        <v>44299</v>
      </c>
      <c r="F640" s="155">
        <f>IFERROR(_xll.qlIndexFixing(IndexON,D640,TRUE,_xll.ohTrigger(RecalcTrigger,TriggerON)),NA())</f>
        <v>2.2394880156717534E-3</v>
      </c>
      <c r="H640" s="42">
        <f>_xll.qlCalendarAdvance(Calendar,$H639,B640,"f",FALSE)</f>
        <v>44299</v>
      </c>
      <c r="I640" s="139">
        <f>_xll.qlInterestRateIndexValueDate(Index1M,$H640)</f>
        <v>44301</v>
      </c>
      <c r="J640" s="144">
        <f>IFERROR(_xll.qlIndexFixing(Index1M,$H640,TRUE,_xll.ohTrigger(RecalcTrigger,Trigger1M)),NA())</f>
        <v>2.4379734176535606E-3</v>
      </c>
      <c r="K640" s="44">
        <f>IFERROR(_xll.qlIndexFixing(Index3M,H640,TRUE,_xll.ohTrigger(RecalcTrigger,Trigger3M)),NA())</f>
        <v>3.9740147706812303E-3</v>
      </c>
      <c r="L640" s="44">
        <f>IFERROR(_xll.qlIndexFixing(Index6M,$H640,TRUE,_xll.ohTrigger(RecalcTrigger,Trigger6M)),NA())</f>
        <v>5.8653677607339045E-3</v>
      </c>
      <c r="M640" s="145">
        <f>IFERROR(_xll.qlIndexFixing(Index1Y,$H640,TRUE,_xll.ohTrigger(RecalcTrigger,Trigger1Y)),NA())</f>
        <v>7.8182005725005929E-3</v>
      </c>
      <c r="N640" s="144">
        <f>IFERROR(_xll.qlIndexFixing(ONIndex1M,I640,TRUE,_xll.ohTrigger(RecalcTrigger,Trigger1M)),NA())</f>
        <v>2.3387025485810398E-3</v>
      </c>
      <c r="O640" s="44">
        <f>IFERROR(_xll.qlIndexFixing(ONIndex3M,I640,TRUE,_xll.ohTrigger(RecalcTrigger,Trigger3M)),NA())</f>
        <v>3.6210248662715827E-3</v>
      </c>
      <c r="P640" s="44">
        <f>IFERROR(_xll.qlIndexFixing(ONIndex6M,I640,TRUE,_xll.ohTrigger(RecalcTrigger,Trigger6M)),NA())</f>
        <v>5.1592339176043112E-3</v>
      </c>
      <c r="Q640" s="145">
        <f>IFERROR(_xll.qlIndexFixing(ONIndex1Y,I640,TRUE,_xll.ohTrigger(RecalcTrigger,Trigger1Y)),NA())</f>
        <v>6.3956626688277396E-3</v>
      </c>
    </row>
    <row r="641" spans="2:17" x14ac:dyDescent="0.2">
      <c r="B641" s="39" t="s">
        <v>42</v>
      </c>
      <c r="D641" s="42">
        <f>_xll.qlCalendarAdvance(Calendar,$D640,B641,"f",FALSE)</f>
        <v>44306</v>
      </c>
      <c r="E641" s="139">
        <f>_xll.qlInterestRateIndexValueDate(IndexON,D641)</f>
        <v>44306</v>
      </c>
      <c r="F641" s="155">
        <f>IFERROR(_xll.qlIndexFixing(IndexON,D641,TRUE,_xll.ohTrigger(RecalcTrigger,TriggerON)),NA())</f>
        <v>2.3015420128125186E-3</v>
      </c>
      <c r="H641" s="42">
        <f>_xll.qlCalendarAdvance(Calendar,$H640,B641,"f",FALSE)</f>
        <v>44306</v>
      </c>
      <c r="I641" s="139">
        <f>_xll.qlInterestRateIndexValueDate(Index1M,$H641)</f>
        <v>44308</v>
      </c>
      <c r="J641" s="144">
        <f>IFERROR(_xll.qlIndexFixing(Index1M,$H641,TRUE,_xll.ohTrigger(RecalcTrigger,Trigger1M)),NA())</f>
        <v>2.4982257909941796E-3</v>
      </c>
      <c r="K641" s="44">
        <f>IFERROR(_xll.qlIndexFixing(Index3M,H641,TRUE,_xll.ohTrigger(RecalcTrigger,Trigger3M)),NA())</f>
        <v>4.0336680773123135E-3</v>
      </c>
      <c r="L641" s="44">
        <f>IFERROR(_xll.qlIndexFixing(Index6M,$H641,TRUE,_xll.ohTrigger(RecalcTrigger,Trigger6M)),NA())</f>
        <v>5.9203984186311526E-3</v>
      </c>
      <c r="M641" s="145">
        <f>IFERROR(_xll.qlIndexFixing(Index1Y,$H641,TRUE,_xll.ohTrigger(RecalcTrigger,Trigger1Y)),NA())</f>
        <v>7.8560634322648992E-3</v>
      </c>
      <c r="N641" s="144">
        <f>IFERROR(_xll.qlIndexFixing(ONIndex1M,I641,TRUE,_xll.ohTrigger(RecalcTrigger,Trigger1M)),NA())</f>
        <v>2.3990003391816117E-3</v>
      </c>
      <c r="O641" s="44">
        <f>IFERROR(_xll.qlIndexFixing(ONIndex3M,I641,TRUE,_xll.ohTrigger(RecalcTrigger,Trigger3M)),NA())</f>
        <v>3.6814292597586729E-3</v>
      </c>
      <c r="P641" s="44">
        <f>IFERROR(_xll.qlIndexFixing(ONIndex6M,I641,TRUE,_xll.ohTrigger(RecalcTrigger,Trigger6M)),NA())</f>
        <v>5.2172580777209987E-3</v>
      </c>
      <c r="Q641" s="145">
        <f>IFERROR(_xll.qlIndexFixing(ONIndex1Y,I641,TRUE,_xll.ohTrigger(RecalcTrigger,Trigger1Y)),NA())</f>
        <v>6.4535891009587232E-3</v>
      </c>
    </row>
    <row r="642" spans="2:17" x14ac:dyDescent="0.2">
      <c r="B642" s="39" t="s">
        <v>42</v>
      </c>
      <c r="D642" s="42">
        <f>_xll.qlCalendarAdvance(Calendar,$D641,B642,"f",FALSE)</f>
        <v>44313</v>
      </c>
      <c r="E642" s="139">
        <f>_xll.qlInterestRateIndexValueDate(IndexON,D642)</f>
        <v>44313</v>
      </c>
      <c r="F642" s="155">
        <f>IFERROR(_xll.qlIndexFixing(IndexON,D642,TRUE,_xll.ohTrigger(RecalcTrigger,TriggerON)),NA())</f>
        <v>2.3636469489662915E-3</v>
      </c>
      <c r="H642" s="42">
        <f>_xll.qlCalendarAdvance(Calendar,$H641,B642,"f",FALSE)</f>
        <v>44313</v>
      </c>
      <c r="I642" s="139">
        <f>_xll.qlInterestRateIndexValueDate(Index1M,$H642)</f>
        <v>44315</v>
      </c>
      <c r="J642" s="144">
        <f>IFERROR(_xll.qlIndexFixing(Index1M,$H642,TRUE,_xll.ohTrigger(RecalcTrigger,Trigger1M)),NA())</f>
        <v>2.5584385863988701E-3</v>
      </c>
      <c r="K642" s="44">
        <f>IFERROR(_xll.qlIndexFixing(Index3M,H642,TRUE,_xll.ohTrigger(RecalcTrigger,Trigger3M)),NA())</f>
        <v>4.0931689676036278E-3</v>
      </c>
      <c r="L642" s="44">
        <f>IFERROR(_xll.qlIndexFixing(Index6M,$H642,TRUE,_xll.ohTrigger(RecalcTrigger,Trigger6M)),NA())</f>
        <v>5.9751447465672949E-3</v>
      </c>
      <c r="M642" s="145">
        <f>IFERROR(_xll.qlIndexFixing(Index1Y,$H642,TRUE,_xll.ohTrigger(RecalcTrigger,Trigger1Y)),NA())</f>
        <v>7.9086926626608742E-3</v>
      </c>
      <c r="N642" s="144">
        <f>IFERROR(_xll.qlIndexFixing(ONIndex1M,I642,TRUE,_xll.ohTrigger(RecalcTrigger,Trigger1M)),NA())</f>
        <v>2.4592674660706138E-3</v>
      </c>
      <c r="O642" s="44">
        <f>IFERROR(_xll.qlIndexFixing(ONIndex3M,I642,TRUE,_xll.ohTrigger(RecalcTrigger,Trigger3M)),NA())</f>
        <v>3.741719253875786E-3</v>
      </c>
      <c r="P642" s="44">
        <f>IFERROR(_xll.qlIndexFixing(ONIndex6M,I642,TRUE,_xll.ohTrigger(RecalcTrigger,Trigger6M)),NA())</f>
        <v>5.2750843133608782E-3</v>
      </c>
      <c r="Q642" s="145">
        <f>IFERROR(_xll.qlIndexFixing(ONIndex1Y,I642,TRUE,_xll.ohTrigger(RecalcTrigger,Trigger1Y)),NA())</f>
        <v>6.5113518574566598E-3</v>
      </c>
    </row>
    <row r="643" spans="2:17" x14ac:dyDescent="0.2">
      <c r="B643" s="39" t="s">
        <v>42</v>
      </c>
      <c r="D643" s="42">
        <f>_xll.qlCalendarAdvance(Calendar,$D642,B643,"f",FALSE)</f>
        <v>44320</v>
      </c>
      <c r="E643" s="139">
        <f>_xll.qlInterestRateIndexValueDate(IndexON,D643)</f>
        <v>44320</v>
      </c>
      <c r="F643" s="155">
        <f>IFERROR(_xll.qlIndexFixing(IndexON,D643,TRUE,_xll.ohTrigger(RecalcTrigger,TriggerON)),NA())</f>
        <v>2.4257978740926944E-3</v>
      </c>
      <c r="H643" s="42">
        <f>_xll.qlCalendarAdvance(Calendar,$H642,B643,"f",FALSE)</f>
        <v>44320</v>
      </c>
      <c r="I643" s="139">
        <f>_xll.qlInterestRateIndexValueDate(Index1M,$H643)</f>
        <v>44322</v>
      </c>
      <c r="J643" s="144">
        <f>IFERROR(_xll.qlIndexFixing(Index1M,$H643,TRUE,_xll.ohTrigger(RecalcTrigger,Trigger1M)),NA())</f>
        <v>2.6186061910424274E-3</v>
      </c>
      <c r="K643" s="44">
        <f>IFERROR(_xll.qlIndexFixing(Index3M,H643,TRUE,_xll.ohTrigger(RecalcTrigger,Trigger3M)),NA())</f>
        <v>4.1567412508169499E-3</v>
      </c>
      <c r="L643" s="44">
        <f>IFERROR(_xll.qlIndexFixing(Index6M,$H643,TRUE,_xll.ohTrigger(RecalcTrigger,Trigger6M)),NA())</f>
        <v>6.0410981782483249E-3</v>
      </c>
      <c r="M643" s="145">
        <f>IFERROR(_xll.qlIndexFixing(Index1Y,$H643,TRUE,_xll.ohTrigger(RecalcTrigger,Trigger1Y)),NA())</f>
        <v>7.9611701337503581E-3</v>
      </c>
      <c r="N643" s="144">
        <f>IFERROR(_xll.qlIndexFixing(ONIndex1M,I643,TRUE,_xll.ohTrigger(RecalcTrigger,Trigger1M)),NA())</f>
        <v>2.5194983182963426E-3</v>
      </c>
      <c r="O643" s="44">
        <f>IFERROR(_xll.qlIndexFixing(ONIndex3M,I643,TRUE,_xll.ohTrigger(RecalcTrigger,Trigger3M)),NA())</f>
        <v>3.8018882330348447E-3</v>
      </c>
      <c r="P643" s="44">
        <f>IFERROR(_xll.qlIndexFixing(ONIndex6M,I643,TRUE,_xll.ohTrigger(RecalcTrigger,Trigger6M)),NA())</f>
        <v>5.3327056189278466E-3</v>
      </c>
      <c r="Q643" s="145">
        <f>IFERROR(_xll.qlIndexFixing(ONIndex1Y,I643,TRUE,_xll.ohTrigger(RecalcTrigger,Trigger1Y)),NA())</f>
        <v>6.5689445467143059E-3</v>
      </c>
    </row>
    <row r="644" spans="2:17" x14ac:dyDescent="0.2">
      <c r="B644" s="39" t="s">
        <v>42</v>
      </c>
      <c r="D644" s="42">
        <f>_xll.qlCalendarAdvance(Calendar,$D643,B644,"f",FALSE)</f>
        <v>44327</v>
      </c>
      <c r="E644" s="139">
        <f>_xll.qlInterestRateIndexValueDate(IndexON,D644)</f>
        <v>44327</v>
      </c>
      <c r="F644" s="155">
        <f>IFERROR(_xll.qlIndexFixing(IndexON,D644,TRUE,_xll.ohTrigger(RecalcTrigger,TriggerON)),NA())</f>
        <v>2.4879898380714138E-3</v>
      </c>
      <c r="H644" s="42">
        <f>_xll.qlCalendarAdvance(Calendar,$H643,B644,"f",FALSE)</f>
        <v>44327</v>
      </c>
      <c r="I644" s="139">
        <f>_xll.qlInterestRateIndexValueDate(Index1M,$H644)</f>
        <v>44329</v>
      </c>
      <c r="J644" s="144">
        <f>IFERROR(_xll.qlIndexFixing(Index1M,$H644,TRUE,_xll.ohTrigger(RecalcTrigger,Trigger1M)),NA())</f>
        <v>2.6787229919672528E-3</v>
      </c>
      <c r="K644" s="44">
        <f>IFERROR(_xll.qlIndexFixing(Index3M,H644,TRUE,_xll.ohTrigger(RecalcTrigger,Trigger3M)),NA())</f>
        <v>4.2159049888873777E-3</v>
      </c>
      <c r="L644" s="44">
        <f>IFERROR(_xll.qlIndexFixing(Index6M,$H644,TRUE,_xll.ohTrigger(RecalcTrigger,Trigger6M)),NA())</f>
        <v>6.0951859343682715E-3</v>
      </c>
      <c r="M644" s="145">
        <f>IFERROR(_xll.qlIndexFixing(Index1Y,$H644,TRUE,_xll.ohTrigger(RecalcTrigger,Trigger1Y)),NA())</f>
        <v>8.0135005435914026E-3</v>
      </c>
      <c r="N644" s="144">
        <f>IFERROR(_xll.qlIndexFixing(ONIndex1M,I644,TRUE,_xll.ohTrigger(RecalcTrigger,Trigger1M)),NA())</f>
        <v>2.579687284827159E-3</v>
      </c>
      <c r="O644" s="44">
        <f>IFERROR(_xll.qlIndexFixing(ONIndex3M,I644,TRUE,_xll.ohTrigger(RecalcTrigger,Trigger3M)),NA())</f>
        <v>3.8619295815678356E-3</v>
      </c>
      <c r="P644" s="44">
        <f>IFERROR(_xll.qlIndexFixing(ONIndex6M,I644,TRUE,_xll.ohTrigger(RecalcTrigger,Trigger6M)),NA())</f>
        <v>5.3901149887458644E-3</v>
      </c>
      <c r="Q644" s="145">
        <f>IFERROR(_xll.qlIndexFixing(ONIndex1Y,I644,TRUE,_xll.ohTrigger(RecalcTrigger,Trigger1Y)),NA())</f>
        <v>6.6263607772043542E-3</v>
      </c>
    </row>
    <row r="645" spans="2:17" x14ac:dyDescent="0.2">
      <c r="B645" s="39" t="s">
        <v>42</v>
      </c>
      <c r="D645" s="42">
        <f>_xll.qlCalendarAdvance(Calendar,$D644,B645,"f",FALSE)</f>
        <v>44334</v>
      </c>
      <c r="E645" s="139">
        <f>_xll.qlInterestRateIndexValueDate(IndexON,D645)</f>
        <v>44334</v>
      </c>
      <c r="F645" s="155">
        <f>IFERROR(_xll.qlIndexFixing(IndexON,D645,TRUE,_xll.ohTrigger(RecalcTrigger,TriggerON)),NA())</f>
        <v>2.5502178906222639E-3</v>
      </c>
      <c r="H645" s="42">
        <f>_xll.qlCalendarAdvance(Calendar,$H644,B645,"f",FALSE)</f>
        <v>44334</v>
      </c>
      <c r="I645" s="139">
        <f>_xll.qlInterestRateIndexValueDate(Index1M,$H645)</f>
        <v>44336</v>
      </c>
      <c r="J645" s="144">
        <f>IFERROR(_xll.qlIndexFixing(Index1M,$H645,TRUE,_xll.ohTrigger(RecalcTrigger,Trigger1M)),NA())</f>
        <v>2.7387833761058356E-3</v>
      </c>
      <c r="K645" s="44">
        <f>IFERROR(_xll.qlIndexFixing(Index3M,H645,TRUE,_xll.ohTrigger(RecalcTrigger,Trigger3M)),NA())</f>
        <v>4.2748959553468753E-3</v>
      </c>
      <c r="L645" s="44">
        <f>IFERROR(_xll.qlIndexFixing(Index6M,$H645,TRUE,_xll.ohTrigger(RecalcTrigger,Trigger6M)),NA())</f>
        <v>6.1489667034941133E-3</v>
      </c>
      <c r="M645" s="145">
        <f>IFERROR(_xll.qlIndexFixing(Index1Y,$H645,TRUE,_xll.ohTrigger(RecalcTrigger,Trigger1Y)),NA())</f>
        <v>8.0656887242341654E-3</v>
      </c>
      <c r="N645" s="144">
        <f>IFERROR(_xll.qlIndexFixing(ONIndex1M,I645,TRUE,_xll.ohTrigger(RecalcTrigger,Trigger1M)),NA())</f>
        <v>2.6398287549511679E-3</v>
      </c>
      <c r="O645" s="44">
        <f>IFERROR(_xll.qlIndexFixing(ONIndex3M,I645,TRUE,_xll.ohTrigger(RecalcTrigger,Trigger3M)),NA())</f>
        <v>3.9218366837268093E-3</v>
      </c>
      <c r="P645" s="44">
        <f>IFERROR(_xll.qlIndexFixing(ONIndex6M,I645,TRUE,_xll.ohTrigger(RecalcTrigger,Trigger6M)),NA())</f>
        <v>5.4473054169790203E-3</v>
      </c>
      <c r="Q645" s="145">
        <f>IFERROR(_xll.qlIndexFixing(ONIndex1Y,I645,TRUE,_xll.ohTrigger(RecalcTrigger,Trigger1Y)),NA())</f>
        <v>6.6835941573994972E-3</v>
      </c>
    </row>
    <row r="646" spans="2:17" x14ac:dyDescent="0.2">
      <c r="B646" s="39" t="s">
        <v>42</v>
      </c>
      <c r="D646" s="42">
        <f>_xll.qlCalendarAdvance(Calendar,$D645,B646,"f",FALSE)</f>
        <v>44341</v>
      </c>
      <c r="E646" s="139">
        <f>_xll.qlInterestRateIndexValueDate(IndexON,D646)</f>
        <v>44341</v>
      </c>
      <c r="F646" s="155">
        <f>IFERROR(_xll.qlIndexFixing(IndexON,D646,TRUE,_xll.ohTrigger(RecalcTrigger,TriggerON)),NA())</f>
        <v>2.612477081624931E-3</v>
      </c>
      <c r="H646" s="42">
        <f>_xll.qlCalendarAdvance(Calendar,$H645,B646,"f",FALSE)</f>
        <v>44341</v>
      </c>
      <c r="I646" s="139">
        <f>_xll.qlInterestRateIndexValueDate(Index1M,$H646)</f>
        <v>44343</v>
      </c>
      <c r="J646" s="144">
        <f>IFERROR(_xll.qlIndexFixing(Index1M,$H646,TRUE,_xll.ohTrigger(RecalcTrigger,Trigger1M)),NA())</f>
        <v>2.7987817302732587E-3</v>
      </c>
      <c r="K646" s="44">
        <f>IFERROR(_xll.qlIndexFixing(Index3M,H646,TRUE,_xll.ohTrigger(RecalcTrigger,Trigger3M)),NA())</f>
        <v>4.3337075194803338E-3</v>
      </c>
      <c r="L646" s="44">
        <f>IFERROR(_xll.qlIndexFixing(Index6M,$H646,TRUE,_xll.ohTrigger(RecalcTrigger,Trigger6M)),NA())</f>
        <v>6.2024334320896005E-3</v>
      </c>
      <c r="M646" s="145">
        <f>IFERROR(_xll.qlIndexFixing(Index1Y,$H646,TRUE,_xll.ohTrigger(RecalcTrigger,Trigger1Y)),NA())</f>
        <v>8.1177396417491596E-3</v>
      </c>
      <c r="N646" s="144">
        <f>IFERROR(_xll.qlIndexFixing(ONIndex1M,I646,TRUE,_xll.ohTrigger(RecalcTrigger,Trigger1M)),NA())</f>
        <v>2.6999171174768577E-3</v>
      </c>
      <c r="O646" s="44">
        <f>IFERROR(_xll.qlIndexFixing(ONIndex3M,I646,TRUE,_xll.ohTrigger(RecalcTrigger,Trigger3M)),NA())</f>
        <v>3.9816029238437523E-3</v>
      </c>
      <c r="P646" s="44">
        <f>IFERROR(_xll.qlIndexFixing(ONIndex6M,I646,TRUE,_xll.ohTrigger(RecalcTrigger,Trigger6M)),NA())</f>
        <v>5.504269898031211E-3</v>
      </c>
      <c r="Q646" s="145">
        <f>IFERROR(_xll.qlIndexFixing(ONIndex1Y,I646,TRUE,_xll.ohTrigger(RecalcTrigger,Trigger1Y)),NA())</f>
        <v>6.7406382956924915E-3</v>
      </c>
    </row>
    <row r="647" spans="2:17" x14ac:dyDescent="0.2">
      <c r="B647" s="39" t="s">
        <v>42</v>
      </c>
      <c r="D647" s="42">
        <f>_xll.qlCalendarAdvance(Calendar,$D646,B647,"f",FALSE)</f>
        <v>44348</v>
      </c>
      <c r="E647" s="139">
        <f>_xll.qlInterestRateIndexValueDate(IndexON,D647)</f>
        <v>44348</v>
      </c>
      <c r="F647" s="155">
        <f>IFERROR(_xll.qlIndexFixing(IndexON,D647,TRUE,_xll.ohTrigger(RecalcTrigger,TriggerON)),NA())</f>
        <v>2.6747624609591014E-3</v>
      </c>
      <c r="H647" s="42">
        <f>_xll.qlCalendarAdvance(Calendar,$H646,B647,"f",FALSE)</f>
        <v>44348</v>
      </c>
      <c r="I647" s="139">
        <f>_xll.qlInterestRateIndexValueDate(Index1M,$H647)</f>
        <v>44350</v>
      </c>
      <c r="J647" s="144">
        <f>IFERROR(_xll.qlIndexFixing(Index1M,$H647,TRUE,_xll.ohTrigger(RecalcTrigger,Trigger1M)),NA())</f>
        <v>2.8587124411597054E-3</v>
      </c>
      <c r="K647" s="44">
        <f>IFERROR(_xll.qlIndexFixing(Index3M,H647,TRUE,_xll.ohTrigger(RecalcTrigger,Trigger3M)),NA())</f>
        <v>4.3923330502042461E-3</v>
      </c>
      <c r="L647" s="44">
        <f>IFERROR(_xll.qlIndexFixing(Index6M,$H647,TRUE,_xll.ohTrigger(RecalcTrigger,Trigger6M)),NA())</f>
        <v>6.2443646392566984E-3</v>
      </c>
      <c r="M647" s="145">
        <f>IFERROR(_xll.qlIndexFixing(Index1Y,$H647,TRUE,_xll.ohTrigger(RecalcTrigger,Trigger1Y)),NA())</f>
        <v>8.1696583962555074E-3</v>
      </c>
      <c r="N647" s="144">
        <f>IFERROR(_xll.qlIndexFixing(ONIndex1M,I647,TRUE,_xll.ohTrigger(RecalcTrigger,Trigger1M)),NA())</f>
        <v>2.7599467615324613E-3</v>
      </c>
      <c r="O647" s="44">
        <f>IFERROR(_xll.qlIndexFixing(ONIndex3M,I647,TRUE,_xll.ohTrigger(RecalcTrigger,Trigger3M)),NA())</f>
        <v>4.0412216861707151E-3</v>
      </c>
      <c r="P647" s="44">
        <f>IFERROR(_xll.qlIndexFixing(ONIndex6M,I647,TRUE,_xll.ohTrigger(RecalcTrigger,Trigger6M)),NA())</f>
        <v>5.5610014261464613E-3</v>
      </c>
      <c r="Q647" s="145">
        <f>IFERROR(_xll.qlIndexFixing(ONIndex1Y,I647,TRUE,_xll.ohTrigger(RecalcTrigger,Trigger1Y)),NA())</f>
        <v>6.7974868006359657E-3</v>
      </c>
    </row>
    <row r="648" spans="2:17" x14ac:dyDescent="0.2">
      <c r="B648" s="39" t="s">
        <v>42</v>
      </c>
      <c r="D648" s="42">
        <f>_xll.qlCalendarAdvance(Calendar,$D647,B648,"f",FALSE)</f>
        <v>44355</v>
      </c>
      <c r="E648" s="139">
        <f>_xll.qlInterestRateIndexValueDate(IndexON,D648)</f>
        <v>44355</v>
      </c>
      <c r="F648" s="155">
        <f>IFERROR(_xll.qlIndexFixing(IndexON,D648,TRUE,_xll.ohTrigger(RecalcTrigger,TriggerON)),NA())</f>
        <v>2.7370690783445895E-3</v>
      </c>
      <c r="H648" s="42">
        <f>_xll.qlCalendarAdvance(Calendar,$H647,B648,"f",FALSE)</f>
        <v>44355</v>
      </c>
      <c r="I648" s="139">
        <f>_xll.qlInterestRateIndexValueDate(Index1M,$H648)</f>
        <v>44357</v>
      </c>
      <c r="J648" s="144">
        <f>IFERROR(_xll.qlIndexFixing(Index1M,$H648,TRUE,_xll.ohTrigger(RecalcTrigger,Trigger1M)),NA())</f>
        <v>2.9185698953354544E-3</v>
      </c>
      <c r="K648" s="44">
        <f>IFERROR(_xll.qlIndexFixing(Index3M,H648,TRUE,_xll.ohTrigger(RecalcTrigger,Trigger3M)),NA())</f>
        <v>4.4507659160623585E-3</v>
      </c>
      <c r="L648" s="44">
        <f>IFERROR(_xll.qlIndexFixing(Index6M,$H648,TRUE,_xll.ohTrigger(RecalcTrigger,Trigger6M)),NA())</f>
        <v>6.2972569000364249E-3</v>
      </c>
      <c r="M648" s="145">
        <f>IFERROR(_xll.qlIndexFixing(Index1Y,$H648,TRUE,_xll.ohTrigger(RecalcTrigger,Trigger1Y)),NA())</f>
        <v>8.2214502219480953E-3</v>
      </c>
      <c r="N648" s="144">
        <f>IFERROR(_xll.qlIndexFixing(ONIndex1M,I648,TRUE,_xll.ohTrigger(RecalcTrigger,Trigger1M)),NA())</f>
        <v>2.8199120762462115E-3</v>
      </c>
      <c r="O648" s="44">
        <f>IFERROR(_xll.qlIndexFixing(ONIndex3M,I648,TRUE,_xll.ohTrigger(RecalcTrigger,Trigger3M)),NA())</f>
        <v>4.1006863550396844E-3</v>
      </c>
      <c r="P648" s="44">
        <f>IFERROR(_xll.qlIndexFixing(ONIndex6M,I648,TRUE,_xll.ohTrigger(RecalcTrigger,Trigger6M)),NA())</f>
        <v>5.6174929956487318E-3</v>
      </c>
      <c r="Q648" s="145">
        <f>IFERROR(_xll.qlIndexFixing(ONIndex1Y,I648,TRUE,_xll.ohTrigger(RecalcTrigger,Trigger1Y)),NA())</f>
        <v>6.8541332804628041E-3</v>
      </c>
    </row>
    <row r="649" spans="2:17" x14ac:dyDescent="0.2">
      <c r="B649" s="39" t="s">
        <v>42</v>
      </c>
      <c r="D649" s="42">
        <f>_xll.qlCalendarAdvance(Calendar,$D648,B649,"f",FALSE)</f>
        <v>44362</v>
      </c>
      <c r="E649" s="139">
        <f>_xll.qlInterestRateIndexValueDate(IndexON,D649)</f>
        <v>44362</v>
      </c>
      <c r="F649" s="155">
        <f>IFERROR(_xll.qlIndexFixing(IndexON,D649,TRUE,_xll.ohTrigger(RecalcTrigger,TriggerON)),NA())</f>
        <v>2.7993919837410175E-3</v>
      </c>
      <c r="H649" s="42">
        <f>_xll.qlCalendarAdvance(Calendar,$H648,B649,"f",FALSE)</f>
        <v>44362</v>
      </c>
      <c r="I649" s="139">
        <f>_xll.qlInterestRateIndexValueDate(Index1M,$H649)</f>
        <v>44364</v>
      </c>
      <c r="J649" s="144">
        <f>IFERROR(_xll.qlIndexFixing(Index1M,$H649,TRUE,_xll.ohTrigger(RecalcTrigger,Trigger1M)),NA())</f>
        <v>2.9783484792608728E-3</v>
      </c>
      <c r="K649" s="44">
        <f>IFERROR(_xll.qlIndexFixing(Index3M,H649,TRUE,_xll.ohTrigger(RecalcTrigger,Trigger3M)),NA())</f>
        <v>4.508999485232622E-3</v>
      </c>
      <c r="L649" s="44">
        <f>IFERROR(_xll.qlIndexFixing(Index6M,$H649,TRUE,_xll.ohTrigger(RecalcTrigger,Trigger6M)),NA())</f>
        <v>6.3498154625903792E-3</v>
      </c>
      <c r="M649" s="145">
        <f>IFERROR(_xll.qlIndexFixing(Index1Y,$H649,TRUE,_xll.ohTrigger(RecalcTrigger,Trigger1Y)),NA())</f>
        <v>8.2731204871258224E-3</v>
      </c>
      <c r="N649" s="144">
        <f>IFERROR(_xll.qlIndexFixing(ONIndex1M,I649,TRUE,_xll.ohTrigger(RecalcTrigger,Trigger1M)),NA())</f>
        <v>2.879807450586469E-3</v>
      </c>
      <c r="O649" s="44">
        <f>IFERROR(_xll.qlIndexFixing(ONIndex3M,I649,TRUE,_xll.ohTrigger(RecalcTrigger,Trigger3M)),NA())</f>
        <v>4.1599903148625827E-3</v>
      </c>
      <c r="P649" s="44">
        <f>IFERROR(_xll.qlIndexFixing(ONIndex6M,I649,TRUE,_xll.ohTrigger(RecalcTrigger,Trigger6M)),NA())</f>
        <v>5.6737376007820473E-3</v>
      </c>
      <c r="Q649" s="145">
        <f>IFERROR(_xll.qlIndexFixing(ONIndex1Y,I649,TRUE,_xll.ohTrigger(RecalcTrigger,Trigger1Y)),NA())</f>
        <v>6.9105713437256355E-3</v>
      </c>
    </row>
    <row r="650" spans="2:17" x14ac:dyDescent="0.2">
      <c r="B650" s="39" t="s">
        <v>42</v>
      </c>
      <c r="D650" s="42">
        <f>_xll.qlCalendarAdvance(Calendar,$D649,B650,"f",FALSE)</f>
        <v>44369</v>
      </c>
      <c r="E650" s="139">
        <f>_xll.qlInterestRateIndexValueDate(IndexON,D650)</f>
        <v>44369</v>
      </c>
      <c r="F650" s="155">
        <f>IFERROR(_xll.qlIndexFixing(IndexON,D650,TRUE,_xll.ohTrigger(RecalcTrigger,TriggerON)),NA())</f>
        <v>2.8617262268681998E-3</v>
      </c>
      <c r="H650" s="42">
        <f>_xll.qlCalendarAdvance(Calendar,$H649,B650,"f",FALSE)</f>
        <v>44369</v>
      </c>
      <c r="I650" s="139">
        <f>_xll.qlInterestRateIndexValueDate(Index1M,$H650)</f>
        <v>44371</v>
      </c>
      <c r="J650" s="144">
        <f>IFERROR(_xll.qlIndexFixing(Index1M,$H650,TRUE,_xll.ohTrigger(RecalcTrigger,Trigger1M)),NA())</f>
        <v>3.0380425792714272E-3</v>
      </c>
      <c r="K650" s="44">
        <f>IFERROR(_xll.qlIndexFixing(Index3M,H650,TRUE,_xll.ohTrigger(RecalcTrigger,Trigger3M)),NA())</f>
        <v>4.5670271255289323E-3</v>
      </c>
      <c r="L650" s="44">
        <f>IFERROR(_xll.qlIndexFixing(Index6M,$H650,TRUE,_xll.ohTrigger(RecalcTrigger,Trigger6M)),NA())</f>
        <v>6.4020333627970395E-3</v>
      </c>
      <c r="M650" s="145">
        <f>IFERROR(_xll.qlIndexFixing(Index1Y,$H650,TRUE,_xll.ohTrigger(RecalcTrigger,Trigger1Y)),NA())</f>
        <v>8.3246746942192019E-3</v>
      </c>
      <c r="N650" s="144">
        <f>IFERROR(_xll.qlIndexFixing(ONIndex1M,I650,TRUE,_xll.ohTrigger(RecalcTrigger,Trigger1M)),NA())</f>
        <v>2.9396272735215945E-3</v>
      </c>
      <c r="O650" s="44">
        <f>IFERROR(_xll.qlIndexFixing(ONIndex3M,I650,TRUE,_xll.ohTrigger(RecalcTrigger,Trigger3M)),NA())</f>
        <v>4.2191269498115247E-3</v>
      </c>
      <c r="P650" s="44">
        <f>IFERROR(_xll.qlIndexFixing(ONIndex6M,I650,TRUE,_xll.ohTrigger(RecalcTrigger,Trigger6M)),NA())</f>
        <v>5.7297282358703683E-3</v>
      </c>
      <c r="Q650" s="145">
        <f>IFERROR(_xll.qlIndexFixing(ONIndex1Y,I650,TRUE,_xll.ohTrigger(RecalcTrigger,Trigger1Y)),NA())</f>
        <v>6.9667945988172164E-3</v>
      </c>
    </row>
    <row r="651" spans="2:17" x14ac:dyDescent="0.2">
      <c r="B651" s="39" t="s">
        <v>42</v>
      </c>
      <c r="D651" s="42">
        <f>_xll.qlCalendarAdvance(Calendar,$D650,B651,"f",FALSE)</f>
        <v>44376</v>
      </c>
      <c r="E651" s="139">
        <f>_xll.qlInterestRateIndexValueDate(IndexON,D651)</f>
        <v>44376</v>
      </c>
      <c r="F651" s="155">
        <f>IFERROR(_xll.qlIndexFixing(IndexON,D651,TRUE,_xll.ohTrigger(RecalcTrigger,TriggerON)),NA())</f>
        <v>2.9240668575258866E-3</v>
      </c>
      <c r="H651" s="42">
        <f>_xll.qlCalendarAdvance(Calendar,$H650,B651,"f",FALSE)</f>
        <v>44376</v>
      </c>
      <c r="I651" s="139">
        <f>_xll.qlInterestRateIndexValueDate(Index1M,$H651)</f>
        <v>44378</v>
      </c>
      <c r="J651" s="144">
        <f>IFERROR(_xll.qlIndexFixing(Index1M,$H651,TRUE,_xll.ohTrigger(RecalcTrigger,Trigger1M)),NA())</f>
        <v>3.0976465815876764E-3</v>
      </c>
      <c r="K651" s="44">
        <f>IFERROR(_xll.qlIndexFixing(Index3M,H651,TRUE,_xll.ohTrigger(RecalcTrigger,Trigger3M)),NA())</f>
        <v>4.6248422044028658E-3</v>
      </c>
      <c r="L651" s="44">
        <f>IFERROR(_xll.qlIndexFixing(Index6M,$H651,TRUE,_xll.ohTrigger(RecalcTrigger,Trigger6M)),NA())</f>
        <v>6.4648289772082437E-3</v>
      </c>
      <c r="M651" s="145">
        <f>IFERROR(_xll.qlIndexFixing(Index1Y,$H651,TRUE,_xll.ohTrigger(RecalcTrigger,Trigger1Y)),NA())</f>
        <v>8.3761184798190422E-3</v>
      </c>
      <c r="N651" s="144">
        <f>IFERROR(_xll.qlIndexFixing(ONIndex1M,I651,TRUE,_xll.ohTrigger(RecalcTrigger,Trigger1M)),NA())</f>
        <v>2.9993659340998846E-3</v>
      </c>
      <c r="O651" s="44">
        <f>IFERROR(_xll.qlIndexFixing(ONIndex3M,I651,TRUE,_xll.ohTrigger(RecalcTrigger,Trigger3M)),NA())</f>
        <v>4.2780896442184968E-3</v>
      </c>
      <c r="P651" s="44">
        <f>IFERROR(_xll.qlIndexFixing(ONIndex6M,I651,TRUE,_xll.ohTrigger(RecalcTrigger,Trigger6M)),NA())</f>
        <v>5.7854578951577196E-3</v>
      </c>
      <c r="Q651" s="145">
        <f>IFERROR(_xll.qlIndexFixing(ONIndex1Y,I651,TRUE,_xll.ohTrigger(RecalcTrigger,Trigger1Y)),NA())</f>
        <v>7.0227966542102394E-3</v>
      </c>
    </row>
    <row r="652" spans="2:17" x14ac:dyDescent="0.2">
      <c r="B652" s="39" t="s">
        <v>42</v>
      </c>
      <c r="D652" s="42">
        <f>_xll.qlCalendarAdvance(Calendar,$D651,B652,"f",FALSE)</f>
        <v>44383</v>
      </c>
      <c r="E652" s="139">
        <f>_xll.qlInterestRateIndexValueDate(IndexON,D652)</f>
        <v>44383</v>
      </c>
      <c r="F652" s="155">
        <f>IFERROR(_xll.qlIndexFixing(IndexON,D652,TRUE,_xll.ohTrigger(RecalcTrigger,TriggerON)),NA())</f>
        <v>2.9864089255138282E-3</v>
      </c>
      <c r="H652" s="42">
        <f>_xll.qlCalendarAdvance(Calendar,$H651,B652,"f",FALSE)</f>
        <v>44383</v>
      </c>
      <c r="I652" s="139">
        <f>_xll.qlInterestRateIndexValueDate(Index1M,$H652)</f>
        <v>44385</v>
      </c>
      <c r="J652" s="144">
        <f>IFERROR(_xll.qlIndexFixing(Index1M,$H652,TRUE,_xll.ohTrigger(RecalcTrigger,Trigger1M)),NA())</f>
        <v>3.1571548723202669E-3</v>
      </c>
      <c r="K652" s="44">
        <f>IFERROR(_xll.qlIndexFixing(Index3M,H652,TRUE,_xll.ohTrigger(RecalcTrigger,Trigger3M)),NA())</f>
        <v>4.6824380889497622E-3</v>
      </c>
      <c r="L652" s="44">
        <f>IFERROR(_xll.qlIndexFixing(Index6M,$H652,TRUE,_xll.ohTrigger(RecalcTrigger,Trigger6M)),NA())</f>
        <v>6.5163212848324964E-3</v>
      </c>
      <c r="M652" s="145">
        <f>IFERROR(_xll.qlIndexFixing(Index1Y,$H652,TRUE,_xll.ohTrigger(RecalcTrigger,Trigger1Y)),NA())</f>
        <v>8.4274576147031748E-3</v>
      </c>
      <c r="N652" s="144">
        <f>IFERROR(_xll.qlIndexFixing(ONIndex1M,I652,TRUE,_xll.ohTrigger(RecalcTrigger,Trigger1M)),NA())</f>
        <v>3.0590178215295083E-3</v>
      </c>
      <c r="O652" s="44">
        <f>IFERROR(_xll.qlIndexFixing(ONIndex3M,I652,TRUE,_xll.ohTrigger(RecalcTrigger,Trigger3M)),NA())</f>
        <v>4.3368717821756775E-3</v>
      </c>
      <c r="P652" s="44">
        <f>IFERROR(_xll.qlIndexFixing(ONIndex6M,I652,TRUE,_xll.ohTrigger(RecalcTrigger,Trigger6M)),NA())</f>
        <v>5.8409195729680619E-3</v>
      </c>
      <c r="Q652" s="145">
        <f>IFERROR(_xll.qlIndexFixing(ONIndex1Y,I652,TRUE,_xll.ohTrigger(RecalcTrigger,Trigger1Y)),NA())</f>
        <v>7.0785711182175248E-3</v>
      </c>
    </row>
    <row r="653" spans="2:17" x14ac:dyDescent="0.2">
      <c r="B653" s="39" t="s">
        <v>42</v>
      </c>
      <c r="D653" s="42">
        <f>_xll.qlCalendarAdvance(Calendar,$D652,B653,"f",FALSE)</f>
        <v>44390</v>
      </c>
      <c r="E653" s="139">
        <f>_xll.qlInterestRateIndexValueDate(IndexON,D653)</f>
        <v>44390</v>
      </c>
      <c r="F653" s="155">
        <f>IFERROR(_xll.qlIndexFixing(IndexON,D653,TRUE,_xll.ohTrigger(RecalcTrigger,TriggerON)),NA())</f>
        <v>3.0487474806317749E-3</v>
      </c>
      <c r="H653" s="42">
        <f>_xll.qlCalendarAdvance(Calendar,$H652,B653,"f",FALSE)</f>
        <v>44390</v>
      </c>
      <c r="I653" s="139">
        <f>_xll.qlInterestRateIndexValueDate(Index1M,$H653)</f>
        <v>44392</v>
      </c>
      <c r="J653" s="144">
        <f>IFERROR(_xll.qlIndexFixing(Index1M,$H653,TRUE,_xll.ohTrigger(RecalcTrigger,Trigger1M)),NA())</f>
        <v>3.2165618374499494E-3</v>
      </c>
      <c r="K653" s="44">
        <f>IFERROR(_xll.qlIndexFixing(Index3M,H653,TRUE,_xll.ohTrigger(RecalcTrigger,Trigger3M)),NA())</f>
        <v>4.7398081459122006E-3</v>
      </c>
      <c r="L653" s="44">
        <f>IFERROR(_xll.qlIndexFixing(Index6M,$H653,TRUE,_xll.ohTrigger(RecalcTrigger,Trigger6M)),NA())</f>
        <v>6.5675138846828813E-3</v>
      </c>
      <c r="M653" s="145">
        <f>IFERROR(_xll.qlIndexFixing(Index1Y,$H653,TRUE,_xll.ohTrigger(RecalcTrigger,Trigger1Y)),NA())</f>
        <v>8.4786980038664451E-3</v>
      </c>
      <c r="N653" s="144">
        <f>IFERROR(_xll.qlIndexFixing(ONIndex1M,I653,TRUE,_xll.ohTrigger(RecalcTrigger,Trigger1M)),NA())</f>
        <v>3.118577324539018E-3</v>
      </c>
      <c r="O653" s="44">
        <f>IFERROR(_xll.qlIndexFixing(ONIndex3M,I653,TRUE,_xll.ohTrigger(RecalcTrigger,Trigger3M)),NA())</f>
        <v>4.3954667482548615E-3</v>
      </c>
      <c r="P653" s="44">
        <f>IFERROR(_xll.qlIndexFixing(ONIndex6M,I653,TRUE,_xll.ohTrigger(RecalcTrigger,Trigger6M)),NA())</f>
        <v>5.8961062634654837E-3</v>
      </c>
      <c r="Q653" s="145">
        <f>IFERROR(_xll.qlIndexFixing(ONIndex1Y,I653,TRUE,_xll.ohTrigger(RecalcTrigger,Trigger1Y)),NA())</f>
        <v>7.1341115993917015E-3</v>
      </c>
    </row>
    <row r="654" spans="2:17" x14ac:dyDescent="0.2">
      <c r="B654" s="39" t="s">
        <v>42</v>
      </c>
      <c r="D654" s="42">
        <f>_xll.qlCalendarAdvance(Calendar,$D653,B654,"f",FALSE)</f>
        <v>44397</v>
      </c>
      <c r="E654" s="139">
        <f>_xll.qlInterestRateIndexValueDate(IndexON,D654)</f>
        <v>44397</v>
      </c>
      <c r="F654" s="155">
        <f>IFERROR(_xll.qlIndexFixing(IndexON,D654,TRUE,_xll.ohTrigger(RecalcTrigger,TriggerON)),NA())</f>
        <v>3.1110775728393492E-3</v>
      </c>
      <c r="H654" s="42">
        <f>_xll.qlCalendarAdvance(Calendar,$H653,B654,"f",FALSE)</f>
        <v>44397</v>
      </c>
      <c r="I654" s="139">
        <f>_xll.qlInterestRateIndexValueDate(Index1M,$H654)</f>
        <v>44399</v>
      </c>
      <c r="J654" s="144">
        <f>IFERROR(_xll.qlIndexFixing(Index1M,$H654,TRUE,_xll.ohTrigger(RecalcTrigger,Trigger1M)),NA())</f>
        <v>3.2758618628500602E-3</v>
      </c>
      <c r="K654" s="44">
        <f>IFERROR(_xll.qlIndexFixing(Index3M,H654,TRUE,_xll.ohTrigger(RecalcTrigger,Trigger3M)),NA())</f>
        <v>4.7969457416834728E-3</v>
      </c>
      <c r="L654" s="44">
        <f>IFERROR(_xll.qlIndexFixing(Index6M,$H654,TRUE,_xll.ohTrigger(RecalcTrigger,Trigger6M)),NA())</f>
        <v>6.6184238442208217E-3</v>
      </c>
      <c r="M654" s="145">
        <f>IFERROR(_xll.qlIndexFixing(Index1Y,$H654,TRUE,_xll.ohTrigger(RecalcTrigger,Trigger1Y)),NA())</f>
        <v>8.5298456865472265E-3</v>
      </c>
      <c r="N654" s="144">
        <f>IFERROR(_xll.qlIndexFixing(ONIndex1M,I654,TRUE,_xll.ohTrigger(RecalcTrigger,Trigger1M)),NA())</f>
        <v>3.1780388324165187E-3</v>
      </c>
      <c r="O654" s="44">
        <f>IFERROR(_xll.qlIndexFixing(ONIndex3M,I654,TRUE,_xll.ohTrigger(RecalcTrigger,Trigger3M)),NA())</f>
        <v>4.4538679265482273E-3</v>
      </c>
      <c r="P654" s="44">
        <f>IFERROR(_xll.qlIndexFixing(ONIndex6M,I654,TRUE,_xll.ohTrigger(RecalcTrigger,Trigger6M)),NA())</f>
        <v>5.9510109610538819E-3</v>
      </c>
      <c r="Q654" s="145">
        <f>IFERROR(_xll.qlIndexFixing(ONIndex1Y,I654,TRUE,_xll.ohTrigger(RecalcTrigger,Trigger1Y)),NA())</f>
        <v>7.1894117060455898E-3</v>
      </c>
    </row>
    <row r="655" spans="2:17" x14ac:dyDescent="0.2">
      <c r="B655" s="39" t="s">
        <v>42</v>
      </c>
      <c r="D655" s="42">
        <f>_xll.qlCalendarAdvance(Calendar,$D654,B655,"f",FALSE)</f>
        <v>44404</v>
      </c>
      <c r="E655" s="139">
        <f>_xll.qlInterestRateIndexValueDate(IndexON,D655)</f>
        <v>44404</v>
      </c>
      <c r="F655" s="155">
        <f>IFERROR(_xll.qlIndexFixing(IndexON,D655,TRUE,_xll.ohTrigger(RecalcTrigger,TriggerON)),NA())</f>
        <v>3.173394251616557E-3</v>
      </c>
      <c r="H655" s="42">
        <f>_xll.qlCalendarAdvance(Calendar,$H654,B655,"f",FALSE)</f>
        <v>44404</v>
      </c>
      <c r="I655" s="139">
        <f>_xll.qlInterestRateIndexValueDate(Index1M,$H655)</f>
        <v>44406</v>
      </c>
      <c r="J655" s="144">
        <f>IFERROR(_xll.qlIndexFixing(Index1M,$H655,TRUE,_xll.ohTrigger(RecalcTrigger,Trigger1M)),NA())</f>
        <v>3.3350493342790277E-3</v>
      </c>
      <c r="K655" s="44">
        <f>IFERROR(_xll.qlIndexFixing(Index3M,H655,TRUE,_xll.ohTrigger(RecalcTrigger,Trigger3M)),NA())</f>
        <v>4.8538442423084549E-3</v>
      </c>
      <c r="L655" s="44">
        <f>IFERROR(_xll.qlIndexFixing(Index6M,$H655,TRUE,_xll.ohTrigger(RecalcTrigger,Trigger6M)),NA())</f>
        <v>6.669068585333047E-3</v>
      </c>
      <c r="M655" s="145">
        <f>IFERROR(_xll.qlIndexFixing(Index1Y,$H655,TRUE,_xll.ohTrigger(RecalcTrigger,Trigger1Y)),NA())</f>
        <v>8.5809068362567523E-3</v>
      </c>
      <c r="N655" s="144">
        <f>IFERROR(_xll.qlIndexFixing(ONIndex1M,I655,TRUE,_xll.ohTrigger(RecalcTrigger,Trigger1M)),NA())</f>
        <v>3.237396734050435E-3</v>
      </c>
      <c r="O655" s="44">
        <f>IFERROR(_xll.qlIndexFixing(ONIndex3M,I655,TRUE,_xll.ohTrigger(RecalcTrigger,Trigger3M)),NA())</f>
        <v>4.5120687013877614E-3</v>
      </c>
      <c r="P655" s="44">
        <f>IFERROR(_xll.qlIndexFixing(ONIndex6M,I655,TRUE,_xll.ohTrigger(RecalcTrigger,Trigger6M)),NA())</f>
        <v>6.0056266598174091E-3</v>
      </c>
      <c r="Q655" s="145">
        <f>IFERROR(_xll.qlIndexFixing(ONIndex1Y,I655,TRUE,_xll.ohTrigger(RecalcTrigger,Trigger1Y)),NA())</f>
        <v>7.2444650464920102E-3</v>
      </c>
    </row>
    <row r="656" spans="2:17" x14ac:dyDescent="0.2">
      <c r="B656" s="39" t="s">
        <v>42</v>
      </c>
      <c r="D656" s="42">
        <f>_xll.qlCalendarAdvance(Calendar,$D655,B656,"f",FALSE)</f>
        <v>44411</v>
      </c>
      <c r="E656" s="139">
        <f>_xll.qlInterestRateIndexValueDate(IndexON,D656)</f>
        <v>44411</v>
      </c>
      <c r="F656" s="155">
        <f>IFERROR(_xll.qlIndexFixing(IndexON,D656,TRUE,_xll.ohTrigger(RecalcTrigger,TriggerON)),NA())</f>
        <v>3.2356925670828929E-3</v>
      </c>
      <c r="H656" s="42">
        <f>_xll.qlCalendarAdvance(Calendar,$H655,B656,"f",FALSE)</f>
        <v>44411</v>
      </c>
      <c r="I656" s="139">
        <f>_xll.qlInterestRateIndexValueDate(Index1M,$H656)</f>
        <v>44413</v>
      </c>
      <c r="J656" s="144">
        <f>IFERROR(_xll.qlIndexFixing(Index1M,$H656,TRUE,_xll.ohTrigger(RecalcTrigger,Trigger1M)),NA())</f>
        <v>3.3941186373778742E-3</v>
      </c>
      <c r="K656" s="44">
        <f>IFERROR(_xll.qlIndexFixing(Index3M,H656,TRUE,_xll.ohTrigger(RecalcTrigger,Trigger3M)),NA())</f>
        <v>4.910497013493163E-3</v>
      </c>
      <c r="L656" s="44">
        <f>IFERROR(_xll.qlIndexFixing(Index6M,$H656,TRUE,_xll.ohTrigger(RecalcTrigger,Trigger6M)),NA())</f>
        <v>6.7194658843513604E-3</v>
      </c>
      <c r="M656" s="145">
        <f>IFERROR(_xll.qlIndexFixing(Index1Y,$H656,TRUE,_xll.ohTrigger(RecalcTrigger,Trigger1Y)),NA())</f>
        <v>8.6318877608075988E-3</v>
      </c>
      <c r="N656" s="144">
        <f>IFERROR(_xll.qlIndexFixing(ONIndex1M,I656,TRUE,_xll.ohTrigger(RecalcTrigger,Trigger1M)),NA())</f>
        <v>3.2966454183291916E-3</v>
      </c>
      <c r="O656" s="44">
        <f>IFERROR(_xll.qlIndexFixing(ONIndex3M,I656,TRUE,_xll.ohTrigger(RecalcTrigger,Trigger3M)),NA())</f>
        <v>4.5700624571853865E-3</v>
      </c>
      <c r="P656" s="44">
        <f>IFERROR(_xll.qlIndexFixing(ONIndex6M,I656,TRUE,_xll.ohTrigger(RecalcTrigger,Trigger6M)),NA())</f>
        <v>6.0599463542398979E-3</v>
      </c>
      <c r="Q656" s="145">
        <f>IFERROR(_xll.qlIndexFixing(ONIndex1Y,I656,TRUE,_xll.ohTrigger(RecalcTrigger,Trigger1Y)),NA())</f>
        <v>7.2992652294434635E-3</v>
      </c>
    </row>
    <row r="657" spans="2:17" x14ac:dyDescent="0.2">
      <c r="B657" s="39" t="s">
        <v>42</v>
      </c>
      <c r="D657" s="42">
        <f>_xll.qlCalendarAdvance(Calendar,$D656,B657,"f",FALSE)</f>
        <v>44418</v>
      </c>
      <c r="E657" s="139">
        <f>_xll.qlInterestRateIndexValueDate(IndexON,D657)</f>
        <v>44418</v>
      </c>
      <c r="F657" s="155">
        <f>IFERROR(_xll.qlIndexFixing(IndexON,D657,TRUE,_xll.ohTrigger(RecalcTrigger,TriggerON)),NA())</f>
        <v>3.2979675688782351E-3</v>
      </c>
      <c r="H657" s="42">
        <f>_xll.qlCalendarAdvance(Calendar,$H656,B657,"f",FALSE)</f>
        <v>44418</v>
      </c>
      <c r="I657" s="139">
        <f>_xll.qlInterestRateIndexValueDate(Index1M,$H657)</f>
        <v>44420</v>
      </c>
      <c r="J657" s="144">
        <f>IFERROR(_xll.qlIndexFixing(Index1M,$H657,TRUE,_xll.ohTrigger(RecalcTrigger,Trigger1M)),NA())</f>
        <v>3.4530641576727139E-3</v>
      </c>
      <c r="K657" s="44">
        <f>IFERROR(_xll.qlIndexFixing(Index3M,H657,TRUE,_xll.ohTrigger(RecalcTrigger,Trigger3M)),NA())</f>
        <v>4.9668974206038847E-3</v>
      </c>
      <c r="L657" s="44">
        <f>IFERROR(_xll.qlIndexFixing(Index6M,$H657,TRUE,_xll.ohTrigger(RecalcTrigger,Trigger6M)),NA())</f>
        <v>6.7696338720767083E-3</v>
      </c>
      <c r="M657" s="145">
        <f>IFERROR(_xll.qlIndexFixing(Index1Y,$H657,TRUE,_xll.ohTrigger(RecalcTrigger,Trigger1Y)),NA())</f>
        <v>8.6827949023425815E-3</v>
      </c>
      <c r="N657" s="144">
        <f>IFERROR(_xll.qlIndexFixing(ONIndex1M,I657,TRUE,_xll.ohTrigger(RecalcTrigger,Trigger1M)),NA())</f>
        <v>3.3557792745408932E-3</v>
      </c>
      <c r="O657" s="44">
        <f>IFERROR(_xll.qlIndexFixing(ONIndex3M,I657,TRUE,_xll.ohTrigger(RecalcTrigger,Trigger3M)),NA())</f>
        <v>4.6278425777934729E-3</v>
      </c>
      <c r="P657" s="44">
        <f>IFERROR(_xll.qlIndexFixing(ONIndex6M,I657,TRUE,_xll.ohTrigger(RecalcTrigger,Trigger6M)),NA())</f>
        <v>6.113963038325565E-3</v>
      </c>
      <c r="Q657" s="145">
        <f>IFERROR(_xll.qlIndexFixing(ONIndex1Y,I657,TRUE,_xll.ohTrigger(RecalcTrigger,Trigger1Y)),NA())</f>
        <v>7.3538058629729619E-3</v>
      </c>
    </row>
    <row r="658" spans="2:17" x14ac:dyDescent="0.2">
      <c r="B658" s="39" t="s">
        <v>42</v>
      </c>
      <c r="D658" s="42">
        <f>_xll.qlCalendarAdvance(Calendar,$D657,B658,"f",FALSE)</f>
        <v>44425</v>
      </c>
      <c r="E658" s="139">
        <f>_xll.qlInterestRateIndexValueDate(IndexON,D658)</f>
        <v>44425</v>
      </c>
      <c r="F658" s="155">
        <f>IFERROR(_xll.qlIndexFixing(IndexON,D658,TRUE,_xll.ohTrigger(RecalcTrigger,TriggerON)),NA())</f>
        <v>3.3602143068822699E-3</v>
      </c>
      <c r="H658" s="42">
        <f>_xll.qlCalendarAdvance(Calendar,$H657,B658,"f",FALSE)</f>
        <v>44425</v>
      </c>
      <c r="I658" s="139">
        <f>_xll.qlInterestRateIndexValueDate(Index1M,$H658)</f>
        <v>44427</v>
      </c>
      <c r="J658" s="144">
        <f>IFERROR(_xll.qlIndexFixing(Index1M,$H658,TRUE,_xll.ohTrigger(RecalcTrigger,Trigger1M)),NA())</f>
        <v>3.5118802805772509E-3</v>
      </c>
      <c r="K658" s="44">
        <f>IFERROR(_xll.qlIndexFixing(Index3M,H658,TRUE,_xll.ohTrigger(RecalcTrigger,Trigger3M)),NA())</f>
        <v>5.0230388286749998E-3</v>
      </c>
      <c r="L658" s="44">
        <f>IFERROR(_xll.qlIndexFixing(Index6M,$H658,TRUE,_xll.ohTrigger(RecalcTrigger,Trigger6M)),NA())</f>
        <v>6.8195910338006687E-3</v>
      </c>
      <c r="M658" s="145">
        <f>IFERROR(_xll.qlIndexFixing(Index1Y,$H658,TRUE,_xll.ohTrigger(RecalcTrigger,Trigger1Y)),NA())</f>
        <v>8.7336348373634586E-3</v>
      </c>
      <c r="N658" s="144">
        <f>IFERROR(_xll.qlIndexFixing(ONIndex1M,I658,TRUE,_xll.ohTrigger(RecalcTrigger,Trigger1M)),NA())</f>
        <v>3.4147926914940285E-3</v>
      </c>
      <c r="O658" s="44">
        <f>IFERROR(_xll.qlIndexFixing(ONIndex3M,I658,TRUE,_xll.ohTrigger(RecalcTrigger,Trigger3M)),NA())</f>
        <v>4.6854024478637513E-3</v>
      </c>
      <c r="P658" s="44">
        <f>IFERROR(_xll.qlIndexFixing(ONIndex6M,I658,TRUE,_xll.ohTrigger(RecalcTrigger,Trigger6M)),NA())</f>
        <v>6.167669706478307E-3</v>
      </c>
      <c r="Q658" s="145">
        <f>IFERROR(_xll.qlIndexFixing(ONIndex1Y,I658,TRUE,_xll.ohTrigger(RecalcTrigger,Trigger1Y)),NA())</f>
        <v>7.4080805557130702E-3</v>
      </c>
    </row>
    <row r="659" spans="2:17" x14ac:dyDescent="0.2">
      <c r="B659" s="39" t="s">
        <v>42</v>
      </c>
      <c r="D659" s="42">
        <f>_xll.qlCalendarAdvance(Calendar,$D658,B659,"f",FALSE)</f>
        <v>44432</v>
      </c>
      <c r="E659" s="139">
        <f>_xll.qlInterestRateIndexValueDate(IndexON,D659)</f>
        <v>44432</v>
      </c>
      <c r="F659" s="155">
        <f>IFERROR(_xll.qlIndexFixing(IndexON,D659,TRUE,_xll.ohTrigger(RecalcTrigger,TriggerON)),NA())</f>
        <v>3.4224278306549394E-3</v>
      </c>
      <c r="H659" s="42">
        <f>_xll.qlCalendarAdvance(Calendar,$H658,B659,"f",FALSE)</f>
        <v>44432</v>
      </c>
      <c r="I659" s="139">
        <f>_xll.qlInterestRateIndexValueDate(Index1M,$H659)</f>
        <v>44434</v>
      </c>
      <c r="J659" s="144">
        <f>IFERROR(_xll.qlIndexFixing(Index1M,$H659,TRUE,_xll.ohTrigger(RecalcTrigger,Trigger1M)),NA())</f>
        <v>3.5705613913977752E-3</v>
      </c>
      <c r="K659" s="44">
        <f>IFERROR(_xll.qlIndexFixing(Index3M,H659,TRUE,_xll.ohTrigger(RecalcTrigger,Trigger3M)),NA())</f>
        <v>5.0789146024098489E-3</v>
      </c>
      <c r="L659" s="44">
        <f>IFERROR(_xll.qlIndexFixing(Index6M,$H659,TRUE,_xll.ohTrigger(RecalcTrigger,Trigger6M)),NA())</f>
        <v>6.8693562093316649E-3</v>
      </c>
      <c r="M659" s="145">
        <f>IFERROR(_xll.qlIndexFixing(Index1Y,$H659,TRUE,_xll.ohTrigger(RecalcTrigger,Trigger1Y)),NA())</f>
        <v>8.7844142767609205E-3</v>
      </c>
      <c r="N659" s="144">
        <f>IFERROR(_xll.qlIndexFixing(ONIndex1M,I659,TRUE,_xll.ohTrigger(RecalcTrigger,Trigger1M)),NA())</f>
        <v>3.4736800581569582E-3</v>
      </c>
      <c r="O659" s="44">
        <f>IFERROR(_xll.qlIndexFixing(ONIndex3M,I659,TRUE,_xll.ohTrigger(RecalcTrigger,Trigger3M)),NA())</f>
        <v>4.7427354515683362E-3</v>
      </c>
      <c r="P659" s="44">
        <f>IFERROR(_xll.qlIndexFixing(ONIndex6M,I659,TRUE,_xll.ohTrigger(RecalcTrigger,Trigger6M)),NA())</f>
        <v>6.2210593529421487E-3</v>
      </c>
      <c r="Q659" s="145">
        <f>IFERROR(_xll.qlIndexFixing(ONIndex1Y,I659,TRUE,_xll.ohTrigger(RecalcTrigger,Trigger1Y)),NA())</f>
        <v>7.4620829158966728E-3</v>
      </c>
    </row>
    <row r="660" spans="2:17" x14ac:dyDescent="0.2">
      <c r="B660" s="39" t="s">
        <v>42</v>
      </c>
      <c r="D660" s="42">
        <f>_xll.qlCalendarAdvance(Calendar,$D659,B660,"f",FALSE)</f>
        <v>44439</v>
      </c>
      <c r="E660" s="139">
        <f>_xll.qlInterestRateIndexValueDate(IndexON,D660)</f>
        <v>44439</v>
      </c>
      <c r="F660" s="155">
        <f>IFERROR(_xll.qlIndexFixing(IndexON,D660,TRUE,_xll.ohTrigger(RecalcTrigger,TriggerON)),NA())</f>
        <v>3.4846031902358021E-3</v>
      </c>
      <c r="H660" s="42">
        <f>_xll.qlCalendarAdvance(Calendar,$H659,B660,"f",FALSE)</f>
        <v>44439</v>
      </c>
      <c r="I660" s="139">
        <f>_xll.qlInterestRateIndexValueDate(Index1M,$H660)</f>
        <v>44441</v>
      </c>
      <c r="J660" s="144">
        <f>IFERROR(_xll.qlIndexFixing(Index1M,$H660,TRUE,_xll.ohTrigger(RecalcTrigger,Trigger1M)),NA())</f>
        <v>3.6291018753181747E-3</v>
      </c>
      <c r="K660" s="44">
        <f>IFERROR(_xll.qlIndexFixing(Index3M,H660,TRUE,_xll.ohTrigger(RecalcTrigger,Trigger3M)),NA())</f>
        <v>5.1305625042087589E-3</v>
      </c>
      <c r="L660" s="44">
        <f>IFERROR(_xll.qlIndexFixing(Index6M,$H660,TRUE,_xll.ohTrigger(RecalcTrigger,Trigger6M)),NA())</f>
        <v>6.9012408088394784E-3</v>
      </c>
      <c r="M660" s="145">
        <f>IFERROR(_xll.qlIndexFixing(Index1Y,$H660,TRUE,_xll.ohTrigger(RecalcTrigger,Trigger1Y)),NA())</f>
        <v>8.8351400658437263E-3</v>
      </c>
      <c r="N660" s="144">
        <f>IFERROR(_xll.qlIndexFixing(ONIndex1M,I660,TRUE,_xll.ohTrigger(RecalcTrigger,Trigger1M)),NA())</f>
        <v>3.5324357637378512E-3</v>
      </c>
      <c r="O660" s="44">
        <f>IFERROR(_xll.qlIndexFixing(ONIndex3M,I660,TRUE,_xll.ohTrigger(RecalcTrigger,Trigger3M)),NA())</f>
        <v>4.7998349729994061E-3</v>
      </c>
      <c r="P660" s="44">
        <f>IFERROR(_xll.qlIndexFixing(ONIndex6M,I660,TRUE,_xll.ohTrigger(RecalcTrigger,Trigger6M)),NA())</f>
        <v>6.2741249718811787E-3</v>
      </c>
      <c r="Q660" s="145">
        <f>IFERROR(_xll.qlIndexFixing(ONIndex1Y,I660,TRUE,_xll.ohTrigger(RecalcTrigger,Trigger1Y)),NA())</f>
        <v>7.5158065519964623E-3</v>
      </c>
    </row>
    <row r="661" spans="2:17" x14ac:dyDescent="0.2">
      <c r="B661" s="39" t="s">
        <v>42</v>
      </c>
      <c r="D661" s="42">
        <f>_xll.qlCalendarAdvance(Calendar,$D660,B661,"f",FALSE)</f>
        <v>44446</v>
      </c>
      <c r="E661" s="139">
        <f>_xll.qlInterestRateIndexValueDate(IndexON,D661)</f>
        <v>44446</v>
      </c>
      <c r="F661" s="155">
        <f>IFERROR(_xll.qlIndexFixing(IndexON,D661,TRUE,_xll.ohTrigger(RecalcTrigger,TriggerON)),NA())</f>
        <v>3.5467354353446723E-3</v>
      </c>
      <c r="H661" s="42">
        <f>_xll.qlCalendarAdvance(Calendar,$H660,B661,"f",FALSE)</f>
        <v>44446</v>
      </c>
      <c r="I661" s="139">
        <f>_xll.qlInterestRateIndexValueDate(Index1M,$H661)</f>
        <v>44448</v>
      </c>
      <c r="J661" s="144">
        <f>IFERROR(_xll.qlIndexFixing(Index1M,$H661,TRUE,_xll.ohTrigger(RecalcTrigger,Trigger1M)),NA())</f>
        <v>3.6874961174149234E-3</v>
      </c>
      <c r="K661" s="44">
        <f>IFERROR(_xll.qlIndexFixing(Index3M,H661,TRUE,_xll.ohTrigger(RecalcTrigger,Trigger3M)),NA())</f>
        <v>5.1859074829598934E-3</v>
      </c>
      <c r="L661" s="44">
        <f>IFERROR(_xll.qlIndexFixing(Index6M,$H661,TRUE,_xll.ohTrigger(RecalcTrigger,Trigger6M)),NA())</f>
        <v>6.9506806948994946E-3</v>
      </c>
      <c r="M661" s="145">
        <f>IFERROR(_xll.qlIndexFixing(Index1Y,$H661,TRUE,_xll.ohTrigger(RecalcTrigger,Trigger1Y)),NA())</f>
        <v>8.8858191843691411E-3</v>
      </c>
      <c r="N661" s="144">
        <f>IFERROR(_xll.qlIndexFixing(ONIndex1M,I661,TRUE,_xll.ohTrigger(RecalcTrigger,Trigger1M)),NA())</f>
        <v>3.5910541969652598E-3</v>
      </c>
      <c r="O661" s="44">
        <f>IFERROR(_xll.qlIndexFixing(ONIndex3M,I661,TRUE,_xll.ohTrigger(RecalcTrigger,Trigger3M)),NA())</f>
        <v>4.8566943965688836E-3</v>
      </c>
      <c r="P661" s="44">
        <f>IFERROR(_xll.qlIndexFixing(ONIndex6M,I661,TRUE,_xll.ohTrigger(RecalcTrigger,Trigger6M)),NA())</f>
        <v>6.3268595575394215E-3</v>
      </c>
      <c r="Q661" s="145">
        <f>IFERROR(_xll.qlIndexFixing(ONIndex1Y,I661,TRUE,_xll.ohTrigger(RecalcTrigger,Trigger1Y)),NA())</f>
        <v>7.5692450723252591E-3</v>
      </c>
    </row>
    <row r="662" spans="2:17" x14ac:dyDescent="0.2">
      <c r="B662" s="39" t="s">
        <v>42</v>
      </c>
      <c r="D662" s="42">
        <f>_xll.qlCalendarAdvance(Calendar,$D661,B662,"f",FALSE)</f>
        <v>44453</v>
      </c>
      <c r="E662" s="139">
        <f>_xll.qlInterestRateIndexValueDate(IndexON,D662)</f>
        <v>44453</v>
      </c>
      <c r="F662" s="155">
        <f>IFERROR(_xll.qlIndexFixing(IndexON,D662,TRUE,_xll.ohTrigger(RecalcTrigger,TriggerON)),NA())</f>
        <v>3.608819615541492E-3</v>
      </c>
      <c r="H662" s="42">
        <f>_xll.qlCalendarAdvance(Calendar,$H661,B662,"f",FALSE)</f>
        <v>44453</v>
      </c>
      <c r="I662" s="139">
        <f>_xll.qlInterestRateIndexValueDate(Index1M,$H662)</f>
        <v>44455</v>
      </c>
      <c r="J662" s="144">
        <f>IFERROR(_xll.qlIndexFixing(Index1M,$H662,TRUE,_xll.ohTrigger(RecalcTrigger,Trigger1M)),NA())</f>
        <v>3.7457385026545831E-3</v>
      </c>
      <c r="K662" s="44">
        <f>IFERROR(_xll.qlIndexFixing(Index3M,H662,TRUE,_xll.ohTrigger(RecalcTrigger,Trigger3M)),NA())</f>
        <v>5.2409673892645009E-3</v>
      </c>
      <c r="L662" s="44">
        <f>IFERROR(_xll.qlIndexFixing(Index6M,$H662,TRUE,_xll.ohTrigger(RecalcTrigger,Trigger6M)),NA())</f>
        <v>6.9999780276060793E-3</v>
      </c>
      <c r="M662" s="145">
        <f>IFERROR(_xll.qlIndexFixing(Index1Y,$H662,TRUE,_xll.ohTrigger(RecalcTrigger,Trigger1Y)),NA())</f>
        <v>8.9364587465733773E-3</v>
      </c>
      <c r="N662" s="144">
        <f>IFERROR(_xll.qlIndexFixing(ONIndex1M,I662,TRUE,_xll.ohTrigger(RecalcTrigger,Trigger1M)),NA())</f>
        <v>3.6495297470473531E-3</v>
      </c>
      <c r="O662" s="44">
        <f>IFERROR(_xll.qlIndexFixing(ONIndex3M,I662,TRUE,_xll.ohTrigger(RecalcTrigger,Trigger3M)),NA())</f>
        <v>4.9133071063689471E-3</v>
      </c>
      <c r="P662" s="44">
        <f>IFERROR(_xll.qlIndexFixing(ONIndex6M,I662,TRUE,_xll.ohTrigger(RecalcTrigger,Trigger6M)),NA())</f>
        <v>6.3792561044007101E-3</v>
      </c>
      <c r="Q662" s="145">
        <f>IFERROR(_xll.qlIndexFixing(ONIndex1Y,I662,TRUE,_xll.ohTrigger(RecalcTrigger,Trigger1Y)),NA())</f>
        <v>7.6223920854356919E-3</v>
      </c>
    </row>
    <row r="663" spans="2:17" x14ac:dyDescent="0.2">
      <c r="B663" s="39" t="s">
        <v>42</v>
      </c>
      <c r="D663" s="42">
        <f>_xll.qlCalendarAdvance(Calendar,$D662,B663,"f",FALSE)</f>
        <v>44460</v>
      </c>
      <c r="E663" s="139">
        <f>_xll.qlInterestRateIndexValueDate(IndexON,D663)</f>
        <v>44460</v>
      </c>
      <c r="F663" s="155">
        <f>IFERROR(_xll.qlIndexFixing(IndexON,D663,TRUE,_xll.ohTrigger(RecalcTrigger,TriggerON)),NA())</f>
        <v>3.6708507808658197E-3</v>
      </c>
      <c r="H663" s="42">
        <f>_xll.qlCalendarAdvance(Calendar,$H662,B663,"f",FALSE)</f>
        <v>44460</v>
      </c>
      <c r="I663" s="139">
        <f>_xll.qlInterestRateIndexValueDate(Index1M,$H663)</f>
        <v>44462</v>
      </c>
      <c r="J663" s="144">
        <f>IFERROR(_xll.qlIndexFixing(Index1M,$H663,TRUE,_xll.ohTrigger(RecalcTrigger,Trigger1M)),NA())</f>
        <v>3.8038234158963014E-3</v>
      </c>
      <c r="K663" s="44">
        <f>IFERROR(_xll.qlIndexFixing(Index3M,H663,TRUE,_xll.ohTrigger(RecalcTrigger,Trigger3M)),NA())</f>
        <v>5.2957356032697824E-3</v>
      </c>
      <c r="L663" s="44">
        <f>IFERROR(_xll.qlIndexFixing(Index6M,$H663,TRUE,_xll.ohTrigger(RecalcTrigger,Trigger6M)),NA())</f>
        <v>7.0491535578166191E-3</v>
      </c>
      <c r="M663" s="145">
        <f>IFERROR(_xll.qlIndexFixing(Index1Y,$H663,TRUE,_xll.ohTrigger(RecalcTrigger,Trigger1Y)),NA())</f>
        <v>8.9870660012011643E-3</v>
      </c>
      <c r="N663" s="144">
        <f>IFERROR(_xll.qlIndexFixing(ONIndex1M,I663,TRUE,_xll.ohTrigger(RecalcTrigger,Trigger1M)),NA())</f>
        <v>3.7078568028725556E-3</v>
      </c>
      <c r="O663" s="44">
        <f>IFERROR(_xll.qlIndexFixing(ONIndex3M,I663,TRUE,_xll.ohTrigger(RecalcTrigger,Trigger3M)),NA())</f>
        <v>4.9696664869713914E-3</v>
      </c>
      <c r="P663" s="44">
        <f>IFERROR(_xll.qlIndexFixing(ONIndex6M,I663,TRUE,_xll.ohTrigger(RecalcTrigger,Trigger6M)),NA())</f>
        <v>6.4313076063093888E-3</v>
      </c>
      <c r="Q663" s="145">
        <f>IFERROR(_xll.qlIndexFixing(ONIndex1Y,I663,TRUE,_xll.ohTrigger(RecalcTrigger,Trigger1Y)),NA())</f>
        <v>7.675241199480709E-3</v>
      </c>
    </row>
    <row r="664" spans="2:17" x14ac:dyDescent="0.2">
      <c r="B664" s="39" t="s">
        <v>42</v>
      </c>
      <c r="D664" s="42">
        <f>_xll.qlCalendarAdvance(Calendar,$D663,B664,"f",FALSE)</f>
        <v>44467</v>
      </c>
      <c r="E664" s="139">
        <f>_xll.qlInterestRateIndexValueDate(IndexON,D664)</f>
        <v>44467</v>
      </c>
      <c r="F664" s="155">
        <f>IFERROR(_xll.qlIndexFixing(IndexON,D664,TRUE,_xll.ohTrigger(RecalcTrigger,TriggerON)),NA())</f>
        <v>3.7328239809575336E-3</v>
      </c>
      <c r="H664" s="42">
        <f>_xll.qlCalendarAdvance(Calendar,$H663,B664,"f",FALSE)</f>
        <v>44467</v>
      </c>
      <c r="I664" s="139">
        <f>_xll.qlInterestRateIndexValueDate(Index1M,$H664)</f>
        <v>44469</v>
      </c>
      <c r="J664" s="144">
        <f>IFERROR(_xll.qlIndexFixing(Index1M,$H664,TRUE,_xll.ohTrigger(RecalcTrigger,Trigger1M)),NA())</f>
        <v>3.8493118113295368E-3</v>
      </c>
      <c r="K664" s="44">
        <f>IFERROR(_xll.qlIndexFixing(Index3M,H664,TRUE,_xll.ohTrigger(RecalcTrigger,Trigger3M)),NA())</f>
        <v>5.3540886247442814E-3</v>
      </c>
      <c r="L664" s="44">
        <f>IFERROR(_xll.qlIndexFixing(Index6M,$H664,TRUE,_xll.ohTrigger(RecalcTrigger,Trigger6M)),NA())</f>
        <v>7.1017778909974573E-3</v>
      </c>
      <c r="M664" s="145">
        <f>IFERROR(_xll.qlIndexFixing(Index1Y,$H664,TRUE,_xll.ohTrigger(RecalcTrigger,Trigger1Y)),NA())</f>
        <v>9.0376483315388126E-3</v>
      </c>
      <c r="N664" s="144">
        <f>IFERROR(_xll.qlIndexFixing(ONIndex1M,I664,TRUE,_xll.ohTrigger(RecalcTrigger,Trigger1M)),NA())</f>
        <v>3.766029753409228E-3</v>
      </c>
      <c r="O664" s="44">
        <f>IFERROR(_xll.qlIndexFixing(ONIndex3M,I664,TRUE,_xll.ohTrigger(RecalcTrigger,Trigger3M)),NA())</f>
        <v>5.0257659219887785E-3</v>
      </c>
      <c r="P664" s="44">
        <f>IFERROR(_xll.qlIndexFixing(ONIndex6M,I664,TRUE,_xll.ohTrigger(RecalcTrigger,Trigger6M)),NA())</f>
        <v>6.4830070577492904E-3</v>
      </c>
      <c r="Q664" s="145">
        <f>IFERROR(_xll.qlIndexFixing(ONIndex1Y,I664,TRUE,_xll.ohTrigger(RecalcTrigger,Trigger1Y)),NA())</f>
        <v>7.7277860230129392E-3</v>
      </c>
    </row>
    <row r="665" spans="2:17" x14ac:dyDescent="0.2">
      <c r="B665" s="39" t="s">
        <v>42</v>
      </c>
      <c r="D665" s="42">
        <f>_xll.qlCalendarAdvance(Calendar,$D664,B665,"f",FALSE)</f>
        <v>44474</v>
      </c>
      <c r="E665" s="139">
        <f>_xll.qlInterestRateIndexValueDate(IndexON,D665)</f>
        <v>44474</v>
      </c>
      <c r="F665" s="155">
        <f>IFERROR(_xll.qlIndexFixing(IndexON,D665,TRUE,_xll.ohTrigger(RecalcTrigger,TriggerON)),NA())</f>
        <v>3.7947342656963201E-3</v>
      </c>
      <c r="H665" s="42">
        <f>_xll.qlCalendarAdvance(Calendar,$H664,B665,"f",FALSE)</f>
        <v>44474</v>
      </c>
      <c r="I665" s="139">
        <f>_xll.qlInterestRateIndexValueDate(Index1M,$H665)</f>
        <v>44476</v>
      </c>
      <c r="J665" s="144">
        <f>IFERROR(_xll.qlIndexFixing(Index1M,$H665,TRUE,_xll.ohTrigger(RecalcTrigger,Trigger1M)),NA())</f>
        <v>3.9194983652479642E-3</v>
      </c>
      <c r="K665" s="44">
        <f>IFERROR(_xll.qlIndexFixing(Index3M,H665,TRUE,_xll.ohTrigger(RecalcTrigger,Trigger3M)),NA())</f>
        <v>5.4082865744142306E-3</v>
      </c>
      <c r="L665" s="44">
        <f>IFERROR(_xll.qlIndexFixing(Index6M,$H665,TRUE,_xll.ohTrigger(RecalcTrigger,Trigger6M)),NA())</f>
        <v>7.1507799453786767E-3</v>
      </c>
      <c r="M665" s="145">
        <f>IFERROR(_xll.qlIndexFixing(Index1Y,$H665,TRUE,_xll.ohTrigger(RecalcTrigger,Trigger1Y)),NA())</f>
        <v>9.0882132554453154E-3</v>
      </c>
      <c r="N665" s="144">
        <f>IFERROR(_xll.qlIndexFixing(ONIndex1M,I665,TRUE,_xll.ohTrigger(RecalcTrigger,Trigger1M)),NA())</f>
        <v>3.824042987705667E-3</v>
      </c>
      <c r="O665" s="44">
        <f>IFERROR(_xll.qlIndexFixing(ONIndex3M,I665,TRUE,_xll.ohTrigger(RecalcTrigger,Trigger3M)),NA())</f>
        <v>5.0815987963126474E-3</v>
      </c>
      <c r="P665" s="44">
        <f>IFERROR(_xll.qlIndexFixing(ONIndex6M,I665,TRUE,_xll.ohTrigger(RecalcTrigger,Trigger6M)),NA())</f>
        <v>6.5343474528845036E-3</v>
      </c>
      <c r="Q665" s="145">
        <f>IFERROR(_xll.qlIndexFixing(ONIndex1Y,I665,TRUE,_xll.ohTrigger(RecalcTrigger,Trigger1Y)),NA())</f>
        <v>7.7800201644251388E-3</v>
      </c>
    </row>
    <row r="666" spans="2:17" x14ac:dyDescent="0.2">
      <c r="B666" s="39" t="s">
        <v>42</v>
      </c>
      <c r="D666" s="42">
        <f>_xll.qlCalendarAdvance(Calendar,$D665,B666,"f",FALSE)</f>
        <v>44481</v>
      </c>
      <c r="E666" s="139">
        <f>_xll.qlInterestRateIndexValueDate(IndexON,D666)</f>
        <v>44481</v>
      </c>
      <c r="F666" s="155">
        <f>IFERROR(_xll.qlIndexFixing(IndexON,D666,TRUE,_xll.ohTrigger(RecalcTrigger,TriggerON)),NA())</f>
        <v>3.8565766846421212E-3</v>
      </c>
      <c r="H666" s="42">
        <f>_xll.qlCalendarAdvance(Calendar,$H665,B666,"f",FALSE)</f>
        <v>44481</v>
      </c>
      <c r="I666" s="139">
        <f>_xll.qlInterestRateIndexValueDate(Index1M,$H666)</f>
        <v>44483</v>
      </c>
      <c r="J666" s="144">
        <f>IFERROR(_xll.qlIndexFixing(Index1M,$H666,TRUE,_xll.ohTrigger(RecalcTrigger,Trigger1M)),NA())</f>
        <v>3.9770771705316399E-3</v>
      </c>
      <c r="K666" s="44">
        <f>IFERROR(_xll.qlIndexFixing(Index3M,H666,TRUE,_xll.ohTrigger(RecalcTrigger,Trigger3M)),NA())</f>
        <v>5.4622504028435243E-3</v>
      </c>
      <c r="L666" s="44">
        <f>IFERROR(_xll.qlIndexFixing(Index6M,$H666,TRUE,_xll.ohTrigger(RecalcTrigger,Trigger6M)),NA())</f>
        <v>7.1997261007395391E-3</v>
      </c>
      <c r="M666" s="145">
        <f>IFERROR(_xll.qlIndexFixing(Index1Y,$H666,TRUE,_xll.ohTrigger(RecalcTrigger,Trigger1Y)),NA())</f>
        <v>9.1387684253830068E-3</v>
      </c>
      <c r="N666" s="144">
        <f>IFERROR(_xll.qlIndexFixing(ONIndex1M,I666,TRUE,_xll.ohTrigger(RecalcTrigger,Trigger1M)),NA())</f>
        <v>3.8818908945703612E-3</v>
      </c>
      <c r="O666" s="44">
        <f>IFERROR(_xll.qlIndexFixing(ONIndex3M,I666,TRUE,_xll.ohTrigger(RecalcTrigger,Trigger3M)),NA())</f>
        <v>5.1371584939552406E-3</v>
      </c>
      <c r="P666" s="44">
        <f>IFERROR(_xll.qlIndexFixing(ONIndex6M,I666,TRUE,_xll.ohTrigger(RecalcTrigger,Trigger6M)),NA())</f>
        <v>6.5853217859590529E-3</v>
      </c>
      <c r="Q666" s="145">
        <f>IFERROR(_xll.qlIndexFixing(ONIndex1Y,I666,TRUE,_xll.ohTrigger(RecalcTrigger,Trigger1Y)),NA())</f>
        <v>7.8319372319501923E-3</v>
      </c>
    </row>
    <row r="667" spans="2:17" x14ac:dyDescent="0.2">
      <c r="B667" s="39" t="s">
        <v>42</v>
      </c>
      <c r="D667" s="42">
        <f>_xll.qlCalendarAdvance(Calendar,$D666,B667,"f",FALSE)</f>
        <v>44488</v>
      </c>
      <c r="E667" s="139">
        <f>_xll.qlInterestRateIndexValueDate(IndexON,D667)</f>
        <v>44488</v>
      </c>
      <c r="F667" s="155">
        <f>IFERROR(_xll.qlIndexFixing(IndexON,D667,TRUE,_xll.ohTrigger(RecalcTrigger,TriggerON)),NA())</f>
        <v>3.9183462876746233E-3</v>
      </c>
      <c r="H667" s="42">
        <f>_xll.qlCalendarAdvance(Calendar,$H666,B667,"f",FALSE)</f>
        <v>44488</v>
      </c>
      <c r="I667" s="139">
        <f>_xll.qlInterestRateIndexValueDate(Index1M,$H667)</f>
        <v>44490</v>
      </c>
      <c r="J667" s="144">
        <f>IFERROR(_xll.qlIndexFixing(Index1M,$H667,TRUE,_xll.ohTrigger(RecalcTrigger,Trigger1M)),NA())</f>
        <v>4.0344760421473502E-3</v>
      </c>
      <c r="K667" s="44">
        <f>IFERROR(_xll.qlIndexFixing(Index3M,H667,TRUE,_xll.ohTrigger(RecalcTrigger,Trigger3M)),NA())</f>
        <v>5.5160084120233479E-3</v>
      </c>
      <c r="L667" s="44">
        <f>IFERROR(_xll.qlIndexFixing(Index6M,$H667,TRUE,_xll.ohTrigger(RecalcTrigger,Trigger6M)),NA())</f>
        <v>7.2486384569303442E-3</v>
      </c>
      <c r="M667" s="145">
        <f>IFERROR(_xll.qlIndexFixing(Index1Y,$H667,TRUE,_xll.ohTrigger(RecalcTrigger,Trigger1Y)),NA())</f>
        <v>9.1893216284532637E-3</v>
      </c>
      <c r="N667" s="144">
        <f>IFERROR(_xll.qlIndexFixing(ONIndex1M,I667,TRUE,_xll.ohTrigger(RecalcTrigger,Trigger1M)),NA())</f>
        <v>3.9395678632914155E-3</v>
      </c>
      <c r="O667" s="44">
        <f>IFERROR(_xll.qlIndexFixing(ONIndex3M,I667,TRUE,_xll.ohTrigger(RecalcTrigger,Trigger3M)),NA())</f>
        <v>5.1924383989288003E-3</v>
      </c>
      <c r="P667" s="44">
        <f>IFERROR(_xll.qlIndexFixing(ONIndex6M,I667,TRUE,_xll.ohTrigger(RecalcTrigger,Trigger6M)),NA())</f>
        <v>6.6359230511370271E-3</v>
      </c>
      <c r="Q667" s="145">
        <f>IFERROR(_xll.qlIndexFixing(ONIndex1Y,I667,TRUE,_xll.ohTrigger(RecalcTrigger,Trigger1Y)),NA())</f>
        <v>7.8835308339808563E-3</v>
      </c>
    </row>
    <row r="668" spans="2:17" x14ac:dyDescent="0.2">
      <c r="B668" s="39" t="s">
        <v>42</v>
      </c>
      <c r="D668" s="42">
        <f>_xll.qlCalendarAdvance(Calendar,$D667,B668,"f",FALSE)</f>
        <v>44495</v>
      </c>
      <c r="E668" s="139">
        <f>_xll.qlInterestRateIndexValueDate(IndexON,D668)</f>
        <v>44495</v>
      </c>
      <c r="F668" s="155">
        <f>IFERROR(_xll.qlIndexFixing(IndexON,D668,TRUE,_xll.ohTrigger(RecalcTrigger,TriggerON)),NA())</f>
        <v>3.9800381245136407E-3</v>
      </c>
      <c r="H668" s="42">
        <f>_xll.qlCalendarAdvance(Calendar,$H667,B668,"f",FALSE)</f>
        <v>44495</v>
      </c>
      <c r="I668" s="139">
        <f>_xll.qlInterestRateIndexValueDate(Index1M,$H668)</f>
        <v>44497</v>
      </c>
      <c r="J668" s="144">
        <f>IFERROR(_xll.qlIndexFixing(Index1M,$H668,TRUE,_xll.ohTrigger(RecalcTrigger,Trigger1M)),NA())</f>
        <v>4.0916893644196706E-3</v>
      </c>
      <c r="K668" s="44">
        <f>IFERROR(_xll.qlIndexFixing(Index3M,H668,TRUE,_xll.ohTrigger(RecalcTrigger,Trigger3M)),NA())</f>
        <v>5.5695894193135047E-3</v>
      </c>
      <c r="L668" s="44">
        <f>IFERROR(_xll.qlIndexFixing(Index6M,$H668,TRUE,_xll.ohTrigger(RecalcTrigger,Trigger6M)),NA())</f>
        <v>7.2975394763202016E-3</v>
      </c>
      <c r="M668" s="145">
        <f>IFERROR(_xll.qlIndexFixing(Index1Y,$H668,TRUE,_xll.ohTrigger(RecalcTrigger,Trigger1Y)),NA())</f>
        <v>9.239880786427377E-3</v>
      </c>
      <c r="N668" s="144">
        <f>IFERROR(_xll.qlIndexFixing(ONIndex1M,I668,TRUE,_xll.ohTrigger(RecalcTrigger,Trigger1M)),NA())</f>
        <v>3.9970682824375103E-3</v>
      </c>
      <c r="O668" s="44">
        <f>IFERROR(_xll.qlIndexFixing(ONIndex3M,I668,TRUE,_xll.ohTrigger(RecalcTrigger,Trigger3M)),NA())</f>
        <v>5.2474318957251853E-3</v>
      </c>
      <c r="P668" s="44">
        <f>IFERROR(_xll.qlIndexFixing(ONIndex6M,I668,TRUE,_xll.ohTrigger(RecalcTrigger,Trigger6M)),NA())</f>
        <v>6.6861442426624507E-3</v>
      </c>
      <c r="Q668" s="145">
        <f>IFERROR(_xll.qlIndexFixing(ONIndex1Y,I668,TRUE,_xll.ohTrigger(RecalcTrigger,Trigger1Y)),NA())</f>
        <v>7.9347945789898233E-3</v>
      </c>
    </row>
    <row r="669" spans="2:17" x14ac:dyDescent="0.2">
      <c r="B669" s="39" t="s">
        <v>42</v>
      </c>
      <c r="D669" s="42">
        <f>_xll.qlCalendarAdvance(Calendar,$D668,B669,"f",FALSE)</f>
        <v>44502</v>
      </c>
      <c r="E669" s="139">
        <f>_xll.qlInterestRateIndexValueDate(IndexON,D669)</f>
        <v>44502</v>
      </c>
      <c r="F669" s="155">
        <f>IFERROR(_xll.qlIndexFixing(IndexON,D669,TRUE,_xll.ohTrigger(RecalcTrigger,TriggerON)),NA())</f>
        <v>4.0416472451187957E-3</v>
      </c>
      <c r="H669" s="42">
        <f>_xll.qlCalendarAdvance(Calendar,$H668,B669,"f",FALSE)</f>
        <v>44502</v>
      </c>
      <c r="I669" s="139">
        <f>_xll.qlInterestRateIndexValueDate(Index1M,$H669)</f>
        <v>44504</v>
      </c>
      <c r="J669" s="144">
        <f>IFERROR(_xll.qlIndexFixing(Index1M,$H669,TRUE,_xll.ohTrigger(RecalcTrigger,Trigger1M)),NA())</f>
        <v>4.1487115215532722E-3</v>
      </c>
      <c r="K669" s="44">
        <f>IFERROR(_xll.qlIndexFixing(Index3M,H669,TRUE,_xll.ohTrigger(RecalcTrigger,Trigger3M)),NA())</f>
        <v>5.6230227574632684E-3</v>
      </c>
      <c r="L669" s="44">
        <f>IFERROR(_xll.qlIndexFixing(Index6M,$H669,TRUE,_xll.ohTrigger(RecalcTrigger,Trigger6M)),NA())</f>
        <v>7.3428568478874408E-3</v>
      </c>
      <c r="M669" s="145">
        <f>IFERROR(_xll.qlIndexFixing(Index1Y,$H669,TRUE,_xll.ohTrigger(RecalcTrigger,Trigger1Y)),NA())</f>
        <v>9.2904539557811631E-3</v>
      </c>
      <c r="N669" s="144">
        <f>IFERROR(_xll.qlIndexFixing(ONIndex1M,I669,TRUE,_xll.ohTrigger(RecalcTrigger,Trigger1M)),NA())</f>
        <v>4.0543865412967506E-3</v>
      </c>
      <c r="O669" s="44">
        <f>IFERROR(_xll.qlIndexFixing(ONIndex3M,I669,TRUE,_xll.ohTrigger(RecalcTrigger,Trigger3M)),NA())</f>
        <v>5.302132368436574E-3</v>
      </c>
      <c r="P669" s="44">
        <f>IFERROR(_xll.qlIndexFixing(ONIndex6M,I669,TRUE,_xll.ohTrigger(RecalcTrigger,Trigger6M)),NA())</f>
        <v>6.7359783547793484E-3</v>
      </c>
      <c r="Q669" s="145">
        <f>IFERROR(_xll.qlIndexFixing(ONIndex1Y,I669,TRUE,_xll.ohTrigger(RecalcTrigger,Trigger1Y)),NA())</f>
        <v>7.9857220752099778E-3</v>
      </c>
    </row>
    <row r="670" spans="2:17" x14ac:dyDescent="0.2">
      <c r="B670" s="39" t="s">
        <v>42</v>
      </c>
      <c r="D670" s="42">
        <f>_xll.qlCalendarAdvance(Calendar,$D669,B670,"f",FALSE)</f>
        <v>44509</v>
      </c>
      <c r="E670" s="139">
        <f>_xll.qlInterestRateIndexValueDate(IndexON,D670)</f>
        <v>44509</v>
      </c>
      <c r="F670" s="155">
        <f>IFERROR(_xll.qlIndexFixing(IndexON,D670,TRUE,_xll.ohTrigger(RecalcTrigger,TriggerON)),NA())</f>
        <v>4.1031686988901583E-3</v>
      </c>
      <c r="H670" s="42">
        <f>_xll.qlCalendarAdvance(Calendar,$H669,B670,"f",FALSE)</f>
        <v>44509</v>
      </c>
      <c r="I670" s="139">
        <f>_xll.qlInterestRateIndexValueDate(Index1M,$H670)</f>
        <v>44511</v>
      </c>
      <c r="J670" s="144">
        <f>IFERROR(_xll.qlIndexFixing(Index1M,$H670,TRUE,_xll.ohTrigger(RecalcTrigger,Trigger1M)),NA())</f>
        <v>4.2055368976653962E-3</v>
      </c>
      <c r="K670" s="44">
        <f>IFERROR(_xll.qlIndexFixing(Index3M,H670,TRUE,_xll.ohTrigger(RecalcTrigger,Trigger3M)),NA())</f>
        <v>5.6763382746374469E-3</v>
      </c>
      <c r="L670" s="44">
        <f>IFERROR(_xll.qlIndexFixing(Index6M,$H670,TRUE,_xll.ohTrigger(RecalcTrigger,Trigger6M)),NA())</f>
        <v>7.3917913949785542E-3</v>
      </c>
      <c r="M670" s="145">
        <f>IFERROR(_xll.qlIndexFixing(Index1Y,$H670,TRUE,_xll.ohTrigger(RecalcTrigger,Trigger1Y)),NA())</f>
        <v>9.3410493277297814E-3</v>
      </c>
      <c r="N670" s="144">
        <f>IFERROR(_xll.qlIndexFixing(ONIndex1M,I670,TRUE,_xll.ohTrigger(RecalcTrigger,Trigger1M)),NA())</f>
        <v>4.1115170286776248E-3</v>
      </c>
      <c r="O670" s="44">
        <f>IFERROR(_xll.qlIndexFixing(ONIndex3M,I670,TRUE,_xll.ohTrigger(RecalcTrigger,Trigger3M)),NA())</f>
        <v>5.3565332012350808E-3</v>
      </c>
      <c r="P670" s="44">
        <f>IFERROR(_xll.qlIndexFixing(ONIndex6M,I670,TRUE,_xll.ohTrigger(RecalcTrigger,Trigger6M)),NA())</f>
        <v>6.7854183817317448E-3</v>
      </c>
      <c r="Q670" s="145">
        <f>IFERROR(_xll.qlIndexFixing(ONIndex1Y,I670,TRUE,_xll.ohTrigger(RecalcTrigger,Trigger1Y)),NA())</f>
        <v>8.0363069311140123E-3</v>
      </c>
    </row>
    <row r="671" spans="2:17" x14ac:dyDescent="0.2">
      <c r="B671" s="39" t="s">
        <v>42</v>
      </c>
      <c r="D671" s="42">
        <f>_xll.qlCalendarAdvance(Calendar,$D670,B671,"f",FALSE)</f>
        <v>44516</v>
      </c>
      <c r="E671" s="139">
        <f>_xll.qlInterestRateIndexValueDate(IndexON,D671)</f>
        <v>44516</v>
      </c>
      <c r="F671" s="155">
        <f>IFERROR(_xll.qlIndexFixing(IndexON,D671,TRUE,_xll.ohTrigger(RecalcTrigger,TriggerON)),NA())</f>
        <v>4.1645975358672871E-3</v>
      </c>
      <c r="H671" s="42">
        <f>_xll.qlCalendarAdvance(Calendar,$H670,B671,"f",FALSE)</f>
        <v>44516</v>
      </c>
      <c r="I671" s="139">
        <f>_xll.qlInterestRateIndexValueDate(Index1M,$H671)</f>
        <v>44518</v>
      </c>
      <c r="J671" s="144">
        <f>IFERROR(_xll.qlIndexFixing(Index1M,$H671,TRUE,_xll.ohTrigger(RecalcTrigger,Trigger1M)),NA())</f>
        <v>4.2621598767508817E-3</v>
      </c>
      <c r="K671" s="44">
        <f>IFERROR(_xll.qlIndexFixing(Index3M,H671,TRUE,_xll.ohTrigger(RecalcTrigger,Trigger3M)),NA())</f>
        <v>5.7295663344372394E-3</v>
      </c>
      <c r="L671" s="44">
        <f>IFERROR(_xll.qlIndexFixing(Index6M,$H671,TRUE,_xll.ohTrigger(RecalcTrigger,Trigger6M)),NA())</f>
        <v>7.4407832662994507E-3</v>
      </c>
      <c r="M671" s="145">
        <f>IFERROR(_xll.qlIndexFixing(Index1Y,$H671,TRUE,_xll.ohTrigger(RecalcTrigger,Trigger1Y)),NA())</f>
        <v>9.3916752282638665E-3</v>
      </c>
      <c r="N671" s="144">
        <f>IFERROR(_xll.qlIndexFixing(ONIndex1M,I671,TRUE,_xll.ohTrigger(RecalcTrigger,Trigger1M)),NA())</f>
        <v>4.1684541336284298E-3</v>
      </c>
      <c r="O671" s="44">
        <f>IFERROR(_xll.qlIndexFixing(ONIndex3M,I671,TRUE,_xll.ohTrigger(RecalcTrigger,Trigger3M)),NA())</f>
        <v>5.4106277783727563E-3</v>
      </c>
      <c r="P671" s="44">
        <f>IFERROR(_xll.qlIndexFixing(ONIndex6M,I671,TRUE,_xll.ohTrigger(RecalcTrigger,Trigger6M)),NA())</f>
        <v>6.8344573176037926E-3</v>
      </c>
      <c r="Q671" s="145">
        <f>IFERROR(_xll.qlIndexFixing(ONIndex1Y,I671,TRUE,_xll.ohTrigger(RecalcTrigger,Trigger1Y)),NA())</f>
        <v>8.0865427549348112E-3</v>
      </c>
    </row>
    <row r="672" spans="2:17" x14ac:dyDescent="0.2">
      <c r="B672" s="39" t="s">
        <v>42</v>
      </c>
      <c r="D672" s="42">
        <f>_xll.qlCalendarAdvance(Calendar,$D671,B672,"f",FALSE)</f>
        <v>44523</v>
      </c>
      <c r="E672" s="139">
        <f>_xll.qlInterestRateIndexValueDate(IndexON,D672)</f>
        <v>44523</v>
      </c>
      <c r="F672" s="155">
        <f>IFERROR(_xll.qlIndexFixing(IndexON,D672,TRUE,_xll.ohTrigger(RecalcTrigger,TriggerON)),NA())</f>
        <v>4.225928805530188E-3</v>
      </c>
      <c r="H672" s="42">
        <f>_xll.qlCalendarAdvance(Calendar,$H671,B672,"f",FALSE)</f>
        <v>44523</v>
      </c>
      <c r="I672" s="139">
        <f>_xll.qlInterestRateIndexValueDate(Index1M,$H672)</f>
        <v>44525</v>
      </c>
      <c r="J672" s="144">
        <f>IFERROR(_xll.qlIndexFixing(Index1M,$H672,TRUE,_xll.ohTrigger(RecalcTrigger,Trigger1M)),NA())</f>
        <v>4.3185795100986191E-3</v>
      </c>
      <c r="K672" s="44">
        <f>IFERROR(_xll.qlIndexFixing(Index3M,H672,TRUE,_xll.ohTrigger(RecalcTrigger,Trigger3M)),NA())</f>
        <v>5.7827378159332503E-3</v>
      </c>
      <c r="L672" s="44">
        <f>IFERROR(_xll.qlIndexFixing(Index6M,$H672,TRUE,_xll.ohTrigger(RecalcTrigger,Trigger6M)),NA())</f>
        <v>7.4898564932855353E-3</v>
      </c>
      <c r="M672" s="145">
        <f>IFERROR(_xll.qlIndexFixing(Index1Y,$H672,TRUE,_xll.ohTrigger(RecalcTrigger,Trigger1Y)),NA())</f>
        <v>9.4423401181834791E-3</v>
      </c>
      <c r="N672" s="144">
        <f>IFERROR(_xll.qlIndexFixing(ONIndex1M,I672,TRUE,_xll.ohTrigger(RecalcTrigger,Trigger1M)),NA())</f>
        <v>4.2251922450375901E-3</v>
      </c>
      <c r="O672" s="44">
        <f>IFERROR(_xll.qlIndexFixing(ONIndex3M,I672,TRUE,_xll.ohTrigger(RecalcTrigger,Trigger3M)),NA())</f>
        <v>5.4644094841016511E-3</v>
      </c>
      <c r="P672" s="44">
        <f>IFERROR(_xll.qlIndexFixing(ONIndex6M,I672,TRUE,_xll.ohTrigger(RecalcTrigger,Trigger6M)),NA())</f>
        <v>6.8830881567993885E-3</v>
      </c>
      <c r="Q672" s="145">
        <f>IFERROR(_xll.qlIndexFixing(ONIndex1Y,I672,TRUE,_xll.ohTrigger(RecalcTrigger,Trigger1Y)),NA())</f>
        <v>8.1364231552250033E-3</v>
      </c>
    </row>
    <row r="673" spans="2:17" x14ac:dyDescent="0.2">
      <c r="B673" s="39" t="s">
        <v>42</v>
      </c>
      <c r="D673" s="42">
        <f>_xll.qlCalendarAdvance(Calendar,$D672,B673,"f",FALSE)</f>
        <v>44530</v>
      </c>
      <c r="E673" s="139">
        <f>_xll.qlInterestRateIndexValueDate(IndexON,D673)</f>
        <v>44530</v>
      </c>
      <c r="F673" s="155">
        <f>IFERROR(_xll.qlIndexFixing(IndexON,D673,TRUE,_xll.ohTrigger(RecalcTrigger,TriggerON)),NA())</f>
        <v>4.2871575575986753E-3</v>
      </c>
      <c r="H673" s="42">
        <f>_xll.qlCalendarAdvance(Calendar,$H672,B673,"f",FALSE)</f>
        <v>44530</v>
      </c>
      <c r="I673" s="139">
        <f>_xll.qlInterestRateIndexValueDate(Index1M,$H673)</f>
        <v>44532</v>
      </c>
      <c r="J673" s="144">
        <f>IFERROR(_xll.qlIndexFixing(Index1M,$H673,TRUE,_xll.ohTrigger(RecalcTrigger,Trigger1M)),NA())</f>
        <v>4.3748409482494144E-3</v>
      </c>
      <c r="K673" s="44">
        <f>IFERROR(_xll.qlIndexFixing(Index3M,H673,TRUE,_xll.ohTrigger(RecalcTrigger,Trigger3M)),NA())</f>
        <v>5.8281843507623776E-3</v>
      </c>
      <c r="L673" s="44">
        <f>IFERROR(_xll.qlIndexFixing(Index6M,$H673,TRUE,_xll.ohTrigger(RecalcTrigger,Trigger6M)),NA())</f>
        <v>7.5426860860438177E-3</v>
      </c>
      <c r="M673" s="145">
        <f>IFERROR(_xll.qlIndexFixing(Index1Y,$H673,TRUE,_xll.ohTrigger(RecalcTrigger,Trigger1Y)),NA())</f>
        <v>9.4930525931370881E-3</v>
      </c>
      <c r="N673" s="144">
        <f>IFERROR(_xll.qlIndexFixing(ONIndex1M,I673,TRUE,_xll.ohTrigger(RecalcTrigger,Trigger1M)),NA())</f>
        <v>4.2817257519534024E-3</v>
      </c>
      <c r="O673" s="44">
        <f>IFERROR(_xll.qlIndexFixing(ONIndex3M,I673,TRUE,_xll.ohTrigger(RecalcTrigger,Trigger3M)),NA())</f>
        <v>5.5178717026738155E-3</v>
      </c>
      <c r="P673" s="44">
        <f>IFERROR(_xll.qlIndexFixing(ONIndex6M,I673,TRUE,_xll.ohTrigger(RecalcTrigger,Trigger6M)),NA())</f>
        <v>6.9313038933227489E-3</v>
      </c>
      <c r="Q673" s="145">
        <f>IFERROR(_xll.qlIndexFixing(ONIndex1Y,I673,TRUE,_xll.ohTrigger(RecalcTrigger,Trigger1Y)),NA())</f>
        <v>8.1859417402174728E-3</v>
      </c>
    </row>
    <row r="674" spans="2:17" x14ac:dyDescent="0.2">
      <c r="B674" s="39" t="s">
        <v>42</v>
      </c>
      <c r="D674" s="42">
        <f>_xll.qlCalendarAdvance(Calendar,$D673,B674,"f",FALSE)</f>
        <v>44537</v>
      </c>
      <c r="E674" s="139">
        <f>_xll.qlInterestRateIndexValueDate(IndexON,D674)</f>
        <v>44537</v>
      </c>
      <c r="F674" s="155">
        <f>IFERROR(_xll.qlIndexFixing(IndexON,D674,TRUE,_xll.ohTrigger(RecalcTrigger,TriggerON)),NA())</f>
        <v>4.3482788421123075E-3</v>
      </c>
      <c r="H674" s="42">
        <f>_xll.qlCalendarAdvance(Calendar,$H673,B674,"f",FALSE)</f>
        <v>44537</v>
      </c>
      <c r="I674" s="139">
        <f>_xll.qlInterestRateIndexValueDate(Index1M,$H674)</f>
        <v>44539</v>
      </c>
      <c r="J674" s="144">
        <f>IFERROR(_xll.qlIndexFixing(Index1M,$H674,TRUE,_xll.ohTrigger(RecalcTrigger,Trigger1M)),NA())</f>
        <v>4.4310163398078584E-3</v>
      </c>
      <c r="K674" s="44">
        <f>IFERROR(_xll.qlIndexFixing(Index3M,H674,TRUE,_xll.ohTrigger(RecalcTrigger,Trigger3M)),NA())</f>
        <v>5.8813233416934452E-3</v>
      </c>
      <c r="L674" s="44">
        <f>IFERROR(_xll.qlIndexFixing(Index6M,$H674,TRUE,_xll.ohTrigger(RecalcTrigger,Trigger6M)),NA())</f>
        <v>7.5920111010836927E-3</v>
      </c>
      <c r="M674" s="145">
        <f>IFERROR(_xll.qlIndexFixing(Index1Y,$H674,TRUE,_xll.ohTrigger(RecalcTrigger,Trigger1Y)),NA())</f>
        <v>9.5438213836579206E-3</v>
      </c>
      <c r="N674" s="144">
        <f>IFERROR(_xll.qlIndexFixing(ONIndex1M,I674,TRUE,_xll.ohTrigger(RecalcTrigger,Trigger1M)),NA())</f>
        <v>4.3380490431843555E-3</v>
      </c>
      <c r="O674" s="44">
        <f>IFERROR(_xll.qlIndexFixing(ONIndex3M,I674,TRUE,_xll.ohTrigger(RecalcTrigger,Trigger3M)),NA())</f>
        <v>5.5710078182613643E-3</v>
      </c>
      <c r="P674" s="44">
        <f>IFERROR(_xll.qlIndexFixing(ONIndex6M,I674,TRUE,_xll.ohTrigger(RecalcTrigger,Trigger6M)),NA())</f>
        <v>6.9790975215777706E-3</v>
      </c>
      <c r="Q674" s="145">
        <f>IFERROR(_xll.qlIndexFixing(ONIndex1Y,I674,TRUE,_xll.ohTrigger(RecalcTrigger,Trigger1Y)),NA())</f>
        <v>8.2350921181451042E-3</v>
      </c>
    </row>
    <row r="675" spans="2:17" x14ac:dyDescent="0.2">
      <c r="B675" s="39" t="s">
        <v>42</v>
      </c>
      <c r="D675" s="42">
        <f>_xll.qlCalendarAdvance(Calendar,$D674,B675,"f",FALSE)</f>
        <v>44544</v>
      </c>
      <c r="E675" s="139">
        <f>_xll.qlInterestRateIndexValueDate(IndexON,D675)</f>
        <v>44544</v>
      </c>
      <c r="F675" s="155">
        <f>IFERROR(_xll.qlIndexFixing(IndexON,D675,TRUE,_xll.ohTrigger(RecalcTrigger,TriggerON)),NA())</f>
        <v>4.4092877086310267E-3</v>
      </c>
      <c r="H675" s="42">
        <f>_xll.qlCalendarAdvance(Calendar,$H674,B675,"f",FALSE)</f>
        <v>44544</v>
      </c>
      <c r="I675" s="139">
        <f>_xll.qlInterestRateIndexValueDate(Index1M,$H675)</f>
        <v>44546</v>
      </c>
      <c r="J675" s="144">
        <f>IFERROR(_xll.qlIndexFixing(Index1M,$H675,TRUE,_xll.ohTrigger(RecalcTrigger,Trigger1M)),NA())</f>
        <v>4.4871793075118571E-3</v>
      </c>
      <c r="K675" s="44">
        <f>IFERROR(_xll.qlIndexFixing(Index3M,H675,TRUE,_xll.ohTrigger(RecalcTrigger,Trigger3M)),NA())</f>
        <v>5.934500086808292E-3</v>
      </c>
      <c r="L675" s="44">
        <f>IFERROR(_xll.qlIndexFixing(Index6M,$H675,TRUE,_xll.ohTrigger(RecalcTrigger,Trigger6M)),NA())</f>
        <v>7.6414921703089663E-3</v>
      </c>
      <c r="M675" s="145">
        <f>IFERROR(_xll.qlIndexFixing(Index1Y,$H675,TRUE,_xll.ohTrigger(RecalcTrigger,Trigger1Y)),NA())</f>
        <v>9.5946553552020714E-3</v>
      </c>
      <c r="N675" s="144">
        <f>IFERROR(_xll.qlIndexFixing(ONIndex1M,I675,TRUE,_xll.ohTrigger(RecalcTrigger,Trigger1M)),NA())</f>
        <v>4.3941565076188738E-3</v>
      </c>
      <c r="O675" s="44">
        <f>IFERROR(_xll.qlIndexFixing(ONIndex3M,I675,TRUE,_xll.ohTrigger(RecalcTrigger,Trigger3M)),NA())</f>
        <v>5.6238112150364117E-3</v>
      </c>
      <c r="P675" s="44">
        <f>IFERROR(_xll.qlIndexFixing(ONIndex6M,I675,TRUE,_xll.ohTrigger(RecalcTrigger,Trigger6M)),NA())</f>
        <v>7.0264620354887342E-3</v>
      </c>
      <c r="Q675" s="145">
        <f>IFERROR(_xll.qlIndexFixing(ONIndex1Y,I675,TRUE,_xll.ohTrigger(RecalcTrigger,Trigger1Y)),NA())</f>
        <v>8.2838678975605262E-3</v>
      </c>
    </row>
    <row r="676" spans="2:17" x14ac:dyDescent="0.2">
      <c r="B676" s="39" t="s">
        <v>42</v>
      </c>
      <c r="D676" s="42">
        <f>_xll.qlCalendarAdvance(Calendar,$D675,B676,"f",FALSE)</f>
        <v>44551</v>
      </c>
      <c r="E676" s="139">
        <f>_xll.qlInterestRateIndexValueDate(IndexON,D676)</f>
        <v>44551</v>
      </c>
      <c r="F676" s="155">
        <f>IFERROR(_xll.qlIndexFixing(IndexON,D676,TRUE,_xll.ohTrigger(RecalcTrigger,TriggerON)),NA())</f>
        <v>4.4701792069545832E-3</v>
      </c>
      <c r="H676" s="42">
        <f>_xll.qlCalendarAdvance(Calendar,$H675,B676,"f",FALSE)</f>
        <v>44551</v>
      </c>
      <c r="I676" s="139">
        <f>_xll.qlInterestRateIndexValueDate(Index1M,$H676)</f>
        <v>44553</v>
      </c>
      <c r="J676" s="144">
        <f>IFERROR(_xll.qlIndexFixing(Index1M,$H676,TRUE,_xll.ohTrigger(RecalcTrigger,Trigger1M)),NA())</f>
        <v>4.5434046134529282E-3</v>
      </c>
      <c r="K676" s="44">
        <f>IFERROR(_xll.qlIndexFixing(Index3M,H676,TRUE,_xll.ohTrigger(RecalcTrigger,Trigger3M)),NA())</f>
        <v>5.9877482385868319E-3</v>
      </c>
      <c r="L676" s="44">
        <f>IFERROR(_xll.qlIndexFixing(Index6M,$H676,TRUE,_xll.ohTrigger(RecalcTrigger,Trigger6M)),NA())</f>
        <v>7.6911546465572691E-3</v>
      </c>
      <c r="M676" s="145">
        <f>IFERROR(_xll.qlIndexFixing(Index1Y,$H676,TRUE,_xll.ohTrigger(RecalcTrigger,Trigger1Y)),NA())</f>
        <v>9.6455635022807597E-3</v>
      </c>
      <c r="N676" s="144">
        <f>IFERROR(_xll.qlIndexFixing(ONIndex1M,I676,TRUE,_xll.ohTrigger(RecalcTrigger,Trigger1M)),NA())</f>
        <v>4.4501513663686154E-3</v>
      </c>
      <c r="O676" s="44">
        <f>IFERROR(_xll.qlIndexFixing(ONIndex3M,I676,TRUE,_xll.ohTrigger(RecalcTrigger,Trigger3M)),NA())</f>
        <v>5.6764119375340982E-3</v>
      </c>
      <c r="P676" s="44">
        <f>IFERROR(_xll.qlIndexFixing(ONIndex6M,I676,TRUE,_xll.ohTrigger(RecalcTrigger,Trigger6M)),NA())</f>
        <v>7.0735796116494498E-3</v>
      </c>
      <c r="Q676" s="145">
        <f>IFERROR(_xll.qlIndexFixing(ONIndex1Y,I676,TRUE,_xll.ohTrigger(RecalcTrigger,Trigger1Y)),NA())</f>
        <v>8.3324020289943235E-3</v>
      </c>
    </row>
    <row r="677" spans="2:17" x14ac:dyDescent="0.2">
      <c r="B677" s="39" t="s">
        <v>42</v>
      </c>
      <c r="D677" s="42">
        <f>_xll.qlCalendarAdvance(Calendar,$D676,B677,"f",FALSE)</f>
        <v>44558</v>
      </c>
      <c r="E677" s="139">
        <f>_xll.qlInterestRateIndexValueDate(IndexON,D677)</f>
        <v>44558</v>
      </c>
      <c r="F677" s="155">
        <f>IFERROR(_xll.qlIndexFixing(IndexON,D677,TRUE,_xll.ohTrigger(RecalcTrigger,TriggerON)),NA())</f>
        <v>4.5310049434021948E-3</v>
      </c>
      <c r="H677" s="42">
        <f>_xll.qlCalendarAdvance(Calendar,$H676,B677,"f",FALSE)</f>
        <v>44558</v>
      </c>
      <c r="I677" s="139">
        <f>_xll.qlInterestRateIndexValueDate(Index1M,$H677)</f>
        <v>44560</v>
      </c>
      <c r="J677" s="144">
        <f>IFERROR(_xll.qlIndexFixing(Index1M,$H677,TRUE,_xll.ohTrigger(RecalcTrigger,Trigger1M)),NA())</f>
        <v>4.5997491959975934E-3</v>
      </c>
      <c r="K677" s="44">
        <f>IFERROR(_xll.qlIndexFixing(Index3M,H677,TRUE,_xll.ohTrigger(RecalcTrigger,Trigger3M)),NA())</f>
        <v>6.0410934840877673E-3</v>
      </c>
      <c r="L677" s="44">
        <f>IFERROR(_xll.qlIndexFixing(Index6M,$H677,TRUE,_xll.ohTrigger(RecalcTrigger,Trigger6M)),NA())</f>
        <v>7.7410184181934032E-3</v>
      </c>
      <c r="M677" s="145">
        <f>IFERROR(_xll.qlIndexFixing(Index1Y,$H677,TRUE,_xll.ohTrigger(RecalcTrigger,Trigger1Y)),NA())</f>
        <v>9.6965519414456327E-3</v>
      </c>
      <c r="N677" s="144">
        <f>IFERROR(_xll.qlIndexFixing(ONIndex1M,I677,TRUE,_xll.ohTrigger(RecalcTrigger,Trigger1M)),NA())</f>
        <v>4.5062652638971912E-3</v>
      </c>
      <c r="O677" s="44">
        <f>IFERROR(_xll.qlIndexFixing(ONIndex3M,I677,TRUE,_xll.ohTrigger(RecalcTrigger,Trigger3M)),NA())</f>
        <v>5.7291012928928353E-3</v>
      </c>
      <c r="P677" s="44">
        <f>IFERROR(_xll.qlIndexFixing(ONIndex6M,I677,TRUE,_xll.ohTrigger(RecalcTrigger,Trigger6M)),NA())</f>
        <v>7.1208556650415034E-3</v>
      </c>
      <c r="Q677" s="145">
        <f>IFERROR(_xll.qlIndexFixing(ONIndex1Y,I677,TRUE,_xll.ohTrigger(RecalcTrigger,Trigger1Y)),NA())</f>
        <v>8.3809918898491986E-3</v>
      </c>
    </row>
    <row r="678" spans="2:17" x14ac:dyDescent="0.2">
      <c r="B678" s="39" t="s">
        <v>42</v>
      </c>
      <c r="D678" s="42">
        <f>_xll.qlCalendarAdvance(Calendar,$D677,B678,"f",FALSE)</f>
        <v>44565</v>
      </c>
      <c r="E678" s="139">
        <f>_xll.qlInterestRateIndexValueDate(IndexON,D678)</f>
        <v>44565</v>
      </c>
      <c r="F678" s="155">
        <f>IFERROR(_xll.qlIndexFixing(IndexON,D678,TRUE,_xll.ohTrigger(RecalcTrigger,TriggerON)),NA())</f>
        <v>4.5918351278917413E-3</v>
      </c>
      <c r="H678" s="42">
        <f>_xll.qlCalendarAdvance(Calendar,$H677,B678,"f",FALSE)</f>
        <v>44565</v>
      </c>
      <c r="I678" s="139">
        <f>_xll.qlInterestRateIndexValueDate(Index1M,$H678)</f>
        <v>44567</v>
      </c>
      <c r="J678" s="144">
        <f>IFERROR(_xll.qlIndexFixing(Index1M,$H678,TRUE,_xll.ohTrigger(RecalcTrigger,Trigger1M)),NA())</f>
        <v>4.6562208328268517E-3</v>
      </c>
      <c r="K678" s="44">
        <f>IFERROR(_xll.qlIndexFixing(Index3M,H678,TRUE,_xll.ohTrigger(RecalcTrigger,Trigger3M)),NA())</f>
        <v>6.0945395380933576E-3</v>
      </c>
      <c r="L678" s="44">
        <f>IFERROR(_xll.qlIndexFixing(Index6M,$H678,TRUE,_xll.ohTrigger(RecalcTrigger,Trigger6M)),NA())</f>
        <v>7.7873569713462539E-3</v>
      </c>
      <c r="M678" s="145">
        <f>IFERROR(_xll.qlIndexFixing(Index1Y,$H678,TRUE,_xll.ohTrigger(RecalcTrigger,Trigger1Y)),NA())</f>
        <v>9.7476189447863824E-3</v>
      </c>
      <c r="N678" s="144">
        <f>IFERROR(_xll.qlIndexFixing(ONIndex1M,I678,TRUE,_xll.ohTrigger(RecalcTrigger,Trigger1M)),NA())</f>
        <v>4.5625062874954381E-3</v>
      </c>
      <c r="O678" s="44">
        <f>IFERROR(_xll.qlIndexFixing(ONIndex3M,I678,TRUE,_xll.ohTrigger(RecalcTrigger,Trigger3M)),NA())</f>
        <v>5.7818898667250096E-3</v>
      </c>
      <c r="P678" s="44">
        <f>IFERROR(_xll.qlIndexFixing(ONIndex6M,I678,TRUE,_xll.ohTrigger(RecalcTrigger,Trigger6M)),NA())</f>
        <v>7.168307001501617E-3</v>
      </c>
      <c r="Q678" s="145">
        <f>IFERROR(_xll.qlIndexFixing(ONIndex1Y,I678,TRUE,_xll.ohTrigger(RecalcTrigger,Trigger1Y)),NA())</f>
        <v>8.4296486269686E-3</v>
      </c>
    </row>
    <row r="679" spans="2:17" x14ac:dyDescent="0.2">
      <c r="B679" s="39" t="s">
        <v>42</v>
      </c>
      <c r="D679" s="42">
        <f>_xll.qlCalendarAdvance(Calendar,$D678,B679,"f",FALSE)</f>
        <v>44572</v>
      </c>
      <c r="E679" s="139">
        <f>_xll.qlInterestRateIndexValueDate(IndexON,D679)</f>
        <v>44572</v>
      </c>
      <c r="F679" s="155">
        <f>IFERROR(_xll.qlIndexFixing(IndexON,D679,TRUE,_xll.ohTrigger(RecalcTrigger,TriggerON)),NA())</f>
        <v>4.6526672491520316E-3</v>
      </c>
      <c r="H679" s="42">
        <f>_xll.qlCalendarAdvance(Calendar,$H678,B679,"f",FALSE)</f>
        <v>44572</v>
      </c>
      <c r="I679" s="139">
        <f>_xll.qlInterestRateIndexValueDate(Index1M,$H679)</f>
        <v>44574</v>
      </c>
      <c r="J679" s="144">
        <f>IFERROR(_xll.qlIndexFixing(Index1M,$H679,TRUE,_xll.ohTrigger(RecalcTrigger,Trigger1M)),NA())</f>
        <v>4.7128192847445405E-3</v>
      </c>
      <c r="K679" s="44">
        <f>IFERROR(_xll.qlIndexFixing(Index3M,H679,TRUE,_xll.ohTrigger(RecalcTrigger,Trigger3M)),NA())</f>
        <v>6.1480865322005585E-3</v>
      </c>
      <c r="L679" s="44">
        <f>IFERROR(_xll.qlIndexFixing(Index6M,$H679,TRUE,_xll.ohTrigger(RecalcTrigger,Trigger6M)),NA())</f>
        <v>7.8376185313788881E-3</v>
      </c>
      <c r="M679" s="145">
        <f>IFERROR(_xll.qlIndexFixing(Index1Y,$H679,TRUE,_xll.ohTrigger(RecalcTrigger,Trigger1Y)),NA())</f>
        <v>9.7987614678033425E-3</v>
      </c>
      <c r="N679" s="144">
        <f>IFERROR(_xll.qlIndexFixing(ONIndex1M,I679,TRUE,_xll.ohTrigger(RecalcTrigger,Trigger1M)),NA())</f>
        <v>4.6188741961561419E-3</v>
      </c>
      <c r="O679" s="44">
        <f>IFERROR(_xll.qlIndexFixing(ONIndex3M,I679,TRUE,_xll.ohTrigger(RecalcTrigger,Trigger3M)),NA())</f>
        <v>5.8347777858092087E-3</v>
      </c>
      <c r="P679" s="44">
        <f>IFERROR(_xll.qlIndexFixing(ONIndex6M,I679,TRUE,_xll.ohTrigger(RecalcTrigger,Trigger6M)),NA())</f>
        <v>7.2159359501267062E-3</v>
      </c>
      <c r="Q679" s="145">
        <f>IFERROR(_xll.qlIndexFixing(ONIndex1Y,I679,TRUE,_xll.ohTrigger(RecalcTrigger,Trigger1Y)),NA())</f>
        <v>8.4783727242854212E-3</v>
      </c>
    </row>
    <row r="680" spans="2:17" x14ac:dyDescent="0.2">
      <c r="B680" s="39" t="s">
        <v>42</v>
      </c>
      <c r="D680" s="42">
        <f>_xll.qlCalendarAdvance(Calendar,$D679,B680,"f",FALSE)</f>
        <v>44579</v>
      </c>
      <c r="E680" s="139">
        <f>_xll.qlInterestRateIndexValueDate(IndexON,D680)</f>
        <v>44579</v>
      </c>
      <c r="F680" s="155">
        <f>IFERROR(_xll.qlIndexFixing(IndexON,D680,TRUE,_xll.ohTrigger(RecalcTrigger,TriggerON)),NA())</f>
        <v>4.7134983529861785E-3</v>
      </c>
      <c r="H680" s="42">
        <f>_xll.qlCalendarAdvance(Calendar,$H679,B680,"f",FALSE)</f>
        <v>44579</v>
      </c>
      <c r="I680" s="139">
        <f>_xll.qlInterestRateIndexValueDate(Index1M,$H680)</f>
        <v>44581</v>
      </c>
      <c r="J680" s="144">
        <f>IFERROR(_xll.qlIndexFixing(Index1M,$H680,TRUE,_xll.ohTrigger(RecalcTrigger,Trigger1M)),NA())</f>
        <v>4.7695443125345127E-3</v>
      </c>
      <c r="K680" s="44">
        <f>IFERROR(_xll.qlIndexFixing(Index3M,H680,TRUE,_xll.ohTrigger(RecalcTrigger,Trigger3M)),NA())</f>
        <v>6.2017345980249772E-3</v>
      </c>
      <c r="L680" s="44">
        <f>IFERROR(_xll.qlIndexFixing(Index6M,$H680,TRUE,_xll.ohTrigger(RecalcTrigger,Trigger6M)),NA())</f>
        <v>7.8880907266025806E-3</v>
      </c>
      <c r="M680" s="145">
        <f>IFERROR(_xll.qlIndexFixing(Index1Y,$H680,TRUE,_xll.ohTrigger(RecalcTrigger,Trigger1Y)),NA())</f>
        <v>9.8499764210127783E-3</v>
      </c>
      <c r="N680" s="144">
        <f>IFERROR(_xll.qlIndexFixing(ONIndex1M,I680,TRUE,_xll.ohTrigger(RecalcTrigger,Trigger1M)),NA())</f>
        <v>4.6753687490319606E-3</v>
      </c>
      <c r="O680" s="44">
        <f>IFERROR(_xll.qlIndexFixing(ONIndex3M,I680,TRUE,_xll.ohTrigger(RecalcTrigger,Trigger3M)),NA())</f>
        <v>5.8877651781230611E-3</v>
      </c>
      <c r="P680" s="44">
        <f>IFERROR(_xll.qlIndexFixing(ONIndex6M,I680,TRUE,_xll.ohTrigger(RecalcTrigger,Trigger6M)),NA())</f>
        <v>7.263744839773878E-3</v>
      </c>
      <c r="Q680" s="145">
        <f>IFERROR(_xll.qlIndexFixing(ONIndex1Y,I680,TRUE,_xll.ohTrigger(RecalcTrigger,Trigger1Y)),NA())</f>
        <v>8.527164665572684E-3</v>
      </c>
    </row>
    <row r="681" spans="2:17" x14ac:dyDescent="0.2">
      <c r="B681" s="39" t="s">
        <v>42</v>
      </c>
      <c r="D681" s="42">
        <f>_xll.qlCalendarAdvance(Calendar,$D680,B681,"f",FALSE)</f>
        <v>44586</v>
      </c>
      <c r="E681" s="139">
        <f>_xll.qlInterestRateIndexValueDate(IndexON,D681)</f>
        <v>44586</v>
      </c>
      <c r="F681" s="155">
        <f>IFERROR(_xll.qlIndexFixing(IndexON,D681,TRUE,_xll.ohTrigger(RecalcTrigger,TriggerON)),NA())</f>
        <v>4.7743254847976146E-3</v>
      </c>
      <c r="H681" s="42">
        <f>_xll.qlCalendarAdvance(Calendar,$H680,B681,"f",FALSE)</f>
        <v>44586</v>
      </c>
      <c r="I681" s="139">
        <f>_xll.qlInterestRateIndexValueDate(Index1M,$H681)</f>
        <v>44588</v>
      </c>
      <c r="J681" s="144">
        <f>IFERROR(_xll.qlIndexFixing(Index1M,$H681,TRUE,_xll.ohTrigger(RecalcTrigger,Trigger1M)),NA())</f>
        <v>4.8263956769931116E-3</v>
      </c>
      <c r="K681" s="44">
        <f>IFERROR(_xll.qlIndexFixing(Index3M,H681,TRUE,_xll.ohTrigger(RecalcTrigger,Trigger3M)),NA())</f>
        <v>6.255483867191991E-3</v>
      </c>
      <c r="L681" s="44">
        <f>IFERROR(_xll.qlIndexFixing(Index6M,$H681,TRUE,_xll.ohTrigger(RecalcTrigger,Trigger6M)),NA())</f>
        <v>7.938775911086533E-3</v>
      </c>
      <c r="M681" s="145">
        <f>IFERROR(_xll.qlIndexFixing(Index1Y,$H681,TRUE,_xll.ohTrigger(RecalcTrigger,Trigger1Y)),NA())</f>
        <v>9.9012606699337372E-3</v>
      </c>
      <c r="N681" s="144">
        <f>IFERROR(_xll.qlIndexFixing(ONIndex1M,I681,TRUE,_xll.ohTrigger(RecalcTrigger,Trigger1M)),NA())</f>
        <v>4.731989705035744E-3</v>
      </c>
      <c r="O681" s="44">
        <f>IFERROR(_xll.qlIndexFixing(ONIndex3M,I681,TRUE,_xll.ohTrigger(RecalcTrigger,Trigger3M)),NA())</f>
        <v>5.9408521708448347E-3</v>
      </c>
      <c r="P681" s="44">
        <f>IFERROR(_xll.qlIndexFixing(ONIndex6M,I681,TRUE,_xll.ohTrigger(RecalcTrigger,Trigger6M)),NA())</f>
        <v>7.3117359996999198E-3</v>
      </c>
      <c r="Q681" s="145">
        <f>IFERROR(_xll.qlIndexFixing(ONIndex1Y,I681,TRUE,_xll.ohTrigger(RecalcTrigger,Trigger1Y)),NA())</f>
        <v>8.5760249350030904E-3</v>
      </c>
    </row>
    <row r="682" spans="2:17" x14ac:dyDescent="0.2">
      <c r="B682" s="39" t="s">
        <v>42</v>
      </c>
      <c r="D682" s="42">
        <f>_xll.qlCalendarAdvance(Calendar,$D681,B682,"f",FALSE)</f>
        <v>44593</v>
      </c>
      <c r="E682" s="139">
        <f>_xll.qlInterestRateIndexValueDate(IndexON,D682)</f>
        <v>44593</v>
      </c>
      <c r="F682" s="155">
        <f>IFERROR(_xll.qlIndexFixing(IndexON,D682,TRUE,_xll.ohTrigger(RecalcTrigger,TriggerON)),NA())</f>
        <v>4.8351456907091972E-3</v>
      </c>
      <c r="H682" s="42">
        <f>_xll.qlCalendarAdvance(Calendar,$H681,B682,"f",FALSE)</f>
        <v>44593</v>
      </c>
      <c r="I682" s="139">
        <f>_xll.qlInterestRateIndexValueDate(Index1M,$H682)</f>
        <v>44595</v>
      </c>
      <c r="J682" s="144">
        <f>IFERROR(_xll.qlIndexFixing(Index1M,$H682,TRUE,_xll.ohTrigger(RecalcTrigger,Trigger1M)),NA())</f>
        <v>4.8669237906292673E-3</v>
      </c>
      <c r="K682" s="44">
        <f>IFERROR(_xll.qlIndexFixing(Index3M,H682,TRUE,_xll.ohTrigger(RecalcTrigger,Trigger3M)),NA())</f>
        <v>6.3054141122331009E-3</v>
      </c>
      <c r="L682" s="44">
        <f>IFERROR(_xll.qlIndexFixing(Index6M,$H682,TRUE,_xll.ohTrigger(RecalcTrigger,Trigger6M)),NA())</f>
        <v>7.9896764392060077E-3</v>
      </c>
      <c r="M682" s="145">
        <f>IFERROR(_xll.qlIndexFixing(Index1Y,$H682,TRUE,_xll.ohTrigger(RecalcTrigger,Trigger1Y)),NA())</f>
        <v>9.9526110350738276E-3</v>
      </c>
      <c r="N682" s="144">
        <f>IFERROR(_xll.qlIndexFixing(ONIndex1M,I682,TRUE,_xll.ohTrigger(RecalcTrigger,Trigger1M)),NA())</f>
        <v>4.788736823400086E-3</v>
      </c>
      <c r="O682" s="44">
        <f>IFERROR(_xll.qlIndexFixing(ONIndex3M,I682,TRUE,_xll.ohTrigger(RecalcTrigger,Trigger3M)),NA())</f>
        <v>5.9940388913126696E-3</v>
      </c>
      <c r="P682" s="44">
        <f>IFERROR(_xll.qlIndexFixing(ONIndex6M,I682,TRUE,_xll.ohTrigger(RecalcTrigger,Trigger6M)),NA())</f>
        <v>7.3599117585221308E-3</v>
      </c>
      <c r="Q682" s="145">
        <f>IFERROR(_xll.qlIndexFixing(ONIndex1Y,I682,TRUE,_xll.ohTrigger(RecalcTrigger,Trigger1Y)),NA())</f>
        <v>8.6249540161098537E-3</v>
      </c>
    </row>
    <row r="683" spans="2:17" x14ac:dyDescent="0.2">
      <c r="B683" s="39" t="s">
        <v>42</v>
      </c>
      <c r="D683" s="42">
        <f>_xll.qlCalendarAdvance(Calendar,$D682,B683,"f",FALSE)</f>
        <v>44600</v>
      </c>
      <c r="E683" s="139">
        <f>_xll.qlInterestRateIndexValueDate(IndexON,D683)</f>
        <v>44600</v>
      </c>
      <c r="F683" s="155">
        <f>IFERROR(_xll.qlIndexFixing(IndexON,D683,TRUE,_xll.ohTrigger(RecalcTrigger,TriggerON)),NA())</f>
        <v>4.8959560159644866E-3</v>
      </c>
      <c r="H683" s="42">
        <f>_xll.qlCalendarAdvance(Calendar,$H682,B683,"f",FALSE)</f>
        <v>44600</v>
      </c>
      <c r="I683" s="139">
        <f>_xll.qlInterestRateIndexValueDate(Index1M,$H683)</f>
        <v>44602</v>
      </c>
      <c r="J683" s="144">
        <f>IFERROR(_xll.qlIndexFixing(Index1M,$H683,TRUE,_xll.ohTrigger(RecalcTrigger,Trigger1M)),NA())</f>
        <v>4.9239881213300075E-3</v>
      </c>
      <c r="K683" s="44">
        <f>IFERROR(_xll.qlIndexFixing(Index3M,H683,TRUE,_xll.ohTrigger(RecalcTrigger,Trigger3M)),NA())</f>
        <v>6.3593579632811896E-3</v>
      </c>
      <c r="L683" s="44">
        <f>IFERROR(_xll.qlIndexFixing(Index6M,$H683,TRUE,_xll.ohTrigger(RecalcTrigger,Trigger6M)),NA())</f>
        <v>8.0407946656427549E-3</v>
      </c>
      <c r="M683" s="145">
        <f>IFERROR(_xll.qlIndexFixing(Index1Y,$H683,TRUE,_xll.ohTrigger(RecalcTrigger,Trigger1Y)),NA())</f>
        <v>1.0004024291915626E-2</v>
      </c>
      <c r="N683" s="144">
        <f>IFERROR(_xll.qlIndexFixing(ONIndex1M,I683,TRUE,_xll.ohTrigger(RecalcTrigger,Trigger1M)),NA())</f>
        <v>4.8456098629579003E-3</v>
      </c>
      <c r="O683" s="44">
        <f>IFERROR(_xll.qlIndexFixing(ONIndex3M,I683,TRUE,_xll.ohTrigger(RecalcTrigger,Trigger3M)),NA())</f>
        <v>6.047325467024578E-3</v>
      </c>
      <c r="P683" s="44">
        <f>IFERROR(_xll.qlIndexFixing(ONIndex6M,I683,TRUE,_xll.ohTrigger(RecalcTrigger,Trigger6M)),NA())</f>
        <v>7.4082744454972982E-3</v>
      </c>
      <c r="Q683" s="145">
        <f>IFERROR(_xll.qlIndexFixing(ONIndex1Y,I683,TRUE,_xll.ohTrigger(RecalcTrigger,Trigger1Y)),NA())</f>
        <v>8.6739523930656759E-3</v>
      </c>
    </row>
    <row r="684" spans="2:17" x14ac:dyDescent="0.2">
      <c r="B684" s="39" t="s">
        <v>42</v>
      </c>
      <c r="D684" s="42">
        <f>_xll.qlCalendarAdvance(Calendar,$D683,B684,"f",FALSE)</f>
        <v>44607</v>
      </c>
      <c r="E684" s="139">
        <f>_xll.qlInterestRateIndexValueDate(IndexON,D684)</f>
        <v>44607</v>
      </c>
      <c r="F684" s="155">
        <f>IFERROR(_xll.qlIndexFixing(IndexON,D684,TRUE,_xll.ohTrigger(RecalcTrigger,TriggerON)),NA())</f>
        <v>4.95675350668634E-3</v>
      </c>
      <c r="H684" s="42">
        <f>_xll.qlCalendarAdvance(Calendar,$H683,B684,"f",FALSE)</f>
        <v>44607</v>
      </c>
      <c r="I684" s="139">
        <f>_xll.qlInterestRateIndexValueDate(Index1M,$H684)</f>
        <v>44609</v>
      </c>
      <c r="J684" s="144">
        <f>IFERROR(_xll.qlIndexFixing(Index1M,$H684,TRUE,_xll.ohTrigger(RecalcTrigger,Trigger1M)),NA())</f>
        <v>4.9811780962857478E-3</v>
      </c>
      <c r="K684" s="44">
        <f>IFERROR(_xll.qlIndexFixing(Index3M,H684,TRUE,_xll.ohTrigger(RecalcTrigger,Trigger3M)),NA())</f>
        <v>6.4134033933612054E-3</v>
      </c>
      <c r="L684" s="44">
        <f>IFERROR(_xll.qlIndexFixing(Index6M,$H684,TRUE,_xll.ohTrigger(RecalcTrigger,Trigger6M)),NA())</f>
        <v>8.0921329453903235E-3</v>
      </c>
      <c r="M684" s="145">
        <f>IFERROR(_xll.qlIndexFixing(Index1Y,$H684,TRUE,_xll.ohTrigger(RecalcTrigger,Trigger1Y)),NA())</f>
        <v>1.0055497170903331E-2</v>
      </c>
      <c r="N684" s="144">
        <f>IFERROR(_xll.qlIndexFixing(ONIndex1M,I684,TRUE,_xll.ohTrigger(RecalcTrigger,Trigger1M)),NA())</f>
        <v>4.9026085827819088E-3</v>
      </c>
      <c r="O684" s="44">
        <f>IFERROR(_xll.qlIndexFixing(ONIndex3M,I684,TRUE,_xll.ohTrigger(RecalcTrigger,Trigger3M)),NA())</f>
        <v>6.10071202571838E-3</v>
      </c>
      <c r="P684" s="44">
        <f>IFERROR(_xll.qlIndexFixing(ONIndex6M,I684,TRUE,_xll.ohTrigger(RecalcTrigger,Trigger6M)),NA())</f>
        <v>7.4568263894825293E-3</v>
      </c>
      <c r="Q684" s="145">
        <f>IFERROR(_xll.qlIndexFixing(ONIndex1Y,I684,TRUE,_xll.ohTrigger(RecalcTrigger,Trigger1Y)),NA())</f>
        <v>8.7230205496435786E-3</v>
      </c>
    </row>
    <row r="685" spans="2:17" x14ac:dyDescent="0.2">
      <c r="B685" s="39" t="s">
        <v>42</v>
      </c>
      <c r="D685" s="42">
        <f>_xll.qlCalendarAdvance(Calendar,$D684,B685,"f",FALSE)</f>
        <v>44614</v>
      </c>
      <c r="E685" s="139">
        <f>_xll.qlInterestRateIndexValueDate(IndexON,D685)</f>
        <v>44614</v>
      </c>
      <c r="F685" s="155">
        <f>IFERROR(_xll.qlIndexFixing(IndexON,D685,TRUE,_xll.ohTrigger(RecalcTrigger,TriggerON)),NA())</f>
        <v>5.0175352085179981E-3</v>
      </c>
      <c r="H685" s="42">
        <f>_xll.qlCalendarAdvance(Calendar,$H684,B685,"f",FALSE)</f>
        <v>44614</v>
      </c>
      <c r="I685" s="139">
        <f>_xll.qlInterestRateIndexValueDate(Index1M,$H685)</f>
        <v>44616</v>
      </c>
      <c r="J685" s="144">
        <f>IFERROR(_xll.qlIndexFixing(Index1M,$H685,TRUE,_xll.ohTrigger(RecalcTrigger,Trigger1M)),NA())</f>
        <v>5.0384934760623014E-3</v>
      </c>
      <c r="K685" s="44">
        <f>IFERROR(_xll.qlIndexFixing(Index3M,H685,TRUE,_xll.ohTrigger(RecalcTrigger,Trigger3M)),NA())</f>
        <v>6.4675505341080771E-3</v>
      </c>
      <c r="L685" s="44">
        <f>IFERROR(_xll.qlIndexFixing(Index6M,$H685,TRUE,_xll.ohTrigger(RecalcTrigger,Trigger6M)),NA())</f>
        <v>8.143693633753616E-3</v>
      </c>
      <c r="M685" s="145">
        <f>IFERROR(_xll.qlIndexFixing(Index1Y,$H685,TRUE,_xll.ohTrigger(RecalcTrigger,Trigger1Y)),NA())</f>
        <v>1.0107026357429175E-2</v>
      </c>
      <c r="N685" s="144">
        <f>IFERROR(_xll.qlIndexFixing(ONIndex1M,I685,TRUE,_xll.ohTrigger(RecalcTrigger,Trigger1M)),NA())</f>
        <v>4.9597327419448334E-3</v>
      </c>
      <c r="O685" s="44">
        <f>IFERROR(_xll.qlIndexFixing(ONIndex3M,I685,TRUE,_xll.ohTrigger(RecalcTrigger,Trigger3M)),NA())</f>
        <v>6.1541986944124716E-3</v>
      </c>
      <c r="P685" s="44">
        <f>IFERROR(_xll.qlIndexFixing(ONIndex6M,I685,TRUE,_xll.ohTrigger(RecalcTrigger,Trigger6M)),NA())</f>
        <v>7.5055699195747394E-3</v>
      </c>
      <c r="Q685" s="145">
        <f>IFERROR(_xll.qlIndexFixing(ONIndex1Y,I685,TRUE,_xll.ohTrigger(RecalcTrigger,Trigger1Y)),NA())</f>
        <v>8.7721589697764557E-3</v>
      </c>
    </row>
    <row r="686" spans="2:17" x14ac:dyDescent="0.2">
      <c r="B686" s="39" t="s">
        <v>42</v>
      </c>
      <c r="D686" s="42">
        <f>_xll.qlCalendarAdvance(Calendar,$D685,B686,"f",FALSE)</f>
        <v>44621</v>
      </c>
      <c r="E686" s="139">
        <f>_xll.qlInterestRateIndexValueDate(IndexON,D686)</f>
        <v>44621</v>
      </c>
      <c r="F686" s="155">
        <f>IFERROR(_xll.qlIndexFixing(IndexON,D686,TRUE,_xll.ohTrigger(RecalcTrigger,TriggerON)),NA())</f>
        <v>5.0782981671826377E-3</v>
      </c>
      <c r="H686" s="42">
        <f>_xll.qlCalendarAdvance(Calendar,$H685,B686,"f",FALSE)</f>
        <v>44621</v>
      </c>
      <c r="I686" s="139">
        <f>_xll.qlInterestRateIndexValueDate(Index1M,$H686)</f>
        <v>44623</v>
      </c>
      <c r="J686" s="144">
        <f>IFERROR(_xll.qlIndexFixing(Index1M,$H686,TRUE,_xll.ohTrigger(RecalcTrigger,Trigger1M)),NA())</f>
        <v>5.1125391768852557E-3</v>
      </c>
      <c r="K686" s="44">
        <f>IFERROR(_xll.qlIndexFixing(Index3M,H686,TRUE,_xll.ohTrigger(RecalcTrigger,Trigger3M)),NA())</f>
        <v>6.5336620910624267E-3</v>
      </c>
      <c r="L686" s="44">
        <f>IFERROR(_xll.qlIndexFixing(Index6M,$H686,TRUE,_xll.ohTrigger(RecalcTrigger,Trigger6M)),NA())</f>
        <v>8.2148503627412339E-3</v>
      </c>
      <c r="M686" s="145">
        <f>IFERROR(_xll.qlIndexFixing(Index1Y,$H686,TRUE,_xll.ohTrigger(RecalcTrigger,Trigger1Y)),NA())</f>
        <v>1.0158608491820507E-2</v>
      </c>
      <c r="N686" s="144">
        <f>IFERROR(_xll.qlIndexFixing(ONIndex1M,I686,TRUE,_xll.ohTrigger(RecalcTrigger,Trigger1M)),NA())</f>
        <v>5.0169820995993319E-3</v>
      </c>
      <c r="O686" s="44">
        <f>IFERROR(_xll.qlIndexFixing(ONIndex3M,I686,TRUE,_xll.ohTrigger(RecalcTrigger,Trigger3M)),NA())</f>
        <v>6.207785600764737E-3</v>
      </c>
      <c r="P686" s="44">
        <f>IFERROR(_xll.qlIndexFixing(ONIndex6M,I686,TRUE,_xll.ohTrigger(RecalcTrigger,Trigger6M)),NA())</f>
        <v>7.5545073646310357E-3</v>
      </c>
      <c r="Q686" s="145">
        <f>IFERROR(_xll.qlIndexFixing(ONIndex1Y,I686,TRUE,_xll.ohTrigger(RecalcTrigger,Trigger1Y)),NA())</f>
        <v>8.8213681373172648E-3</v>
      </c>
    </row>
    <row r="687" spans="2:17" x14ac:dyDescent="0.2">
      <c r="B687" s="39" t="s">
        <v>42</v>
      </c>
      <c r="D687" s="42">
        <f>_xll.qlCalendarAdvance(Calendar,$D686,B687,"f",FALSE)</f>
        <v>44628</v>
      </c>
      <c r="E687" s="139">
        <f>_xll.qlInterestRateIndexValueDate(IndexON,D687)</f>
        <v>44628</v>
      </c>
      <c r="F687" s="155">
        <f>IFERROR(_xll.qlIndexFixing(IndexON,D687,TRUE,_xll.ohTrigger(RecalcTrigger,TriggerON)),NA())</f>
        <v>5.1390394281636276E-3</v>
      </c>
      <c r="H687" s="42">
        <f>_xll.qlCalendarAdvance(Calendar,$H686,B687,"f",FALSE)</f>
        <v>44628</v>
      </c>
      <c r="I687" s="139">
        <f>_xll.qlInterestRateIndexValueDate(Index1M,$H687)</f>
        <v>44630</v>
      </c>
      <c r="J687" s="144">
        <f>IFERROR(_xll.qlIndexFixing(Index1M,$H687,TRUE,_xll.ohTrigger(RecalcTrigger,Trigger1M)),NA())</f>
        <v>5.1701435379039595E-3</v>
      </c>
      <c r="K687" s="44">
        <f>IFERROR(_xll.qlIndexFixing(Index3M,H687,TRUE,_xll.ohTrigger(RecalcTrigger,Trigger3M)),NA())</f>
        <v>6.588037946717102E-3</v>
      </c>
      <c r="L687" s="44">
        <f>IFERROR(_xll.qlIndexFixing(Index6M,$H687,TRUE,_xll.ohTrigger(RecalcTrigger,Trigger6M)),NA())</f>
        <v>8.2669542297574318E-3</v>
      </c>
      <c r="M687" s="145">
        <f>IFERROR(_xll.qlIndexFixing(Index1Y,$H687,TRUE,_xll.ohTrigger(RecalcTrigger,Trigger1Y)),NA())</f>
        <v>1.0210240169325561E-2</v>
      </c>
      <c r="N687" s="144">
        <f>IFERROR(_xll.qlIndexFixing(ONIndex1M,I687,TRUE,_xll.ohTrigger(RecalcTrigger,Trigger1M)),NA())</f>
        <v>5.0743564146582543E-3</v>
      </c>
      <c r="O687" s="44">
        <f>IFERROR(_xll.qlIndexFixing(ONIndex3M,I687,TRUE,_xll.ohTrigger(RecalcTrigger,Trigger3M)),NA())</f>
        <v>6.2614728721932522E-3</v>
      </c>
      <c r="P687" s="44">
        <f>IFERROR(_xll.qlIndexFixing(ONIndex6M,I687,TRUE,_xll.ohTrigger(RecalcTrigger,Trigger6M)),NA())</f>
        <v>7.6036410537483334E-3</v>
      </c>
      <c r="Q687" s="145">
        <f>IFERROR(_xll.qlIndexFixing(ONIndex1Y,I687,TRUE,_xll.ohTrigger(RecalcTrigger,Trigger1Y)),NA())</f>
        <v>8.8706485362788356E-3</v>
      </c>
    </row>
    <row r="688" spans="2:17" x14ac:dyDescent="0.2">
      <c r="B688" s="39" t="s">
        <v>42</v>
      </c>
      <c r="D688" s="42">
        <f>_xll.qlCalendarAdvance(Calendar,$D687,B688,"f",FALSE)</f>
        <v>44635</v>
      </c>
      <c r="E688" s="139">
        <f>_xll.qlInterestRateIndexValueDate(IndexON,D688)</f>
        <v>44635</v>
      </c>
      <c r="F688" s="155">
        <f>IFERROR(_xll.qlIndexFixing(IndexON,D688,TRUE,_xll.ohTrigger(RecalcTrigger,TriggerON)),NA())</f>
        <v>5.1997560372640805E-3</v>
      </c>
      <c r="H688" s="42">
        <f>_xll.qlCalendarAdvance(Calendar,$H687,B688,"f",FALSE)</f>
        <v>44635</v>
      </c>
      <c r="I688" s="139">
        <f>_xll.qlInterestRateIndexValueDate(Index1M,$H688)</f>
        <v>44637</v>
      </c>
      <c r="J688" s="144">
        <f>IFERROR(_xll.qlIndexFixing(Index1M,$H688,TRUE,_xll.ohTrigger(RecalcTrigger,Trigger1M)),NA())</f>
        <v>5.2320457000428052E-3</v>
      </c>
      <c r="K688" s="44">
        <f>IFERROR(_xll.qlIndexFixing(Index3M,H688,TRUE,_xll.ohTrigger(RecalcTrigger,Trigger3M)),NA())</f>
        <v>6.6425159665054519E-3</v>
      </c>
      <c r="L688" s="44">
        <f>IFERROR(_xll.qlIndexFixing(Index6M,$H688,TRUE,_xll.ohTrigger(RecalcTrigger,Trigger6M)),NA())</f>
        <v>8.3192884791397168E-3</v>
      </c>
      <c r="M688" s="145">
        <f>IFERROR(_xll.qlIndexFixing(Index1Y,$H688,TRUE,_xll.ohTrigger(RecalcTrigger,Trigger1Y)),NA())</f>
        <v>1.0261917940101185E-2</v>
      </c>
      <c r="N688" s="144">
        <f>IFERROR(_xll.qlIndexFixing(ONIndex1M,I688,TRUE,_xll.ohTrigger(RecalcTrigger,Trigger1M)),NA())</f>
        <v>5.1318554461943222E-3</v>
      </c>
      <c r="O688" s="44">
        <f>IFERROR(_xll.qlIndexFixing(ONIndex3M,I688,TRUE,_xll.ohTrigger(RecalcTrigger,Trigger3M)),NA())</f>
        <v>6.3152606360361574E-3</v>
      </c>
      <c r="P688" s="44">
        <f>IFERROR(_xll.qlIndexFixing(ONIndex6M,I688,TRUE,_xll.ohTrigger(RecalcTrigger,Trigger6M)),NA())</f>
        <v>7.652973315943612E-3</v>
      </c>
      <c r="Q688" s="145">
        <f>IFERROR(_xll.qlIndexFixing(ONIndex1Y,I688,TRUE,_xll.ohTrigger(RecalcTrigger,Trigger1Y)),NA())</f>
        <v>8.9200006503542539E-3</v>
      </c>
    </row>
    <row r="689" spans="2:17" x14ac:dyDescent="0.2">
      <c r="B689" s="39" t="s">
        <v>42</v>
      </c>
      <c r="D689" s="42">
        <f>_xll.qlCalendarAdvance(Calendar,$D688,B689,"f",FALSE)</f>
        <v>44642</v>
      </c>
      <c r="E689" s="139">
        <f>_xll.qlInterestRateIndexValueDate(IndexON,D689)</f>
        <v>44642</v>
      </c>
      <c r="F689" s="155">
        <f>IFERROR(_xll.qlIndexFixing(IndexON,D689,TRUE,_xll.ohTrigger(RecalcTrigger,TriggerON)),NA())</f>
        <v>5.2604450405269176E-3</v>
      </c>
      <c r="H689" s="42">
        <f>_xll.qlCalendarAdvance(Calendar,$H688,B689,"f",FALSE)</f>
        <v>44642</v>
      </c>
      <c r="I689" s="139">
        <f>_xll.qlInterestRateIndexValueDate(Index1M,$H689)</f>
        <v>44644</v>
      </c>
      <c r="J689" s="144">
        <f>IFERROR(_xll.qlIndexFixing(Index1M,$H689,TRUE,_xll.ohTrigger(RecalcTrigger,Trigger1M)),NA())</f>
        <v>5.2857260072619594E-3</v>
      </c>
      <c r="K689" s="44">
        <f>IFERROR(_xll.qlIndexFixing(Index3M,H689,TRUE,_xll.ohTrigger(RecalcTrigger,Trigger3M)),NA())</f>
        <v>6.6970962822741845E-3</v>
      </c>
      <c r="L689" s="44">
        <f>IFERROR(_xll.qlIndexFixing(Index6M,$H689,TRUE,_xll.ohTrigger(RecalcTrigger,Trigger6M)),NA())</f>
        <v>8.3718554683614461E-3</v>
      </c>
      <c r="M689" s="145">
        <f>IFERROR(_xll.qlIndexFixing(Index1Y,$H689,TRUE,_xll.ohTrigger(RecalcTrigger,Trigger1Y)),NA())</f>
        <v>1.0313638309199048E-2</v>
      </c>
      <c r="N689" s="144">
        <f>IFERROR(_xll.qlIndexFixing(ONIndex1M,I689,TRUE,_xll.ohTrigger(RecalcTrigger,Trigger1M)),NA())</f>
        <v>5.1894789532003216E-3</v>
      </c>
      <c r="O689" s="44">
        <f>IFERROR(_xll.qlIndexFixing(ONIndex3M,I689,TRUE,_xll.ohTrigger(RecalcTrigger,Trigger3M)),NA())</f>
        <v>6.3691490197914646E-3</v>
      </c>
      <c r="P689" s="44">
        <f>IFERROR(_xll.qlIndexFixing(ONIndex6M,I689,TRUE,_xll.ohTrigger(RecalcTrigger,Trigger6M)),NA())</f>
        <v>7.7025064800739784E-3</v>
      </c>
      <c r="Q689" s="145">
        <f>IFERROR(_xll.qlIndexFixing(ONIndex1Y,I689,TRUE,_xll.ohTrigger(RecalcTrigger,Trigger1Y)),NA())</f>
        <v>8.9694249636362855E-3</v>
      </c>
    </row>
    <row r="690" spans="2:17" x14ac:dyDescent="0.2">
      <c r="B690" s="39" t="s">
        <v>42</v>
      </c>
      <c r="D690" s="42">
        <f>_xll.qlCalendarAdvance(Calendar,$D689,B690,"f",FALSE)</f>
        <v>44649</v>
      </c>
      <c r="E690" s="139">
        <f>_xll.qlInterestRateIndexValueDate(IndexON,D690)</f>
        <v>44649</v>
      </c>
      <c r="F690" s="155">
        <f>IFERROR(_xll.qlIndexFixing(IndexON,D690,TRUE,_xll.ohTrigger(RecalcTrigger,TriggerON)),NA())</f>
        <v>5.3211034831956994E-3</v>
      </c>
      <c r="H690" s="42">
        <f>_xll.qlCalendarAdvance(Calendar,$H689,B690,"f",FALSE)</f>
        <v>44649</v>
      </c>
      <c r="I690" s="139">
        <f>_xll.qlInterestRateIndexValueDate(Index1M,$H690)</f>
        <v>44651</v>
      </c>
      <c r="J690" s="144">
        <f>IFERROR(_xll.qlIndexFixing(Index1M,$H690,TRUE,_xll.ohTrigger(RecalcTrigger,Trigger1M)),NA())</f>
        <v>5.3311317628451458E-3</v>
      </c>
      <c r="K690" s="44">
        <f>IFERROR(_xll.qlIndexFixing(Index3M,H690,TRUE,_xll.ohTrigger(RecalcTrigger,Trigger3M)),NA())</f>
        <v>6.7477906724870557E-3</v>
      </c>
      <c r="L690" s="44">
        <f>IFERROR(_xll.qlIndexFixing(Index6M,$H690,TRUE,_xll.ohTrigger(RecalcTrigger,Trigger6M)),NA())</f>
        <v>8.4128067341016077E-3</v>
      </c>
      <c r="M690" s="145">
        <f>IFERROR(_xll.qlIndexFixing(Index1Y,$H690,TRUE,_xll.ohTrigger(RecalcTrigger,Trigger1Y)),NA())</f>
        <v>1.0365397736552939E-2</v>
      </c>
      <c r="N690" s="144">
        <f>IFERROR(_xll.qlIndexFixing(ONIndex1M,I690,TRUE,_xll.ohTrigger(RecalcTrigger,Trigger1M)),NA())</f>
        <v>5.2472266948289104E-3</v>
      </c>
      <c r="O690" s="44">
        <f>IFERROR(_xll.qlIndexFixing(ONIndex3M,I690,TRUE,_xll.ohTrigger(RecalcTrigger,Trigger3M)),NA())</f>
        <v>6.4231381509571861E-3</v>
      </c>
      <c r="P690" s="44">
        <f>IFERROR(_xll.qlIndexFixing(ONIndex6M,I690,TRUE,_xll.ohTrigger(RecalcTrigger,Trigger6M)),NA())</f>
        <v>7.7522428753162842E-3</v>
      </c>
      <c r="Q690" s="145">
        <f>IFERROR(_xll.qlIndexFixing(ONIndex1Y,I690,TRUE,_xll.ohTrigger(RecalcTrigger,Trigger1Y)),NA())</f>
        <v>9.018921959897952E-3</v>
      </c>
    </row>
    <row r="691" spans="2:17" x14ac:dyDescent="0.2">
      <c r="B691" s="39" t="s">
        <v>42</v>
      </c>
      <c r="D691" s="42">
        <f>_xll.qlCalendarAdvance(Calendar,$D690,B691,"f",FALSE)</f>
        <v>44656</v>
      </c>
      <c r="E691" s="139">
        <f>_xll.qlInterestRateIndexValueDate(IndexON,D691)</f>
        <v>44656</v>
      </c>
      <c r="F691" s="155">
        <f>IFERROR(_xll.qlIndexFixing(IndexON,D691,TRUE,_xll.ohTrigger(RecalcTrigger,TriggerON)),NA())</f>
        <v>5.3817284111534747E-3</v>
      </c>
      <c r="H691" s="42">
        <f>_xll.qlCalendarAdvance(Calendar,$H690,B691,"f",FALSE)</f>
        <v>44656</v>
      </c>
      <c r="I691" s="139">
        <f>_xll.qlInterestRateIndexValueDate(Index1M,$H691)</f>
        <v>44658</v>
      </c>
      <c r="J691" s="144">
        <f>IFERROR(_xll.qlIndexFixing(Index1M,$H691,TRUE,_xll.ohTrigger(RecalcTrigger,Trigger1M)),NA())</f>
        <v>5.4018052116130977E-3</v>
      </c>
      <c r="K691" s="44">
        <f>IFERROR(_xll.qlIndexFixing(Index3M,H691,TRUE,_xll.ohTrigger(RecalcTrigger,Trigger3M)),NA())</f>
        <v>6.802567595633878E-3</v>
      </c>
      <c r="L691" s="44">
        <f>IFERROR(_xll.qlIndexFixing(Index6M,$H691,TRUE,_xll.ohTrigger(RecalcTrigger,Trigger6M)),NA())</f>
        <v>8.4657892687016664E-3</v>
      </c>
      <c r="M691" s="145">
        <f>IFERROR(_xll.qlIndexFixing(Index1Y,$H691,TRUE,_xll.ohTrigger(RecalcTrigger,Trigger1Y)),NA())</f>
        <v>1.0432714136663683E-2</v>
      </c>
      <c r="N691" s="144">
        <f>IFERROR(_xll.qlIndexFixing(ONIndex1M,I691,TRUE,_xll.ohTrigger(RecalcTrigger,Trigger1M)),NA())</f>
        <v>5.3050984299130022E-3</v>
      </c>
      <c r="O691" s="44">
        <f>IFERROR(_xll.qlIndexFixing(ONIndex3M,I691,TRUE,_xll.ohTrigger(RecalcTrigger,Trigger3M)),NA())</f>
        <v>6.4772281568714618E-3</v>
      </c>
      <c r="P691" s="44">
        <f>IFERROR(_xll.qlIndexFixing(ONIndex6M,I691,TRUE,_xll.ohTrigger(RecalcTrigger,Trigger6M)),NA())</f>
        <v>7.8021848305276364E-3</v>
      </c>
      <c r="Q691" s="145">
        <f>IFERROR(_xll.qlIndexFixing(ONIndex1Y,I691,TRUE,_xll.ohTrigger(RecalcTrigger,Trigger1Y)),NA())</f>
        <v>9.0684921230721471E-3</v>
      </c>
    </row>
    <row r="692" spans="2:17" x14ac:dyDescent="0.2">
      <c r="B692" s="39" t="s">
        <v>42</v>
      </c>
      <c r="D692" s="42">
        <f>_xll.qlCalendarAdvance(Calendar,$D691,B692,"f",FALSE)</f>
        <v>44663</v>
      </c>
      <c r="E692" s="139">
        <f>_xll.qlInterestRateIndexValueDate(IndexON,D692)</f>
        <v>44663</v>
      </c>
      <c r="F692" s="155">
        <f>IFERROR(_xll.qlIndexFixing(IndexON,D692,TRUE,_xll.ohTrigger(RecalcTrigger,TriggerON)),NA())</f>
        <v>5.4423168700434843E-3</v>
      </c>
      <c r="H692" s="42">
        <f>_xll.qlCalendarAdvance(Calendar,$H691,B692,"f",FALSE)</f>
        <v>44663</v>
      </c>
      <c r="I692" s="139">
        <f>_xll.qlInterestRateIndexValueDate(Index1M,$H692)</f>
        <v>44665</v>
      </c>
      <c r="J692" s="144">
        <f>IFERROR(_xll.qlIndexFixing(Index1M,$H692,TRUE,_xll.ohTrigger(RecalcTrigger,Trigger1M)),NA())</f>
        <v>5.4600304913707265E-3</v>
      </c>
      <c r="K692" s="44">
        <f>IFERROR(_xll.qlIndexFixing(Index3M,H692,TRUE,_xll.ohTrigger(RecalcTrigger,Trigger3M)),NA())</f>
        <v>6.8574471906877191E-3</v>
      </c>
      <c r="L692" s="44">
        <f>IFERROR(_xll.qlIndexFixing(Index6M,$H692,TRUE,_xll.ohTrigger(RecalcTrigger,Trigger6M)),NA())</f>
        <v>8.5190110717751743E-3</v>
      </c>
      <c r="M692" s="145">
        <f>IFERROR(_xll.qlIndexFixing(Index1Y,$H692,TRUE,_xll.ohTrigger(RecalcTrigger,Trigger1Y)),NA())</f>
        <v>1.0469019380094601E-2</v>
      </c>
      <c r="N692" s="144">
        <f>IFERROR(_xll.qlIndexFixing(ONIndex1M,I692,TRUE,_xll.ohTrigger(RecalcTrigger,Trigger1M)),NA())</f>
        <v>5.3796867534305903E-3</v>
      </c>
      <c r="O692" s="44">
        <f>IFERROR(_xll.qlIndexFixing(ONIndex3M,I692,TRUE,_xll.ohTrigger(RecalcTrigger,Trigger3M)),NA())</f>
        <v>6.5469208793444977E-3</v>
      </c>
      <c r="P692" s="44">
        <f>IFERROR(_xll.qlIndexFixing(ONIndex6M,I692,TRUE,_xll.ohTrigger(RecalcTrigger,Trigger6M)),NA())</f>
        <v>7.8667017112454829E-3</v>
      </c>
      <c r="Q692" s="145">
        <f>IFERROR(_xll.qlIndexFixing(ONIndex1Y,I692,TRUE,_xll.ohTrigger(RecalcTrigger,Trigger1Y)),NA())</f>
        <v>9.1323334793536048E-3</v>
      </c>
    </row>
    <row r="693" spans="2:17" x14ac:dyDescent="0.2">
      <c r="B693" s="39" t="s">
        <v>42</v>
      </c>
      <c r="D693" s="42">
        <f>_xll.qlCalendarAdvance(Calendar,$D692,B693,"f",FALSE)</f>
        <v>44670</v>
      </c>
      <c r="E693" s="139">
        <f>_xll.qlInterestRateIndexValueDate(IndexON,D693)</f>
        <v>44670</v>
      </c>
      <c r="F693" s="155">
        <f>IFERROR(_xll.qlIndexFixing(IndexON,D693,TRUE,_xll.ohTrigger(RecalcTrigger,TriggerON)),NA())</f>
        <v>5.5028659058287133E-3</v>
      </c>
      <c r="H693" s="42">
        <f>_xll.qlCalendarAdvance(Calendar,$H692,B693,"f",FALSE)</f>
        <v>44670</v>
      </c>
      <c r="I693" s="139">
        <f>_xll.qlInterestRateIndexValueDate(Index1M,$H693)</f>
        <v>44672</v>
      </c>
      <c r="J693" s="144">
        <f>IFERROR(_xll.qlIndexFixing(Index1M,$H693,TRUE,_xll.ohTrigger(RecalcTrigger,Trigger1M)),NA())</f>
        <v>5.5183792372232032E-3</v>
      </c>
      <c r="K693" s="44">
        <f>IFERROR(_xll.qlIndexFixing(Index3M,H693,TRUE,_xll.ohTrigger(RecalcTrigger,Trigger3M)),NA())</f>
        <v>6.9124295895026692E-3</v>
      </c>
      <c r="L693" s="44">
        <f>IFERROR(_xll.qlIndexFixing(Index6M,$H693,TRUE,_xll.ohTrigger(RecalcTrigger,Trigger6M)),NA())</f>
        <v>8.5724745015957077E-3</v>
      </c>
      <c r="M693" s="145">
        <f>IFERROR(_xll.qlIndexFixing(Index1Y,$H693,TRUE,_xll.ohTrigger(RecalcTrigger,Trigger1Y)),NA())</f>
        <v>1.0520874290443372E-2</v>
      </c>
      <c r="N693" s="144">
        <f>IFERROR(_xll.qlIndexFixing(ONIndex1M,I693,TRUE,_xll.ohTrigger(RecalcTrigger,Trigger1M)),NA())</f>
        <v>5.4212129171382628E-3</v>
      </c>
      <c r="O693" s="44">
        <f>IFERROR(_xll.qlIndexFixing(ONIndex3M,I693,TRUE,_xll.ohTrigger(RecalcTrigger,Trigger3M)),NA())</f>
        <v>6.5857113026979164E-3</v>
      </c>
      <c r="P693" s="44">
        <f>IFERROR(_xll.qlIndexFixing(ONIndex6M,I693,TRUE,_xll.ohTrigger(RecalcTrigger,Trigger6M)),NA())</f>
        <v>7.9026947369253975E-3</v>
      </c>
      <c r="Q693" s="145">
        <f>IFERROR(_xll.qlIndexFixing(ONIndex1Y,I693,TRUE,_xll.ohTrigger(RecalcTrigger,Trigger1Y)),NA())</f>
        <v>9.1678538857298264E-3</v>
      </c>
    </row>
    <row r="694" spans="2:17" x14ac:dyDescent="0.2">
      <c r="B694" s="39" t="s">
        <v>42</v>
      </c>
      <c r="D694" s="42">
        <f>_xll.qlCalendarAdvance(Calendar,$D693,B694,"f",FALSE)</f>
        <v>44677</v>
      </c>
      <c r="E694" s="139">
        <f>_xll.qlInterestRateIndexValueDate(IndexON,D694)</f>
        <v>44677</v>
      </c>
      <c r="F694" s="155">
        <f>IFERROR(_xll.qlIndexFixing(IndexON,D694,TRUE,_xll.ohTrigger(RecalcTrigger,TriggerON)),NA())</f>
        <v>5.563372563752722E-3</v>
      </c>
      <c r="H694" s="42">
        <f>_xll.qlCalendarAdvance(Calendar,$H693,B694,"f",FALSE)</f>
        <v>44677</v>
      </c>
      <c r="I694" s="139">
        <f>_xll.qlInterestRateIndexValueDate(Index1M,$H694)</f>
        <v>44679</v>
      </c>
      <c r="J694" s="144">
        <f>IFERROR(_xll.qlIndexFixing(Index1M,$H694,TRUE,_xll.ohTrigger(RecalcTrigger,Trigger1M)),NA())</f>
        <v>5.576851209954381E-3</v>
      </c>
      <c r="K694" s="44">
        <f>IFERROR(_xll.qlIndexFixing(Index3M,H694,TRUE,_xll.ohTrigger(RecalcTrigger,Trigger3M)),NA())</f>
        <v>6.967514923948627E-3</v>
      </c>
      <c r="L694" s="44">
        <f>IFERROR(_xll.qlIndexFixing(Index6M,$H694,TRUE,_xll.ohTrigger(RecalcTrigger,Trigger6M)),NA())</f>
        <v>8.6261819167784293E-3</v>
      </c>
      <c r="M694" s="145">
        <f>IFERROR(_xll.qlIndexFixing(Index1Y,$H694,TRUE,_xll.ohTrigger(RecalcTrigger,Trigger1Y)),NA())</f>
        <v>1.0572753647344104E-2</v>
      </c>
      <c r="N694" s="144">
        <f>IFERROR(_xll.qlIndexFixing(ONIndex1M,I694,TRUE,_xll.ohTrigger(RecalcTrigger,Trigger1M)),NA())</f>
        <v>5.4794551872650032E-3</v>
      </c>
      <c r="O694" s="44">
        <f>IFERROR(_xll.qlIndexFixing(ONIndex3M,I694,TRUE,_xll.ohTrigger(RecalcTrigger,Trigger3M)),NA())</f>
        <v>6.6401046975261835E-3</v>
      </c>
      <c r="P694" s="44">
        <f>IFERROR(_xll.qlIndexFixing(ONIndex6M,I694,TRUE,_xll.ohTrigger(RecalcTrigger,Trigger6M)),NA())</f>
        <v>7.9532673463056369E-3</v>
      </c>
      <c r="Q694" s="145">
        <f>IFERROR(_xll.qlIndexFixing(ONIndex1Y,I694,TRUE,_xll.ohTrigger(RecalcTrigger,Trigger1Y)),NA())</f>
        <v>9.217646453079098E-3</v>
      </c>
    </row>
    <row r="695" spans="2:17" x14ac:dyDescent="0.2">
      <c r="B695" s="39" t="s">
        <v>42</v>
      </c>
      <c r="D695" s="42">
        <f>_xll.qlCalendarAdvance(Calendar,$D694,B695,"f",FALSE)</f>
        <v>44684</v>
      </c>
      <c r="E695" s="139">
        <f>_xll.qlInterestRateIndexValueDate(IndexON,D695)</f>
        <v>44684</v>
      </c>
      <c r="F695" s="155">
        <f>IFERROR(_xll.qlIndexFixing(IndexON,D695,TRUE,_xll.ohTrigger(RecalcTrigger,TriggerON)),NA())</f>
        <v>5.6238338898584317E-3</v>
      </c>
      <c r="H695" s="42">
        <f>_xll.qlCalendarAdvance(Calendar,$H694,B695,"f",FALSE)</f>
        <v>44684</v>
      </c>
      <c r="I695" s="139">
        <f>_xll.qlInterestRateIndexValueDate(Index1M,$H695)</f>
        <v>44686</v>
      </c>
      <c r="J695" s="144">
        <f>IFERROR(_xll.qlIndexFixing(Index1M,$H695,TRUE,_xll.ohTrigger(RecalcTrigger,Trigger1M)),NA())</f>
        <v>5.6354461703406189E-3</v>
      </c>
      <c r="K695" s="44">
        <f>IFERROR(_xll.qlIndexFixing(Index3M,H695,TRUE,_xll.ohTrigger(RecalcTrigger,Trigger3M)),NA())</f>
        <v>7.0267337776409936E-3</v>
      </c>
      <c r="L695" s="44">
        <f>IFERROR(_xll.qlIndexFixing(Index6M,$H695,TRUE,_xll.ohTrigger(RecalcTrigger,Trigger6M)),NA())</f>
        <v>8.6922770014731202E-3</v>
      </c>
      <c r="M695" s="145">
        <f>IFERROR(_xll.qlIndexFixing(Index1Y,$H695,TRUE,_xll.ohTrigger(RecalcTrigger,Trigger1Y)),NA())</f>
        <v>1.0624653684947794E-2</v>
      </c>
      <c r="N695" s="144">
        <f>IFERROR(_xll.qlIndexFixing(ONIndex1M,I695,TRUE,_xll.ohTrigger(RecalcTrigger,Trigger1M)),NA())</f>
        <v>5.5378204872180703E-3</v>
      </c>
      <c r="O695" s="44">
        <f>IFERROR(_xll.qlIndexFixing(ONIndex3M,I695,TRUE,_xll.ohTrigger(RecalcTrigger,Trigger3M)),NA())</f>
        <v>6.6945994768552453E-3</v>
      </c>
      <c r="P695" s="44">
        <f>IFERROR(_xll.qlIndexFixing(ONIndex6M,I695,TRUE,_xll.ohTrigger(RecalcTrigger,Trigger6M)),NA())</f>
        <v>8.0040548316429039E-3</v>
      </c>
      <c r="Q695" s="145">
        <f>IFERROR(_xll.qlIndexFixing(ONIndex1Y,I695,TRUE,_xll.ohTrigger(RecalcTrigger,Trigger1Y)),NA())</f>
        <v>9.2675141229126012E-3</v>
      </c>
    </row>
    <row r="696" spans="2:17" x14ac:dyDescent="0.2">
      <c r="B696" s="39" t="s">
        <v>42</v>
      </c>
      <c r="D696" s="42">
        <f>_xll.qlCalendarAdvance(Calendar,$D695,B696,"f",FALSE)</f>
        <v>44691</v>
      </c>
      <c r="E696" s="139">
        <f>_xll.qlInterestRateIndexValueDate(IndexON,D696)</f>
        <v>44691</v>
      </c>
      <c r="F696" s="155">
        <f>IFERROR(_xll.qlIndexFixing(IndexON,D696,TRUE,_xll.ohTrigger(RecalcTrigger,TriggerON)),NA())</f>
        <v>5.684246929789083E-3</v>
      </c>
      <c r="H696" s="42">
        <f>_xll.qlCalendarAdvance(Calendar,$H695,B696,"f",FALSE)</f>
        <v>44691</v>
      </c>
      <c r="I696" s="139">
        <f>_xll.qlInterestRateIndexValueDate(Index1M,$H696)</f>
        <v>44693</v>
      </c>
      <c r="J696" s="144">
        <f>IFERROR(_xll.qlIndexFixing(Index1M,$H696,TRUE,_xll.ohTrigger(RecalcTrigger,Trigger1M)),NA())</f>
        <v>5.694163879160774E-3</v>
      </c>
      <c r="K696" s="44">
        <f>IFERROR(_xll.qlIndexFixing(Index3M,H696,TRUE,_xll.ohTrigger(RecalcTrigger,Trigger3M)),NA())</f>
        <v>7.0820338581801187E-3</v>
      </c>
      <c r="L696" s="44">
        <f>IFERROR(_xll.qlIndexFixing(Index6M,$H696,TRUE,_xll.ohTrigger(RecalcTrigger,Trigger6M)),NA())</f>
        <v>8.7465392073878927E-3</v>
      </c>
      <c r="M696" s="145">
        <f>IFERROR(_xll.qlIndexFixing(Index1Y,$H696,TRUE,_xll.ohTrigger(RecalcTrigger,Trigger1Y)),NA())</f>
        <v>1.0676570592211346E-2</v>
      </c>
      <c r="N696" s="144">
        <f>IFERROR(_xll.qlIndexFixing(ONIndex1M,I696,TRUE,_xll.ohTrigger(RecalcTrigger,Trigger1M)),NA())</f>
        <v>5.5963085759103137E-3</v>
      </c>
      <c r="O696" s="44">
        <f>IFERROR(_xll.qlIndexFixing(ONIndex3M,I696,TRUE,_xll.ohTrigger(RecalcTrigger,Trigger3M)),NA())</f>
        <v>6.7491957682630499E-3</v>
      </c>
      <c r="P696" s="44">
        <f>IFERROR(_xll.qlIndexFixing(ONIndex6M,I696,TRUE,_xll.ohTrigger(RecalcTrigger,Trigger6M)),NA())</f>
        <v>8.0550595220341137E-3</v>
      </c>
      <c r="Q696" s="145">
        <f>IFERROR(_xll.qlIndexFixing(ONIndex1Y,I696,TRUE,_xll.ohTrigger(RecalcTrigger,Trigger1Y)),NA())</f>
        <v>9.3174573790832937E-3</v>
      </c>
    </row>
    <row r="697" spans="2:17" x14ac:dyDescent="0.2">
      <c r="B697" s="39" t="s">
        <v>42</v>
      </c>
      <c r="D697" s="42">
        <f>_xll.qlCalendarAdvance(Calendar,$D696,B697,"f",FALSE)</f>
        <v>44698</v>
      </c>
      <c r="E697" s="139">
        <f>_xll.qlInterestRateIndexValueDate(IndexON,D697)</f>
        <v>44698</v>
      </c>
      <c r="F697" s="155">
        <f>IFERROR(_xll.qlIndexFixing(IndexON,D697,TRUE,_xll.ohTrigger(RecalcTrigger,TriggerON)),NA())</f>
        <v>5.7446087291879167E-3</v>
      </c>
      <c r="H697" s="42">
        <f>_xll.qlCalendarAdvance(Calendar,$H696,B697,"f",FALSE)</f>
        <v>44698</v>
      </c>
      <c r="I697" s="139">
        <f>_xll.qlInterestRateIndexValueDate(Index1M,$H697)</f>
        <v>44700</v>
      </c>
      <c r="J697" s="144">
        <f>IFERROR(_xll.qlIndexFixing(Index1M,$H697,TRUE,_xll.ohTrigger(RecalcTrigger,Trigger1M)),NA())</f>
        <v>5.7530040971912055E-3</v>
      </c>
      <c r="K697" s="44">
        <f>IFERROR(_xll.qlIndexFixing(Index3M,H697,TRUE,_xll.ohTrigger(RecalcTrigger,Trigger3M)),NA())</f>
        <v>7.1374372900006909E-3</v>
      </c>
      <c r="L697" s="44">
        <f>IFERROR(_xll.qlIndexFixing(Index6M,$H697,TRUE,_xll.ohTrigger(RecalcTrigger,Trigger6M)),NA())</f>
        <v>8.801053025261029E-3</v>
      </c>
      <c r="M697" s="145">
        <f>IFERROR(_xll.qlIndexFixing(Index1Y,$H697,TRUE,_xll.ohTrigger(RecalcTrigger,Trigger1Y)),NA())</f>
        <v>1.0728500512884643E-2</v>
      </c>
      <c r="N697" s="144">
        <f>IFERROR(_xll.qlIndexFixing(ONIndex1M,I697,TRUE,_xll.ohTrigger(RecalcTrigger,Trigger1M)),NA())</f>
        <v>5.6549192124144554E-3</v>
      </c>
      <c r="O697" s="44">
        <f>IFERROR(_xll.qlIndexFixing(ONIndex3M,I697,TRUE,_xll.ohTrigger(RecalcTrigger,Trigger3M)),NA())</f>
        <v>6.8038936989278653E-3</v>
      </c>
      <c r="P697" s="44">
        <f>IFERROR(_xll.qlIndexFixing(ONIndex6M,I697,TRUE,_xll.ohTrigger(RecalcTrigger,Trigger6M)),NA())</f>
        <v>8.1062837464962456E-3</v>
      </c>
      <c r="Q697" s="145">
        <f>IFERROR(_xll.qlIndexFixing(ONIndex1Y,I697,TRUE,_xll.ohTrigger(RecalcTrigger,Trigger1Y)),NA())</f>
        <v>9.3674767056040054E-3</v>
      </c>
    </row>
    <row r="698" spans="2:17" x14ac:dyDescent="0.2">
      <c r="B698" s="39" t="s">
        <v>42</v>
      </c>
      <c r="D698" s="42">
        <f>_xll.qlCalendarAdvance(Calendar,$D697,B698,"f",FALSE)</f>
        <v>44705</v>
      </c>
      <c r="E698" s="139">
        <f>_xll.qlInterestRateIndexValueDate(IndexON,D698)</f>
        <v>44705</v>
      </c>
      <c r="F698" s="155">
        <f>IFERROR(_xll.qlIndexFixing(IndexON,D698,TRUE,_xll.ohTrigger(RecalcTrigger,TriggerON)),NA())</f>
        <v>5.8049163338580456E-3</v>
      </c>
      <c r="H698" s="42">
        <f>_xll.qlCalendarAdvance(Calendar,$H697,B698,"f",FALSE)</f>
        <v>44705</v>
      </c>
      <c r="I698" s="139">
        <f>_xll.qlInterestRateIndexValueDate(Index1M,$H698)</f>
        <v>44707</v>
      </c>
      <c r="J698" s="144">
        <f>IFERROR(_xll.qlIndexFixing(Index1M,$H698,TRUE,_xll.ohTrigger(RecalcTrigger,Trigger1M)),NA())</f>
        <v>5.8119665852132685E-3</v>
      </c>
      <c r="K698" s="44">
        <f>IFERROR(_xll.qlIndexFixing(Index3M,H698,TRUE,_xll.ohTrigger(RecalcTrigger,Trigger3M)),NA())</f>
        <v>7.1929442050832218E-3</v>
      </c>
      <c r="L698" s="44">
        <f>IFERROR(_xll.qlIndexFixing(Index6M,$H698,TRUE,_xll.ohTrigger(RecalcTrigger,Trigger6M)),NA())</f>
        <v>8.8558208156937074E-3</v>
      </c>
      <c r="M698" s="145">
        <f>IFERROR(_xll.qlIndexFixing(Index1Y,$H698,TRUE,_xll.ohTrigger(RecalcTrigger,Trigger1Y)),NA())</f>
        <v>1.078043954549939E-2</v>
      </c>
      <c r="N698" s="144">
        <f>IFERROR(_xll.qlIndexFixing(ONIndex1M,I698,TRUE,_xll.ohTrigger(RecalcTrigger,Trigger1M)),NA())</f>
        <v>5.7136521557232811E-3</v>
      </c>
      <c r="O698" s="44">
        <f>IFERROR(_xll.qlIndexFixing(ONIndex3M,I698,TRUE,_xll.ohTrigger(RecalcTrigger,Trigger3M)),NA())</f>
        <v>6.8586933964276398E-3</v>
      </c>
      <c r="P698" s="44">
        <f>IFERROR(_xll.qlIndexFixing(ONIndex6M,I698,TRUE,_xll.ohTrigger(RecalcTrigger,Trigger6M)),NA())</f>
        <v>8.1577298339663429E-3</v>
      </c>
      <c r="Q698" s="145">
        <f>IFERROR(_xll.qlIndexFixing(ONIndex1Y,I698,TRUE,_xll.ohTrigger(RecalcTrigger,Trigger1Y)),NA())</f>
        <v>9.4175725863276938E-3</v>
      </c>
    </row>
    <row r="699" spans="2:17" x14ac:dyDescent="0.2">
      <c r="B699" s="39" t="s">
        <v>42</v>
      </c>
      <c r="D699" s="42">
        <f>_xll.qlCalendarAdvance(Calendar,$D698,B699,"f",FALSE)</f>
        <v>44712</v>
      </c>
      <c r="E699" s="139">
        <f>_xll.qlInterestRateIndexValueDate(IndexON,D699)</f>
        <v>44712</v>
      </c>
      <c r="F699" s="155">
        <f>IFERROR(_xll.qlIndexFixing(IndexON,D699,TRUE,_xll.ohTrigger(RecalcTrigger,TriggerON)),NA())</f>
        <v>5.8651667890430303E-3</v>
      </c>
      <c r="H699" s="42">
        <f>_xll.qlCalendarAdvance(Calendar,$H698,B699,"f",FALSE)</f>
        <v>44712</v>
      </c>
      <c r="I699" s="139">
        <f>_xll.qlInterestRateIndexValueDate(Index1M,$H699)</f>
        <v>44714</v>
      </c>
      <c r="J699" s="144">
        <f>IFERROR(_xll.qlIndexFixing(Index1M,$H699,TRUE,_xll.ohTrigger(RecalcTrigger,Trigger1M)),NA())</f>
        <v>5.871051103998326E-3</v>
      </c>
      <c r="K699" s="44">
        <f>IFERROR(_xll.qlIndexFixing(Index3M,H699,TRUE,_xll.ohTrigger(RecalcTrigger,Trigger3M)),NA())</f>
        <v>7.248554735425604E-3</v>
      </c>
      <c r="L699" s="44">
        <f>IFERROR(_xll.qlIndexFixing(Index6M,$H699,TRUE,_xll.ohTrigger(RecalcTrigger,Trigger6M)),NA())</f>
        <v>8.898461348925463E-3</v>
      </c>
      <c r="M699" s="145">
        <f>IFERROR(_xll.qlIndexFixing(Index1Y,$H699,TRUE,_xll.ohTrigger(RecalcTrigger,Trigger1Y)),NA())</f>
        <v>1.0832383743356397E-2</v>
      </c>
      <c r="N699" s="144">
        <f>IFERROR(_xll.qlIndexFixing(ONIndex1M,I699,TRUE,_xll.ohTrigger(RecalcTrigger,Trigger1M)),NA())</f>
        <v>5.7725071650693849E-3</v>
      </c>
      <c r="O699" s="44">
        <f>IFERROR(_xll.qlIndexFixing(ONIndex3M,I699,TRUE,_xll.ohTrigger(RecalcTrigger,Trigger3M)),NA())</f>
        <v>6.9135949882603853E-3</v>
      </c>
      <c r="P699" s="44">
        <f>IFERROR(_xll.qlIndexFixing(ONIndex6M,I699,TRUE,_xll.ohTrigger(RecalcTrigger,Trigger6M)),NA())</f>
        <v>8.2094001136212569E-3</v>
      </c>
      <c r="Q699" s="145">
        <f>IFERROR(_xll.qlIndexFixing(ONIndex1Y,I699,TRUE,_xll.ohTrigger(RecalcTrigger,Trigger1Y)),NA())</f>
        <v>9.4677455051073167E-3</v>
      </c>
    </row>
    <row r="700" spans="2:17" x14ac:dyDescent="0.2">
      <c r="B700" s="39" t="s">
        <v>42</v>
      </c>
      <c r="D700" s="42">
        <f>_xll.qlCalendarAdvance(Calendar,$D699,B700,"f",FALSE)</f>
        <v>44719</v>
      </c>
      <c r="E700" s="139">
        <f>_xll.qlInterestRateIndexValueDate(IndexON,D700)</f>
        <v>44719</v>
      </c>
      <c r="F700" s="155">
        <f>IFERROR(_xll.qlIndexFixing(IndexON,D700,TRUE,_xll.ohTrigger(RecalcTrigger,TriggerON)),NA())</f>
        <v>5.9253571410256001E-3</v>
      </c>
      <c r="H700" s="42">
        <f>_xll.qlCalendarAdvance(Calendar,$H699,B700,"f",FALSE)</f>
        <v>44719</v>
      </c>
      <c r="I700" s="139">
        <f>_xll.qlInterestRateIndexValueDate(Index1M,$H700)</f>
        <v>44721</v>
      </c>
      <c r="J700" s="144">
        <f>IFERROR(_xll.qlIndexFixing(Index1M,$H700,TRUE,_xll.ohTrigger(RecalcTrigger,Trigger1M)),NA())</f>
        <v>5.9302574143227371E-3</v>
      </c>
      <c r="K700" s="44">
        <f>IFERROR(_xll.qlIndexFixing(Index3M,H700,TRUE,_xll.ohTrigger(RecalcTrigger,Trigger3M)),NA())</f>
        <v>7.304269013041367E-3</v>
      </c>
      <c r="L700" s="44">
        <f>IFERROR(_xll.qlIndexFixing(Index6M,$H700,TRUE,_xll.ohTrigger(RecalcTrigger,Trigger6M)),NA())</f>
        <v>8.9536822266853052E-3</v>
      </c>
      <c r="M700" s="145">
        <f>IFERROR(_xll.qlIndexFixing(Index1Y,$H700,TRUE,_xll.ohTrigger(RecalcTrigger,Trigger1Y)),NA())</f>
        <v>1.0884329114513983E-2</v>
      </c>
      <c r="N700" s="144">
        <f>IFERROR(_xll.qlIndexFixing(ONIndex1M,I700,TRUE,_xll.ohTrigger(RecalcTrigger,Trigger1M)),NA())</f>
        <v>5.8314839992856804E-3</v>
      </c>
      <c r="O700" s="44">
        <f>IFERROR(_xll.qlIndexFixing(ONIndex3M,I700,TRUE,_xll.ohTrigger(RecalcTrigger,Trigger3M)),NA())</f>
        <v>6.9685986017642421E-3</v>
      </c>
      <c r="P700" s="44">
        <f>IFERROR(_xll.qlIndexFixing(ONIndex6M,I700,TRUE,_xll.ohTrigger(RecalcTrigger,Trigger6M)),NA())</f>
        <v>8.2612969143180948E-3</v>
      </c>
      <c r="Q700" s="145">
        <f>IFERROR(_xll.qlIndexFixing(ONIndex1Y,I700,TRUE,_xll.ohTrigger(RecalcTrigger,Trigger1Y)),NA())</f>
        <v>9.517995945955704E-3</v>
      </c>
    </row>
    <row r="701" spans="2:17" x14ac:dyDescent="0.2">
      <c r="B701" s="39" t="s">
        <v>42</v>
      </c>
      <c r="D701" s="42">
        <f>_xll.qlCalendarAdvance(Calendar,$D700,B701,"f",FALSE)</f>
        <v>44726</v>
      </c>
      <c r="E701" s="139">
        <f>_xll.qlInterestRateIndexValueDate(IndexON,D701)</f>
        <v>44726</v>
      </c>
      <c r="F701" s="155">
        <f>IFERROR(_xll.qlIndexFixing(IndexON,D701,TRUE,_xll.ohTrigger(RecalcTrigger,TriggerON)),NA())</f>
        <v>5.9854844351292513E-3</v>
      </c>
      <c r="H701" s="42">
        <f>_xll.qlCalendarAdvance(Calendar,$H700,B701,"f",FALSE)</f>
        <v>44726</v>
      </c>
      <c r="I701" s="139">
        <f>_xll.qlInterestRateIndexValueDate(Index1M,$H701)</f>
        <v>44728</v>
      </c>
      <c r="J701" s="144">
        <f>IFERROR(_xll.qlIndexFixing(Index1M,$H701,TRUE,_xll.ohTrigger(RecalcTrigger,Trigger1M)),NA())</f>
        <v>5.989585276955367E-3</v>
      </c>
      <c r="K701" s="44">
        <f>IFERROR(_xll.qlIndexFixing(Index3M,H701,TRUE,_xll.ohTrigger(RecalcTrigger,Trigger3M)),NA())</f>
        <v>7.3600871699562049E-3</v>
      </c>
      <c r="L701" s="44">
        <f>IFERROR(_xll.qlIndexFixing(Index6M,$H701,TRUE,_xll.ohTrigger(RecalcTrigger,Trigger6M)),NA())</f>
        <v>9.009163609916767E-3</v>
      </c>
      <c r="M701" s="145">
        <f>IFERROR(_xll.qlIndexFixing(Index1Y,$H701,TRUE,_xll.ohTrigger(RecalcTrigger,Trigger1Y)),NA())</f>
        <v>1.0936271621776149E-2</v>
      </c>
      <c r="N701" s="144">
        <f>IFERROR(_xll.qlIndexFixing(ONIndex1M,I701,TRUE,_xll.ohTrigger(RecalcTrigger,Trigger1M)),NA())</f>
        <v>5.8905824174448895E-3</v>
      </c>
      <c r="O701" s="44">
        <f>IFERROR(_xll.qlIndexFixing(ONIndex3M,I701,TRUE,_xll.ohTrigger(RecalcTrigger,Trigger3M)),NA())</f>
        <v>7.0237043644372221E-3</v>
      </c>
      <c r="P701" s="44">
        <f>IFERROR(_xll.qlIndexFixing(ONIndex6M,I701,TRUE,_xll.ohTrigger(RecalcTrigger,Trigger6M)),NA())</f>
        <v>8.3134225651537719E-3</v>
      </c>
      <c r="Q701" s="145">
        <f>IFERROR(_xll.qlIndexFixing(ONIndex1Y,I701,TRUE,_xll.ohTrigger(RecalcTrigger,Trigger1Y)),NA())</f>
        <v>9.5683243926458772E-3</v>
      </c>
    </row>
    <row r="702" spans="2:17" x14ac:dyDescent="0.2">
      <c r="B702" s="39" t="s">
        <v>42</v>
      </c>
      <c r="D702" s="42">
        <f>_xll.qlCalendarAdvance(Calendar,$D701,B702,"f",FALSE)</f>
        <v>44733</v>
      </c>
      <c r="E702" s="139">
        <f>_xll.qlInterestRateIndexValueDate(IndexON,D702)</f>
        <v>44733</v>
      </c>
      <c r="F702" s="155">
        <f>IFERROR(_xll.qlIndexFixing(IndexON,D702,TRUE,_xll.ohTrigger(RecalcTrigger,TriggerON)),NA())</f>
        <v>6.0455457170771609E-3</v>
      </c>
      <c r="H702" s="42">
        <f>_xll.qlCalendarAdvance(Calendar,$H701,B702,"f",FALSE)</f>
        <v>44733</v>
      </c>
      <c r="I702" s="139">
        <f>_xll.qlInterestRateIndexValueDate(Index1M,$H702)</f>
        <v>44735</v>
      </c>
      <c r="J702" s="144">
        <f>IFERROR(_xll.qlIndexFixing(Index1M,$H702,TRUE,_xll.ohTrigger(RecalcTrigger,Trigger1M)),NA())</f>
        <v>6.0490344526725748E-3</v>
      </c>
      <c r="K702" s="44">
        <f>IFERROR(_xll.qlIndexFixing(Index3M,H702,TRUE,_xll.ohTrigger(RecalcTrigger,Trigger3M)),NA())</f>
        <v>7.4160093382157977E-3</v>
      </c>
      <c r="L702" s="44">
        <f>IFERROR(_xll.qlIndexFixing(Index6M,$H702,TRUE,_xll.ohTrigger(RecalcTrigger,Trigger6M)),NA())</f>
        <v>9.0649078514009902E-3</v>
      </c>
      <c r="M702" s="145">
        <f>IFERROR(_xll.qlIndexFixing(Index1Y,$H702,TRUE,_xll.ohTrigger(RecalcTrigger,Trigger1Y)),NA())</f>
        <v>1.0988207182681837E-2</v>
      </c>
      <c r="N702" s="144">
        <f>IFERROR(_xll.qlIndexFixing(ONIndex1M,I702,TRUE,_xll.ohTrigger(RecalcTrigger,Trigger1M)),NA())</f>
        <v>5.9498021786197341E-3</v>
      </c>
      <c r="O702" s="44">
        <f>IFERROR(_xll.qlIndexFixing(ONIndex3M,I702,TRUE,_xll.ohTrigger(RecalcTrigger,Trigger3M)),NA())</f>
        <v>7.0789124036974016E-3</v>
      </c>
      <c r="P702" s="44">
        <f>IFERROR(_xll.qlIndexFixing(ONIndex6M,I702,TRUE,_xll.ohTrigger(RecalcTrigger,Trigger6M)),NA())</f>
        <v>8.3657793951452675E-3</v>
      </c>
      <c r="Q702" s="145">
        <f>IFERROR(_xll.qlIndexFixing(ONIndex1Y,I702,TRUE,_xll.ohTrigger(RecalcTrigger,Trigger1Y)),NA())</f>
        <v>9.6187313291906662E-3</v>
      </c>
    </row>
    <row r="703" spans="2:17" x14ac:dyDescent="0.2">
      <c r="B703" s="39" t="s">
        <v>42</v>
      </c>
      <c r="D703" s="42">
        <f>_xll.qlCalendarAdvance(Calendar,$D702,B703,"f",FALSE)</f>
        <v>44740</v>
      </c>
      <c r="E703" s="139">
        <f>_xll.qlInterestRateIndexValueDate(IndexON,D703)</f>
        <v>44740</v>
      </c>
      <c r="F703" s="155">
        <f>IFERROR(_xll.qlIndexFixing(IndexON,D703,TRUE,_xll.ohTrigger(RecalcTrigger,TriggerON)),NA())</f>
        <v>6.1055380325125697E-3</v>
      </c>
      <c r="H703" s="42">
        <f>_xll.qlCalendarAdvance(Calendar,$H702,B703,"f",FALSE)</f>
        <v>44740</v>
      </c>
      <c r="I703" s="139">
        <f>_xll.qlInterestRateIndexValueDate(Index1M,$H703)</f>
        <v>44742</v>
      </c>
      <c r="J703" s="144">
        <f>IFERROR(_xll.qlIndexFixing(Index1M,$H703,TRUE,_xll.ohTrigger(RecalcTrigger,Trigger1M)),NA())</f>
        <v>6.0956559078960268E-3</v>
      </c>
      <c r="K703" s="44">
        <f>IFERROR(_xll.qlIndexFixing(Index3M,H703,TRUE,_xll.ohTrigger(RecalcTrigger,Trigger3M)),NA())</f>
        <v>7.4720356498779875E-3</v>
      </c>
      <c r="L703" s="44">
        <f>IFERROR(_xll.qlIndexFixing(Index6M,$H703,TRUE,_xll.ohTrigger(RecalcTrigger,Trigger6M)),NA())</f>
        <v>9.1209128855037503E-3</v>
      </c>
      <c r="M703" s="145">
        <f>IFERROR(_xll.qlIndexFixing(Index1Y,$H703,TRUE,_xll.ohTrigger(RecalcTrigger,Trigger1Y)),NA())</f>
        <v>1.1040131669491802E-2</v>
      </c>
      <c r="N703" s="144">
        <f>IFERROR(_xll.qlIndexFixing(ONIndex1M,I703,TRUE,_xll.ohTrigger(RecalcTrigger,Trigger1M)),NA())</f>
        <v>6.0091430418030001E-3</v>
      </c>
      <c r="O703" s="44">
        <f>IFERROR(_xll.qlIndexFixing(ONIndex3M,I703,TRUE,_xll.ohTrigger(RecalcTrigger,Trigger3M)),NA())</f>
        <v>7.1342228469628566E-3</v>
      </c>
      <c r="P703" s="44">
        <f>IFERROR(_xll.qlIndexFixing(ONIndex6M,I703,TRUE,_xll.ohTrigger(RecalcTrigger,Trigger6M)),NA())</f>
        <v>8.4183697333095608E-3</v>
      </c>
      <c r="Q703" s="145">
        <f>IFERROR(_xll.qlIndexFixing(ONIndex1Y,I703,TRUE,_xll.ohTrigger(RecalcTrigger,Trigger1Y)),NA())</f>
        <v>9.6692172393630926E-3</v>
      </c>
    </row>
    <row r="704" spans="2:17" x14ac:dyDescent="0.2">
      <c r="B704" s="39" t="s">
        <v>42</v>
      </c>
      <c r="D704" s="42">
        <f>_xll.qlCalendarAdvance(Calendar,$D703,B704,"f",FALSE)</f>
        <v>44747</v>
      </c>
      <c r="E704" s="139">
        <f>_xll.qlInterestRateIndexValueDate(IndexON,D704)</f>
        <v>44747</v>
      </c>
      <c r="F704" s="155">
        <f>IFERROR(_xll.qlIndexFixing(IndexON,D704,TRUE,_xll.ohTrigger(RecalcTrigger,TriggerON)),NA())</f>
        <v>6.1654584273185264E-3</v>
      </c>
      <c r="H704" s="42">
        <f>_xll.qlCalendarAdvance(Calendar,$H703,B704,"f",FALSE)</f>
        <v>44747</v>
      </c>
      <c r="I704" s="139">
        <f>_xll.qlInterestRateIndexValueDate(Index1M,$H704)</f>
        <v>44749</v>
      </c>
      <c r="J704" s="144">
        <f>IFERROR(_xll.qlIndexFixing(Index1M,$H704,TRUE,_xll.ohTrigger(RecalcTrigger,Trigger1M)),NA())</f>
        <v>6.1682957864411803E-3</v>
      </c>
      <c r="K704" s="44">
        <f>IFERROR(_xll.qlIndexFixing(Index3M,H704,TRUE,_xll.ohTrigger(RecalcTrigger,Trigger3M)),NA())</f>
        <v>7.5281662370171266E-3</v>
      </c>
      <c r="L704" s="44">
        <f>IFERROR(_xll.qlIndexFixing(Index6M,$H704,TRUE,_xll.ohTrigger(RecalcTrigger,Trigger6M)),NA())</f>
        <v>9.1898430796746589E-3</v>
      </c>
      <c r="M704" s="145">
        <f>IFERROR(_xll.qlIndexFixing(Index1Y,$H704,TRUE,_xll.ohTrigger(RecalcTrigger,Trigger1Y)),NA())</f>
        <v>1.109204090917941E-2</v>
      </c>
      <c r="N704" s="144">
        <f>IFERROR(_xll.qlIndexFixing(ONIndex1M,I704,TRUE,_xll.ohTrigger(RecalcTrigger,Trigger1M)),NA())</f>
        <v>6.0686047661473452E-3</v>
      </c>
      <c r="O704" s="44">
        <f>IFERROR(_xll.qlIndexFixing(ONIndex3M,I704,TRUE,_xll.ohTrigger(RecalcTrigger,Trigger3M)),NA())</f>
        <v>7.1896358215717271E-3</v>
      </c>
      <c r="P704" s="44">
        <f>IFERROR(_xll.qlIndexFixing(ONIndex6M,I704,TRUE,_xll.ohTrigger(RecalcTrigger,Trigger6M)),NA())</f>
        <v>8.4711959086636313E-3</v>
      </c>
      <c r="Q704" s="145">
        <f>IFERROR(_xll.qlIndexFixing(ONIndex1Y,I704,TRUE,_xll.ohTrigger(RecalcTrigger,Trigger1Y)),NA())</f>
        <v>9.7197826070960502E-3</v>
      </c>
    </row>
    <row r="705" spans="2:17" x14ac:dyDescent="0.2">
      <c r="B705" s="39" t="s">
        <v>42</v>
      </c>
      <c r="D705" s="42">
        <f>_xll.qlCalendarAdvance(Calendar,$D704,B705,"f",FALSE)</f>
        <v>44754</v>
      </c>
      <c r="E705" s="139">
        <f>_xll.qlInterestRateIndexValueDate(IndexON,D705)</f>
        <v>44754</v>
      </c>
      <c r="F705" s="155">
        <f>IFERROR(_xll.qlIndexFixing(IndexON,D705,TRUE,_xll.ohTrigger(RecalcTrigger,TriggerON)),NA())</f>
        <v>6.2253039469783999E-3</v>
      </c>
      <c r="H705" s="42">
        <f>_xll.qlCalendarAdvance(Calendar,$H704,B705,"f",FALSE)</f>
        <v>44754</v>
      </c>
      <c r="I705" s="139">
        <f>_xll.qlInterestRateIndexValueDate(Index1M,$H705)</f>
        <v>44756</v>
      </c>
      <c r="J705" s="144">
        <f>IFERROR(_xll.qlIndexFixing(Index1M,$H705,TRUE,_xll.ohTrigger(RecalcTrigger,Trigger1M)),NA())</f>
        <v>6.2281074660278102E-3</v>
      </c>
      <c r="K705" s="44">
        <f>IFERROR(_xll.qlIndexFixing(Index3M,H705,TRUE,_xll.ohTrigger(RecalcTrigger,Trigger3M)),NA())</f>
        <v>7.5844012317240741E-3</v>
      </c>
      <c r="L705" s="44">
        <f>IFERROR(_xll.qlIndexFixing(Index6M,$H705,TRUE,_xll.ohTrigger(RecalcTrigger,Trigger6M)),NA())</f>
        <v>9.2463701782740139E-3</v>
      </c>
      <c r="M705" s="145">
        <f>IFERROR(_xll.qlIndexFixing(Index1Y,$H705,TRUE,_xll.ohTrigger(RecalcTrigger,Trigger1Y)),NA())</f>
        <v>1.1143930683417928E-2</v>
      </c>
      <c r="N705" s="144">
        <f>IFERROR(_xll.qlIndexFixing(ONIndex1M,I705,TRUE,_xll.ohTrigger(RecalcTrigger,Trigger1M)),NA())</f>
        <v>6.1281871106455554E-3</v>
      </c>
      <c r="O705" s="44">
        <f>IFERROR(_xll.qlIndexFixing(ONIndex3M,I705,TRUE,_xll.ohTrigger(RecalcTrigger,Trigger3M)),NA())</f>
        <v>7.2451514551818974E-3</v>
      </c>
      <c r="P705" s="44">
        <f>IFERROR(_xll.qlIndexFixing(ONIndex6M,I705,TRUE,_xll.ohTrigger(RecalcTrigger,Trigger6M)),NA())</f>
        <v>8.5242602501445219E-3</v>
      </c>
      <c r="Q705" s="145">
        <f>IFERROR(_xll.qlIndexFixing(ONIndex1Y,I705,TRUE,_xll.ohTrigger(RecalcTrigger,Trigger1Y)),NA())</f>
        <v>9.7704279164823049E-3</v>
      </c>
    </row>
    <row r="706" spans="2:17" x14ac:dyDescent="0.2">
      <c r="B706" s="39" t="s">
        <v>42</v>
      </c>
      <c r="D706" s="42">
        <f>_xll.qlCalendarAdvance(Calendar,$D705,B706,"f",FALSE)</f>
        <v>44761</v>
      </c>
      <c r="E706" s="139">
        <f>_xll.qlInterestRateIndexValueDate(IndexON,D706)</f>
        <v>44761</v>
      </c>
      <c r="F706" s="155">
        <f>IFERROR(_xll.qlIndexFixing(IndexON,D706,TRUE,_xll.ohTrigger(RecalcTrigger,TriggerON)),NA())</f>
        <v>6.285071637215367E-3</v>
      </c>
      <c r="H706" s="42">
        <f>_xll.qlCalendarAdvance(Calendar,$H705,B706,"f",FALSE)</f>
        <v>44761</v>
      </c>
      <c r="I706" s="139">
        <f>_xll.qlInterestRateIndexValueDate(Index1M,$H706)</f>
        <v>44763</v>
      </c>
      <c r="J706" s="144">
        <f>IFERROR(_xll.qlIndexFixing(Index1M,$H706,TRUE,_xll.ohTrigger(RecalcTrigger,Trigger1M)),NA())</f>
        <v>6.2880395017744783E-3</v>
      </c>
      <c r="K706" s="44">
        <f>IFERROR(_xll.qlIndexFixing(Index3M,H706,TRUE,_xll.ohTrigger(RecalcTrigger,Trigger3M)),NA())</f>
        <v>7.6407407661035929E-3</v>
      </c>
      <c r="L706" s="44">
        <f>IFERROR(_xll.qlIndexFixing(Index6M,$H706,TRUE,_xll.ohTrigger(RecalcTrigger,Trigger6M)),NA())</f>
        <v>9.3031060112528253E-3</v>
      </c>
      <c r="M706" s="145">
        <f>IFERROR(_xll.qlIndexFixing(Index1Y,$H706,TRUE,_xll.ohTrigger(RecalcTrigger,Trigger1Y)),NA())</f>
        <v>1.1195796728571558E-2</v>
      </c>
      <c r="N706" s="144">
        <f>IFERROR(_xll.qlIndexFixing(ONIndex1M,I706,TRUE,_xll.ohTrigger(RecalcTrigger,Trigger1M)),NA())</f>
        <v>6.1878898342904165E-3</v>
      </c>
      <c r="O706" s="44">
        <f>IFERROR(_xll.qlIndexFixing(ONIndex3M,I706,TRUE,_xll.ohTrigger(RecalcTrigger,Trigger3M)),NA())</f>
        <v>7.3007698750515715E-3</v>
      </c>
      <c r="P706" s="44">
        <f>IFERROR(_xll.qlIndexFixing(ONIndex6M,I706,TRUE,_xll.ohTrigger(RecalcTrigger,Trigger6M)),NA())</f>
        <v>8.5775650869290843E-3</v>
      </c>
      <c r="Q706" s="145">
        <f>IFERROR(_xll.qlIndexFixing(ONIndex1Y,I706,TRUE,_xll.ohTrigger(RecalcTrigger,Trigger1Y)),NA())</f>
        <v>9.8211536511350062E-3</v>
      </c>
    </row>
    <row r="707" spans="2:17" x14ac:dyDescent="0.2">
      <c r="B707" s="39" t="s">
        <v>42</v>
      </c>
      <c r="D707" s="42">
        <f>_xll.qlCalendarAdvance(Calendar,$D706,B707,"f",FALSE)</f>
        <v>44768</v>
      </c>
      <c r="E707" s="139">
        <f>_xll.qlInterestRateIndexValueDate(IndexON,D707)</f>
        <v>44768</v>
      </c>
      <c r="F707" s="155">
        <f>IFERROR(_xll.qlIndexFixing(IndexON,D707,TRUE,_xll.ohTrigger(RecalcTrigger,TriggerON)),NA())</f>
        <v>6.3447585437526044E-3</v>
      </c>
      <c r="H707" s="42">
        <f>_xll.qlCalendarAdvance(Calendar,$H706,B707,"f",FALSE)</f>
        <v>44768</v>
      </c>
      <c r="I707" s="139">
        <f>_xll.qlInterestRateIndexValueDate(Index1M,$H707)</f>
        <v>44770</v>
      </c>
      <c r="J707" s="144">
        <f>IFERROR(_xll.qlIndexFixing(Index1M,$H707,TRUE,_xll.ohTrigger(RecalcTrigger,Trigger1M)),NA())</f>
        <v>6.3480916544475519E-3</v>
      </c>
      <c r="K707" s="44">
        <f>IFERROR(_xll.qlIndexFixing(Index3M,H707,TRUE,_xll.ohTrigger(RecalcTrigger,Trigger3M)),NA())</f>
        <v>7.69718497227869E-3</v>
      </c>
      <c r="L707" s="44">
        <f>IFERROR(_xll.qlIndexFixing(Index6M,$H707,TRUE,_xll.ohTrigger(RecalcTrigger,Trigger6M)),NA())</f>
        <v>9.3600344721560032E-3</v>
      </c>
      <c r="M707" s="145">
        <f>IFERROR(_xll.qlIndexFixing(Index1Y,$H707,TRUE,_xll.ohTrigger(RecalcTrigger,Trigger1Y)),NA())</f>
        <v>1.1247634735682724E-2</v>
      </c>
      <c r="N707" s="144">
        <f>IFERROR(_xll.qlIndexFixing(ONIndex1M,I707,TRUE,_xll.ohTrigger(RecalcTrigger,Trigger1M)),NA())</f>
        <v>6.2477126960747142E-3</v>
      </c>
      <c r="O707" s="44">
        <f>IFERROR(_xll.qlIndexFixing(ONIndex3M,I707,TRUE,_xll.ohTrigger(RecalcTrigger,Trigger3M)),NA())</f>
        <v>7.3564912087586976E-3</v>
      </c>
      <c r="P707" s="44">
        <f>IFERROR(_xll.qlIndexFixing(ONIndex6M,I707,TRUE,_xll.ohTrigger(RecalcTrigger,Trigger6M)),NA())</f>
        <v>8.6311127479543615E-3</v>
      </c>
      <c r="Q707" s="145">
        <f>IFERROR(_xll.qlIndexFixing(ONIndex1Y,I707,TRUE,_xll.ohTrigger(RecalcTrigger,Trigger1Y)),NA())</f>
        <v>9.8719602951469199E-3</v>
      </c>
    </row>
    <row r="708" spans="2:17" x14ac:dyDescent="0.2">
      <c r="B708" s="39" t="s">
        <v>42</v>
      </c>
      <c r="D708" s="42">
        <f>_xll.qlCalendarAdvance(Calendar,$D707,B708,"f",FALSE)</f>
        <v>44775</v>
      </c>
      <c r="E708" s="139">
        <f>_xll.qlInterestRateIndexValueDate(IndexON,D708)</f>
        <v>44775</v>
      </c>
      <c r="F708" s="155">
        <f>IFERROR(_xll.qlIndexFixing(IndexON,D708,TRUE,_xll.ohTrigger(RecalcTrigger,TriggerON)),NA())</f>
        <v>6.404361712313289E-3</v>
      </c>
      <c r="H708" s="42">
        <f>_xll.qlCalendarAdvance(Calendar,$H707,B708,"f",FALSE)</f>
        <v>44775</v>
      </c>
      <c r="I708" s="139">
        <f>_xll.qlInterestRateIndexValueDate(Index1M,$H708)</f>
        <v>44777</v>
      </c>
      <c r="J708" s="144">
        <f>IFERROR(_xll.qlIndexFixing(Index1M,$H708,TRUE,_xll.ohTrigger(RecalcTrigger,Trigger1M)),NA())</f>
        <v>6.4082636848108998E-3</v>
      </c>
      <c r="K708" s="44">
        <f>IFERROR(_xll.qlIndexFixing(Index3M,H708,TRUE,_xll.ohTrigger(RecalcTrigger,Trigger3M)),NA())</f>
        <v>7.7537339823862761E-3</v>
      </c>
      <c r="L708" s="44">
        <f>IFERROR(_xll.qlIndexFixing(Index6M,$H708,TRUE,_xll.ohTrigger(RecalcTrigger,Trigger6M)),NA())</f>
        <v>9.4171392283923499E-3</v>
      </c>
      <c r="M708" s="145">
        <f>IFERROR(_xll.qlIndexFixing(Index1Y,$H708,TRUE,_xll.ohTrigger(RecalcTrigger,Trigger1Y)),NA())</f>
        <v>1.1299440350462882E-2</v>
      </c>
      <c r="N708" s="144">
        <f>IFERROR(_xll.qlIndexFixing(ONIndex1M,I708,TRUE,_xll.ohTrigger(RecalcTrigger,Trigger1M)),NA())</f>
        <v>6.3076554553109787E-3</v>
      </c>
      <c r="O708" s="44">
        <f>IFERROR(_xll.qlIndexFixing(ONIndex3M,I708,TRUE,_xll.ohTrigger(RecalcTrigger,Trigger3M)),NA())</f>
        <v>7.4123155836414156E-3</v>
      </c>
      <c r="P708" s="44">
        <f>IFERROR(_xll.qlIndexFixing(ONIndex6M,I708,TRUE,_xll.ohTrigger(RecalcTrigger,Trigger6M)),NA())</f>
        <v>8.6849055623972049E-3</v>
      </c>
      <c r="Q708" s="145">
        <f>IFERROR(_xll.qlIndexFixing(ONIndex1Y,I708,TRUE,_xll.ohTrigger(RecalcTrigger,Trigger1Y)),NA())</f>
        <v>9.9228483322910677E-3</v>
      </c>
    </row>
    <row r="709" spans="2:17" x14ac:dyDescent="0.2">
      <c r="B709" s="39" t="s">
        <v>42</v>
      </c>
      <c r="D709" s="42">
        <f>_xll.qlCalendarAdvance(Calendar,$D708,B709,"f",FALSE)</f>
        <v>44782</v>
      </c>
      <c r="E709" s="139">
        <f>_xll.qlInterestRateIndexValueDate(IndexON,D709)</f>
        <v>44782</v>
      </c>
      <c r="F709" s="155">
        <f>IFERROR(_xll.qlIndexFixing(IndexON,D709,TRUE,_xll.ohTrigger(RecalcTrigger,TriggerON)),NA())</f>
        <v>6.4638781882209173E-3</v>
      </c>
      <c r="H709" s="42">
        <f>_xll.qlCalendarAdvance(Calendar,$H708,B709,"f",FALSE)</f>
        <v>44782</v>
      </c>
      <c r="I709" s="139">
        <f>_xll.qlInterestRateIndexValueDate(Index1M,$H709)</f>
        <v>44784</v>
      </c>
      <c r="J709" s="144">
        <f>IFERROR(_xll.qlIndexFixing(Index1M,$H709,TRUE,_xll.ohTrigger(RecalcTrigger,Trigger1M)),NA())</f>
        <v>6.4685553536308893E-3</v>
      </c>
      <c r="K709" s="44">
        <f>IFERROR(_xll.qlIndexFixing(Index3M,H709,TRUE,_xll.ohTrigger(RecalcTrigger,Trigger3M)),NA())</f>
        <v>7.8103879285806388E-3</v>
      </c>
      <c r="L709" s="44">
        <f>IFERROR(_xll.qlIndexFixing(Index6M,$H709,TRUE,_xll.ohTrigger(RecalcTrigger,Trigger6M)),NA())</f>
        <v>9.4744037211898797E-3</v>
      </c>
      <c r="M709" s="145">
        <f>IFERROR(_xll.qlIndexFixing(Index1Y,$H709,TRUE,_xll.ohTrigger(RecalcTrigger,Trigger1Y)),NA())</f>
        <v>1.1351209173282657E-2</v>
      </c>
      <c r="N709" s="144">
        <f>IFERROR(_xll.qlIndexFixing(ONIndex1M,I709,TRUE,_xll.ohTrigger(RecalcTrigger,Trigger1M)),NA())</f>
        <v>6.3677178705923154E-3</v>
      </c>
      <c r="O709" s="44">
        <f>IFERROR(_xll.qlIndexFixing(ONIndex3M,I709,TRUE,_xll.ohTrigger(RecalcTrigger,Trigger3M)),NA())</f>
        <v>7.4682431271178018E-3</v>
      </c>
      <c r="P709" s="44">
        <f>IFERROR(_xll.qlIndexFixing(ONIndex6M,I709,TRUE,_xll.ohTrigger(RecalcTrigger,Trigger6M)),NA())</f>
        <v>8.7389458590347857E-3</v>
      </c>
      <c r="Q709" s="145">
        <f>IFERROR(_xll.qlIndexFixing(ONIndex1Y,I709,TRUE,_xll.ohTrigger(RecalcTrigger,Trigger1Y)),NA())</f>
        <v>9.9738182466602154E-3</v>
      </c>
    </row>
    <row r="710" spans="2:17" x14ac:dyDescent="0.2">
      <c r="B710" s="39" t="s">
        <v>42</v>
      </c>
      <c r="D710" s="42">
        <f>_xll.qlCalendarAdvance(Calendar,$D709,B710,"f",FALSE)</f>
        <v>44789</v>
      </c>
      <c r="E710" s="139">
        <f>_xll.qlInterestRateIndexValueDate(IndexON,D710)</f>
        <v>44789</v>
      </c>
      <c r="F710" s="155">
        <f>IFERROR(_xll.qlIndexFixing(IndexON,D710,TRUE,_xll.ohTrigger(RecalcTrigger,TriggerON)),NA())</f>
        <v>6.5233050175983465E-3</v>
      </c>
      <c r="H710" s="42">
        <f>_xll.qlCalendarAdvance(Calendar,$H709,B710,"f",FALSE)</f>
        <v>44789</v>
      </c>
      <c r="I710" s="139">
        <f>_xll.qlInterestRateIndexValueDate(Index1M,$H710)</f>
        <v>44791</v>
      </c>
      <c r="J710" s="144">
        <f>IFERROR(_xll.qlIndexFixing(Index1M,$H710,TRUE,_xll.ohTrigger(RecalcTrigger,Trigger1M)),NA())</f>
        <v>6.5289664216613974E-3</v>
      </c>
      <c r="K710" s="44">
        <f>IFERROR(_xll.qlIndexFixing(Index3M,H710,TRUE,_xll.ohTrigger(RecalcTrigger,Trigger3M)),NA())</f>
        <v>7.8671469430282304E-3</v>
      </c>
      <c r="L710" s="44">
        <f>IFERROR(_xll.qlIndexFixing(Index6M,$H710,TRUE,_xll.ohTrigger(RecalcTrigger,Trigger6M)),NA())</f>
        <v>9.5318111655442374E-3</v>
      </c>
      <c r="M710" s="145">
        <f>IFERROR(_xll.qlIndexFixing(Index1Y,$H710,TRUE,_xll.ohTrigger(RecalcTrigger,Trigger1Y)),NA())</f>
        <v>1.1402936759160461E-2</v>
      </c>
      <c r="N710" s="144">
        <f>IFERROR(_xll.qlIndexFixing(ONIndex1M,I710,TRUE,_xll.ohTrigger(RecalcTrigger,Trigger1M)),NA())</f>
        <v>6.4278997013111905E-3</v>
      </c>
      <c r="O710" s="44">
        <f>IFERROR(_xll.qlIndexFixing(ONIndex3M,I710,TRUE,_xll.ohTrigger(RecalcTrigger,Trigger3M)),NA())</f>
        <v>7.5242739667658043E-3</v>
      </c>
      <c r="P710" s="44">
        <f>IFERROR(_xll.qlIndexFixing(ONIndex6M,I710,TRUE,_xll.ohTrigger(RecalcTrigger,Trigger6M)),NA())</f>
        <v>8.7932359670439553E-3</v>
      </c>
      <c r="Q710" s="145">
        <f>IFERROR(_xll.qlIndexFixing(ONIndex1Y,I710,TRUE,_xll.ohTrigger(RecalcTrigger,Trigger1Y)),NA())</f>
        <v>1.0024870521947449E-2</v>
      </c>
    </row>
    <row r="711" spans="2:17" x14ac:dyDescent="0.2">
      <c r="B711" s="39" t="s">
        <v>42</v>
      </c>
      <c r="D711" s="42">
        <f>_xll.qlCalendarAdvance(Calendar,$D710,B711,"f",FALSE)</f>
        <v>44796</v>
      </c>
      <c r="E711" s="139">
        <f>_xll.qlInterestRateIndexValueDate(IndexON,D711)</f>
        <v>44796</v>
      </c>
      <c r="F711" s="155">
        <f>IFERROR(_xll.qlIndexFixing(IndexON,D711,TRUE,_xll.ohTrigger(RecalcTrigger,TriggerON)),NA())</f>
        <v>6.5826392458490091E-3</v>
      </c>
      <c r="H711" s="42">
        <f>_xll.qlCalendarAdvance(Calendar,$H710,B711,"f",FALSE)</f>
        <v>44796</v>
      </c>
      <c r="I711" s="139">
        <f>_xll.qlInterestRateIndexValueDate(Index1M,$H711)</f>
        <v>44798</v>
      </c>
      <c r="J711" s="144">
        <f>IFERROR(_xll.qlIndexFixing(Index1M,$H711,TRUE,_xll.ohTrigger(RecalcTrigger,Trigger1M)),NA())</f>
        <v>6.5894966496687912E-3</v>
      </c>
      <c r="K711" s="44">
        <f>IFERROR(_xll.qlIndexFixing(Index3M,H711,TRUE,_xll.ohTrigger(RecalcTrigger,Trigger3M)),NA())</f>
        <v>7.9240111579137462E-3</v>
      </c>
      <c r="L711" s="44">
        <f>IFERROR(_xll.qlIndexFixing(Index6M,$H711,TRUE,_xll.ohTrigger(RecalcTrigger,Trigger6M)),NA())</f>
        <v>9.5893445501757275E-3</v>
      </c>
      <c r="M711" s="145">
        <f>IFERROR(_xll.qlIndexFixing(Index1Y,$H711,TRUE,_xll.ohTrigger(RecalcTrigger,Trigger1Y)),NA())</f>
        <v>1.1454618617753513E-2</v>
      </c>
      <c r="N711" s="144">
        <f>IFERROR(_xll.qlIndexFixing(ONIndex1M,I711,TRUE,_xll.ohTrigger(RecalcTrigger,Trigger1M)),NA())</f>
        <v>6.4882007064603897E-3</v>
      </c>
      <c r="O711" s="44">
        <f>IFERROR(_xll.qlIndexFixing(ONIndex3M,I711,TRUE,_xll.ohTrigger(RecalcTrigger,Trigger3M)),NA())</f>
        <v>7.5804082298436271E-3</v>
      </c>
      <c r="P711" s="44">
        <f>IFERROR(_xll.qlIndexFixing(ONIndex6M,I711,TRUE,_xll.ohTrigger(RecalcTrigger,Trigger6M)),NA())</f>
        <v>8.8477782154416929E-3</v>
      </c>
      <c r="Q711" s="145">
        <f>IFERROR(_xll.qlIndexFixing(ONIndex1Y,I711,TRUE,_xll.ohTrigger(RecalcTrigger,Trigger1Y)),NA())</f>
        <v>1.0076005642165597E-2</v>
      </c>
    </row>
    <row r="712" spans="2:17" x14ac:dyDescent="0.2">
      <c r="B712" s="39" t="s">
        <v>42</v>
      </c>
      <c r="D712" s="42">
        <f>_xll.qlCalendarAdvance(Calendar,$D711,B712,"f",FALSE)</f>
        <v>44803</v>
      </c>
      <c r="E712" s="139">
        <f>_xll.qlInterestRateIndexValueDate(IndexON,D712)</f>
        <v>44803</v>
      </c>
      <c r="F712" s="155">
        <f>IFERROR(_xll.qlIndexFixing(IndexON,D712,TRUE,_xll.ohTrigger(RecalcTrigger,TriggerON)),NA())</f>
        <v>6.641877918776018E-3</v>
      </c>
      <c r="H712" s="42">
        <f>_xll.qlCalendarAdvance(Calendar,$H711,B712,"f",FALSE)</f>
        <v>44803</v>
      </c>
      <c r="I712" s="139">
        <f>_xll.qlInterestRateIndexValueDate(Index1M,$H712)</f>
        <v>44805</v>
      </c>
      <c r="J712" s="144">
        <f>IFERROR(_xll.qlIndexFixing(Index1M,$H712,TRUE,_xll.ohTrigger(RecalcTrigger,Trigger1M)),NA())</f>
        <v>6.6501457984119439E-3</v>
      </c>
      <c r="K712" s="44">
        <f>IFERROR(_xll.qlIndexFixing(Index3M,H712,TRUE,_xll.ohTrigger(RecalcTrigger,Trigger3M)),NA())</f>
        <v>7.9768033594396701E-3</v>
      </c>
      <c r="L712" s="44">
        <f>IFERROR(_xll.qlIndexFixing(Index6M,$H712,TRUE,_xll.ohTrigger(RecalcTrigger,Trigger6M)),NA())</f>
        <v>9.6255482473004434E-3</v>
      </c>
      <c r="M712" s="145">
        <f>IFERROR(_xll.qlIndexFixing(Index1Y,$H712,TRUE,_xll.ohTrigger(RecalcTrigger,Trigger1Y)),NA())</f>
        <v>1.1506250213349292E-2</v>
      </c>
      <c r="N712" s="144">
        <f>IFERROR(_xll.qlIndexFixing(ONIndex1M,I712,TRUE,_xll.ohTrigger(RecalcTrigger,Trigger1M)),NA())</f>
        <v>6.5486206448728268E-3</v>
      </c>
      <c r="O712" s="44">
        <f>IFERROR(_xll.qlIndexFixing(ONIndex3M,I712,TRUE,_xll.ohTrigger(RecalcTrigger,Trigger3M)),NA())</f>
        <v>7.6366460439292183E-3</v>
      </c>
      <c r="P712" s="44">
        <f>IFERROR(_xll.qlIndexFixing(ONIndex6M,I712,TRUE,_xll.ohTrigger(RecalcTrigger,Trigger6M)),NA())</f>
        <v>8.9025749333249138E-3</v>
      </c>
      <c r="Q712" s="145">
        <f>IFERROR(_xll.qlIndexFixing(ONIndex1Y,I712,TRUE,_xll.ohTrigger(RecalcTrigger,Trigger1Y)),NA())</f>
        <v>1.0127224091167619E-2</v>
      </c>
    </row>
    <row r="713" spans="2:17" x14ac:dyDescent="0.2">
      <c r="B713" s="39" t="s">
        <v>42</v>
      </c>
      <c r="D713" s="42">
        <f>_xll.qlCalendarAdvance(Calendar,$D712,B713,"f",FALSE)</f>
        <v>44810</v>
      </c>
      <c r="E713" s="139">
        <f>_xll.qlInterestRateIndexValueDate(IndexON,D713)</f>
        <v>44810</v>
      </c>
      <c r="F713" s="155">
        <f>IFERROR(_xll.qlIndexFixing(IndexON,D713,TRUE,_xll.ohTrigger(RecalcTrigger,TriggerON)),NA())</f>
        <v>6.7010180817828058E-3</v>
      </c>
      <c r="H713" s="42">
        <f>_xll.qlCalendarAdvance(Calendar,$H712,B713,"f",FALSE)</f>
        <v>44810</v>
      </c>
      <c r="I713" s="139">
        <f>_xll.qlInterestRateIndexValueDate(Index1M,$H713)</f>
        <v>44812</v>
      </c>
      <c r="J713" s="144">
        <f>IFERROR(_xll.qlIndexFixing(Index1M,$H713,TRUE,_xll.ohTrigger(RecalcTrigger,Trigger1M)),NA())</f>
        <v>6.7109136286472304E-3</v>
      </c>
      <c r="K713" s="44">
        <f>IFERROR(_xll.qlIndexFixing(Index3M,H713,TRUE,_xll.ohTrigger(RecalcTrigger,Trigger3M)),NA())</f>
        <v>8.0338695464173011E-3</v>
      </c>
      <c r="L713" s="44">
        <f>IFERROR(_xll.qlIndexFixing(Index6M,$H713,TRUE,_xll.ohTrigger(RecalcTrigger,Trigger6M)),NA())</f>
        <v>9.6832829496661024E-3</v>
      </c>
      <c r="M713" s="145">
        <f>IFERROR(_xll.qlIndexFixing(Index1Y,$H713,TRUE,_xll.ohTrigger(RecalcTrigger,Trigger1Y)),NA())</f>
        <v>1.1557826964853721E-2</v>
      </c>
      <c r="N713" s="144">
        <f>IFERROR(_xll.qlIndexFixing(ONIndex1M,I713,TRUE,_xll.ohTrigger(RecalcTrigger,Trigger1M)),NA())</f>
        <v>6.6091592757810957E-3</v>
      </c>
      <c r="O713" s="44">
        <f>IFERROR(_xll.qlIndexFixing(ONIndex3M,I713,TRUE,_xll.ohTrigger(RecalcTrigger,Trigger3M)),NA())</f>
        <v>7.6929875363607181E-3</v>
      </c>
      <c r="P713" s="44">
        <f>IFERROR(_xll.qlIndexFixing(ONIndex6M,I713,TRUE,_xll.ohTrigger(RecalcTrigger,Trigger6M)),NA())</f>
        <v>8.9576284496306613E-3</v>
      </c>
      <c r="Q713" s="145">
        <f>IFERROR(_xll.qlIndexFixing(ONIndex1Y,I713,TRUE,_xll.ohTrigger(RecalcTrigger,Trigger1Y)),NA())</f>
        <v>1.0178526352966344E-2</v>
      </c>
    </row>
    <row r="714" spans="2:17" x14ac:dyDescent="0.2">
      <c r="B714" s="39" t="s">
        <v>42</v>
      </c>
      <c r="D714" s="42">
        <f>_xll.qlCalendarAdvance(Calendar,$D713,B714,"f",FALSE)</f>
        <v>44817</v>
      </c>
      <c r="E714" s="139">
        <f>_xll.qlInterestRateIndexValueDate(IndexON,D714)</f>
        <v>44817</v>
      </c>
      <c r="F714" s="155">
        <f>IFERROR(_xll.qlIndexFixing(IndexON,D714,TRUE,_xll.ohTrigger(RecalcTrigger,TriggerON)),NA())</f>
        <v>6.7600567806724854E-3</v>
      </c>
      <c r="H714" s="42">
        <f>_xll.qlCalendarAdvance(Calendar,$H713,B714,"f",FALSE)</f>
        <v>44817</v>
      </c>
      <c r="I714" s="139">
        <f>_xll.qlInterestRateIndexValueDate(Index1M,$H714)</f>
        <v>44819</v>
      </c>
      <c r="J714" s="144">
        <f>IFERROR(_xll.qlIndexFixing(Index1M,$H714,TRUE,_xll.ohTrigger(RecalcTrigger,Trigger1M)),NA())</f>
        <v>6.7717999011360219E-3</v>
      </c>
      <c r="K714" s="44">
        <f>IFERROR(_xll.qlIndexFixing(Index3M,H714,TRUE,_xll.ohTrigger(RecalcTrigger,Trigger3M)),NA())</f>
        <v>8.0910413096380637E-3</v>
      </c>
      <c r="L714" s="44">
        <f>IFERROR(_xll.qlIndexFixing(Index6M,$H714,TRUE,_xll.ohTrigger(RecalcTrigger,Trigger6M)),NA())</f>
        <v>9.7410990126039643E-3</v>
      </c>
      <c r="M714" s="145">
        <f>IFERROR(_xll.qlIndexFixing(Index1Y,$H714,TRUE,_xll.ohTrigger(RecalcTrigger,Trigger1Y)),NA())</f>
        <v>1.1609344245784371E-2</v>
      </c>
      <c r="N714" s="144">
        <f>IFERROR(_xll.qlIndexFixing(ONIndex1M,I714,TRUE,_xll.ohTrigger(RecalcTrigger,Trigger1M)),NA())</f>
        <v>6.6698163581779824E-3</v>
      </c>
      <c r="O714" s="44">
        <f>IFERROR(_xll.qlIndexFixing(ONIndex3M,I714,TRUE,_xll.ohTrigger(RecalcTrigger,Trigger3M)),NA())</f>
        <v>7.7494328346361385E-3</v>
      </c>
      <c r="P714" s="44">
        <f>IFERROR(_xll.qlIndexFixing(ONIndex6M,I714,TRUE,_xll.ohTrigger(RecalcTrigger,Trigger6M)),NA())</f>
        <v>9.0129410935357868E-3</v>
      </c>
      <c r="Q714" s="145">
        <f>IFERROR(_xll.qlIndexFixing(ONIndex1Y,I714,TRUE,_xll.ohTrigger(RecalcTrigger,Trigger1Y)),NA())</f>
        <v>1.0229912911254857E-2</v>
      </c>
    </row>
    <row r="715" spans="2:17" x14ac:dyDescent="0.2">
      <c r="B715" s="39" t="s">
        <v>42</v>
      </c>
      <c r="D715" s="42">
        <f>_xll.qlCalendarAdvance(Calendar,$D714,B715,"f",FALSE)</f>
        <v>44824</v>
      </c>
      <c r="E715" s="139">
        <f>_xll.qlInterestRateIndexValueDate(IndexON,D715)</f>
        <v>44824</v>
      </c>
      <c r="F715" s="155">
        <f>IFERROR(_xll.qlIndexFixing(IndexON,D715,TRUE,_xll.ohTrigger(RecalcTrigger,TriggerON)),NA())</f>
        <v>6.8189910612481697E-3</v>
      </c>
      <c r="H715" s="42">
        <f>_xll.qlCalendarAdvance(Calendar,$H714,B715,"f",FALSE)</f>
        <v>44824</v>
      </c>
      <c r="I715" s="139">
        <f>_xll.qlInterestRateIndexValueDate(Index1M,$H715)</f>
        <v>44826</v>
      </c>
      <c r="J715" s="144">
        <f>IFERROR(_xll.qlIndexFixing(Index1M,$H715,TRUE,_xll.ohTrigger(RecalcTrigger,Trigger1M)),NA())</f>
        <v>6.8328043766247015E-3</v>
      </c>
      <c r="K715" s="44">
        <f>IFERROR(_xll.qlIndexFixing(Index3M,H715,TRUE,_xll.ohTrigger(RecalcTrigger,Trigger3M)),NA())</f>
        <v>8.1483187812959965E-3</v>
      </c>
      <c r="L715" s="44">
        <f>IFERROR(_xll.qlIndexFixing(Index6M,$H715,TRUE,_xll.ohTrigger(RecalcTrigger,Trigger6M)),NA())</f>
        <v>9.7989781273871181E-3</v>
      </c>
      <c r="M715" s="145">
        <f>IFERROR(_xll.qlIndexFixing(Index1Y,$H715,TRUE,_xll.ohTrigger(RecalcTrigger,Trigger1Y)),NA())</f>
        <v>1.1660797384260166E-2</v>
      </c>
      <c r="N715" s="144">
        <f>IFERROR(_xll.qlIndexFixing(ONIndex1M,I715,TRUE,_xll.ohTrigger(RecalcTrigger,Trigger1M)),NA())</f>
        <v>6.7305916510562724E-3</v>
      </c>
      <c r="O715" s="44">
        <f>IFERROR(_xll.qlIndexFixing(ONIndex3M,I715,TRUE,_xll.ohTrigger(RecalcTrigger,Trigger3M)),NA())</f>
        <v>7.8059820661735557E-3</v>
      </c>
      <c r="P715" s="44">
        <f>IFERROR(_xll.qlIndexFixing(ONIndex6M,I715,TRUE,_xll.ohTrigger(RecalcTrigger,Trigger6M)),NA())</f>
        <v>9.0685151939773334E-3</v>
      </c>
      <c r="Q715" s="145">
        <f>IFERROR(_xll.qlIndexFixing(ONIndex1Y,I715,TRUE,_xll.ohTrigger(RecalcTrigger,Trigger1Y)),NA())</f>
        <v>1.0281384250205861E-2</v>
      </c>
    </row>
    <row r="716" spans="2:17" x14ac:dyDescent="0.2">
      <c r="B716" s="39" t="s">
        <v>42</v>
      </c>
      <c r="D716" s="42">
        <f>_xll.qlCalendarAdvance(Calendar,$D715,B716,"f",FALSE)</f>
        <v>44831</v>
      </c>
      <c r="E716" s="139">
        <f>_xll.qlInterestRateIndexValueDate(IndexON,D716)</f>
        <v>44831</v>
      </c>
      <c r="F716" s="155">
        <f>IFERROR(_xll.qlIndexFixing(IndexON,D716,TRUE,_xll.ohTrigger(RecalcTrigger,TriggerON)),NA())</f>
        <v>6.8778179689932273E-3</v>
      </c>
      <c r="H716" s="42">
        <f>_xll.qlCalendarAdvance(Calendar,$H715,B716,"f",FALSE)</f>
        <v>44831</v>
      </c>
      <c r="I716" s="139">
        <f>_xll.qlInterestRateIndexValueDate(Index1M,$H716)</f>
        <v>44833</v>
      </c>
      <c r="J716" s="144">
        <f>IFERROR(_xll.qlIndexFixing(Index1M,$H716,TRUE,_xll.ohTrigger(RecalcTrigger,Trigger1M)),NA())</f>
        <v>6.8939268158721423E-3</v>
      </c>
      <c r="K716" s="44">
        <f>IFERROR(_xll.qlIndexFixing(Index3M,H716,TRUE,_xll.ohTrigger(RecalcTrigger,Trigger3M)),NA())</f>
        <v>8.2057001002749999E-3</v>
      </c>
      <c r="L716" s="44">
        <f>IFERROR(_xll.qlIndexFixing(Index6M,$H716,TRUE,_xll.ohTrigger(RecalcTrigger,Trigger6M)),NA())</f>
        <v>9.8569017526495516E-3</v>
      </c>
      <c r="M716" s="145">
        <f>IFERROR(_xll.qlIndexFixing(Index1Y,$H716,TRUE,_xll.ohTrigger(RecalcTrigger,Trigger1Y)),NA())</f>
        <v>1.171218166299416E-2</v>
      </c>
      <c r="N716" s="144">
        <f>IFERROR(_xll.qlIndexFixing(ONIndex1M,I716,TRUE,_xll.ohTrigger(RecalcTrigger,Trigger1M)),NA())</f>
        <v>6.7914849135686239E-3</v>
      </c>
      <c r="O716" s="44">
        <f>IFERROR(_xll.qlIndexFixing(ONIndex3M,I716,TRUE,_xll.ohTrigger(RecalcTrigger,Trigger3M)),NA())</f>
        <v>7.8626353584709818E-3</v>
      </c>
      <c r="P716" s="44">
        <f>IFERROR(_xll.qlIndexFixing(ONIndex6M,I716,TRUE,_xll.ohTrigger(RecalcTrigger,Trigger6M)),NA())</f>
        <v>9.1243530800522166E-3</v>
      </c>
      <c r="Q716" s="145">
        <f>IFERROR(_xll.qlIndexFixing(ONIndex1Y,I716,TRUE,_xll.ohTrigger(RecalcTrigger,Trigger1Y)),NA())</f>
        <v>1.033294085351244E-2</v>
      </c>
    </row>
    <row r="717" spans="2:17" x14ac:dyDescent="0.2">
      <c r="B717" s="39" t="s">
        <v>42</v>
      </c>
      <c r="D717" s="42">
        <f>_xll.qlCalendarAdvance(Calendar,$D716,B717,"f",FALSE)</f>
        <v>44838</v>
      </c>
      <c r="E717" s="139">
        <f>_xll.qlInterestRateIndexValueDate(IndexON,D717)</f>
        <v>44838</v>
      </c>
      <c r="F717" s="155">
        <f>IFERROR(_xll.qlIndexFixing(IndexON,D717,TRUE,_xll.ohTrigger(RecalcTrigger,TriggerON)),NA())</f>
        <v>6.936534549550899E-3</v>
      </c>
      <c r="H717" s="42">
        <f>_xll.qlCalendarAdvance(Calendar,$H716,B717,"f",FALSE)</f>
        <v>44838</v>
      </c>
      <c r="I717" s="139">
        <f>_xll.qlInterestRateIndexValueDate(Index1M,$H717)</f>
        <v>44840</v>
      </c>
      <c r="J717" s="144">
        <f>IFERROR(_xll.qlIndexFixing(Index1M,$H717,TRUE,_xll.ohTrigger(RecalcTrigger,Trigger1M)),NA())</f>
        <v>6.9551669796322213E-3</v>
      </c>
      <c r="K717" s="44">
        <f>IFERROR(_xll.qlIndexFixing(Index3M,H717,TRUE,_xll.ohTrigger(RecalcTrigger,Trigger3M)),NA())</f>
        <v>8.2673935889875528E-3</v>
      </c>
      <c r="L717" s="44">
        <f>IFERROR(_xll.qlIndexFixing(Index6M,$H717,TRUE,_xll.ohTrigger(RecalcTrigger,Trigger6M)),NA())</f>
        <v>9.919124418286655E-3</v>
      </c>
      <c r="M717" s="145">
        <f>IFERROR(_xll.qlIndexFixing(Index1Y,$H717,TRUE,_xll.ohTrigger(RecalcTrigger,Trigger1Y)),NA())</f>
        <v>1.1763492319283905E-2</v>
      </c>
      <c r="N717" s="144">
        <f>IFERROR(_xll.qlIndexFixing(ONIndex1M,I717,TRUE,_xll.ohTrigger(RecalcTrigger,Trigger1M)),NA())</f>
        <v>6.8524959046278866E-3</v>
      </c>
      <c r="O717" s="44">
        <f>IFERROR(_xll.qlIndexFixing(ONIndex3M,I717,TRUE,_xll.ohTrigger(RecalcTrigger,Trigger3M)),NA())</f>
        <v>7.9193928388665569E-3</v>
      </c>
      <c r="P717" s="44">
        <f>IFERROR(_xll.qlIndexFixing(ONIndex6M,I717,TRUE,_xll.ohTrigger(RecalcTrigger,Trigger6M)),NA())</f>
        <v>9.1804570806974795E-3</v>
      </c>
      <c r="Q717" s="145">
        <f>IFERROR(_xll.qlIndexFixing(ONIndex1Y,I717,TRUE,_xll.ohTrigger(RecalcTrigger,Trigger1Y)),NA())</f>
        <v>1.0384583205107489E-2</v>
      </c>
    </row>
    <row r="718" spans="2:17" x14ac:dyDescent="0.2">
      <c r="B718" s="39" t="s">
        <v>42</v>
      </c>
      <c r="D718" s="42">
        <f>_xll.qlCalendarAdvance(Calendar,$D717,B718,"f",FALSE)</f>
        <v>44845</v>
      </c>
      <c r="E718" s="139">
        <f>_xll.qlInterestRateIndexValueDate(IndexON,D718)</f>
        <v>44845</v>
      </c>
      <c r="F718" s="155">
        <f>IFERROR(_xll.qlIndexFixing(IndexON,D718,TRUE,_xll.ohTrigger(RecalcTrigger,TriggerON)),NA())</f>
        <v>6.9951378486443616E-3</v>
      </c>
      <c r="H718" s="42">
        <f>_xll.qlCalendarAdvance(Calendar,$H717,B718,"f",FALSE)</f>
        <v>44845</v>
      </c>
      <c r="I718" s="139">
        <f>_xll.qlInterestRateIndexValueDate(Index1M,$H718)</f>
        <v>44847</v>
      </c>
      <c r="J718" s="144">
        <f>IFERROR(_xll.qlIndexFixing(Index1M,$H718,TRUE,_xll.ohTrigger(RecalcTrigger,Trigger1M)),NA())</f>
        <v>7.0165246286488236E-3</v>
      </c>
      <c r="K718" s="44">
        <f>IFERROR(_xll.qlIndexFixing(Index3M,H718,TRUE,_xll.ohTrigger(RecalcTrigger,Trigger3M)),NA())</f>
        <v>8.3249557525753807E-3</v>
      </c>
      <c r="L718" s="44">
        <f>IFERROR(_xll.qlIndexFixing(Index6M,$H718,TRUE,_xll.ohTrigger(RecalcTrigger,Trigger6M)),NA())</f>
        <v>9.9770733782530586E-3</v>
      </c>
      <c r="M718" s="145">
        <f>IFERROR(_xll.qlIndexFixing(Index1Y,$H718,TRUE,_xll.ohTrigger(RecalcTrigger,Trigger1Y)),NA())</f>
        <v>1.1814724545004214E-2</v>
      </c>
      <c r="N718" s="144">
        <f>IFERROR(_xll.qlIndexFixing(ONIndex1M,I718,TRUE,_xll.ohTrigger(RecalcTrigger,Trigger1M)),NA())</f>
        <v>6.9136243833067823E-3</v>
      </c>
      <c r="O718" s="44">
        <f>IFERROR(_xll.qlIndexFixing(ONIndex3M,I718,TRUE,_xll.ohTrigger(RecalcTrigger,Trigger3M)),NA())</f>
        <v>7.9762546349382291E-3</v>
      </c>
      <c r="P718" s="44">
        <f>IFERROR(_xll.qlIndexFixing(ONIndex6M,I718,TRUE,_xll.ohTrigger(RecalcTrigger,Trigger6M)),NA())</f>
        <v>9.2368295250899735E-3</v>
      </c>
      <c r="Q718" s="145">
        <f>IFERROR(_xll.qlIndexFixing(ONIndex1Y,I718,TRUE,_xll.ohTrigger(RecalcTrigger,Trigger1Y)),NA())</f>
        <v>1.0436311789003838E-2</v>
      </c>
    </row>
    <row r="719" spans="2:17" x14ac:dyDescent="0.2">
      <c r="B719" s="39" t="s">
        <v>42</v>
      </c>
      <c r="D719" s="42">
        <f>_xll.qlCalendarAdvance(Calendar,$D718,B719,"f",FALSE)</f>
        <v>44852</v>
      </c>
      <c r="E719" s="139">
        <f>_xll.qlInterestRateIndexValueDate(IndexON,D719)</f>
        <v>44852</v>
      </c>
      <c r="F719" s="155">
        <f>IFERROR(_xll.qlIndexFixing(IndexON,D719,TRUE,_xll.ohTrigger(RecalcTrigger,TriggerON)),NA())</f>
        <v>7.0536249119168559E-3</v>
      </c>
      <c r="H719" s="42">
        <f>_xll.qlCalendarAdvance(Calendar,$H718,B719,"f",FALSE)</f>
        <v>44852</v>
      </c>
      <c r="I719" s="139">
        <f>_xll.qlInterestRateIndexValueDate(Index1M,$H719)</f>
        <v>44854</v>
      </c>
      <c r="J719" s="144">
        <f>IFERROR(_xll.qlIndexFixing(Index1M,$H719,TRUE,_xll.ohTrigger(RecalcTrigger,Trigger1M)),NA())</f>
        <v>7.0779995236733284E-3</v>
      </c>
      <c r="K719" s="44">
        <f>IFERROR(_xll.qlIndexFixing(Index3M,H719,TRUE,_xll.ohTrigger(RecalcTrigger,Trigger3M)),NA())</f>
        <v>8.3825863525293486E-3</v>
      </c>
      <c r="L719" s="44">
        <f>IFERROR(_xll.qlIndexFixing(Index6M,$H719,TRUE,_xll.ohTrigger(RecalcTrigger,Trigger6M)),NA())</f>
        <v>1.0035008650364219E-2</v>
      </c>
      <c r="M719" s="145">
        <f>IFERROR(_xll.qlIndexFixing(Index1Y,$H719,TRUE,_xll.ohTrigger(RecalcTrigger,Trigger1Y)),NA())</f>
        <v>1.1865873486598844E-2</v>
      </c>
      <c r="N719" s="144">
        <f>IFERROR(_xll.qlIndexFixing(ONIndex1M,I719,TRUE,_xll.ohTrigger(RecalcTrigger,Trigger1M)),NA())</f>
        <v>6.9748701086780329E-3</v>
      </c>
      <c r="O719" s="44">
        <f>IFERROR(_xll.qlIndexFixing(ONIndex3M,I719,TRUE,_xll.ohTrigger(RecalcTrigger,Trigger3M)),NA())</f>
        <v>8.0332208739442024E-3</v>
      </c>
      <c r="P719" s="44">
        <f>IFERROR(_xll.qlIndexFixing(ONIndex6M,I719,TRUE,_xll.ohTrigger(RecalcTrigger,Trigger6M)),NA())</f>
        <v>9.2934727422466779E-3</v>
      </c>
      <c r="Q719" s="145">
        <f>IFERROR(_xll.qlIndexFixing(ONIndex1Y,I719,TRUE,_xll.ohTrigger(RecalcTrigger,Trigger1Y)),NA())</f>
        <v>1.0488127089054444E-2</v>
      </c>
    </row>
    <row r="720" spans="2:17" x14ac:dyDescent="0.2">
      <c r="B720" s="39" t="s">
        <v>42</v>
      </c>
      <c r="D720" s="42">
        <f>_xll.qlCalendarAdvance(Calendar,$D719,B720,"f",FALSE)</f>
        <v>44859</v>
      </c>
      <c r="E720" s="139">
        <f>_xll.qlInterestRateIndexValueDate(IndexON,D720)</f>
        <v>44859</v>
      </c>
      <c r="F720" s="155">
        <f>IFERROR(_xll.qlIndexFixing(IndexON,D720,TRUE,_xll.ohTrigger(RecalcTrigger,TriggerON)),NA())</f>
        <v>7.1119927850915587E-3</v>
      </c>
      <c r="H720" s="42">
        <f>_xll.qlCalendarAdvance(Calendar,$H719,B720,"f",FALSE)</f>
        <v>44859</v>
      </c>
      <c r="I720" s="139">
        <f>_xll.qlInterestRateIndexValueDate(Index1M,$H720)</f>
        <v>44861</v>
      </c>
      <c r="J720" s="144">
        <f>IFERROR(_xll.qlIndexFixing(Index1M,$H720,TRUE,_xll.ohTrigger(RecalcTrigger,Trigger1M)),NA())</f>
        <v>7.1395914254571147E-3</v>
      </c>
      <c r="K720" s="44">
        <f>IFERROR(_xll.qlIndexFixing(Index3M,H720,TRUE,_xll.ohTrigger(RecalcTrigger,Trigger3M)),NA())</f>
        <v>8.4402731772151417E-3</v>
      </c>
      <c r="L720" s="44">
        <f>IFERROR(_xll.qlIndexFixing(Index6M,$H720,TRUE,_xll.ohTrigger(RecalcTrigger,Trigger6M)),NA())</f>
        <v>1.0092910848731197E-2</v>
      </c>
      <c r="M720" s="145">
        <f>IFERROR(_xll.qlIndexFixing(Index1Y,$H720,TRUE,_xll.ohTrigger(RecalcTrigger,Trigger1Y)),NA())</f>
        <v>1.1916934245073271E-2</v>
      </c>
      <c r="N720" s="144">
        <f>IFERROR(_xll.qlIndexFixing(ONIndex1M,I720,TRUE,_xll.ohTrigger(RecalcTrigger,Trigger1M)),NA())</f>
        <v>7.0362328397344243E-3</v>
      </c>
      <c r="O720" s="44">
        <f>IFERROR(_xll.qlIndexFixing(ONIndex3M,I720,TRUE,_xll.ohTrigger(RecalcTrigger,Trigger3M)),NA())</f>
        <v>8.0902916833824889E-3</v>
      </c>
      <c r="P720" s="44">
        <f>IFERROR(_xll.qlIndexFixing(ONIndex6M,I720,TRUE,_xll.ohTrigger(RecalcTrigger,Trigger6M)),NA())</f>
        <v>9.3503890611845719E-3</v>
      </c>
      <c r="Q720" s="145">
        <f>IFERROR(_xll.qlIndexFixing(ONIndex1Y,I720,TRUE,_xll.ohTrigger(RecalcTrigger,Trigger1Y)),NA())</f>
        <v>1.0540029589112265E-2</v>
      </c>
    </row>
    <row r="721" spans="2:17" x14ac:dyDescent="0.2">
      <c r="B721" s="39" t="s">
        <v>42</v>
      </c>
      <c r="D721" s="42">
        <f>_xll.qlCalendarAdvance(Calendar,$D720,B721,"f",FALSE)</f>
        <v>44866</v>
      </c>
      <c r="E721" s="139">
        <f>_xll.qlInterestRateIndexValueDate(IndexON,D721)</f>
        <v>44866</v>
      </c>
      <c r="F721" s="155">
        <f>IFERROR(_xll.qlIndexFixing(IndexON,D721,TRUE,_xll.ohTrigger(RecalcTrigger,TriggerON)),NA())</f>
        <v>7.1702385134919666E-3</v>
      </c>
      <c r="H721" s="42">
        <f>_xll.qlCalendarAdvance(Calendar,$H720,B721,"f",FALSE)</f>
        <v>44866</v>
      </c>
      <c r="I721" s="139">
        <f>_xll.qlInterestRateIndexValueDate(Index1M,$H721)</f>
        <v>44868</v>
      </c>
      <c r="J721" s="144">
        <f>IFERROR(_xll.qlIndexFixing(Index1M,$H721,TRUE,_xll.ohTrigger(RecalcTrigger,Trigger1M)),NA())</f>
        <v>7.2013000947390715E-3</v>
      </c>
      <c r="K721" s="44">
        <f>IFERROR(_xll.qlIndexFixing(Index3M,H721,TRUE,_xll.ohTrigger(RecalcTrigger,Trigger3M)),NA())</f>
        <v>8.4980038635674091E-3</v>
      </c>
      <c r="L721" s="44">
        <f>IFERROR(_xll.qlIndexFixing(Index6M,$H721,TRUE,_xll.ohTrigger(RecalcTrigger,Trigger6M)),NA())</f>
        <v>1.0146522298929152E-2</v>
      </c>
      <c r="M721" s="145">
        <f>IFERROR(_xll.qlIndexFixing(Index1Y,$H721,TRUE,_xll.ohTrigger(RecalcTrigger,Trigger1Y)),NA())</f>
        <v>1.1967901875988117E-2</v>
      </c>
      <c r="N721" s="144">
        <f>IFERROR(_xll.qlIndexFixing(ONIndex1M,I721,TRUE,_xll.ohTrigger(RecalcTrigger,Trigger1M)),NA())</f>
        <v>7.0977123355486782E-3</v>
      </c>
      <c r="O721" s="44">
        <f>IFERROR(_xll.qlIndexFixing(ONIndex3M,I721,TRUE,_xll.ohTrigger(RecalcTrigger,Trigger3M)),NA())</f>
        <v>8.147467190831037E-3</v>
      </c>
      <c r="P721" s="44">
        <f>IFERROR(_xll.qlIndexFixing(ONIndex6M,I721,TRUE,_xll.ohTrigger(RecalcTrigger,Trigger6M)),NA())</f>
        <v>9.407580811080507E-3</v>
      </c>
      <c r="Q721" s="145">
        <f>IFERROR(_xll.qlIndexFixing(ONIndex1Y,I721,TRUE,_xll.ohTrigger(RecalcTrigger,Trigger1Y)),NA())</f>
        <v>1.0592019773190131E-2</v>
      </c>
    </row>
    <row r="722" spans="2:17" x14ac:dyDescent="0.2">
      <c r="B722" s="39" t="s">
        <v>42</v>
      </c>
      <c r="D722" s="42">
        <f>_xll.qlCalendarAdvance(Calendar,$D721,B722,"f",FALSE)</f>
        <v>44873</v>
      </c>
      <c r="E722" s="139">
        <f>_xll.qlInterestRateIndexValueDate(IndexON,D722)</f>
        <v>44873</v>
      </c>
      <c r="F722" s="155">
        <f>IFERROR(_xll.qlIndexFixing(IndexON,D722,TRUE,_xll.ohTrigger(RecalcTrigger,TriggerON)),NA())</f>
        <v>7.2283591432409366E-3</v>
      </c>
      <c r="H722" s="42">
        <f>_xll.qlCalendarAdvance(Calendar,$H721,B722,"f",FALSE)</f>
        <v>44873</v>
      </c>
      <c r="I722" s="139">
        <f>_xll.qlInterestRateIndexValueDate(Index1M,$H722)</f>
        <v>44875</v>
      </c>
      <c r="J722" s="144">
        <f>IFERROR(_xll.qlIndexFixing(Index1M,$H722,TRUE,_xll.ohTrigger(RecalcTrigger,Trigger1M)),NA())</f>
        <v>7.26312529226808E-3</v>
      </c>
      <c r="K722" s="44">
        <f>IFERROR(_xll.qlIndexFixing(Index3M,H722,TRUE,_xll.ohTrigger(RecalcTrigger,Trigger3M)),NA())</f>
        <v>8.5557658970767201E-3</v>
      </c>
      <c r="L722" s="44">
        <f>IFERROR(_xll.qlIndexFixing(Index6M,$H722,TRUE,_xll.ohTrigger(RecalcTrigger,Trigger6M)),NA())</f>
        <v>1.0204310585993037E-2</v>
      </c>
      <c r="M722" s="145">
        <f>IFERROR(_xll.qlIndexFixing(Index1Y,$H722,TRUE,_xll.ohTrigger(RecalcTrigger,Trigger1Y)),NA())</f>
        <v>1.2018771389450827E-2</v>
      </c>
      <c r="N722" s="144">
        <f>IFERROR(_xll.qlIndexFixing(ONIndex1M,I722,TRUE,_xll.ohTrigger(RecalcTrigger,Trigger1M)),NA())</f>
        <v>7.1593083551135805E-3</v>
      </c>
      <c r="O722" s="44">
        <f>IFERROR(_xll.qlIndexFixing(ONIndex3M,I722,TRUE,_xll.ohTrigger(RecalcTrigger,Trigger3M)),NA())</f>
        <v>8.2047475236279865E-3</v>
      </c>
      <c r="P722" s="44">
        <f>IFERROR(_xll.qlIndexFixing(ONIndex6M,I722,TRUE,_xll.ohTrigger(RecalcTrigger,Trigger6M)),NA())</f>
        <v>9.4650503207915904E-3</v>
      </c>
      <c r="Q722" s="145">
        <f>IFERROR(_xll.qlIndexFixing(ONIndex1Y,I722,TRUE,_xll.ohTrigger(RecalcTrigger,Trigger1Y)),NA())</f>
        <v>1.0644098125061063E-2</v>
      </c>
    </row>
    <row r="723" spans="2:17" x14ac:dyDescent="0.2">
      <c r="B723" s="39" t="s">
        <v>42</v>
      </c>
      <c r="D723" s="42">
        <f>_xll.qlCalendarAdvance(Calendar,$D722,B723,"f",FALSE)</f>
        <v>44880</v>
      </c>
      <c r="E723" s="139">
        <f>_xll.qlInterestRateIndexValueDate(IndexON,D723)</f>
        <v>44880</v>
      </c>
      <c r="F723" s="155">
        <f>IFERROR(_xll.qlIndexFixing(IndexON,D723,TRUE,_xll.ohTrigger(RecalcTrigger,TriggerON)),NA())</f>
        <v>7.2863517195820293E-3</v>
      </c>
      <c r="H723" s="42">
        <f>_xll.qlCalendarAdvance(Calendar,$H722,B723,"f",FALSE)</f>
        <v>44880</v>
      </c>
      <c r="I723" s="139">
        <f>_xll.qlInterestRateIndexValueDate(Index1M,$H723)</f>
        <v>44882</v>
      </c>
      <c r="J723" s="144">
        <f>IFERROR(_xll.qlIndexFixing(Index1M,$H723,TRUE,_xll.ohTrigger(RecalcTrigger,Trigger1M)),NA())</f>
        <v>7.3250667787805313E-3</v>
      </c>
      <c r="K723" s="44">
        <f>IFERROR(_xll.qlIndexFixing(Index3M,H723,TRUE,_xll.ohTrigger(RecalcTrigger,Trigger3M)),NA())</f>
        <v>8.6135466117826208E-3</v>
      </c>
      <c r="L723" s="44">
        <f>IFERROR(_xll.qlIndexFixing(Index6M,$H723,TRUE,_xll.ohTrigger(RecalcTrigger,Trigger6M)),NA())</f>
        <v>1.026200707708941E-2</v>
      </c>
      <c r="M723" s="145">
        <f>IFERROR(_xll.qlIndexFixing(Index1Y,$H723,TRUE,_xll.ohTrigger(RecalcTrigger,Trigger1Y)),NA())</f>
        <v>1.2069537750110633E-2</v>
      </c>
      <c r="N723" s="144">
        <f>IFERROR(_xll.qlIndexFixing(ONIndex1M,I723,TRUE,_xll.ohTrigger(RecalcTrigger,Trigger1M)),NA())</f>
        <v>7.2210206575817892E-3</v>
      </c>
      <c r="O723" s="44">
        <f>IFERROR(_xll.qlIndexFixing(ONIndex3M,I723,TRUE,_xll.ohTrigger(RecalcTrigger,Trigger3M)),NA())</f>
        <v>8.2621328091914137E-3</v>
      </c>
      <c r="P723" s="44">
        <f>IFERROR(_xll.qlIndexFixing(ONIndex6M,I723,TRUE,_xll.ohTrigger(RecalcTrigger,Trigger6M)),NA())</f>
        <v>9.5227999195746094E-3</v>
      </c>
      <c r="Q723" s="145">
        <f>IFERROR(_xll.qlIndexFixing(ONIndex1Y,I723,TRUE,_xll.ohTrigger(RecalcTrigger,Trigger1Y)),NA())</f>
        <v>1.0696265128737892E-2</v>
      </c>
    </row>
    <row r="724" spans="2:17" x14ac:dyDescent="0.2">
      <c r="B724" s="39" t="s">
        <v>42</v>
      </c>
      <c r="D724" s="42">
        <f>_xll.qlCalendarAdvance(Calendar,$D723,B724,"f",FALSE)</f>
        <v>44887</v>
      </c>
      <c r="E724" s="139">
        <f>_xll.qlInterestRateIndexValueDate(IndexON,D724)</f>
        <v>44887</v>
      </c>
      <c r="F724" s="155">
        <f>IFERROR(_xll.qlIndexFixing(IndexON,D724,TRUE,_xll.ohTrigger(RecalcTrigger,TriggerON)),NA())</f>
        <v>7.3442132882384215E-3</v>
      </c>
      <c r="H724" s="42">
        <f>_xll.qlCalendarAdvance(Calendar,$H723,B724,"f",FALSE)</f>
        <v>44887</v>
      </c>
      <c r="I724" s="139">
        <f>_xll.qlInterestRateIndexValueDate(Index1M,$H724)</f>
        <v>44889</v>
      </c>
      <c r="J724" s="144">
        <f>IFERROR(_xll.qlIndexFixing(Index1M,$H724,TRUE,_xll.ohTrigger(RecalcTrigger,Trigger1M)),NA())</f>
        <v>7.3916408653646416E-3</v>
      </c>
      <c r="K724" s="44">
        <f>IFERROR(_xll.qlIndexFixing(Index3M,H724,TRUE,_xll.ohTrigger(RecalcTrigger,Trigger3M)),NA())</f>
        <v>8.6713331902484349E-3</v>
      </c>
      <c r="L724" s="44">
        <f>IFERROR(_xll.qlIndexFixing(Index6M,$H724,TRUE,_xll.ohTrigger(RecalcTrigger,Trigger6M)),NA())</f>
        <v>1.0319591368509934E-2</v>
      </c>
      <c r="M724" s="145">
        <f>IFERROR(_xll.qlIndexFixing(Index1Y,$H724,TRUE,_xll.ohTrigger(RecalcTrigger,Trigger1Y)),NA())</f>
        <v>1.2120195877151333E-2</v>
      </c>
      <c r="N724" s="144">
        <f>IFERROR(_xll.qlIndexFixing(ONIndex1M,I724,TRUE,_xll.ohTrigger(RecalcTrigger,Trigger1M)),NA())</f>
        <v>7.2828490017062819E-3</v>
      </c>
      <c r="O724" s="44">
        <f>IFERROR(_xll.qlIndexFixing(ONIndex3M,I724,TRUE,_xll.ohTrigger(RecalcTrigger,Trigger3M)),NA())</f>
        <v>8.3196231749393945E-3</v>
      </c>
      <c r="P724" s="44">
        <f>IFERROR(_xll.qlIndexFixing(ONIndex6M,I724,TRUE,_xll.ohTrigger(RecalcTrigger,Trigger6M)),NA())</f>
        <v>9.5808319363666072E-3</v>
      </c>
      <c r="Q724" s="145">
        <f>IFERROR(_xll.qlIndexFixing(ONIndex1Y,I724,TRUE,_xll.ohTrigger(RecalcTrigger,Trigger1Y)),NA())</f>
        <v>1.0748521268073574E-2</v>
      </c>
    </row>
    <row r="725" spans="2:17" x14ac:dyDescent="0.2">
      <c r="B725" s="39" t="s">
        <v>42</v>
      </c>
      <c r="D725" s="42">
        <f>_xll.qlCalendarAdvance(Calendar,$D724,B725,"f",FALSE)</f>
        <v>44894</v>
      </c>
      <c r="E725" s="139">
        <f>_xll.qlInterestRateIndexValueDate(IndexON,D725)</f>
        <v>44894</v>
      </c>
      <c r="F725" s="155">
        <f>IFERROR(_xll.qlIndexFixing(IndexON,D725,TRUE,_xll.ohTrigger(RecalcTrigger,TriggerON)),NA())</f>
        <v>7.401940895093162E-3</v>
      </c>
      <c r="H725" s="42">
        <f>_xll.qlCalendarAdvance(Calendar,$H724,B725,"f",FALSE)</f>
        <v>44894</v>
      </c>
      <c r="I725" s="139">
        <f>_xll.qlInterestRateIndexValueDate(Index1M,$H725)</f>
        <v>44896</v>
      </c>
      <c r="J725" s="144">
        <f>IFERROR(_xll.qlIndexFixing(Index1M,$H725,TRUE,_xll.ohTrigger(RecalcTrigger,Trigger1M)),NA())</f>
        <v>7.4492666933434482E-3</v>
      </c>
      <c r="K725" s="44">
        <f>IFERROR(_xll.qlIndexFixing(Index3M,H725,TRUE,_xll.ohTrigger(RecalcTrigger,Trigger3M)),NA())</f>
        <v>8.7206587870021224E-3</v>
      </c>
      <c r="L725" s="44">
        <f>IFERROR(_xll.qlIndexFixing(Index6M,$H725,TRUE,_xll.ohTrigger(RecalcTrigger,Trigger6M)),NA())</f>
        <v>1.0381231017874198E-2</v>
      </c>
      <c r="M725" s="145">
        <f>IFERROR(_xll.qlIndexFixing(Index1Y,$H725,TRUE,_xll.ohTrigger(RecalcTrigger,Trigger1Y)),NA())</f>
        <v>1.2170740644285366E-2</v>
      </c>
      <c r="N725" s="144">
        <f>IFERROR(_xll.qlIndexFixing(ONIndex1M,I725,TRUE,_xll.ohTrigger(RecalcTrigger,Trigger1M)),NA())</f>
        <v>7.3447931469594607E-3</v>
      </c>
      <c r="O725" s="44">
        <f>IFERROR(_xll.qlIndexFixing(ONIndex3M,I725,TRUE,_xll.ohTrigger(RecalcTrigger,Trigger3M)),NA())</f>
        <v>8.3772187483699412E-3</v>
      </c>
      <c r="P725" s="44">
        <f>IFERROR(_xll.qlIndexFixing(ONIndex6M,I725,TRUE,_xll.ohTrigger(RecalcTrigger,Trigger6M)),NA())</f>
        <v>9.6391487002644993E-3</v>
      </c>
      <c r="Q725" s="145">
        <f>IFERROR(_xll.qlIndexFixing(ONIndex1Y,I725,TRUE,_xll.ohTrigger(RecalcTrigger,Trigger1Y)),NA())</f>
        <v>1.0800867027001004E-2</v>
      </c>
    </row>
    <row r="726" spans="2:17" x14ac:dyDescent="0.2">
      <c r="B726" s="39" t="s">
        <v>42</v>
      </c>
      <c r="D726" s="42">
        <f>_xll.qlCalendarAdvance(Calendar,$D725,B726,"f",FALSE)</f>
        <v>44901</v>
      </c>
      <c r="E726" s="139">
        <f>_xll.qlInterestRateIndexValueDate(IndexON,D726)</f>
        <v>44901</v>
      </c>
      <c r="F726" s="155">
        <f>IFERROR(_xll.qlIndexFixing(IndexON,D726,TRUE,_xll.ohTrigger(RecalcTrigger,TriggerON)),NA())</f>
        <v>7.4595315853898114E-3</v>
      </c>
      <c r="H726" s="42">
        <f>_xll.qlCalendarAdvance(Calendar,$H725,B726,"f",FALSE)</f>
        <v>44901</v>
      </c>
      <c r="I726" s="139">
        <f>_xll.qlInterestRateIndexValueDate(Index1M,$H726)</f>
        <v>44903</v>
      </c>
      <c r="J726" s="144">
        <f>IFERROR(_xll.qlIndexFixing(Index1M,$H726,TRUE,_xll.ohTrigger(RecalcTrigger,Trigger1M)),NA())</f>
        <v>7.5114504543338789E-3</v>
      </c>
      <c r="K726" s="44">
        <f>IFERROR(_xll.qlIndexFixing(Index3M,H726,TRUE,_xll.ohTrigger(RecalcTrigger,Trigger3M)),NA())</f>
        <v>8.7784229417167126E-3</v>
      </c>
      <c r="L726" s="44">
        <f>IFERROR(_xll.qlIndexFixing(Index6M,$H726,TRUE,_xll.ohTrigger(RecalcTrigger,Trigger6M)),NA())</f>
        <v>1.0438514701109318E-2</v>
      </c>
      <c r="M726" s="145">
        <f>IFERROR(_xll.qlIndexFixing(Index1Y,$H726,TRUE,_xll.ohTrigger(RecalcTrigger,Trigger1Y)),NA())</f>
        <v>1.2221166879749001E-2</v>
      </c>
      <c r="N726" s="144">
        <f>IFERROR(_xll.qlIndexFixing(ONIndex1M,I726,TRUE,_xll.ohTrigger(RecalcTrigger,Trigger1M)),NA())</f>
        <v>7.4068528520143673E-3</v>
      </c>
      <c r="O726" s="44">
        <f>IFERROR(_xll.qlIndexFixing(ONIndex3M,I726,TRUE,_xll.ohTrigger(RecalcTrigger,Trigger3M)),NA())</f>
        <v>8.4349196569810658E-3</v>
      </c>
      <c r="P726" s="44">
        <f>IFERROR(_xll.qlIndexFixing(ONIndex6M,I726,TRUE,_xll.ohTrigger(RecalcTrigger,Trigger6M)),NA())</f>
        <v>9.697752540365201E-3</v>
      </c>
      <c r="Q726" s="145">
        <f>IFERROR(_xll.qlIndexFixing(ONIndex1Y,I726,TRUE,_xll.ohTrigger(RecalcTrigger,Trigger1Y)),NA())</f>
        <v>1.0853302889453076E-2</v>
      </c>
    </row>
    <row r="727" spans="2:17" x14ac:dyDescent="0.2">
      <c r="B727" s="39" t="s">
        <v>42</v>
      </c>
      <c r="D727" s="42">
        <f>_xll.qlCalendarAdvance(Calendar,$D726,B727,"f",FALSE)</f>
        <v>44908</v>
      </c>
      <c r="E727" s="139">
        <f>_xll.qlInterestRateIndexValueDate(IndexON,D727)</f>
        <v>44908</v>
      </c>
      <c r="F727" s="155">
        <f>IFERROR(_xll.qlIndexFixing(IndexON,D727,TRUE,_xll.ohTrigger(RecalcTrigger,TriggerON)),NA())</f>
        <v>7.5169824051712908E-3</v>
      </c>
      <c r="H727" s="42">
        <f>_xll.qlCalendarAdvance(Calendar,$H726,B727,"f",FALSE)</f>
        <v>44908</v>
      </c>
      <c r="I727" s="139">
        <f>_xll.qlInterestRateIndexValueDate(Index1M,$H727)</f>
        <v>44910</v>
      </c>
      <c r="J727" s="144">
        <f>IFERROR(_xll.qlIndexFixing(Index1M,$H727,TRUE,_xll.ohTrigger(RecalcTrigger,Trigger1M)),NA())</f>
        <v>7.5736249670421696E-3</v>
      </c>
      <c r="K727" s="44">
        <f>IFERROR(_xll.qlIndexFixing(Index3M,H727,TRUE,_xll.ohTrigger(RecalcTrigger,Trigger3M)),NA())</f>
        <v>8.8361543643689089E-3</v>
      </c>
      <c r="L727" s="44">
        <f>IFERROR(_xll.qlIndexFixing(Index6M,$H727,TRUE,_xll.ohTrigger(RecalcTrigger,Trigger6M)),NA())</f>
        <v>1.0495623124355936E-2</v>
      </c>
      <c r="M727" s="145">
        <f>IFERROR(_xll.qlIndexFixing(Index1Y,$H727,TRUE,_xll.ohTrigger(RecalcTrigger,Trigger1Y)),NA())</f>
        <v>1.227146936629577E-2</v>
      </c>
      <c r="N727" s="144">
        <f>IFERROR(_xll.qlIndexFixing(ONIndex1M,I727,TRUE,_xll.ohTrigger(RecalcTrigger,Trigger1M)),NA())</f>
        <v>7.4690278761835316E-3</v>
      </c>
      <c r="O727" s="44">
        <f>IFERROR(_xll.qlIndexFixing(ONIndex3M,I727,TRUE,_xll.ohTrigger(RecalcTrigger,Trigger3M)),NA())</f>
        <v>8.4927260281109085E-3</v>
      </c>
      <c r="P727" s="44">
        <f>IFERROR(_xll.qlIndexFixing(ONIndex6M,I727,TRUE,_xll.ohTrigger(RecalcTrigger,Trigger6M)),NA())</f>
        <v>9.7566457856856914E-3</v>
      </c>
      <c r="Q727" s="145">
        <f>IFERROR(_xll.qlIndexFixing(ONIndex1Y,I727,TRUE,_xll.ohTrigger(RecalcTrigger,Trigger1Y)),NA())</f>
        <v>1.0905829339282747E-2</v>
      </c>
    </row>
    <row r="728" spans="2:17" x14ac:dyDescent="0.2">
      <c r="B728" s="39" t="s">
        <v>42</v>
      </c>
      <c r="D728" s="42">
        <f>_xll.qlCalendarAdvance(Calendar,$D727,B728,"f",FALSE)</f>
        <v>44915</v>
      </c>
      <c r="E728" s="139">
        <f>_xll.qlInterestRateIndexValueDate(IndexON,D728)</f>
        <v>44915</v>
      </c>
      <c r="F728" s="155">
        <f>IFERROR(_xll.qlIndexFixing(IndexON,D728,TRUE,_xll.ohTrigger(RecalcTrigger,TriggerON)),NA())</f>
        <v>7.5742903997610966E-3</v>
      </c>
      <c r="H728" s="42">
        <f>_xll.qlCalendarAdvance(Calendar,$H727,B728,"f",FALSE)</f>
        <v>44915</v>
      </c>
      <c r="I728" s="139">
        <f>_xll.qlInterestRateIndexValueDate(Index1M,$H728)</f>
        <v>44917</v>
      </c>
      <c r="J728" s="144">
        <f>IFERROR(_xll.qlIndexFixing(Index1M,$H728,TRUE,_xll.ohTrigger(RecalcTrigger,Trigger1M)),NA())</f>
        <v>7.6357404748994551E-3</v>
      </c>
      <c r="K728" s="44">
        <f>IFERROR(_xll.qlIndexFixing(Index3M,H728,TRUE,_xll.ohTrigger(RecalcTrigger,Trigger3M)),NA())</f>
        <v>8.8938393752355793E-3</v>
      </c>
      <c r="L728" s="44">
        <f>IFERROR(_xll.qlIndexFixing(Index6M,$H728,TRUE,_xll.ohTrigger(RecalcTrigger,Trigger6M)),NA())</f>
        <v>1.0552535048589448E-2</v>
      </c>
      <c r="M728" s="145">
        <f>IFERROR(_xll.qlIndexFixing(Index1Y,$H728,TRUE,_xll.ohTrigger(RecalcTrigger,Trigger1Y)),NA())</f>
        <v>1.2321642841193175E-2</v>
      </c>
      <c r="N728" s="144">
        <f>IFERROR(_xll.qlIndexFixing(ONIndex1M,I728,TRUE,_xll.ohTrigger(RecalcTrigger,Trigger1M)),NA())</f>
        <v>7.5401583456180532E-3</v>
      </c>
      <c r="O728" s="44">
        <f>IFERROR(_xll.qlIndexFixing(ONIndex3M,I728,TRUE,_xll.ohTrigger(RecalcTrigger,Trigger3M)),NA())</f>
        <v>8.5588717191953378E-3</v>
      </c>
      <c r="P728" s="44">
        <f>IFERROR(_xll.qlIndexFixing(ONIndex6M,I728,TRUE,_xll.ohTrigger(RecalcTrigger,Trigger6M)),NA())</f>
        <v>9.8241655682507201E-3</v>
      </c>
      <c r="Q728" s="145">
        <f>IFERROR(_xll.qlIndexFixing(ONIndex1Y,I728,TRUE,_xll.ohTrigger(RecalcTrigger,Trigger1Y)),NA())</f>
        <v>1.0965915437139984E-2</v>
      </c>
    </row>
    <row r="729" spans="2:17" x14ac:dyDescent="0.2">
      <c r="B729" s="39" t="s">
        <v>42</v>
      </c>
      <c r="D729" s="42">
        <f>_xll.qlCalendarAdvance(Calendar,$D728,B729,"f",FALSE)</f>
        <v>44922</v>
      </c>
      <c r="E729" s="139">
        <f>_xll.qlInterestRateIndexValueDate(IndexON,D729)</f>
        <v>44922</v>
      </c>
      <c r="F729" s="155">
        <f>IFERROR(_xll.qlIndexFixing(IndexON,D729,TRUE,_xll.ohTrigger(RecalcTrigger,TriggerON)),NA())</f>
        <v>7.6314898091300876E-3</v>
      </c>
      <c r="H729" s="42">
        <f>_xll.qlCalendarAdvance(Calendar,$H728,B729,"f",FALSE)</f>
        <v>44922</v>
      </c>
      <c r="I729" s="139">
        <f>_xll.qlInterestRateIndexValueDate(Index1M,$H729)</f>
        <v>44924</v>
      </c>
      <c r="J729" s="144">
        <f>IFERROR(_xll.qlIndexFixing(Index1M,$H729,TRUE,_xll.ohTrigger(RecalcTrigger,Trigger1M)),NA())</f>
        <v>7.697754577612459E-3</v>
      </c>
      <c r="K729" s="44">
        <f>IFERROR(_xll.qlIndexFixing(Index3M,H729,TRUE,_xll.ohTrigger(RecalcTrigger,Trigger3M)),NA())</f>
        <v>8.9514661555378794E-3</v>
      </c>
      <c r="L729" s="44">
        <f>IFERROR(_xll.qlIndexFixing(Index6M,$H729,TRUE,_xll.ohTrigger(RecalcTrigger,Trigger6M)),NA())</f>
        <v>1.0609232003732521E-2</v>
      </c>
      <c r="M729" s="145">
        <f>IFERROR(_xll.qlIndexFixing(Index1Y,$H729,TRUE,_xll.ohTrigger(RecalcTrigger,Trigger1Y)),NA())</f>
        <v>1.2371682793250672E-2</v>
      </c>
      <c r="N729" s="144">
        <f>IFERROR(_xll.qlIndexFixing(ONIndex1M,I729,TRUE,_xll.ohTrigger(RecalcTrigger,Trigger1M)),NA())</f>
        <v>7.5934269386745967E-3</v>
      </c>
      <c r="O729" s="44">
        <f>IFERROR(_xll.qlIndexFixing(ONIndex3M,I729,TRUE,_xll.ohTrigger(RecalcTrigger,Trigger3M)),NA())</f>
        <v>8.6084453508750158E-3</v>
      </c>
      <c r="P729" s="44">
        <f>IFERROR(_xll.qlIndexFixing(ONIndex6M,I729,TRUE,_xll.ohTrigger(RecalcTrigger,Trigger6M)),NA())</f>
        <v>9.8746786733094893E-3</v>
      </c>
      <c r="Q729" s="145">
        <f>IFERROR(_xll.qlIndexFixing(ONIndex1Y,I729,TRUE,_xll.ohTrigger(RecalcTrigger,Trigger1Y)),NA())</f>
        <v>1.101091216676231E-2</v>
      </c>
    </row>
    <row r="730" spans="2:17" x14ac:dyDescent="0.2">
      <c r="B730" s="39" t="s">
        <v>42</v>
      </c>
      <c r="D730" s="42">
        <f>_xll.qlCalendarAdvance(Calendar,$D729,B730,"f",FALSE)</f>
        <v>44929</v>
      </c>
      <c r="E730" s="139">
        <f>_xll.qlInterestRateIndexValueDate(IndexON,D730)</f>
        <v>44929</v>
      </c>
      <c r="F730" s="155">
        <f>IFERROR(_xll.qlIndexFixing(IndexON,D730,TRUE,_xll.ohTrigger(RecalcTrigger,TriggerON)),NA())</f>
        <v>7.6886586009106139E-3</v>
      </c>
      <c r="H730" s="42">
        <f>_xll.qlCalendarAdvance(Calendar,$H729,B730,"f",FALSE)</f>
        <v>44929</v>
      </c>
      <c r="I730" s="139">
        <f>_xll.qlInterestRateIndexValueDate(Index1M,$H730)</f>
        <v>44931</v>
      </c>
      <c r="J730" s="144">
        <f>IFERROR(_xll.qlIndexFixing(Index1M,$H730,TRUE,_xll.ohTrigger(RecalcTrigger,Trigger1M)),NA())</f>
        <v>7.7596563332488211E-3</v>
      </c>
      <c r="K730" s="44">
        <f>IFERROR(_xll.qlIndexFixing(Index3M,H730,TRUE,_xll.ohTrigger(RecalcTrigger,Trigger3M)),NA())</f>
        <v>9.0090308464381152E-3</v>
      </c>
      <c r="L730" s="44">
        <f>IFERROR(_xll.qlIndexFixing(Index6M,$H730,TRUE,_xll.ohTrigger(RecalcTrigger,Trigger6M)),NA())</f>
        <v>1.0661593181140265E-2</v>
      </c>
      <c r="M730" s="145">
        <f>IFERROR(_xll.qlIndexFixing(Index1Y,$H730,TRUE,_xll.ohTrigger(RecalcTrigger,Trigger1Y)),NA())</f>
        <v>1.2421587873765632E-2</v>
      </c>
      <c r="N730" s="144">
        <f>IFERROR(_xll.qlIndexFixing(ONIndex1M,I730,TRUE,_xll.ohTrigger(RecalcTrigger,Trigger1M)),NA())</f>
        <v>7.6554735484446468E-3</v>
      </c>
      <c r="O730" s="44">
        <f>IFERROR(_xll.qlIndexFixing(ONIndex3M,I730,TRUE,_xll.ohTrigger(RecalcTrigger,Trigger3M)),NA())</f>
        <v>8.6662328221631668E-3</v>
      </c>
      <c r="P730" s="44">
        <f>IFERROR(_xll.qlIndexFixing(ONIndex6M,I730,TRUE,_xll.ohTrigger(RecalcTrigger,Trigger6M)),NA())</f>
        <v>9.933445657868134E-3</v>
      </c>
      <c r="Q730" s="145">
        <f>IFERROR(_xll.qlIndexFixing(ONIndex1Y,I730,TRUE,_xll.ohTrigger(RecalcTrigger,Trigger1Y)),NA())</f>
        <v>1.106332377749375E-2</v>
      </c>
    </row>
    <row r="731" spans="2:17" x14ac:dyDescent="0.2">
      <c r="B731" s="39" t="s">
        <v>42</v>
      </c>
      <c r="D731" s="42">
        <f>_xll.qlCalendarAdvance(Calendar,$D730,B731,"f",FALSE)</f>
        <v>44936</v>
      </c>
      <c r="E731" s="139">
        <f>_xll.qlInterestRateIndexValueDate(IndexON,D731)</f>
        <v>44936</v>
      </c>
      <c r="F731" s="155">
        <f>IFERROR(_xll.qlIndexFixing(IndexON,D731,TRUE,_xll.ohTrigger(RecalcTrigger,TriggerON)),NA())</f>
        <v>7.7457981985240565E-3</v>
      </c>
      <c r="H731" s="42">
        <f>_xll.qlCalendarAdvance(Calendar,$H730,B731,"f",FALSE)</f>
        <v>44936</v>
      </c>
      <c r="I731" s="139">
        <f>_xll.qlInterestRateIndexValueDate(Index1M,$H731)</f>
        <v>44938</v>
      </c>
      <c r="J731" s="144">
        <f>IFERROR(_xll.qlIndexFixing(Index1M,$H731,TRUE,_xll.ohTrigger(RecalcTrigger,Trigger1M)),NA())</f>
        <v>7.8214427152595301E-3</v>
      </c>
      <c r="K731" s="44">
        <f>IFERROR(_xll.qlIndexFixing(Index3M,H731,TRUE,_xll.ohTrigger(RecalcTrigger,Trigger3M)),NA())</f>
        <v>9.0665315919045142E-3</v>
      </c>
      <c r="L731" s="44">
        <f>IFERROR(_xll.qlIndexFixing(Index6M,$H731,TRUE,_xll.ohTrigger(RecalcTrigger,Trigger6M)),NA())</f>
        <v>1.071785897562794E-2</v>
      </c>
      <c r="M731" s="145">
        <f>IFERROR(_xll.qlIndexFixing(Index1Y,$H731,TRUE,_xll.ohTrigger(RecalcTrigger,Trigger1Y)),NA())</f>
        <v>1.2471357540149176E-2</v>
      </c>
      <c r="N731" s="144">
        <f>IFERROR(_xll.qlIndexFixing(ONIndex1M,I731,TRUE,_xll.ohTrigger(RecalcTrigger,Trigger1M)),NA())</f>
        <v>7.7174094984133745E-3</v>
      </c>
      <c r="O731" s="44">
        <f>IFERROR(_xll.qlIndexFixing(ONIndex3M,I731,TRUE,_xll.ohTrigger(RecalcTrigger,Trigger3M)),NA())</f>
        <v>8.7239663745819485E-3</v>
      </c>
      <c r="P731" s="44">
        <f>IFERROR(_xll.qlIndexFixing(ONIndex6M,I731,TRUE,_xll.ohTrigger(RecalcTrigger,Trigger6M)),NA())</f>
        <v>9.9920315499257839E-3</v>
      </c>
      <c r="Q731" s="145">
        <f>IFERROR(_xll.qlIndexFixing(ONIndex1Y,I731,TRUE,_xll.ohTrigger(RecalcTrigger,Trigger1Y)),NA())</f>
        <v>1.1115642587657959E-2</v>
      </c>
    </row>
    <row r="732" spans="2:17" x14ac:dyDescent="0.2">
      <c r="B732" s="39" t="s">
        <v>42</v>
      </c>
      <c r="D732" s="42">
        <f>_xll.qlCalendarAdvance(Calendar,$D731,B732,"f",FALSE)</f>
        <v>44943</v>
      </c>
      <c r="E732" s="139">
        <f>_xll.qlInterestRateIndexValueDate(IndexON,D732)</f>
        <v>44943</v>
      </c>
      <c r="F732" s="155">
        <f>IFERROR(_xll.qlIndexFixing(IndexON,D732,TRUE,_xll.ohTrigger(RecalcTrigger,TriggerON)),NA())</f>
        <v>7.8029071768703773E-3</v>
      </c>
      <c r="H732" s="42">
        <f>_xll.qlCalendarAdvance(Calendar,$H731,B732,"f",FALSE)</f>
        <v>44943</v>
      </c>
      <c r="I732" s="139">
        <f>_xll.qlInterestRateIndexValueDate(Index1M,$H732)</f>
        <v>44945</v>
      </c>
      <c r="J732" s="144">
        <f>IFERROR(_xll.qlIndexFixing(Index1M,$H732,TRUE,_xll.ohTrigger(RecalcTrigger,Trigger1M)),NA())</f>
        <v>7.8831106970281284E-3</v>
      </c>
      <c r="K732" s="44">
        <f>IFERROR(_xll.qlIndexFixing(Index3M,H732,TRUE,_xll.ohTrigger(RecalcTrigger,Trigger3M)),NA())</f>
        <v>9.1239665357987221E-3</v>
      </c>
      <c r="L732" s="44">
        <f>IFERROR(_xll.qlIndexFixing(Index6M,$H732,TRUE,_xll.ohTrigger(RecalcTrigger,Trigger6M)),NA())</f>
        <v>1.0773896155056355E-2</v>
      </c>
      <c r="M732" s="145">
        <f>IFERROR(_xll.qlIndexFixing(Index1Y,$H732,TRUE,_xll.ohTrigger(RecalcTrigger,Trigger1Y)),NA())</f>
        <v>1.2520991263859275E-2</v>
      </c>
      <c r="N732" s="144">
        <f>IFERROR(_xll.qlIndexFixing(ONIndex1M,I732,TRUE,_xll.ohTrigger(RecalcTrigger,Trigger1M)),NA())</f>
        <v>7.7792317661984356E-3</v>
      </c>
      <c r="O732" s="44">
        <f>IFERROR(_xll.qlIndexFixing(ONIndex3M,I732,TRUE,_xll.ohTrigger(RecalcTrigger,Trigger3M)),NA())</f>
        <v>8.7816441588906002E-3</v>
      </c>
      <c r="P732" s="44">
        <f>IFERROR(_xll.qlIndexFixing(ONIndex6M,I732,TRUE,_xll.ohTrigger(RecalcTrigger,Trigger6M)),NA())</f>
        <v>1.0050432746924187E-2</v>
      </c>
      <c r="Q732" s="145">
        <f>IFERROR(_xll.qlIndexFixing(ONIndex1Y,I732,TRUE,_xll.ohTrigger(RecalcTrigger,Trigger1Y)),NA())</f>
        <v>1.1167866790060543E-2</v>
      </c>
    </row>
    <row r="733" spans="2:17" x14ac:dyDescent="0.2">
      <c r="B733" s="39" t="s">
        <v>42</v>
      </c>
      <c r="D733" s="42">
        <f>_xll.qlCalendarAdvance(Calendar,$D732,B733,"f",FALSE)</f>
        <v>44950</v>
      </c>
      <c r="E733" s="139">
        <f>_xll.qlInterestRateIndexValueDate(IndexON,D733)</f>
        <v>44950</v>
      </c>
      <c r="F733" s="155">
        <f>IFERROR(_xll.qlIndexFixing(IndexON,D733,TRUE,_xll.ohTrigger(RecalcTrigger,TriggerON)),NA())</f>
        <v>7.8599841107696022E-3</v>
      </c>
      <c r="H733" s="42">
        <f>_xll.qlCalendarAdvance(Calendar,$H732,B733,"f",FALSE)</f>
        <v>44950</v>
      </c>
      <c r="I733" s="139">
        <f>_xll.qlInterestRateIndexValueDate(Index1M,$H733)</f>
        <v>44952</v>
      </c>
      <c r="J733" s="144">
        <f>IFERROR(_xll.qlIndexFixing(Index1M,$H733,TRUE,_xll.ohTrigger(RecalcTrigger,Trigger1M)),NA())</f>
        <v>7.9446572518782066E-3</v>
      </c>
      <c r="K733" s="44">
        <f>IFERROR(_xll.qlIndexFixing(Index3M,H733,TRUE,_xll.ohTrigger(RecalcTrigger,Trigger3M)),NA())</f>
        <v>9.1813338218802443E-3</v>
      </c>
      <c r="L733" s="44">
        <f>IFERROR(_xll.qlIndexFixing(Index6M,$H733,TRUE,_xll.ohTrigger(RecalcTrigger,Trigger6M)),NA())</f>
        <v>1.0829701078061174E-2</v>
      </c>
      <c r="M733" s="145">
        <f>IFERROR(_xll.qlIndexFixing(Index1Y,$H733,TRUE,_xll.ohTrigger(RecalcTrigger,Trigger1Y)),NA())</f>
        <v>1.2570488530404463E-2</v>
      </c>
      <c r="N733" s="144">
        <f>IFERROR(_xll.qlIndexFixing(ONIndex1M,I733,TRUE,_xll.ohTrigger(RecalcTrigger,Trigger1M)),NA())</f>
        <v>7.8409373289378692E-3</v>
      </c>
      <c r="O733" s="44">
        <f>IFERROR(_xll.qlIndexFixing(ONIndex3M,I733,TRUE,_xll.ohTrigger(RecalcTrigger,Trigger3M)),NA())</f>
        <v>8.8392643257684256E-3</v>
      </c>
      <c r="P733" s="44">
        <f>IFERROR(_xll.qlIndexFixing(ONIndex6M,I733,TRUE,_xll.ohTrigger(RecalcTrigger,Trigger6M)),NA())</f>
        <v>1.0108645646225156E-2</v>
      </c>
      <c r="Q733" s="145">
        <f>IFERROR(_xll.qlIndexFixing(ONIndex1Y,I733,TRUE,_xll.ohTrigger(RecalcTrigger,Trigger1Y)),NA())</f>
        <v>1.1219994577507109E-2</v>
      </c>
    </row>
    <row r="734" spans="2:17" x14ac:dyDescent="0.2">
      <c r="B734" s="39" t="s">
        <v>42</v>
      </c>
      <c r="D734" s="42">
        <f>_xll.qlCalendarAdvance(Calendar,$D733,B734,"f",FALSE)</f>
        <v>44957</v>
      </c>
      <c r="E734" s="139">
        <f>_xll.qlInterestRateIndexValueDate(IndexON,D734)</f>
        <v>44957</v>
      </c>
      <c r="F734" s="155">
        <f>IFERROR(_xll.qlIndexFixing(IndexON,D734,TRUE,_xll.ohTrigger(RecalcTrigger,TriggerON)),NA())</f>
        <v>7.9170275748019492E-3</v>
      </c>
      <c r="H734" s="42">
        <f>_xll.qlCalendarAdvance(Calendar,$H733,B734,"f",FALSE)</f>
        <v>44957</v>
      </c>
      <c r="I734" s="139">
        <f>_xll.qlInterestRateIndexValueDate(Index1M,$H734)</f>
        <v>44959</v>
      </c>
      <c r="J734" s="144">
        <f>IFERROR(_xll.qlIndexFixing(Index1M,$H734,TRUE,_xll.ohTrigger(RecalcTrigger,Trigger1M)),NA())</f>
        <v>7.9882145195837272E-3</v>
      </c>
      <c r="K734" s="44">
        <f>IFERROR(_xll.qlIndexFixing(Index3M,H734,TRUE,_xll.ohTrigger(RecalcTrigger,Trigger3M)),NA())</f>
        <v>9.2344338602477396E-3</v>
      </c>
      <c r="L734" s="44">
        <f>IFERROR(_xll.qlIndexFixing(Index6M,$H734,TRUE,_xll.ohTrigger(RecalcTrigger,Trigger6M)),NA())</f>
        <v>1.0885270102953459E-2</v>
      </c>
      <c r="M734" s="145">
        <f>IFERROR(_xll.qlIndexFixing(Index1Y,$H734,TRUE,_xll.ohTrigger(RecalcTrigger,Trigger1Y)),NA())</f>
        <v>1.2619848839347352E-2</v>
      </c>
      <c r="N734" s="144">
        <f>IFERROR(_xll.qlIndexFixing(ONIndex1M,I734,TRUE,_xll.ohTrigger(RecalcTrigger,Trigger1M)),NA())</f>
        <v>7.9025231639295868E-3</v>
      </c>
      <c r="O734" s="44">
        <f>IFERROR(_xll.qlIndexFixing(ONIndex3M,I734,TRUE,_xll.ohTrigger(RecalcTrigger,Trigger3M)),NA())</f>
        <v>8.8968250261345361E-3</v>
      </c>
      <c r="P734" s="44">
        <f>IFERROR(_xll.qlIndexFixing(ONIndex6M,I734,TRUE,_xll.ohTrigger(RecalcTrigger,Trigger6M)),NA())</f>
        <v>1.0166666645110567E-2</v>
      </c>
      <c r="Q734" s="145">
        <f>IFERROR(_xll.qlIndexFixing(ONIndex1Y,I734,TRUE,_xll.ohTrigger(RecalcTrigger,Trigger1Y)),NA())</f>
        <v>1.1272024142963133E-2</v>
      </c>
    </row>
    <row r="735" spans="2:17" x14ac:dyDescent="0.2">
      <c r="B735" s="39" t="s">
        <v>42</v>
      </c>
      <c r="D735" s="42">
        <f>_xll.qlCalendarAdvance(Calendar,$D734,B735,"f",FALSE)</f>
        <v>44964</v>
      </c>
      <c r="E735" s="139">
        <f>_xll.qlInterestRateIndexValueDate(IndexON,D735)</f>
        <v>44964</v>
      </c>
      <c r="F735" s="155">
        <f>IFERROR(_xll.qlIndexFixing(IndexON,D735,TRUE,_xll.ohTrigger(RecalcTrigger,TriggerON)),NA())</f>
        <v>7.9740361441071883E-3</v>
      </c>
      <c r="H735" s="42">
        <f>_xll.qlCalendarAdvance(Calendar,$H734,B735,"f",FALSE)</f>
        <v>44964</v>
      </c>
      <c r="I735" s="139">
        <f>_xll.qlInterestRateIndexValueDate(Index1M,$H735)</f>
        <v>44966</v>
      </c>
      <c r="J735" s="144">
        <f>IFERROR(_xll.qlIndexFixing(Index1M,$H735,TRUE,_xll.ohTrigger(RecalcTrigger,Trigger1M)),NA())</f>
        <v>8.0495410269503555E-3</v>
      </c>
      <c r="K735" s="44">
        <f>IFERROR(_xll.qlIndexFixing(Index3M,H735,TRUE,_xll.ohTrigger(RecalcTrigger,Trigger3M)),NA())</f>
        <v>9.2916642324005275E-3</v>
      </c>
      <c r="L735" s="44">
        <f>IFERROR(_xll.qlIndexFixing(Index6M,$H735,TRUE,_xll.ohTrigger(RecalcTrigger,Trigger6M)),NA())</f>
        <v>1.0940599587724524E-2</v>
      </c>
      <c r="M735" s="145">
        <f>IFERROR(_xll.qlIndexFixing(Index1Y,$H735,TRUE,_xll.ohTrigger(RecalcTrigger,Trigger1Y)),NA())</f>
        <v>1.2669071704309877E-2</v>
      </c>
      <c r="N735" s="144">
        <f>IFERROR(_xll.qlIndexFixing(ONIndex1M,I735,TRUE,_xll.ohTrigger(RecalcTrigger,Trigger1M)),NA())</f>
        <v>7.9639862484714996E-3</v>
      </c>
      <c r="O735" s="44">
        <f>IFERROR(_xll.qlIndexFixing(ONIndex3M,I735,TRUE,_xll.ohTrigger(RecalcTrigger,Trigger3M)),NA())</f>
        <v>8.9543244105882991E-3</v>
      </c>
      <c r="P735" s="44">
        <f>IFERROR(_xll.qlIndexFixing(ONIndex6M,I735,TRUE,_xll.ohTrigger(RecalcTrigger,Trigger6M)),NA())</f>
        <v>1.0224492141022168E-2</v>
      </c>
      <c r="Q735" s="145">
        <f>IFERROR(_xll.qlIndexFixing(ONIndex1Y,I735,TRUE,_xll.ohTrigger(RecalcTrigger,Trigger1Y)),NA())</f>
        <v>1.1323953679234222E-2</v>
      </c>
    </row>
    <row r="736" spans="2:17" x14ac:dyDescent="0.2">
      <c r="B736" s="39" t="s">
        <v>42</v>
      </c>
      <c r="D736" s="42">
        <f>_xll.qlCalendarAdvance(Calendar,$D735,B736,"f",FALSE)</f>
        <v>44971</v>
      </c>
      <c r="E736" s="139">
        <f>_xll.qlInterestRateIndexValueDate(IndexON,D736)</f>
        <v>44971</v>
      </c>
      <c r="F736" s="155">
        <f>IFERROR(_xll.qlIndexFixing(IndexON,D736,TRUE,_xll.ohTrigger(RecalcTrigger,TriggerON)),NA())</f>
        <v>8.0310083932655374E-3</v>
      </c>
      <c r="H736" s="42">
        <f>_xll.qlCalendarAdvance(Calendar,$H735,B736,"f",FALSE)</f>
        <v>44971</v>
      </c>
      <c r="I736" s="139">
        <f>_xll.qlInterestRateIndexValueDate(Index1M,$H736)</f>
        <v>44973</v>
      </c>
      <c r="J736" s="144">
        <f>IFERROR(_xll.qlIndexFixing(Index1M,$H736,TRUE,_xll.ohTrigger(RecalcTrigger,Trigger1M)),NA())</f>
        <v>8.1107378617414506E-3</v>
      </c>
      <c r="K736" s="44">
        <f>IFERROR(_xll.qlIndexFixing(Index3M,H736,TRUE,_xll.ohTrigger(RecalcTrigger,Trigger3M)),NA())</f>
        <v>9.3488215028461573E-3</v>
      </c>
      <c r="L736" s="44">
        <f>IFERROR(_xll.qlIndexFixing(Index6M,$H736,TRUE,_xll.ohTrigger(RecalcTrigger,Trigger6M)),NA())</f>
        <v>1.0995685890051241E-2</v>
      </c>
      <c r="M736" s="145">
        <f>IFERROR(_xll.qlIndexFixing(Index1Y,$H736,TRUE,_xll.ohTrigger(RecalcTrigger,Trigger1Y)),NA())</f>
        <v>1.2718156652976376E-2</v>
      </c>
      <c r="N736" s="144">
        <f>IFERROR(_xll.qlIndexFixing(ONIndex1M,I736,TRUE,_xll.ohTrigger(RecalcTrigger,Trigger1M)),NA())</f>
        <v>8.025323559701647E-3</v>
      </c>
      <c r="O736" s="44">
        <f>IFERROR(_xll.qlIndexFixing(ONIndex3M,I736,TRUE,_xll.ohTrigger(RecalcTrigger,Trigger3M)),NA())</f>
        <v>9.0117606300488262E-3</v>
      </c>
      <c r="P736" s="44">
        <f>IFERROR(_xll.qlIndexFixing(ONIndex6M,I736,TRUE,_xll.ohTrigger(RecalcTrigger,Trigger6M)),NA())</f>
        <v>1.0282118531321771E-2</v>
      </c>
      <c r="Q736" s="145">
        <f>IFERROR(_xll.qlIndexFixing(ONIndex1Y,I736,TRUE,_xll.ohTrigger(RecalcTrigger,Trigger1Y)),NA())</f>
        <v>1.1375781379125982E-2</v>
      </c>
    </row>
    <row r="737" spans="2:17" x14ac:dyDescent="0.2">
      <c r="B737" s="39" t="s">
        <v>42</v>
      </c>
      <c r="D737" s="42">
        <f>_xll.qlCalendarAdvance(Calendar,$D736,B737,"f",FALSE)</f>
        <v>44978</v>
      </c>
      <c r="E737" s="139">
        <f>_xll.qlInterestRateIndexValueDate(IndexON,D737)</f>
        <v>44978</v>
      </c>
      <c r="F737" s="155">
        <f>IFERROR(_xll.qlIndexFixing(IndexON,D737,TRUE,_xll.ohTrigger(RecalcTrigger,TriggerON)),NA())</f>
        <v>8.0879428970970224E-3</v>
      </c>
      <c r="H737" s="42">
        <f>_xll.qlCalendarAdvance(Calendar,$H736,B737,"f",FALSE)</f>
        <v>44978</v>
      </c>
      <c r="I737" s="139">
        <f>_xll.qlInterestRateIndexValueDate(Index1M,$H737)</f>
        <v>44980</v>
      </c>
      <c r="J737" s="144">
        <f>IFERROR(_xll.qlIndexFixing(Index1M,$H737,TRUE,_xll.ohTrigger(RecalcTrigger,Trigger1M)),NA())</f>
        <v>8.1718019975835741E-3</v>
      </c>
      <c r="K737" s="44">
        <f>IFERROR(_xll.qlIndexFixing(Index3M,H737,TRUE,_xll.ohTrigger(RecalcTrigger,Trigger3M)),NA())</f>
        <v>9.4059038150265742E-3</v>
      </c>
      <c r="L737" s="44">
        <f>IFERROR(_xll.qlIndexFixing(Index6M,$H737,TRUE,_xll.ohTrigger(RecalcTrigger,Trigger6M)),NA())</f>
        <v>1.1050525367297363E-2</v>
      </c>
      <c r="M737" s="145">
        <f>IFERROR(_xll.qlIndexFixing(Index1Y,$H737,TRUE,_xll.ohTrigger(RecalcTrigger,Trigger1Y)),NA())</f>
        <v>1.2767103227098396E-2</v>
      </c>
      <c r="N737" s="144">
        <f>IFERROR(_xll.qlIndexFixing(ONIndex1M,I737,TRUE,_xll.ohTrigger(RecalcTrigger,Trigger1M)),NA())</f>
        <v>8.0865320751577485E-3</v>
      </c>
      <c r="O737" s="44">
        <f>IFERROR(_xll.qlIndexFixing(ONIndex3M,I737,TRUE,_xll.ohTrigger(RecalcTrigger,Trigger3M)),NA())</f>
        <v>9.0691318352753569E-3</v>
      </c>
      <c r="P737" s="44">
        <f>IFERROR(_xll.qlIndexFixing(ONIndex6M,I737,TRUE,_xll.ohTrigger(RecalcTrigger,Trigger6M)),NA())</f>
        <v>1.0339542213211317E-2</v>
      </c>
      <c r="Q737" s="145">
        <f>IFERROR(_xll.qlIndexFixing(ONIndex1Y,I737,TRUE,_xll.ohTrigger(RecalcTrigger,Trigger1Y)),NA())</f>
        <v>1.1427505435523955E-2</v>
      </c>
    </row>
    <row r="738" spans="2:17" x14ac:dyDescent="0.2">
      <c r="B738" s="39" t="s">
        <v>42</v>
      </c>
      <c r="D738" s="42">
        <f>_xll.qlCalendarAdvance(Calendar,$D737,B738,"f",FALSE)</f>
        <v>44985</v>
      </c>
      <c r="E738" s="139">
        <f>_xll.qlInterestRateIndexValueDate(IndexON,D738)</f>
        <v>44985</v>
      </c>
      <c r="F738" s="155">
        <f>IFERROR(_xll.qlIndexFixing(IndexON,D738,TRUE,_xll.ohTrigger(RecalcTrigger,TriggerON)),NA())</f>
        <v>8.1448382305016054E-3</v>
      </c>
      <c r="H738" s="42">
        <f>_xll.qlCalendarAdvance(Calendar,$H737,B738,"f",FALSE)</f>
        <v>44985</v>
      </c>
      <c r="I738" s="139">
        <f>_xll.qlInterestRateIndexValueDate(Index1M,$H738)</f>
        <v>44987</v>
      </c>
      <c r="J738" s="144">
        <f>IFERROR(_xll.qlIndexFixing(Index1M,$H738,TRUE,_xll.ohTrigger(RecalcTrigger,Trigger1M)),NA())</f>
        <v>8.250462684257498E-3</v>
      </c>
      <c r="K738" s="44">
        <f>IFERROR(_xll.qlIndexFixing(Index3M,H738,TRUE,_xll.ohTrigger(RecalcTrigger,Trigger3M)),NA())</f>
        <v>9.4754515147186056E-3</v>
      </c>
      <c r="L738" s="44">
        <f>IFERROR(_xll.qlIndexFixing(Index6M,$H738,TRUE,_xll.ohTrigger(RecalcTrigger,Trigger6M)),NA())</f>
        <v>1.1125006010354937E-2</v>
      </c>
      <c r="M738" s="145">
        <f>IFERROR(_xll.qlIndexFixing(Index1Y,$H738,TRUE,_xll.ohTrigger(RecalcTrigger,Trigger1Y)),NA())</f>
        <v>1.2826756462384627E-2</v>
      </c>
      <c r="N738" s="144">
        <f>IFERROR(_xll.qlIndexFixing(ONIndex1M,I738,TRUE,_xll.ohTrigger(RecalcTrigger,Trigger1M)),NA())</f>
        <v>8.1476087718979073E-3</v>
      </c>
      <c r="O738" s="44">
        <f>IFERROR(_xll.qlIndexFixing(ONIndex3M,I738,TRUE,_xll.ohTrigger(RecalcTrigger,Trigger3M)),NA())</f>
        <v>9.1264361770271307E-3</v>
      </c>
      <c r="P738" s="44">
        <f>IFERROR(_xll.qlIndexFixing(ONIndex6M,I738,TRUE,_xll.ohTrigger(RecalcTrigger,Trigger6M)),NA())</f>
        <v>1.0396759584372361E-2</v>
      </c>
      <c r="Q738" s="145">
        <f>IFERROR(_xll.qlIndexFixing(ONIndex1Y,I738,TRUE,_xll.ohTrigger(RecalcTrigger,Trigger1Y)),NA())</f>
        <v>1.1479124041233746E-2</v>
      </c>
    </row>
    <row r="739" spans="2:17" x14ac:dyDescent="0.2">
      <c r="B739" s="39" t="s">
        <v>42</v>
      </c>
      <c r="D739" s="42">
        <f>_xll.qlCalendarAdvance(Calendar,$D738,B739,"f",FALSE)</f>
        <v>44992</v>
      </c>
      <c r="E739" s="139">
        <f>_xll.qlInterestRateIndexValueDate(IndexON,D739)</f>
        <v>44992</v>
      </c>
      <c r="F739" s="155">
        <f>IFERROR(_xll.qlIndexFixing(IndexON,D739,TRUE,_xll.ohTrigger(RecalcTrigger,TriggerON)),NA())</f>
        <v>8.2016929682193762E-3</v>
      </c>
      <c r="H739" s="42">
        <f>_xll.qlCalendarAdvance(Calendar,$H738,B739,"f",FALSE)</f>
        <v>44992</v>
      </c>
      <c r="I739" s="139">
        <f>_xll.qlInterestRateIndexValueDate(Index1M,$H739)</f>
        <v>44994</v>
      </c>
      <c r="J739" s="144">
        <f>IFERROR(_xll.qlIndexFixing(Index1M,$H739,TRUE,_xll.ohTrigger(RecalcTrigger,Trigger1M)),NA())</f>
        <v>8.3156393982926485E-3</v>
      </c>
      <c r="K739" s="44">
        <f>IFERROR(_xll.qlIndexFixing(Index3M,H739,TRUE,_xll.ohTrigger(RecalcTrigger,Trigger3M)),NA())</f>
        <v>9.5323648860056818E-3</v>
      </c>
      <c r="L739" s="44">
        <f>IFERROR(_xll.qlIndexFixing(Index6M,$H739,TRUE,_xll.ohTrigger(RecalcTrigger,Trigger6M)),NA())</f>
        <v>1.1179251985117803E-2</v>
      </c>
      <c r="M739" s="145">
        <f>IFERROR(_xll.qlIndexFixing(Index1Y,$H739,TRUE,_xll.ohTrigger(RecalcTrigger,Trigger1Y)),NA())</f>
        <v>1.2875399323471313E-2</v>
      </c>
      <c r="N739" s="144">
        <f>IFERROR(_xll.qlIndexFixing(ONIndex1M,I739,TRUE,_xll.ohTrigger(RecalcTrigger,Trigger1M)),NA())</f>
        <v>8.2085506272200348E-3</v>
      </c>
      <c r="O739" s="44">
        <f>IFERROR(_xll.qlIndexFixing(ONIndex3M,I739,TRUE,_xll.ohTrigger(RecalcTrigger,Trigger3M)),NA())</f>
        <v>9.1836718061433231E-3</v>
      </c>
      <c r="P739" s="44">
        <f>IFERROR(_xll.qlIndexFixing(ONIndex6M,I739,TRUE,_xll.ohTrigger(RecalcTrigger,Trigger6M)),NA())</f>
        <v>1.0453767041846973E-2</v>
      </c>
      <c r="Q739" s="145">
        <f>IFERROR(_xll.qlIndexFixing(ONIndex1Y,I739,TRUE,_xll.ohTrigger(RecalcTrigger,Trigger1Y)),NA())</f>
        <v>1.1530635389140897E-2</v>
      </c>
    </row>
    <row r="740" spans="2:17" x14ac:dyDescent="0.2">
      <c r="B740" s="39" t="s">
        <v>42</v>
      </c>
      <c r="D740" s="42">
        <f>_xll.qlCalendarAdvance(Calendar,$D739,B740,"f",FALSE)</f>
        <v>44999</v>
      </c>
      <c r="E740" s="139">
        <f>_xll.qlInterestRateIndexValueDate(IndexON,D740)</f>
        <v>44999</v>
      </c>
      <c r="F740" s="155">
        <f>IFERROR(_xll.qlIndexFixing(IndexON,D740,TRUE,_xll.ohTrigger(RecalcTrigger,TriggerON)),NA())</f>
        <v>8.258505685230233E-3</v>
      </c>
      <c r="H740" s="42">
        <f>_xll.qlCalendarAdvance(Calendar,$H739,B740,"f",FALSE)</f>
        <v>44999</v>
      </c>
      <c r="I740" s="139">
        <f>_xll.qlInterestRateIndexValueDate(Index1M,$H740)</f>
        <v>45001</v>
      </c>
      <c r="J740" s="144">
        <f>IFERROR(_xll.qlIndexFixing(Index1M,$H740,TRUE,_xll.ohTrigger(RecalcTrigger,Trigger1M)),NA())</f>
        <v>8.3718289281198288E-3</v>
      </c>
      <c r="K740" s="44">
        <f>IFERROR(_xll.qlIndexFixing(Index3M,H740,TRUE,_xll.ohTrigger(RecalcTrigger,Trigger3M)),NA())</f>
        <v>9.5891973512865145E-3</v>
      </c>
      <c r="L740" s="44">
        <f>IFERROR(_xll.qlIndexFixing(Index6M,$H740,TRUE,_xll.ohTrigger(RecalcTrigger,Trigger6M)),NA())</f>
        <v>1.1233238903813317E-2</v>
      </c>
      <c r="M740" s="145">
        <f>IFERROR(_xll.qlIndexFixing(Index1Y,$H740,TRUE,_xll.ohTrigger(RecalcTrigger,Trigger1Y)),NA())</f>
        <v>1.2923902619470904E-2</v>
      </c>
      <c r="N740" s="144">
        <f>IFERROR(_xll.qlIndexFixing(ONIndex1M,I740,TRUE,_xll.ohTrigger(RecalcTrigger,Trigger1M)),NA())</f>
        <v>8.2693546185019784E-3</v>
      </c>
      <c r="O740" s="44">
        <f>IFERROR(_xll.qlIndexFixing(ONIndex3M,I740,TRUE,_xll.ohTrigger(RecalcTrigger,Trigger3M)),NA())</f>
        <v>9.2408368733032376E-3</v>
      </c>
      <c r="P740" s="44">
        <f>IFERROR(_xll.qlIndexFixing(ONIndex6M,I740,TRUE,_xll.ohTrigger(RecalcTrigger,Trigger6M)),NA())</f>
        <v>1.0510560983156836E-2</v>
      </c>
      <c r="Q740" s="145">
        <f>IFERROR(_xll.qlIndexFixing(ONIndex1Y,I740,TRUE,_xll.ohTrigger(RecalcTrigger,Trigger1Y)),NA())</f>
        <v>1.1582037672130951E-2</v>
      </c>
    </row>
    <row r="741" spans="2:17" x14ac:dyDescent="0.2">
      <c r="B741" s="39" t="s">
        <v>42</v>
      </c>
      <c r="D741" s="42">
        <f>_xll.qlCalendarAdvance(Calendar,$D740,B741,"f",FALSE)</f>
        <v>45006</v>
      </c>
      <c r="E741" s="139">
        <f>_xll.qlInterestRateIndexValueDate(IndexON,D741)</f>
        <v>45006</v>
      </c>
      <c r="F741" s="155">
        <f>IFERROR(_xll.qlIndexFixing(IndexON,D741,TRUE,_xll.ohTrigger(RecalcTrigger,TriggerON)),NA())</f>
        <v>8.3152749560344574E-3</v>
      </c>
      <c r="H741" s="42">
        <f>_xll.qlCalendarAdvance(Calendar,$H740,B741,"f",FALSE)</f>
        <v>45006</v>
      </c>
      <c r="I741" s="139">
        <f>_xll.qlInterestRateIndexValueDate(Index1M,$H741)</f>
        <v>45008</v>
      </c>
      <c r="J741" s="144">
        <f>IFERROR(_xll.qlIndexFixing(Index1M,$H741,TRUE,_xll.ohTrigger(RecalcTrigger,Trigger1M)),NA())</f>
        <v>8.4322950997944845E-3</v>
      </c>
      <c r="K741" s="44">
        <f>IFERROR(_xll.qlIndexFixing(Index3M,H741,TRUE,_xll.ohTrigger(RecalcTrigger,Trigger3M)),NA())</f>
        <v>9.6459470533163116E-3</v>
      </c>
      <c r="L741" s="44">
        <f>IFERROR(_xll.qlIndexFixing(Index6M,$H741,TRUE,_xll.ohTrigger(RecalcTrigger,Trigger6M)),NA())</f>
        <v>1.1286963121355098E-2</v>
      </c>
      <c r="M741" s="145">
        <f>IFERROR(_xll.qlIndexFixing(Index1Y,$H741,TRUE,_xll.ohTrigger(RecalcTrigger,Trigger1Y)),NA())</f>
        <v>1.2972265942434507E-2</v>
      </c>
      <c r="N741" s="144">
        <f>IFERROR(_xll.qlIndexFixing(ONIndex1M,I741,TRUE,_xll.ohTrigger(RecalcTrigger,Trigger1M)),NA())</f>
        <v>8.3300177228817773E-3</v>
      </c>
      <c r="O741" s="44">
        <f>IFERROR(_xll.qlIndexFixing(ONIndex3M,I741,TRUE,_xll.ohTrigger(RecalcTrigger,Trigger3M)),NA())</f>
        <v>9.2979295292661135E-3</v>
      </c>
      <c r="P741" s="44">
        <f>IFERROR(_xll.qlIndexFixing(ONIndex6M,I741,TRUE,_xll.ohTrigger(RecalcTrigger,Trigger6M)),NA())</f>
        <v>1.0567137805583826E-2</v>
      </c>
      <c r="Q741" s="145">
        <f>IFERROR(_xll.qlIndexFixing(ONIndex1Y,I741,TRUE,_xll.ohTrigger(RecalcTrigger,Trigger1Y)),NA())</f>
        <v>1.1633329082929578E-2</v>
      </c>
    </row>
    <row r="742" spans="2:17" x14ac:dyDescent="0.2">
      <c r="B742" s="39" t="s">
        <v>42</v>
      </c>
      <c r="D742" s="42">
        <f>_xll.qlCalendarAdvance(Calendar,$D741,B742,"f",FALSE)</f>
        <v>45013</v>
      </c>
      <c r="E742" s="139">
        <f>_xll.qlInterestRateIndexValueDate(IndexON,D742)</f>
        <v>45013</v>
      </c>
      <c r="F742" s="155">
        <f>IFERROR(_xll.qlIndexFixing(IndexON,D742,TRUE,_xll.ohTrigger(RecalcTrigger,TriggerON)),NA())</f>
        <v>8.3719993556119476E-3</v>
      </c>
      <c r="H742" s="42">
        <f>_xll.qlCalendarAdvance(Calendar,$H741,B742,"f",FALSE)</f>
        <v>45013</v>
      </c>
      <c r="I742" s="139">
        <f>_xll.qlInterestRateIndexValueDate(Index1M,$H742)</f>
        <v>45015</v>
      </c>
      <c r="J742" s="144">
        <f>IFERROR(_xll.qlIndexFixing(Index1M,$H742,TRUE,_xll.ohTrigger(RecalcTrigger,Trigger1M)),NA())</f>
        <v>8.4794241203232385E-3</v>
      </c>
      <c r="K742" s="44">
        <f>IFERROR(_xll.qlIndexFixing(Index3M,H742,TRUE,_xll.ohTrigger(RecalcTrigger,Trigger3M)),NA())</f>
        <v>9.7026121347520977E-3</v>
      </c>
      <c r="L742" s="44">
        <f>IFERROR(_xll.qlIndexFixing(Index6M,$H742,TRUE,_xll.ohTrigger(RecalcTrigger,Trigger6M)),NA())</f>
        <v>1.1328709390465382E-2</v>
      </c>
      <c r="M742" s="145">
        <f>IFERROR(_xll.qlIndexFixing(Index1Y,$H742,TRUE,_xll.ohTrigger(RecalcTrigger,Trigger1Y)),NA())</f>
        <v>1.3006162850141599E-2</v>
      </c>
      <c r="N742" s="144">
        <f>IFERROR(_xll.qlIndexFixing(ONIndex1M,I742,TRUE,_xll.ohTrigger(RecalcTrigger,Trigger1M)),NA())</f>
        <v>8.390536917657343E-3</v>
      </c>
      <c r="O742" s="44">
        <f>IFERROR(_xll.qlIndexFixing(ONIndex3M,I742,TRUE,_xll.ohTrigger(RecalcTrigger,Trigger3M)),NA())</f>
        <v>9.3549479248711265E-3</v>
      </c>
      <c r="P742" s="44">
        <f>IFERROR(_xll.qlIndexFixing(ONIndex6M,I742,TRUE,_xll.ohTrigger(RecalcTrigger,Trigger6M)),NA())</f>
        <v>1.0623493906489756E-2</v>
      </c>
      <c r="Q742" s="145">
        <f>IFERROR(_xll.qlIndexFixing(ONIndex1Y,I742,TRUE,_xll.ohTrigger(RecalcTrigger,Trigger1Y)),NA())</f>
        <v>1.1684507814502254E-2</v>
      </c>
    </row>
    <row r="743" spans="2:17" x14ac:dyDescent="0.2">
      <c r="B743" s="39" t="s">
        <v>42</v>
      </c>
      <c r="D743" s="42">
        <f>_xll.qlCalendarAdvance(Calendar,$D742,B743,"f",FALSE)</f>
        <v>45020</v>
      </c>
      <c r="E743" s="139">
        <f>_xll.qlInterestRateIndexValueDate(IndexON,D743)</f>
        <v>45020</v>
      </c>
      <c r="F743" s="155">
        <f>IFERROR(_xll.qlIndexFixing(IndexON,D743,TRUE,_xll.ohTrigger(RecalcTrigger,TriggerON)),NA())</f>
        <v>8.4286774587827296E-3</v>
      </c>
      <c r="H743" s="42">
        <f>_xll.qlCalendarAdvance(Calendar,$H742,B743,"f",FALSE)</f>
        <v>45020</v>
      </c>
      <c r="I743" s="139">
        <f>_xll.qlInterestRateIndexValueDate(Index1M,$H743)</f>
        <v>45022</v>
      </c>
      <c r="J743" s="144">
        <f>IFERROR(_xll.qlIndexFixing(Index1M,$H743,TRUE,_xll.ohTrigger(RecalcTrigger,Trigger1M)),NA())</f>
        <v>8.5527784065034251E-3</v>
      </c>
      <c r="K743" s="44">
        <f>IFERROR(_xll.qlIndexFixing(Index3M,H743,TRUE,_xll.ohTrigger(RecalcTrigger,Trigger3M)),NA())</f>
        <v>9.7550341087785947E-3</v>
      </c>
      <c r="L743" s="44">
        <f>IFERROR(_xll.qlIndexFixing(Index6M,$H743,TRUE,_xll.ohTrigger(RecalcTrigger,Trigger6M)),NA())</f>
        <v>1.1381953825493341E-2</v>
      </c>
      <c r="M743" s="145">
        <f>IFERROR(_xll.qlIndexFixing(Index1Y,$H743,TRUE,_xll.ohTrigger(RecalcTrigger,Trigger1Y)),NA())</f>
        <v>1.3068571107318169E-2</v>
      </c>
      <c r="N743" s="144">
        <f>IFERROR(_xll.qlIndexFixing(ONIndex1M,I743,TRUE,_xll.ohTrigger(RecalcTrigger,Trigger1M)),NA())</f>
        <v>8.4681309874667932E-3</v>
      </c>
      <c r="O743" s="44">
        <f>IFERROR(_xll.qlIndexFixing(ONIndex3M,I743,TRUE,_xll.ohTrigger(RecalcTrigger,Trigger3M)),NA())</f>
        <v>9.42814519743429E-3</v>
      </c>
      <c r="P743" s="44">
        <f>IFERROR(_xll.qlIndexFixing(ONIndex6M,I743,TRUE,_xll.ohTrigger(RecalcTrigger,Trigger6M)),NA())</f>
        <v>1.0695621627245799E-2</v>
      </c>
      <c r="Q743" s="145">
        <f>IFERROR(_xll.qlIndexFixing(ONIndex1Y,I743,TRUE,_xll.ohTrigger(RecalcTrigger,Trigger1Y)),NA())</f>
        <v>1.1750140562938327E-2</v>
      </c>
    </row>
    <row r="744" spans="2:17" x14ac:dyDescent="0.2">
      <c r="B744" s="39" t="s">
        <v>42</v>
      </c>
      <c r="D744" s="42">
        <f>_xll.qlCalendarAdvance(Calendar,$D743,B744,"f",FALSE)</f>
        <v>45027</v>
      </c>
      <c r="E744" s="139">
        <f>_xll.qlInterestRateIndexValueDate(IndexON,D744)</f>
        <v>45027</v>
      </c>
      <c r="F744" s="155">
        <f>IFERROR(_xll.qlIndexFixing(IndexON,D744,TRUE,_xll.ohTrigger(RecalcTrigger,TriggerON)),NA())</f>
        <v>8.4853078402069571E-3</v>
      </c>
      <c r="H744" s="42">
        <f>_xll.qlCalendarAdvance(Calendar,$H743,B744,"f",FALSE)</f>
        <v>45027</v>
      </c>
      <c r="I744" s="139">
        <f>_xll.qlInterestRateIndexValueDate(Index1M,$H744)</f>
        <v>45029</v>
      </c>
      <c r="J744" s="144">
        <f>IFERROR(_xll.qlIndexFixing(Index1M,$H744,TRUE,_xll.ohTrigger(RecalcTrigger,Trigger1M)),NA())</f>
        <v>8.6127894869084121E-3</v>
      </c>
      <c r="K744" s="44">
        <f>IFERROR(_xll.qlIndexFixing(Index3M,H744,TRUE,_xll.ohTrigger(RecalcTrigger,Trigger3M)),NA())</f>
        <v>9.8115295031123064E-3</v>
      </c>
      <c r="L744" s="44">
        <f>IFERROR(_xll.qlIndexFixing(Index6M,$H744,TRUE,_xll.ohTrigger(RecalcTrigger,Trigger6M)),NA())</f>
        <v>1.1434925406247482E-2</v>
      </c>
      <c r="M744" s="145">
        <f>IFERROR(_xll.qlIndexFixing(Index1Y,$H744,TRUE,_xll.ohTrigger(RecalcTrigger,Trigger1Y)),NA())</f>
        <v>1.3116512203217157E-2</v>
      </c>
      <c r="N744" s="144">
        <f>IFERROR(_xll.qlIndexFixing(ONIndex1M,I744,TRUE,_xll.ohTrigger(RecalcTrigger,Trigger1M)),NA())</f>
        <v>8.51113148758742E-3</v>
      </c>
      <c r="O744" s="44">
        <f>IFERROR(_xll.qlIndexFixing(ONIndex3M,I744,TRUE,_xll.ohTrigger(RecalcTrigger,Trigger3M)),NA())</f>
        <v>9.4687545381244576E-3</v>
      </c>
      <c r="P744" s="44">
        <f>IFERROR(_xll.qlIndexFixing(ONIndex6M,I744,TRUE,_xll.ohTrigger(RecalcTrigger,Trigger6M)),NA())</f>
        <v>1.0735529533185684E-2</v>
      </c>
      <c r="Q744" s="145">
        <f>IFERROR(_xll.qlIndexFixing(ONIndex1Y,I744,TRUE,_xll.ohTrigger(RecalcTrigger,Trigger1Y)),NA())</f>
        <v>1.1786520011192181E-2</v>
      </c>
    </row>
    <row r="745" spans="2:17" x14ac:dyDescent="0.2">
      <c r="B745" s="39" t="s">
        <v>42</v>
      </c>
      <c r="D745" s="42">
        <f>_xll.qlCalendarAdvance(Calendar,$D744,B745,"f",FALSE)</f>
        <v>45034</v>
      </c>
      <c r="E745" s="139">
        <f>_xll.qlInterestRateIndexValueDate(IndexON,D745)</f>
        <v>45034</v>
      </c>
      <c r="F745" s="155">
        <f>IFERROR(_xll.qlIndexFixing(IndexON,D745,TRUE,_xll.ohTrigger(RecalcTrigger,TriggerON)),NA())</f>
        <v>8.5418890748645282E-3</v>
      </c>
      <c r="H745" s="42">
        <f>_xll.qlCalendarAdvance(Calendar,$H744,B745,"f",FALSE)</f>
        <v>45034</v>
      </c>
      <c r="I745" s="139">
        <f>_xll.qlInterestRateIndexValueDate(Index1M,$H745)</f>
        <v>45036</v>
      </c>
      <c r="J745" s="144">
        <f>IFERROR(_xll.qlIndexFixing(Index1M,$H745,TRUE,_xll.ohTrigger(RecalcTrigger,Trigger1M)),NA())</f>
        <v>8.6726428154967894E-3</v>
      </c>
      <c r="K745" s="44">
        <f>IFERROR(_xll.qlIndexFixing(Index3M,H745,TRUE,_xll.ohTrigger(RecalcTrigger,Trigger3M)),NA())</f>
        <v>9.8679348305285765E-3</v>
      </c>
      <c r="L745" s="44">
        <f>IFERROR(_xll.qlIndexFixing(Index6M,$H745,TRUE,_xll.ohTrigger(RecalcTrigger,Trigger6M)),NA())</f>
        <v>1.1487620487259176E-2</v>
      </c>
      <c r="M745" s="145">
        <f>IFERROR(_xll.qlIndexFixing(Index1Y,$H745,TRUE,_xll.ohTrigger(RecalcTrigger,Trigger1Y)),NA())</f>
        <v>1.3164311834044314E-2</v>
      </c>
      <c r="N745" s="144">
        <f>IFERROR(_xll.qlIndexFixing(ONIndex1M,I745,TRUE,_xll.ohTrigger(RecalcTrigger,Trigger1M)),NA())</f>
        <v>8.571200817177882E-3</v>
      </c>
      <c r="O745" s="44">
        <f>IFERROR(_xll.qlIndexFixing(ONIndex3M,I745,TRUE,_xll.ohTrigger(RecalcTrigger,Trigger3M)),NA())</f>
        <v>9.5255390573711907E-3</v>
      </c>
      <c r="P745" s="44">
        <f>IFERROR(_xll.qlIndexFixing(ONIndex6M,I745,TRUE,_xll.ohTrigger(RecalcTrigger,Trigger6M)),NA())</f>
        <v>1.0791201853699306E-2</v>
      </c>
      <c r="Q745" s="145">
        <f>IFERROR(_xll.qlIndexFixing(ONIndex1Y,I745,TRUE,_xll.ohTrigger(RecalcTrigger,Trigger1Y)),NA())</f>
        <v>1.1837349862000579E-2</v>
      </c>
    </row>
    <row r="746" spans="2:17" x14ac:dyDescent="0.2">
      <c r="B746" s="39" t="s">
        <v>42</v>
      </c>
      <c r="D746" s="42">
        <f>_xll.qlCalendarAdvance(Calendar,$D745,B746,"f",FALSE)</f>
        <v>45041</v>
      </c>
      <c r="E746" s="139">
        <f>_xll.qlInterestRateIndexValueDate(IndexON,D746)</f>
        <v>45041</v>
      </c>
      <c r="F746" s="155">
        <f>IFERROR(_xll.qlIndexFixing(IndexON,D746,TRUE,_xll.ohTrigger(RecalcTrigger,TriggerON)),NA())</f>
        <v>8.5984197374955329E-3</v>
      </c>
      <c r="H746" s="42">
        <f>_xll.qlCalendarAdvance(Calendar,$H745,B746,"f",FALSE)</f>
        <v>45041</v>
      </c>
      <c r="I746" s="139">
        <f>_xll.qlInterestRateIndexValueDate(Index1M,$H746)</f>
        <v>45043</v>
      </c>
      <c r="J746" s="144">
        <f>IFERROR(_xll.qlIndexFixing(Index1M,$H746,TRUE,_xll.ohTrigger(RecalcTrigger,Trigger1M)),NA())</f>
        <v>8.7323353648102731E-3</v>
      </c>
      <c r="K746" s="44">
        <f>IFERROR(_xll.qlIndexFixing(Index3M,H746,TRUE,_xll.ohTrigger(RecalcTrigger,Trigger3M)),NA())</f>
        <v>9.9242482333810628E-3</v>
      </c>
      <c r="L746" s="44">
        <f>IFERROR(_xll.qlIndexFixing(Index6M,$H746,TRUE,_xll.ohTrigger(RecalcTrigger,Trigger6M)),NA())</f>
        <v>1.1540035422788539E-2</v>
      </c>
      <c r="M746" s="145">
        <f>IFERROR(_xll.qlIndexFixing(Index1Y,$H746,TRUE,_xll.ohTrigger(RecalcTrigger,Trigger1Y)),NA())</f>
        <v>1.3211969661751789E-2</v>
      </c>
      <c r="N746" s="144">
        <f>IFERROR(_xll.qlIndexFixing(ONIndex1M,I746,TRUE,_xll.ohTrigger(RecalcTrigger,Trigger1M)),NA())</f>
        <v>8.639660282234729E-3</v>
      </c>
      <c r="O746" s="44">
        <f>IFERROR(_xll.qlIndexFixing(ONIndex3M,I746,TRUE,_xll.ohTrigger(RecalcTrigger,Trigger3M)),NA())</f>
        <v>9.590335554339191E-3</v>
      </c>
      <c r="P746" s="44">
        <f>IFERROR(_xll.qlIndexFixing(ONIndex6M,I746,TRUE,_xll.ohTrigger(RecalcTrigger,Trigger6M)),NA())</f>
        <v>1.0854539235918281E-2</v>
      </c>
      <c r="Q746" s="145">
        <f>IFERROR(_xll.qlIndexFixing(ONIndex1Y,I746,TRUE,_xll.ohTrigger(RecalcTrigger,Trigger1Y)),NA())</f>
        <v>1.1895294188697392E-2</v>
      </c>
    </row>
    <row r="747" spans="2:17" x14ac:dyDescent="0.2">
      <c r="B747" s="39" t="s">
        <v>42</v>
      </c>
      <c r="D747" s="42">
        <f>_xll.qlCalendarAdvance(Calendar,$D746,B747,"f",FALSE)</f>
        <v>45048</v>
      </c>
      <c r="E747" s="139">
        <f>_xll.qlInterestRateIndexValueDate(IndexON,D747)</f>
        <v>45048</v>
      </c>
      <c r="F747" s="155">
        <f>IFERROR(_xll.qlIndexFixing(IndexON,D747,TRUE,_xll.ohTrigger(RecalcTrigger,TriggerON)),NA())</f>
        <v>8.6548984028400611E-3</v>
      </c>
      <c r="H747" s="42">
        <f>_xll.qlCalendarAdvance(Calendar,$H746,B747,"f",FALSE)</f>
        <v>45048</v>
      </c>
      <c r="I747" s="139">
        <f>_xll.qlInterestRateIndexValueDate(Index1M,$H747)</f>
        <v>45050</v>
      </c>
      <c r="J747" s="144">
        <f>IFERROR(_xll.qlIndexFixing(Index1M,$H747,TRUE,_xll.ohTrigger(RecalcTrigger,Trigger1M)),NA())</f>
        <v>8.791864107333125E-3</v>
      </c>
      <c r="K747" s="44">
        <f>IFERROR(_xll.qlIndexFixing(Index3M,H747,TRUE,_xll.ohTrigger(RecalcTrigger,Trigger3M)),NA())</f>
        <v>9.9846032188416253E-3</v>
      </c>
      <c r="L747" s="44">
        <f>IFERROR(_xll.qlIndexFixing(Index6M,$H747,TRUE,_xll.ohTrigger(RecalcTrigger,Trigger6M)),NA())</f>
        <v>1.1603587541078327E-2</v>
      </c>
      <c r="M747" s="145">
        <f>IFERROR(_xll.qlIndexFixing(Index1Y,$H747,TRUE,_xll.ohTrigger(RecalcTrigger,Trigger1Y)),NA())</f>
        <v>1.3259485362283366E-2</v>
      </c>
      <c r="N747" s="144">
        <f>IFERROR(_xll.qlIndexFixing(ONIndex1M,I747,TRUE,_xll.ohTrigger(RecalcTrigger,Trigger1M)),NA())</f>
        <v>8.6908684520192736E-3</v>
      </c>
      <c r="O747" s="44">
        <f>IFERROR(_xll.qlIndexFixing(ONIndex3M,I747,TRUE,_xll.ohTrigger(RecalcTrigger,Trigger3M)),NA())</f>
        <v>9.6388612746611813E-3</v>
      </c>
      <c r="P747" s="44">
        <f>IFERROR(_xll.qlIndexFixing(ONIndex6M,I747,TRUE,_xll.ohTrigger(RecalcTrigger,Trigger6M)),NA())</f>
        <v>1.090183749562712E-2</v>
      </c>
      <c r="Q747" s="145">
        <f>IFERROR(_xll.qlIndexFixing(ONIndex1Y,I747,TRUE,_xll.ohTrigger(RecalcTrigger,Trigger1Y)),NA())</f>
        <v>1.1938648032732146E-2</v>
      </c>
    </row>
    <row r="748" spans="2:17" x14ac:dyDescent="0.2">
      <c r="B748" s="39" t="s">
        <v>42</v>
      </c>
      <c r="D748" s="42">
        <f>_xll.qlCalendarAdvance(Calendar,$D747,B748,"f",FALSE)</f>
        <v>45055</v>
      </c>
      <c r="E748" s="139">
        <f>_xll.qlInterestRateIndexValueDate(IndexON,D748)</f>
        <v>45055</v>
      </c>
      <c r="F748" s="155">
        <f>IFERROR(_xll.qlIndexFixing(IndexON,D748,TRUE,_xll.ohTrigger(RecalcTrigger,TriggerON)),NA())</f>
        <v>8.7113236457181387E-3</v>
      </c>
      <c r="H748" s="42">
        <f>_xll.qlCalendarAdvance(Calendar,$H747,B748,"f",FALSE)</f>
        <v>45055</v>
      </c>
      <c r="I748" s="139">
        <f>_xll.qlInterestRateIndexValueDate(Index1M,$H748)</f>
        <v>45057</v>
      </c>
      <c r="J748" s="144">
        <f>IFERROR(_xll.qlIndexFixing(Index1M,$H748,TRUE,_xll.ohTrigger(RecalcTrigger,Trigger1M)),NA())</f>
        <v>8.8512260154846589E-3</v>
      </c>
      <c r="K748" s="44">
        <f>IFERROR(_xll.qlIndexFixing(Index3M,H748,TRUE,_xll.ohTrigger(RecalcTrigger,Trigger3M)),NA())</f>
        <v>1.0040721566798921E-2</v>
      </c>
      <c r="L748" s="44">
        <f>IFERROR(_xll.qlIndexFixing(Index6M,$H748,TRUE,_xll.ohTrigger(RecalcTrigger,Trigger6M)),NA())</f>
        <v>1.165537076402366E-2</v>
      </c>
      <c r="M748" s="145">
        <f>IFERROR(_xll.qlIndexFixing(Index1Y,$H748,TRUE,_xll.ohTrigger(RecalcTrigger,Trigger1Y)),NA())</f>
        <v>1.3306858625579026E-2</v>
      </c>
      <c r="N748" s="144">
        <f>IFERROR(_xll.qlIndexFixing(ONIndex1M,I748,TRUE,_xll.ohTrigger(RecalcTrigger,Trigger1M)),NA())</f>
        <v>8.75046071178609E-3</v>
      </c>
      <c r="O748" s="44">
        <f>IFERROR(_xll.qlIndexFixing(ONIndex3M,I748,TRUE,_xll.ohTrigger(RecalcTrigger,Trigger3M)),NA())</f>
        <v>9.6953952743028537E-3</v>
      </c>
      <c r="P748" s="44">
        <f>IFERROR(_xll.qlIndexFixing(ONIndex6M,I748,TRUE,_xll.ohTrigger(RecalcTrigger,Trigger6M)),NA())</f>
        <v>1.0956793611764937E-2</v>
      </c>
      <c r="Q748" s="145">
        <f>IFERROR(_xll.qlIndexFixing(ONIndex1Y,I748,TRUE,_xll.ohTrigger(RecalcTrigger,Trigger1Y)),NA())</f>
        <v>1.1989112738346464E-2</v>
      </c>
    </row>
    <row r="749" spans="2:17" x14ac:dyDescent="0.2">
      <c r="B749" s="39" t="s">
        <v>42</v>
      </c>
      <c r="D749" s="42">
        <f>_xll.qlCalendarAdvance(Calendar,$D748,B749,"f",FALSE)</f>
        <v>45062</v>
      </c>
      <c r="E749" s="139">
        <f>_xll.qlInterestRateIndexValueDate(IndexON,D749)</f>
        <v>45062</v>
      </c>
      <c r="F749" s="155">
        <f>IFERROR(_xll.qlIndexFixing(IndexON,D749,TRUE,_xll.ohTrigger(RecalcTrigger,TriggerON)),NA())</f>
        <v>8.7676940409497917E-3</v>
      </c>
      <c r="H749" s="42">
        <f>_xll.qlCalendarAdvance(Calendar,$H748,B749,"f",FALSE)</f>
        <v>45062</v>
      </c>
      <c r="I749" s="139">
        <f>_xll.qlInterestRateIndexValueDate(Index1M,$H749)</f>
        <v>45064</v>
      </c>
      <c r="J749" s="144">
        <f>IFERROR(_xll.qlIndexFixing(Index1M,$H749,TRUE,_xll.ohTrigger(RecalcTrigger,Trigger1M)),NA())</f>
        <v>8.9104180616392248E-3</v>
      </c>
      <c r="K749" s="44">
        <f>IFERROR(_xll.qlIndexFixing(Index3M,H749,TRUE,_xll.ohTrigger(RecalcTrigger,Trigger3M)),NA())</f>
        <v>1.0096742289922784E-2</v>
      </c>
      <c r="L749" s="44">
        <f>IFERROR(_xll.qlIndexFixing(Index6M,$H749,TRUE,_xll.ohTrigger(RecalcTrigger,Trigger6M)),NA())</f>
        <v>1.1706862114945669E-2</v>
      </c>
      <c r="M749" s="145">
        <f>IFERROR(_xll.qlIndexFixing(Index1Y,$H749,TRUE,_xll.ohTrigger(RecalcTrigger,Trigger1Y)),NA())</f>
        <v>1.3354089155577981E-2</v>
      </c>
      <c r="N749" s="144">
        <f>IFERROR(_xll.qlIndexFixing(ONIndex1M,I749,TRUE,_xll.ohTrigger(RecalcTrigger,Trigger1M)),NA())</f>
        <v>8.8098879027143084E-3</v>
      </c>
      <c r="O749" s="44">
        <f>IFERROR(_xll.qlIndexFixing(ONIndex3M,I749,TRUE,_xll.ohTrigger(RecalcTrigger,Trigger3M)),NA())</f>
        <v>9.7518420689013396E-3</v>
      </c>
      <c r="P749" s="44">
        <f>IFERROR(_xll.qlIndexFixing(ONIndex6M,I749,TRUE,_xll.ohTrigger(RecalcTrigger,Trigger6M)),NA())</f>
        <v>1.1011503787754506E-2</v>
      </c>
      <c r="Q749" s="145">
        <f>IFERROR(_xll.qlIndexFixing(ONIndex1Y,I749,TRUE,_xll.ohTrigger(RecalcTrigger,Trigger1Y)),NA())</f>
        <v>1.2039452114533944E-2</v>
      </c>
    </row>
    <row r="750" spans="2:17" x14ac:dyDescent="0.2">
      <c r="B750" s="39" t="s">
        <v>42</v>
      </c>
      <c r="D750" s="42">
        <f>_xll.qlCalendarAdvance(Calendar,$D749,B750,"f",FALSE)</f>
        <v>45069</v>
      </c>
      <c r="E750" s="139">
        <f>_xll.qlInterestRateIndexValueDate(IndexON,D750)</f>
        <v>45069</v>
      </c>
      <c r="F750" s="155">
        <f>IFERROR(_xll.qlIndexFixing(IndexON,D750,TRUE,_xll.ohTrigger(RecalcTrigger,TriggerON)),NA())</f>
        <v>8.82400816327511E-3</v>
      </c>
      <c r="H750" s="42">
        <f>_xll.qlCalendarAdvance(Calendar,$H749,B750,"f",FALSE)</f>
        <v>45069</v>
      </c>
      <c r="I750" s="139">
        <f>_xll.qlInterestRateIndexValueDate(Index1M,$H750)</f>
        <v>45071</v>
      </c>
      <c r="J750" s="144">
        <f>IFERROR(_xll.qlIndexFixing(Index1M,$H750,TRUE,_xll.ohTrigger(RecalcTrigger,Trigger1M)),NA())</f>
        <v>8.9694372181112203E-3</v>
      </c>
      <c r="K750" s="44">
        <f>IFERROR(_xll.qlIndexFixing(Index3M,H750,TRUE,_xll.ohTrigger(RecalcTrigger,Trigger3M)),NA())</f>
        <v>1.0152663530066532E-2</v>
      </c>
      <c r="L750" s="44">
        <f>IFERROR(_xll.qlIndexFixing(Index6M,$H750,TRUE,_xll.ohTrigger(RecalcTrigger,Trigger6M)),NA())</f>
        <v>1.1758057946290696E-2</v>
      </c>
      <c r="M750" s="145">
        <f>IFERROR(_xll.qlIndexFixing(Index1Y,$H750,TRUE,_xll.ohTrigger(RecalcTrigger,Trigger1Y)),NA())</f>
        <v>1.3401176670223246E-2</v>
      </c>
      <c r="N750" s="144">
        <f>IFERROR(_xll.qlIndexFixing(ONIndex1M,I750,TRUE,_xll.ohTrigger(RecalcTrigger,Trigger1M)),NA())</f>
        <v>8.8691470021018404E-3</v>
      </c>
      <c r="O750" s="44">
        <f>IFERROR(_xll.qlIndexFixing(ONIndex3M,I750,TRUE,_xll.ohTrigger(RecalcTrigger,Trigger3M)),NA())</f>
        <v>9.8081998092958145E-3</v>
      </c>
      <c r="P750" s="44">
        <f>IFERROR(_xll.qlIndexFixing(ONIndex6M,I750,TRUE,_xll.ohTrigger(RecalcTrigger,Trigger6M)),NA())</f>
        <v>1.1065964421117513E-2</v>
      </c>
      <c r="Q750" s="145">
        <f>IFERROR(_xll.qlIndexFixing(ONIndex1Y,I750,TRUE,_xll.ohTrigger(RecalcTrigger,Trigger1Y)),NA())</f>
        <v>1.208966435418013E-2</v>
      </c>
    </row>
    <row r="751" spans="2:17" x14ac:dyDescent="0.2">
      <c r="B751" s="39" t="s">
        <v>42</v>
      </c>
      <c r="D751" s="42">
        <f>_xll.qlCalendarAdvance(Calendar,$D750,B751,"f",FALSE)</f>
        <v>45076</v>
      </c>
      <c r="E751" s="139">
        <f>_xll.qlInterestRateIndexValueDate(IndexON,D751)</f>
        <v>45076</v>
      </c>
      <c r="F751" s="155">
        <f>IFERROR(_xll.qlIndexFixing(IndexON,D751,TRUE,_xll.ohTrigger(RecalcTrigger,TriggerON)),NA())</f>
        <v>8.8802645876739916E-3</v>
      </c>
      <c r="H751" s="42">
        <f>_xll.qlCalendarAdvance(Calendar,$H750,B751,"f",FALSE)</f>
        <v>45076</v>
      </c>
      <c r="I751" s="139">
        <f>_xll.qlInterestRateIndexValueDate(Index1M,$H751)</f>
        <v>45078</v>
      </c>
      <c r="J751" s="144">
        <f>IFERROR(_xll.qlIndexFixing(Index1M,$H751,TRUE,_xll.ohTrigger(RecalcTrigger,Trigger1M)),NA())</f>
        <v>9.0282804571550912E-3</v>
      </c>
      <c r="K751" s="44">
        <f>IFERROR(_xll.qlIndexFixing(Index3M,H751,TRUE,_xll.ohTrigger(RecalcTrigger,Trigger3M)),NA())</f>
        <v>1.0208483428985303E-2</v>
      </c>
      <c r="L751" s="44">
        <f>IFERROR(_xll.qlIndexFixing(Index6M,$H751,TRUE,_xll.ohTrigger(RecalcTrigger,Trigger6M)),NA())</f>
        <v>1.1797780298961495E-2</v>
      </c>
      <c r="M751" s="145">
        <f>IFERROR(_xll.qlIndexFixing(Index1Y,$H751,TRUE,_xll.ohTrigger(RecalcTrigger,Trigger1Y)),NA())</f>
        <v>1.3448120901464237E-2</v>
      </c>
      <c r="N751" s="144">
        <f>IFERROR(_xll.qlIndexFixing(ONIndex1M,I751,TRUE,_xll.ohTrigger(RecalcTrigger,Trigger1M)),NA())</f>
        <v>8.9282349872465971E-3</v>
      </c>
      <c r="O751" s="44">
        <f>IFERROR(_xll.qlIndexFixing(ONIndex3M,I751,TRUE,_xll.ohTrigger(RecalcTrigger,Trigger3M)),NA())</f>
        <v>9.8644666463254538E-3</v>
      </c>
      <c r="P751" s="44">
        <f>IFERROR(_xll.qlIndexFixing(ONIndex6M,I751,TRUE,_xll.ohTrigger(RecalcTrigger,Trigger6M)),NA())</f>
        <v>1.112017190881609E-2</v>
      </c>
      <c r="Q751" s="145">
        <f>IFERROR(_xll.qlIndexFixing(ONIndex1Y,I751,TRUE,_xll.ohTrigger(RecalcTrigger,Trigger1Y)),NA())</f>
        <v>1.2139747650090627E-2</v>
      </c>
    </row>
    <row r="752" spans="2:17" x14ac:dyDescent="0.2">
      <c r="B752" s="39" t="s">
        <v>42</v>
      </c>
      <c r="D752" s="42">
        <f>_xll.qlCalendarAdvance(Calendar,$D751,B752,"f",FALSE)</f>
        <v>45083</v>
      </c>
      <c r="E752" s="139">
        <f>_xll.qlInterestRateIndexValueDate(IndexON,D752)</f>
        <v>45083</v>
      </c>
      <c r="F752" s="155">
        <f>IFERROR(_xll.qlIndexFixing(IndexON,D752,TRUE,_xll.ohTrigger(RecalcTrigger,TriggerON)),NA())</f>
        <v>8.9364618886467184E-3</v>
      </c>
      <c r="H752" s="42">
        <f>_xll.qlCalendarAdvance(Calendar,$H751,B752,"f",FALSE)</f>
        <v>45083</v>
      </c>
      <c r="I752" s="139">
        <f>_xll.qlInterestRateIndexValueDate(Index1M,$H752)</f>
        <v>45085</v>
      </c>
      <c r="J752" s="144">
        <f>IFERROR(_xll.qlIndexFixing(Index1M,$H752,TRUE,_xll.ohTrigger(RecalcTrigger,Trigger1M)),NA())</f>
        <v>9.0869447509753232E-3</v>
      </c>
      <c r="K752" s="44">
        <f>IFERROR(_xll.qlIndexFixing(Index3M,H752,TRUE,_xll.ohTrigger(RecalcTrigger,Trigger3M)),NA())</f>
        <v>1.0264200128335182E-2</v>
      </c>
      <c r="L752" s="44">
        <f>IFERROR(_xll.qlIndexFixing(Index6M,$H752,TRUE,_xll.ohTrigger(RecalcTrigger,Trigger6M)),NA())</f>
        <v>1.1848437786523594E-2</v>
      </c>
      <c r="M752" s="145">
        <f>IFERROR(_xll.qlIndexFixing(Index1Y,$H752,TRUE,_xll.ohTrigger(RecalcTrigger,Trigger1Y)),NA())</f>
        <v>1.3494921595261996E-2</v>
      </c>
      <c r="N752" s="144">
        <f>IFERROR(_xll.qlIndexFixing(ONIndex1M,I752,TRUE,_xll.ohTrigger(RecalcTrigger,Trigger1M)),NA())</f>
        <v>8.987148835286618E-3</v>
      </c>
      <c r="O752" s="44">
        <f>IFERROR(_xll.qlIndexFixing(ONIndex3M,I752,TRUE,_xll.ohTrigger(RecalcTrigger,Trigger3M)),NA())</f>
        <v>9.9206407305896249E-3</v>
      </c>
      <c r="P752" s="44">
        <f>IFERROR(_xll.qlIndexFixing(ONIndex6M,I752,TRUE,_xll.ohTrigger(RecalcTrigger,Trigger6M)),NA())</f>
        <v>1.1174122648611728E-2</v>
      </c>
      <c r="Q752" s="145">
        <f>IFERROR(_xll.qlIndexFixing(ONIndex1Y,I752,TRUE,_xll.ohTrigger(RecalcTrigger,Trigger1Y)),NA())</f>
        <v>1.218970019507104E-2</v>
      </c>
    </row>
    <row r="753" spans="2:17" x14ac:dyDescent="0.2">
      <c r="B753" s="39" t="s">
        <v>42</v>
      </c>
      <c r="D753" s="42">
        <f>_xll.qlCalendarAdvance(Calendar,$D752,B753,"f",FALSE)</f>
        <v>45090</v>
      </c>
      <c r="E753" s="139">
        <f>_xll.qlInterestRateIndexValueDate(IndexON,D753)</f>
        <v>45090</v>
      </c>
      <c r="F753" s="155">
        <f>IFERROR(_xll.qlIndexFixing(IndexON,D753,TRUE,_xll.ohTrigger(RecalcTrigger,TriggerON)),NA())</f>
        <v>8.9925986411731884E-3</v>
      </c>
      <c r="H753" s="42">
        <f>_xll.qlCalendarAdvance(Calendar,$H752,B753,"f",FALSE)</f>
        <v>45090</v>
      </c>
      <c r="I753" s="139">
        <f>_xll.qlInterestRateIndexValueDate(Index1M,$H753)</f>
        <v>45092</v>
      </c>
      <c r="J753" s="144">
        <f>IFERROR(_xll.qlIndexFixing(Index1M,$H753,TRUE,_xll.ohTrigger(RecalcTrigger,Trigger1M)),NA())</f>
        <v>9.1454270717189479E-3</v>
      </c>
      <c r="K753" s="44">
        <f>IFERROR(_xll.qlIndexFixing(Index3M,H753,TRUE,_xll.ohTrigger(RecalcTrigger,Trigger3M)),NA())</f>
        <v>1.0319811769677553E-2</v>
      </c>
      <c r="L753" s="44">
        <f>IFERROR(_xll.qlIndexFixing(Index6M,$H753,TRUE,_xll.ohTrigger(RecalcTrigger,Trigger6M)),NA())</f>
        <v>1.189878960127011E-2</v>
      </c>
      <c r="M753" s="145">
        <f>IFERROR(_xll.qlIndexFixing(Index1Y,$H753,TRUE,_xll.ohTrigger(RecalcTrigger,Trigger1Y)),NA())</f>
        <v>1.3541578511591344E-2</v>
      </c>
      <c r="N753" s="144">
        <f>IFERROR(_xll.qlIndexFixing(ONIndex1M,I753,TRUE,_xll.ohTrigger(RecalcTrigger,Trigger1M)),NA())</f>
        <v>9.0458855235997504E-3</v>
      </c>
      <c r="O753" s="44">
        <f>IFERROR(_xll.qlIndexFixing(ONIndex3M,I753,TRUE,_xll.ohTrigger(RecalcTrigger,Trigger3M)),NA())</f>
        <v>9.9767202129275034E-3</v>
      </c>
      <c r="P753" s="44">
        <f>IFERROR(_xll.qlIndexFixing(ONIndex6M,I753,TRUE,_xll.ohTrigger(RecalcTrigger,Trigger6M)),NA())</f>
        <v>1.1227813037546497E-2</v>
      </c>
      <c r="Q753" s="145">
        <f>IFERROR(_xll.qlIndexFixing(ONIndex1Y,I753,TRUE,_xll.ohTrigger(RecalcTrigger,Trigger1Y)),NA())</f>
        <v>1.2239520182086849E-2</v>
      </c>
    </row>
    <row r="754" spans="2:17" x14ac:dyDescent="0.2">
      <c r="B754" s="39" t="s">
        <v>42</v>
      </c>
      <c r="D754" s="42">
        <f>_xll.qlCalendarAdvance(Calendar,$D753,B754,"f",FALSE)</f>
        <v>45097</v>
      </c>
      <c r="E754" s="139">
        <f>_xll.qlInterestRateIndexValueDate(IndexON,D754)</f>
        <v>45097</v>
      </c>
      <c r="F754" s="155">
        <f>IFERROR(_xll.qlIndexFixing(IndexON,D754,TRUE,_xll.ohTrigger(RecalcTrigger,TriggerON)),NA())</f>
        <v>9.0486734199934915E-3</v>
      </c>
      <c r="H754" s="42">
        <f>_xll.qlCalendarAdvance(Calendar,$H753,B754,"f",FALSE)</f>
        <v>45097</v>
      </c>
      <c r="I754" s="139">
        <f>_xll.qlInterestRateIndexValueDate(Index1M,$H754)</f>
        <v>45099</v>
      </c>
      <c r="J754" s="144">
        <f>IFERROR(_xll.qlIndexFixing(Index1M,$H754,TRUE,_xll.ohTrigger(RecalcTrigger,Trigger1M)),NA())</f>
        <v>9.2037243914830369E-3</v>
      </c>
      <c r="K754" s="44">
        <f>IFERROR(_xll.qlIndexFixing(Index3M,H754,TRUE,_xll.ohTrigger(RecalcTrigger,Trigger3M)),NA())</f>
        <v>1.037531649447474E-2</v>
      </c>
      <c r="L754" s="44">
        <f>IFERROR(_xll.qlIndexFixing(Index6M,$H754,TRUE,_xll.ohTrigger(RecalcTrigger,Trigger6M)),NA())</f>
        <v>1.1948832095480665E-2</v>
      </c>
      <c r="M754" s="145">
        <f>IFERROR(_xll.qlIndexFixing(Index1Y,$H754,TRUE,_xll.ohTrigger(RecalcTrigger,Trigger1Y)),NA())</f>
        <v>1.3588091424445461E-2</v>
      </c>
      <c r="N754" s="144">
        <f>IFERROR(_xll.qlIndexFixing(ONIndex1M,I754,TRUE,_xll.ohTrigger(RecalcTrigger,Trigger1M)),NA())</f>
        <v>9.1044420293240336E-3</v>
      </c>
      <c r="O754" s="44">
        <f>IFERROR(_xll.qlIndexFixing(ONIndex3M,I754,TRUE,_xll.ohTrigger(RecalcTrigger,Trigger3M)),NA())</f>
        <v>1.0032703244098329E-2</v>
      </c>
      <c r="P754" s="44">
        <f>IFERROR(_xll.qlIndexFixing(ONIndex6M,I754,TRUE,_xll.ohTrigger(RecalcTrigger,Trigger6M)),NA())</f>
        <v>1.1281239473062143E-2</v>
      </c>
      <c r="Q754" s="145">
        <f>IFERROR(_xll.qlIndexFixing(ONIndex1Y,I754,TRUE,_xll.ohTrigger(RecalcTrigger,Trigger1Y)),NA())</f>
        <v>1.2289205803783787E-2</v>
      </c>
    </row>
    <row r="755" spans="2:17" x14ac:dyDescent="0.2">
      <c r="B755" s="39" t="s">
        <v>42</v>
      </c>
      <c r="D755" s="42">
        <f>_xll.qlCalendarAdvance(Calendar,$D754,B755,"f",FALSE)</f>
        <v>45104</v>
      </c>
      <c r="E755" s="139">
        <f>_xll.qlInterestRateIndexValueDate(IndexON,D755)</f>
        <v>45104</v>
      </c>
      <c r="F755" s="155">
        <f>IFERROR(_xll.qlIndexFixing(IndexON,D755,TRUE,_xll.ohTrigger(RecalcTrigger,TriggerON)),NA())</f>
        <v>9.1046848000075897E-3</v>
      </c>
      <c r="H755" s="42">
        <f>_xll.qlCalendarAdvance(Calendar,$H754,B755,"f",FALSE)</f>
        <v>45104</v>
      </c>
      <c r="I755" s="139">
        <f>_xll.qlInterestRateIndexValueDate(Index1M,$H755)</f>
        <v>45106</v>
      </c>
      <c r="J755" s="144">
        <f>IFERROR(_xll.qlIndexFixing(Index1M,$H755,TRUE,_xll.ohTrigger(RecalcTrigger,Trigger1M)),NA())</f>
        <v>9.2618336823047098E-3</v>
      </c>
      <c r="K755" s="44">
        <f>IFERROR(_xll.qlIndexFixing(Index3M,H755,TRUE,_xll.ohTrigger(RecalcTrigger,Trigger3M)),NA())</f>
        <v>1.0430712444093496E-2</v>
      </c>
      <c r="L755" s="44">
        <f>IFERROR(_xll.qlIndexFixing(Index6M,$H755,TRUE,_xll.ohTrigger(RecalcTrigger,Trigger6M)),NA())</f>
        <v>1.1998563288686573E-2</v>
      </c>
      <c r="M755" s="145">
        <f>IFERROR(_xll.qlIndexFixing(Index1Y,$H755,TRUE,_xll.ohTrigger(RecalcTrigger,Trigger1Y)),NA())</f>
        <v>1.3624041407484817E-2</v>
      </c>
      <c r="N755" s="144">
        <f>IFERROR(_xll.qlIndexFixing(ONIndex1M,I755,TRUE,_xll.ohTrigger(RecalcTrigger,Trigger1M)),NA())</f>
        <v>9.1628153296774428E-3</v>
      </c>
      <c r="O755" s="44">
        <f>IFERROR(_xll.qlIndexFixing(ONIndex3M,I755,TRUE,_xll.ohTrigger(RecalcTrigger,Trigger3M)),NA())</f>
        <v>1.0088587974861341E-2</v>
      </c>
      <c r="P755" s="44">
        <f>IFERROR(_xll.qlIndexFixing(ONIndex6M,I755,TRUE,_xll.ohTrigger(RecalcTrigger,Trigger6M)),NA())</f>
        <v>1.1334398352440544E-2</v>
      </c>
      <c r="Q755" s="145">
        <f>IFERROR(_xll.qlIndexFixing(ONIndex1Y,I755,TRUE,_xll.ohTrigger(RecalcTrigger,Trigger1Y)),NA())</f>
        <v>1.2338755253207268E-2</v>
      </c>
    </row>
    <row r="756" spans="2:17" x14ac:dyDescent="0.2">
      <c r="B756" s="39" t="s">
        <v>42</v>
      </c>
      <c r="D756" s="42">
        <f>_xll.qlCalendarAdvance(Calendar,$D755,B756,"f",FALSE)</f>
        <v>45111</v>
      </c>
      <c r="E756" s="139">
        <f>_xll.qlInterestRateIndexValueDate(IndexON,D756)</f>
        <v>45111</v>
      </c>
      <c r="F756" s="155">
        <f>IFERROR(_xll.qlIndexFixing(IndexON,D756,TRUE,_xll.ohTrigger(RecalcTrigger,TriggerON)),NA())</f>
        <v>9.1606313557957009E-3</v>
      </c>
      <c r="H756" s="42">
        <f>_xll.qlCalendarAdvance(Calendar,$H755,B756,"f",FALSE)</f>
        <v>45111</v>
      </c>
      <c r="I756" s="139">
        <f>_xll.qlInterestRateIndexValueDate(Index1M,$H756)</f>
        <v>45113</v>
      </c>
      <c r="J756" s="144">
        <f>IFERROR(_xll.qlIndexFixing(Index1M,$H756,TRUE,_xll.ohTrigger(RecalcTrigger,Trigger1M)),NA())</f>
        <v>9.3197519161761222E-3</v>
      </c>
      <c r="K756" s="44">
        <f>IFERROR(_xll.qlIndexFixing(Index3M,H756,TRUE,_xll.ohTrigger(RecalcTrigger,Trigger3M)),NA())</f>
        <v>1.0485997759806739E-2</v>
      </c>
      <c r="L756" s="44">
        <f>IFERROR(_xll.qlIndexFixing(Index6M,$H756,TRUE,_xll.ohTrigger(RecalcTrigger,Trigger6M)),NA())</f>
        <v>1.2058846323467817E-2</v>
      </c>
      <c r="M756" s="145">
        <f>IFERROR(_xll.qlIndexFixing(Index1Y,$H756,TRUE,_xll.ohTrigger(RecalcTrigger,Trigger1Y)),NA())</f>
        <v>1.3680684405813107E-2</v>
      </c>
      <c r="N756" s="144">
        <f>IFERROR(_xll.qlIndexFixing(ONIndex1M,I756,TRUE,_xll.ohTrigger(RecalcTrigger,Trigger1M)),NA())</f>
        <v>9.2210024020378256E-3</v>
      </c>
      <c r="O756" s="44">
        <f>IFERROR(_xll.qlIndexFixing(ONIndex3M,I756,TRUE,_xll.ohTrigger(RecalcTrigger,Trigger3M)),NA())</f>
        <v>1.0144372556055714E-2</v>
      </c>
      <c r="P756" s="44">
        <f>IFERROR(_xll.qlIndexFixing(ONIndex6M,I756,TRUE,_xll.ohTrigger(RecalcTrigger,Trigger6M)),NA())</f>
        <v>1.1387286073043512E-2</v>
      </c>
      <c r="Q756" s="145">
        <f>IFERROR(_xll.qlIndexFixing(ONIndex1Y,I756,TRUE,_xll.ohTrigger(RecalcTrigger,Trigger1Y)),NA())</f>
        <v>1.2388166723003025E-2</v>
      </c>
    </row>
    <row r="757" spans="2:17" x14ac:dyDescent="0.2">
      <c r="B757" s="39" t="s">
        <v>42</v>
      </c>
      <c r="D757" s="42">
        <f>_xll.qlCalendarAdvance(Calendar,$D756,B757,"f",FALSE)</f>
        <v>45118</v>
      </c>
      <c r="E757" s="139">
        <f>_xll.qlInterestRateIndexValueDate(IndexON,D757)</f>
        <v>45118</v>
      </c>
      <c r="F757" s="155">
        <f>IFERROR(_xll.qlIndexFixing(IndexON,D757,TRUE,_xll.ohTrigger(RecalcTrigger,TriggerON)),NA())</f>
        <v>9.216511662337723E-3</v>
      </c>
      <c r="H757" s="42">
        <f>_xll.qlCalendarAdvance(Calendar,$H756,B757,"f",FALSE)</f>
        <v>45118</v>
      </c>
      <c r="I757" s="139">
        <f>_xll.qlInterestRateIndexValueDate(Index1M,$H757)</f>
        <v>45120</v>
      </c>
      <c r="J757" s="144">
        <f>IFERROR(_xll.qlIndexFixing(Index1M,$H757,TRUE,_xll.ohTrigger(RecalcTrigger,Trigger1M)),NA())</f>
        <v>9.3774760650244815E-3</v>
      </c>
      <c r="K757" s="44">
        <f>IFERROR(_xll.qlIndexFixing(Index3M,H757,TRUE,_xll.ohTrigger(RecalcTrigger,Trigger3M)),NA())</f>
        <v>1.0541170582788329E-2</v>
      </c>
      <c r="L757" s="44">
        <f>IFERROR(_xll.qlIndexFixing(Index6M,$H757,TRUE,_xll.ohTrigger(RecalcTrigger,Trigger6M)),NA())</f>
        <v>1.2107914341837136E-2</v>
      </c>
      <c r="M757" s="145">
        <f>IFERROR(_xll.qlIndexFixing(Index1Y,$H757,TRUE,_xll.ohTrigger(RecalcTrigger,Trigger1Y)),NA())</f>
        <v>1.3726764092435596E-2</v>
      </c>
      <c r="N757" s="144">
        <f>IFERROR(_xll.qlIndexFixing(ONIndex1M,I757,TRUE,_xll.ohTrigger(RecalcTrigger,Trigger1M)),NA())</f>
        <v>9.2790002235432212E-3</v>
      </c>
      <c r="O757" s="44">
        <f>IFERROR(_xll.qlIndexFixing(ONIndex3M,I757,TRUE,_xll.ohTrigger(RecalcTrigger,Trigger3M)),NA())</f>
        <v>1.0200055138200881E-2</v>
      </c>
      <c r="P757" s="44">
        <f>IFERROR(_xll.qlIndexFixing(ONIndex6M,I757,TRUE,_xll.ohTrigger(RecalcTrigger,Trigger6M)),NA())</f>
        <v>1.1439899032152923E-2</v>
      </c>
      <c r="Q757" s="145">
        <f>IFERROR(_xll.qlIndexFixing(ONIndex1Y,I757,TRUE,_xll.ohTrigger(RecalcTrigger,Trigger1Y)),NA())</f>
        <v>1.24374384060566E-2</v>
      </c>
    </row>
    <row r="758" spans="2:17" x14ac:dyDescent="0.2">
      <c r="B758" s="39" t="s">
        <v>42</v>
      </c>
      <c r="D758" s="42">
        <f>_xll.qlCalendarAdvance(Calendar,$D757,B758,"f",FALSE)</f>
        <v>45125</v>
      </c>
      <c r="E758" s="139">
        <f>_xll.qlInterestRateIndexValueDate(IndexON,D758)</f>
        <v>45125</v>
      </c>
      <c r="F758" s="155">
        <f>IFERROR(_xll.qlIndexFixing(IndexON,D758,TRUE,_xll.ohTrigger(RecalcTrigger,TriggerON)),NA())</f>
        <v>9.27232429429381E-3</v>
      </c>
      <c r="H758" s="42">
        <f>_xll.qlCalendarAdvance(Calendar,$H757,B758,"f",FALSE)</f>
        <v>45125</v>
      </c>
      <c r="I758" s="139">
        <f>_xll.qlInterestRateIndexValueDate(Index1M,$H758)</f>
        <v>45127</v>
      </c>
      <c r="J758" s="144">
        <f>IFERROR(_xll.qlIndexFixing(Index1M,$H758,TRUE,_xll.ohTrigger(RecalcTrigger,Trigger1M)),NA())</f>
        <v>9.4350031007395252E-3</v>
      </c>
      <c r="K758" s="44">
        <f>IFERROR(_xll.qlIndexFixing(Index3M,H758,TRUE,_xll.ohTrigger(RecalcTrigger,Trigger3M)),NA())</f>
        <v>1.0596229054120032E-2</v>
      </c>
      <c r="L758" s="44">
        <f>IFERROR(_xll.qlIndexFixing(Index6M,$H758,TRUE,_xll.ohTrigger(RecalcTrigger,Trigger6M)),NA())</f>
        <v>1.2156691957941638E-2</v>
      </c>
      <c r="M758" s="145">
        <f>IFERROR(_xll.qlIndexFixing(Index1Y,$H758,TRUE,_xll.ohTrigger(RecalcTrigger,Trigger1Y)),NA())</f>
        <v>1.3772699011807724E-2</v>
      </c>
      <c r="N758" s="144">
        <f>IFERROR(_xll.qlIndexFixing(ONIndex1M,I758,TRUE,_xll.ohTrigger(RecalcTrigger,Trigger1M)),NA())</f>
        <v>9.3368057714116048E-3</v>
      </c>
      <c r="O758" s="44">
        <f>IFERROR(_xll.qlIndexFixing(ONIndex3M,I758,TRUE,_xll.ohTrigger(RecalcTrigger,Trigger3M)),NA())</f>
        <v>1.0255633872295888E-2</v>
      </c>
      <c r="P758" s="44">
        <f>IFERROR(_xll.qlIndexFixing(ONIndex6M,I758,TRUE,_xll.ohTrigger(RecalcTrigger,Trigger6M)),NA())</f>
        <v>1.1492233627210524E-2</v>
      </c>
      <c r="Q758" s="145">
        <f>IFERROR(_xll.qlIndexFixing(ONIndex1Y,I758,TRUE,_xll.ohTrigger(RecalcTrigger,Trigger1Y)),NA())</f>
        <v>1.2486568495253536E-2</v>
      </c>
    </row>
    <row r="759" spans="2:17" x14ac:dyDescent="0.2">
      <c r="B759" s="39" t="s">
        <v>42</v>
      </c>
      <c r="D759" s="42">
        <f>_xll.qlCalendarAdvance(Calendar,$D758,B759,"f",FALSE)</f>
        <v>45132</v>
      </c>
      <c r="E759" s="139">
        <f>_xll.qlInterestRateIndexValueDate(IndexON,D759)</f>
        <v>45132</v>
      </c>
      <c r="F759" s="155">
        <f>IFERROR(_xll.qlIndexFixing(IndexON,D759,TRUE,_xll.ohTrigger(RecalcTrigger,TriggerON)),NA())</f>
        <v>9.3280678264839878E-3</v>
      </c>
      <c r="H759" s="42">
        <f>_xll.qlCalendarAdvance(Calendar,$H758,B759,"f",FALSE)</f>
        <v>45132</v>
      </c>
      <c r="I759" s="139">
        <f>_xll.qlInterestRateIndexValueDate(Index1M,$H759)</f>
        <v>45134</v>
      </c>
      <c r="J759" s="144">
        <f>IFERROR(_xll.qlIndexFixing(Index1M,$H759,TRUE,_xll.ohTrigger(RecalcTrigger,Trigger1M)),NA())</f>
        <v>9.4923299951460427E-3</v>
      </c>
      <c r="K759" s="44">
        <f>IFERROR(_xll.qlIndexFixing(Index3M,H759,TRUE,_xll.ohTrigger(RecalcTrigger,Trigger3M)),NA())</f>
        <v>1.0651171314788901E-2</v>
      </c>
      <c r="L759" s="44">
        <f>IFERROR(_xll.qlIndexFixing(Index6M,$H759,TRUE,_xll.ohTrigger(RecalcTrigger,Trigger6M)),NA())</f>
        <v>1.220518576588852E-2</v>
      </c>
      <c r="M759" s="145">
        <f>IFERROR(_xll.qlIndexFixing(Index1Y,$H759,TRUE,_xll.ohTrigger(RecalcTrigger,Trigger1Y)),NA())</f>
        <v>1.3818489008067212E-2</v>
      </c>
      <c r="N759" s="144">
        <f>IFERROR(_xll.qlIndexFixing(ONIndex1M,I759,TRUE,_xll.ohTrigger(RecalcTrigger,Trigger1M)),NA())</f>
        <v>9.394416022940888E-3</v>
      </c>
      <c r="O759" s="44">
        <f>IFERROR(_xll.qlIndexFixing(ONIndex3M,I759,TRUE,_xll.ohTrigger(RecalcTrigger,Trigger3M)),NA())</f>
        <v>1.0311106908940104E-2</v>
      </c>
      <c r="P759" s="44">
        <f>IFERROR(_xll.qlIndexFixing(ONIndex6M,I759,TRUE,_xll.ohTrigger(RecalcTrigger,Trigger6M)),NA())</f>
        <v>1.1544286255418257E-2</v>
      </c>
      <c r="Q759" s="145">
        <f>IFERROR(_xll.qlIndexFixing(ONIndex1Y,I759,TRUE,_xll.ohTrigger(RecalcTrigger,Trigger1Y)),NA())</f>
        <v>1.2535555183399438E-2</v>
      </c>
    </row>
    <row r="760" spans="2:17" x14ac:dyDescent="0.2">
      <c r="B760" s="39" t="s">
        <v>42</v>
      </c>
      <c r="D760" s="42">
        <f>_xll.qlCalendarAdvance(Calendar,$D759,B760,"f",FALSE)</f>
        <v>45139</v>
      </c>
      <c r="E760" s="139">
        <f>_xll.qlInterestRateIndexValueDate(IndexON,D760)</f>
        <v>45139</v>
      </c>
      <c r="F760" s="155">
        <f>IFERROR(_xll.qlIndexFixing(IndexON,D760,TRUE,_xll.ohTrigger(RecalcTrigger,TriggerON)),NA())</f>
        <v>9.3837408337282824E-3</v>
      </c>
      <c r="H760" s="42">
        <f>_xll.qlCalendarAdvance(Calendar,$H759,B760,"f",FALSE)</f>
        <v>45139</v>
      </c>
      <c r="I760" s="139">
        <f>_xll.qlInterestRateIndexValueDate(Index1M,$H760)</f>
        <v>45141</v>
      </c>
      <c r="J760" s="144">
        <f>IFERROR(_xll.qlIndexFixing(Index1M,$H760,TRUE,_xll.ohTrigger(RecalcTrigger,Trigger1M)),NA())</f>
        <v>9.5494537200263574E-3</v>
      </c>
      <c r="K760" s="44">
        <f>IFERROR(_xll.qlIndexFixing(Index3M,H760,TRUE,_xll.ohTrigger(RecalcTrigger,Trigger3M)),NA())</f>
        <v>1.0705995505689896E-2</v>
      </c>
      <c r="L760" s="44">
        <f>IFERROR(_xll.qlIndexFixing(Index6M,$H760,TRUE,_xll.ohTrigger(RecalcTrigger,Trigger6M)),NA())</f>
        <v>1.2253402468130567E-2</v>
      </c>
      <c r="M760" s="145">
        <f>IFERROR(_xll.qlIndexFixing(Index1Y,$H760,TRUE,_xll.ohTrigger(RecalcTrigger,Trigger1Y)),NA())</f>
        <v>1.386413393938968E-2</v>
      </c>
      <c r="N760" s="144">
        <f>IFERROR(_xll.qlIndexFixing(ONIndex1M,I760,TRUE,_xll.ohTrigger(RecalcTrigger,Trigger1M)),NA())</f>
        <v>9.4518279551891737E-3</v>
      </c>
      <c r="O760" s="44">
        <f>IFERROR(_xll.qlIndexFixing(ONIndex3M,I760,TRUE,_xll.ohTrigger(RecalcTrigger,Trigger3M)),NA())</f>
        <v>1.0366472398972704E-2</v>
      </c>
      <c r="P760" s="44">
        <f>IFERROR(_xll.qlIndexFixing(ONIndex6M,I760,TRUE,_xll.ohTrigger(RecalcTrigger,Trigger6M)),NA())</f>
        <v>1.1596053314057997E-2</v>
      </c>
      <c r="Q760" s="145">
        <f>IFERROR(_xll.qlIndexFixing(ONIndex1Y,I760,TRUE,_xll.ohTrigger(RecalcTrigger,Trigger1Y)),NA())</f>
        <v>1.2584396663299913E-2</v>
      </c>
    </row>
    <row r="761" spans="2:17" x14ac:dyDescent="0.2">
      <c r="B761" s="39" t="s">
        <v>42</v>
      </c>
      <c r="D761" s="42">
        <f>_xll.qlCalendarAdvance(Calendar,$D760,B761,"f",FALSE)</f>
        <v>45146</v>
      </c>
      <c r="E761" s="139">
        <f>_xll.qlInterestRateIndexValueDate(IndexON,D761)</f>
        <v>45146</v>
      </c>
      <c r="F761" s="155">
        <f>IFERROR(_xll.qlIndexFixing(IndexON,D761,TRUE,_xll.ohTrigger(RecalcTrigger,TriggerON)),NA())</f>
        <v>9.4393418908467197E-3</v>
      </c>
      <c r="H761" s="42">
        <f>_xll.qlCalendarAdvance(Calendar,$H760,B761,"f",FALSE)</f>
        <v>45146</v>
      </c>
      <c r="I761" s="139">
        <f>_xll.qlInterestRateIndexValueDate(Index1M,$H761)</f>
        <v>45148</v>
      </c>
      <c r="J761" s="144">
        <f>IFERROR(_xll.qlIndexFixing(Index1M,$H761,TRUE,_xll.ohTrigger(RecalcTrigger,Trigger1M)),NA())</f>
        <v>9.6063712471128326E-3</v>
      </c>
      <c r="K761" s="44">
        <f>IFERROR(_xll.qlIndexFixing(Index3M,H761,TRUE,_xll.ohTrigger(RecalcTrigger,Trigger3M)),NA())</f>
        <v>1.0760699767620658E-2</v>
      </c>
      <c r="L761" s="44">
        <f>IFERROR(_xll.qlIndexFixing(Index6M,$H761,TRUE,_xll.ohTrigger(RecalcTrigger,Trigger6M)),NA())</f>
        <v>1.2301348875470887E-2</v>
      </c>
      <c r="M761" s="145">
        <f>IFERROR(_xll.qlIndexFixing(Index1Y,$H761,TRUE,_xll.ohTrigger(RecalcTrigger,Trigger1Y)),NA())</f>
        <v>1.3909633677994516E-2</v>
      </c>
      <c r="N761" s="144">
        <f>IFERROR(_xll.qlIndexFixing(ONIndex1M,I761,TRUE,_xll.ohTrigger(RecalcTrigger,Trigger1M)),NA())</f>
        <v>9.5090385457741178E-3</v>
      </c>
      <c r="O761" s="44">
        <f>IFERROR(_xll.qlIndexFixing(ONIndex3M,I761,TRUE,_xll.ohTrigger(RecalcTrigger,Trigger3M)),NA())</f>
        <v>1.0421728493232862E-2</v>
      </c>
      <c r="P761" s="44">
        <f>IFERROR(_xll.qlIndexFixing(ONIndex6M,I761,TRUE,_xll.ohTrigger(RecalcTrigger,Trigger6M)),NA())</f>
        <v>1.1647531200571493E-2</v>
      </c>
      <c r="Q761" s="145">
        <f>IFERROR(_xll.qlIndexFixing(ONIndex1Y,I761,TRUE,_xll.ohTrigger(RecalcTrigger,Trigger1Y)),NA())</f>
        <v>1.2633091127760565E-2</v>
      </c>
    </row>
    <row r="762" spans="2:17" x14ac:dyDescent="0.2">
      <c r="B762" s="39" t="s">
        <v>42</v>
      </c>
      <c r="D762" s="42">
        <f>_xll.qlCalendarAdvance(Calendar,$D761,B762,"f",FALSE)</f>
        <v>45153</v>
      </c>
      <c r="E762" s="139">
        <f>_xll.qlInterestRateIndexValueDate(IndexON,D762)</f>
        <v>45153</v>
      </c>
      <c r="F762" s="155">
        <f>IFERROR(_xll.qlIndexFixing(IndexON,D762,TRUE,_xll.ohTrigger(RecalcTrigger,TriggerON)),NA())</f>
        <v>9.4948695725793897E-3</v>
      </c>
      <c r="H762" s="42">
        <f>_xll.qlCalendarAdvance(Calendar,$H761,B762,"f",FALSE)</f>
        <v>45153</v>
      </c>
      <c r="I762" s="139">
        <f>_xll.qlInterestRateIndexValueDate(Index1M,$H762)</f>
        <v>45155</v>
      </c>
      <c r="J762" s="144">
        <f>IFERROR(_xll.qlIndexFixing(Index1M,$H762,TRUE,_xll.ohTrigger(RecalcTrigger,Trigger1M)),NA())</f>
        <v>9.6630795480853737E-3</v>
      </c>
      <c r="K762" s="44">
        <f>IFERROR(_xll.qlIndexFixing(Index3M,H762,TRUE,_xll.ohTrigger(RecalcTrigger,Trigger3M)),NA())</f>
        <v>1.0815282241290204E-2</v>
      </c>
      <c r="L762" s="44">
        <f>IFERROR(_xll.qlIndexFixing(Index6M,$H762,TRUE,_xll.ohTrigger(RecalcTrigger,Trigger6M)),NA())</f>
        <v>1.2349031907067196E-2</v>
      </c>
      <c r="M762" s="145">
        <f>IFERROR(_xll.qlIndexFixing(Index1Y,$H762,TRUE,_xll.ohTrigger(RecalcTrigger,Trigger1Y)),NA())</f>
        <v>1.3954988110146829E-2</v>
      </c>
      <c r="N762" s="144">
        <f>IFERROR(_xll.qlIndexFixing(ONIndex1M,I762,TRUE,_xll.ohTrigger(RecalcTrigger,Trigger1M)),NA())</f>
        <v>9.5660447714340791E-3</v>
      </c>
      <c r="O762" s="44">
        <f>IFERROR(_xll.qlIndexFixing(ONIndex3M,I762,TRUE,_xll.ohTrigger(RecalcTrigger,Trigger3M)),NA())</f>
        <v>1.0476873342319948E-2</v>
      </c>
      <c r="P762" s="44">
        <f>IFERROR(_xll.qlIndexFixing(ONIndex6M,I762,TRUE,_xll.ohTrigger(RecalcTrigger,Trigger6M)),NA())</f>
        <v>1.169871631224062E-2</v>
      </c>
      <c r="Q762" s="145">
        <f>IFERROR(_xll.qlIndexFixing(ONIndex1Y,I762,TRUE,_xll.ohTrigger(RecalcTrigger,Trigger1Y)),NA())</f>
        <v>1.2681636769587001E-2</v>
      </c>
    </row>
    <row r="763" spans="2:17" x14ac:dyDescent="0.2">
      <c r="B763" s="39" t="s">
        <v>42</v>
      </c>
      <c r="D763" s="42">
        <f>_xll.qlCalendarAdvance(Calendar,$D762,B763,"f",FALSE)</f>
        <v>45160</v>
      </c>
      <c r="E763" s="139">
        <f>_xll.qlInterestRateIndexValueDate(IndexON,D763)</f>
        <v>45160</v>
      </c>
      <c r="F763" s="155">
        <f>IFERROR(_xll.qlIndexFixing(IndexON,D763,TRUE,_xll.ohTrigger(RecalcTrigger,TriggerON)),NA())</f>
        <v>9.5503224537463183E-3</v>
      </c>
      <c r="H763" s="42">
        <f>_xll.qlCalendarAdvance(Calendar,$H762,B763,"f",FALSE)</f>
        <v>45160</v>
      </c>
      <c r="I763" s="139">
        <f>_xll.qlInterestRateIndexValueDate(Index1M,$H763)</f>
        <v>45162</v>
      </c>
      <c r="J763" s="144">
        <f>IFERROR(_xll.qlIndexFixing(Index1M,$H763,TRUE,_xll.ohTrigger(RecalcTrigger,Trigger1M)),NA())</f>
        <v>9.7195755945689299E-3</v>
      </c>
      <c r="K763" s="44">
        <f>IFERROR(_xll.qlIndexFixing(Index3M,H763,TRUE,_xll.ohTrigger(RecalcTrigger,Trigger3M)),NA())</f>
        <v>1.0869741067314585E-2</v>
      </c>
      <c r="L763" s="44">
        <f>IFERROR(_xll.qlIndexFixing(Index6M,$H763,TRUE,_xll.ohTrigger(RecalcTrigger,Trigger6M)),NA())</f>
        <v>1.2396458590434409E-2</v>
      </c>
      <c r="M763" s="145">
        <f>IFERROR(_xll.qlIndexFixing(Index1Y,$H763,TRUE,_xll.ohTrigger(RecalcTrigger,Trigger1Y)),NA())</f>
        <v>1.4000197136160925E-2</v>
      </c>
      <c r="N763" s="144">
        <f>IFERROR(_xll.qlIndexFixing(ONIndex1M,I763,TRUE,_xll.ohTrigger(RecalcTrigger,Trigger1M)),NA())</f>
        <v>9.6228436097867132E-3</v>
      </c>
      <c r="O763" s="44">
        <f>IFERROR(_xll.qlIndexFixing(ONIndex3M,I763,TRUE,_xll.ohTrigger(RecalcTrigger,Trigger3M)),NA())</f>
        <v>1.0531905096993199E-2</v>
      </c>
      <c r="P763" s="44">
        <f>IFERROR(_xll.qlIndexFixing(ONIndex6M,I763,TRUE,_xll.ohTrigger(RecalcTrigger,Trigger6M)),NA())</f>
        <v>1.1749605046347256E-2</v>
      </c>
      <c r="Q763" s="145">
        <f>IFERROR(_xll.qlIndexFixing(ONIndex1Y,I763,TRUE,_xll.ohTrigger(RecalcTrigger,Trigger1Y)),NA())</f>
        <v>1.27300317817447E-2</v>
      </c>
    </row>
    <row r="764" spans="2:17" x14ac:dyDescent="0.2">
      <c r="B764" s="39" t="s">
        <v>42</v>
      </c>
      <c r="D764" s="42">
        <f>_xll.qlCalendarAdvance(Calendar,$D763,B764,"f",FALSE)</f>
        <v>45167</v>
      </c>
      <c r="E764" s="139">
        <f>_xll.qlInterestRateIndexValueDate(IndexON,D764)</f>
        <v>45167</v>
      </c>
      <c r="F764" s="155">
        <f>IFERROR(_xll.qlIndexFixing(IndexON,D764,TRUE,_xll.ohTrigger(RecalcTrigger,TriggerON)),NA())</f>
        <v>9.6056991090875954E-3</v>
      </c>
      <c r="H764" s="42">
        <f>_xll.qlCalendarAdvance(Calendar,$H763,B764,"f",FALSE)</f>
        <v>45167</v>
      </c>
      <c r="I764" s="139">
        <f>_xll.qlInterestRateIndexValueDate(Index1M,$H764)</f>
        <v>45169</v>
      </c>
      <c r="J764" s="144">
        <f>IFERROR(_xll.qlIndexFixing(Index1M,$H764,TRUE,_xll.ohTrigger(RecalcTrigger,Trigger1M)),NA())</f>
        <v>9.7634512900994924E-3</v>
      </c>
      <c r="K764" s="44">
        <f>IFERROR(_xll.qlIndexFixing(Index3M,H764,TRUE,_xll.ohTrigger(RecalcTrigger,Trigger3M)),NA())</f>
        <v>1.0920052081650325E-2</v>
      </c>
      <c r="L764" s="44">
        <f>IFERROR(_xll.qlIndexFixing(Index6M,$H764,TRUE,_xll.ohTrigger(RecalcTrigger,Trigger6M)),NA())</f>
        <v>1.2429653708995559E-2</v>
      </c>
      <c r="M764" s="145">
        <f>IFERROR(_xll.qlIndexFixing(Index1Y,$H764,TRUE,_xll.ohTrigger(RecalcTrigger,Trigger1Y)),NA())</f>
        <v>1.4035066890324943E-2</v>
      </c>
      <c r="N764" s="144">
        <f>IFERROR(_xll.qlIndexFixing(ONIndex1M,I764,TRUE,_xll.ohTrigger(RecalcTrigger,Trigger1M)),NA())</f>
        <v>9.6794320379700594E-3</v>
      </c>
      <c r="O764" s="44">
        <f>IFERROR(_xll.qlIndexFixing(ONIndex3M,I764,TRUE,_xll.ohTrigger(RecalcTrigger,Trigger3M)),NA())</f>
        <v>1.0586821908011856E-2</v>
      </c>
      <c r="P764" s="44">
        <f>IFERROR(_xll.qlIndexFixing(ONIndex6M,I764,TRUE,_xll.ohTrigger(RecalcTrigger,Trigger6M)),NA())</f>
        <v>1.1800193800173275E-2</v>
      </c>
      <c r="Q764" s="145">
        <f>IFERROR(_xll.qlIndexFixing(ONIndex1Y,I764,TRUE,_xll.ohTrigger(RecalcTrigger,Trigger1Y)),NA())</f>
        <v>1.2778274356879393E-2</v>
      </c>
    </row>
    <row r="765" spans="2:17" x14ac:dyDescent="0.2">
      <c r="B765" s="39" t="s">
        <v>42</v>
      </c>
      <c r="D765" s="42">
        <f>_xll.qlCalendarAdvance(Calendar,$D764,B765,"f",FALSE)</f>
        <v>45174</v>
      </c>
      <c r="E765" s="139">
        <f>_xll.qlInterestRateIndexValueDate(IndexON,D765)</f>
        <v>45174</v>
      </c>
      <c r="F765" s="155">
        <f>IFERROR(_xll.qlIndexFixing(IndexON,D765,TRUE,_xll.ohTrigger(RecalcTrigger,TriggerON)),NA())</f>
        <v>9.6609981132633749E-3</v>
      </c>
      <c r="H765" s="42">
        <f>_xll.qlCalendarAdvance(Calendar,$H764,B765,"f",FALSE)</f>
        <v>45174</v>
      </c>
      <c r="I765" s="139">
        <f>_xll.qlInterestRateIndexValueDate(Index1M,$H765)</f>
        <v>45176</v>
      </c>
      <c r="J765" s="144">
        <f>IFERROR(_xll.qlIndexFixing(Index1M,$H765,TRUE,_xll.ohTrigger(RecalcTrigger,Trigger1M)),NA())</f>
        <v>9.8319188103515587E-3</v>
      </c>
      <c r="K765" s="44">
        <f>IFERROR(_xll.qlIndexFixing(Index3M,H765,TRUE,_xll.ohTrigger(RecalcTrigger,Trigger3M)),NA())</f>
        <v>1.0974265835669112E-2</v>
      </c>
      <c r="L765" s="44">
        <f>IFERROR(_xll.qlIndexFixing(Index6M,$H765,TRUE,_xll.ohTrigger(RecalcTrigger,Trigger6M)),NA())</f>
        <v>1.2476636533253453E-2</v>
      </c>
      <c r="M765" s="145">
        <f>IFERROR(_xll.qlIndexFixing(Index1Y,$H765,TRUE,_xll.ohTrigger(RecalcTrigger,Trigger1Y)),NA())</f>
        <v>1.4090178641299612E-2</v>
      </c>
      <c r="N765" s="144">
        <f>IFERROR(_xll.qlIndexFixing(ONIndex1M,I765,TRUE,_xll.ohTrigger(RecalcTrigger,Trigger1M)),NA())</f>
        <v>9.7358070330422208E-3</v>
      </c>
      <c r="O765" s="44">
        <f>IFERROR(_xll.qlIndexFixing(ONIndex3M,I765,TRUE,_xll.ohTrigger(RecalcTrigger,Trigger3M)),NA())</f>
        <v>1.0641621926215095E-2</v>
      </c>
      <c r="P765" s="44">
        <f>IFERROR(_xll.qlIndexFixing(ONIndex6M,I765,TRUE,_xll.ohTrigger(RecalcTrigger,Trigger6M)),NA())</f>
        <v>1.1850478971160427E-2</v>
      </c>
      <c r="Q765" s="145">
        <f>IFERROR(_xll.qlIndexFixing(ONIndex1Y,I765,TRUE,_xll.ohTrigger(RecalcTrigger,Trigger1Y)),NA())</f>
        <v>1.2826362687956561E-2</v>
      </c>
    </row>
    <row r="766" spans="2:17" x14ac:dyDescent="0.2">
      <c r="B766" s="39" t="s">
        <v>42</v>
      </c>
      <c r="D766" s="42">
        <f>_xll.qlCalendarAdvance(Calendar,$D765,B766,"f",FALSE)</f>
        <v>45181</v>
      </c>
      <c r="E766" s="139">
        <f>_xll.qlInterestRateIndexValueDate(IndexON,D766)</f>
        <v>45181</v>
      </c>
      <c r="F766" s="155">
        <f>IFERROR(_xll.qlIndexFixing(IndexON,D766,TRUE,_xll.ohTrigger(RecalcTrigger,TriggerON)),NA())</f>
        <v>9.7162180413334909E-3</v>
      </c>
      <c r="H766" s="42">
        <f>_xll.qlCalendarAdvance(Calendar,$H765,B766,"f",FALSE)</f>
        <v>45181</v>
      </c>
      <c r="I766" s="139">
        <f>_xll.qlInterestRateIndexValueDate(Index1M,$H766)</f>
        <v>45183</v>
      </c>
      <c r="J766" s="144">
        <f>IFERROR(_xll.qlIndexFixing(Index1M,$H766,TRUE,_xll.ohTrigger(RecalcTrigger,Trigger1M)),NA())</f>
        <v>9.8877599226732116E-3</v>
      </c>
      <c r="K766" s="44">
        <f>IFERROR(_xll.qlIndexFixing(Index3M,H766,TRUE,_xll.ohTrigger(RecalcTrigger,Trigger3M)),NA())</f>
        <v>1.1028350491992727E-2</v>
      </c>
      <c r="L766" s="44">
        <f>IFERROR(_xll.qlIndexFixing(Index6M,$H766,TRUE,_xll.ohTrigger(RecalcTrigger,Trigger6M)),NA())</f>
        <v>1.2523381976979411E-2</v>
      </c>
      <c r="M766" s="145">
        <f>IFERROR(_xll.qlIndexFixing(Index1Y,$H766,TRUE,_xll.ohTrigger(RecalcTrigger,Trigger1Y)),NA())</f>
        <v>1.4134950991330511E-2</v>
      </c>
      <c r="N766" s="144">
        <f>IFERROR(_xll.qlIndexFixing(ONIndex1M,I766,TRUE,_xll.ohTrigger(RecalcTrigger,Trigger1M)),NA())</f>
        <v>9.791965572301109E-3</v>
      </c>
      <c r="O766" s="44">
        <f>IFERROR(_xll.qlIndexFixing(ONIndex3M,I766,TRUE,_xll.ohTrigger(RecalcTrigger,Trigger3M)),NA())</f>
        <v>1.0696303302282217E-2</v>
      </c>
      <c r="P766" s="44">
        <f>IFERROR(_xll.qlIndexFixing(ONIndex6M,I766,TRUE,_xll.ohTrigger(RecalcTrigger,Trigger6M)),NA())</f>
        <v>1.1900456956510652E-2</v>
      </c>
      <c r="Q766" s="145">
        <f>IFERROR(_xll.qlIndexFixing(ONIndex1Y,I766,TRUE,_xll.ohTrigger(RecalcTrigger,Trigger1Y)),NA())</f>
        <v>1.2874294967781807E-2</v>
      </c>
    </row>
    <row r="767" spans="2:17" x14ac:dyDescent="0.2">
      <c r="B767" s="39" t="s">
        <v>42</v>
      </c>
      <c r="D767" s="42">
        <f>_xll.qlCalendarAdvance(Calendar,$D766,B767,"f",FALSE)</f>
        <v>45188</v>
      </c>
      <c r="E767" s="139">
        <f>_xll.qlInterestRateIndexValueDate(IndexON,D767)</f>
        <v>45188</v>
      </c>
      <c r="F767" s="155">
        <f>IFERROR(_xll.qlIndexFixing(IndexON,D767,TRUE,_xll.ohTrigger(RecalcTrigger,TriggerON)),NA())</f>
        <v>9.7713574678781612E-3</v>
      </c>
      <c r="H767" s="42">
        <f>_xll.qlCalendarAdvance(Calendar,$H766,B767,"f",FALSE)</f>
        <v>45188</v>
      </c>
      <c r="I767" s="139">
        <f>_xll.qlInterestRateIndexValueDate(Index1M,$H767)</f>
        <v>45190</v>
      </c>
      <c r="J767" s="144">
        <f>IFERROR(_xll.qlIndexFixing(Index1M,$H767,TRUE,_xll.ohTrigger(RecalcTrigger,Trigger1M)),NA())</f>
        <v>9.9433766665435463E-3</v>
      </c>
      <c r="K767" s="44">
        <f>IFERROR(_xll.qlIndexFixing(Index3M,H767,TRUE,_xll.ohTrigger(RecalcTrigger,Trigger3M)),NA())</f>
        <v>1.1082304191000142E-2</v>
      </c>
      <c r="L767" s="44">
        <f>IFERROR(_xll.qlIndexFixing(Index6M,$H767,TRUE,_xll.ohTrigger(RecalcTrigger,Trigger6M)),NA())</f>
        <v>1.2569897681406575E-2</v>
      </c>
      <c r="M767" s="145">
        <f>IFERROR(_xll.qlIndexFixing(Index1Y,$H767,TRUE,_xll.ohTrigger(RecalcTrigger,Trigger1Y)),NA())</f>
        <v>1.4179577677041888E-2</v>
      </c>
      <c r="N767" s="144">
        <f>IFERROR(_xll.qlIndexFixing(ONIndex1M,I767,TRUE,_xll.ohTrigger(RecalcTrigger,Trigger1M)),NA())</f>
        <v>9.8479046331245712E-3</v>
      </c>
      <c r="O767" s="44">
        <f>IFERROR(_xll.qlIndexFixing(ONIndex3M,I767,TRUE,_xll.ohTrigger(RecalcTrigger,Trigger3M)),NA())</f>
        <v>1.0750864186972464E-2</v>
      </c>
      <c r="P767" s="44">
        <f>IFERROR(_xll.qlIndexFixing(ONIndex6M,I767,TRUE,_xll.ohTrigger(RecalcTrigger,Trigger6M)),NA())</f>
        <v>1.1950124153585762E-2</v>
      </c>
      <c r="Q767" s="145">
        <f>IFERROR(_xll.qlIndexFixing(ONIndex1Y,I767,TRUE,_xll.ohTrigger(RecalcTrigger,Trigger1Y)),NA())</f>
        <v>1.2922069389080804E-2</v>
      </c>
    </row>
    <row r="768" spans="2:17" x14ac:dyDescent="0.2">
      <c r="B768" s="39" t="s">
        <v>42</v>
      </c>
      <c r="D768" s="42">
        <f>_xll.qlCalendarAdvance(Calendar,$D767,B768,"f",FALSE)</f>
        <v>45195</v>
      </c>
      <c r="E768" s="139">
        <f>_xll.qlInterestRateIndexValueDate(IndexON,D768)</f>
        <v>45195</v>
      </c>
      <c r="F768" s="155">
        <f>IFERROR(_xll.qlIndexFixing(IndexON,D768,TRUE,_xll.ohTrigger(RecalcTrigger,TriggerON)),NA())</f>
        <v>9.8264149677174117E-3</v>
      </c>
      <c r="H768" s="42">
        <f>_xll.qlCalendarAdvance(Calendar,$H767,B768,"f",FALSE)</f>
        <v>45195</v>
      </c>
      <c r="I768" s="139">
        <f>_xll.qlInterestRateIndexValueDate(Index1M,$H768)</f>
        <v>45197</v>
      </c>
      <c r="J768" s="144">
        <f>IFERROR(_xll.qlIndexFixing(Index1M,$H768,TRUE,_xll.ohTrigger(RecalcTrigger,Trigger1M)),NA())</f>
        <v>9.9987660133576961E-3</v>
      </c>
      <c r="K768" s="44">
        <f>IFERROR(_xll.qlIndexFixing(Index3M,H768,TRUE,_xll.ohTrigger(RecalcTrigger,Trigger3M)),NA())</f>
        <v>1.1136124838437796E-2</v>
      </c>
      <c r="L768" s="44">
        <f>IFERROR(_xll.qlIndexFixing(Index6M,$H768,TRUE,_xll.ohTrigger(RecalcTrigger,Trigger6M)),NA())</f>
        <v>1.2616191398496217E-2</v>
      </c>
      <c r="M768" s="145">
        <f>IFERROR(_xll.qlIndexFixing(Index1Y,$H768,TRUE,_xll.ohTrigger(RecalcTrigger,Trigger1Y)),NA())</f>
        <v>1.4224058669044864E-2</v>
      </c>
      <c r="N768" s="144">
        <f>IFERROR(_xll.qlIndexFixing(ONIndex1M,I768,TRUE,_xll.ohTrigger(RecalcTrigger,Trigger1M)),NA())</f>
        <v>9.9036211925707107E-3</v>
      </c>
      <c r="O768" s="44">
        <f>IFERROR(_xll.qlIndexFixing(ONIndex3M,I768,TRUE,_xll.ohTrigger(RecalcTrigger,Trigger3M)),NA())</f>
        <v>1.0805302730965138E-2</v>
      </c>
      <c r="P768" s="44">
        <f>IFERROR(_xll.qlIndexFixing(ONIndex6M,I768,TRUE,_xll.ohTrigger(RecalcTrigger,Trigger6M)),NA())</f>
        <v>1.1999476959667632E-2</v>
      </c>
      <c r="Q768" s="145">
        <f>IFERROR(_xll.qlIndexFixing(ONIndex1Y,I768,TRUE,_xll.ohTrigger(RecalcTrigger,Trigger1Y)),NA())</f>
        <v>1.2969684144739091E-2</v>
      </c>
    </row>
    <row r="769" spans="2:17" x14ac:dyDescent="0.2">
      <c r="B769" s="39" t="s">
        <v>42</v>
      </c>
      <c r="D769" s="42">
        <f>_xll.qlCalendarAdvance(Calendar,$D768,B769,"f",FALSE)</f>
        <v>45202</v>
      </c>
      <c r="E769" s="139">
        <f>_xll.qlInterestRateIndexValueDate(IndexON,D769)</f>
        <v>45202</v>
      </c>
      <c r="F769" s="155">
        <f>IFERROR(_xll.qlIndexFixing(IndexON,D769,TRUE,_xll.ohTrigger(RecalcTrigger,TriggerON)),NA())</f>
        <v>9.8813891156712685E-3</v>
      </c>
      <c r="H769" s="42">
        <f>_xll.qlCalendarAdvance(Calendar,$H768,B769,"f",FALSE)</f>
        <v>45202</v>
      </c>
      <c r="I769" s="139">
        <f>_xll.qlInterestRateIndexValueDate(Index1M,$H769)</f>
        <v>45204</v>
      </c>
      <c r="J769" s="144">
        <f>IFERROR(_xll.qlIndexFixing(Index1M,$H769,TRUE,_xll.ohTrigger(RecalcTrigger,Trigger1M)),NA())</f>
        <v>1.0053924934460834E-2</v>
      </c>
      <c r="K769" s="44">
        <f>IFERROR(_xll.qlIndexFixing(Index3M,H769,TRUE,_xll.ohTrigger(RecalcTrigger,Trigger3M)),NA())</f>
        <v>1.1193790329503454E-2</v>
      </c>
      <c r="L769" s="44">
        <f>IFERROR(_xll.qlIndexFixing(Index6M,$H769,TRUE,_xll.ohTrigger(RecalcTrigger,Trigger6M)),NA())</f>
        <v>1.2665714824986209E-2</v>
      </c>
      <c r="M769" s="145">
        <f>IFERROR(_xll.qlIndexFixing(Index1Y,$H769,TRUE,_xll.ohTrigger(RecalcTrigger,Trigger1Y)),NA())</f>
        <v>1.4268393952019303E-2</v>
      </c>
      <c r="N769" s="144">
        <f>IFERROR(_xll.qlIndexFixing(ONIndex1M,I769,TRUE,_xll.ohTrigger(RecalcTrigger,Trigger1M)),NA())</f>
        <v>9.9591122279374389E-3</v>
      </c>
      <c r="O769" s="44">
        <f>IFERROR(_xll.qlIndexFixing(ONIndex3M,I769,TRUE,_xll.ohTrigger(RecalcTrigger,Trigger3M)),NA())</f>
        <v>1.0859617085099416E-2</v>
      </c>
      <c r="P769" s="44">
        <f>IFERROR(_xll.qlIndexFixing(ONIndex6M,I769,TRUE,_xll.ohTrigger(RecalcTrigger,Trigger6M)),NA())</f>
        <v>1.2048511772118076E-2</v>
      </c>
      <c r="Q769" s="145">
        <f>IFERROR(_xll.qlIndexFixing(ONIndex1Y,I769,TRUE,_xll.ohTrigger(RecalcTrigger,Trigger1Y)),NA())</f>
        <v>1.3017137427642211E-2</v>
      </c>
    </row>
    <row r="770" spans="2:17" x14ac:dyDescent="0.2">
      <c r="B770" s="39" t="s">
        <v>42</v>
      </c>
      <c r="D770" s="42">
        <f>_xll.qlCalendarAdvance(Calendar,$D769,B770,"f",FALSE)</f>
        <v>45209</v>
      </c>
      <c r="E770" s="139">
        <f>_xll.qlInterestRateIndexValueDate(IndexON,D770)</f>
        <v>45209</v>
      </c>
      <c r="F770" s="155">
        <f>IFERROR(_xll.qlIndexFixing(IndexON,D770,TRUE,_xll.ohTrigger(RecalcTrigger,TriggerON)),NA())</f>
        <v>9.9362784863998854E-3</v>
      </c>
      <c r="H770" s="42">
        <f>_xll.qlCalendarAdvance(Calendar,$H769,B770,"f",FALSE)</f>
        <v>45209</v>
      </c>
      <c r="I770" s="139">
        <f>_xll.qlInterestRateIndexValueDate(Index1M,$H770)</f>
        <v>45211</v>
      </c>
      <c r="J770" s="144">
        <f>IFERROR(_xll.qlIndexFixing(Index1M,$H770,TRUE,_xll.ohTrigger(RecalcTrigger,Trigger1M)),NA())</f>
        <v>1.0108850401155667E-2</v>
      </c>
      <c r="K770" s="44">
        <f>IFERROR(_xll.qlIndexFixing(Index3M,H770,TRUE,_xll.ohTrigger(RecalcTrigger,Trigger3M)),NA())</f>
        <v>1.1247324502758701E-2</v>
      </c>
      <c r="L770" s="44">
        <f>IFERROR(_xll.qlIndexFixing(Index6M,$H770,TRUE,_xll.ohTrigger(RecalcTrigger,Trigger6M)),NA())</f>
        <v>1.2711579395190445E-2</v>
      </c>
      <c r="M770" s="145">
        <f>IFERROR(_xll.qlIndexFixing(Index1Y,$H770,TRUE,_xll.ohTrigger(RecalcTrigger,Trigger1Y)),NA())</f>
        <v>1.4312583524717504E-2</v>
      </c>
      <c r="N770" s="144">
        <f>IFERROR(_xll.qlIndexFixing(ONIndex1M,I770,TRUE,_xll.ohTrigger(RecalcTrigger,Trigger1M)),NA())</f>
        <v>1.0014374716362795E-2</v>
      </c>
      <c r="O770" s="44">
        <f>IFERROR(_xll.qlIndexFixing(ONIndex3M,I770,TRUE,_xll.ohTrigger(RecalcTrigger,Trigger3M)),NA())</f>
        <v>1.0913805400134535E-2</v>
      </c>
      <c r="P770" s="44">
        <f>IFERROR(_xll.qlIndexFixing(ONIndex6M,I770,TRUE,_xll.ohTrigger(RecalcTrigger,Trigger6M)),NA())</f>
        <v>1.2097224988139033E-2</v>
      </c>
      <c r="Q770" s="145">
        <f>IFERROR(_xll.qlIndexFixing(ONIndex1Y,I770,TRUE,_xll.ohTrigger(RecalcTrigger,Trigger1Y)),NA())</f>
        <v>1.3064427430515835E-2</v>
      </c>
    </row>
    <row r="771" spans="2:17" x14ac:dyDescent="0.2">
      <c r="B771" s="39" t="s">
        <v>42</v>
      </c>
      <c r="D771" s="42">
        <f>_xll.qlCalendarAdvance(Calendar,$D770,B771,"f",FALSE)</f>
        <v>45216</v>
      </c>
      <c r="E771" s="139">
        <f>_xll.qlInterestRateIndexValueDate(IndexON,D771)</f>
        <v>45216</v>
      </c>
      <c r="F771" s="155">
        <f>IFERROR(_xll.qlIndexFixing(IndexON,D771,TRUE,_xll.ohTrigger(RecalcTrigger,TriggerON)),NA())</f>
        <v>9.9910816548831605E-3</v>
      </c>
      <c r="H771" s="42">
        <f>_xll.qlCalendarAdvance(Calendar,$H770,B771,"f",FALSE)</f>
        <v>45216</v>
      </c>
      <c r="I771" s="139">
        <f>_xll.qlInterestRateIndexValueDate(Index1M,$H771)</f>
        <v>45218</v>
      </c>
      <c r="J771" s="144">
        <f>IFERROR(_xll.qlIndexFixing(Index1M,$H771,TRUE,_xll.ohTrigger(RecalcTrigger,Trigger1M)),NA())</f>
        <v>1.0163539384694942E-2</v>
      </c>
      <c r="K771" s="44">
        <f>IFERROR(_xll.qlIndexFixing(Index3M,H771,TRUE,_xll.ohTrigger(RecalcTrigger,Trigger3M)),NA())</f>
        <v>1.130071342317115E-2</v>
      </c>
      <c r="L771" s="44">
        <f>IFERROR(_xll.qlIndexFixing(Index6M,$H771,TRUE,_xll.ohTrigger(RecalcTrigger,Trigger6M)),NA())</f>
        <v>1.2757246366849944E-2</v>
      </c>
      <c r="M771" s="145">
        <f>IFERROR(_xll.qlIndexFixing(Index1Y,$H771,TRUE,_xll.ohTrigger(RecalcTrigger,Trigger1Y)),NA())</f>
        <v>1.43566273999666E-2</v>
      </c>
      <c r="N771" s="144">
        <f>IFERROR(_xll.qlIndexFixing(ONIndex1M,I771,TRUE,_xll.ohTrigger(RecalcTrigger,Trigger1M)),NA())</f>
        <v>1.0069405635064754E-2</v>
      </c>
      <c r="O771" s="44">
        <f>IFERROR(_xll.qlIndexFixing(ONIndex3M,I771,TRUE,_xll.ohTrigger(RecalcTrigger,Trigger3M)),NA())</f>
        <v>1.0967865826749801E-2</v>
      </c>
      <c r="P771" s="44">
        <f>IFERROR(_xll.qlIndexFixing(ONIndex6M,I771,TRUE,_xll.ohTrigger(RecalcTrigger,Trigger6M)),NA())</f>
        <v>1.2145613005252187E-2</v>
      </c>
      <c r="Q771" s="145">
        <f>IFERROR(_xll.qlIndexFixing(ONIndex1Y,I771,TRUE,_xll.ohTrigger(RecalcTrigger,Trigger1Y)),NA())</f>
        <v>1.3111552346165567E-2</v>
      </c>
    </row>
    <row r="772" spans="2:17" x14ac:dyDescent="0.2">
      <c r="B772" s="39" t="s">
        <v>42</v>
      </c>
      <c r="D772" s="42">
        <f>_xll.qlCalendarAdvance(Calendar,$D771,B772,"f",FALSE)</f>
        <v>45223</v>
      </c>
      <c r="E772" s="139">
        <f>_xll.qlInterestRateIndexValueDate(IndexON,D772)</f>
        <v>45223</v>
      </c>
      <c r="F772" s="155">
        <f>IFERROR(_xll.qlIndexFixing(IndexON,D772,TRUE,_xll.ohTrigger(RecalcTrigger,TriggerON)),NA())</f>
        <v>1.0045797195701311E-2</v>
      </c>
      <c r="H772" s="42">
        <f>_xll.qlCalendarAdvance(Calendar,$H771,B772,"f",FALSE)</f>
        <v>45223</v>
      </c>
      <c r="I772" s="139">
        <f>_xll.qlInterestRateIndexValueDate(Index1M,$H772)</f>
        <v>45225</v>
      </c>
      <c r="J772" s="144">
        <f>IFERROR(_xll.qlIndexFixing(Index1M,$H772,TRUE,_xll.ohTrigger(RecalcTrigger,Trigger1M)),NA())</f>
        <v>1.0217988856293936E-2</v>
      </c>
      <c r="K772" s="44">
        <f>IFERROR(_xll.qlIndexFixing(Index3M,H772,TRUE,_xll.ohTrigger(RecalcTrigger,Trigger3M)),NA())</f>
        <v>1.1353952940374664E-2</v>
      </c>
      <c r="L772" s="44">
        <f>IFERROR(_xll.qlIndexFixing(Index6M,$H772,TRUE,_xll.ohTrigger(RecalcTrigger,Trigger6M)),NA())</f>
        <v>1.2802723886091535E-2</v>
      </c>
      <c r="M772" s="145">
        <f>IFERROR(_xll.qlIndexFixing(Index1Y,$H772,TRUE,_xll.ohTrigger(RecalcTrigger,Trigger1Y)),NA())</f>
        <v>1.4400525604672677E-2</v>
      </c>
      <c r="N772" s="144">
        <f>IFERROR(_xll.qlIndexFixing(ONIndex1M,I772,TRUE,_xll.ohTrigger(RecalcTrigger,Trigger1M)),NA())</f>
        <v>1.0124201961341228E-2</v>
      </c>
      <c r="O772" s="44">
        <f>IFERROR(_xll.qlIndexFixing(ONIndex3M,I772,TRUE,_xll.ohTrigger(RecalcTrigger,Trigger3M)),NA())</f>
        <v>1.1021796515624516E-2</v>
      </c>
      <c r="P772" s="44">
        <f>IFERROR(_xll.qlIndexFixing(ONIndex6M,I772,TRUE,_xll.ohTrigger(RecalcTrigger,Trigger6M)),NA())</f>
        <v>1.2193672220419671E-2</v>
      </c>
      <c r="Q772" s="145">
        <f>IFERROR(_xll.qlIndexFixing(ONIndex1Y,I772,TRUE,_xll.ohTrigger(RecalcTrigger,Trigger1Y)),NA())</f>
        <v>1.315851036747695E-2</v>
      </c>
    </row>
    <row r="773" spans="2:17" x14ac:dyDescent="0.2">
      <c r="B773" s="39" t="s">
        <v>42</v>
      </c>
      <c r="D773" s="42">
        <f>_xll.qlCalendarAdvance(Calendar,$D772,B773,"f",FALSE)</f>
        <v>45230</v>
      </c>
      <c r="E773" s="139">
        <f>_xll.qlInterestRateIndexValueDate(IndexON,D773)</f>
        <v>45230</v>
      </c>
      <c r="F773" s="155">
        <f>IFERROR(_xll.qlIndexFixing(IndexON,D773,TRUE,_xll.ohTrigger(RecalcTrigger,TriggerON)),NA())</f>
        <v>1.0100423683834236E-2</v>
      </c>
      <c r="H773" s="42">
        <f>_xll.qlCalendarAdvance(Calendar,$H772,B773,"f",FALSE)</f>
        <v>45230</v>
      </c>
      <c r="I773" s="139">
        <f>_xll.qlInterestRateIndexValueDate(Index1M,$H773)</f>
        <v>45232</v>
      </c>
      <c r="J773" s="144">
        <f>IFERROR(_xll.qlIndexFixing(Index1M,$H773,TRUE,_xll.ohTrigger(RecalcTrigger,Trigger1M)),NA())</f>
        <v>1.0272195787117966E-2</v>
      </c>
      <c r="K773" s="44">
        <f>IFERROR(_xll.qlIndexFixing(Index3M,H773,TRUE,_xll.ohTrigger(RecalcTrigger,Trigger3M)),NA())</f>
        <v>1.1407038879634771E-2</v>
      </c>
      <c r="L773" s="44">
        <f>IFERROR(_xll.qlIndexFixing(Index6M,$H773,TRUE,_xll.ohTrigger(RecalcTrigger,Trigger6M)),NA())</f>
        <v>1.2844609243962911E-2</v>
      </c>
      <c r="M773" s="145">
        <f>IFERROR(_xll.qlIndexFixing(Index1Y,$H773,TRUE,_xll.ohTrigger(RecalcTrigger,Trigger1Y)),NA())</f>
        <v>1.4444278179822514E-2</v>
      </c>
      <c r="N773" s="144">
        <f>IFERROR(_xll.qlIndexFixing(ONIndex1M,I773,TRUE,_xll.ohTrigger(RecalcTrigger,Trigger1M)),NA())</f>
        <v>1.0178760672330256E-2</v>
      </c>
      <c r="O773" s="44">
        <f>IFERROR(_xll.qlIndexFixing(ONIndex3M,I773,TRUE,_xll.ohTrigger(RecalcTrigger,Trigger3M)),NA())</f>
        <v>1.1075595617677791E-2</v>
      </c>
      <c r="P773" s="44">
        <f>IFERROR(_xll.qlIndexFixing(ONIndex6M,I773,TRUE,_xll.ohTrigger(RecalcTrigger,Trigger6M)),NA())</f>
        <v>1.2241399031243105E-2</v>
      </c>
      <c r="Q773" s="145">
        <f>IFERROR(_xll.qlIndexFixing(ONIndex1Y,I773,TRUE,_xll.ohTrigger(RecalcTrigger,Trigger1Y)),NA())</f>
        <v>1.3205299687255589E-2</v>
      </c>
    </row>
    <row r="774" spans="2:17" x14ac:dyDescent="0.2">
      <c r="B774" s="39" t="s">
        <v>42</v>
      </c>
      <c r="D774" s="42">
        <f>_xll.qlCalendarAdvance(Calendar,$D773,B774,"f",FALSE)</f>
        <v>45237</v>
      </c>
      <c r="E774" s="139">
        <f>_xll.qlInterestRateIndexValueDate(IndexON,D774)</f>
        <v>45237</v>
      </c>
      <c r="F774" s="155">
        <f>IFERROR(_xll.qlIndexFixing(IndexON,D774,TRUE,_xll.ohTrigger(RecalcTrigger,TriggerON)),NA())</f>
        <v>1.0154959693862153E-2</v>
      </c>
      <c r="H774" s="42">
        <f>_xll.qlCalendarAdvance(Calendar,$H773,B774,"f",FALSE)</f>
        <v>45237</v>
      </c>
      <c r="I774" s="139">
        <f>_xll.qlInterestRateIndexValueDate(Index1M,$H774)</f>
        <v>45239</v>
      </c>
      <c r="J774" s="144">
        <f>IFERROR(_xll.qlIndexFixing(Index1M,$H774,TRUE,_xll.ohTrigger(RecalcTrigger,Trigger1M)),NA())</f>
        <v>1.0326157148294879E-2</v>
      </c>
      <c r="K774" s="44">
        <f>IFERROR(_xll.qlIndexFixing(Index3M,H774,TRUE,_xll.ohTrigger(RecalcTrigger,Trigger3M)),NA())</f>
        <v>1.1459967041853881E-2</v>
      </c>
      <c r="L774" s="44">
        <f>IFERROR(_xll.qlIndexFixing(Index6M,$H774,TRUE,_xll.ohTrigger(RecalcTrigger,Trigger6M)),NA())</f>
        <v>1.2889740029483048E-2</v>
      </c>
      <c r="M774" s="145">
        <f>IFERROR(_xll.qlIndexFixing(Index1Y,$H774,TRUE,_xll.ohTrigger(RecalcTrigger,Trigger1Y)),NA())</f>
        <v>1.4487885180487927E-2</v>
      </c>
      <c r="N774" s="144">
        <f>IFERROR(_xll.qlIndexFixing(ONIndex1M,I774,TRUE,_xll.ohTrigger(RecalcTrigger,Trigger1M)),NA())</f>
        <v>1.0233078745329749E-2</v>
      </c>
      <c r="O774" s="44">
        <f>IFERROR(_xll.qlIndexFixing(ONIndex3M,I774,TRUE,_xll.ohTrigger(RecalcTrigger,Trigger3M)),NA())</f>
        <v>1.1129261283508995E-2</v>
      </c>
      <c r="P774" s="44">
        <f>IFERROR(_xll.qlIndexFixing(ONIndex6M,I774,TRUE,_xll.ohTrigger(RecalcTrigger,Trigger6M)),NA())</f>
        <v>1.228878983492443E-2</v>
      </c>
      <c r="Q774" s="145">
        <f>IFERROR(_xll.qlIndexFixing(ONIndex1Y,I774,TRUE,_xll.ohTrigger(RecalcTrigger,Trigger1Y)),NA())</f>
        <v>1.3251918498227155E-2</v>
      </c>
    </row>
    <row r="775" spans="2:17" x14ac:dyDescent="0.2">
      <c r="B775" s="39" t="s">
        <v>42</v>
      </c>
      <c r="D775" s="42">
        <f>_xll.qlCalendarAdvance(Calendar,$D774,B775,"f",FALSE)</f>
        <v>45244</v>
      </c>
      <c r="E775" s="139">
        <f>_xll.qlInterestRateIndexValueDate(IndexON,D775)</f>
        <v>45244</v>
      </c>
      <c r="F775" s="155">
        <f>IFERROR(_xll.qlIndexFixing(IndexON,D775,TRUE,_xll.ohTrigger(RecalcTrigger,TriggerON)),NA())</f>
        <v>1.0209403800605088E-2</v>
      </c>
      <c r="H775" s="42">
        <f>_xll.qlCalendarAdvance(Calendar,$H774,B775,"f",FALSE)</f>
        <v>45244</v>
      </c>
      <c r="I775" s="139">
        <f>_xll.qlInterestRateIndexValueDate(Index1M,$H775)</f>
        <v>45246</v>
      </c>
      <c r="J775" s="144">
        <f>IFERROR(_xll.qlIndexFixing(Index1M,$H775,TRUE,_xll.ohTrigger(RecalcTrigger,Trigger1M)),NA())</f>
        <v>1.0379869910910056E-2</v>
      </c>
      <c r="K775" s="44">
        <f>IFERROR(_xll.qlIndexFixing(Index3M,H775,TRUE,_xll.ohTrigger(RecalcTrigger,Trigger3M)),NA())</f>
        <v>1.1512733203562595E-2</v>
      </c>
      <c r="L775" s="44">
        <f>IFERROR(_xll.qlIndexFixing(Index6M,$H775,TRUE,_xll.ohTrigger(RecalcTrigger,Trigger6M)),NA())</f>
        <v>1.2934706192127414E-2</v>
      </c>
      <c r="M775" s="145">
        <f>IFERROR(_xll.qlIndexFixing(Index1Y,$H775,TRUE,_xll.ohTrigger(RecalcTrigger,Trigger1Y)),NA())</f>
        <v>1.4531346675827292E-2</v>
      </c>
      <c r="N775" s="144">
        <f>IFERROR(_xll.qlIndexFixing(ONIndex1M,I775,TRUE,_xll.ohTrigger(RecalcTrigger,Trigger1M)),NA())</f>
        <v>1.0287153157477746E-2</v>
      </c>
      <c r="O775" s="44">
        <f>IFERROR(_xll.qlIndexFixing(ONIndex3M,I775,TRUE,_xll.ohTrigger(RecalcTrigger,Trigger3M)),NA())</f>
        <v>1.1182791663797431E-2</v>
      </c>
      <c r="P775" s="44">
        <f>IFERROR(_xll.qlIndexFixing(ONIndex6M,I775,TRUE,_xll.ohTrigger(RecalcTrigger,Trigger6M)),NA())</f>
        <v>1.233584102874552E-2</v>
      </c>
      <c r="Q775" s="145">
        <f>IFERROR(_xll.qlIndexFixing(ONIndex1Y,I775,TRUE,_xll.ohTrigger(RecalcTrigger,Trigger1Y)),NA())</f>
        <v>1.3298364993357126E-2</v>
      </c>
    </row>
    <row r="776" spans="2:17" x14ac:dyDescent="0.2">
      <c r="B776" s="39" t="s">
        <v>42</v>
      </c>
      <c r="D776" s="42">
        <f>_xll.qlCalendarAdvance(Calendar,$D775,B776,"f",FALSE)</f>
        <v>45251</v>
      </c>
      <c r="E776" s="139">
        <f>_xll.qlInterestRateIndexValueDate(IndexON,D776)</f>
        <v>45251</v>
      </c>
      <c r="F776" s="155">
        <f>IFERROR(_xll.qlIndexFixing(IndexON,D776,TRUE,_xll.ohTrigger(RecalcTrigger,TriggerON)),NA())</f>
        <v>1.0263754578883066E-2</v>
      </c>
      <c r="H776" s="42">
        <f>_xll.qlCalendarAdvance(Calendar,$H775,B776,"f",FALSE)</f>
        <v>45251</v>
      </c>
      <c r="I776" s="139">
        <f>_xll.qlInterestRateIndexValueDate(Index1M,$H776)</f>
        <v>45253</v>
      </c>
      <c r="J776" s="144">
        <f>IFERROR(_xll.qlIndexFixing(Index1M,$H776,TRUE,_xll.ohTrigger(RecalcTrigger,Trigger1M)),NA())</f>
        <v>1.0441222765191901E-2</v>
      </c>
      <c r="K776" s="44">
        <f>IFERROR(_xll.qlIndexFixing(Index3M,H776,TRUE,_xll.ohTrigger(RecalcTrigger,Trigger3M)),NA())</f>
        <v>1.1565333116924915E-2</v>
      </c>
      <c r="L776" s="44">
        <f>IFERROR(_xll.qlIndexFixing(Index6M,$H776,TRUE,_xll.ohTrigger(RecalcTrigger,Trigger6M)),NA())</f>
        <v>1.2979516369837362E-2</v>
      </c>
      <c r="M776" s="145">
        <f>IFERROR(_xll.qlIndexFixing(Index1Y,$H776,TRUE,_xll.ohTrigger(RecalcTrigger,Trigger1Y)),NA())</f>
        <v>1.4574662749090101E-2</v>
      </c>
      <c r="N776" s="144">
        <f>IFERROR(_xll.qlIndexFixing(ONIndex1M,I776,TRUE,_xll.ohTrigger(RecalcTrigger,Trigger1M)),NA())</f>
        <v>1.0340980885992224E-2</v>
      </c>
      <c r="O776" s="44">
        <f>IFERROR(_xll.qlIndexFixing(ONIndex3M,I776,TRUE,_xll.ohTrigger(RecalcTrigger,Trigger3M)),NA())</f>
        <v>1.123618490946221E-2</v>
      </c>
      <c r="P776" s="44">
        <f>IFERROR(_xll.qlIndexFixing(ONIndex6M,I776,TRUE,_xll.ohTrigger(RecalcTrigger,Trigger6M)),NA())</f>
        <v>1.2382549009988253E-2</v>
      </c>
      <c r="Q776" s="145">
        <f>IFERROR(_xll.qlIndexFixing(ONIndex1Y,I776,TRUE,_xll.ohTrigger(RecalcTrigger,Trigger1Y)),NA())</f>
        <v>1.334463736537117E-2</v>
      </c>
    </row>
    <row r="777" spans="2:17" x14ac:dyDescent="0.2">
      <c r="B777" s="39" t="s">
        <v>42</v>
      </c>
      <c r="D777" s="42">
        <f>_xll.qlCalendarAdvance(Calendar,$D776,B777,"f",FALSE)</f>
        <v>45258</v>
      </c>
      <c r="E777" s="139">
        <f>_xll.qlInterestRateIndexValueDate(IndexON,D777)</f>
        <v>45258</v>
      </c>
      <c r="F777" s="155">
        <f>IFERROR(_xll.qlIndexFixing(IndexON,D777,TRUE,_xll.ohTrigger(RecalcTrigger,TriggerON)),NA())</f>
        <v>1.0318010603436178E-2</v>
      </c>
      <c r="H777" s="42">
        <f>_xll.qlCalendarAdvance(Calendar,$H776,B777,"f",FALSE)</f>
        <v>45258</v>
      </c>
      <c r="I777" s="139">
        <f>_xll.qlInterestRateIndexValueDate(Index1M,$H777)</f>
        <v>45260</v>
      </c>
      <c r="J777" s="144">
        <f>IFERROR(_xll.qlIndexFixing(Index1M,$H777,TRUE,_xll.ohTrigger(RecalcTrigger,Trigger1M)),NA())</f>
        <v>1.0474744145909041E-2</v>
      </c>
      <c r="K777" s="44">
        <f>IFERROR(_xll.qlIndexFixing(Index3M,H777,TRUE,_xll.ohTrigger(RecalcTrigger,Trigger3M)),NA())</f>
        <v>1.1613863830358466E-2</v>
      </c>
      <c r="L777" s="44">
        <f>IFERROR(_xll.qlIndexFixing(Index6M,$H777,TRUE,_xll.ohTrigger(RecalcTrigger,Trigger6M)),NA())</f>
        <v>1.3027562521447702E-2</v>
      </c>
      <c r="M777" s="145">
        <f>IFERROR(_xll.qlIndexFixing(Index1Y,$H777,TRUE,_xll.ohTrigger(RecalcTrigger,Trigger1Y)),NA())</f>
        <v>1.4607978617353374E-2</v>
      </c>
      <c r="N777" s="144">
        <f>IFERROR(_xll.qlIndexFixing(ONIndex1M,I777,TRUE,_xll.ohTrigger(RecalcTrigger,Trigger1M)),NA())</f>
        <v>1.0394558908091156E-2</v>
      </c>
      <c r="O777" s="44">
        <f>IFERROR(_xll.qlIndexFixing(ONIndex3M,I777,TRUE,_xll.ohTrigger(RecalcTrigger,Trigger3M)),NA())</f>
        <v>1.1289439171182636E-2</v>
      </c>
      <c r="P777" s="44">
        <f>IFERROR(_xll.qlIndexFixing(ONIndex6M,I777,TRUE,_xll.ohTrigger(RecalcTrigger,Trigger6M)),NA())</f>
        <v>1.2428910176094377E-2</v>
      </c>
      <c r="Q777" s="145">
        <f>IFERROR(_xll.qlIndexFixing(ONIndex1Y,I777,TRUE,_xll.ohTrigger(RecalcTrigger,Trigger1Y)),NA())</f>
        <v>1.3390733807154831E-2</v>
      </c>
    </row>
    <row r="778" spans="2:17" x14ac:dyDescent="0.2">
      <c r="B778" s="39" t="s">
        <v>42</v>
      </c>
      <c r="D778" s="42">
        <f>_xll.qlCalendarAdvance(Calendar,$D777,B778,"f",FALSE)</f>
        <v>45265</v>
      </c>
      <c r="E778" s="139">
        <f>_xll.qlInterestRateIndexValueDate(IndexON,D778)</f>
        <v>45265</v>
      </c>
      <c r="F778" s="155">
        <f>IFERROR(_xll.qlIndexFixing(IndexON,D778,TRUE,_xll.ohTrigger(RecalcTrigger,TriggerON)),NA())</f>
        <v>1.037217044908445E-2</v>
      </c>
      <c r="H778" s="42">
        <f>_xll.qlCalendarAdvance(Calendar,$H777,B778,"f",FALSE)</f>
        <v>45265</v>
      </c>
      <c r="I778" s="139">
        <f>_xll.qlInterestRateIndexValueDate(Index1M,$H778)</f>
        <v>45267</v>
      </c>
      <c r="J778" s="144">
        <f>IFERROR(_xll.qlIndexFixing(Index1M,$H778,TRUE,_xll.ohTrigger(RecalcTrigger,Trigger1M)),NA())</f>
        <v>1.0539531085858589E-2</v>
      </c>
      <c r="K778" s="44">
        <f>IFERROR(_xll.qlIndexFixing(Index3M,H778,TRUE,_xll.ohTrigger(RecalcTrigger,Trigger3M)),NA())</f>
        <v>1.1666130017813848E-2</v>
      </c>
      <c r="L778" s="44">
        <f>IFERROR(_xll.qlIndexFixing(Index6M,$H778,TRUE,_xll.ohTrigger(RecalcTrigger,Trigger6M)),NA())</f>
        <v>1.3072080563744622E-2</v>
      </c>
      <c r="M778" s="145">
        <f>IFERROR(_xll.qlIndexFixing(Index1Y,$H778,TRUE,_xll.ohTrigger(RecalcTrigger,Trigger1Y)),NA())</f>
        <v>1.4660859032851796E-2</v>
      </c>
      <c r="N778" s="144">
        <f>IFERROR(_xll.qlIndexFixing(ONIndex1M,I778,TRUE,_xll.ohTrigger(RecalcTrigger,Trigger1M)),NA())</f>
        <v>1.0447884200992519E-2</v>
      </c>
      <c r="O778" s="44">
        <f>IFERROR(_xll.qlIndexFixing(ONIndex3M,I778,TRUE,_xll.ohTrigger(RecalcTrigger,Trigger3M)),NA())</f>
        <v>1.1342552599717948E-2</v>
      </c>
      <c r="P778" s="44">
        <f>IFERROR(_xll.qlIndexFixing(ONIndex6M,I778,TRUE,_xll.ohTrigger(RecalcTrigger,Trigger6M)),NA())</f>
        <v>1.2474920924105959E-2</v>
      </c>
      <c r="Q778" s="145">
        <f>IFERROR(_xll.qlIndexFixing(ONIndex1Y,I778,TRUE,_xll.ohTrigger(RecalcTrigger,Trigger1Y)),NA())</f>
        <v>1.3436652511433778E-2</v>
      </c>
    </row>
    <row r="779" spans="2:17" x14ac:dyDescent="0.2">
      <c r="B779" s="39" t="s">
        <v>42</v>
      </c>
      <c r="D779" s="42">
        <f>_xll.qlCalendarAdvance(Calendar,$D778,B779,"f",FALSE)</f>
        <v>45272</v>
      </c>
      <c r="E779" s="139">
        <f>_xll.qlInterestRateIndexValueDate(IndexON,D779)</f>
        <v>45272</v>
      </c>
      <c r="F779" s="155">
        <f>IFERROR(_xll.qlIndexFixing(IndexON,D779,TRUE,_xll.ohTrigger(RecalcTrigger,TriggerON)),NA())</f>
        <v>1.0426232690567971E-2</v>
      </c>
      <c r="H779" s="42">
        <f>_xll.qlCalendarAdvance(Calendar,$H778,B779,"f",FALSE)</f>
        <v>45272</v>
      </c>
      <c r="I779" s="139">
        <f>_xll.qlInterestRateIndexValueDate(Index1M,$H779)</f>
        <v>45274</v>
      </c>
      <c r="J779" s="144">
        <f>IFERROR(_xll.qlIndexFixing(Index1M,$H779,TRUE,_xll.ohTrigger(RecalcTrigger,Trigger1M)),NA())</f>
        <v>1.0592300706391833E-2</v>
      </c>
      <c r="K779" s="44">
        <f>IFERROR(_xll.qlIndexFixing(Index3M,H779,TRUE,_xll.ohTrigger(RecalcTrigger,Trigger3M)),NA())</f>
        <v>1.1718217272455169E-2</v>
      </c>
      <c r="L779" s="44">
        <f>IFERROR(_xll.qlIndexFixing(Index6M,$H779,TRUE,_xll.ohTrigger(RecalcTrigger,Trigger6M)),NA())</f>
        <v>1.3116469261067029E-2</v>
      </c>
      <c r="M779" s="145">
        <f>IFERROR(_xll.qlIndexFixing(Index1Y,$H779,TRUE,_xll.ohTrigger(RecalcTrigger,Trigger1Y)),NA())</f>
        <v>1.470373948032699E-2</v>
      </c>
      <c r="N779" s="144">
        <f>IFERROR(_xll.qlIndexFixing(ONIndex1M,I779,TRUE,_xll.ohTrigger(RecalcTrigger,Trigger1M)),NA())</f>
        <v>1.0500953741914287E-2</v>
      </c>
      <c r="O779" s="44">
        <f>IFERROR(_xll.qlIndexFixing(ONIndex3M,I779,TRUE,_xll.ohTrigger(RecalcTrigger,Trigger3M)),NA())</f>
        <v>1.1395523345747449E-2</v>
      </c>
      <c r="P779" s="44">
        <f>IFERROR(_xll.qlIndexFixing(ONIndex6M,I779,TRUE,_xll.ohTrigger(RecalcTrigger,Trigger6M)),NA())</f>
        <v>1.2520577651704556E-2</v>
      </c>
      <c r="Q779" s="145">
        <f>IFERROR(_xll.qlIndexFixing(ONIndex1Y,I779,TRUE,_xll.ohTrigger(RecalcTrigger,Trigger1Y)),NA())</f>
        <v>1.3482391671093552E-2</v>
      </c>
    </row>
    <row r="780" spans="2:17" x14ac:dyDescent="0.2">
      <c r="B780" s="39" t="s">
        <v>42</v>
      </c>
      <c r="D780" s="42">
        <f>_xll.qlCalendarAdvance(Calendar,$D779,B780,"f",FALSE)</f>
        <v>45279</v>
      </c>
      <c r="E780" s="139">
        <f>_xll.qlInterestRateIndexValueDate(IndexON,D780)</f>
        <v>45279</v>
      </c>
      <c r="F780" s="155">
        <f>IFERROR(_xll.qlIndexFixing(IndexON,D780,TRUE,_xll.ohTrigger(RecalcTrigger,TriggerON)),NA())</f>
        <v>1.0480195902706768E-2</v>
      </c>
      <c r="H780" s="42">
        <f>_xll.qlCalendarAdvance(Calendar,$H779,B780,"f",FALSE)</f>
        <v>45279</v>
      </c>
      <c r="I780" s="139">
        <f>_xll.qlInterestRateIndexValueDate(Index1M,$H780)</f>
        <v>45281</v>
      </c>
      <c r="J780" s="144">
        <f>IFERROR(_xll.qlIndexFixing(Index1M,$H780,TRUE,_xll.ohTrigger(RecalcTrigger,Trigger1M)),NA())</f>
        <v>1.0644871671915135E-2</v>
      </c>
      <c r="K780" s="44">
        <f>IFERROR(_xll.qlIndexFixing(Index3M,H780,TRUE,_xll.ohTrigger(RecalcTrigger,Trigger3M)),NA())</f>
        <v>1.1770121225410572E-2</v>
      </c>
      <c r="L780" s="44">
        <f>IFERROR(_xll.qlIndexFixing(Index6M,$H780,TRUE,_xll.ohTrigger(RecalcTrigger,Trigger6M)),NA())</f>
        <v>1.3160737640908431E-2</v>
      </c>
      <c r="M780" s="145">
        <f>IFERROR(_xll.qlIndexFixing(Index1Y,$H780,TRUE,_xll.ohTrigger(RecalcTrigger,Trigger1Y)),NA())</f>
        <v>1.4746474979683892E-2</v>
      </c>
      <c r="N780" s="144">
        <f>IFERROR(_xll.qlIndexFixing(ONIndex1M,I780,TRUE,_xll.ohTrigger(RecalcTrigger,Trigger1M)),NA())</f>
        <v>1.0568831756723185E-2</v>
      </c>
      <c r="O780" s="44">
        <f>IFERROR(_xll.qlIndexFixing(ONIndex3M,I780,TRUE,_xll.ohTrigger(RecalcTrigger,Trigger3M)),NA())</f>
        <v>1.1463406986935709E-2</v>
      </c>
      <c r="P780" s="44">
        <f>IFERROR(_xll.qlIndexFixing(ONIndex6M,I780,TRUE,_xll.ohTrigger(RecalcTrigger,Trigger6M)),NA())</f>
        <v>1.2578833648051457E-2</v>
      </c>
      <c r="Q780" s="145">
        <f>IFERROR(_xll.qlIndexFixing(ONIndex1Y,I780,TRUE,_xll.ohTrigger(RecalcTrigger,Trigger1Y)),NA())</f>
        <v>1.3540952999200329E-2</v>
      </c>
    </row>
    <row r="781" spans="2:17" x14ac:dyDescent="0.2">
      <c r="B781" s="39" t="s">
        <v>42</v>
      </c>
      <c r="D781" s="42">
        <f>_xll.qlCalendarAdvance(Calendar,$D780,B781,"f",FALSE)</f>
        <v>45287</v>
      </c>
      <c r="E781" s="139">
        <f>_xll.qlInterestRateIndexValueDate(IndexON,D781)</f>
        <v>45287</v>
      </c>
      <c r="F781" s="155">
        <f>IFERROR(_xll.qlIndexFixing(IndexON,D781,TRUE,_xll.ohTrigger(RecalcTrigger,TriggerON)),NA())</f>
        <v>1.0541765653364621E-2</v>
      </c>
      <c r="H781" s="42">
        <f>_xll.qlCalendarAdvance(Calendar,$H780,B781,"f",FALSE)</f>
        <v>45287</v>
      </c>
      <c r="I781" s="139">
        <f>_xll.qlInterestRateIndexValueDate(Index1M,$H781)</f>
        <v>45289</v>
      </c>
      <c r="J781" s="144">
        <f>IFERROR(_xll.qlIndexFixing(Index1M,$H781,TRUE,_xll.ohTrigger(RecalcTrigger,Trigger1M)),NA())</f>
        <v>1.0708609722228344E-2</v>
      </c>
      <c r="K781" s="44">
        <f>IFERROR(_xll.qlIndexFixing(Index3M,H781,TRUE,_xll.ohTrigger(RecalcTrigger,Trigger3M)),NA())</f>
        <v>1.1825359868941732E-2</v>
      </c>
      <c r="L781" s="44">
        <f>IFERROR(_xll.qlIndexFixing(Index6M,$H781,TRUE,_xll.ohTrigger(RecalcTrigger,Trigger6M)),NA())</f>
        <v>1.3207836457755626E-2</v>
      </c>
      <c r="M781" s="145">
        <f>IFERROR(_xll.qlIndexFixing(Index1Y,$H781,TRUE,_xll.ohTrigger(RecalcTrigger,Trigger1Y)),NA())</f>
        <v>1.4795137572920407E-2</v>
      </c>
      <c r="N781" s="144">
        <f>IFERROR(_xll.qlIndexFixing(ONIndex1M,I781,TRUE,_xll.ohTrigger(RecalcTrigger,Trigger1M)),NA())</f>
        <v>1.062141557442331E-2</v>
      </c>
      <c r="O781" s="44">
        <f>IFERROR(_xll.qlIndexFixing(ONIndex3M,I781,TRUE,_xll.ohTrigger(RecalcTrigger,Trigger3M)),NA())</f>
        <v>1.1516007222782676E-2</v>
      </c>
      <c r="P781" s="44">
        <f>IFERROR(_xll.qlIndexFixing(ONIndex6M,I781,TRUE,_xll.ohTrigger(RecalcTrigger,Trigger6M)),NA())</f>
        <v>1.2624003470094181E-2</v>
      </c>
      <c r="Q781" s="145">
        <f>IFERROR(_xll.qlIndexFixing(ONIndex1Y,I781,TRUE,_xll.ohTrigger(RecalcTrigger,Trigger1Y)),NA())</f>
        <v>1.3586360799120456E-2</v>
      </c>
    </row>
    <row r="782" spans="2:17" x14ac:dyDescent="0.2">
      <c r="B782" s="39" t="s">
        <v>42</v>
      </c>
      <c r="D782" s="42">
        <f>_xll.qlCalendarAdvance(Calendar,$D781,B782,"f",FALSE)</f>
        <v>45294</v>
      </c>
      <c r="E782" s="139">
        <f>_xll.qlInterestRateIndexValueDate(IndexON,D782)</f>
        <v>45294</v>
      </c>
      <c r="F782" s="155">
        <f>IFERROR(_xll.qlIndexFixing(IndexON,D782,TRUE,_xll.ohTrigger(RecalcTrigger,TriggerON)),NA())</f>
        <v>1.0595597802423029E-2</v>
      </c>
      <c r="H782" s="42">
        <f>_xll.qlCalendarAdvance(Calendar,$H781,B782,"f",FALSE)</f>
        <v>45294</v>
      </c>
      <c r="I782" s="139">
        <f>_xll.qlInterestRateIndexValueDate(Index1M,$H782)</f>
        <v>45296</v>
      </c>
      <c r="J782" s="144">
        <f>IFERROR(_xll.qlIndexFixing(Index1M,$H782,TRUE,_xll.ohTrigger(RecalcTrigger,Trigger1M)),NA())</f>
        <v>1.0753034708799252E-2</v>
      </c>
      <c r="K782" s="44">
        <f>IFERROR(_xll.qlIndexFixing(Index3M,H782,TRUE,_xll.ohTrigger(RecalcTrigger,Trigger3M)),NA())</f>
        <v>1.1880709267597095E-2</v>
      </c>
      <c r="L782" s="44">
        <f>IFERROR(_xll.qlIndexFixing(Index6M,$H782,TRUE,_xll.ohTrigger(RecalcTrigger,Trigger6M)),NA())</f>
        <v>1.3251872764618169E-2</v>
      </c>
      <c r="M782" s="145">
        <f>IFERROR(_xll.qlIndexFixing(Index1Y,$H782,TRUE,_xll.ohTrigger(RecalcTrigger,Trigger1Y)),NA())</f>
        <v>1.4834322854099184E-2</v>
      </c>
      <c r="N782" s="144">
        <f>IFERROR(_xll.qlIndexFixing(ONIndex1M,I782,TRUE,_xll.ohTrigger(RecalcTrigger,Trigger1M)),NA())</f>
        <v>1.0666345079339834E-2</v>
      </c>
      <c r="O782" s="44">
        <f>IFERROR(_xll.qlIndexFixing(ONIndex3M,I782,TRUE,_xll.ohTrigger(RecalcTrigger,Trigger3M)),NA())</f>
        <v>1.1560951368307926E-2</v>
      </c>
      <c r="P782" s="44">
        <f>IFERROR(_xll.qlIndexFixing(ONIndex6M,I782,TRUE,_xll.ohTrigger(RecalcTrigger,Trigger6M)),NA())</f>
        <v>1.2662639689278166E-2</v>
      </c>
      <c r="Q782" s="145">
        <f>IFERROR(_xll.qlIndexFixing(ONIndex1Y,I782,TRUE,_xll.ohTrigger(RecalcTrigger,Trigger1Y)),NA())</f>
        <v>1.3625187946617601E-2</v>
      </c>
    </row>
    <row r="783" spans="2:17" x14ac:dyDescent="0.2">
      <c r="B783" s="39" t="s">
        <v>42</v>
      </c>
      <c r="D783" s="42">
        <f>_xll.qlCalendarAdvance(Calendar,$D782,B783,"f",FALSE)</f>
        <v>45301</v>
      </c>
      <c r="E783" s="139">
        <f>_xll.qlInterestRateIndexValueDate(IndexON,D783)</f>
        <v>45301</v>
      </c>
      <c r="F783" s="155">
        <f>IFERROR(_xll.qlIndexFixing(IndexON,D783,TRUE,_xll.ohTrigger(RecalcTrigger,TriggerON)),NA())</f>
        <v>1.0649394092725473E-2</v>
      </c>
      <c r="H783" s="42">
        <f>_xll.qlCalendarAdvance(Calendar,$H782,B783,"f",FALSE)</f>
        <v>45301</v>
      </c>
      <c r="I783" s="139">
        <f>_xll.qlInterestRateIndexValueDate(Index1M,$H783)</f>
        <v>45303</v>
      </c>
      <c r="J783" s="144">
        <f>IFERROR(_xll.qlIndexFixing(Index1M,$H783,TRUE,_xll.ohTrigger(RecalcTrigger,Trigger1M)),NA())</f>
        <v>1.0805041294727319E-2</v>
      </c>
      <c r="K783" s="44">
        <f>IFERROR(_xll.qlIndexFixing(Index3M,H783,TRUE,_xll.ohTrigger(RecalcTrigger,Trigger3M)),NA())</f>
        <v>1.1932015539781689E-2</v>
      </c>
      <c r="L783" s="44">
        <f>IFERROR(_xll.qlIndexFixing(Index6M,$H783,TRUE,_xll.ohTrigger(RecalcTrigger,Trigger6M)),NA())</f>
        <v>1.3295797701176084E-2</v>
      </c>
      <c r="M783" s="145">
        <f>IFERROR(_xll.qlIndexFixing(Index1Y,$H783,TRUE,_xll.ohTrigger(RecalcTrigger,Trigger1Y)),NA())</f>
        <v>1.4876603191360327E-2</v>
      </c>
      <c r="N783" s="144">
        <f>IFERROR(_xll.qlIndexFixing(ONIndex1M,I783,TRUE,_xll.ohTrigger(RecalcTrigger,Trigger1M)),NA())</f>
        <v>1.0718594924030711E-2</v>
      </c>
      <c r="O783" s="44">
        <f>IFERROR(_xll.qlIndexFixing(ONIndex3M,I783,TRUE,_xll.ohTrigger(RecalcTrigger,Trigger3M)),NA())</f>
        <v>1.1613218889658938E-2</v>
      </c>
      <c r="P783" s="44">
        <f>IFERROR(_xll.qlIndexFixing(ONIndex6M,I783,TRUE,_xll.ohTrigger(RecalcTrigger,Trigger6M)),NA())</f>
        <v>1.2707620371257278E-2</v>
      </c>
      <c r="Q783" s="145">
        <f>IFERROR(_xll.qlIndexFixing(ONIndex1Y,I783,TRUE,_xll.ohTrigger(RecalcTrigger,Trigger1Y)),NA())</f>
        <v>1.3670375868022333E-2</v>
      </c>
    </row>
    <row r="784" spans="2:17" x14ac:dyDescent="0.2">
      <c r="B784" s="39" t="s">
        <v>42</v>
      </c>
      <c r="D784" s="42">
        <f>_xll.qlCalendarAdvance(Calendar,$D783,B784,"f",FALSE)</f>
        <v>45308</v>
      </c>
      <c r="E784" s="139">
        <f>_xll.qlInterestRateIndexValueDate(IndexON,D784)</f>
        <v>45308</v>
      </c>
      <c r="F784" s="155">
        <f>IFERROR(_xll.qlIndexFixing(IndexON,D784,TRUE,_xll.ohTrigger(RecalcTrigger,TriggerON)),NA())</f>
        <v>1.0703153825311063E-2</v>
      </c>
      <c r="H784" s="42">
        <f>_xll.qlCalendarAdvance(Calendar,$H783,B784,"f",FALSE)</f>
        <v>45308</v>
      </c>
      <c r="I784" s="139">
        <f>_xll.qlInterestRateIndexValueDate(Index1M,$H784)</f>
        <v>45310</v>
      </c>
      <c r="J784" s="144">
        <f>IFERROR(_xll.qlIndexFixing(Index1M,$H784,TRUE,_xll.ohTrigger(RecalcTrigger,Trigger1M)),NA())</f>
        <v>1.0856861833756209E-2</v>
      </c>
      <c r="K784" s="44">
        <f>IFERROR(_xll.qlIndexFixing(Index3M,H784,TRUE,_xll.ohTrigger(RecalcTrigger,Trigger3M)),NA())</f>
        <v>1.1983126950048911E-2</v>
      </c>
      <c r="L784" s="44">
        <f>IFERROR(_xll.qlIndexFixing(Index6M,$H784,TRUE,_xll.ohTrigger(RecalcTrigger,Trigger6M)),NA())</f>
        <v>1.333961049251825E-2</v>
      </c>
      <c r="M784" s="145">
        <f>IFERROR(_xll.qlIndexFixing(Index1Y,$H784,TRUE,_xll.ohTrigger(RecalcTrigger,Trigger1Y)),NA())</f>
        <v>1.4918729686587211E-2</v>
      </c>
      <c r="N784" s="144">
        <f>IFERROR(_xll.qlIndexFixing(ONIndex1M,I784,TRUE,_xll.ohTrigger(RecalcTrigger,Trigger1M)),NA())</f>
        <v>1.0770661950481042E-2</v>
      </c>
      <c r="O784" s="44">
        <f>IFERROR(_xll.qlIndexFixing(ONIndex3M,I784,TRUE,_xll.ohTrigger(RecalcTrigger,Trigger3M)),NA())</f>
        <v>1.1665304162873369E-2</v>
      </c>
      <c r="P784" s="44">
        <f>IFERROR(_xll.qlIndexFixing(ONIndex6M,I784,TRUE,_xll.ohTrigger(RecalcTrigger,Trigger6M)),NA())</f>
        <v>1.2752498119255051E-2</v>
      </c>
      <c r="Q784" s="145">
        <f>IFERROR(_xll.qlIndexFixing(ONIndex1Y,I784,TRUE,_xll.ohTrigger(RecalcTrigger,Trigger1Y)),NA())</f>
        <v>1.3715443848409947E-2</v>
      </c>
    </row>
    <row r="785" spans="2:17" x14ac:dyDescent="0.2">
      <c r="B785" s="39" t="s">
        <v>42</v>
      </c>
      <c r="D785" s="42">
        <f>_xll.qlCalendarAdvance(Calendar,$D784,B785,"f",FALSE)</f>
        <v>45315</v>
      </c>
      <c r="E785" s="139">
        <f>_xll.qlInterestRateIndexValueDate(IndexON,D785)</f>
        <v>45315</v>
      </c>
      <c r="F785" s="155">
        <f>IFERROR(_xll.qlIndexFixing(IndexON,D785,TRUE,_xll.ohTrigger(RecalcTrigger,TriggerON)),NA())</f>
        <v>1.0756876301298846E-2</v>
      </c>
      <c r="H785" s="42">
        <f>_xll.qlCalendarAdvance(Calendar,$H784,B785,"f",FALSE)</f>
        <v>45315</v>
      </c>
      <c r="I785" s="139">
        <f>_xll.qlInterestRateIndexValueDate(Index1M,$H785)</f>
        <v>45317</v>
      </c>
      <c r="J785" s="144">
        <f>IFERROR(_xll.qlIndexFixing(Index1M,$H785,TRUE,_xll.ohTrigger(RecalcTrigger,Trigger1M)),NA())</f>
        <v>1.0908494230870147E-2</v>
      </c>
      <c r="K785" s="44">
        <f>IFERROR(_xll.qlIndexFixing(Index3M,H785,TRUE,_xll.ohTrigger(RecalcTrigger,Trigger3M)),NA())</f>
        <v>1.203404131851963E-2</v>
      </c>
      <c r="L785" s="44">
        <f>IFERROR(_xll.qlIndexFixing(Index6M,$H785,TRUE,_xll.ohTrigger(RecalcTrigger,Trigger6M)),NA())</f>
        <v>1.3383310363685227E-2</v>
      </c>
      <c r="M785" s="145">
        <f>IFERROR(_xll.qlIndexFixing(Index1Y,$H785,TRUE,_xll.ohTrigger(RecalcTrigger,Trigger1Y)),NA())</f>
        <v>1.4960699252800439E-2</v>
      </c>
      <c r="N785" s="144">
        <f>IFERROR(_xll.qlIndexFixing(ONIndex1M,I785,TRUE,_xll.ohTrigger(RecalcTrigger,Trigger1M)),NA())</f>
        <v>1.08225440678833E-2</v>
      </c>
      <c r="O785" s="44">
        <f>IFERROR(_xll.qlIndexFixing(ONIndex3M,I785,TRUE,_xll.ohTrigger(RecalcTrigger,Trigger3M)),NA())</f>
        <v>1.1717205022083732E-2</v>
      </c>
      <c r="P785" s="44">
        <f>IFERROR(_xll.qlIndexFixing(ONIndex6M,I785,TRUE,_xll.ohTrigger(RecalcTrigger,Trigger6M)),NA())</f>
        <v>1.2797272170921303E-2</v>
      </c>
      <c r="Q785" s="145">
        <f>IFERROR(_xll.qlIndexFixing(ONIndex1Y,I785,TRUE,_xll.ohTrigger(RecalcTrigger,Trigger1Y)),NA())</f>
        <v>1.3760390806565326E-2</v>
      </c>
    </row>
    <row r="786" spans="2:17" x14ac:dyDescent="0.2">
      <c r="B786" s="39" t="s">
        <v>42</v>
      </c>
      <c r="D786" s="42">
        <f>_xll.qlCalendarAdvance(Calendar,$D785,B786,"f",FALSE)</f>
        <v>45322</v>
      </c>
      <c r="E786" s="139">
        <f>_xll.qlInterestRateIndexValueDate(IndexON,D786)</f>
        <v>45322</v>
      </c>
      <c r="F786" s="155">
        <f>IFERROR(_xll.qlIndexFixing(IndexON,D786,TRUE,_xll.ohTrigger(RecalcTrigger,TriggerON)),NA())</f>
        <v>1.0810560821807869E-2</v>
      </c>
      <c r="H786" s="42">
        <f>_xll.qlCalendarAdvance(Calendar,$H785,B786,"f",FALSE)</f>
        <v>45322</v>
      </c>
      <c r="I786" s="139">
        <f>_xll.qlInterestRateIndexValueDate(Index1M,$H786)</f>
        <v>45324</v>
      </c>
      <c r="J786" s="144">
        <f>IFERROR(_xll.qlIndexFixing(Index1M,$H786,TRUE,_xll.ohTrigger(RecalcTrigger,Trigger1M)),NA())</f>
        <v>1.0959936391027577E-2</v>
      </c>
      <c r="K786" s="44">
        <f>IFERROR(_xll.qlIndexFixing(Index3M,H786,TRUE,_xll.ohTrigger(RecalcTrigger,Trigger3M)),NA())</f>
        <v>1.2080969175026546E-2</v>
      </c>
      <c r="L786" s="44">
        <f>IFERROR(_xll.qlIndexFixing(Index6M,$H786,TRUE,_xll.ohTrigger(RecalcTrigger,Trigger6M)),NA())</f>
        <v>1.3426896539669265E-2</v>
      </c>
      <c r="M786" s="145">
        <f>IFERROR(_xll.qlIndexFixing(Index1Y,$H786,TRUE,_xll.ohTrigger(RecalcTrigger,Trigger1Y)),NA())</f>
        <v>1.5002508784321685E-2</v>
      </c>
      <c r="N786" s="144">
        <f>IFERROR(_xll.qlIndexFixing(ONIndex1M,I786,TRUE,_xll.ohTrigger(RecalcTrigger,Trigger1M)),NA())</f>
        <v>1.0874239185509893E-2</v>
      </c>
      <c r="O786" s="44">
        <f>IFERROR(_xll.qlIndexFixing(ONIndex3M,I786,TRUE,_xll.ohTrigger(RecalcTrigger,Trigger3M)),NA())</f>
        <v>1.1768919301422542E-2</v>
      </c>
      <c r="P786" s="44">
        <f>IFERROR(_xll.qlIndexFixing(ONIndex6M,I786,TRUE,_xll.ohTrigger(RecalcTrigger,Trigger6M)),NA())</f>
        <v>1.2841941763825915E-2</v>
      </c>
      <c r="Q786" s="145">
        <f>IFERROR(_xll.qlIndexFixing(ONIndex1Y,I786,TRUE,_xll.ohTrigger(RecalcTrigger,Trigger1Y)),NA())</f>
        <v>1.3805215660953607E-2</v>
      </c>
    </row>
    <row r="787" spans="2:17" x14ac:dyDescent="0.2">
      <c r="B787" s="39" t="s">
        <v>42</v>
      </c>
      <c r="D787" s="42">
        <f>_xll.qlCalendarAdvance(Calendar,$D786,B787,"f",FALSE)</f>
        <v>45329</v>
      </c>
      <c r="E787" s="139">
        <f>_xll.qlInterestRateIndexValueDate(IndexON,D787)</f>
        <v>45329</v>
      </c>
      <c r="F787" s="155">
        <f>IFERROR(_xll.qlIndexFixing(IndexON,D787,TRUE,_xll.ohTrigger(RecalcTrigger,TriggerON)),NA())</f>
        <v>1.0864206687957179E-2</v>
      </c>
      <c r="H787" s="42">
        <f>_xll.qlCalendarAdvance(Calendar,$H786,B787,"f",FALSE)</f>
        <v>45329</v>
      </c>
      <c r="I787" s="139">
        <f>_xll.qlInterestRateIndexValueDate(Index1M,$H787)</f>
        <v>45331</v>
      </c>
      <c r="J787" s="144">
        <f>IFERROR(_xll.qlIndexFixing(Index1M,$H787,TRUE,_xll.ohTrigger(RecalcTrigger,Trigger1M)),NA())</f>
        <v>1.1011186219161148E-2</v>
      </c>
      <c r="K787" s="44">
        <f>IFERROR(_xll.qlIndexFixing(Index3M,H787,TRUE,_xll.ohTrigger(RecalcTrigger,Trigger3M)),NA())</f>
        <v>1.2131496016243304E-2</v>
      </c>
      <c r="L787" s="44">
        <f>IFERROR(_xll.qlIndexFixing(Index6M,$H787,TRUE,_xll.ohTrigger(RecalcTrigger,Trigger6M)),NA())</f>
        <v>1.347036824541562E-2</v>
      </c>
      <c r="M787" s="145">
        <f>IFERROR(_xll.qlIndexFixing(Index1Y,$H787,TRUE,_xll.ohTrigger(RecalcTrigger,Trigger1Y)),NA())</f>
        <v>1.5044155156774769E-2</v>
      </c>
      <c r="N787" s="144">
        <f>IFERROR(_xll.qlIndexFixing(ONIndex1M,I787,TRUE,_xll.ohTrigger(RecalcTrigger,Trigger1M)),NA())</f>
        <v>1.0925745212793103E-2</v>
      </c>
      <c r="O787" s="44">
        <f>IFERROR(_xll.qlIndexFixing(ONIndex3M,I787,TRUE,_xll.ohTrigger(RecalcTrigger,Trigger3M)),NA())</f>
        <v>1.1820444835022315E-2</v>
      </c>
      <c r="P787" s="44">
        <f>IFERROR(_xll.qlIndexFixing(ONIndex6M,I787,TRUE,_xll.ohTrigger(RecalcTrigger,Trigger6M)),NA())</f>
        <v>1.2886506135618703E-2</v>
      </c>
      <c r="Q787" s="145">
        <f>IFERROR(_xll.qlIndexFixing(ONIndex1Y,I787,TRUE,_xll.ohTrigger(RecalcTrigger,Trigger1Y)),NA())</f>
        <v>1.3849917330199801E-2</v>
      </c>
    </row>
    <row r="788" spans="2:17" x14ac:dyDescent="0.2">
      <c r="B788" s="39" t="s">
        <v>42</v>
      </c>
      <c r="D788" s="42">
        <f>_xll.qlCalendarAdvance(Calendar,$D787,B788,"f",FALSE)</f>
        <v>45336</v>
      </c>
      <c r="E788" s="139">
        <f>_xll.qlInterestRateIndexValueDate(IndexON,D788)</f>
        <v>45336</v>
      </c>
      <c r="F788" s="155">
        <f>IFERROR(_xll.qlIndexFixing(IndexON,D788,TRUE,_xll.ohTrigger(RecalcTrigger,TriggerON)),NA())</f>
        <v>1.0917813200785886E-2</v>
      </c>
      <c r="H788" s="42">
        <f>_xll.qlCalendarAdvance(Calendar,$H787,B788,"f",FALSE)</f>
        <v>45336</v>
      </c>
      <c r="I788" s="139">
        <f>_xll.qlInterestRateIndexValueDate(Index1M,$H788)</f>
        <v>45338</v>
      </c>
      <c r="J788" s="144">
        <f>IFERROR(_xll.qlIndexFixing(Index1M,$H788,TRUE,_xll.ohTrigger(RecalcTrigger,Trigger1M)),NA())</f>
        <v>1.1062241620175156E-2</v>
      </c>
      <c r="K788" s="44">
        <f>IFERROR(_xll.qlIndexFixing(Index3M,H788,TRUE,_xll.ohTrigger(RecalcTrigger,Trigger3M)),NA())</f>
        <v>1.2181819431082985E-2</v>
      </c>
      <c r="L788" s="44">
        <f>IFERROR(_xll.qlIndexFixing(Index6M,$H788,TRUE,_xll.ohTrigger(RecalcTrigger,Trigger6M)),NA())</f>
        <v>1.3513724705820351E-2</v>
      </c>
      <c r="M788" s="145">
        <f>IFERROR(_xll.qlIndexFixing(Index1Y,$H788,TRUE,_xll.ohTrigger(RecalcTrigger,Trigger1Y)),NA())</f>
        <v>1.5085635227086747E-2</v>
      </c>
      <c r="N788" s="144">
        <f>IFERROR(_xll.qlIndexFixing(ONIndex1M,I788,TRUE,_xll.ohTrigger(RecalcTrigger,Trigger1M)),NA())</f>
        <v>1.0977060058845467E-2</v>
      </c>
      <c r="O788" s="44">
        <f>IFERROR(_xll.qlIndexFixing(ONIndex3M,I788,TRUE,_xll.ohTrigger(RecalcTrigger,Trigger3M)),NA())</f>
        <v>1.1871779456935627E-2</v>
      </c>
      <c r="P788" s="44">
        <f>IFERROR(_xll.qlIndexFixing(ONIndex6M,I788,TRUE,_xll.ohTrigger(RecalcTrigger,Trigger6M)),NA())</f>
        <v>1.2930964523789612E-2</v>
      </c>
      <c r="Q788" s="145">
        <f>IFERROR(_xll.qlIndexFixing(ONIndex1Y,I788,TRUE,_xll.ohTrigger(RecalcTrigger,Trigger1Y)),NA())</f>
        <v>1.3894494733088791E-2</v>
      </c>
    </row>
    <row r="789" spans="2:17" x14ac:dyDescent="0.2">
      <c r="B789" s="39" t="s">
        <v>42</v>
      </c>
      <c r="D789" s="42">
        <f>_xll.qlCalendarAdvance(Calendar,$D788,B789,"f",FALSE)</f>
        <v>45343</v>
      </c>
      <c r="E789" s="139">
        <f>_xll.qlInterestRateIndexValueDate(IndexON,D789)</f>
        <v>45343</v>
      </c>
      <c r="F789" s="155">
        <f>IFERROR(_xll.qlIndexFixing(IndexON,D789,TRUE,_xll.ohTrigger(RecalcTrigger,TriggerON)),NA())</f>
        <v>1.0971379661492975E-2</v>
      </c>
      <c r="H789" s="42">
        <f>_xll.qlCalendarAdvance(Calendar,$H788,B789,"f",FALSE)</f>
        <v>45343</v>
      </c>
      <c r="I789" s="139">
        <f>_xll.qlInterestRateIndexValueDate(Index1M,$H789)</f>
        <v>45345</v>
      </c>
      <c r="J789" s="144">
        <f>IFERROR(_xll.qlIndexFixing(Index1M,$H789,TRUE,_xll.ohTrigger(RecalcTrigger,Trigger1M)),NA())</f>
        <v>1.1113100498942945E-2</v>
      </c>
      <c r="K789" s="44">
        <f>IFERROR(_xll.qlIndexFixing(Index3M,H789,TRUE,_xll.ohTrigger(RecalcTrigger,Trigger3M)),NA())</f>
        <v>1.2231937239511659E-2</v>
      </c>
      <c r="L789" s="44">
        <f>IFERROR(_xll.qlIndexFixing(Index6M,$H789,TRUE,_xll.ohTrigger(RecalcTrigger,Trigger6M)),NA())</f>
        <v>1.3556965145735166E-2</v>
      </c>
      <c r="M789" s="145">
        <f>IFERROR(_xll.qlIndexFixing(Index1Y,$H789,TRUE,_xll.ohTrigger(RecalcTrigger,Trigger1Y)),NA())</f>
        <v>1.5126945833489227E-2</v>
      </c>
      <c r="N789" s="144">
        <f>IFERROR(_xll.qlIndexFixing(ONIndex1M,I789,TRUE,_xll.ohTrigger(RecalcTrigger,Trigger1M)),NA())</f>
        <v>1.1028181633179202E-2</v>
      </c>
      <c r="O789" s="44">
        <f>IFERROR(_xll.qlIndexFixing(ONIndex3M,I789,TRUE,_xll.ohTrigger(RecalcTrigger,Trigger3M)),NA())</f>
        <v>1.1922921001294995E-2</v>
      </c>
      <c r="P789" s="44">
        <f>IFERROR(_xll.qlIndexFixing(ONIndex6M,I789,TRUE,_xll.ohTrigger(RecalcTrigger,Trigger6M)),NA())</f>
        <v>1.2975316165908524E-2</v>
      </c>
      <c r="Q789" s="145">
        <f>IFERROR(_xll.qlIndexFixing(ONIndex1Y,I789,TRUE,_xll.ohTrigger(RecalcTrigger,Trigger1Y)),NA())</f>
        <v>1.3938946788085715E-2</v>
      </c>
    </row>
    <row r="790" spans="2:17" x14ac:dyDescent="0.2">
      <c r="B790" s="39" t="s">
        <v>42</v>
      </c>
      <c r="D790" s="42">
        <f>_xll.qlCalendarAdvance(Calendar,$D789,B790,"f",FALSE)</f>
        <v>45350</v>
      </c>
      <c r="E790" s="139">
        <f>_xll.qlInterestRateIndexValueDate(IndexON,D790)</f>
        <v>45350</v>
      </c>
      <c r="F790" s="155">
        <f>IFERROR(_xll.qlIndexFixing(IndexON,D790,TRUE,_xll.ohTrigger(RecalcTrigger,TriggerON)),NA())</f>
        <v>1.1024905371037619E-2</v>
      </c>
      <c r="H790" s="42">
        <f>_xll.qlCalendarAdvance(Calendar,$H789,B790,"f",FALSE)</f>
        <v>45350</v>
      </c>
      <c r="I790" s="139">
        <f>_xll.qlInterestRateIndexValueDate(Index1M,$H790)</f>
        <v>45352</v>
      </c>
      <c r="J790" s="144">
        <f>IFERROR(_xll.qlIndexFixing(Index1M,$H790,TRUE,_xll.ohTrigger(RecalcTrigger,Trigger1M)),NA())</f>
        <v>1.1167534077208274E-2</v>
      </c>
      <c r="K790" s="44">
        <f>IFERROR(_xll.qlIndexFixing(Index3M,H790,TRUE,_xll.ohTrigger(RecalcTrigger,Trigger3M)),NA())</f>
        <v>1.2296775737711143E-2</v>
      </c>
      <c r="L790" s="44">
        <f>IFERROR(_xll.qlIndexFixing(Index6M,$H790,TRUE,_xll.ohTrigger(RecalcTrigger,Trigger6M)),NA())</f>
        <v>1.3609973177265741E-2</v>
      </c>
      <c r="M790" s="145">
        <f>IFERROR(_xll.qlIndexFixing(Index1Y,$H790,TRUE,_xll.ohTrigger(RecalcTrigger,Trigger1Y)),NA())</f>
        <v>1.51680837955201E-2</v>
      </c>
      <c r="N790" s="144">
        <f>IFERROR(_xll.qlIndexFixing(ONIndex1M,I790,TRUE,_xll.ohTrigger(RecalcTrigger,Trigger1M)),NA())</f>
        <v>1.1079107844826908E-2</v>
      </c>
      <c r="O790" s="44">
        <f>IFERROR(_xll.qlIndexFixing(ONIndex3M,I790,TRUE,_xll.ohTrigger(RecalcTrigger,Trigger3M)),NA())</f>
        <v>1.197386730207306E-2</v>
      </c>
      <c r="P790" s="44">
        <f>IFERROR(_xll.qlIndexFixing(ONIndex6M,I790,TRUE,_xll.ohTrigger(RecalcTrigger,Trigger6M)),NA())</f>
        <v>1.3019560299705191E-2</v>
      </c>
      <c r="Q790" s="145">
        <f>IFERROR(_xll.qlIndexFixing(ONIndex1Y,I790,TRUE,_xll.ohTrigger(RecalcTrigger,Trigger1Y)),NA())</f>
        <v>1.3983272413815584E-2</v>
      </c>
    </row>
    <row r="791" spans="2:17" x14ac:dyDescent="0.2">
      <c r="B791" s="39" t="s">
        <v>42</v>
      </c>
      <c r="D791" s="42">
        <f>_xll.qlCalendarAdvance(Calendar,$D790,B791,"f",FALSE)</f>
        <v>45357</v>
      </c>
      <c r="E791" s="139">
        <f>_xll.qlInterestRateIndexValueDate(IndexON,D791)</f>
        <v>45357</v>
      </c>
      <c r="F791" s="155">
        <f>IFERROR(_xll.qlIndexFixing(IndexON,D791,TRUE,_xll.ohTrigger(RecalcTrigger,TriggerON)),NA())</f>
        <v>1.1078389630618801E-2</v>
      </c>
      <c r="H791" s="42">
        <f>_xll.qlCalendarAdvance(Calendar,$H790,B791,"f",FALSE)</f>
        <v>45357</v>
      </c>
      <c r="I791" s="139">
        <f>_xll.qlInterestRateIndexValueDate(Index1M,$H791)</f>
        <v>45359</v>
      </c>
      <c r="J791" s="144">
        <f>IFERROR(_xll.qlIndexFixing(Index1M,$H791,TRUE,_xll.ohTrigger(RecalcTrigger,Trigger1M)),NA())</f>
        <v>1.1214220309117222E-2</v>
      </c>
      <c r="K791" s="44">
        <f>IFERROR(_xll.qlIndexFixing(Index3M,H791,TRUE,_xll.ohTrigger(RecalcTrigger,Trigger3M)),NA())</f>
        <v>1.2346420826085851E-2</v>
      </c>
      <c r="L791" s="44">
        <f>IFERROR(_xll.qlIndexFixing(Index6M,$H791,TRUE,_xll.ohTrigger(RecalcTrigger,Trigger6M)),NA())</f>
        <v>1.3652958100465426E-2</v>
      </c>
      <c r="M791" s="145">
        <f>IFERROR(_xll.qlIndexFixing(Index1Y,$H791,TRUE,_xll.ohTrigger(RecalcTrigger,Trigger1Y)),NA())</f>
        <v>1.5209045914025292E-2</v>
      </c>
      <c r="N791" s="144">
        <f>IFERROR(_xll.qlIndexFixing(ONIndex1M,I791,TRUE,_xll.ohTrigger(RecalcTrigger,Trigger1M)),NA())</f>
        <v>1.1129836603380738E-2</v>
      </c>
      <c r="O791" s="44">
        <f>IFERROR(_xll.qlIndexFixing(ONIndex3M,I791,TRUE,_xll.ohTrigger(RecalcTrigger,Trigger3M)),NA())</f>
        <v>1.202461619356221E-2</v>
      </c>
      <c r="P791" s="44">
        <f>IFERROR(_xll.qlIndexFixing(ONIndex6M,I791,TRUE,_xll.ohTrigger(RecalcTrigger,Trigger6M)),NA())</f>
        <v>1.3063696162589622E-2</v>
      </c>
      <c r="Q791" s="145">
        <f>IFERROR(_xll.qlIndexFixing(ONIndex1Y,I791,TRUE,_xll.ohTrigger(RecalcTrigger,Trigger1Y)),NA())</f>
        <v>1.4027470528983343E-2</v>
      </c>
    </row>
    <row r="792" spans="2:17" x14ac:dyDescent="0.2">
      <c r="B792" s="39" t="s">
        <v>42</v>
      </c>
      <c r="D792" s="42">
        <f>_xll.qlCalendarAdvance(Calendar,$D791,B792,"f",FALSE)</f>
        <v>45364</v>
      </c>
      <c r="E792" s="139">
        <f>_xll.qlInterestRateIndexValueDate(IndexON,D792)</f>
        <v>45364</v>
      </c>
      <c r="F792" s="155">
        <f>IFERROR(_xll.qlIndexFixing(IndexON,D792,TRUE,_xll.ohTrigger(RecalcTrigger,TriggerON)),NA())</f>
        <v>1.1131831741355569E-2</v>
      </c>
      <c r="H792" s="42">
        <f>_xll.qlCalendarAdvance(Calendar,$H791,B792,"f",FALSE)</f>
        <v>45364</v>
      </c>
      <c r="I792" s="139">
        <f>_xll.qlInterestRateIndexValueDate(Index1M,$H792)</f>
        <v>45366</v>
      </c>
      <c r="J792" s="144">
        <f>IFERROR(_xll.qlIndexFixing(Index1M,$H792,TRUE,_xll.ohTrigger(RecalcTrigger,Trigger1M)),NA())</f>
        <v>1.1264477050144052E-2</v>
      </c>
      <c r="K792" s="44">
        <f>IFERROR(_xll.qlIndexFixing(Index3M,H792,TRUE,_xll.ohTrigger(RecalcTrigger,Trigger3M)),NA())</f>
        <v>1.2395853142552381E-2</v>
      </c>
      <c r="L792" s="44">
        <f>IFERROR(_xll.qlIndexFixing(Index6M,$H792,TRUE,_xll.ohTrigger(RecalcTrigger,Trigger6M)),NA())</f>
        <v>1.3695824513095537E-2</v>
      </c>
      <c r="M792" s="145">
        <f>IFERROR(_xll.qlIndexFixing(Index1Y,$H792,TRUE,_xll.ohTrigger(RecalcTrigger,Trigger1Y)),NA())</f>
        <v>1.5249828971160067E-2</v>
      </c>
      <c r="N792" s="144">
        <f>IFERROR(_xll.qlIndexFixing(ONIndex1M,I792,TRUE,_xll.ohTrigger(RecalcTrigger,Trigger1M)),NA())</f>
        <v>1.1180365817873295E-2</v>
      </c>
      <c r="O792" s="44">
        <f>IFERROR(_xll.qlIndexFixing(ONIndex3M,I792,TRUE,_xll.ohTrigger(RecalcTrigger,Trigger3M)),NA())</f>
        <v>1.2075165509735086E-2</v>
      </c>
      <c r="P792" s="44">
        <f>IFERROR(_xll.qlIndexFixing(ONIndex6M,I792,TRUE,_xll.ohTrigger(RecalcTrigger,Trigger6M)),NA())</f>
        <v>1.3107722992051762E-2</v>
      </c>
      <c r="Q792" s="145">
        <f>IFERROR(_xll.qlIndexFixing(ONIndex1Y,I792,TRUE,_xll.ohTrigger(RecalcTrigger,Trigger1Y)),NA())</f>
        <v>1.4071540052134068E-2</v>
      </c>
    </row>
    <row r="793" spans="2:17" x14ac:dyDescent="0.2">
      <c r="B793" s="39" t="s">
        <v>42</v>
      </c>
      <c r="D793" s="42">
        <f>_xll.qlCalendarAdvance(Calendar,$D792,B793,"f",FALSE)</f>
        <v>45371</v>
      </c>
      <c r="E793" s="139">
        <f>_xll.qlInterestRateIndexValueDate(IndexON,D793)</f>
        <v>45371</v>
      </c>
      <c r="F793" s="155">
        <f>IFERROR(_xll.qlIndexFixing(IndexON,D793,TRUE,_xll.ohTrigger(RecalcTrigger,TriggerON)),NA())</f>
        <v>1.1185231004207097E-2</v>
      </c>
      <c r="H793" s="42">
        <f>_xll.qlCalendarAdvance(Calendar,$H792,B793,"f",FALSE)</f>
        <v>45371</v>
      </c>
      <c r="I793" s="139">
        <f>_xll.qlInterestRateIndexValueDate(Index1M,$H793)</f>
        <v>45373</v>
      </c>
      <c r="J793" s="144">
        <f>IFERROR(_xll.qlIndexFixing(Index1M,$H793,TRUE,_xll.ohTrigger(RecalcTrigger,Trigger1M)),NA())</f>
        <v>1.1314528888167931E-2</v>
      </c>
      <c r="K793" s="44">
        <f>IFERROR(_xll.qlIndexFixing(Index3M,H793,TRUE,_xll.ohTrigger(RecalcTrigger,Trigger3M)),NA())</f>
        <v>1.2445070506102168E-2</v>
      </c>
      <c r="L793" s="44">
        <f>IFERROR(_xll.qlIndexFixing(Index6M,$H793,TRUE,_xll.ohTrigger(RecalcTrigger,Trigger6M)),NA())</f>
        <v>1.3738571639598724E-2</v>
      </c>
      <c r="M793" s="145">
        <f>IFERROR(_xll.qlIndexFixing(Index1Y,$H793,TRUE,_xll.ohTrigger(RecalcTrigger,Trigger1Y)),NA())</f>
        <v>1.5290429730391205E-2</v>
      </c>
      <c r="N793" s="144">
        <f>IFERROR(_xll.qlIndexFixing(ONIndex1M,I793,TRUE,_xll.ohTrigger(RecalcTrigger,Trigger1M)),NA())</f>
        <v>1.1230693397816793E-2</v>
      </c>
      <c r="O793" s="44">
        <f>IFERROR(_xll.qlIndexFixing(ONIndex3M,I793,TRUE,_xll.ohTrigger(RecalcTrigger,Trigger3M)),NA())</f>
        <v>1.2125513084884076E-2</v>
      </c>
      <c r="P793" s="44">
        <f>IFERROR(_xll.qlIndexFixing(ONIndex6M,I793,TRUE,_xll.ohTrigger(RecalcTrigger,Trigger6M)),NA())</f>
        <v>1.3151640025981237E-2</v>
      </c>
      <c r="Q793" s="145">
        <f>IFERROR(_xll.qlIndexFixing(ONIndex1Y,I793,TRUE,_xll.ohTrigger(RecalcTrigger,Trigger1Y)),NA())</f>
        <v>1.4115479901892769E-2</v>
      </c>
    </row>
    <row r="794" spans="2:17" x14ac:dyDescent="0.2">
      <c r="B794" s="39" t="s">
        <v>42</v>
      </c>
      <c r="D794" s="42">
        <f>_xll.qlCalendarAdvance(Calendar,$D793,B794,"f",FALSE)</f>
        <v>45378</v>
      </c>
      <c r="E794" s="139">
        <f>_xll.qlInterestRateIndexValueDate(IndexON,D794)</f>
        <v>45378</v>
      </c>
      <c r="F794" s="155">
        <f>IFERROR(_xll.qlIndexFixing(IndexON,D794,TRUE,_xll.ohTrigger(RecalcTrigger,TriggerON)),NA())</f>
        <v>1.1238586720372368E-2</v>
      </c>
      <c r="H794" s="42">
        <f>_xll.qlCalendarAdvance(Calendar,$H793,B794,"f",FALSE)</f>
        <v>45378</v>
      </c>
      <c r="I794" s="139">
        <f>_xll.qlInterestRateIndexValueDate(Index1M,$H794)</f>
        <v>45384</v>
      </c>
      <c r="J794" s="144">
        <f>IFERROR(_xll.qlIndexFixing(Index1M,$H794,TRUE,_xll.ohTrigger(RecalcTrigger,Trigger1M)),NA())</f>
        <v>1.1389048681569314E-2</v>
      </c>
      <c r="K794" s="44">
        <f>IFERROR(_xll.qlIndexFixing(Index3M,H794,TRUE,_xll.ohTrigger(RecalcTrigger,Trigger3M)),NA())</f>
        <v>1.251097042306731E-2</v>
      </c>
      <c r="L794" s="44">
        <f>IFERROR(_xll.qlIndexFixing(Index6M,$H794,TRUE,_xll.ohTrigger(RecalcTrigger,Trigger6M)),NA())</f>
        <v>1.3798979209213007E-2</v>
      </c>
      <c r="M794" s="145">
        <f>IFERROR(_xll.qlIndexFixing(Index1Y,$H794,TRUE,_xll.ohTrigger(RecalcTrigger,Trigger1Y)),NA())</f>
        <v>1.5347683509123276E-2</v>
      </c>
      <c r="N794" s="144">
        <f>IFERROR(_xll.qlIndexFixing(ONIndex1M,I794,TRUE,_xll.ohTrigger(RecalcTrigger,Trigger1M)),NA())</f>
        <v>1.1295100642074729E-2</v>
      </c>
      <c r="O794" s="44">
        <f>IFERROR(_xll.qlIndexFixing(ONIndex3M,I794,TRUE,_xll.ohTrigger(RecalcTrigger,Trigger3M)),NA())</f>
        <v>1.2189945759759624E-2</v>
      </c>
      <c r="P794" s="44">
        <f>IFERROR(_xll.qlIndexFixing(ONIndex6M,I794,TRUE,_xll.ohTrigger(RecalcTrigger,Trigger6M)),NA())</f>
        <v>1.320794222440469E-2</v>
      </c>
      <c r="Q794" s="145">
        <f>IFERROR(_xll.qlIndexFixing(ONIndex1Y,I794,TRUE,_xll.ohTrigger(RecalcTrigger,Trigger1Y)),NA())</f>
        <v>1.417178171366551E-2</v>
      </c>
    </row>
    <row r="795" spans="2:17" x14ac:dyDescent="0.2">
      <c r="B795" s="39" t="s">
        <v>42</v>
      </c>
      <c r="D795" s="42">
        <f>_xll.qlCalendarAdvance(Calendar,$D794,B795,"f",FALSE)</f>
        <v>45385</v>
      </c>
      <c r="E795" s="139">
        <f>_xll.qlInterestRateIndexValueDate(IndexON,D795)</f>
        <v>45385</v>
      </c>
      <c r="F795" s="155">
        <f>IFERROR(_xll.qlIndexFixing(IndexON,D795,TRUE,_xll.ohTrigger(RecalcTrigger,TriggerON)),NA())</f>
        <v>1.1291898190890493E-2</v>
      </c>
      <c r="H795" s="42">
        <f>_xll.qlCalendarAdvance(Calendar,$H794,B795,"f",FALSE)</f>
        <v>45385</v>
      </c>
      <c r="I795" s="139">
        <f>_xll.qlInterestRateIndexValueDate(Index1M,$H795)</f>
        <v>45387</v>
      </c>
      <c r="J795" s="144">
        <f>IFERROR(_xll.qlIndexFixing(Index1M,$H795,TRUE,_xll.ohTrigger(RecalcTrigger,Trigger1M)),NA())</f>
        <v>1.1414009474169033E-2</v>
      </c>
      <c r="K795" s="44">
        <f>IFERROR(_xll.qlIndexFixing(Index3M,H795,TRUE,_xll.ohTrigger(RecalcTrigger,Trigger3M)),NA())</f>
        <v>1.2531868074338294E-2</v>
      </c>
      <c r="L795" s="44">
        <f>IFERROR(_xll.qlIndexFixing(Index6M,$H795,TRUE,_xll.ohTrigger(RecalcTrigger,Trigger6M)),NA())</f>
        <v>1.3823704931770257E-2</v>
      </c>
      <c r="M795" s="145">
        <f>IFERROR(_xll.qlIndexFixing(Index1Y,$H795,TRUE,_xll.ohTrigger(RecalcTrigger,Trigger1Y)),NA())</f>
        <v>1.5371071315582066E-2</v>
      </c>
      <c r="N795" s="144">
        <f>IFERROR(_xll.qlIndexFixing(ONIndex1M,I795,TRUE,_xll.ohTrigger(RecalcTrigger,Trigger1M)),NA())</f>
        <v>1.1330735290666638E-2</v>
      </c>
      <c r="O795" s="44">
        <f>IFERROR(_xll.qlIndexFixing(ONIndex3M,I795,TRUE,_xll.ohTrigger(RecalcTrigger,Trigger3M)),NA())</f>
        <v>1.2225594348000968E-2</v>
      </c>
      <c r="P795" s="44">
        <f>IFERROR(_xll.qlIndexFixing(ONIndex6M,I795,TRUE,_xll.ohTrigger(RecalcTrigger,Trigger6M)),NA())</f>
        <v>1.3239141656962161E-2</v>
      </c>
      <c r="Q795" s="145">
        <f>IFERROR(_xll.qlIndexFixing(ONIndex1Y,I795,TRUE,_xll.ohTrigger(RecalcTrigger,Trigger1Y)),NA())</f>
        <v>1.4202966255814076E-2</v>
      </c>
    </row>
    <row r="796" spans="2:17" x14ac:dyDescent="0.2">
      <c r="B796" s="39" t="s">
        <v>42</v>
      </c>
      <c r="D796" s="42">
        <f>_xll.qlCalendarAdvance(Calendar,$D795,B796,"f",FALSE)</f>
        <v>45392</v>
      </c>
      <c r="E796" s="139">
        <f>_xll.qlInterestRateIndexValueDate(IndexON,D796)</f>
        <v>45392</v>
      </c>
      <c r="F796" s="155">
        <f>IFERROR(_xll.qlIndexFixing(IndexON,D796,TRUE,_xll.ohTrigger(RecalcTrigger,TriggerON)),NA())</f>
        <v>1.1345164716880518E-2</v>
      </c>
      <c r="H796" s="42">
        <f>_xll.qlCalendarAdvance(Calendar,$H795,B796,"f",FALSE)</f>
        <v>45392</v>
      </c>
      <c r="I796" s="139">
        <f>_xll.qlInterestRateIndexValueDate(Index1M,$H796)</f>
        <v>45394</v>
      </c>
      <c r="J796" s="144">
        <f>IFERROR(_xll.qlIndexFixing(Index1M,$H796,TRUE,_xll.ohTrigger(RecalcTrigger,Trigger1M)),NA())</f>
        <v>1.146343403156805E-2</v>
      </c>
      <c r="K796" s="44">
        <f>IFERROR(_xll.qlIndexFixing(Index3M,H796,TRUE,_xll.ohTrigger(RecalcTrigger,Trigger3M)),NA())</f>
        <v>1.2580471088489644E-2</v>
      </c>
      <c r="L796" s="44">
        <f>IFERROR(_xll.qlIndexFixing(Index6M,$H796,TRUE,_xll.ohTrigger(RecalcTrigger,Trigger6M)),NA())</f>
        <v>1.3866089546098789E-2</v>
      </c>
      <c r="M796" s="145">
        <f>IFERROR(_xll.qlIndexFixing(Index1Y,$H796,TRUE,_xll.ohTrigger(RecalcTrigger,Trigger1Y)),NA())</f>
        <v>1.5411105575053185E-2</v>
      </c>
      <c r="N796" s="144">
        <f>IFERROR(_xll.qlIndexFixing(ONIndex1M,I796,TRUE,_xll.ohTrigger(RecalcTrigger,Trigger1M)),NA())</f>
        <v>1.1380445422277674E-2</v>
      </c>
      <c r="O796" s="44">
        <f>IFERROR(_xll.qlIndexFixing(ONIndex3M,I796,TRUE,_xll.ohTrigger(RecalcTrigger,Trigger3M)),NA())</f>
        <v>1.2275323704153962E-2</v>
      </c>
      <c r="P796" s="44">
        <f>IFERROR(_xll.qlIndexFixing(ONIndex6M,I796,TRUE,_xll.ohTrigger(RecalcTrigger,Trigger6M)),NA())</f>
        <v>1.3282724729233308E-2</v>
      </c>
      <c r="Q796" s="145">
        <f>IFERROR(_xll.qlIndexFixing(ONIndex1Y,I796,TRUE,_xll.ohTrigger(RecalcTrigger,Trigger1Y)),NA())</f>
        <v>1.4246510597226703E-2</v>
      </c>
    </row>
    <row r="797" spans="2:17" x14ac:dyDescent="0.2">
      <c r="B797" s="39" t="s">
        <v>42</v>
      </c>
      <c r="D797" s="42">
        <f>_xll.qlCalendarAdvance(Calendar,$D796,B797,"f",FALSE)</f>
        <v>45399</v>
      </c>
      <c r="E797" s="139">
        <f>_xll.qlInterestRateIndexValueDate(IndexON,D797)</f>
        <v>45399</v>
      </c>
      <c r="F797" s="155">
        <f>IFERROR(_xll.qlIndexFixing(IndexON,D797,TRUE,_xll.ohTrigger(RecalcTrigger,TriggerON)),NA())</f>
        <v>1.1398385599541427E-2</v>
      </c>
      <c r="H797" s="42">
        <f>_xll.qlCalendarAdvance(Calendar,$H796,B797,"f",FALSE)</f>
        <v>45399</v>
      </c>
      <c r="I797" s="139">
        <f>_xll.qlInterestRateIndexValueDate(Index1M,$H797)</f>
        <v>45401</v>
      </c>
      <c r="J797" s="144">
        <f>IFERROR(_xll.qlIndexFixing(Index1M,$H797,TRUE,_xll.ohTrigger(RecalcTrigger,Trigger1M)),NA())</f>
        <v>1.1512645304799963E-2</v>
      </c>
      <c r="K797" s="44">
        <f>IFERROR(_xll.qlIndexFixing(Index3M,H797,TRUE,_xll.ohTrigger(RecalcTrigger,Trigger3M)),NA())</f>
        <v>1.2628850896230275E-2</v>
      </c>
      <c r="L797" s="44">
        <f>IFERROR(_xll.qlIndexFixing(Index6M,$H797,TRUE,_xll.ohTrigger(RecalcTrigger,Trigger6M)),NA())</f>
        <v>1.3908351771623365E-2</v>
      </c>
      <c r="M797" s="145">
        <f>IFERROR(_xll.qlIndexFixing(Index1Y,$H797,TRUE,_xll.ohTrigger(RecalcTrigger,Trigger1Y)),NA())</f>
        <v>1.545399258809122E-2</v>
      </c>
      <c r="N797" s="144">
        <f>IFERROR(_xll.qlIndexFixing(ONIndex1M,I797,TRUE,_xll.ohTrigger(RecalcTrigger,Trigger1M)),NA())</f>
        <v>1.1429945556429288E-2</v>
      </c>
      <c r="O797" s="44">
        <f>IFERROR(_xll.qlIndexFixing(ONIndex3M,I797,TRUE,_xll.ohTrigger(RecalcTrigger,Trigger3M)),NA())</f>
        <v>1.232484265557332E-2</v>
      </c>
      <c r="P797" s="44">
        <f>IFERROR(_xll.qlIndexFixing(ONIndex6M,I797,TRUE,_xll.ohTrigger(RecalcTrigger,Trigger6M)),NA())</f>
        <v>1.3326194956011506E-2</v>
      </c>
      <c r="Q797" s="145">
        <f>IFERROR(_xll.qlIndexFixing(ONIndex1Y,I797,TRUE,_xll.ohTrigger(RecalcTrigger,Trigger1Y)),NA())</f>
        <v>1.4289920939667411E-2</v>
      </c>
    </row>
    <row r="798" spans="2:17" x14ac:dyDescent="0.2">
      <c r="B798" s="39" t="s">
        <v>42</v>
      </c>
      <c r="D798" s="42">
        <f>_xll.qlCalendarAdvance(Calendar,$D797,B798,"f",FALSE)</f>
        <v>45406</v>
      </c>
      <c r="E798" s="139">
        <f>_xll.qlInterestRateIndexValueDate(IndexON,D798)</f>
        <v>45406</v>
      </c>
      <c r="F798" s="155">
        <f>IFERROR(_xll.qlIndexFixing(IndexON,D798,TRUE,_xll.ohTrigger(RecalcTrigger,TriggerON)),NA())</f>
        <v>1.1451560139832395E-2</v>
      </c>
      <c r="H798" s="42">
        <f>_xll.qlCalendarAdvance(Calendar,$H797,B798,"f",FALSE)</f>
        <v>45406</v>
      </c>
      <c r="I798" s="139">
        <f>_xll.qlInterestRateIndexValueDate(Index1M,$H798)</f>
        <v>45408</v>
      </c>
      <c r="J798" s="144">
        <f>IFERROR(_xll.qlIndexFixing(Index1M,$H798,TRUE,_xll.ohTrigger(RecalcTrigger,Trigger1M)),NA())</f>
        <v>1.1561641198516366E-2</v>
      </c>
      <c r="K798" s="44">
        <f>IFERROR(_xll.qlIndexFixing(Index3M,H798,TRUE,_xll.ohTrigger(RecalcTrigger,Trigger3M)),NA())</f>
        <v>1.2677005316702497E-2</v>
      </c>
      <c r="L798" s="44">
        <f>IFERROR(_xll.qlIndexFixing(Index6M,$H798,TRUE,_xll.ohTrigger(RecalcTrigger,Trigger6M)),NA())</f>
        <v>1.3950490832564975E-2</v>
      </c>
      <c r="M798" s="145">
        <f>IFERROR(_xll.qlIndexFixing(Index1Y,$H798,TRUE,_xll.ohTrigger(RecalcTrigger,Trigger1Y)),NA())</f>
        <v>1.5490584471430808E-2</v>
      </c>
      <c r="N798" s="144">
        <f>IFERROR(_xll.qlIndexFixing(ONIndex1M,I798,TRUE,_xll.ohTrigger(RecalcTrigger,Trigger1M)),NA())</f>
        <v>1.1482928589190422E-2</v>
      </c>
      <c r="O798" s="44">
        <f>IFERROR(_xll.qlIndexFixing(ONIndex3M,I798,TRUE,_xll.ohTrigger(RecalcTrigger,Trigger3M)),NA())</f>
        <v>1.2377874968074742E-2</v>
      </c>
      <c r="P798" s="44">
        <f>IFERROR(_xll.qlIndexFixing(ONIndex6M,I798,TRUE,_xll.ohTrigger(RecalcTrigger,Trigger6M)),NA())</f>
        <v>1.3372892188772134E-2</v>
      </c>
      <c r="Q798" s="145">
        <f>IFERROR(_xll.qlIndexFixing(ONIndex1Y,I798,TRUE,_xll.ohTrigger(RecalcTrigger,Trigger1Y)),NA())</f>
        <v>1.433656720383869E-2</v>
      </c>
    </row>
    <row r="799" spans="2:17" x14ac:dyDescent="0.2">
      <c r="B799" s="39" t="s">
        <v>42</v>
      </c>
      <c r="D799" s="42">
        <f>_xll.qlCalendarAdvance(Calendar,$D798,B799,"f",FALSE)</f>
        <v>45414</v>
      </c>
      <c r="E799" s="139">
        <f>_xll.qlInterestRateIndexValueDate(IndexON,D799)</f>
        <v>45414</v>
      </c>
      <c r="F799" s="155">
        <f>IFERROR(_xll.qlIndexFixing(IndexON,D799,TRUE,_xll.ohTrigger(RecalcTrigger,TriggerON)),NA())</f>
        <v>1.1512273400811068E-2</v>
      </c>
      <c r="H799" s="42">
        <f>_xll.qlCalendarAdvance(Calendar,$H798,B799,"f",FALSE)</f>
        <v>45414</v>
      </c>
      <c r="I799" s="139">
        <f>_xll.qlInterestRateIndexValueDate(Index1M,$H799)</f>
        <v>45418</v>
      </c>
      <c r="J799" s="144">
        <f>IFERROR(_xll.qlIndexFixing(Index1M,$H799,TRUE,_xll.ohTrigger(RecalcTrigger,Trigger1M)),NA())</f>
        <v>1.1631257560770608E-2</v>
      </c>
      <c r="K799" s="44">
        <f>IFERROR(_xll.qlIndexFixing(Index3M,H799,TRUE,_xll.ohTrigger(RecalcTrigger,Trigger3M)),NA())</f>
        <v>1.2748999063177127E-2</v>
      </c>
      <c r="L799" s="44">
        <f>IFERROR(_xll.qlIndexFixing(Index6M,$H799,TRUE,_xll.ohTrigger(RecalcTrigger,Trigger6M)),NA())</f>
        <v>1.4007248810295109E-2</v>
      </c>
      <c r="M799" s="145">
        <f>IFERROR(_xll.qlIndexFixing(Index1Y,$H799,TRUE,_xll.ohTrigger(RecalcTrigger,Trigger1Y)),NA())</f>
        <v>1.5540834929822674E-2</v>
      </c>
      <c r="N799" s="144">
        <f>IFERROR(_xll.qlIndexFixing(ONIndex1M,I799,TRUE,_xll.ohTrigger(RecalcTrigger,Trigger1M)),NA())</f>
        <v>1.1535300415825844E-2</v>
      </c>
      <c r="O799" s="44">
        <f>IFERROR(_xll.qlIndexFixing(ONIndex3M,I799,TRUE,_xll.ohTrigger(RecalcTrigger,Trigger3M)),NA())</f>
        <v>1.2430236116811599E-2</v>
      </c>
      <c r="P799" s="44">
        <f>IFERROR(_xll.qlIndexFixing(ONIndex6M,I799,TRUE,_xll.ohTrigger(RecalcTrigger,Trigger6M)),NA())</f>
        <v>1.3418961907092353E-2</v>
      </c>
      <c r="Q799" s="145">
        <f>IFERROR(_xll.qlIndexFixing(ONIndex1Y,I799,TRUE,_xll.ohTrigger(RecalcTrigger,Trigger1Y)),NA())</f>
        <v>1.4382486852602128E-2</v>
      </c>
    </row>
    <row r="800" spans="2:17" x14ac:dyDescent="0.2">
      <c r="B800" s="39" t="s">
        <v>42</v>
      </c>
      <c r="D800" s="42">
        <f>_xll.qlCalendarAdvance(Calendar,$D799,B800,"f",FALSE)</f>
        <v>45421</v>
      </c>
      <c r="E800" s="139">
        <f>_xll.qlInterestRateIndexValueDate(IndexON,D800)</f>
        <v>45421</v>
      </c>
      <c r="F800" s="155">
        <f>IFERROR(_xll.qlIndexFixing(IndexON,D800,TRUE,_xll.ohTrigger(RecalcTrigger,TriggerON)),NA())</f>
        <v>1.1565346282660371E-2</v>
      </c>
      <c r="H800" s="42">
        <f>_xll.qlCalendarAdvance(Calendar,$H799,B800,"f",FALSE)</f>
        <v>45421</v>
      </c>
      <c r="I800" s="139">
        <f>_xll.qlInterestRateIndexValueDate(Index1M,$H800)</f>
        <v>45425</v>
      </c>
      <c r="J800" s="144">
        <f>IFERROR(_xll.qlIndexFixing(Index1M,$H800,TRUE,_xll.ohTrigger(RecalcTrigger,Trigger1M)),NA())</f>
        <v>1.1679721666304488E-2</v>
      </c>
      <c r="K800" s="44">
        <f>IFERROR(_xll.qlIndexFixing(Index3M,H800,TRUE,_xll.ohTrigger(RecalcTrigger,Trigger3M)),NA())</f>
        <v>1.2796581820699099E-2</v>
      </c>
      <c r="L800" s="44">
        <f>IFERROR(_xll.qlIndexFixing(Index6M,$H800,TRUE,_xll.ohTrigger(RecalcTrigger,Trigger6M)),NA())</f>
        <v>1.4049093102014106E-2</v>
      </c>
      <c r="M800" s="145">
        <f>IFERROR(_xll.qlIndexFixing(Index1Y,$H800,TRUE,_xll.ohTrigger(RecalcTrigger,Trigger1Y)),NA())</f>
        <v>1.5580009834533748E-2</v>
      </c>
      <c r="N800" s="144">
        <f>IFERROR(_xll.qlIndexFixing(ONIndex1M,I800,TRUE,_xll.ohTrigger(RecalcTrigger,Trigger1M)),NA())</f>
        <v>1.1584126946804219E-2</v>
      </c>
      <c r="O800" s="44">
        <f>IFERROR(_xll.qlIndexFixing(ONIndex3M,I800,TRUE,_xll.ohTrigger(RecalcTrigger,Trigger3M)),NA())</f>
        <v>1.2479079695673079E-2</v>
      </c>
      <c r="P800" s="44">
        <f>IFERROR(_xll.qlIndexFixing(ONIndex6M,I800,TRUE,_xll.ohTrigger(RecalcTrigger,Trigger6M)),NA())</f>
        <v>1.346207251329723E-2</v>
      </c>
      <c r="Q800" s="145">
        <f>IFERROR(_xll.qlIndexFixing(ONIndex1Y,I800,TRUE,_xll.ohTrigger(RecalcTrigger,Trigger1Y)),NA())</f>
        <v>1.442546901563091E-2</v>
      </c>
    </row>
    <row r="801" spans="2:17" x14ac:dyDescent="0.2">
      <c r="B801" s="39" t="s">
        <v>42</v>
      </c>
      <c r="D801" s="42">
        <f>_xll.qlCalendarAdvance(Calendar,$D800,B801,"f",FALSE)</f>
        <v>45428</v>
      </c>
      <c r="E801" s="139">
        <f>_xll.qlInterestRateIndexValueDate(IndexON,D801)</f>
        <v>45428</v>
      </c>
      <c r="F801" s="155">
        <f>IFERROR(_xll.qlIndexFixing(IndexON,D801,TRUE,_xll.ohTrigger(RecalcTrigger,TriggerON)),NA())</f>
        <v>1.1618370625656738E-2</v>
      </c>
      <c r="H801" s="42">
        <f>_xll.qlCalendarAdvance(Calendar,$H800,B801,"f",FALSE)</f>
        <v>45428</v>
      </c>
      <c r="I801" s="139">
        <f>_xll.qlInterestRateIndexValueDate(Index1M,$H801)</f>
        <v>45432</v>
      </c>
      <c r="J801" s="144">
        <f>IFERROR(_xll.qlIndexFixing(Index1M,$H801,TRUE,_xll.ohTrigger(RecalcTrigger,Trigger1M)),NA())</f>
        <v>1.1727963208090291E-2</v>
      </c>
      <c r="K801" s="44">
        <f>IFERROR(_xll.qlIndexFixing(Index3M,H801,TRUE,_xll.ohTrigger(RecalcTrigger,Trigger3M)),NA())</f>
        <v>1.2843931555387869E-2</v>
      </c>
      <c r="L801" s="44">
        <f>IFERROR(_xll.qlIndexFixing(Index6M,$H801,TRUE,_xll.ohTrigger(RecalcTrigger,Trigger6M)),NA())</f>
        <v>1.4090811624521972E-2</v>
      </c>
      <c r="M801" s="145">
        <f>IFERROR(_xll.qlIndexFixing(Index1Y,$H801,TRUE,_xll.ohTrigger(RecalcTrigger,Trigger1Y)),NA())</f>
        <v>1.5618975010129871E-2</v>
      </c>
      <c r="N801" s="144">
        <f>IFERROR(_xll.qlIndexFixing(ONIndex1M,I801,TRUE,_xll.ohTrigger(RecalcTrigger,Trigger1M)),NA())</f>
        <v>1.1632734818771695E-2</v>
      </c>
      <c r="O801" s="44">
        <f>IFERROR(_xll.qlIndexFixing(ONIndex3M,I801,TRUE,_xll.ohTrigger(RecalcTrigger,Trigger3M)),NA())</f>
        <v>1.2527703896818565E-2</v>
      </c>
      <c r="P801" s="44">
        <f>IFERROR(_xll.qlIndexFixing(ONIndex6M,I801,TRUE,_xll.ohTrigger(RecalcTrigger,Trigger6M)),NA())</f>
        <v>1.3505067115575642E-2</v>
      </c>
      <c r="Q801" s="145">
        <f>IFERROR(_xll.qlIndexFixing(ONIndex1Y,I801,TRUE,_xll.ohTrigger(RecalcTrigger,Trigger1Y)),NA())</f>
        <v>1.4468312699671415E-2</v>
      </c>
    </row>
    <row r="802" spans="2:17" x14ac:dyDescent="0.2">
      <c r="B802" s="39" t="s">
        <v>42</v>
      </c>
      <c r="D802" s="42">
        <f>_xll.qlCalendarAdvance(Calendar,$D801,B802,"f",FALSE)</f>
        <v>45435</v>
      </c>
      <c r="E802" s="139">
        <f>_xll.qlInterestRateIndexValueDate(IndexON,D802)</f>
        <v>45435</v>
      </c>
      <c r="F802" s="155">
        <f>IFERROR(_xll.qlIndexFixing(IndexON,D802,TRUE,_xll.ohTrigger(RecalcTrigger,TriggerON)),NA())</f>
        <v>1.1671345730839278E-2</v>
      </c>
      <c r="H802" s="42">
        <f>_xll.qlCalendarAdvance(Calendar,$H801,B802,"f",FALSE)</f>
        <v>45435</v>
      </c>
      <c r="I802" s="139">
        <f>_xll.qlInterestRateIndexValueDate(Index1M,$H802)</f>
        <v>45439</v>
      </c>
      <c r="J802" s="144">
        <f>IFERROR(_xll.qlIndexFixing(Index1M,$H802,TRUE,_xll.ohTrigger(RecalcTrigger,Trigger1M)),NA())</f>
        <v>1.1775980090668728E-2</v>
      </c>
      <c r="K802" s="44">
        <f>IFERROR(_xll.qlIndexFixing(Index3M,H802,TRUE,_xll.ohTrigger(RecalcTrigger,Trigger3M)),NA())</f>
        <v>1.2891046085921357E-2</v>
      </c>
      <c r="L802" s="44">
        <f>IFERROR(_xll.qlIndexFixing(Index6M,$H802,TRUE,_xll.ohTrigger(RecalcTrigger,Trigger6M)),NA())</f>
        <v>1.4132403601929786E-2</v>
      </c>
      <c r="M802" s="145">
        <f>IFERROR(_xll.qlIndexFixing(Index1Y,$H802,TRUE,_xll.ohTrigger(RecalcTrigger,Trigger1Y)),NA())</f>
        <v>1.5657727037195496E-2</v>
      </c>
      <c r="N802" s="144">
        <f>IFERROR(_xll.qlIndexFixing(ONIndex1M,I802,TRUE,_xll.ohTrigger(RecalcTrigger,Trigger1M)),NA())</f>
        <v>1.1681121941000683E-2</v>
      </c>
      <c r="O802" s="44">
        <f>IFERROR(_xll.qlIndexFixing(ONIndex3M,I802,TRUE,_xll.ohTrigger(RecalcTrigger,Trigger3M)),NA())</f>
        <v>1.2576106554220701E-2</v>
      </c>
      <c r="P802" s="44">
        <f>IFERROR(_xll.qlIndexFixing(ONIndex6M,I802,TRUE,_xll.ohTrigger(RecalcTrigger,Trigger6M)),NA())</f>
        <v>1.3547944951417534E-2</v>
      </c>
      <c r="Q802" s="145">
        <f>IFERROR(_xll.qlIndexFixing(ONIndex1Y,I802,TRUE,_xll.ohTrigger(RecalcTrigger,Trigger1Y)),NA())</f>
        <v>1.4511016823428591E-2</v>
      </c>
    </row>
    <row r="803" spans="2:17" x14ac:dyDescent="0.2">
      <c r="B803" s="39" t="s">
        <v>42</v>
      </c>
      <c r="D803" s="42">
        <f>_xll.qlCalendarAdvance(Calendar,$D802,B803,"f",FALSE)</f>
        <v>45442</v>
      </c>
      <c r="E803" s="139">
        <f>_xll.qlInterestRateIndexValueDate(IndexON,D803)</f>
        <v>45442</v>
      </c>
      <c r="F803" s="155">
        <f>IFERROR(_xll.qlIndexFixing(IndexON,D803,TRUE,_xll.ohTrigger(RecalcTrigger,TriggerON)),NA())</f>
        <v>1.1724270899247102E-2</v>
      </c>
      <c r="H803" s="42">
        <f>_xll.qlCalendarAdvance(Calendar,$H802,B803,"f",FALSE)</f>
        <v>45442</v>
      </c>
      <c r="I803" s="139">
        <f>_xll.qlInterestRateIndexValueDate(Index1M,$H803)</f>
        <v>45446</v>
      </c>
      <c r="J803" s="144">
        <f>IFERROR(_xll.qlIndexFixing(Index1M,$H803,TRUE,_xll.ohTrigger(RecalcTrigger,Trigger1M)),NA())</f>
        <v>1.1820182086207609E-2</v>
      </c>
      <c r="K803" s="44">
        <f>IFERROR(_xll.qlIndexFixing(Index3M,H803,TRUE,_xll.ohTrigger(RecalcTrigger,Trigger3M)),NA())</f>
        <v>1.2937923230919267E-2</v>
      </c>
      <c r="L803" s="44">
        <f>IFERROR(_xll.qlIndexFixing(Index6M,$H803,TRUE,_xll.ohTrigger(RecalcTrigger,Trigger6M)),NA())</f>
        <v>1.41706727298462E-2</v>
      </c>
      <c r="M803" s="145">
        <f>IFERROR(_xll.qlIndexFixing(Index1Y,$H803,TRUE,_xll.ohTrigger(RecalcTrigger,Trigger1Y)),NA())</f>
        <v>1.5696262477557919E-2</v>
      </c>
      <c r="N803" s="144">
        <f>IFERROR(_xll.qlIndexFixing(ONIndex1M,I803,TRUE,_xll.ohTrigger(RecalcTrigger,Trigger1M)),NA())</f>
        <v>1.1729286222763591E-2</v>
      </c>
      <c r="O803" s="44">
        <f>IFERROR(_xll.qlIndexFixing(ONIndex3M,I803,TRUE,_xll.ohTrigger(RecalcTrigger,Trigger3M)),NA())</f>
        <v>1.2624285502012E-2</v>
      </c>
      <c r="P803" s="44">
        <f>IFERROR(_xll.qlIndexFixing(ONIndex6M,I803,TRUE,_xll.ohTrigger(RecalcTrigger,Trigger6M)),NA())</f>
        <v>1.3590705258312852E-2</v>
      </c>
      <c r="Q803" s="145">
        <f>IFERROR(_xll.qlIndexFixing(ONIndex1Y,I803,TRUE,_xll.ohTrigger(RecalcTrigger,Trigger1Y)),NA())</f>
        <v>1.4553580305527447E-2</v>
      </c>
    </row>
    <row r="804" spans="2:17" x14ac:dyDescent="0.2">
      <c r="B804" s="39" t="s">
        <v>42</v>
      </c>
      <c r="D804" s="42">
        <f>_xll.qlCalendarAdvance(Calendar,$D803,B804,"f",FALSE)</f>
        <v>45449</v>
      </c>
      <c r="E804" s="139">
        <f>_xll.qlInterestRateIndexValueDate(IndexON,D804)</f>
        <v>45449</v>
      </c>
      <c r="F804" s="155">
        <f>IFERROR(_xll.qlIndexFixing(IndexON,D804,TRUE,_xll.ohTrigger(RecalcTrigger,TriggerON)),NA())</f>
        <v>1.1777145432079195E-2</v>
      </c>
      <c r="H804" s="42">
        <f>_xll.qlCalendarAdvance(Calendar,$H803,B804,"f",FALSE)</f>
        <v>45449</v>
      </c>
      <c r="I804" s="139">
        <f>_xll.qlInterestRateIndexValueDate(Index1M,$H804)</f>
        <v>45453</v>
      </c>
      <c r="J804" s="144">
        <f>IFERROR(_xll.qlIndexFixing(Index1M,$H804,TRUE,_xll.ohTrigger(RecalcTrigger,Trigger1M)),NA())</f>
        <v>1.1867758323967692E-2</v>
      </c>
      <c r="K804" s="44">
        <f>IFERROR(_xll.qlIndexFixing(Index3M,H804,TRUE,_xll.ohTrigger(RecalcTrigger,Trigger3M)),NA())</f>
        <v>1.2984560808935272E-2</v>
      </c>
      <c r="L804" s="44">
        <f>IFERROR(_xll.qlIndexFixing(Index6M,$H804,TRUE,_xll.ohTrigger(RecalcTrigger,Trigger6M)),NA())</f>
        <v>1.4212017081238723E-2</v>
      </c>
      <c r="M804" s="145">
        <f>IFERROR(_xll.qlIndexFixing(Index1Y,$H804,TRUE,_xll.ohTrigger(RecalcTrigger,Trigger1Y)),NA())</f>
        <v>1.5734577874291875E-2</v>
      </c>
      <c r="N804" s="144">
        <f>IFERROR(_xll.qlIndexFixing(ONIndex1M,I804,TRUE,_xll.ohTrigger(RecalcTrigger,Trigger1M)),NA())</f>
        <v>1.1777225573252892E-2</v>
      </c>
      <c r="O804" s="44">
        <f>IFERROR(_xll.qlIndexFixing(ONIndex3M,I804,TRUE,_xll.ohTrigger(RecalcTrigger,Trigger3M)),NA())</f>
        <v>1.2672238574324979E-2</v>
      </c>
      <c r="P804" s="44">
        <f>IFERROR(_xll.qlIndexFixing(ONIndex6M,I804,TRUE,_xll.ohTrigger(RecalcTrigger,Trigger6M)),NA())</f>
        <v>1.3633347273911411E-2</v>
      </c>
      <c r="Q804" s="145">
        <f>IFERROR(_xll.qlIndexFixing(ONIndex1Y,I804,TRUE,_xll.ohTrigger(RecalcTrigger,Trigger1Y)),NA())</f>
        <v>1.4596002064433122E-2</v>
      </c>
    </row>
    <row r="805" spans="2:17" x14ac:dyDescent="0.2">
      <c r="B805" s="39" t="s">
        <v>42</v>
      </c>
      <c r="D805" s="42">
        <f>_xll.qlCalendarAdvance(Calendar,$D804,B805,"f",FALSE)</f>
        <v>45456</v>
      </c>
      <c r="E805" s="139">
        <f>_xll.qlInterestRateIndexValueDate(IndexON,D805)</f>
        <v>45456</v>
      </c>
      <c r="F805" s="155">
        <f>IFERROR(_xll.qlIndexFixing(IndexON,D805,TRUE,_xll.ohTrigger(RecalcTrigger,TriggerON)),NA())</f>
        <v>1.1829968630454601E-2</v>
      </c>
      <c r="H805" s="42">
        <f>_xll.qlCalendarAdvance(Calendar,$H804,B805,"f",FALSE)</f>
        <v>45456</v>
      </c>
      <c r="I805" s="139">
        <f>_xll.qlInterestRateIndexValueDate(Index1M,$H805)</f>
        <v>45460</v>
      </c>
      <c r="J805" s="144">
        <f>IFERROR(_xll.qlIndexFixing(Index1M,$H805,TRUE,_xll.ohTrigger(RecalcTrigger,Trigger1M)),NA())</f>
        <v>1.1915103767077717E-2</v>
      </c>
      <c r="K805" s="44">
        <f>IFERROR(_xll.qlIndexFixing(Index3M,H805,TRUE,_xll.ohTrigger(RecalcTrigger,Trigger3M)),NA())</f>
        <v>1.3030956638464833E-2</v>
      </c>
      <c r="L805" s="44">
        <f>IFERROR(_xll.qlIndexFixing(Index6M,$H805,TRUE,_xll.ohTrigger(RecalcTrigger,Trigger6M)),NA())</f>
        <v>1.425323261542997E-2</v>
      </c>
      <c r="M805" s="145">
        <f>IFERROR(_xll.qlIndexFixing(Index1Y,$H805,TRUE,_xll.ohTrigger(RecalcTrigger,Trigger1Y)),NA())</f>
        <v>1.5772669751721941E-2</v>
      </c>
      <c r="N805" s="144">
        <f>IFERROR(_xll.qlIndexFixing(ONIndex1M,I805,TRUE,_xll.ohTrigger(RecalcTrigger,Trigger1M)),NA())</f>
        <v>1.1824937901900867E-2</v>
      </c>
      <c r="O805" s="44">
        <f>IFERROR(_xll.qlIndexFixing(ONIndex3M,I805,TRUE,_xll.ohTrigger(RecalcTrigger,Trigger3M)),NA())</f>
        <v>1.2719963605212214E-2</v>
      </c>
      <c r="P805" s="44">
        <f>IFERROR(_xll.qlIndexFixing(ONIndex6M,I805,TRUE,_xll.ohTrigger(RecalcTrigger,Trigger6M)),NA())</f>
        <v>1.3675870235783094E-2</v>
      </c>
      <c r="Q805" s="145">
        <f>IFERROR(_xll.qlIndexFixing(ONIndex1Y,I805,TRUE,_xll.ohTrigger(RecalcTrigger,Trigger1Y)),NA())</f>
        <v>1.4638281018930499E-2</v>
      </c>
    </row>
    <row r="806" spans="2:17" x14ac:dyDescent="0.2">
      <c r="B806" s="39" t="s">
        <v>42</v>
      </c>
      <c r="D806" s="42">
        <f>_xll.qlCalendarAdvance(Calendar,$D805,B806,"f",FALSE)</f>
        <v>45463</v>
      </c>
      <c r="E806" s="139">
        <f>_xll.qlInterestRateIndexValueDate(IndexON,D806)</f>
        <v>45463</v>
      </c>
      <c r="F806" s="155">
        <f>IFERROR(_xll.qlIndexFixing(IndexON,D806,TRUE,_xll.ohTrigger(RecalcTrigger,TriggerON)),NA())</f>
        <v>1.1882739795412434E-2</v>
      </c>
      <c r="H806" s="42">
        <f>_xll.qlCalendarAdvance(Calendar,$H805,B806,"f",FALSE)</f>
        <v>45463</v>
      </c>
      <c r="I806" s="139">
        <f>_xll.qlInterestRateIndexValueDate(Index1M,$H806)</f>
        <v>45467</v>
      </c>
      <c r="J806" s="144">
        <f>IFERROR(_xll.qlIndexFixing(Index1M,$H806,TRUE,_xll.ohTrigger(RecalcTrigger,Trigger1M)),NA())</f>
        <v>1.1962216320163144E-2</v>
      </c>
      <c r="K806" s="44">
        <f>IFERROR(_xll.qlIndexFixing(Index3M,H806,TRUE,_xll.ohTrigger(RecalcTrigger,Trigger3M)),NA())</f>
        <v>1.3077108537946927E-2</v>
      </c>
      <c r="L806" s="44">
        <f>IFERROR(_xll.qlIndexFixing(Index6M,$H806,TRUE,_xll.ohTrigger(RecalcTrigger,Trigger6M)),NA())</f>
        <v>1.4294318554799785E-2</v>
      </c>
      <c r="M806" s="145">
        <f>IFERROR(_xll.qlIndexFixing(Index1Y,$H806,TRUE,_xll.ohTrigger(RecalcTrigger,Trigger1Y)),NA())</f>
        <v>1.5810534615428463E-2</v>
      </c>
      <c r="N806" s="144">
        <f>IFERROR(_xll.qlIndexFixing(ONIndex1M,I806,TRUE,_xll.ohTrigger(RecalcTrigger,Trigger1M)),NA())</f>
        <v>1.1872421117979925E-2</v>
      </c>
      <c r="O806" s="44">
        <f>IFERROR(_xll.qlIndexFixing(ONIndex3M,I806,TRUE,_xll.ohTrigger(RecalcTrigger,Trigger3M)),NA())</f>
        <v>1.2767458428806222E-2</v>
      </c>
      <c r="P806" s="44">
        <f>IFERROR(_xll.qlIndexFixing(ONIndex6M,I806,TRUE,_xll.ohTrigger(RecalcTrigger,Trigger6M)),NA())</f>
        <v>1.3718273381497781E-2</v>
      </c>
      <c r="Q806" s="145">
        <f>IFERROR(_xll.qlIndexFixing(ONIndex1Y,I806,TRUE,_xll.ohTrigger(RecalcTrigger,Trigger1Y)),NA())</f>
        <v>1.4680416087564652E-2</v>
      </c>
    </row>
    <row r="807" spans="2:17" x14ac:dyDescent="0.2">
      <c r="B807" s="39" t="s">
        <v>42</v>
      </c>
      <c r="D807" s="42">
        <f>_xll.qlCalendarAdvance(Calendar,$D806,B807,"f",FALSE)</f>
        <v>45470</v>
      </c>
      <c r="E807" s="139">
        <f>_xll.qlInterestRateIndexValueDate(IndexON,D807)</f>
        <v>45470</v>
      </c>
      <c r="F807" s="155">
        <f>IFERROR(_xll.qlIndexFixing(IndexON,D807,TRUE,_xll.ohTrigger(RecalcTrigger,TriggerON)),NA())</f>
        <v>1.1935458227991802E-2</v>
      </c>
      <c r="H807" s="42">
        <f>_xll.qlCalendarAdvance(Calendar,$H806,B807,"f",FALSE)</f>
        <v>45470</v>
      </c>
      <c r="I807" s="139">
        <f>_xll.qlInterestRateIndexValueDate(Index1M,$H807)</f>
        <v>45474</v>
      </c>
      <c r="J807" s="144">
        <f>IFERROR(_xll.qlIndexFixing(Index1M,$H807,TRUE,_xll.ohTrigger(RecalcTrigger,Trigger1M)),NA())</f>
        <v>1.2012621273245851E-2</v>
      </c>
      <c r="K807" s="44">
        <f>IFERROR(_xll.qlIndexFixing(Index3M,H807,TRUE,_xll.ohTrigger(RecalcTrigger,Trigger3M)),NA())</f>
        <v>1.3123014325761453E-2</v>
      </c>
      <c r="L807" s="44">
        <f>IFERROR(_xll.qlIndexFixing(Index6M,$H807,TRUE,_xll.ohTrigger(RecalcTrigger,Trigger6M)),NA())</f>
        <v>1.4341599850132987E-2</v>
      </c>
      <c r="M807" s="145">
        <f>IFERROR(_xll.qlIndexFixing(Index1Y,$H807,TRUE,_xll.ohTrigger(RecalcTrigger,Trigger1Y)),NA())</f>
        <v>1.584816895225017E-2</v>
      </c>
      <c r="N807" s="144">
        <f>IFERROR(_xll.qlIndexFixing(ONIndex1M,I807,TRUE,_xll.ohTrigger(RecalcTrigger,Trigger1M)),NA())</f>
        <v>1.191967313068254E-2</v>
      </c>
      <c r="O807" s="44">
        <f>IFERROR(_xll.qlIndexFixing(ONIndex3M,I807,TRUE,_xll.ohTrigger(RecalcTrigger,Trigger3M)),NA())</f>
        <v>1.281472087915958E-2</v>
      </c>
      <c r="P807" s="44">
        <f>IFERROR(_xll.qlIndexFixing(ONIndex6M,I807,TRUE,_xll.ohTrigger(RecalcTrigger,Trigger6M)),NA())</f>
        <v>1.3760555948625353E-2</v>
      </c>
      <c r="Q807" s="145">
        <f>IFERROR(_xll.qlIndexFixing(ONIndex1Y,I807,TRUE,_xll.ohTrigger(RecalcTrigger,Trigger1Y)),NA())</f>
        <v>1.4722406188960591E-2</v>
      </c>
    </row>
    <row r="808" spans="2:17" x14ac:dyDescent="0.2">
      <c r="B808" s="39" t="s">
        <v>42</v>
      </c>
      <c r="D808" s="42">
        <f>_xll.qlCalendarAdvance(Calendar,$D807,B808,"f",FALSE)</f>
        <v>45477</v>
      </c>
      <c r="E808" s="139">
        <f>_xll.qlInterestRateIndexValueDate(IndexON,D808)</f>
        <v>45477</v>
      </c>
      <c r="F808" s="155">
        <f>IFERROR(_xll.qlIndexFixing(IndexON,D808,TRUE,_xll.ohTrigger(RecalcTrigger,TriggerON)),NA())</f>
        <v>1.1988123229311753E-2</v>
      </c>
      <c r="H808" s="42">
        <f>_xll.qlCalendarAdvance(Calendar,$H807,B808,"f",FALSE)</f>
        <v>45477</v>
      </c>
      <c r="I808" s="139">
        <f>_xll.qlInterestRateIndexValueDate(Index1M,$H808)</f>
        <v>45481</v>
      </c>
      <c r="J808" s="144">
        <f>IFERROR(_xll.qlIndexFixing(Index1M,$H808,TRUE,_xll.ohTrigger(RecalcTrigger,Trigger1M)),NA())</f>
        <v>1.2059246194947403E-2</v>
      </c>
      <c r="K808" s="44">
        <f>IFERROR(_xll.qlIndexFixing(Index3M,H808,TRUE,_xll.ohTrigger(RecalcTrigger,Trigger3M)),NA())</f>
        <v>1.316867182023531E-2</v>
      </c>
      <c r="L808" s="44">
        <f>IFERROR(_xll.qlIndexFixing(Index6M,$H808,TRUE,_xll.ohTrigger(RecalcTrigger,Trigger6M)),NA())</f>
        <v>1.4379247812108484E-2</v>
      </c>
      <c r="M808" s="145">
        <f>IFERROR(_xll.qlIndexFixing(Index1Y,$H808,TRUE,_xll.ohTrigger(RecalcTrigger,Trigger1Y)),NA())</f>
        <v>1.5885569230290532E-2</v>
      </c>
      <c r="N808" s="144">
        <f>IFERROR(_xll.qlIndexFixing(ONIndex1M,I808,TRUE,_xll.ohTrigger(RecalcTrigger,Trigger1M)),NA())</f>
        <v>1.1966691849361055E-2</v>
      </c>
      <c r="O808" s="44">
        <f>IFERROR(_xll.qlIndexFixing(ONIndex3M,I808,TRUE,_xll.ohTrigger(RecalcTrigger,Trigger3M)),NA())</f>
        <v>1.2861748790324867E-2</v>
      </c>
      <c r="P808" s="44">
        <f>IFERROR(_xll.qlIndexFixing(ONIndex6M,I808,TRUE,_xll.ohTrigger(RecalcTrigger,Trigger6M)),NA())</f>
        <v>1.380271717473569E-2</v>
      </c>
      <c r="Q808" s="145">
        <f>IFERROR(_xll.qlIndexFixing(ONIndex1Y,I808,TRUE,_xll.ohTrigger(RecalcTrigger,Trigger1Y)),NA())</f>
        <v>1.476425024166339E-2</v>
      </c>
    </row>
    <row r="809" spans="2:17" x14ac:dyDescent="0.2">
      <c r="B809" s="39" t="s">
        <v>42</v>
      </c>
      <c r="D809" s="42">
        <f>_xll.qlCalendarAdvance(Calendar,$D808,B809,"f",FALSE)</f>
        <v>45484</v>
      </c>
      <c r="E809" s="139">
        <f>_xll.qlInterestRateIndexValueDate(IndexON,D809)</f>
        <v>45484</v>
      </c>
      <c r="F809" s="155">
        <f>IFERROR(_xll.qlIndexFixing(IndexON,D809,TRUE,_xll.ohTrigger(RecalcTrigger,TriggerON)),NA())</f>
        <v>1.2040734100491335E-2</v>
      </c>
      <c r="H809" s="42">
        <f>_xll.qlCalendarAdvance(Calendar,$H808,B809,"f",FALSE)</f>
        <v>45484</v>
      </c>
      <c r="I809" s="139">
        <f>_xll.qlInterestRateIndexValueDate(Index1M,$H809)</f>
        <v>45488</v>
      </c>
      <c r="J809" s="144">
        <f>IFERROR(_xll.qlIndexFixing(Index1M,$H809,TRUE,_xll.ohTrigger(RecalcTrigger,Trigger1M)),NA())</f>
        <v>1.2105631788703107E-2</v>
      </c>
      <c r="K809" s="44">
        <f>IFERROR(_xll.qlIndexFixing(Index3M,H809,TRUE,_xll.ohTrigger(RecalcTrigger,Trigger3M)),NA())</f>
        <v>1.3214078839636309E-2</v>
      </c>
      <c r="L809" s="44">
        <f>IFERROR(_xll.qlIndexFixing(Index6M,$H809,TRUE,_xll.ohTrigger(RecalcTrigger,Trigger6M)),NA())</f>
        <v>1.4419918892156625E-2</v>
      </c>
      <c r="M809" s="145">
        <f>IFERROR(_xll.qlIndexFixing(Index1Y,$H809,TRUE,_xll.ohTrigger(RecalcTrigger,Trigger1Y)),NA())</f>
        <v>1.5922731898920833E-2</v>
      </c>
      <c r="N809" s="144">
        <f>IFERROR(_xll.qlIndexFixing(ONIndex1M,I809,TRUE,_xll.ohTrigger(RecalcTrigger,Trigger1M)),NA())</f>
        <v>1.2013475183207944E-2</v>
      </c>
      <c r="O809" s="44">
        <f>IFERROR(_xll.qlIndexFixing(ONIndex3M,I809,TRUE,_xll.ohTrigger(RecalcTrigger,Trigger3M)),NA())</f>
        <v>1.2908539996434598E-2</v>
      </c>
      <c r="P809" s="44">
        <f>IFERROR(_xll.qlIndexFixing(ONIndex6M,I809,TRUE,_xll.ohTrigger(RecalcTrigger,Trigger6M)),NA())</f>
        <v>1.3844756297398675E-2</v>
      </c>
      <c r="Q809" s="145">
        <f>IFERROR(_xll.qlIndexFixing(ONIndex1Y,I809,TRUE,_xll.ohTrigger(RecalcTrigger,Trigger1Y)),NA())</f>
        <v>1.4805947164377997E-2</v>
      </c>
    </row>
    <row r="810" spans="2:17" x14ac:dyDescent="0.2">
      <c r="B810" s="39" t="s">
        <v>42</v>
      </c>
      <c r="D810" s="42">
        <f>_xll.qlCalendarAdvance(Calendar,$D809,B810,"f",FALSE)</f>
        <v>45491</v>
      </c>
      <c r="E810" s="139">
        <f>_xll.qlInterestRateIndexValueDate(IndexON,D810)</f>
        <v>45491</v>
      </c>
      <c r="F810" s="155">
        <f>IFERROR(_xll.qlIndexFixing(IndexON,D810,TRUE,_xll.ohTrigger(RecalcTrigger,TriggerON)),NA())</f>
        <v>1.2093290142569657E-2</v>
      </c>
      <c r="H810" s="42">
        <f>_xll.qlCalendarAdvance(Calendar,$H809,B810,"f",FALSE)</f>
        <v>45491</v>
      </c>
      <c r="I810" s="139">
        <f>_xll.qlInterestRateIndexValueDate(Index1M,$H810)</f>
        <v>45495</v>
      </c>
      <c r="J810" s="144">
        <f>IFERROR(_xll.qlIndexFixing(Index1M,$H810,TRUE,_xll.ohTrigger(RecalcTrigger,Trigger1M)),NA())</f>
        <v>1.2151775958898957E-2</v>
      </c>
      <c r="K810" s="44">
        <f>IFERROR(_xll.qlIndexFixing(Index3M,H810,TRUE,_xll.ohTrigger(RecalcTrigger,Trigger3M)),NA())</f>
        <v>1.3259233202186216E-2</v>
      </c>
      <c r="L810" s="44">
        <f>IFERROR(_xll.qlIndexFixing(Index6M,$H810,TRUE,_xll.ohTrigger(RecalcTrigger,Trigger6M)),NA())</f>
        <v>1.446044595375673E-2</v>
      </c>
      <c r="M810" s="145">
        <f>IFERROR(_xll.qlIndexFixing(Index1Y,$H810,TRUE,_xll.ohTrigger(RecalcTrigger,Trigger1Y)),NA())</f>
        <v>1.5959653388785841E-2</v>
      </c>
      <c r="N810" s="144">
        <f>IFERROR(_xll.qlIndexFixing(ONIndex1M,I810,TRUE,_xll.ohTrigger(RecalcTrigger,Trigger1M)),NA())</f>
        <v>1.2060021041655489E-2</v>
      </c>
      <c r="O810" s="44">
        <f>IFERROR(_xll.qlIndexFixing(ONIndex3M,I810,TRUE,_xll.ohTrigger(RecalcTrigger,Trigger3M)),NA())</f>
        <v>1.2955092331701223E-2</v>
      </c>
      <c r="P810" s="44">
        <f>IFERROR(_xll.qlIndexFixing(ONIndex6M,I810,TRUE,_xll.ohTrigger(RecalcTrigger,Trigger6M)),NA())</f>
        <v>1.3886672554184187E-2</v>
      </c>
      <c r="Q810" s="145">
        <f>IFERROR(_xll.qlIndexFixing(ONIndex1Y,I810,TRUE,_xll.ohTrigger(RecalcTrigger,Trigger1Y)),NA())</f>
        <v>1.4847495875729422E-2</v>
      </c>
    </row>
    <row r="811" spans="2:17" x14ac:dyDescent="0.2">
      <c r="B811" s="39" t="s">
        <v>42</v>
      </c>
      <c r="D811" s="42">
        <f>_xll.qlCalendarAdvance(Calendar,$D810,B811,"f",FALSE)</f>
        <v>45498</v>
      </c>
      <c r="E811" s="139">
        <f>_xll.qlInterestRateIndexValueDate(IndexON,D811)</f>
        <v>45498</v>
      </c>
      <c r="F811" s="155">
        <f>IFERROR(_xll.qlIndexFixing(IndexON,D811,TRUE,_xll.ohTrigger(RecalcTrigger,TriggerON)),NA())</f>
        <v>1.2145790656745703E-2</v>
      </c>
      <c r="H811" s="42">
        <f>_xll.qlCalendarAdvance(Calendar,$H810,B811,"f",FALSE)</f>
        <v>45498</v>
      </c>
      <c r="I811" s="139">
        <f>_xll.qlInterestRateIndexValueDate(Index1M,$H811)</f>
        <v>45502</v>
      </c>
      <c r="J811" s="144">
        <f>IFERROR(_xll.qlIndexFixing(Index1M,$H811,TRUE,_xll.ohTrigger(RecalcTrigger,Trigger1M)),NA())</f>
        <v>1.2197676609908057E-2</v>
      </c>
      <c r="K811" s="44">
        <f>IFERROR(_xll.qlIndexFixing(Index3M,H811,TRUE,_xll.ohTrigger(RecalcTrigger,Trigger3M)),NA())</f>
        <v>1.3304132726047711E-2</v>
      </c>
      <c r="L811" s="44">
        <f>IFERROR(_xll.qlIndexFixing(Index6M,$H811,TRUE,_xll.ohTrigger(RecalcTrigger,Trigger6M)),NA())</f>
        <v>1.4500824723210445E-2</v>
      </c>
      <c r="M811" s="145">
        <f>IFERROR(_xll.qlIndexFixing(Index1Y,$H811,TRUE,_xll.ohTrigger(RecalcTrigger,Trigger1Y)),NA())</f>
        <v>1.5996330111808663E-2</v>
      </c>
      <c r="N811" s="144">
        <f>IFERROR(_xll.qlIndexFixing(ONIndex1M,I811,TRUE,_xll.ohTrigger(RecalcTrigger,Trigger1M)),NA())</f>
        <v>1.2106327333816225E-2</v>
      </c>
      <c r="O811" s="44">
        <f>IFERROR(_xll.qlIndexFixing(ONIndex3M,I811,TRUE,_xll.ohTrigger(RecalcTrigger,Trigger3M)),NA())</f>
        <v>1.300140363001745E-2</v>
      </c>
      <c r="P811" s="44">
        <f>IFERROR(_xll.qlIndexFixing(ONIndex6M,I811,TRUE,_xll.ohTrigger(RecalcTrigger,Trigger6M)),NA())</f>
        <v>1.3928465182662109E-2</v>
      </c>
      <c r="Q811" s="145">
        <f>IFERROR(_xll.qlIndexFixing(ONIndex1Y,I811,TRUE,_xll.ohTrigger(RecalcTrigger,Trigger1Y)),NA())</f>
        <v>1.4888895294262738E-2</v>
      </c>
    </row>
    <row r="812" spans="2:17" x14ac:dyDescent="0.2">
      <c r="B812" s="39" t="s">
        <v>42</v>
      </c>
      <c r="D812" s="42">
        <f>_xll.qlCalendarAdvance(Calendar,$D811,B812,"f",FALSE)</f>
        <v>45505</v>
      </c>
      <c r="E812" s="139">
        <f>_xll.qlInterestRateIndexValueDate(IndexON,D812)</f>
        <v>45505</v>
      </c>
      <c r="F812" s="155">
        <f>IFERROR(_xll.qlIndexFixing(IndexON,D812,TRUE,_xll.ohTrigger(RecalcTrigger,TriggerON)),NA())</f>
        <v>1.2198234943898711E-2</v>
      </c>
      <c r="H812" s="42">
        <f>_xll.qlCalendarAdvance(Calendar,$H811,B812,"f",FALSE)</f>
        <v>45505</v>
      </c>
      <c r="I812" s="139">
        <f>_xll.qlInterestRateIndexValueDate(Index1M,$H812)</f>
        <v>45509</v>
      </c>
      <c r="J812" s="144">
        <f>IFERROR(_xll.qlIndexFixing(Index1M,$H812,TRUE,_xll.ohTrigger(RecalcTrigger,Trigger1M)),NA())</f>
        <v>1.2243331646075144E-2</v>
      </c>
      <c r="K812" s="44">
        <f>IFERROR(_xll.qlIndexFixing(Index3M,H812,TRUE,_xll.ohTrigger(RecalcTrigger,Trigger3M)),NA())</f>
        <v>1.3348775229340899E-2</v>
      </c>
      <c r="L812" s="44">
        <f>IFERROR(_xll.qlIndexFixing(Index6M,$H812,TRUE,_xll.ohTrigger(RecalcTrigger,Trigger6M)),NA())</f>
        <v>1.4541050894176403E-2</v>
      </c>
      <c r="M812" s="145">
        <f>IFERROR(_xll.qlIndexFixing(Index1Y,$H812,TRUE,_xll.ohTrigger(RecalcTrigger,Trigger1Y)),NA())</f>
        <v>1.6032758461197054E-2</v>
      </c>
      <c r="N812" s="144">
        <f>IFERROR(_xll.qlIndexFixing(ONIndex1M,I812,TRUE,_xll.ohTrigger(RecalcTrigger,Trigger1M)),NA())</f>
        <v>1.2152391969042498E-2</v>
      </c>
      <c r="O812" s="44">
        <f>IFERROR(_xll.qlIndexFixing(ONIndex3M,I812,TRUE,_xll.ohTrigger(RecalcTrigger,Trigger3M)),NA())</f>
        <v>1.3047471725515791E-2</v>
      </c>
      <c r="P812" s="44">
        <f>IFERROR(_xll.qlIndexFixing(ONIndex6M,I812,TRUE,_xll.ohTrigger(RecalcTrigger,Trigger6M)),NA())</f>
        <v>1.3970133420322384E-2</v>
      </c>
      <c r="Q812" s="145">
        <f>IFERROR(_xll.qlIndexFixing(ONIndex1Y,I812,TRUE,_xll.ohTrigger(RecalcTrigger,Trigger1Y)),NA())</f>
        <v>1.4930144338523021E-2</v>
      </c>
    </row>
    <row r="813" spans="2:17" x14ac:dyDescent="0.2">
      <c r="B813" s="39" t="s">
        <v>42</v>
      </c>
      <c r="D813" s="42">
        <f>_xll.qlCalendarAdvance(Calendar,$D812,B813,"f",FALSE)</f>
        <v>45512</v>
      </c>
      <c r="E813" s="139">
        <f>_xll.qlInterestRateIndexValueDate(IndexON,D813)</f>
        <v>45512</v>
      </c>
      <c r="F813" s="155">
        <f>IFERROR(_xll.qlIndexFixing(IndexON,D813,TRUE,_xll.ohTrigger(RecalcTrigger,TriggerON)),NA())</f>
        <v>1.2250622305387537E-2</v>
      </c>
      <c r="H813" s="42">
        <f>_xll.qlCalendarAdvance(Calendar,$H812,B813,"f",FALSE)</f>
        <v>45512</v>
      </c>
      <c r="I813" s="139">
        <f>_xll.qlInterestRateIndexValueDate(Index1M,$H813)</f>
        <v>45516</v>
      </c>
      <c r="J813" s="144">
        <f>IFERROR(_xll.qlIndexFixing(Index1M,$H813,TRUE,_xll.ohTrigger(RecalcTrigger,Trigger1M)),NA())</f>
        <v>1.2288738971739798E-2</v>
      </c>
      <c r="K813" s="44">
        <f>IFERROR(_xll.qlIndexFixing(Index3M,H813,TRUE,_xll.ohTrigger(RecalcTrigger,Trigger3M)),NA())</f>
        <v>1.3393158530130279E-2</v>
      </c>
      <c r="L813" s="44">
        <f>IFERROR(_xll.qlIndexFixing(Index6M,$H813,TRUE,_xll.ohTrigger(RecalcTrigger,Trigger6M)),NA())</f>
        <v>1.458112012767499E-2</v>
      </c>
      <c r="M813" s="145">
        <f>IFERROR(_xll.qlIndexFixing(Index1Y,$H813,TRUE,_xll.ohTrigger(RecalcTrigger,Trigger1Y)),NA())</f>
        <v>1.606893481144674E-2</v>
      </c>
      <c r="N813" s="144">
        <f>IFERROR(_xll.qlIndexFixing(ONIndex1M,I813,TRUE,_xll.ohTrigger(RecalcTrigger,Trigger1M)),NA())</f>
        <v>1.2198212856606716E-2</v>
      </c>
      <c r="O813" s="44">
        <f>IFERROR(_xll.qlIndexFixing(ONIndex3M,I813,TRUE,_xll.ohTrigger(RecalcTrigger,Trigger3M)),NA())</f>
        <v>1.3093294452408699E-2</v>
      </c>
      <c r="P813" s="44">
        <f>IFERROR(_xll.qlIndexFixing(ONIndex6M,I813,TRUE,_xll.ohTrigger(RecalcTrigger,Trigger6M)),NA())</f>
        <v>1.4011676504974702E-2</v>
      </c>
      <c r="Q813" s="145">
        <f>IFERROR(_xll.qlIndexFixing(ONIndex1Y,I813,TRUE,_xll.ohTrigger(RecalcTrigger,Trigger1Y)),NA())</f>
        <v>1.4971241927295154E-2</v>
      </c>
    </row>
    <row r="814" spans="2:17" x14ac:dyDescent="0.2">
      <c r="B814" s="39" t="s">
        <v>42</v>
      </c>
      <c r="D814" s="42">
        <f>_xll.qlCalendarAdvance(Calendar,$D813,B814,"f",FALSE)</f>
        <v>45519</v>
      </c>
      <c r="E814" s="139">
        <f>_xll.qlInterestRateIndexValueDate(IndexON,D814)</f>
        <v>45519</v>
      </c>
      <c r="F814" s="155">
        <f>IFERROR(_xll.qlIndexFixing(IndexON,D814,TRUE,_xll.ohTrigger(RecalcTrigger,TriggerON)),NA())</f>
        <v>1.230295204209142E-2</v>
      </c>
      <c r="H814" s="42">
        <f>_xll.qlCalendarAdvance(Calendar,$H813,B814,"f",FALSE)</f>
        <v>45519</v>
      </c>
      <c r="I814" s="139">
        <f>_xll.qlInterestRateIndexValueDate(Index1M,$H814)</f>
        <v>45523</v>
      </c>
      <c r="J814" s="144">
        <f>IFERROR(_xll.qlIndexFixing(Index1M,$H814,TRUE,_xll.ohTrigger(RecalcTrigger,Trigger1M)),NA())</f>
        <v>1.2333896491213235E-2</v>
      </c>
      <c r="K814" s="44">
        <f>IFERROR(_xll.qlIndexFixing(Index3M,H814,TRUE,_xll.ohTrigger(RecalcTrigger,Trigger3M)),NA())</f>
        <v>1.3437280446440379E-2</v>
      </c>
      <c r="L814" s="44">
        <f>IFERROR(_xll.qlIndexFixing(Index6M,$H814,TRUE,_xll.ohTrigger(RecalcTrigger,Trigger6M)),NA())</f>
        <v>1.4621028052082711E-2</v>
      </c>
      <c r="M814" s="145">
        <f>IFERROR(_xll.qlIndexFixing(Index1Y,$H814,TRUE,_xll.ohTrigger(RecalcTrigger,Trigger1Y)),NA())</f>
        <v>1.6104855518349059E-2</v>
      </c>
      <c r="N814" s="144">
        <f>IFERROR(_xll.qlIndexFixing(ONIndex1M,I814,TRUE,_xll.ohTrigger(RecalcTrigger,Trigger1M)),NA())</f>
        <v>1.2243787905781289E-2</v>
      </c>
      <c r="O814" s="44">
        <f>IFERROR(_xll.qlIndexFixing(ONIndex3M,I814,TRUE,_xll.ohTrigger(RecalcTrigger,Trigger3M)),NA())</f>
        <v>1.313886964458888E-2</v>
      </c>
      <c r="P814" s="44">
        <f>IFERROR(_xll.qlIndexFixing(ONIndex6M,I814,TRUE,_xll.ohTrigger(RecalcTrigger,Trigger6M)),NA())</f>
        <v>1.4053093673869199E-2</v>
      </c>
      <c r="Q814" s="145">
        <f>IFERROR(_xll.qlIndexFixing(ONIndex1Y,I814,TRUE,_xll.ohTrigger(RecalcTrigger,Trigger1Y)),NA())</f>
        <v>1.5012186979044273E-2</v>
      </c>
    </row>
    <row r="815" spans="2:17" x14ac:dyDescent="0.2">
      <c r="B815" s="39" t="s">
        <v>42</v>
      </c>
      <c r="D815" s="42">
        <f>_xll.qlCalendarAdvance(Calendar,$D814,B815,"f",FALSE)</f>
        <v>45526</v>
      </c>
      <c r="E815" s="139">
        <f>_xll.qlInterestRateIndexValueDate(IndexON,D815)</f>
        <v>45526</v>
      </c>
      <c r="F815" s="155">
        <f>IFERROR(_xll.qlIndexFixing(IndexON,D815,TRUE,_xll.ohTrigger(RecalcTrigger,TriggerON)),NA())</f>
        <v>1.2355223455209341E-2</v>
      </c>
      <c r="H815" s="42">
        <f>_xll.qlCalendarAdvance(Calendar,$H814,B815,"f",FALSE)</f>
        <v>45526</v>
      </c>
      <c r="I815" s="139">
        <f>_xll.qlInterestRateIndexValueDate(Index1M,$H815)</f>
        <v>45530</v>
      </c>
      <c r="J815" s="144">
        <f>IFERROR(_xll.qlIndexFixing(Index1M,$H815,TRUE,_xll.ohTrigger(RecalcTrigger,Trigger1M)),NA())</f>
        <v>1.2378802108801516E-2</v>
      </c>
      <c r="K815" s="44">
        <f>IFERROR(_xll.qlIndexFixing(Index3M,H815,TRUE,_xll.ohTrigger(RecalcTrigger,Trigger3M)),NA())</f>
        <v>1.3481138796242732E-2</v>
      </c>
      <c r="L815" s="44">
        <f>IFERROR(_xll.qlIndexFixing(Index6M,$H815,TRUE,_xll.ohTrigger(RecalcTrigger,Trigger6M)),NA())</f>
        <v>1.4660770263136088E-2</v>
      </c>
      <c r="M815" s="145">
        <f>IFERROR(_xll.qlIndexFixing(Index1Y,$H815,TRUE,_xll.ohTrigger(RecalcTrigger,Trigger1Y)),NA())</f>
        <v>1.6140516918996005E-2</v>
      </c>
      <c r="N815" s="144">
        <f>IFERROR(_xll.qlIndexFixing(ONIndex1M,I815,TRUE,_xll.ohTrigger(RecalcTrigger,Trigger1M)),NA())</f>
        <v>1.2289115025838626E-2</v>
      </c>
      <c r="O815" s="44">
        <f>IFERROR(_xll.qlIndexFixing(ONIndex3M,I815,TRUE,_xll.ohTrigger(RecalcTrigger,Trigger3M)),NA())</f>
        <v>1.3184195136268784E-2</v>
      </c>
      <c r="P815" s="44">
        <f>IFERROR(_xll.qlIndexFixing(ONIndex6M,I815,TRUE,_xll.ohTrigger(RecalcTrigger,Trigger6M)),NA())</f>
        <v>1.4094384164815565E-2</v>
      </c>
      <c r="Q815" s="145">
        <f>IFERROR(_xll.qlIndexFixing(ONIndex1Y,I815,TRUE,_xll.ohTrigger(RecalcTrigger,Trigger1Y)),NA())</f>
        <v>1.5052978412475326E-2</v>
      </c>
    </row>
    <row r="816" spans="2:17" x14ac:dyDescent="0.2">
      <c r="B816" s="39" t="s">
        <v>42</v>
      </c>
      <c r="D816" s="42">
        <f>_xll.qlCalendarAdvance(Calendar,$D815,B816,"f",FALSE)</f>
        <v>45533</v>
      </c>
      <c r="E816" s="139">
        <f>_xll.qlInterestRateIndexValueDate(IndexON,D816)</f>
        <v>45533</v>
      </c>
      <c r="F816" s="155">
        <f>IFERROR(_xll.qlIndexFixing(IndexON,D816,TRUE,_xll.ohTrigger(RecalcTrigger,TriggerON)),NA())</f>
        <v>1.2407435845780412E-2</v>
      </c>
      <c r="H816" s="42">
        <f>_xll.qlCalendarAdvance(Calendar,$H815,B816,"f",FALSE)</f>
        <v>45533</v>
      </c>
      <c r="I816" s="139">
        <f>_xll.qlInterestRateIndexValueDate(Index1M,$H816)</f>
        <v>45537</v>
      </c>
      <c r="J816" s="144">
        <f>IFERROR(_xll.qlIndexFixing(Index1M,$H816,TRUE,_xll.ohTrigger(RecalcTrigger,Trigger1M)),NA())</f>
        <v>1.2420071904198693E-2</v>
      </c>
      <c r="K816" s="44">
        <f>IFERROR(_xll.qlIndexFixing(Index3M,H816,TRUE,_xll.ohTrigger(RecalcTrigger,Trigger3M)),NA())</f>
        <v>1.3521414600760074E-2</v>
      </c>
      <c r="L816" s="44">
        <f>IFERROR(_xll.qlIndexFixing(Index6M,$H816,TRUE,_xll.ohTrigger(RecalcTrigger,Trigger6M)),NA())</f>
        <v>1.4694206797375249E-2</v>
      </c>
      <c r="M816" s="145">
        <f>IFERROR(_xll.qlIndexFixing(Index1Y,$H816,TRUE,_xll.ohTrigger(RecalcTrigger,Trigger1Y)),NA())</f>
        <v>1.6175915331786802E-2</v>
      </c>
      <c r="N816" s="144">
        <f>IFERROR(_xll.qlIndexFixing(ONIndex1M,I816,TRUE,_xll.ohTrigger(RecalcTrigger,Trigger1M)),NA())</f>
        <v>1.2334192126051136E-2</v>
      </c>
      <c r="O816" s="44">
        <f>IFERROR(_xll.qlIndexFixing(ONIndex3M,I816,TRUE,_xll.ohTrigger(RecalcTrigger,Trigger3M)),NA())</f>
        <v>1.3229268761580926E-2</v>
      </c>
      <c r="P816" s="44">
        <f>IFERROR(_xll.qlIndexFixing(ONIndex6M,I816,TRUE,_xll.ohTrigger(RecalcTrigger,Trigger6M)),NA())</f>
        <v>1.4135547215303745E-2</v>
      </c>
      <c r="Q816" s="145">
        <f>IFERROR(_xll.qlIndexFixing(ONIndex1Y,I816,TRUE,_xll.ohTrigger(RecalcTrigger,Trigger1Y)),NA())</f>
        <v>1.5093615146133388E-2</v>
      </c>
    </row>
    <row r="817" spans="2:17" x14ac:dyDescent="0.2">
      <c r="B817" s="39" t="s">
        <v>42</v>
      </c>
      <c r="D817" s="42">
        <f>_xll.qlCalendarAdvance(Calendar,$D816,B817,"f",FALSE)</f>
        <v>45540</v>
      </c>
      <c r="E817" s="139">
        <f>_xll.qlInterestRateIndexValueDate(IndexON,D817)</f>
        <v>45540</v>
      </c>
      <c r="F817" s="155">
        <f>IFERROR(_xll.qlIndexFixing(IndexON,D817,TRUE,_xll.ohTrigger(RecalcTrigger,TriggerON)),NA())</f>
        <v>1.2459588514923681E-2</v>
      </c>
      <c r="H817" s="42">
        <f>_xll.qlCalendarAdvance(Calendar,$H816,B817,"f",FALSE)</f>
        <v>45540</v>
      </c>
      <c r="I817" s="139">
        <f>_xll.qlInterestRateIndexValueDate(Index1M,$H817)</f>
        <v>45544</v>
      </c>
      <c r="J817" s="144">
        <f>IFERROR(_xll.qlIndexFixing(Index1M,$H817,TRUE,_xll.ohTrigger(RecalcTrigger,Trigger1M)),NA())</f>
        <v>1.2464484367124662E-2</v>
      </c>
      <c r="K817" s="44">
        <f>IFERROR(_xll.qlIndexFixing(Index3M,H817,TRUE,_xll.ohTrigger(RecalcTrigger,Trigger3M)),NA())</f>
        <v>1.3564757192436664E-2</v>
      </c>
      <c r="L817" s="44">
        <f>IFERROR(_xll.qlIndexFixing(Index6M,$H817,TRUE,_xll.ohTrigger(RecalcTrigger,Trigger6M)),NA())</f>
        <v>1.4733629968634167E-2</v>
      </c>
      <c r="M817" s="145">
        <f>IFERROR(_xll.qlIndexFixing(Index1Y,$H817,TRUE,_xll.ohTrigger(RecalcTrigger,Trigger1Y)),NA())</f>
        <v>1.6211047056432934E-2</v>
      </c>
      <c r="N817" s="144">
        <f>IFERROR(_xll.qlIndexFixing(ONIndex1M,I817,TRUE,_xll.ohTrigger(RecalcTrigger,Trigger1M)),NA())</f>
        <v>1.2379017115771163E-2</v>
      </c>
      <c r="O817" s="44">
        <f>IFERROR(_xll.qlIndexFixing(ONIndex3M,I817,TRUE,_xll.ohTrigger(RecalcTrigger,Trigger3M)),NA())</f>
        <v>1.3274088354418012E-2</v>
      </c>
      <c r="P817" s="44">
        <f>IFERROR(_xll.qlIndexFixing(ONIndex6M,I817,TRUE,_xll.ohTrigger(RecalcTrigger,Trigger6M)),NA())</f>
        <v>1.4176582062983556E-2</v>
      </c>
      <c r="Q817" s="145">
        <f>IFERROR(_xll.qlIndexFixing(ONIndex1Y,I817,TRUE,_xll.ohTrigger(RecalcTrigger,Trigger1Y)),NA())</f>
        <v>1.5134096098643468E-2</v>
      </c>
    </row>
    <row r="818" spans="2:17" x14ac:dyDescent="0.2">
      <c r="B818" s="39" t="s">
        <v>42</v>
      </c>
      <c r="D818" s="42">
        <f>_xll.qlCalendarAdvance(Calendar,$D817,B818,"f",FALSE)</f>
        <v>45547</v>
      </c>
      <c r="E818" s="139">
        <f>_xll.qlInterestRateIndexValueDate(IndexON,D818)</f>
        <v>45547</v>
      </c>
      <c r="F818" s="155">
        <f>IFERROR(_xll.qlIndexFixing(IndexON,D818,TRUE,_xll.ohTrigger(RecalcTrigger,TriggerON)),NA())</f>
        <v>1.2511680763678257E-2</v>
      </c>
      <c r="H818" s="42">
        <f>_xll.qlCalendarAdvance(Calendar,$H817,B818,"f",FALSE)</f>
        <v>45547</v>
      </c>
      <c r="I818" s="139">
        <f>_xll.qlInterestRateIndexValueDate(Index1M,$H818)</f>
        <v>45551</v>
      </c>
      <c r="J818" s="144">
        <f>IFERROR(_xll.qlIndexFixing(Index1M,$H818,TRUE,_xll.ohTrigger(RecalcTrigger,Trigger1M)),NA())</f>
        <v>1.2508638794151317E-2</v>
      </c>
      <c r="K818" s="44">
        <f>IFERROR(_xll.qlIndexFixing(Index3M,H818,TRUE,_xll.ohTrigger(RecalcTrigger,Trigger3M)),NA())</f>
        <v>1.3607829832130726E-2</v>
      </c>
      <c r="L818" s="44">
        <f>IFERROR(_xll.qlIndexFixing(Index6M,$H818,TRUE,_xll.ohTrigger(RecalcTrigger,Trigger6M)),NA())</f>
        <v>1.4772874773007868E-2</v>
      </c>
      <c r="M818" s="145">
        <f>IFERROR(_xll.qlIndexFixing(Index1Y,$H818,TRUE,_xll.ohTrigger(RecalcTrigger,Trigger1Y)),NA())</f>
        <v>1.6245908373966476E-2</v>
      </c>
      <c r="N818" s="144">
        <f>IFERROR(_xll.qlIndexFixing(ONIndex1M,I818,TRUE,_xll.ohTrigger(RecalcTrigger,Trigger1M)),NA())</f>
        <v>1.242358790419118E-2</v>
      </c>
      <c r="O818" s="44">
        <f>IFERROR(_xll.qlIndexFixing(ONIndex3M,I818,TRUE,_xll.ohTrigger(RecalcTrigger,Trigger3M)),NA())</f>
        <v>1.3318651748992494E-2</v>
      </c>
      <c r="P818" s="44">
        <f>IFERROR(_xll.qlIndexFixing(ONIndex6M,I818,TRUE,_xll.ohTrigger(RecalcTrigger,Trigger6M)),NA())</f>
        <v>1.4217487945265006E-2</v>
      </c>
      <c r="Q818" s="145">
        <f>IFERROR(_xll.qlIndexFixing(ONIndex1Y,I818,TRUE,_xll.ohTrigger(RecalcTrigger,Trigger1Y)),NA())</f>
        <v>1.5174420188630577E-2</v>
      </c>
    </row>
    <row r="819" spans="2:17" x14ac:dyDescent="0.2">
      <c r="B819" s="39" t="s">
        <v>42</v>
      </c>
      <c r="D819" s="42">
        <f>_xll.qlCalendarAdvance(Calendar,$D818,B819,"f",FALSE)</f>
        <v>45554</v>
      </c>
      <c r="E819" s="139">
        <f>_xll.qlInterestRateIndexValueDate(IndexON,D819)</f>
        <v>45554</v>
      </c>
      <c r="F819" s="155">
        <f>IFERROR(_xll.qlIndexFixing(IndexON,D819,TRUE,_xll.ohTrigger(RecalcTrigger,TriggerON)),NA())</f>
        <v>1.2563711893163187E-2</v>
      </c>
      <c r="H819" s="42">
        <f>_xll.qlCalendarAdvance(Calendar,$H818,B819,"f",FALSE)</f>
        <v>45554</v>
      </c>
      <c r="I819" s="139">
        <f>_xll.qlInterestRateIndexValueDate(Index1M,$H819)</f>
        <v>45558</v>
      </c>
      <c r="J819" s="144">
        <f>IFERROR(_xll.qlIndexFixing(Index1M,$H819,TRUE,_xll.ohTrigger(RecalcTrigger,Trigger1M)),NA())</f>
        <v>1.2552533089685625E-2</v>
      </c>
      <c r="K819" s="44">
        <f>IFERROR(_xll.qlIndexFixing(Index3M,H819,TRUE,_xll.ohTrigger(RecalcTrigger,Trigger3M)),NA())</f>
        <v>1.3650630337831208E-2</v>
      </c>
      <c r="L819" s="44">
        <f>IFERROR(_xll.qlIndexFixing(Index6M,$H819,TRUE,_xll.ohTrigger(RecalcTrigger,Trigger6M)),NA())</f>
        <v>1.4811936644277299E-2</v>
      </c>
      <c r="M819" s="145">
        <f>IFERROR(_xll.qlIndexFixing(Index1Y,$H819,TRUE,_xll.ohTrigger(RecalcTrigger,Trigger1Y)),NA())</f>
        <v>1.6280495546745336E-2</v>
      </c>
      <c r="N819" s="144">
        <f>IFERROR(_xll.qlIndexFixing(ONIndex1M,I819,TRUE,_xll.ohTrigger(RecalcTrigger,Trigger1M)),NA())</f>
        <v>1.2467902400503661E-2</v>
      </c>
      <c r="O819" s="44">
        <f>IFERROR(_xll.qlIndexFixing(ONIndex3M,I819,TRUE,_xll.ohTrigger(RecalcTrigger,Trigger3M)),NA())</f>
        <v>1.3362956779516821E-2</v>
      </c>
      <c r="P819" s="44">
        <f>IFERROR(_xll.qlIndexFixing(ONIndex6M,I819,TRUE,_xll.ohTrigger(RecalcTrigger,Trigger6M)),NA())</f>
        <v>1.4258264099797913E-2</v>
      </c>
      <c r="Q819" s="145">
        <f>IFERROR(_xll.qlIndexFixing(ONIndex1Y,I819,TRUE,_xll.ohTrigger(RecalcTrigger,Trigger1Y)),NA())</f>
        <v>1.521458633463979E-2</v>
      </c>
    </row>
    <row r="820" spans="2:17" x14ac:dyDescent="0.2">
      <c r="B820" s="39" t="s">
        <v>42</v>
      </c>
      <c r="D820" s="42">
        <f>_xll.qlCalendarAdvance(Calendar,$D819,B820,"f",FALSE)</f>
        <v>45561</v>
      </c>
      <c r="E820" s="139">
        <f>_xll.qlInterestRateIndexValueDate(IndexON,D820)</f>
        <v>45561</v>
      </c>
      <c r="F820" s="155">
        <f>IFERROR(_xll.qlIndexFixing(IndexON,D820,TRUE,_xll.ohTrigger(RecalcTrigger,TriggerON)),NA())</f>
        <v>1.2615681204417584E-2</v>
      </c>
      <c r="H820" s="42">
        <f>_xll.qlCalendarAdvance(Calendar,$H819,B820,"f",FALSE)</f>
        <v>45561</v>
      </c>
      <c r="I820" s="139">
        <f>_xll.qlInterestRateIndexValueDate(Index1M,$H820)</f>
        <v>45565</v>
      </c>
      <c r="J820" s="144">
        <f>IFERROR(_xll.qlIndexFixing(Index1M,$H820,TRUE,_xll.ohTrigger(RecalcTrigger,Trigger1M)),NA())</f>
        <v>1.2599478317805814E-2</v>
      </c>
      <c r="K820" s="44">
        <f>IFERROR(_xll.qlIndexFixing(Index3M,H820,TRUE,_xll.ohTrigger(RecalcTrigger,Trigger3M)),NA())</f>
        <v>1.3696402766273713E-2</v>
      </c>
      <c r="L820" s="44">
        <f>IFERROR(_xll.qlIndexFixing(Index6M,$H820,TRUE,_xll.ohTrigger(RecalcTrigger,Trigger6M)),NA())</f>
        <v>1.4850810983232657E-2</v>
      </c>
      <c r="M820" s="145">
        <f>IFERROR(_xll.qlIndexFixing(Index1Y,$H820,TRUE,_xll.ohTrigger(RecalcTrigger,Trigger1Y)),NA())</f>
        <v>1.6314804818460503E-2</v>
      </c>
      <c r="N820" s="144">
        <f>IFERROR(_xll.qlIndexFixing(ONIndex1M,I820,TRUE,_xll.ohTrigger(RecalcTrigger,Trigger1M)),NA())</f>
        <v>1.2511958514220822E-2</v>
      </c>
      <c r="O820" s="44">
        <f>IFERROR(_xll.qlIndexFixing(ONIndex3M,I820,TRUE,_xll.ohTrigger(RecalcTrigger,Trigger3M)),NA())</f>
        <v>1.3407001279803765E-2</v>
      </c>
      <c r="P820" s="44">
        <f>IFERROR(_xll.qlIndexFixing(ONIndex6M,I820,TRUE,_xll.ohTrigger(RecalcTrigger,Trigger6M)),NA())</f>
        <v>1.4298909764232093E-2</v>
      </c>
      <c r="Q820" s="145">
        <f>IFERROR(_xll.qlIndexFixing(ONIndex1Y,I820,TRUE,_xll.ohTrigger(RecalcTrigger,Trigger1Y)),NA())</f>
        <v>1.5254593455455989E-2</v>
      </c>
    </row>
    <row r="821" spans="2:17" x14ac:dyDescent="0.2">
      <c r="B821" s="39" t="s">
        <v>42</v>
      </c>
      <c r="D821" s="42">
        <f>_xll.qlCalendarAdvance(Calendar,$D820,B821,"f",FALSE)</f>
        <v>45568</v>
      </c>
      <c r="E821" s="139">
        <f>_xll.qlInterestRateIndexValueDate(IndexON,D821)</f>
        <v>45568</v>
      </c>
      <c r="F821" s="155">
        <f>IFERROR(_xll.qlIndexFixing(IndexON,D821,TRUE,_xll.ohTrigger(RecalcTrigger,TriggerON)),NA())</f>
        <v>1.2667587998640428E-2</v>
      </c>
      <c r="H821" s="42">
        <f>_xll.qlCalendarAdvance(Calendar,$H820,B821,"f",FALSE)</f>
        <v>45568</v>
      </c>
      <c r="I821" s="139">
        <f>_xll.qlInterestRateIndexValueDate(Index1M,$H821)</f>
        <v>45572</v>
      </c>
      <c r="J821" s="144">
        <f>IFERROR(_xll.qlIndexFixing(Index1M,$H821,TRUE,_xll.ohTrigger(RecalcTrigger,Trigger1M)),NA())</f>
        <v>1.2642828513494426E-2</v>
      </c>
      <c r="K821" s="44">
        <f>IFERROR(_xll.qlIndexFixing(Index3M,H821,TRUE,_xll.ohTrigger(RecalcTrigger,Trigger3M)),NA())</f>
        <v>1.3738645626134246E-2</v>
      </c>
      <c r="L821" s="44">
        <f>IFERROR(_xll.qlIndexFixing(Index6M,$H821,TRUE,_xll.ohTrigger(RecalcTrigger,Trigger6M)),NA())</f>
        <v>1.4889493157675581E-2</v>
      </c>
      <c r="M821" s="145">
        <f>IFERROR(_xll.qlIndexFixing(Index1Y,$H821,TRUE,_xll.ohTrigger(RecalcTrigger,Trigger1Y)),NA())</f>
        <v>1.634883241414457E-2</v>
      </c>
      <c r="N821" s="144">
        <f>IFERROR(_xll.qlIndexFixing(ONIndex1M,I821,TRUE,_xll.ohTrigger(RecalcTrigger,Trigger1M)),NA())</f>
        <v>1.2555754154375265E-2</v>
      </c>
      <c r="O821" s="44">
        <f>IFERROR(_xll.qlIndexFixing(ONIndex3M,I821,TRUE,_xll.ohTrigger(RecalcTrigger,Trigger3M)),NA())</f>
        <v>1.3450783084145712E-2</v>
      </c>
      <c r="P821" s="44">
        <f>IFERROR(_xll.qlIndexFixing(ONIndex6M,I821,TRUE,_xll.ohTrigger(RecalcTrigger,Trigger6M)),NA())</f>
        <v>1.4339424175977555E-2</v>
      </c>
      <c r="Q821" s="145">
        <f>IFERROR(_xll.qlIndexFixing(ONIndex1Y,I821,TRUE,_xll.ohTrigger(RecalcTrigger,Trigger1Y)),NA())</f>
        <v>1.5294440469464377E-2</v>
      </c>
    </row>
    <row r="822" spans="2:17" x14ac:dyDescent="0.2">
      <c r="B822" s="39" t="s">
        <v>42</v>
      </c>
      <c r="D822" s="42">
        <f>_xll.qlCalendarAdvance(Calendar,$D821,B822,"f",FALSE)</f>
        <v>45575</v>
      </c>
      <c r="E822" s="139">
        <f>_xll.qlInterestRateIndexValueDate(IndexON,D822)</f>
        <v>45575</v>
      </c>
      <c r="F822" s="155">
        <f>IFERROR(_xll.qlIndexFixing(IndexON,D822,TRUE,_xll.ohTrigger(RecalcTrigger,TriggerON)),NA())</f>
        <v>1.2719431576790896E-2</v>
      </c>
      <c r="H822" s="42">
        <f>_xll.qlCalendarAdvance(Calendar,$H821,B822,"f",FALSE)</f>
        <v>45575</v>
      </c>
      <c r="I822" s="139">
        <f>_xll.qlInterestRateIndexValueDate(Index1M,$H822)</f>
        <v>45579</v>
      </c>
      <c r="J822" s="144">
        <f>IFERROR(_xll.qlIndexFixing(Index1M,$H822,TRUE,_xll.ohTrigger(RecalcTrigger,Trigger1M)),NA())</f>
        <v>1.2685912136970994E-2</v>
      </c>
      <c r="K822" s="44">
        <f>IFERROR(_xll.qlIndexFixing(Index3M,H822,TRUE,_xll.ohTrigger(RecalcTrigger,Trigger3M)),NA())</f>
        <v>1.3780627810180799E-2</v>
      </c>
      <c r="L822" s="44">
        <f>IFERROR(_xll.qlIndexFixing(Index6M,$H822,TRUE,_xll.ohTrigger(RecalcTrigger,Trigger6M)),NA())</f>
        <v>1.492797850242091E-2</v>
      </c>
      <c r="M822" s="145">
        <f>IFERROR(_xll.qlIndexFixing(Index1Y,$H822,TRUE,_xll.ohTrigger(RecalcTrigger,Trigger1Y)),NA())</f>
        <v>1.6382574540176116E-2</v>
      </c>
      <c r="N822" s="144">
        <f>IFERROR(_xll.qlIndexFixing(ONIndex1M,I822,TRUE,_xll.ohTrigger(RecalcTrigger,Trigger1M)),NA())</f>
        <v>1.259928723039927E-2</v>
      </c>
      <c r="O822" s="44">
        <f>IFERROR(_xll.qlIndexFixing(ONIndex3M,I822,TRUE,_xll.ohTrigger(RecalcTrigger,Trigger3M)),NA())</f>
        <v>1.3494300026515305E-2</v>
      </c>
      <c r="P822" s="44">
        <f>IFERROR(_xll.qlIndexFixing(ONIndex6M,I822,TRUE,_xll.ohTrigger(RecalcTrigger,Trigger6M)),NA())</f>
        <v>1.4379806572684117E-2</v>
      </c>
      <c r="Q822" s="145">
        <f>IFERROR(_xll.qlIndexFixing(ONIndex1Y,I822,TRUE,_xll.ohTrigger(RecalcTrigger,Trigger1Y)),NA())</f>
        <v>1.5334126295369899E-2</v>
      </c>
    </row>
    <row r="823" spans="2:17" x14ac:dyDescent="0.2">
      <c r="B823" s="39" t="s">
        <v>42</v>
      </c>
      <c r="D823" s="42">
        <f>_xll.qlCalendarAdvance(Calendar,$D822,B823,"f",FALSE)</f>
        <v>45582</v>
      </c>
      <c r="E823" s="139">
        <f>_xll.qlInterestRateIndexValueDate(IndexON,D823)</f>
        <v>45582</v>
      </c>
      <c r="F823" s="155">
        <f>IFERROR(_xll.qlIndexFixing(IndexON,D823,TRUE,_xll.ohTrigger(RecalcTrigger,TriggerON)),NA())</f>
        <v>1.277121124006797E-2</v>
      </c>
      <c r="H823" s="42">
        <f>_xll.qlCalendarAdvance(Calendar,$H822,B823,"f",FALSE)</f>
        <v>45582</v>
      </c>
      <c r="I823" s="139">
        <f>_xll.qlInterestRateIndexValueDate(Index1M,$H823)</f>
        <v>45586</v>
      </c>
      <c r="J823" s="144">
        <f>IFERROR(_xll.qlIndexFixing(Index1M,$H823,TRUE,_xll.ohTrigger(RecalcTrigger,Trigger1M)),NA())</f>
        <v>1.2728727092422959E-2</v>
      </c>
      <c r="K823" s="44">
        <f>IFERROR(_xll.qlIndexFixing(Index3M,H823,TRUE,_xll.ohTrigger(RecalcTrigger,Trigger3M)),NA())</f>
        <v>1.3822355737247535E-2</v>
      </c>
      <c r="L823" s="44">
        <f>IFERROR(_xll.qlIndexFixing(Index6M,$H823,TRUE,_xll.ohTrigger(RecalcTrigger,Trigger6M)),NA())</f>
        <v>1.496923336574725E-2</v>
      </c>
      <c r="M823" s="145">
        <f>IFERROR(_xll.qlIndexFixing(Index1Y,$H823,TRUE,_xll.ohTrigger(RecalcTrigger,Trigger1Y)),NA())</f>
        <v>1.6416027384290446E-2</v>
      </c>
      <c r="N823" s="144">
        <f>IFERROR(_xll.qlIndexFixing(ONIndex1M,I823,TRUE,_xll.ohTrigger(RecalcTrigger,Trigger1M)),NA())</f>
        <v>1.264255565148531E-2</v>
      </c>
      <c r="O823" s="44">
        <f>IFERROR(_xll.qlIndexFixing(ONIndex3M,I823,TRUE,_xll.ohTrigger(RecalcTrigger,Trigger3M)),NA())</f>
        <v>1.3537549941045057E-2</v>
      </c>
      <c r="P823" s="44">
        <f>IFERROR(_xll.qlIndexFixing(ONIndex6M,I823,TRUE,_xll.ohTrigger(RecalcTrigger,Trigger6M)),NA())</f>
        <v>1.442005619192166E-2</v>
      </c>
      <c r="Q823" s="145">
        <f>IFERROR(_xll.qlIndexFixing(ONIndex1Y,I823,TRUE,_xll.ohTrigger(RecalcTrigger,Trigger1Y)),NA())</f>
        <v>1.5373649851877502E-2</v>
      </c>
    </row>
    <row r="824" spans="2:17" x14ac:dyDescent="0.2">
      <c r="B824" s="39" t="s">
        <v>42</v>
      </c>
      <c r="D824" s="42">
        <f>_xll.qlCalendarAdvance(Calendar,$D823,B824,"f",FALSE)</f>
        <v>45589</v>
      </c>
      <c r="E824" s="139">
        <f>_xll.qlInterestRateIndexValueDate(IndexON,D824)</f>
        <v>45589</v>
      </c>
      <c r="F824" s="155">
        <f>IFERROR(_xll.qlIndexFixing(IndexON,D824,TRUE,_xll.ohTrigger(RecalcTrigger,TriggerON)),NA())</f>
        <v>1.2822926289430825E-2</v>
      </c>
      <c r="H824" s="42">
        <f>_xll.qlCalendarAdvance(Calendar,$H823,B824,"f",FALSE)</f>
        <v>45589</v>
      </c>
      <c r="I824" s="139">
        <f>_xll.qlInterestRateIndexValueDate(Index1M,$H824)</f>
        <v>45593</v>
      </c>
      <c r="J824" s="144">
        <f>IFERROR(_xll.qlIndexFixing(Index1M,$H824,TRUE,_xll.ohTrigger(RecalcTrigger,Trigger1M)),NA())</f>
        <v>1.2771271284017137E-2</v>
      </c>
      <c r="K824" s="44">
        <f>IFERROR(_xll.qlIndexFixing(Index3M,H824,TRUE,_xll.ohTrigger(RecalcTrigger,Trigger3M)),NA())</f>
        <v>1.3863835906847555E-2</v>
      </c>
      <c r="L824" s="44">
        <f>IFERROR(_xll.qlIndexFixing(Index6M,$H824,TRUE,_xll.ohTrigger(RecalcTrigger,Trigger6M)),NA())</f>
        <v>1.5004339877141499E-2</v>
      </c>
      <c r="M824" s="145">
        <f>IFERROR(_xll.qlIndexFixing(Index1Y,$H824,TRUE,_xll.ohTrigger(RecalcTrigger,Trigger1Y)),NA())</f>
        <v>1.6449187115585059E-2</v>
      </c>
      <c r="N824" s="144">
        <f>IFERROR(_xll.qlIndexFixing(ONIndex1M,I824,TRUE,_xll.ohTrigger(RecalcTrigger,Trigger1M)),NA())</f>
        <v>1.268555732698573E-2</v>
      </c>
      <c r="O824" s="44">
        <f>IFERROR(_xll.qlIndexFixing(ONIndex3M,I824,TRUE,_xll.ohTrigger(RecalcTrigger,Trigger3M)),NA())</f>
        <v>1.3580530661787549E-2</v>
      </c>
      <c r="P824" s="44">
        <f>IFERROR(_xll.qlIndexFixing(ONIndex6M,I824,TRUE,_xll.ohTrigger(RecalcTrigger,Trigger6M)),NA())</f>
        <v>1.4460172271419935E-2</v>
      </c>
      <c r="Q824" s="145">
        <f>IFERROR(_xll.qlIndexFixing(ONIndex1Y,I824,TRUE,_xll.ohTrigger(RecalcTrigger,Trigger1Y)),NA())</f>
        <v>1.5413010057452325E-2</v>
      </c>
    </row>
    <row r="825" spans="2:17" x14ac:dyDescent="0.2">
      <c r="B825" s="39" t="s">
        <v>42</v>
      </c>
      <c r="D825" s="42">
        <f>_xll.qlCalendarAdvance(Calendar,$D824,B825,"f",FALSE)</f>
        <v>45596</v>
      </c>
      <c r="E825" s="139">
        <f>_xll.qlInterestRateIndexValueDate(IndexON,D825)</f>
        <v>45596</v>
      </c>
      <c r="F825" s="155">
        <f>IFERROR(_xll.qlIndexFixing(IndexON,D825,TRUE,_xll.ohTrigger(RecalcTrigger,TriggerON)),NA())</f>
        <v>1.2874576026078444E-2</v>
      </c>
      <c r="H825" s="42">
        <f>_xll.qlCalendarAdvance(Calendar,$H824,B825,"f",FALSE)</f>
        <v>45596</v>
      </c>
      <c r="I825" s="139">
        <f>_xll.qlInterestRateIndexValueDate(Index1M,$H825)</f>
        <v>45600</v>
      </c>
      <c r="J825" s="144">
        <f>IFERROR(_xll.qlIndexFixing(Index1M,$H825,TRUE,_xll.ohTrigger(RecalcTrigger,Trigger1M)),NA())</f>
        <v>1.2810318746746319E-2</v>
      </c>
      <c r="K825" s="44">
        <f>IFERROR(_xll.qlIndexFixing(Index3M,H825,TRUE,_xll.ohTrigger(RecalcTrigger,Trigger3M)),NA())</f>
        <v>1.3905074899165952E-2</v>
      </c>
      <c r="L825" s="44">
        <f>IFERROR(_xll.qlIndexFixing(Index6M,$H825,TRUE,_xll.ohTrigger(RecalcTrigger,Trigger6M)),NA())</f>
        <v>1.5042206411819463E-2</v>
      </c>
      <c r="M825" s="145">
        <f>IFERROR(_xll.qlIndexFixing(Index1Y,$H825,TRUE,_xll.ohTrigger(RecalcTrigger,Trigger1Y)),NA())</f>
        <v>1.6482049884529514E-2</v>
      </c>
      <c r="N825" s="144">
        <f>IFERROR(_xll.qlIndexFixing(ONIndex1M,I825,TRUE,_xll.ohTrigger(RecalcTrigger,Trigger1M)),NA())</f>
        <v>1.2728290166013068E-2</v>
      </c>
      <c r="O825" s="44">
        <f>IFERROR(_xll.qlIndexFixing(ONIndex3M,I825,TRUE,_xll.ohTrigger(RecalcTrigger,Trigger3M)),NA())</f>
        <v>1.3623240022795358E-2</v>
      </c>
      <c r="P825" s="44">
        <f>IFERROR(_xll.qlIndexFixing(ONIndex6M,I825,TRUE,_xll.ohTrigger(RecalcTrigger,Trigger6M)),NA())</f>
        <v>1.4500154048429081E-2</v>
      </c>
      <c r="Q825" s="145">
        <f>IFERROR(_xll.qlIndexFixing(ONIndex1Y,I825,TRUE,_xll.ohTrigger(RecalcTrigger,Trigger1Y)),NA())</f>
        <v>1.5452205830799315E-2</v>
      </c>
    </row>
    <row r="826" spans="2:17" x14ac:dyDescent="0.2">
      <c r="B826" s="39" t="s">
        <v>42</v>
      </c>
      <c r="D826" s="42">
        <f>_xll.qlCalendarAdvance(Calendar,$D825,B826,"f",FALSE)</f>
        <v>45603</v>
      </c>
      <c r="E826" s="139">
        <f>_xll.qlInterestRateIndexValueDate(IndexON,D826)</f>
        <v>45603</v>
      </c>
      <c r="F826" s="155">
        <f>IFERROR(_xll.qlIndexFixing(IndexON,D826,TRUE,_xll.ohTrigger(RecalcTrigger,TriggerON)),NA())</f>
        <v>1.2926159750970001E-2</v>
      </c>
      <c r="H826" s="42">
        <f>_xll.qlCalendarAdvance(Calendar,$H825,B826,"f",FALSE)</f>
        <v>45603</v>
      </c>
      <c r="I826" s="139">
        <f>_xll.qlInterestRateIndexValueDate(Index1M,$H826)</f>
        <v>45607</v>
      </c>
      <c r="J826" s="144">
        <f>IFERROR(_xll.qlIndexFixing(Index1M,$H826,TRUE,_xll.ohTrigger(RecalcTrigger,Trigger1M)),NA())</f>
        <v>1.2852333444163477E-2</v>
      </c>
      <c r="K826" s="44">
        <f>IFERROR(_xll.qlIndexFixing(Index3M,H826,TRUE,_xll.ohTrigger(RecalcTrigger,Trigger3M)),NA())</f>
        <v>1.3946079375070232E-2</v>
      </c>
      <c r="L826" s="44">
        <f>IFERROR(_xll.qlIndexFixing(Index6M,$H826,TRUE,_xll.ohTrigger(RecalcTrigger,Trigger6M)),NA())</f>
        <v>1.5079857126207437E-2</v>
      </c>
      <c r="M826" s="145">
        <f>IFERROR(_xll.qlIndexFixing(Index1Y,$H826,TRUE,_xll.ohTrigger(RecalcTrigger,Trigger1Y)),NA())</f>
        <v>1.6514611822971759E-2</v>
      </c>
      <c r="N826" s="144">
        <f>IFERROR(_xll.qlIndexFixing(ONIndex1M,I826,TRUE,_xll.ohTrigger(RecalcTrigger,Trigger1M)),NA())</f>
        <v>1.2770752077919667E-2</v>
      </c>
      <c r="O826" s="44">
        <f>IFERROR(_xll.qlIndexFixing(ONIndex3M,I826,TRUE,_xll.ohTrigger(RecalcTrigger,Trigger3M)),NA())</f>
        <v>1.3665675858200999E-2</v>
      </c>
      <c r="P826" s="44">
        <f>IFERROR(_xll.qlIndexFixing(ONIndex6M,I826,TRUE,_xll.ohTrigger(RecalcTrigger,Trigger6M)),NA())</f>
        <v>1.4540000760678851E-2</v>
      </c>
      <c r="Q826" s="145">
        <f>IFERROR(_xll.qlIndexFixing(ONIndex1Y,I826,TRUE,_xll.ohTrigger(RecalcTrigger,Trigger1Y)),NA())</f>
        <v>1.5491236090383609E-2</v>
      </c>
    </row>
    <row r="827" spans="2:17" x14ac:dyDescent="0.2">
      <c r="B827" s="39" t="s">
        <v>42</v>
      </c>
      <c r="D827" s="42">
        <f>_xll.qlCalendarAdvance(Calendar,$D826,B827,"f",FALSE)</f>
        <v>45610</v>
      </c>
      <c r="E827" s="139">
        <f>_xll.qlInterestRateIndexValueDate(IndexON,D827)</f>
        <v>45610</v>
      </c>
      <c r="F827" s="155">
        <f>IFERROR(_xll.qlIndexFixing(IndexON,D827,TRUE,_xll.ohTrigger(RecalcTrigger,TriggerON)),NA())</f>
        <v>1.2977676765384416E-2</v>
      </c>
      <c r="H827" s="42">
        <f>_xll.qlCalendarAdvance(Calendar,$H826,B827,"f",FALSE)</f>
        <v>45610</v>
      </c>
      <c r="I827" s="139">
        <f>_xll.qlInterestRateIndexValueDate(Index1M,$H827)</f>
        <v>45614</v>
      </c>
      <c r="J827" s="144">
        <f>IFERROR(_xll.qlIndexFixing(Index1M,$H827,TRUE,_xll.ohTrigger(RecalcTrigger,Trigger1M)),NA())</f>
        <v>1.2894071244891059E-2</v>
      </c>
      <c r="K827" s="44">
        <f>IFERROR(_xll.qlIndexFixing(Index3M,H827,TRUE,_xll.ohTrigger(RecalcTrigger,Trigger3M)),NA())</f>
        <v>1.3986856076100769E-2</v>
      </c>
      <c r="L827" s="44">
        <f>IFERROR(_xll.qlIndexFixing(Index6M,$H827,TRUE,_xll.ohTrigger(RecalcTrigger,Trigger6M)),NA())</f>
        <v>1.5117287190204266E-2</v>
      </c>
      <c r="M827" s="145">
        <f>IFERROR(_xll.qlIndexFixing(Index1Y,$H827,TRUE,_xll.ohTrigger(RecalcTrigger,Trigger1Y)),NA())</f>
        <v>1.6546869044148666E-2</v>
      </c>
      <c r="N827" s="144">
        <f>IFERROR(_xll.qlIndexFixing(ONIndex1M,I827,TRUE,_xll.ohTrigger(RecalcTrigger,Trigger1M)),NA())</f>
        <v>1.281294097213781E-2</v>
      </c>
      <c r="O827" s="44">
        <f>IFERROR(_xll.qlIndexFixing(ONIndex3M,I827,TRUE,_xll.ohTrigger(RecalcTrigger,Trigger3M)),NA())</f>
        <v>1.370783600205705E-2</v>
      </c>
      <c r="P827" s="44">
        <f>IFERROR(_xll.qlIndexFixing(ONIndex6M,I827,TRUE,_xll.ohTrigger(RecalcTrigger,Trigger6M)),NA())</f>
        <v>1.4579711645739124E-2</v>
      </c>
      <c r="Q827" s="145">
        <f>IFERROR(_xll.qlIndexFixing(ONIndex1Y,I827,TRUE,_xll.ohTrigger(RecalcTrigger,Trigger1Y)),NA())</f>
        <v>1.553009975499009E-2</v>
      </c>
    </row>
    <row r="828" spans="2:17" x14ac:dyDescent="0.2">
      <c r="B828" s="39" t="s">
        <v>42</v>
      </c>
      <c r="D828" s="42">
        <f>_xll.qlCalendarAdvance(Calendar,$D827,B828,"f",FALSE)</f>
        <v>45617</v>
      </c>
      <c r="E828" s="139">
        <f>_xll.qlInterestRateIndexValueDate(IndexON,D828)</f>
        <v>45617</v>
      </c>
      <c r="F828" s="155">
        <f>IFERROR(_xll.qlIndexFixing(IndexON,D828,TRUE,_xll.ohTrigger(RecalcTrigger,TriggerON)),NA())</f>
        <v>1.3029126370200927E-2</v>
      </c>
      <c r="H828" s="42">
        <f>_xll.qlCalendarAdvance(Calendar,$H827,B828,"f",FALSE)</f>
        <v>45617</v>
      </c>
      <c r="I828" s="139">
        <f>_xll.qlInterestRateIndexValueDate(Index1M,$H828)</f>
        <v>45621</v>
      </c>
      <c r="J828" s="144">
        <f>IFERROR(_xll.qlIndexFixing(Index1M,$H828,TRUE,_xll.ohTrigger(RecalcTrigger,Trigger1M)),NA())</f>
        <v>1.2941866482280573E-2</v>
      </c>
      <c r="K828" s="44">
        <f>IFERROR(_xll.qlIndexFixing(Index3M,H828,TRUE,_xll.ohTrigger(RecalcTrigger,Trigger3M)),NA())</f>
        <v>1.4027411824478609E-2</v>
      </c>
      <c r="L828" s="44">
        <f>IFERROR(_xll.qlIndexFixing(Index6M,$H828,TRUE,_xll.ohTrigger(RecalcTrigger,Trigger6M)),NA())</f>
        <v>1.5154491740732098E-2</v>
      </c>
      <c r="M828" s="145">
        <f>IFERROR(_xll.qlIndexFixing(Index1Y,$H828,TRUE,_xll.ohTrigger(RecalcTrigger,Trigger1Y)),NA())</f>
        <v>1.6578817642692589E-2</v>
      </c>
      <c r="N828" s="144">
        <f>IFERROR(_xll.qlIndexFixing(ONIndex1M,I828,TRUE,_xll.ohTrigger(RecalcTrigger,Trigger1M)),NA())</f>
        <v>1.285485475762016E-2</v>
      </c>
      <c r="O828" s="44">
        <f>IFERROR(_xll.qlIndexFixing(ONIndex3M,I828,TRUE,_xll.ohTrigger(RecalcTrigger,Trigger3M)),NA())</f>
        <v>1.3749718288496027E-2</v>
      </c>
      <c r="P828" s="44">
        <f>IFERROR(_xll.qlIndexFixing(ONIndex6M,I828,TRUE,_xll.ohTrigger(RecalcTrigger,Trigger6M)),NA())</f>
        <v>1.4619285941099847E-2</v>
      </c>
      <c r="Q828" s="145">
        <f>IFERROR(_xll.qlIndexFixing(ONIndex1Y,I828,TRUE,_xll.ohTrigger(RecalcTrigger,Trigger1Y)),NA())</f>
        <v>1.5568795743083896E-2</v>
      </c>
    </row>
    <row r="829" spans="2:17" x14ac:dyDescent="0.2">
      <c r="B829" s="39" t="s">
        <v>42</v>
      </c>
      <c r="D829" s="42">
        <f>_xll.qlCalendarAdvance(Calendar,$D828,B829,"f",FALSE)</f>
        <v>45624</v>
      </c>
      <c r="E829" s="139">
        <f>_xll.qlInterestRateIndexValueDate(IndexON,D829)</f>
        <v>45624</v>
      </c>
      <c r="F829" s="155">
        <f>IFERROR(_xll.qlIndexFixing(IndexON,D829,TRUE,_xll.ohTrigger(RecalcTrigger,TriggerON)),NA())</f>
        <v>1.3080507866618518E-2</v>
      </c>
      <c r="H829" s="42">
        <f>_xll.qlCalendarAdvance(Calendar,$H828,B829,"f",FALSE)</f>
        <v>45624</v>
      </c>
      <c r="I829" s="139">
        <f>_xll.qlInterestRateIndexValueDate(Index1M,$H829)</f>
        <v>45628</v>
      </c>
      <c r="J829" s="144">
        <f>IFERROR(_xll.qlIndexFixing(Index1M,$H829,TRUE,_xll.ohTrigger(RecalcTrigger,Trigger1M)),NA())</f>
        <v>1.2979877769230694E-2</v>
      </c>
      <c r="K829" s="44">
        <f>IFERROR(_xll.qlIndexFixing(Index3M,H829,TRUE,_xll.ohTrigger(RecalcTrigger,Trigger3M)),NA())</f>
        <v>1.4064635240551791E-2</v>
      </c>
      <c r="L829" s="44">
        <f>IFERROR(_xll.qlIndexFixing(Index6M,$H829,TRUE,_xll.ohTrigger(RecalcTrigger,Trigger6M)),NA())</f>
        <v>1.5191465881737257E-2</v>
      </c>
      <c r="M829" s="145">
        <f>IFERROR(_xll.qlIndexFixing(Index1Y,$H829,TRUE,_xll.ohTrigger(RecalcTrigger,Trigger1Y)),NA())</f>
        <v>1.6610453694641883E-2</v>
      </c>
      <c r="N829" s="144">
        <f>IFERROR(_xll.qlIndexFixing(ONIndex1M,I829,TRUE,_xll.ohTrigger(RecalcTrigger,Trigger1M)),NA())</f>
        <v>1.2896491343958871E-2</v>
      </c>
      <c r="O829" s="44">
        <f>IFERROR(_xll.qlIndexFixing(ONIndex3M,I829,TRUE,_xll.ohTrigger(RecalcTrigger,Trigger3M)),NA())</f>
        <v>1.3791320551570507E-2</v>
      </c>
      <c r="P829" s="44">
        <f>IFERROR(_xll.qlIndexFixing(ONIndex6M,I829,TRUE,_xll.ohTrigger(RecalcTrigger,Trigger6M)),NA())</f>
        <v>1.4658722884570707E-2</v>
      </c>
      <c r="Q829" s="145">
        <f>IFERROR(_xll.qlIndexFixing(ONIndex1Y,I829,TRUE,_xll.ohTrigger(RecalcTrigger,Trigger1Y)),NA())</f>
        <v>1.5607322973369975E-2</v>
      </c>
    </row>
    <row r="830" spans="2:17" x14ac:dyDescent="0.2">
      <c r="B830" s="39" t="s">
        <v>42</v>
      </c>
      <c r="D830" s="42">
        <f>_xll.qlCalendarAdvance(Calendar,$D829,B830,"f",FALSE)</f>
        <v>45631</v>
      </c>
      <c r="E830" s="139">
        <f>_xll.qlInterestRateIndexValueDate(IndexON,D830)</f>
        <v>45631</v>
      </c>
      <c r="F830" s="155">
        <f>IFERROR(_xll.qlIndexFixing(IndexON,D830,TRUE,_xll.ohTrigger(RecalcTrigger,TriggerON)),NA())</f>
        <v>1.3131820555676299E-2</v>
      </c>
      <c r="H830" s="42">
        <f>_xll.qlCalendarAdvance(Calendar,$H829,B830,"f",FALSE)</f>
        <v>45631</v>
      </c>
      <c r="I830" s="139">
        <f>_xll.qlInterestRateIndexValueDate(Index1M,$H830)</f>
        <v>45635</v>
      </c>
      <c r="J830" s="144">
        <f>IFERROR(_xll.qlIndexFixing(Index1M,$H830,TRUE,_xll.ohTrigger(RecalcTrigger,Trigger1M)),NA())</f>
        <v>1.3020833193278961E-2</v>
      </c>
      <c r="K830" s="44">
        <f>IFERROR(_xll.qlIndexFixing(Index3M,H830,TRUE,_xll.ohTrigger(RecalcTrigger,Trigger3M)),NA())</f>
        <v>1.4104781825185188E-2</v>
      </c>
      <c r="L830" s="44">
        <f>IFERROR(_xll.qlIndexFixing(Index6M,$H830,TRUE,_xll.ohTrigger(RecalcTrigger,Trigger6M)),NA())</f>
        <v>1.5228204684195966E-2</v>
      </c>
      <c r="M830" s="145">
        <f>IFERROR(_xll.qlIndexFixing(Index1Y,$H830,TRUE,_xll.ohTrigger(RecalcTrigger,Trigger1Y)),NA())</f>
        <v>1.6641773257449869E-2</v>
      </c>
      <c r="N830" s="144">
        <f>IFERROR(_xll.qlIndexFixing(ONIndex1M,I830,TRUE,_xll.ohTrigger(RecalcTrigger,Trigger1M)),NA())</f>
        <v>1.2937848640186544E-2</v>
      </c>
      <c r="O830" s="44">
        <f>IFERROR(_xll.qlIndexFixing(ONIndex3M,I830,TRUE,_xll.ohTrigger(RecalcTrigger,Trigger3M)),NA())</f>
        <v>1.3832640625413006E-2</v>
      </c>
      <c r="P830" s="44">
        <f>IFERROR(_xll.qlIndexFixing(ONIndex6M,I830,TRUE,_xll.ohTrigger(RecalcTrigger,Trigger6M)),NA())</f>
        <v>1.4698021713401843E-2</v>
      </c>
      <c r="Q830" s="145">
        <f>IFERROR(_xll.qlIndexFixing(ONIndex1Y,I830,TRUE,_xll.ohTrigger(RecalcTrigger,Trigger1Y)),NA())</f>
        <v>1.5645680364393399E-2</v>
      </c>
    </row>
    <row r="831" spans="2:17" x14ac:dyDescent="0.2">
      <c r="B831" s="39" t="s">
        <v>42</v>
      </c>
      <c r="D831" s="42">
        <f>_xll.qlCalendarAdvance(Calendar,$D830,B831,"f",FALSE)</f>
        <v>45638</v>
      </c>
      <c r="E831" s="139">
        <f>_xll.qlInterestRateIndexValueDate(IndexON,D831)</f>
        <v>45638</v>
      </c>
      <c r="F831" s="155">
        <f>IFERROR(_xll.qlIndexFixing(IndexON,D831,TRUE,_xll.ohTrigger(RecalcTrigger,TriggerON)),NA())</f>
        <v>1.3183063738493317E-2</v>
      </c>
      <c r="H831" s="42">
        <f>_xll.qlCalendarAdvance(Calendar,$H830,B831,"f",FALSE)</f>
        <v>45638</v>
      </c>
      <c r="I831" s="139">
        <f>_xll.qlInterestRateIndexValueDate(Index1M,$H831)</f>
        <v>45642</v>
      </c>
      <c r="J831" s="144">
        <f>IFERROR(_xll.qlIndexFixing(Index1M,$H831,TRUE,_xll.ohTrigger(RecalcTrigger,Trigger1M)),NA())</f>
        <v>1.3061605707258204E-2</v>
      </c>
      <c r="K831" s="44">
        <f>IFERROR(_xll.qlIndexFixing(Index3M,H831,TRUE,_xll.ohTrigger(RecalcTrigger,Trigger3M)),NA())</f>
        <v>1.4144728308984221E-2</v>
      </c>
      <c r="L831" s="44">
        <f>IFERROR(_xll.qlIndexFixing(Index6M,$H831,TRUE,_xll.ohTrigger(RecalcTrigger,Trigger6M)),NA())</f>
        <v>1.5264703186113011E-2</v>
      </c>
      <c r="M831" s="145">
        <f>IFERROR(_xll.qlIndexFixing(Index1Y,$H831,TRUE,_xll.ohTrigger(RecalcTrigger,Trigger1Y)),NA())</f>
        <v>1.667277236999383E-2</v>
      </c>
      <c r="N831" s="144">
        <f>IFERROR(_xll.qlIndexFixing(ONIndex1M,I831,TRUE,_xll.ohTrigger(RecalcTrigger,Trigger1M)),NA())</f>
        <v>1.2978924555655524E-2</v>
      </c>
      <c r="O831" s="44">
        <f>IFERROR(_xll.qlIndexFixing(ONIndex3M,I831,TRUE,_xll.ohTrigger(RecalcTrigger,Trigger3M)),NA())</f>
        <v>1.387367634391623E-2</v>
      </c>
      <c r="P831" s="44">
        <f>IFERROR(_xll.qlIndexFixing(ONIndex6M,I831,TRUE,_xll.ohTrigger(RecalcTrigger,Trigger6M)),NA())</f>
        <v>1.4737181665323007E-2</v>
      </c>
      <c r="Q831" s="145">
        <f>IFERROR(_xll.qlIndexFixing(ONIndex1Y,I831,TRUE,_xll.ohTrigger(RecalcTrigger,Trigger1Y)),NA())</f>
        <v>1.5683866834779181E-2</v>
      </c>
    </row>
    <row r="832" spans="2:17" x14ac:dyDescent="0.2">
      <c r="B832" s="39" t="s">
        <v>42</v>
      </c>
      <c r="D832" s="42">
        <f>_xll.qlCalendarAdvance(Calendar,$D831,B832,"f",FALSE)</f>
        <v>45645</v>
      </c>
      <c r="E832" s="139">
        <f>_xll.qlInterestRateIndexValueDate(IndexON,D832)</f>
        <v>45645</v>
      </c>
      <c r="F832" s="155">
        <f>IFERROR(_xll.qlIndexFixing(IndexON,D832,TRUE,_xll.ohTrigger(RecalcTrigger,TriggerON)),NA())</f>
        <v>1.3234236716028747E-2</v>
      </c>
      <c r="H832" s="42">
        <f>_xll.qlCalendarAdvance(Calendar,$H831,B832,"f",FALSE)</f>
        <v>45645</v>
      </c>
      <c r="I832" s="139">
        <f>_xll.qlInterestRateIndexValueDate(Index1M,$H832)</f>
        <v>45649</v>
      </c>
      <c r="J832" s="144">
        <f>IFERROR(_xll.qlIndexFixing(Index1M,$H832,TRUE,_xll.ohTrigger(RecalcTrigger,Trigger1M)),NA())</f>
        <v>1.3102236103709376E-2</v>
      </c>
      <c r="K832" s="44">
        <f>IFERROR(_xll.qlIndexFixing(Index3M,H832,TRUE,_xll.ohTrigger(RecalcTrigger,Trigger3M)),NA())</f>
        <v>1.4184481927514883E-2</v>
      </c>
      <c r="L832" s="44">
        <f>IFERROR(_xll.qlIndexFixing(Index6M,$H832,TRUE,_xll.ohTrigger(RecalcTrigger,Trigger6M)),NA())</f>
        <v>1.5300956392527466E-2</v>
      </c>
      <c r="M832" s="145">
        <f>IFERROR(_xll.qlIndexFixing(Index1Y,$H832,TRUE,_xll.ohTrigger(RecalcTrigger,Trigger1Y)),NA())</f>
        <v>1.6703447054383317E-2</v>
      </c>
      <c r="N832" s="144">
        <f>IFERROR(_xll.qlIndexFixing(ONIndex1M,I832,TRUE,_xll.ohTrigger(RecalcTrigger,Trigger1M)),NA())</f>
        <v>1.3037640900455116E-2</v>
      </c>
      <c r="O832" s="44">
        <f>IFERROR(_xll.qlIndexFixing(ONIndex3M,I832,TRUE,_xll.ohTrigger(RecalcTrigger,Trigger3M)),NA())</f>
        <v>1.3932373271581255E-2</v>
      </c>
      <c r="P832" s="44">
        <f>IFERROR(_xll.qlIndexFixing(ONIndex6M,I832,TRUE,_xll.ohTrigger(RecalcTrigger,Trigger6M)),NA())</f>
        <v>1.4793461015623066E-2</v>
      </c>
      <c r="Q832" s="145">
        <f>IFERROR(_xll.qlIndexFixing(ONIndex1Y,I832,TRUE,_xll.ohTrigger(RecalcTrigger,Trigger1Y)),NA())</f>
        <v>1.57387759340466E-2</v>
      </c>
    </row>
    <row r="833" spans="2:17" x14ac:dyDescent="0.2">
      <c r="B833" s="39" t="s">
        <v>42</v>
      </c>
      <c r="D833" s="42">
        <f>_xll.qlCalendarAdvance(Calendar,$D832,B833,"f",FALSE)</f>
        <v>45653</v>
      </c>
      <c r="E833" s="139">
        <f>_xll.qlInterestRateIndexValueDate(IndexON,D833)</f>
        <v>45653</v>
      </c>
      <c r="F833" s="155">
        <f>IFERROR(_xll.qlIndexFixing(IndexON,D833,TRUE,_xll.ohTrigger(RecalcTrigger,TriggerON)),NA())</f>
        <v>1.3300291499591665E-2</v>
      </c>
      <c r="H833" s="42">
        <f>_xll.qlCalendarAdvance(Calendar,$H832,B833,"f",FALSE)</f>
        <v>45653</v>
      </c>
      <c r="I833" s="139">
        <f>_xll.qlInterestRateIndexValueDate(Index1M,$H833)</f>
        <v>45657</v>
      </c>
      <c r="J833" s="144">
        <f>IFERROR(_xll.qlIndexFixing(Index1M,$H833,TRUE,_xll.ohTrigger(RecalcTrigger,Trigger1M)),NA())</f>
        <v>1.3148539274346428E-2</v>
      </c>
      <c r="K833" s="44">
        <f>IFERROR(_xll.qlIndexFixing(Index3M,H833,TRUE,_xll.ohTrigger(RecalcTrigger,Trigger3M)),NA())</f>
        <v>1.4226615667776166E-2</v>
      </c>
      <c r="L833" s="44">
        <f>IFERROR(_xll.qlIndexFixing(Index6M,$H833,TRUE,_xll.ohTrigger(RecalcTrigger,Trigger6M)),NA())</f>
        <v>1.5339273941311227E-2</v>
      </c>
      <c r="M833" s="145">
        <f>IFERROR(_xll.qlIndexFixing(Index1Y,$H833,TRUE,_xll.ohTrigger(RecalcTrigger,Trigger1Y)),NA())</f>
        <v>1.6738103235411812E-2</v>
      </c>
      <c r="N833" s="144">
        <f>IFERROR(_xll.qlIndexFixing(ONIndex1M,I833,TRUE,_xll.ohTrigger(RecalcTrigger,Trigger1M)),NA())</f>
        <v>1.3078266512343006E-2</v>
      </c>
      <c r="O833" s="44">
        <f>IFERROR(_xll.qlIndexFixing(ONIndex3M,I833,TRUE,_xll.ohTrigger(RecalcTrigger,Trigger3M)),NA())</f>
        <v>1.3972854691024494E-2</v>
      </c>
      <c r="P833" s="44">
        <f>IFERROR(_xll.qlIndexFixing(ONIndex6M,I833,TRUE,_xll.ohTrigger(RecalcTrigger,Trigger6M)),NA())</f>
        <v>1.4832169755303326E-2</v>
      </c>
      <c r="Q833" s="145">
        <f>IFERROR(_xll.qlIndexFixing(ONIndex1Y,I833,TRUE,_xll.ohTrigger(RecalcTrigger,Trigger1Y)),NA())</f>
        <v>1.5776418740545139E-2</v>
      </c>
    </row>
    <row r="834" spans="2:17" x14ac:dyDescent="0.2">
      <c r="B834" s="39" t="s">
        <v>42</v>
      </c>
      <c r="D834" s="42">
        <f>_xll.qlCalendarAdvance(Calendar,$D833,B834,"f",FALSE)</f>
        <v>45660</v>
      </c>
      <c r="E834" s="139">
        <f>_xll.qlInterestRateIndexValueDate(IndexON,D834)</f>
        <v>45660</v>
      </c>
      <c r="F834" s="155">
        <f>IFERROR(_xll.qlIndexFixing(IndexON,D834,TRUE,_xll.ohTrigger(RecalcTrigger,TriggerON)),NA())</f>
        <v>1.3350792529029931E-2</v>
      </c>
      <c r="H834" s="42">
        <f>_xll.qlCalendarAdvance(Calendar,$H833,B834,"f",FALSE)</f>
        <v>45660</v>
      </c>
      <c r="I834" s="139">
        <f>_xll.qlInterestRateIndexValueDate(Index1M,$H834)</f>
        <v>45664</v>
      </c>
      <c r="J834" s="144">
        <f>IFERROR(_xll.qlIndexFixing(Index1M,$H834,TRUE,_xll.ohTrigger(RecalcTrigger,Trigger1M)),NA())</f>
        <v>1.3188945998728347E-2</v>
      </c>
      <c r="K834" s="44">
        <f>IFERROR(_xll.qlIndexFixing(Index3M,H834,TRUE,_xll.ohTrigger(RecalcTrigger,Trigger3M)),NA())</f>
        <v>1.4265980883481966E-2</v>
      </c>
      <c r="L834" s="44">
        <f>IFERROR(_xll.qlIndexFixing(Index6M,$H834,TRUE,_xll.ohTrigger(RecalcTrigger,Trigger6M)),NA())</f>
        <v>1.5375006365298873E-2</v>
      </c>
      <c r="M834" s="145">
        <f>IFERROR(_xll.qlIndexFixing(Index1Y,$H834,TRUE,_xll.ohTrigger(RecalcTrigger,Trigger1Y)),NA())</f>
        <v>1.6768077997594968E-2</v>
      </c>
      <c r="N834" s="144">
        <f>IFERROR(_xll.qlIndexFixing(ONIndex1M,I834,TRUE,_xll.ohTrigger(RecalcTrigger,Trigger1M)),NA())</f>
        <v>1.3106746579980566E-2</v>
      </c>
      <c r="O834" s="44">
        <f>IFERROR(_xll.qlIndexFixing(ONIndex3M,I834,TRUE,_xll.ohTrigger(RecalcTrigger,Trigger3M)),NA())</f>
        <v>1.4001116515771628E-2</v>
      </c>
      <c r="P834" s="44">
        <f>IFERROR(_xll.qlIndexFixing(ONIndex6M,I834,TRUE,_xll.ohTrigger(RecalcTrigger,Trigger6M)),NA())</f>
        <v>1.4859065745511657E-2</v>
      </c>
      <c r="Q834" s="145">
        <f>IFERROR(_xll.qlIndexFixing(ONIndex1Y,I834,TRUE,_xll.ohTrigger(RecalcTrigger,Trigger1Y)),NA())</f>
        <v>1.5802446578403462E-2</v>
      </c>
    </row>
    <row r="835" spans="2:17" x14ac:dyDescent="0.2">
      <c r="B835" s="39" t="s">
        <v>42</v>
      </c>
      <c r="D835" s="42">
        <f>_xll.qlCalendarAdvance(Calendar,$D834,B835,"f",FALSE)</f>
        <v>45667</v>
      </c>
      <c r="E835" s="139">
        <f>_xll.qlInterestRateIndexValueDate(IndexON,D835)</f>
        <v>45667</v>
      </c>
      <c r="F835" s="155">
        <f>IFERROR(_xll.qlIndexFixing(IndexON,D835,TRUE,_xll.ohTrigger(RecalcTrigger,TriggerON)),NA())</f>
        <v>1.3400818167808026E-2</v>
      </c>
      <c r="H835" s="42">
        <f>_xll.qlCalendarAdvance(Calendar,$H834,B835,"f",FALSE)</f>
        <v>45667</v>
      </c>
      <c r="I835" s="139">
        <f>_xll.qlInterestRateIndexValueDate(Index1M,$H835)</f>
        <v>45671</v>
      </c>
      <c r="J835" s="144">
        <f>IFERROR(_xll.qlIndexFixing(Index1M,$H835,TRUE,_xll.ohTrigger(RecalcTrigger,Trigger1M)),NA())</f>
        <v>1.3229251070158406E-2</v>
      </c>
      <c r="K835" s="44">
        <f>IFERROR(_xll.qlIndexFixing(Index3M,H835,TRUE,_xll.ohTrigger(RecalcTrigger,Trigger3M)),NA())</f>
        <v>1.430515822124967E-2</v>
      </c>
      <c r="L835" s="44">
        <f>IFERROR(_xll.qlIndexFixing(Index6M,$H835,TRUE,_xll.ohTrigger(RecalcTrigger,Trigger6M)),NA())</f>
        <v>1.5410485095658644E-2</v>
      </c>
      <c r="M835" s="145">
        <f>IFERROR(_xll.qlIndexFixing(Index1Y,$H835,TRUE,_xll.ohTrigger(RecalcTrigger,Trigger1Y)),NA())</f>
        <v>1.6797728405645748E-2</v>
      </c>
      <c r="N835" s="144">
        <f>IFERROR(_xll.qlIndexFixing(ONIndex1M,I835,TRUE,_xll.ohTrigger(RecalcTrigger,Trigger1M)),NA())</f>
        <v>1.3147196169738251E-2</v>
      </c>
      <c r="O835" s="44">
        <f>IFERROR(_xll.qlIndexFixing(ONIndex3M,I835,TRUE,_xll.ohTrigger(RecalcTrigger,Trigger3M)),NA())</f>
        <v>1.4041285482804255E-2</v>
      </c>
      <c r="P835" s="44">
        <f>IFERROR(_xll.qlIndexFixing(ONIndex6M,I835,TRUE,_xll.ohTrigger(RecalcTrigger,Trigger6M)),NA())</f>
        <v>1.4897374247482276E-2</v>
      </c>
      <c r="Q835" s="145">
        <f>IFERROR(_xll.qlIndexFixing(ONIndex1Y,I835,TRUE,_xll.ohTrigger(RecalcTrigger,Trigger1Y)),NA())</f>
        <v>1.5839613907937533E-2</v>
      </c>
    </row>
    <row r="836" spans="2:17" x14ac:dyDescent="0.2">
      <c r="B836" s="39" t="s">
        <v>42</v>
      </c>
      <c r="D836" s="42">
        <f>_xll.qlCalendarAdvance(Calendar,$D835,B836,"f",FALSE)</f>
        <v>45674</v>
      </c>
      <c r="E836" s="139">
        <f>_xll.qlInterestRateIndexValueDate(IndexON,D836)</f>
        <v>45674</v>
      </c>
      <c r="F836" s="155">
        <f>IFERROR(_xll.qlIndexFixing(IndexON,D836,TRUE,_xll.ohTrigger(RecalcTrigger,TriggerON)),NA())</f>
        <v>1.34503639243988E-2</v>
      </c>
      <c r="H836" s="42">
        <f>_xll.qlCalendarAdvance(Calendar,$H835,B836,"f",FALSE)</f>
        <v>45674</v>
      </c>
      <c r="I836" s="139">
        <f>_xll.qlInterestRateIndexValueDate(Index1M,$H836)</f>
        <v>45678</v>
      </c>
      <c r="J836" s="144">
        <f>IFERROR(_xll.qlIndexFixing(Index1M,$H836,TRUE,_xll.ohTrigger(RecalcTrigger,Trigger1M)),NA())</f>
        <v>1.3269454164382428E-2</v>
      </c>
      <c r="K836" s="44">
        <f>IFERROR(_xll.qlIndexFixing(Index3M,H836,TRUE,_xll.ohTrigger(RecalcTrigger,Trigger3M)),NA())</f>
        <v>1.4347180387326346E-2</v>
      </c>
      <c r="L836" s="44">
        <f>IFERROR(_xll.qlIndexFixing(Index6M,$H836,TRUE,_xll.ohTrigger(RecalcTrigger,Trigger6M)),NA())</f>
        <v>1.5445708500659329E-2</v>
      </c>
      <c r="M836" s="145">
        <f>IFERROR(_xll.qlIndexFixing(Index1Y,$H836,TRUE,_xll.ohTrigger(RecalcTrigger,Trigger1Y)),NA())</f>
        <v>1.6827056162265697E-2</v>
      </c>
      <c r="N836" s="144">
        <f>IFERROR(_xll.qlIndexFixing(ONIndex1M,I836,TRUE,_xll.ohTrigger(RecalcTrigger,Trigger1M)),NA())</f>
        <v>1.3187544359487546E-2</v>
      </c>
      <c r="O836" s="44">
        <f>IFERROR(_xll.qlIndexFixing(ONIndex3M,I836,TRUE,_xll.ohTrigger(RecalcTrigger,Trigger3M)),NA())</f>
        <v>1.4081272500821029E-2</v>
      </c>
      <c r="P836" s="44">
        <f>IFERROR(_xll.qlIndexFixing(ONIndex6M,I836,TRUE,_xll.ohTrigger(RecalcTrigger,Trigger6M)),NA())</f>
        <v>1.4935448949593422E-2</v>
      </c>
      <c r="Q836" s="145">
        <f>IFERROR(_xll.qlIndexFixing(ONIndex1Y,I836,TRUE,_xll.ohTrigger(RecalcTrigger,Trigger1Y)),NA())</f>
        <v>1.5876503043124046E-2</v>
      </c>
    </row>
    <row r="837" spans="2:17" x14ac:dyDescent="0.2">
      <c r="B837" s="39" t="s">
        <v>42</v>
      </c>
      <c r="D837" s="42">
        <f>_xll.qlCalendarAdvance(Calendar,$D836,B837,"f",FALSE)</f>
        <v>45681</v>
      </c>
      <c r="E837" s="139">
        <f>_xll.qlInterestRateIndexValueDate(IndexON,D837)</f>
        <v>45681</v>
      </c>
      <c r="F837" s="155">
        <f>IFERROR(_xll.qlIndexFixing(IndexON,D837,TRUE,_xll.ohTrigger(RecalcTrigger,TriggerON)),NA())</f>
        <v>1.3499425307301749E-2</v>
      </c>
      <c r="H837" s="42">
        <f>_xll.qlCalendarAdvance(Calendar,$H836,B837,"f",FALSE)</f>
        <v>45681</v>
      </c>
      <c r="I837" s="139">
        <f>_xll.qlInterestRateIndexValueDate(Index1M,$H837)</f>
        <v>45685</v>
      </c>
      <c r="J837" s="144">
        <f>IFERROR(_xll.qlIndexFixing(Index1M,$H837,TRUE,_xll.ohTrigger(RecalcTrigger,Trigger1M)),NA())</f>
        <v>1.3309554957151403E-2</v>
      </c>
      <c r="K837" s="44">
        <f>IFERROR(_xll.qlIndexFixing(Index3M,H837,TRUE,_xll.ohTrigger(RecalcTrigger,Trigger3M)),NA())</f>
        <v>1.4382944771372586E-2</v>
      </c>
      <c r="L837" s="44">
        <f>IFERROR(_xll.qlIndexFixing(Index6M,$H837,TRUE,_xll.ohTrigger(RecalcTrigger,Trigger6M)),NA())</f>
        <v>1.5480674948553371E-2</v>
      </c>
      <c r="M837" s="145">
        <f>IFERROR(_xll.qlIndexFixing(Index1Y,$H837,TRUE,_xll.ohTrigger(RecalcTrigger,Trigger1Y)),NA())</f>
        <v>1.6856063002208519E-2</v>
      </c>
      <c r="N837" s="144">
        <f>IFERROR(_xll.qlIndexFixing(ONIndex1M,I837,TRUE,_xll.ohTrigger(RecalcTrigger,Trigger1M)),NA())</f>
        <v>1.3227790826286778E-2</v>
      </c>
      <c r="O837" s="44">
        <f>IFERROR(_xll.qlIndexFixing(ONIndex3M,I837,TRUE,_xll.ohTrigger(RecalcTrigger,Trigger3M)),NA())</f>
        <v>1.412107645599292E-2</v>
      </c>
      <c r="P837" s="44">
        <f>IFERROR(_xll.qlIndexFixing(ONIndex6M,I837,TRUE,_xll.ohTrigger(RecalcTrigger,Trigger6M)),NA())</f>
        <v>1.4973288246009631E-2</v>
      </c>
      <c r="Q837" s="145">
        <f>IFERROR(_xll.qlIndexFixing(ONIndex1Y,I837,TRUE,_xll.ohTrigger(RecalcTrigger,Trigger1Y)),NA())</f>
        <v>1.5913111959582338E-2</v>
      </c>
    </row>
    <row r="838" spans="2:17" x14ac:dyDescent="0.2">
      <c r="B838" s="39" t="s">
        <v>42</v>
      </c>
      <c r="D838" s="42">
        <f>_xll.qlCalendarAdvance(Calendar,$D837,B838,"f",FALSE)</f>
        <v>45688</v>
      </c>
      <c r="E838" s="139">
        <f>_xll.qlInterestRateIndexValueDate(IndexON,D838)</f>
        <v>45688</v>
      </c>
      <c r="F838" s="155">
        <f>IFERROR(_xll.qlIndexFixing(IndexON,D838,TRUE,_xll.ohTrigger(RecalcTrigger,TriggerON)),NA())</f>
        <v>1.3547997824989721E-2</v>
      </c>
      <c r="H838" s="42">
        <f>_xll.qlCalendarAdvance(Calendar,$H837,B838,"f",FALSE)</f>
        <v>45688</v>
      </c>
      <c r="I838" s="139">
        <f>_xll.qlInterestRateIndexValueDate(Index1M,$H838)</f>
        <v>45692</v>
      </c>
      <c r="J838" s="144">
        <f>IFERROR(_xll.qlIndexFixing(Index1M,$H838,TRUE,_xll.ohTrigger(RecalcTrigger,Trigger1M)),NA())</f>
        <v>1.334026496705633E-2</v>
      </c>
      <c r="K838" s="44">
        <f>IFERROR(_xll.qlIndexFixing(Index3M,H838,TRUE,_xll.ohTrigger(RecalcTrigger,Trigger3M)),NA())</f>
        <v>1.4421551737883398E-2</v>
      </c>
      <c r="L838" s="44">
        <f>IFERROR(_xll.qlIndexFixing(Index6M,$H838,TRUE,_xll.ohTrigger(RecalcTrigger,Trigger6M)),NA())</f>
        <v>1.5515382807577758E-2</v>
      </c>
      <c r="M838" s="145">
        <f>IFERROR(_xll.qlIndexFixing(Index1Y,$H838,TRUE,_xll.ohTrigger(RecalcTrigger,Trigger1Y)),NA())</f>
        <v>1.6884750692279665E-2</v>
      </c>
      <c r="N838" s="144">
        <f>IFERROR(_xll.qlIndexFixing(ONIndex1M,I838,TRUE,_xll.ohTrigger(RecalcTrigger,Trigger1M)),NA())</f>
        <v>1.3267935247354146E-2</v>
      </c>
      <c r="O838" s="44">
        <f>IFERROR(_xll.qlIndexFixing(ONIndex3M,I838,TRUE,_xll.ohTrigger(RecalcTrigger,Trigger3M)),NA())</f>
        <v>1.4160696234970516E-2</v>
      </c>
      <c r="P838" s="44">
        <f>IFERROR(_xll.qlIndexFixing(ONIndex6M,I838,TRUE,_xll.ohTrigger(RecalcTrigger,Trigger6M)),NA())</f>
        <v>1.5010890530735566E-2</v>
      </c>
      <c r="Q838" s="145">
        <f>IFERROR(_xll.qlIndexFixing(ONIndex1Y,I838,TRUE,_xll.ohTrigger(RecalcTrigger,Trigger1Y)),NA())</f>
        <v>1.5949438633171553E-2</v>
      </c>
    </row>
    <row r="839" spans="2:17" x14ac:dyDescent="0.2">
      <c r="B839" s="39" t="s">
        <v>42</v>
      </c>
      <c r="D839" s="42">
        <f>_xll.qlCalendarAdvance(Calendar,$D838,B839,"f",FALSE)</f>
        <v>45695</v>
      </c>
      <c r="E839" s="139">
        <f>_xll.qlInterestRateIndexValueDate(IndexON,D839)</f>
        <v>45695</v>
      </c>
      <c r="F839" s="155">
        <f>IFERROR(_xll.qlIndexFixing(IndexON,D839,TRUE,_xll.ohTrigger(RecalcTrigger,TriggerON)),NA())</f>
        <v>1.3596076985962213E-2</v>
      </c>
      <c r="H839" s="42">
        <f>_xll.qlCalendarAdvance(Calendar,$H838,B839,"f",FALSE)</f>
        <v>45695</v>
      </c>
      <c r="I839" s="139">
        <f>_xll.qlInterestRateIndexValueDate(Index1M,$H839)</f>
        <v>45699</v>
      </c>
      <c r="J839" s="144">
        <f>IFERROR(_xll.qlIndexFixing(Index1M,$H839,TRUE,_xll.ohTrigger(RecalcTrigger,Trigger1M)),NA())</f>
        <v>1.3380177879194528E-2</v>
      </c>
      <c r="K839" s="44">
        <f>IFERROR(_xll.qlIndexFixing(Index3M,H839,TRUE,_xll.ohTrigger(RecalcTrigger,Trigger3M)),NA())</f>
        <v>1.4459966334771757E-2</v>
      </c>
      <c r="L839" s="44">
        <f>IFERROR(_xll.qlIndexFixing(Index6M,$H839,TRUE,_xll.ohTrigger(RecalcTrigger,Trigger6M)),NA())</f>
        <v>1.5549830445956671E-2</v>
      </c>
      <c r="M839" s="145">
        <f>IFERROR(_xll.qlIndexFixing(Index1Y,$H839,TRUE,_xll.ohTrigger(RecalcTrigger,Trigger1Y)),NA())</f>
        <v>1.6913121031334764E-2</v>
      </c>
      <c r="N839" s="144">
        <f>IFERROR(_xll.qlIndexFixing(ONIndex1M,I839,TRUE,_xll.ohTrigger(RecalcTrigger,Trigger1M)),NA())</f>
        <v>1.3307977299747975E-2</v>
      </c>
      <c r="O839" s="44">
        <f>IFERROR(_xll.qlIndexFixing(ONIndex3M,I839,TRUE,_xll.ohTrigger(RecalcTrigger,Trigger3M)),NA())</f>
        <v>1.4200130724244531E-2</v>
      </c>
      <c r="P839" s="44">
        <f>IFERROR(_xll.qlIndexFixing(ONIndex6M,I839,TRUE,_xll.ohTrigger(RecalcTrigger,Trigger6M)),NA())</f>
        <v>1.5048254197855826E-2</v>
      </c>
      <c r="Q839" s="145">
        <f>IFERROR(_xll.qlIndexFixing(ONIndex1Y,I839,TRUE,_xll.ohTrigger(RecalcTrigger,Trigger1Y)),NA())</f>
        <v>1.5985481039910709E-2</v>
      </c>
    </row>
    <row r="840" spans="2:17" x14ac:dyDescent="0.2">
      <c r="B840" s="39" t="s">
        <v>42</v>
      </c>
      <c r="D840" s="42">
        <f>_xll.qlCalendarAdvance(Calendar,$D839,B840,"f",FALSE)</f>
        <v>45702</v>
      </c>
      <c r="E840" s="139">
        <f>_xll.qlInterestRateIndexValueDate(IndexON,D840)</f>
        <v>45702</v>
      </c>
      <c r="F840" s="155">
        <f>IFERROR(_xll.qlIndexFixing(IndexON,D840,TRUE,_xll.ohTrigger(RecalcTrigger,TriggerON)),NA())</f>
        <v>1.3643658298665429E-2</v>
      </c>
      <c r="H840" s="42">
        <f>_xll.qlCalendarAdvance(Calendar,$H839,B840,"f",FALSE)</f>
        <v>45702</v>
      </c>
      <c r="I840" s="139">
        <f>_xll.qlInterestRateIndexValueDate(Index1M,$H840)</f>
        <v>45706</v>
      </c>
      <c r="J840" s="144">
        <f>IFERROR(_xll.qlIndexFixing(Index1M,$H840,TRUE,_xll.ohTrigger(RecalcTrigger,Trigger1M)),NA())</f>
        <v>1.341998758486364E-2</v>
      </c>
      <c r="K840" s="44">
        <f>IFERROR(_xll.qlIndexFixing(Index3M,H840,TRUE,_xll.ohTrigger(RecalcTrigger,Trigger3M)),NA())</f>
        <v>1.449818743907727E-2</v>
      </c>
      <c r="L840" s="44">
        <f>IFERROR(_xll.qlIndexFixing(Index6M,$H840,TRUE,_xll.ohTrigger(RecalcTrigger,Trigger6M)),NA())</f>
        <v>1.5584016231905461E-2</v>
      </c>
      <c r="M840" s="145">
        <f>IFERROR(_xll.qlIndexFixing(Index1Y,$H840,TRUE,_xll.ohTrigger(RecalcTrigger,Trigger1Y)),NA())</f>
        <v>1.6941175850277691E-2</v>
      </c>
      <c r="N840" s="144">
        <f>IFERROR(_xll.qlIndexFixing(ONIndex1M,I840,TRUE,_xll.ohTrigger(RecalcTrigger,Trigger1M)),NA())</f>
        <v>1.3347916660686465E-2</v>
      </c>
      <c r="O840" s="44">
        <f>IFERROR(_xll.qlIndexFixing(ONIndex3M,I840,TRUE,_xll.ohTrigger(RecalcTrigger,Trigger3M)),NA())</f>
        <v>1.4239378810385617E-2</v>
      </c>
      <c r="P840" s="44">
        <f>IFERROR(_xll.qlIndexFixing(ONIndex6M,I840,TRUE,_xll.ohTrigger(RecalcTrigger,Trigger6M)),NA())</f>
        <v>1.5085377641534947E-2</v>
      </c>
      <c r="Q840" s="145">
        <f>IFERROR(_xll.qlIndexFixing(ONIndex1Y,I840,TRUE,_xll.ohTrigger(RecalcTrigger,Trigger1Y)),NA())</f>
        <v>1.6021237155579016E-2</v>
      </c>
    </row>
    <row r="841" spans="2:17" x14ac:dyDescent="0.2">
      <c r="B841" s="39" t="s">
        <v>42</v>
      </c>
      <c r="D841" s="42">
        <f>_xll.qlCalendarAdvance(Calendar,$D840,B841,"f",FALSE)</f>
        <v>45709</v>
      </c>
      <c r="E841" s="139">
        <f>_xll.qlInterestRateIndexValueDate(IndexON,D841)</f>
        <v>45709</v>
      </c>
      <c r="F841" s="155">
        <f>IFERROR(_xll.qlIndexFixing(IndexON,D841,TRUE,_xll.ohTrigger(RecalcTrigger,TriggerON)),NA())</f>
        <v>1.3690737271625508E-2</v>
      </c>
      <c r="H841" s="42">
        <f>_xll.qlCalendarAdvance(Calendar,$H840,B841,"f",FALSE)</f>
        <v>45709</v>
      </c>
      <c r="I841" s="139">
        <f>_xll.qlInterestRateIndexValueDate(Index1M,$H841)</f>
        <v>45713</v>
      </c>
      <c r="J841" s="144">
        <f>IFERROR(_xll.qlIndexFixing(Index1M,$H841,TRUE,_xll.ohTrigger(RecalcTrigger,Trigger1M)),NA())</f>
        <v>1.3459693759942937E-2</v>
      </c>
      <c r="K841" s="44">
        <f>IFERROR(_xll.qlIndexFixing(Index3M,H841,TRUE,_xll.ohTrigger(RecalcTrigger,Trigger3M)),NA())</f>
        <v>1.453621392782356E-2</v>
      </c>
      <c r="L841" s="44">
        <f>IFERROR(_xll.qlIndexFixing(Index6M,$H841,TRUE,_xll.ohTrigger(RecalcTrigger,Trigger6M)),NA())</f>
        <v>1.5617938533630639E-2</v>
      </c>
      <c r="M841" s="145">
        <f>IFERROR(_xll.qlIndexFixing(Index1Y,$H841,TRUE,_xll.ohTrigger(RecalcTrigger,Trigger1Y)),NA())</f>
        <v>1.6968917012061196E-2</v>
      </c>
      <c r="N841" s="144">
        <f>IFERROR(_xll.qlIndexFixing(ONIndex1M,I841,TRUE,_xll.ohTrigger(RecalcTrigger,Trigger1M)),NA())</f>
        <v>1.3387753007307879E-2</v>
      </c>
      <c r="O841" s="44">
        <f>IFERROR(_xll.qlIndexFixing(ONIndex3M,I841,TRUE,_xll.ohTrigger(RecalcTrigger,Trigger3M)),NA())</f>
        <v>1.4278439379724617E-2</v>
      </c>
      <c r="P841" s="44">
        <f>IFERROR(_xll.qlIndexFixing(ONIndex6M,I841,TRUE,_xll.ohTrigger(RecalcTrigger,Trigger6M)),NA())</f>
        <v>1.5122259255857529E-2</v>
      </c>
      <c r="Q841" s="145">
        <f>IFERROR(_xll.qlIndexFixing(ONIndex1Y,I841,TRUE,_xll.ohTrigger(RecalcTrigger,Trigger1Y)),NA())</f>
        <v>1.6056704955955681E-2</v>
      </c>
    </row>
    <row r="842" spans="2:17" x14ac:dyDescent="0.2">
      <c r="B842" s="39" t="s">
        <v>42</v>
      </c>
      <c r="D842" s="42">
        <f>_xll.qlCalendarAdvance(Calendar,$D841,B842,"f",FALSE)</f>
        <v>45716</v>
      </c>
      <c r="E842" s="139">
        <f>_xll.qlInterestRateIndexValueDate(IndexON,D842)</f>
        <v>45716</v>
      </c>
      <c r="F842" s="155">
        <f>IFERROR(_xll.qlIndexFixing(IndexON,D842,TRUE,_xll.ohTrigger(RecalcTrigger,TriggerON)),NA())</f>
        <v>1.3737309413262011E-2</v>
      </c>
      <c r="H842" s="42">
        <f>_xll.qlCalendarAdvance(Calendar,$H841,B842,"f",FALSE)</f>
        <v>45716</v>
      </c>
      <c r="I842" s="139">
        <f>_xll.qlInterestRateIndexValueDate(Index1M,$H842)</f>
        <v>45720</v>
      </c>
      <c r="J842" s="144">
        <f>IFERROR(_xll.qlIndexFixing(Index1M,$H842,TRUE,_xll.ohTrigger(RecalcTrigger,Trigger1M)),NA())</f>
        <v>1.3508513050150748E-2</v>
      </c>
      <c r="K842" s="44">
        <f>IFERROR(_xll.qlIndexFixing(Index3M,H842,TRUE,_xll.ohTrigger(RecalcTrigger,Trigger3M)),NA())</f>
        <v>1.4579961673147467E-2</v>
      </c>
      <c r="L842" s="44">
        <f>IFERROR(_xll.qlIndexFixing(Index6M,$H842,TRUE,_xll.ohTrigger(RecalcTrigger,Trigger6M)),NA())</f>
        <v>1.5659543099960264E-2</v>
      </c>
      <c r="M842" s="145">
        <f>IFERROR(_xll.qlIndexFixing(Index1Y,$H842,TRUE,_xll.ohTrigger(RecalcTrigger,Trigger1Y)),NA())</f>
        <v>1.6996346411683409E-2</v>
      </c>
      <c r="N842" s="144">
        <f>IFERROR(_xll.qlIndexFixing(ONIndex1M,I842,TRUE,_xll.ohTrigger(RecalcTrigger,Trigger1M)),NA())</f>
        <v>1.3427486016590606E-2</v>
      </c>
      <c r="O842" s="44">
        <f>IFERROR(_xll.qlIndexFixing(ONIndex3M,I842,TRUE,_xll.ohTrigger(RecalcTrigger,Trigger3M)),NA())</f>
        <v>1.4317311318912118E-2</v>
      </c>
      <c r="P842" s="44">
        <f>IFERROR(_xll.qlIndexFixing(ONIndex6M,I842,TRUE,_xll.ohTrigger(RecalcTrigger,Trigger6M)),NA())</f>
        <v>1.515889743490817E-2</v>
      </c>
      <c r="Q842" s="145">
        <f>IFERROR(_xll.qlIndexFixing(ONIndex1Y,I842,TRUE,_xll.ohTrigger(RecalcTrigger,Trigger1Y)),NA())</f>
        <v>1.6091882416979786E-2</v>
      </c>
    </row>
    <row r="843" spans="2:17" x14ac:dyDescent="0.2">
      <c r="B843" s="39" t="s">
        <v>42</v>
      </c>
      <c r="D843" s="42">
        <f>_xll.qlCalendarAdvance(Calendar,$D842,B843,"f",FALSE)</f>
        <v>45723</v>
      </c>
      <c r="E843" s="139">
        <f>_xll.qlInterestRateIndexValueDate(IndexON,D843)</f>
        <v>45723</v>
      </c>
      <c r="F843" s="155">
        <f>IFERROR(_xll.qlIndexFixing(IndexON,D843,TRUE,_xll.ohTrigger(RecalcTrigger,TriggerON)),NA())</f>
        <v>1.3783370232074432E-2</v>
      </c>
      <c r="H843" s="42">
        <f>_xll.qlCalendarAdvance(Calendar,$H842,B843,"f",FALSE)</f>
        <v>45723</v>
      </c>
      <c r="I843" s="139">
        <f>_xll.qlInterestRateIndexValueDate(Index1M,$H843)</f>
        <v>45727</v>
      </c>
      <c r="J843" s="144">
        <f>IFERROR(_xll.qlIndexFixing(Index1M,$H843,TRUE,_xll.ohTrigger(RecalcTrigger,Trigger1M)),NA())</f>
        <v>1.3547993224764144E-2</v>
      </c>
      <c r="K843" s="44">
        <f>IFERROR(_xll.qlIndexFixing(Index3M,H843,TRUE,_xll.ohTrigger(RecalcTrigger,Trigger3M)),NA())</f>
        <v>1.4617570044987694E-2</v>
      </c>
      <c r="L843" s="44">
        <f>IFERROR(_xll.qlIndexFixing(Index6M,$H843,TRUE,_xll.ohTrigger(RecalcTrigger,Trigger6M)),NA())</f>
        <v>1.5692878991380166E-2</v>
      </c>
      <c r="M843" s="145">
        <f>IFERROR(_xll.qlIndexFixing(Index1Y,$H843,TRUE,_xll.ohTrigger(RecalcTrigger,Trigger1Y)),NA())</f>
        <v>1.7023465976187837E-2</v>
      </c>
      <c r="N843" s="144">
        <f>IFERROR(_xll.qlIndexFixing(ONIndex1M,I843,TRUE,_xll.ohTrigger(RecalcTrigger,Trigger1M)),NA())</f>
        <v>1.3467115365832782E-2</v>
      </c>
      <c r="O843" s="44">
        <f>IFERROR(_xll.qlIndexFixing(ONIndex3M,I843,TRUE,_xll.ohTrigger(RecalcTrigger,Trigger3M)),NA())</f>
        <v>1.43559935143589E-2</v>
      </c>
      <c r="P843" s="44">
        <f>IFERROR(_xll.qlIndexFixing(ONIndex6M,I843,TRUE,_xll.ohTrigger(RecalcTrigger,Trigger6M)),NA())</f>
        <v>1.5195290572771469E-2</v>
      </c>
      <c r="Q843" s="145">
        <f>IFERROR(_xll.qlIndexFixing(ONIndex1Y,I843,TRUE,_xll.ohTrigger(RecalcTrigger,Trigger1Y)),NA())</f>
        <v>1.6126767514510476E-2</v>
      </c>
    </row>
    <row r="844" spans="2:17" x14ac:dyDescent="0.2">
      <c r="B844" s="39" t="s">
        <v>42</v>
      </c>
      <c r="D844" s="42">
        <f>_xll.qlCalendarAdvance(Calendar,$D843,B844,"f",FALSE)</f>
        <v>45730</v>
      </c>
      <c r="E844" s="139">
        <f>_xll.qlInterestRateIndexValueDate(IndexON,D844)</f>
        <v>45730</v>
      </c>
      <c r="F844" s="155">
        <f>IFERROR(_xll.qlIndexFixing(IndexON,D844,TRUE,_xll.ohTrigger(RecalcTrigger,TriggerON)),NA())</f>
        <v>1.3828915236562267E-2</v>
      </c>
      <c r="H844" s="42">
        <f>_xll.qlCalendarAdvance(Calendar,$H843,B844,"f",FALSE)</f>
        <v>45730</v>
      </c>
      <c r="I844" s="139">
        <f>_xll.qlInterestRateIndexValueDate(Index1M,$H844)</f>
        <v>45734</v>
      </c>
      <c r="J844" s="144">
        <f>IFERROR(_xll.qlIndexFixing(Index1M,$H844,TRUE,_xll.ohTrigger(RecalcTrigger,Trigger1M)),NA())</f>
        <v>1.3599603140880743E-2</v>
      </c>
      <c r="K844" s="44">
        <f>IFERROR(_xll.qlIndexFixing(Index3M,H844,TRUE,_xll.ohTrigger(RecalcTrigger,Trigger3M)),NA())</f>
        <v>1.4654980263549786E-2</v>
      </c>
      <c r="L844" s="44">
        <f>IFERROR(_xll.qlIndexFixing(Index6M,$H844,TRUE,_xll.ohTrigger(RecalcTrigger,Trigger6M)),NA())</f>
        <v>1.5725946127586335E-2</v>
      </c>
      <c r="M844" s="145">
        <f>IFERROR(_xll.qlIndexFixing(Index1Y,$H844,TRUE,_xll.ohTrigger(RecalcTrigger,Trigger1Y)),NA())</f>
        <v>1.7050277664659656E-2</v>
      </c>
      <c r="N844" s="144">
        <f>IFERROR(_xll.qlIndexFixing(ONIndex1M,I844,TRUE,_xll.ohTrigger(RecalcTrigger,Trigger1M)),NA())</f>
        <v>1.3506640732012798E-2</v>
      </c>
      <c r="O844" s="44">
        <f>IFERROR(_xll.qlIndexFixing(ONIndex3M,I844,TRUE,_xll.ohTrigger(RecalcTrigger,Trigger3M)),NA())</f>
        <v>1.4394484852635614E-2</v>
      </c>
      <c r="P844" s="44">
        <f>IFERROR(_xll.qlIndexFixing(ONIndex6M,I844,TRUE,_xll.ohTrigger(RecalcTrigger,Trigger6M)),NA())</f>
        <v>1.5231437063452091E-2</v>
      </c>
      <c r="Q844" s="145">
        <f>IFERROR(_xll.qlIndexFixing(ONIndex1Y,I844,TRUE,_xll.ohTrigger(RecalcTrigger,Trigger1Y)),NA())</f>
        <v>1.6161358224406897E-2</v>
      </c>
    </row>
    <row r="845" spans="2:17" x14ac:dyDescent="0.2">
      <c r="B845" s="39" t="s">
        <v>42</v>
      </c>
      <c r="D845" s="42">
        <f>_xll.qlCalendarAdvance(Calendar,$D844,B845,"f",FALSE)</f>
        <v>45737</v>
      </c>
      <c r="E845" s="139">
        <f>_xll.qlInterestRateIndexValueDate(IndexON,D845)</f>
        <v>45737</v>
      </c>
      <c r="F845" s="155">
        <f>IFERROR(_xll.qlIndexFixing(IndexON,D845,TRUE,_xll.ohTrigger(RecalcTrigger,TriggerON)),NA())</f>
        <v>1.387393993517172E-2</v>
      </c>
      <c r="H845" s="42">
        <f>_xll.qlCalendarAdvance(Calendar,$H844,B845,"f",FALSE)</f>
        <v>45737</v>
      </c>
      <c r="I845" s="139">
        <f>_xll.qlInterestRateIndexValueDate(Index1M,$H845)</f>
        <v>45741</v>
      </c>
      <c r="J845" s="144">
        <f>IFERROR(_xll.qlIndexFixing(Index1M,$H845,TRUE,_xll.ohTrigger(RecalcTrigger,Trigger1M)),NA())</f>
        <v>1.3626639535887032E-2</v>
      </c>
      <c r="K845" s="44">
        <f>IFERROR(_xll.qlIndexFixing(Index3M,H845,TRUE,_xll.ohTrigger(RecalcTrigger,Trigger3M)),NA())</f>
        <v>1.4692191205589638E-2</v>
      </c>
      <c r="L845" s="44">
        <f>IFERROR(_xll.qlIndexFixing(Index6M,$H845,TRUE,_xll.ohTrigger(RecalcTrigger,Trigger6M)),NA())</f>
        <v>1.5758742876341811E-2</v>
      </c>
      <c r="M845" s="145">
        <f>IFERROR(_xll.qlIndexFixing(Index1Y,$H845,TRUE,_xll.ohTrigger(RecalcTrigger,Trigger1Y)),NA())</f>
        <v>1.707678346822656E-2</v>
      </c>
      <c r="N845" s="144">
        <f>IFERROR(_xll.qlIndexFixing(ONIndex1M,I845,TRUE,_xll.ohTrigger(RecalcTrigger,Trigger1M)),NA())</f>
        <v>1.3546061792348851E-2</v>
      </c>
      <c r="O845" s="44">
        <f>IFERROR(_xll.qlIndexFixing(ONIndex3M,I845,TRUE,_xll.ohTrigger(RecalcTrigger,Trigger3M)),NA())</f>
        <v>1.4432784220153039E-2</v>
      </c>
      <c r="P845" s="44">
        <f>IFERROR(_xll.qlIndexFixing(ONIndex6M,I845,TRUE,_xll.ohTrigger(RecalcTrigger,Trigger6M)),NA())</f>
        <v>1.5267335301114571E-2</v>
      </c>
      <c r="Q845" s="145">
        <f>IFERROR(_xll.qlIndexFixing(ONIndex1Y,I845,TRUE,_xll.ohTrigger(RecalcTrigger,Trigger1Y)),NA())</f>
        <v>1.6195652522448256E-2</v>
      </c>
    </row>
    <row r="846" spans="2:17" x14ac:dyDescent="0.2">
      <c r="B846" s="39" t="s">
        <v>42</v>
      </c>
      <c r="D846" s="42">
        <f>_xll.qlCalendarAdvance(Calendar,$D845,B846,"f",FALSE)</f>
        <v>45744</v>
      </c>
      <c r="E846" s="139">
        <f>_xll.qlInterestRateIndexValueDate(IndexON,D846)</f>
        <v>45744</v>
      </c>
      <c r="F846" s="155">
        <f>IFERROR(_xll.qlIndexFixing(IndexON,D846,TRUE,_xll.ohTrigger(RecalcTrigger,TriggerON)),NA())</f>
        <v>1.391843983637564E-2</v>
      </c>
      <c r="H846" s="42">
        <f>_xll.qlCalendarAdvance(Calendar,$H845,B846,"f",FALSE)</f>
        <v>45744</v>
      </c>
      <c r="I846" s="139">
        <f>_xll.qlInterestRateIndexValueDate(Index1M,$H846)</f>
        <v>45748</v>
      </c>
      <c r="J846" s="144">
        <f>IFERROR(_xll.qlIndexFixing(Index1M,$H846,TRUE,_xll.ohTrigger(RecalcTrigger,Trigger1M)),NA())</f>
        <v>1.3665805023867548E-2</v>
      </c>
      <c r="K846" s="44">
        <f>IFERROR(_xll.qlIndexFixing(Index3M,H846,TRUE,_xll.ohTrigger(RecalcTrigger,Trigger3M)),NA())</f>
        <v>1.4726295377790919E-2</v>
      </c>
      <c r="L846" s="44">
        <f>IFERROR(_xll.qlIndexFixing(Index6M,$H846,TRUE,_xll.ohTrigger(RecalcTrigger,Trigger6M)),NA())</f>
        <v>1.5788693687363256E-2</v>
      </c>
      <c r="M846" s="145">
        <f>IFERROR(_xll.qlIndexFixing(Index1Y,$H846,TRUE,_xll.ohTrigger(RecalcTrigger,Trigger1Y)),NA())</f>
        <v>1.7102985410054408E-2</v>
      </c>
      <c r="N846" s="144">
        <f>IFERROR(_xll.qlIndexFixing(ONIndex1M,I846,TRUE,_xll.ohTrigger(RecalcTrigger,Trigger1M)),NA())</f>
        <v>1.3585378223979205E-2</v>
      </c>
      <c r="O846" s="44">
        <f>IFERROR(_xll.qlIndexFixing(ONIndex3M,I846,TRUE,_xll.ohTrigger(RecalcTrigger,Trigger3M)),NA())</f>
        <v>1.4470890503481826E-2</v>
      </c>
      <c r="P846" s="44">
        <f>IFERROR(_xll.qlIndexFixing(ONIndex6M,I846,TRUE,_xll.ohTrigger(RecalcTrigger,Trigger6M)),NA())</f>
        <v>1.5302983679923443E-2</v>
      </c>
      <c r="Q846" s="145">
        <f>IFERROR(_xll.qlIndexFixing(ONIndex1Y,I846,TRUE,_xll.ohTrigger(RecalcTrigger,Trigger1Y)),NA())</f>
        <v>1.6229648384653572E-2</v>
      </c>
    </row>
    <row r="847" spans="2:17" x14ac:dyDescent="0.2">
      <c r="B847" s="39" t="s">
        <v>42</v>
      </c>
      <c r="D847" s="42">
        <f>_xll.qlCalendarAdvance(Calendar,$D846,B847,"f",FALSE)</f>
        <v>45751</v>
      </c>
      <c r="E847" s="139">
        <f>_xll.qlInterestRateIndexValueDate(IndexON,D847)</f>
        <v>45751</v>
      </c>
      <c r="F847" s="155">
        <f>IFERROR(_xll.qlIndexFixing(IndexON,D847,TRUE,_xll.ohTrigger(RecalcTrigger,TriggerON)),NA())</f>
        <v>1.3962410448700169E-2</v>
      </c>
      <c r="H847" s="42">
        <f>_xll.qlCalendarAdvance(Calendar,$H846,B847,"f",FALSE)</f>
        <v>45751</v>
      </c>
      <c r="I847" s="139">
        <f>_xll.qlInterestRateIndexValueDate(Index1M,$H847)</f>
        <v>45755</v>
      </c>
      <c r="J847" s="144">
        <f>IFERROR(_xll.qlIndexFixing(Index1M,$H847,TRUE,_xll.ohTrigger(RecalcTrigger,Trigger1M)),NA())</f>
        <v>1.370182332186598E-2</v>
      </c>
      <c r="K847" s="44">
        <f>IFERROR(_xll.qlIndexFixing(Index3M,H847,TRUE,_xll.ohTrigger(RecalcTrigger,Trigger3M)),NA())</f>
        <v>1.4763117497594298E-2</v>
      </c>
      <c r="L847" s="44">
        <f>IFERROR(_xll.qlIndexFixing(Index6M,$H847,TRUE,_xll.ohTrigger(RecalcTrigger,Trigger6M)),NA())</f>
        <v>1.5820963460696738E-2</v>
      </c>
      <c r="M847" s="145">
        <f>IFERROR(_xll.qlIndexFixing(Index1Y,$H847,TRUE,_xll.ohTrigger(RecalcTrigger,Trigger1Y)),NA())</f>
        <v>1.7128885545346764E-2</v>
      </c>
      <c r="N847" s="144">
        <f>IFERROR(_xll.qlIndexFixing(ONIndex1M,I847,TRUE,_xll.ohTrigger(RecalcTrigger,Trigger1M)),NA())</f>
        <v>1.3624589704042123E-2</v>
      </c>
      <c r="O847" s="44">
        <f>IFERROR(_xll.qlIndexFixing(ONIndex3M,I847,TRUE,_xll.ohTrigger(RecalcTrigger,Trigger3M)),NA())</f>
        <v>1.4508802589032754E-2</v>
      </c>
      <c r="P847" s="44">
        <f>IFERROR(_xll.qlIndexFixing(ONIndex6M,I847,TRUE,_xll.ohTrigger(RecalcTrigger,Trigger6M)),NA())</f>
        <v>1.5338380593963308E-2</v>
      </c>
      <c r="Q847" s="145">
        <f>IFERROR(_xll.qlIndexFixing(ONIndex1Y,I847,TRUE,_xll.ohTrigger(RecalcTrigger,Trigger1Y)),NA())</f>
        <v>1.6263343786722118E-2</v>
      </c>
    </row>
    <row r="848" spans="2:17" x14ac:dyDescent="0.2">
      <c r="B848" s="39" t="s">
        <v>42</v>
      </c>
      <c r="D848" s="42">
        <f>_xll.qlCalendarAdvance(Calendar,$D847,B848,"f",FALSE)</f>
        <v>45758</v>
      </c>
      <c r="E848" s="139">
        <f>_xll.qlInterestRateIndexValueDate(IndexON,D848)</f>
        <v>45758</v>
      </c>
      <c r="F848" s="155">
        <f>IFERROR(_xll.qlIndexFixing(IndexON,D848,TRUE,_xll.ohTrigger(RecalcTrigger,TriggerON)),NA())</f>
        <v>1.4005847280564865E-2</v>
      </c>
      <c r="H848" s="42">
        <f>_xll.qlCalendarAdvance(Calendar,$H847,B848,"f",FALSE)</f>
        <v>45758</v>
      </c>
      <c r="I848" s="139">
        <f>_xll.qlInterestRateIndexValueDate(Index1M,$H848)</f>
        <v>45762</v>
      </c>
      <c r="J848" s="144">
        <f>IFERROR(_xll.qlIndexFixing(Index1M,$H848,TRUE,_xll.ohTrigger(RecalcTrigger,Trigger1M)),NA())</f>
        <v>1.3740783502840692E-2</v>
      </c>
      <c r="K848" s="44">
        <f>IFERROR(_xll.qlIndexFixing(Index3M,H848,TRUE,_xll.ohTrigger(RecalcTrigger,Trigger3M)),NA())</f>
        <v>1.4799737055865295E-2</v>
      </c>
      <c r="L848" s="44">
        <f>IFERROR(_xll.qlIndexFixing(Index6M,$H848,TRUE,_xll.ohTrigger(RecalcTrigger,Trigger6M)),NA())</f>
        <v>1.5852958075683841E-2</v>
      </c>
      <c r="M848" s="145">
        <f>IFERROR(_xll.qlIndexFixing(Index1Y,$H848,TRUE,_xll.ohTrigger(RecalcTrigger,Trigger1Y)),NA())</f>
        <v>1.7154485961342288E-2</v>
      </c>
      <c r="N848" s="144">
        <f>IFERROR(_xll.qlIndexFixing(ONIndex1M,I848,TRUE,_xll.ohTrigger(RecalcTrigger,Trigger1M)),NA())</f>
        <v>1.3675886509325608E-2</v>
      </c>
      <c r="O848" s="44">
        <f>IFERROR(_xll.qlIndexFixing(ONIndex3M,I848,TRUE,_xll.ohTrigger(RecalcTrigger,Trigger3M)),NA())</f>
        <v>1.4558432886040862E-2</v>
      </c>
      <c r="P848" s="44">
        <f>IFERROR(_xll.qlIndexFixing(ONIndex6M,I848,TRUE,_xll.ohTrigger(RecalcTrigger,Trigger6M)),NA())</f>
        <v>1.5384828413393947E-2</v>
      </c>
      <c r="Q848" s="145">
        <f>IFERROR(_xll.qlIndexFixing(ONIndex1Y,I848,TRUE,_xll.ohTrigger(RecalcTrigger,Trigger1Y)),NA())</f>
        <v>1.6307692718656952E-2</v>
      </c>
    </row>
    <row r="849" spans="2:17" x14ac:dyDescent="0.2">
      <c r="B849" s="39" t="s">
        <v>42</v>
      </c>
      <c r="D849" s="42">
        <f>_xll.qlCalendarAdvance(Calendar,$D848,B849,"f",FALSE)</f>
        <v>45769</v>
      </c>
      <c r="E849" s="139">
        <f>_xll.qlInterestRateIndexValueDate(IndexON,D849)</f>
        <v>45769</v>
      </c>
      <c r="F849" s="155">
        <f>IFERROR(_xll.qlIndexFixing(IndexON,D849,TRUE,_xll.ohTrigger(RecalcTrigger,TriggerON)),NA())</f>
        <v>1.4066419123093254E-2</v>
      </c>
      <c r="H849" s="42">
        <f>_xll.qlCalendarAdvance(Calendar,$H848,B849,"f",FALSE)</f>
        <v>45769</v>
      </c>
      <c r="I849" s="139">
        <f>_xll.qlInterestRateIndexValueDate(Index1M,$H849)</f>
        <v>45771</v>
      </c>
      <c r="J849" s="144">
        <f>IFERROR(_xll.qlIndexFixing(Index1M,$H849,TRUE,_xll.ohTrigger(RecalcTrigger,Trigger1M)),NA())</f>
        <v>1.3796773918511029E-2</v>
      </c>
      <c r="K849" s="44">
        <f>IFERROR(_xll.qlIndexFixing(Index3M,H849,TRUE,_xll.ohTrigger(RecalcTrigger,Trigger3M)),NA())</f>
        <v>1.4846519896066621E-2</v>
      </c>
      <c r="L849" s="44">
        <f>IFERROR(_xll.qlIndexFixing(Index6M,$H849,TRUE,_xll.ohTrigger(RecalcTrigger,Trigger6M)),NA())</f>
        <v>1.5893687068399127E-2</v>
      </c>
      <c r="M849" s="145">
        <f>IFERROR(_xll.qlIndexFixing(Index1Y,$H849,TRUE,_xll.ohTrigger(RecalcTrigger,Trigger1Y)),NA())</f>
        <v>1.7186963792331041E-2</v>
      </c>
      <c r="N849" s="144">
        <f>IFERROR(_xll.qlIndexFixing(ONIndex1M,I849,TRUE,_xll.ohTrigger(RecalcTrigger,Trigger1M)),NA())</f>
        <v>1.3724935044399089E-2</v>
      </c>
      <c r="O849" s="44">
        <f>IFERROR(_xll.qlIndexFixing(ONIndex3M,I849,TRUE,_xll.ohTrigger(RecalcTrigger,Trigger3M)),NA())</f>
        <v>1.4605391293747161E-2</v>
      </c>
      <c r="P849" s="44">
        <f>IFERROR(_xll.qlIndexFixing(ONIndex6M,I849,TRUE,_xll.ohTrigger(RecalcTrigger,Trigger6M)),NA())</f>
        <v>1.5428235307552995E-2</v>
      </c>
      <c r="Q849" s="145">
        <f>IFERROR(_xll.qlIndexFixing(ONIndex1Y,I849,TRUE,_xll.ohTrigger(RecalcTrigger,Trigger1Y)),NA())</f>
        <v>1.634859527954724E-2</v>
      </c>
    </row>
    <row r="850" spans="2:17" x14ac:dyDescent="0.2">
      <c r="B850" s="39" t="s">
        <v>42</v>
      </c>
      <c r="D850" s="42">
        <f>_xll.qlCalendarAdvance(Calendar,$D849,B850,"f",FALSE)</f>
        <v>45776</v>
      </c>
      <c r="E850" s="139">
        <f>_xll.qlInterestRateIndexValueDate(IndexON,D850)</f>
        <v>45776</v>
      </c>
      <c r="F850" s="155">
        <f>IFERROR(_xll.qlIndexFixing(IndexON,D850,TRUE,_xll.ohTrigger(RecalcTrigger,TriggerON)),NA())</f>
        <v>1.4108537665666887E-2</v>
      </c>
      <c r="H850" s="42">
        <f>_xll.qlCalendarAdvance(Calendar,$H849,B850,"f",FALSE)</f>
        <v>45776</v>
      </c>
      <c r="I850" s="139">
        <f>_xll.qlInterestRateIndexValueDate(Index1M,$H850)</f>
        <v>45779</v>
      </c>
      <c r="J850" s="144">
        <f>IFERROR(_xll.qlIndexFixing(Index1M,$H850,TRUE,_xll.ohTrigger(RecalcTrigger,Trigger1M)),NA())</f>
        <v>1.3837979047272414E-2</v>
      </c>
      <c r="K850" s="44">
        <f>IFERROR(_xll.qlIndexFixing(Index3M,H850,TRUE,_xll.ohTrigger(RecalcTrigger,Trigger3M)),NA())</f>
        <v>1.4896359537312769E-2</v>
      </c>
      <c r="L850" s="44">
        <f>IFERROR(_xll.qlIndexFixing(Index6M,$H850,TRUE,_xll.ohTrigger(RecalcTrigger,Trigger6M)),NA())</f>
        <v>1.5934482240291911E-2</v>
      </c>
      <c r="M850" s="145">
        <f>IFERROR(_xll.qlIndexFixing(Index1Y,$H850,TRUE,_xll.ohTrigger(RecalcTrigger,Trigger1Y)),NA())</f>
        <v>1.721939075740964E-2</v>
      </c>
      <c r="N850" s="144">
        <f>IFERROR(_xll.qlIndexFixing(ONIndex1M,I850,TRUE,_xll.ohTrigger(RecalcTrigger,Trigger1M)),NA())</f>
        <v>1.3769308097950628E-2</v>
      </c>
      <c r="O850" s="44">
        <f>IFERROR(_xll.qlIndexFixing(ONIndex3M,I850,TRUE,_xll.ohTrigger(RecalcTrigger,Trigger3M)),NA())</f>
        <v>1.4647900117008561E-2</v>
      </c>
      <c r="P850" s="44">
        <f>IFERROR(_xll.qlIndexFixing(ONIndex6M,I850,TRUE,_xll.ohTrigger(RecalcTrigger,Trigger6M)),NA())</f>
        <v>1.5467626464689133E-2</v>
      </c>
      <c r="Q850" s="145">
        <f>IFERROR(_xll.qlIndexFixing(ONIndex1Y,I850,TRUE,_xll.ohTrigger(RecalcTrigger,Trigger1Y)),NA())</f>
        <v>1.6385833823155949E-2</v>
      </c>
    </row>
    <row r="851" spans="2:17" x14ac:dyDescent="0.2">
      <c r="B851" s="39" t="s">
        <v>42</v>
      </c>
      <c r="D851" s="42">
        <f>_xll.qlCalendarAdvance(Calendar,$D850,B851,"f",FALSE)</f>
        <v>45783</v>
      </c>
      <c r="E851" s="139">
        <f>_xll.qlInterestRateIndexValueDate(IndexON,D851)</f>
        <v>45783</v>
      </c>
      <c r="F851" s="155">
        <f>IFERROR(_xll.qlIndexFixing(IndexON,D851,TRUE,_xll.ohTrigger(RecalcTrigger,TriggerON)),NA())</f>
        <v>1.4150107061752237E-2</v>
      </c>
      <c r="H851" s="42">
        <f>_xll.qlCalendarAdvance(Calendar,$H850,B851,"f",FALSE)</f>
        <v>45783</v>
      </c>
      <c r="I851" s="139">
        <f>_xll.qlInterestRateIndexValueDate(Index1M,$H851)</f>
        <v>45785</v>
      </c>
      <c r="J851" s="144">
        <f>IFERROR(_xll.qlIndexFixing(Index1M,$H851,TRUE,_xll.ohTrigger(RecalcTrigger,Trigger1M)),NA())</f>
        <v>1.3874076387222212E-2</v>
      </c>
      <c r="K851" s="44">
        <f>IFERROR(_xll.qlIndexFixing(Index3M,H851,TRUE,_xll.ohTrigger(RecalcTrigger,Trigger3M)),NA())</f>
        <v>1.4921454491945057E-2</v>
      </c>
      <c r="L851" s="44">
        <f>IFERROR(_xll.qlIndexFixing(Index6M,$H851,TRUE,_xll.ohTrigger(RecalcTrigger,Trigger6M)),NA())</f>
        <v>1.596354127062035E-2</v>
      </c>
      <c r="M851" s="145">
        <f>IFERROR(_xll.qlIndexFixing(Index1Y,$H851,TRUE,_xll.ohTrigger(RecalcTrigger,Trigger1Y)),NA())</f>
        <v>1.723651786251747E-2</v>
      </c>
      <c r="N851" s="144">
        <f>IFERROR(_xll.qlIndexFixing(ONIndex1M,I851,TRUE,_xll.ohTrigger(RecalcTrigger,Trigger1M)),NA())</f>
        <v>1.3802496651216245E-2</v>
      </c>
      <c r="O851" s="44">
        <f>IFERROR(_xll.qlIndexFixing(ONIndex3M,I851,TRUE,_xll.ohTrigger(RecalcTrigger,Trigger3M)),NA())</f>
        <v>1.4679610870791393E-2</v>
      </c>
      <c r="P851" s="44">
        <f>IFERROR(_xll.qlIndexFixing(ONIndex6M,I851,TRUE,_xll.ohTrigger(RecalcTrigger,Trigger6M)),NA())</f>
        <v>1.5496947933062444E-2</v>
      </c>
      <c r="Q851" s="145">
        <f>IFERROR(_xll.qlIndexFixing(ONIndex1Y,I851,TRUE,_xll.ohTrigger(RecalcTrigger,Trigger1Y)),NA())</f>
        <v>1.6413497179641467E-2</v>
      </c>
    </row>
    <row r="852" spans="2:17" x14ac:dyDescent="0.2">
      <c r="B852" s="39" t="s">
        <v>42</v>
      </c>
      <c r="D852" s="42">
        <f>_xll.qlCalendarAdvance(Calendar,$D851,B852,"f",FALSE)</f>
        <v>45790</v>
      </c>
      <c r="E852" s="139">
        <f>_xll.qlInterestRateIndexValueDate(IndexON,D852)</f>
        <v>45790</v>
      </c>
      <c r="F852" s="155">
        <f>IFERROR(_xll.qlIndexFixing(IndexON,D852,TRUE,_xll.ohTrigger(RecalcTrigger,TriggerON)),NA())</f>
        <v>1.4191122820461644E-2</v>
      </c>
      <c r="H852" s="42">
        <f>_xll.qlCalendarAdvance(Calendar,$H851,B852,"f",FALSE)</f>
        <v>45790</v>
      </c>
      <c r="I852" s="139">
        <f>_xll.qlInterestRateIndexValueDate(Index1M,$H852)</f>
        <v>45792</v>
      </c>
      <c r="J852" s="144">
        <f>IFERROR(_xll.qlIndexFixing(Index1M,$H852,TRUE,_xll.ohTrigger(RecalcTrigger,Trigger1M)),NA())</f>
        <v>1.3912566861829789E-2</v>
      </c>
      <c r="K852" s="44">
        <f>IFERROR(_xll.qlIndexFixing(Index3M,H852,TRUE,_xll.ohTrigger(RecalcTrigger,Trigger3M)),NA())</f>
        <v>1.4957179657468306E-2</v>
      </c>
      <c r="L852" s="44">
        <f>IFERROR(_xll.qlIndexFixing(Index6M,$H852,TRUE,_xll.ohTrigger(RecalcTrigger,Trigger6M)),NA())</f>
        <v>1.5994280024449109E-2</v>
      </c>
      <c r="M852" s="145">
        <f>IFERROR(_xll.qlIndexFixing(Index1Y,$H852,TRUE,_xll.ohTrigger(RecalcTrigger,Trigger1Y)),NA())</f>
        <v>1.7260858168562144E-2</v>
      </c>
      <c r="N852" s="144">
        <f>IFERROR(_xll.qlIndexFixing(ONIndex1M,I852,TRUE,_xll.ohTrigger(RecalcTrigger,Trigger1M)),NA())</f>
        <v>1.3841117490462906E-2</v>
      </c>
      <c r="O852" s="44">
        <f>IFERROR(_xll.qlIndexFixing(ONIndex3M,I852,TRUE,_xll.ohTrigger(RecalcTrigger,Trigger3M)),NA())</f>
        <v>1.4716420613725134E-2</v>
      </c>
      <c r="P852" s="44">
        <f>IFERROR(_xll.qlIndexFixing(ONIndex6M,I852,TRUE,_xll.ohTrigger(RecalcTrigger,Trigger6M)),NA())</f>
        <v>1.5530914430597065E-2</v>
      </c>
      <c r="Q852" s="145">
        <f>IFERROR(_xll.qlIndexFixing(ONIndex1Y,I852,TRUE,_xll.ohTrigger(RecalcTrigger,Trigger1Y)),NA())</f>
        <v>1.6445481535605211E-2</v>
      </c>
    </row>
    <row r="853" spans="2:17" x14ac:dyDescent="0.2">
      <c r="B853" s="39" t="s">
        <v>42</v>
      </c>
      <c r="D853" s="42">
        <f>_xll.qlCalendarAdvance(Calendar,$D852,B853,"f",FALSE)</f>
        <v>45797</v>
      </c>
      <c r="E853" s="139">
        <f>_xll.qlInterestRateIndexValueDate(IndexON,D853)</f>
        <v>45797</v>
      </c>
      <c r="F853" s="155">
        <f>IFERROR(_xll.qlIndexFixing(IndexON,D853,TRUE,_xll.ohTrigger(RecalcTrigger,TriggerON)),NA())</f>
        <v>1.4231580450827508E-2</v>
      </c>
      <c r="H853" s="42">
        <f>_xll.qlCalendarAdvance(Calendar,$H852,B853,"f",FALSE)</f>
        <v>45797</v>
      </c>
      <c r="I853" s="139">
        <f>_xll.qlInterestRateIndexValueDate(Index1M,$H853)</f>
        <v>45799</v>
      </c>
      <c r="J853" s="144">
        <f>IFERROR(_xll.qlIndexFixing(Index1M,$H853,TRUE,_xll.ohTrigger(RecalcTrigger,Trigger1M)),NA())</f>
        <v>1.3950949730837936E-2</v>
      </c>
      <c r="K853" s="44">
        <f>IFERROR(_xll.qlIndexFixing(Index3M,H853,TRUE,_xll.ohTrigger(RecalcTrigger,Trigger3M)),NA())</f>
        <v>1.4992696239167432E-2</v>
      </c>
      <c r="L853" s="44">
        <f>IFERROR(_xll.qlIndexFixing(Index6M,$H853,TRUE,_xll.ohTrigger(RecalcTrigger,Trigger6M)),NA())</f>
        <v>1.6024734613745106E-2</v>
      </c>
      <c r="M853" s="145">
        <f>IFERROR(_xll.qlIndexFixing(Index1Y,$H853,TRUE,_xll.ohTrigger(RecalcTrigger,Trigger1Y)),NA())</f>
        <v>1.728491031993672E-2</v>
      </c>
      <c r="N853" s="144">
        <f>IFERROR(_xll.qlIndexFixing(ONIndex1M,I853,TRUE,_xll.ohTrigger(RecalcTrigger,Trigger1M)),NA())</f>
        <v>1.387963125639935E-2</v>
      </c>
      <c r="O853" s="44">
        <f>IFERROR(_xll.qlIndexFixing(ONIndex3M,I853,TRUE,_xll.ohTrigger(RecalcTrigger,Trigger3M)),NA())</f>
        <v>1.475302884169416E-2</v>
      </c>
      <c r="P853" s="44">
        <f>IFERROR(_xll.qlIndexFixing(ONIndex6M,I853,TRUE,_xll.ohTrigger(RecalcTrigger,Trigger6M)),NA())</f>
        <v>1.5564618910284267E-2</v>
      </c>
      <c r="Q853" s="145">
        <f>IFERROR(_xll.qlIndexFixing(ONIndex1Y,I853,TRUE,_xll.ohTrigger(RecalcTrigger,Trigger1Y)),NA())</f>
        <v>1.6477152129912298E-2</v>
      </c>
    </row>
    <row r="854" spans="2:17" x14ac:dyDescent="0.2">
      <c r="B854" s="39" t="s">
        <v>42</v>
      </c>
      <c r="D854" s="42">
        <f>_xll.qlCalendarAdvance(Calendar,$D853,B854,"f",FALSE)</f>
        <v>45804</v>
      </c>
      <c r="E854" s="139">
        <f>_xll.qlInterestRateIndexValueDate(IndexON,D854)</f>
        <v>45804</v>
      </c>
      <c r="F854" s="155">
        <f>IFERROR(_xll.qlIndexFixing(IndexON,D854,TRUE,_xll.ohTrigger(RecalcTrigger,TriggerON)),NA())</f>
        <v>1.4271475462281913E-2</v>
      </c>
      <c r="H854" s="42">
        <f>_xll.qlCalendarAdvance(Calendar,$H853,B854,"f",FALSE)</f>
        <v>45804</v>
      </c>
      <c r="I854" s="139">
        <f>_xll.qlInterestRateIndexValueDate(Index1M,$H854)</f>
        <v>45806</v>
      </c>
      <c r="J854" s="144">
        <f>IFERROR(_xll.qlIndexFixing(Index1M,$H854,TRUE,_xll.ohTrigger(RecalcTrigger,Trigger1M)),NA())</f>
        <v>1.3989224669921085E-2</v>
      </c>
      <c r="K854" s="44">
        <f>IFERROR(_xll.qlIndexFixing(Index3M,H854,TRUE,_xll.ohTrigger(RecalcTrigger,Trigger3M)),NA())</f>
        <v>1.5028003113709699E-2</v>
      </c>
      <c r="L854" s="44">
        <f>IFERROR(_xll.qlIndexFixing(Index6M,$H854,TRUE,_xll.ohTrigger(RecalcTrigger,Trigger6M)),NA())</f>
        <v>1.6047663305495646E-2</v>
      </c>
      <c r="M854" s="145">
        <f>IFERROR(_xll.qlIndexFixing(Index1Y,$H854,TRUE,_xll.ohTrigger(RecalcTrigger,Trigger1Y)),NA())</f>
        <v>1.7308676605188852E-2</v>
      </c>
      <c r="N854" s="144">
        <f>IFERROR(_xll.qlIndexFixing(ONIndex1M,I854,TRUE,_xll.ohTrigger(RecalcTrigger,Trigger1M)),NA())</f>
        <v>1.3918037626083901E-2</v>
      </c>
      <c r="O854" s="44">
        <f>IFERROR(_xll.qlIndexFixing(ONIndex3M,I854,TRUE,_xll.ohTrigger(RecalcTrigger,Trigger3M)),NA())</f>
        <v>1.4789434441189186E-2</v>
      </c>
      <c r="P854" s="44">
        <f>IFERROR(_xll.qlIndexFixing(ONIndex6M,I854,TRUE,_xll.ohTrigger(RecalcTrigger,Trigger6M)),NA())</f>
        <v>1.5598059766048777E-2</v>
      </c>
      <c r="Q854" s="145">
        <f>IFERROR(_xll.qlIndexFixing(ONIndex1Y,I854,TRUE,_xll.ohTrigger(RecalcTrigger,Trigger1Y)),NA())</f>
        <v>1.6508506938581746E-2</v>
      </c>
    </row>
    <row r="855" spans="2:17" x14ac:dyDescent="0.2">
      <c r="B855" s="39" t="s">
        <v>42</v>
      </c>
      <c r="D855" s="42">
        <f>_xll.qlCalendarAdvance(Calendar,$D854,B855,"f",FALSE)</f>
        <v>45811</v>
      </c>
      <c r="E855" s="139">
        <f>_xll.qlInterestRateIndexValueDate(IndexON,D855)</f>
        <v>45811</v>
      </c>
      <c r="F855" s="155">
        <f>IFERROR(_xll.qlIndexFixing(IndexON,D855,TRUE,_xll.ohTrigger(RecalcTrigger,TriggerON)),NA())</f>
        <v>1.4310803364097069E-2</v>
      </c>
      <c r="H855" s="42">
        <f>_xll.qlCalendarAdvance(Calendar,$H854,B855,"f",FALSE)</f>
        <v>45811</v>
      </c>
      <c r="I855" s="139">
        <f>_xll.qlInterestRateIndexValueDate(Index1M,$H855)</f>
        <v>45813</v>
      </c>
      <c r="J855" s="144">
        <f>IFERROR(_xll.qlIndexFixing(Index1M,$H855,TRUE,_xll.ohTrigger(RecalcTrigger,Trigger1M)),NA())</f>
        <v>1.4027391354751173E-2</v>
      </c>
      <c r="K855" s="44">
        <f>IFERROR(_xll.qlIndexFixing(Index3M,H855,TRUE,_xll.ohTrigger(RecalcTrigger,Trigger3M)),NA())</f>
        <v>1.5063099157750216E-2</v>
      </c>
      <c r="L855" s="44">
        <f>IFERROR(_xll.qlIndexFixing(Index6M,$H855,TRUE,_xll.ohTrigger(RecalcTrigger,Trigger6M)),NA())</f>
        <v>1.6077603934506475E-2</v>
      </c>
      <c r="M855" s="145">
        <f>IFERROR(_xll.qlIndexFixing(Index1Y,$H855,TRUE,_xll.ohTrigger(RecalcTrigger,Trigger1Y)),NA())</f>
        <v>1.7332159344882445E-2</v>
      </c>
      <c r="N855" s="144">
        <f>IFERROR(_xll.qlIndexFixing(ONIndex1M,I855,TRUE,_xll.ohTrigger(RecalcTrigger,Trigger1M)),NA())</f>
        <v>1.3956336276654824E-2</v>
      </c>
      <c r="O855" s="44">
        <f>IFERROR(_xll.qlIndexFixing(ONIndex3M,I855,TRUE,_xll.ohTrigger(RecalcTrigger,Trigger3M)),NA())</f>
        <v>1.4825636298620992E-2</v>
      </c>
      <c r="P855" s="44">
        <f>IFERROR(_xll.qlIndexFixing(ONIndex6M,I855,TRUE,_xll.ohTrigger(RecalcTrigger,Trigger6M)),NA())</f>
        <v>1.5631235392055132E-2</v>
      </c>
      <c r="Q855" s="145">
        <f>IFERROR(_xll.qlIndexFixing(ONIndex1Y,I855,TRUE,_xll.ohTrigger(RecalcTrigger,Trigger1Y)),NA())</f>
        <v>1.6539543937312828E-2</v>
      </c>
    </row>
    <row r="856" spans="2:17" x14ac:dyDescent="0.2">
      <c r="B856" s="39" t="s">
        <v>42</v>
      </c>
      <c r="D856" s="42">
        <f>_xll.qlCalendarAdvance(Calendar,$D855,B856,"f",FALSE)</f>
        <v>45818</v>
      </c>
      <c r="E856" s="139">
        <f>_xll.qlInterestRateIndexValueDate(IndexON,D856)</f>
        <v>45818</v>
      </c>
      <c r="F856" s="155">
        <f>IFERROR(_xll.qlIndexFixing(IndexON,D856,TRUE,_xll.ohTrigger(RecalcTrigger,TriggerON)),NA())</f>
        <v>1.4349559665225442E-2</v>
      </c>
      <c r="H856" s="42">
        <f>_xll.qlCalendarAdvance(Calendar,$H855,B856,"f",FALSE)</f>
        <v>45818</v>
      </c>
      <c r="I856" s="139">
        <f>_xll.qlInterestRateIndexValueDate(Index1M,$H856)</f>
        <v>45820</v>
      </c>
      <c r="J856" s="144">
        <f>IFERROR(_xll.qlIndexFixing(Index1M,$H856,TRUE,_xll.ohTrigger(RecalcTrigger,Trigger1M)),NA())</f>
        <v>1.4065449460997637E-2</v>
      </c>
      <c r="K856" s="44">
        <f>IFERROR(_xll.qlIndexFixing(Index3M,H856,TRUE,_xll.ohTrigger(RecalcTrigger,Trigger3M)),NA())</f>
        <v>1.5097983247941475E-2</v>
      </c>
      <c r="L856" s="44">
        <f>IFERROR(_xll.qlIndexFixing(Index6M,$H856,TRUE,_xll.ohTrigger(RecalcTrigger,Trigger6M)),NA())</f>
        <v>1.6107255882821775E-2</v>
      </c>
      <c r="M856" s="145">
        <f>IFERROR(_xll.qlIndexFixing(Index1Y,$H856,TRUE,_xll.ohTrigger(RecalcTrigger,Trigger1Y)),NA())</f>
        <v>1.7355360891594809E-2</v>
      </c>
      <c r="N856" s="144">
        <f>IFERROR(_xll.qlIndexFixing(ONIndex1M,I856,TRUE,_xll.ohTrigger(RecalcTrigger,Trigger1M)),NA())</f>
        <v>1.3994526885410252E-2</v>
      </c>
      <c r="O856" s="44">
        <f>IFERROR(_xll.qlIndexFixing(ONIndex3M,I856,TRUE,_xll.ohTrigger(RecalcTrigger,Trigger3M)),NA())</f>
        <v>1.4861633300480293E-2</v>
      </c>
      <c r="P856" s="44">
        <f>IFERROR(_xll.qlIndexFixing(ONIndex6M,I856,TRUE,_xll.ohTrigger(RecalcTrigger,Trigger6M)),NA())</f>
        <v>1.5664144182387929E-2</v>
      </c>
      <c r="Q856" s="145">
        <f>IFERROR(_xll.qlIndexFixing(ONIndex1Y,I856,TRUE,_xll.ohTrigger(RecalcTrigger,Trigger1Y)),NA())</f>
        <v>1.6570261101964689E-2</v>
      </c>
    </row>
    <row r="857" spans="2:17" x14ac:dyDescent="0.2">
      <c r="B857" s="39" t="s">
        <v>42</v>
      </c>
      <c r="D857" s="42">
        <f>_xll.qlCalendarAdvance(Calendar,$D856,B857,"f",FALSE)</f>
        <v>45825</v>
      </c>
      <c r="E857" s="139">
        <f>_xll.qlInterestRateIndexValueDate(IndexON,D857)</f>
        <v>45825</v>
      </c>
      <c r="F857" s="155">
        <f>IFERROR(_xll.qlIndexFixing(IndexON,D857,TRUE,_xll.ohTrigger(RecalcTrigger,TriggerON)),NA())</f>
        <v>1.4387739875019179E-2</v>
      </c>
      <c r="H857" s="42">
        <f>_xll.qlCalendarAdvance(Calendar,$H856,B857,"f",FALSE)</f>
        <v>45825</v>
      </c>
      <c r="I857" s="139">
        <f>_xll.qlInterestRateIndexValueDate(Index1M,$H857)</f>
        <v>45827</v>
      </c>
      <c r="J857" s="144">
        <f>IFERROR(_xll.qlIndexFixing(Index1M,$H857,TRUE,_xll.ohTrigger(RecalcTrigger,Trigger1M)),NA())</f>
        <v>1.4103398664332412E-2</v>
      </c>
      <c r="K857" s="44">
        <f>IFERROR(_xll.qlIndexFixing(Index3M,H857,TRUE,_xll.ohTrigger(RecalcTrigger,Trigger3M)),NA())</f>
        <v>1.5132654260930767E-2</v>
      </c>
      <c r="L857" s="44">
        <f>IFERROR(_xll.qlIndexFixing(Index6M,$H857,TRUE,_xll.ohTrigger(RecalcTrigger,Trigger6M)),NA())</f>
        <v>1.613661751854082E-2</v>
      </c>
      <c r="M857" s="145">
        <f>IFERROR(_xll.qlIndexFixing(Index1Y,$H857,TRUE,_xll.ohTrigger(RecalcTrigger,Trigger1Y)),NA())</f>
        <v>1.7378283629915125E-2</v>
      </c>
      <c r="N857" s="144">
        <f>IFERROR(_xll.qlIndexFixing(ONIndex1M,I857,TRUE,_xll.ohTrigger(RecalcTrigger,Trigger1M)),NA())</f>
        <v>1.4032609129248641E-2</v>
      </c>
      <c r="O857" s="44">
        <f>IFERROR(_xll.qlIndexFixing(ONIndex3M,I857,TRUE,_xll.ohTrigger(RecalcTrigger,Trigger3M)),NA())</f>
        <v>1.4897424333417675E-2</v>
      </c>
      <c r="P857" s="44">
        <f>IFERROR(_xll.qlIndexFixing(ONIndex6M,I857,TRUE,_xll.ohTrigger(RecalcTrigger,Trigger6M)),NA())</f>
        <v>1.5696784531131769E-2</v>
      </c>
      <c r="Q857" s="145">
        <f>IFERROR(_xll.qlIndexFixing(ONIndex1Y,I857,TRUE,_xll.ohTrigger(RecalcTrigger,Trigger1Y)),NA())</f>
        <v>1.6600656408556347E-2</v>
      </c>
    </row>
    <row r="858" spans="2:17" x14ac:dyDescent="0.2">
      <c r="B858" s="39" t="s">
        <v>42</v>
      </c>
      <c r="D858" s="42">
        <f>_xll.qlCalendarAdvance(Calendar,$D857,B858,"f",FALSE)</f>
        <v>45832</v>
      </c>
      <c r="E858" s="139">
        <f>_xll.qlInterestRateIndexValueDate(IndexON,D858)</f>
        <v>45832</v>
      </c>
      <c r="F858" s="155">
        <f>IFERROR(_xll.qlIndexFixing(IndexON,D858,TRUE,_xll.ohTrigger(RecalcTrigger,TriggerON)),NA())</f>
        <v>1.4425339502750489E-2</v>
      </c>
      <c r="H858" s="42">
        <f>_xll.qlCalendarAdvance(Calendar,$H857,B858,"f",FALSE)</f>
        <v>45832</v>
      </c>
      <c r="I858" s="139">
        <f>_xll.qlInterestRateIndexValueDate(Index1M,$H858)</f>
        <v>45834</v>
      </c>
      <c r="J858" s="144">
        <f>IFERROR(_xll.qlIndexFixing(Index1M,$H858,TRUE,_xll.ohTrigger(RecalcTrigger,Trigger1M)),NA())</f>
        <v>1.414123864041994E-2</v>
      </c>
      <c r="K858" s="44">
        <f>IFERROR(_xll.qlIndexFixing(Index3M,H858,TRUE,_xll.ohTrigger(RecalcTrigger,Trigger3M)),NA())</f>
        <v>1.5167111073358424E-2</v>
      </c>
      <c r="L858" s="44">
        <f>IFERROR(_xll.qlIndexFixing(Index6M,$H858,TRUE,_xll.ohTrigger(RecalcTrigger,Trigger6M)),NA())</f>
        <v>1.6172688679080317E-2</v>
      </c>
      <c r="M858" s="145">
        <f>IFERROR(_xll.qlIndexFixing(Index1Y,$H858,TRUE,_xll.ohTrigger(RecalcTrigger,Trigger1Y)),NA())</f>
        <v>1.7400929976439859E-2</v>
      </c>
      <c r="N858" s="144">
        <f>IFERROR(_xll.qlIndexFixing(ONIndex1M,I858,TRUE,_xll.ohTrigger(RecalcTrigger,Trigger1M)),NA())</f>
        <v>1.4070582685468125E-2</v>
      </c>
      <c r="O858" s="44">
        <f>IFERROR(_xll.qlIndexFixing(ONIndex3M,I858,TRUE,_xll.ohTrigger(RecalcTrigger,Trigger3M)),NA())</f>
        <v>1.4933008283684046E-2</v>
      </c>
      <c r="P858" s="44">
        <f>IFERROR(_xll.qlIndexFixing(ONIndex6M,I858,TRUE,_xll.ohTrigger(RecalcTrigger,Trigger6M)),NA())</f>
        <v>1.5729154832291314E-2</v>
      </c>
      <c r="Q858" s="145">
        <f>IFERROR(_xll.qlIndexFixing(ONIndex1Y,I858,TRUE,_xll.ohTrigger(RecalcTrigger,Trigger1Y)),NA())</f>
        <v>1.6630727832707137E-2</v>
      </c>
    </row>
    <row r="859" spans="2:17" x14ac:dyDescent="0.2">
      <c r="B859" s="39" t="s">
        <v>42</v>
      </c>
      <c r="D859" s="42">
        <f>_xll.qlCalendarAdvance(Calendar,$D858,B859,"f",FALSE)</f>
        <v>45839</v>
      </c>
      <c r="E859" s="139">
        <f>_xll.qlInterestRateIndexValueDate(IndexON,D859)</f>
        <v>45839</v>
      </c>
      <c r="F859" s="155">
        <f>IFERROR(_xll.qlIndexFixing(IndexON,D859,TRUE,_xll.ohTrigger(RecalcTrigger,TriggerON)),NA())</f>
        <v>1.4462354057611648E-2</v>
      </c>
      <c r="H859" s="42">
        <f>_xll.qlCalendarAdvance(Calendar,$H858,B859,"f",FALSE)</f>
        <v>45839</v>
      </c>
      <c r="I859" s="139">
        <f>_xll.qlInterestRateIndexValueDate(Index1M,$H859)</f>
        <v>45841</v>
      </c>
      <c r="J859" s="144">
        <f>IFERROR(_xll.qlIndexFixing(Index1M,$H859,TRUE,_xll.ohTrigger(RecalcTrigger,Trigger1M)),NA())</f>
        <v>1.4178969064934654E-2</v>
      </c>
      <c r="K859" s="44">
        <f>IFERROR(_xll.qlIndexFixing(Index3M,H859,TRUE,_xll.ohTrigger(RecalcTrigger,Trigger3M)),NA())</f>
        <v>1.5201352561860433E-2</v>
      </c>
      <c r="L859" s="44">
        <f>IFERROR(_xll.qlIndexFixing(Index6M,$H859,TRUE,_xll.ohTrigger(RecalcTrigger,Trigger6M)),NA())</f>
        <v>1.620140905481474E-2</v>
      </c>
      <c r="M859" s="145">
        <f>IFERROR(_xll.qlIndexFixing(Index1Y,$H859,TRUE,_xll.ohTrigger(RecalcTrigger,Trigger1Y)),NA())</f>
        <v>1.7423302379770321E-2</v>
      </c>
      <c r="N859" s="144">
        <f>IFERROR(_xll.qlIndexFixing(ONIndex1M,I859,TRUE,_xll.ohTrigger(RecalcTrigger,Trigger1M)),NA())</f>
        <v>1.4108447231206966E-2</v>
      </c>
      <c r="O859" s="44">
        <f>IFERROR(_xll.qlIndexFixing(ONIndex3M,I859,TRUE,_xll.ohTrigger(RecalcTrigger,Trigger3M)),NA())</f>
        <v>1.496838403800993E-2</v>
      </c>
      <c r="P859" s="44">
        <f>IFERROR(_xll.qlIndexFixing(ONIndex6M,I859,TRUE,_xll.ohTrigger(RecalcTrigger,Trigger6M)),NA())</f>
        <v>1.5761253480031101E-2</v>
      </c>
      <c r="Q859" s="145">
        <f>IFERROR(_xll.qlIndexFixing(ONIndex1Y,I859,TRUE,_xll.ohTrigger(RecalcTrigger,Trigger1Y)),NA())</f>
        <v>1.6660473350516014E-2</v>
      </c>
    </row>
    <row r="860" spans="2:17" x14ac:dyDescent="0.2">
      <c r="B860" s="39" t="s">
        <v>42</v>
      </c>
      <c r="D860" s="42">
        <f>_xll.qlCalendarAdvance(Calendar,$D859,B860,"f",FALSE)</f>
        <v>45846</v>
      </c>
      <c r="E860" s="139">
        <f>_xll.qlInterestRateIndexValueDate(IndexON,D860)</f>
        <v>45846</v>
      </c>
      <c r="F860" s="155">
        <f>IFERROR(_xll.qlIndexFixing(IndexON,D860,TRUE,_xll.ohTrigger(RecalcTrigger,TriggerON)),NA())</f>
        <v>1.449877904879493E-2</v>
      </c>
      <c r="H860" s="42">
        <f>_xll.qlCalendarAdvance(Calendar,$H859,B860,"f",FALSE)</f>
        <v>45846</v>
      </c>
      <c r="I860" s="139">
        <f>_xll.qlInterestRateIndexValueDate(Index1M,$H860)</f>
        <v>45848</v>
      </c>
      <c r="J860" s="144">
        <f>IFERROR(_xll.qlIndexFixing(Index1M,$H860,TRUE,_xll.ohTrigger(RecalcTrigger,Trigger1M)),NA())</f>
        <v>1.4216589613536001E-2</v>
      </c>
      <c r="K860" s="44">
        <f>IFERROR(_xll.qlIndexFixing(Index3M,H860,TRUE,_xll.ohTrigger(RecalcTrigger,Trigger3M)),NA())</f>
        <v>1.5235377603071917E-2</v>
      </c>
      <c r="L860" s="44">
        <f>IFERROR(_xll.qlIndexFixing(Index6M,$H860,TRUE,_xll.ohTrigger(RecalcTrigger,Trigger6M)),NA())</f>
        <v>1.6229842539834106E-2</v>
      </c>
      <c r="M860" s="145">
        <f>IFERROR(_xll.qlIndexFixing(Index1Y,$H860,TRUE,_xll.ohTrigger(RecalcTrigger,Trigger1Y)),NA())</f>
        <v>1.7445403320509423E-2</v>
      </c>
      <c r="N860" s="144">
        <f>IFERROR(_xll.qlIndexFixing(ONIndex1M,I860,TRUE,_xll.ohTrigger(RecalcTrigger,Trigger1M)),NA())</f>
        <v>1.4146202443443556E-2</v>
      </c>
      <c r="O860" s="44">
        <f>IFERROR(_xll.qlIndexFixing(ONIndex3M,I860,TRUE,_xll.ohTrigger(RecalcTrigger,Trigger3M)),NA())</f>
        <v>1.5003550482726169E-2</v>
      </c>
      <c r="P860" s="44">
        <f>IFERROR(_xll.qlIndexFixing(ONIndex6M,I860,TRUE,_xll.ohTrigger(RecalcTrigger,Trigger6M)),NA())</f>
        <v>1.5793078868515664E-2</v>
      </c>
      <c r="Q860" s="145">
        <f>IFERROR(_xll.qlIndexFixing(ONIndex1Y,I860,TRUE,_xll.ohTrigger(RecalcTrigger,Trigger1Y)),NA())</f>
        <v>1.6689890937762186E-2</v>
      </c>
    </row>
    <row r="861" spans="2:17" x14ac:dyDescent="0.2">
      <c r="B861" s="39" t="s">
        <v>42</v>
      </c>
      <c r="D861" s="42">
        <f>_xll.qlCalendarAdvance(Calendar,$D860,B861,"f",FALSE)</f>
        <v>45853</v>
      </c>
      <c r="E861" s="139">
        <f>_xll.qlInterestRateIndexValueDate(IndexON,D861)</f>
        <v>45853</v>
      </c>
      <c r="F861" s="155">
        <f>IFERROR(_xll.qlIndexFixing(IndexON,D861,TRUE,_xll.ohTrigger(RecalcTrigger,TriggerON)),NA())</f>
        <v>1.4534609985492608E-2</v>
      </c>
      <c r="H861" s="42">
        <f>_xll.qlCalendarAdvance(Calendar,$H860,B861,"f",FALSE)</f>
        <v>45853</v>
      </c>
      <c r="I861" s="139">
        <f>_xll.qlInterestRateIndexValueDate(Index1M,$H861)</f>
        <v>45855</v>
      </c>
      <c r="J861" s="144">
        <f>IFERROR(_xll.qlIndexFixing(Index1M,$H861,TRUE,_xll.ohTrigger(RecalcTrigger,Trigger1M)),NA())</f>
        <v>1.4254099961888422E-2</v>
      </c>
      <c r="K861" s="44">
        <f>IFERROR(_xll.qlIndexFixing(Index3M,H861,TRUE,_xll.ohTrigger(RecalcTrigger,Trigger3M)),NA())</f>
        <v>1.5269185073621913E-2</v>
      </c>
      <c r="L861" s="44">
        <f>IFERROR(_xll.qlIndexFixing(Index6M,$H861,TRUE,_xll.ohTrigger(RecalcTrigger,Trigger6M)),NA())</f>
        <v>1.6257991905909618E-2</v>
      </c>
      <c r="M861" s="145">
        <f>IFERROR(_xll.qlIndexFixing(Index1Y,$H861,TRUE,_xll.ohTrigger(RecalcTrigger,Trigger1Y)),NA())</f>
        <v>1.7467235311258791E-2</v>
      </c>
      <c r="N861" s="144">
        <f>IFERROR(_xll.qlIndexFixing(ONIndex1M,I861,TRUE,_xll.ohTrigger(RecalcTrigger,Trigger1M)),NA())</f>
        <v>1.4183847999396093E-2</v>
      </c>
      <c r="O861" s="44">
        <f>IFERROR(_xll.qlIndexFixing(ONIndex3M,I861,TRUE,_xll.ohTrigger(RecalcTrigger,Trigger3M)),NA())</f>
        <v>1.5038506504483351E-2</v>
      </c>
      <c r="P861" s="44">
        <f>IFERROR(_xll.qlIndexFixing(ONIndex6M,I861,TRUE,_xll.ohTrigger(RecalcTrigger,Trigger6M)),NA())</f>
        <v>1.5824629391749667E-2</v>
      </c>
      <c r="Q861" s="145">
        <f>IFERROR(_xll.qlIndexFixing(ONIndex1Y,I861,TRUE,_xll.ohTrigger(RecalcTrigger,Trigger1Y)),NA())</f>
        <v>1.6718978570144927E-2</v>
      </c>
    </row>
    <row r="862" spans="2:17" x14ac:dyDescent="0.2">
      <c r="B862" s="39" t="s">
        <v>42</v>
      </c>
      <c r="D862" s="42">
        <f>_xll.qlCalendarAdvance(Calendar,$D861,B862,"f",FALSE)</f>
        <v>45860</v>
      </c>
      <c r="E862" s="139">
        <f>_xll.qlInterestRateIndexValueDate(IndexON,D862)</f>
        <v>45860</v>
      </c>
      <c r="F862" s="155">
        <f>IFERROR(_xll.qlIndexFixing(IndexON,D862,TRUE,_xll.ohTrigger(RecalcTrigger,TriggerON)),NA())</f>
        <v>1.4569842376976894E-2</v>
      </c>
      <c r="H862" s="42">
        <f>_xll.qlCalendarAdvance(Calendar,$H861,B862,"f",FALSE)</f>
        <v>45860</v>
      </c>
      <c r="I862" s="139">
        <f>_xll.qlInterestRateIndexValueDate(Index1M,$H862)</f>
        <v>45862</v>
      </c>
      <c r="J862" s="144">
        <f>IFERROR(_xll.qlIndexFixing(Index1M,$H862,TRUE,_xll.ohTrigger(RecalcTrigger,Trigger1M)),NA())</f>
        <v>1.4291499785663853E-2</v>
      </c>
      <c r="K862" s="44">
        <f>IFERROR(_xll.qlIndexFixing(Index3M,H862,TRUE,_xll.ohTrigger(RecalcTrigger,Trigger3M)),NA())</f>
        <v>1.5302773850139461E-2</v>
      </c>
      <c r="L862" s="44">
        <f>IFERROR(_xll.qlIndexFixing(Index6M,$H862,TRUE,_xll.ohTrigger(RecalcTrigger,Trigger6M)),NA())</f>
        <v>1.6285859961828023E-2</v>
      </c>
      <c r="M862" s="145">
        <f>IFERROR(_xll.qlIndexFixing(Index1Y,$H862,TRUE,_xll.ohTrigger(RecalcTrigger,Trigger1Y)),NA())</f>
        <v>1.7488800896614635E-2</v>
      </c>
      <c r="N862" s="144">
        <f>IFERROR(_xll.qlIndexFixing(ONIndex1M,I862,TRUE,_xll.ohTrigger(RecalcTrigger,Trigger1M)),NA())</f>
        <v>1.4221383576122903E-2</v>
      </c>
      <c r="O862" s="44">
        <f>IFERROR(_xll.qlIndexFixing(ONIndex3M,I862,TRUE,_xll.ohTrigger(RecalcTrigger,Trigger3M)),NA())</f>
        <v>1.5073250989692255E-2</v>
      </c>
      <c r="P862" s="44">
        <f>IFERROR(_xll.qlIndexFixing(ONIndex6M,I862,TRUE,_xll.ohTrigger(RecalcTrigger,Trigger6M)),NA())</f>
        <v>1.5855903443737773E-2</v>
      </c>
      <c r="Q862" s="145">
        <f>IFERROR(_xll.qlIndexFixing(ONIndex1Y,I862,TRUE,_xll.ohTrigger(RecalcTrigger,Trigger1Y)),NA())</f>
        <v>1.6747734223683253E-2</v>
      </c>
    </row>
    <row r="863" spans="2:17" x14ac:dyDescent="0.2">
      <c r="B863" s="39" t="s">
        <v>42</v>
      </c>
      <c r="D863" s="42">
        <f>_xll.qlCalendarAdvance(Calendar,$D862,B863,"f",FALSE)</f>
        <v>45867</v>
      </c>
      <c r="E863" s="139">
        <f>_xll.qlInterestRateIndexValueDate(IndexON,D863)</f>
        <v>45867</v>
      </c>
      <c r="F863" s="155">
        <f>IFERROR(_xll.qlIndexFixing(IndexON,D863,TRUE,_xll.ohTrigger(RecalcTrigger,TriggerON)),NA())</f>
        <v>1.4604471732519997E-2</v>
      </c>
      <c r="H863" s="42">
        <f>_xll.qlCalendarAdvance(Calendar,$H862,B863,"f",FALSE)</f>
        <v>45867</v>
      </c>
      <c r="I863" s="139">
        <f>_xll.qlInterestRateIndexValueDate(Index1M,$H863)</f>
        <v>45869</v>
      </c>
      <c r="J863" s="144">
        <f>IFERROR(_xll.qlIndexFixing(Index1M,$H863,TRUE,_xll.ohTrigger(RecalcTrigger,Trigger1M)),NA())</f>
        <v>1.4319970793321087E-2</v>
      </c>
      <c r="K863" s="44">
        <f>IFERROR(_xll.qlIndexFixing(Index3M,H863,TRUE,_xll.ohTrigger(RecalcTrigger,Trigger3M)),NA())</f>
        <v>1.5336142809248386E-2</v>
      </c>
      <c r="L863" s="44">
        <f>IFERROR(_xll.qlIndexFixing(Index6M,$H863,TRUE,_xll.ohTrigger(RecalcTrigger,Trigger6M)),NA())</f>
        <v>1.6306727188589776E-2</v>
      </c>
      <c r="M863" s="145">
        <f>IFERROR(_xll.qlIndexFixing(Index1Y,$H863,TRUE,_xll.ohTrigger(RecalcTrigger,Trigger1Y)),NA())</f>
        <v>1.7510102653165101E-2</v>
      </c>
      <c r="N863" s="144">
        <f>IFERROR(_xll.qlIndexFixing(ONIndex1M,I863,TRUE,_xll.ohTrigger(RecalcTrigger,Trigger1M)),NA())</f>
        <v>1.4258808850922122E-2</v>
      </c>
      <c r="O863" s="44">
        <f>IFERROR(_xll.qlIndexFixing(ONIndex3M,I863,TRUE,_xll.ohTrigger(RecalcTrigger,Trigger3M)),NA())</f>
        <v>1.510778282476366E-2</v>
      </c>
      <c r="P863" s="44">
        <f>IFERROR(_xll.qlIndexFixing(ONIndex6M,I863,TRUE,_xll.ohTrigger(RecalcTrigger,Trigger6M)),NA())</f>
        <v>1.5886899418724454E-2</v>
      </c>
      <c r="Q863" s="145">
        <f>IFERROR(_xll.qlIndexFixing(ONIndex1Y,I863,TRUE,_xll.ohTrigger(RecalcTrigger,Trigger1Y)),NA())</f>
        <v>1.6776155874316245E-2</v>
      </c>
    </row>
    <row r="864" spans="2:17" x14ac:dyDescent="0.2">
      <c r="B864" s="39" t="s">
        <v>42</v>
      </c>
      <c r="D864" s="42">
        <f>_xll.qlCalendarAdvance(Calendar,$D863,B864,"f",FALSE)</f>
        <v>45874</v>
      </c>
      <c r="E864" s="139">
        <f>_xll.qlInterestRateIndexValueDate(IndexON,D864)</f>
        <v>45874</v>
      </c>
      <c r="F864" s="155">
        <f>IFERROR(_xll.qlIndexFixing(IndexON,D864,TRUE,_xll.ohTrigger(RecalcTrigger,TriggerON)),NA())</f>
        <v>1.4638493561314192E-2</v>
      </c>
      <c r="H864" s="42">
        <f>_xll.qlCalendarAdvance(Calendar,$H863,B864,"f",FALSE)</f>
        <v>45874</v>
      </c>
      <c r="I864" s="139">
        <f>_xll.qlInterestRateIndexValueDate(Index1M,$H864)</f>
        <v>45876</v>
      </c>
      <c r="J864" s="144">
        <f>IFERROR(_xll.qlIndexFixing(Index1M,$H864,TRUE,_xll.ohTrigger(RecalcTrigger,Trigger1M)),NA())</f>
        <v>1.4365966562111532E-2</v>
      </c>
      <c r="K864" s="44">
        <f>IFERROR(_xll.qlIndexFixing(Index3M,H864,TRUE,_xll.ohTrigger(RecalcTrigger,Trigger3M)),NA())</f>
        <v>1.5369290827574251E-2</v>
      </c>
      <c r="L864" s="44">
        <f>IFERROR(_xll.qlIndexFixing(Index6M,$H864,TRUE,_xll.ohTrigger(RecalcTrigger,Trigger6M)),NA())</f>
        <v>1.6340763563407548E-2</v>
      </c>
      <c r="M864" s="145">
        <f>IFERROR(_xll.qlIndexFixing(Index1Y,$H864,TRUE,_xll.ohTrigger(RecalcTrigger,Trigger1Y)),NA())</f>
        <v>1.7531143189486339E-2</v>
      </c>
      <c r="N864" s="144">
        <f>IFERROR(_xll.qlIndexFixing(ONIndex1M,I864,TRUE,_xll.ohTrigger(RecalcTrigger,Trigger1M)),NA())</f>
        <v>1.429612350077214E-2</v>
      </c>
      <c r="O864" s="44">
        <f>IFERROR(_xll.qlIndexFixing(ONIndex3M,I864,TRUE,_xll.ohTrigger(RecalcTrigger,Trigger3M)),NA())</f>
        <v>1.5142100896348154E-2</v>
      </c>
      <c r="P864" s="44">
        <f>IFERROR(_xll.qlIndexFixing(ONIndex6M,I864,TRUE,_xll.ohTrigger(RecalcTrigger,Trigger6M)),NA())</f>
        <v>1.5917615710794308E-2</v>
      </c>
      <c r="Q864" s="145">
        <f>IFERROR(_xll.qlIndexFixing(ONIndex1Y,I864,TRUE,_xll.ohTrigger(RecalcTrigger,Trigger1Y)),NA())</f>
        <v>1.6804241497663241E-2</v>
      </c>
    </row>
    <row r="865" spans="2:17" x14ac:dyDescent="0.2">
      <c r="B865" s="39" t="s">
        <v>42</v>
      </c>
      <c r="D865" s="42">
        <f>_xll.qlCalendarAdvance(Calendar,$D864,B865,"f",FALSE)</f>
        <v>45881</v>
      </c>
      <c r="E865" s="139">
        <f>_xll.qlInterestRateIndexValueDate(IndexON,D865)</f>
        <v>45881</v>
      </c>
      <c r="F865" s="155">
        <f>IFERROR(_xll.qlIndexFixing(IndexON,D865,TRUE,_xll.ohTrigger(RecalcTrigger,TriggerON)),NA())</f>
        <v>1.4671903372471817E-2</v>
      </c>
      <c r="H865" s="42">
        <f>_xll.qlCalendarAdvance(Calendar,$H864,B865,"f",FALSE)</f>
        <v>45881</v>
      </c>
      <c r="I865" s="139">
        <f>_xll.qlInterestRateIndexValueDate(Index1M,$H865)</f>
        <v>45883</v>
      </c>
      <c r="J865" s="144">
        <f>IFERROR(_xll.qlIndexFixing(Index1M,$H865,TRUE,_xll.ohTrigger(RecalcTrigger,Trigger1M)),NA())</f>
        <v>1.4403032866112664E-2</v>
      </c>
      <c r="K865" s="44">
        <f>IFERROR(_xll.qlIndexFixing(Index3M,H865,TRUE,_xll.ohTrigger(RecalcTrigger,Trigger3M)),NA())</f>
        <v>1.5402216781742618E-2</v>
      </c>
      <c r="L865" s="44">
        <f>IFERROR(_xll.qlIndexFixing(Index6M,$H865,TRUE,_xll.ohTrigger(RecalcTrigger,Trigger6M)),NA())</f>
        <v>1.6367804911706172E-2</v>
      </c>
      <c r="M865" s="145">
        <f>IFERROR(_xll.qlIndexFixing(Index1Y,$H865,TRUE,_xll.ohTrigger(RecalcTrigger,Trigger1Y)),NA())</f>
        <v>1.7551925146139652E-2</v>
      </c>
      <c r="N865" s="144">
        <f>IFERROR(_xll.qlIndexFixing(ONIndex1M,I865,TRUE,_xll.ohTrigger(RecalcTrigger,Trigger1M)),NA())</f>
        <v>1.4333327202891155E-2</v>
      </c>
      <c r="O865" s="44">
        <f>IFERROR(_xll.qlIndexFixing(ONIndex3M,I865,TRUE,_xll.ohTrigger(RecalcTrigger,Trigger3M)),NA())</f>
        <v>1.5176204090856515E-2</v>
      </c>
      <c r="P865" s="44">
        <f>IFERROR(_xll.qlIndexFixing(ONIndex6M,I865,TRUE,_xll.ohTrigger(RecalcTrigger,Trigger6M)),NA())</f>
        <v>1.5948050713872064E-2</v>
      </c>
      <c r="Q865" s="145">
        <f>IFERROR(_xll.qlIndexFixing(ONIndex1Y,I865,TRUE,_xll.ohTrigger(RecalcTrigger,Trigger1Y)),NA())</f>
        <v>1.6831989069743258E-2</v>
      </c>
    </row>
    <row r="866" spans="2:17" x14ac:dyDescent="0.2">
      <c r="B866" s="39" t="s">
        <v>42</v>
      </c>
      <c r="D866" s="42">
        <f>_xll.qlCalendarAdvance(Calendar,$D865,B866,"f",FALSE)</f>
        <v>45888</v>
      </c>
      <c r="E866" s="139">
        <f>_xll.qlInterestRateIndexValueDate(IndexON,D866)</f>
        <v>45888</v>
      </c>
      <c r="F866" s="155">
        <f>IFERROR(_xll.qlIndexFixing(IndexON,D866,TRUE,_xll.ohTrigger(RecalcTrigger,TriggerON)),NA())</f>
        <v>1.4704696675345019E-2</v>
      </c>
      <c r="H866" s="42">
        <f>_xll.qlCalendarAdvance(Calendar,$H865,B866,"f",FALSE)</f>
        <v>45888</v>
      </c>
      <c r="I866" s="139">
        <f>_xll.qlInterestRateIndexValueDate(Index1M,$H866)</f>
        <v>45890</v>
      </c>
      <c r="J866" s="144">
        <f>IFERROR(_xll.qlIndexFixing(Index1M,$H866,TRUE,_xll.ohTrigger(RecalcTrigger,Trigger1M)),NA())</f>
        <v>1.443998734817209E-2</v>
      </c>
      <c r="K866" s="44">
        <f>IFERROR(_xll.qlIndexFixing(Index3M,H866,TRUE,_xll.ohTrigger(RecalcTrigger,Trigger3M)),NA())</f>
        <v>1.5434919548375576E-2</v>
      </c>
      <c r="L866" s="44">
        <f>IFERROR(_xll.qlIndexFixing(Index6M,$H866,TRUE,_xll.ohTrigger(RecalcTrigger,Trigger6M)),NA())</f>
        <v>1.6394576555118848E-2</v>
      </c>
      <c r="M866" s="145">
        <f>IFERROR(_xll.qlIndexFixing(Index1Y,$H866,TRUE,_xll.ohTrigger(RecalcTrigger,Trigger1Y)),NA())</f>
        <v>1.7572451195667117E-2</v>
      </c>
      <c r="N866" s="144">
        <f>IFERROR(_xll.qlIndexFixing(ONIndex1M,I866,TRUE,_xll.ohTrigger(RecalcTrigger,Trigger1M)),NA())</f>
        <v>1.4370419634337495E-2</v>
      </c>
      <c r="O866" s="44">
        <f>IFERROR(_xll.qlIndexFixing(ONIndex3M,I866,TRUE,_xll.ohTrigger(RecalcTrigger,Trigger3M)),NA())</f>
        <v>1.521009129477946E-2</v>
      </c>
      <c r="P866" s="44">
        <f>IFERROR(_xll.qlIndexFixing(ONIndex6M,I866,TRUE,_xll.ohTrigger(RecalcTrigger,Trigger6M)),NA())</f>
        <v>1.5978202822282128E-2</v>
      </c>
      <c r="Q866" s="145">
        <f>IFERROR(_xll.qlIndexFixing(ONIndex1Y,I866,TRUE,_xll.ohTrigger(RecalcTrigger,Trigger1Y)),NA())</f>
        <v>1.6859396566415441E-2</v>
      </c>
    </row>
    <row r="867" spans="2:17" x14ac:dyDescent="0.2">
      <c r="B867" s="39" t="s">
        <v>42</v>
      </c>
      <c r="D867" s="42">
        <f>_xll.qlCalendarAdvance(Calendar,$D866,B867,"f",FALSE)</f>
        <v>45895</v>
      </c>
      <c r="E867" s="139">
        <f>_xll.qlInterestRateIndexValueDate(IndexON,D867)</f>
        <v>45895</v>
      </c>
      <c r="F867" s="155">
        <f>IFERROR(_xll.qlIndexFixing(IndexON,D867,TRUE,_xll.ohTrigger(RecalcTrigger,TriggerON)),NA())</f>
        <v>1.4736868979206008E-2</v>
      </c>
      <c r="H867" s="42">
        <f>_xll.qlCalendarAdvance(Calendar,$H866,B867,"f",FALSE)</f>
        <v>45895</v>
      </c>
      <c r="I867" s="139">
        <f>_xll.qlInterestRateIndexValueDate(Index1M,$H867)</f>
        <v>45897</v>
      </c>
      <c r="J867" s="144">
        <f>IFERROR(_xll.qlIndexFixing(Index1M,$H867,TRUE,_xll.ohTrigger(RecalcTrigger,Trigger1M)),NA())</f>
        <v>1.4476829683959247E-2</v>
      </c>
      <c r="K867" s="44">
        <f>IFERROR(_xll.qlIndexFixing(Index3M,H867,TRUE,_xll.ohTrigger(RecalcTrigger,Trigger3M)),NA())</f>
        <v>1.5467398004100425E-2</v>
      </c>
      <c r="L867" s="44">
        <f>IFERROR(_xll.qlIndexFixing(Index6M,$H867,TRUE,_xll.ohTrigger(RecalcTrigger,Trigger6M)),NA())</f>
        <v>1.6414561172993909E-2</v>
      </c>
      <c r="M867" s="145">
        <f>IFERROR(_xll.qlIndexFixing(Index1Y,$H867,TRUE,_xll.ohTrigger(RecalcTrigger,Trigger1Y)),NA())</f>
        <v>1.7592724042588746E-2</v>
      </c>
      <c r="N867" s="144">
        <f>IFERROR(_xll.qlIndexFixing(ONIndex1M,I867,TRUE,_xll.ohTrigger(RecalcTrigger,Trigger1M)),NA())</f>
        <v>1.4407400472249421E-2</v>
      </c>
      <c r="O867" s="44">
        <f>IFERROR(_xll.qlIndexFixing(ONIndex3M,I867,TRUE,_xll.ohTrigger(RecalcTrigger,Trigger3M)),NA())</f>
        <v>1.5243761394607702E-2</v>
      </c>
      <c r="P867" s="44">
        <f>IFERROR(_xll.qlIndexFixing(ONIndex6M,I867,TRUE,_xll.ohTrigger(RecalcTrigger,Trigger6M)),NA())</f>
        <v>1.6008070429949228E-2</v>
      </c>
      <c r="Q867" s="145">
        <f>IFERROR(_xll.qlIndexFixing(ONIndex1Y,I867,TRUE,_xll.ohTrigger(RecalcTrigger,Trigger1Y)),NA())</f>
        <v>1.6886461963458999E-2</v>
      </c>
    </row>
    <row r="868" spans="2:17" x14ac:dyDescent="0.2">
      <c r="B868" s="39" t="s">
        <v>42</v>
      </c>
      <c r="D868" s="42">
        <f>_xll.qlCalendarAdvance(Calendar,$D867,B868,"f",FALSE)</f>
        <v>45902</v>
      </c>
      <c r="E868" s="139">
        <f>_xll.qlInterestRateIndexValueDate(IndexON,D868)</f>
        <v>45902</v>
      </c>
      <c r="F868" s="155">
        <f>IFERROR(_xll.qlIndexFixing(IndexON,D868,TRUE,_xll.ohTrigger(RecalcTrigger,TriggerON)),NA())</f>
        <v>1.4768415793167122E-2</v>
      </c>
      <c r="H868" s="42">
        <f>_xll.qlCalendarAdvance(Calendar,$H867,B868,"f",FALSE)</f>
        <v>45902</v>
      </c>
      <c r="I868" s="139">
        <f>_xll.qlInterestRateIndexValueDate(Index1M,$H868)</f>
        <v>45904</v>
      </c>
      <c r="J868" s="144">
        <f>IFERROR(_xll.qlIndexFixing(Index1M,$H868,TRUE,_xll.ohTrigger(RecalcTrigger,Trigger1M)),NA())</f>
        <v>1.4513559549121091E-2</v>
      </c>
      <c r="K868" s="44">
        <f>IFERROR(_xll.qlIndexFixing(Index3M,H868,TRUE,_xll.ohTrigger(RecalcTrigger,Trigger3M)),NA())</f>
        <v>1.5497056898070011E-2</v>
      </c>
      <c r="L868" s="44">
        <f>IFERROR(_xll.qlIndexFixing(Index6M,$H868,TRUE,_xll.ohTrigger(RecalcTrigger,Trigger6M)),NA())</f>
        <v>1.6436528862887569E-2</v>
      </c>
      <c r="M868" s="145">
        <f>IFERROR(_xll.qlIndexFixing(Index1Y,$H868,TRUE,_xll.ohTrigger(RecalcTrigger,Trigger1Y)),NA())</f>
        <v>1.761274642339786E-2</v>
      </c>
      <c r="N868" s="144">
        <f>IFERROR(_xll.qlIndexFixing(ONIndex1M,I868,TRUE,_xll.ohTrigger(RecalcTrigger,Trigger1M)),NA())</f>
        <v>1.4444269393765197E-2</v>
      </c>
      <c r="O868" s="44">
        <f>IFERROR(_xll.qlIndexFixing(ONIndex3M,I868,TRUE,_xll.ohTrigger(RecalcTrigger,Trigger3M)),NA())</f>
        <v>1.527721327699183E-2</v>
      </c>
      <c r="P868" s="44">
        <f>IFERROR(_xll.qlIndexFixing(ONIndex6M,I868,TRUE,_xll.ohTrigger(RecalcTrigger,Trigger6M)),NA())</f>
        <v>1.6037651930957963E-2</v>
      </c>
      <c r="Q868" s="145">
        <f>IFERROR(_xll.qlIndexFixing(ONIndex1Y,I868,TRUE,_xll.ohTrigger(RecalcTrigger,Trigger1Y)),NA())</f>
        <v>1.6913183236813012E-2</v>
      </c>
    </row>
    <row r="869" spans="2:17" x14ac:dyDescent="0.2">
      <c r="B869" s="39" t="s">
        <v>42</v>
      </c>
      <c r="D869" s="42">
        <f>_xll.qlCalendarAdvance(Calendar,$D868,B869,"f",FALSE)</f>
        <v>45909</v>
      </c>
      <c r="E869" s="139">
        <f>_xll.qlInterestRateIndexValueDate(IndexON,D869)</f>
        <v>45909</v>
      </c>
      <c r="F869" s="155">
        <f>IFERROR(_xll.qlIndexFixing(IndexON,D869,TRUE,_xll.ohTrigger(RecalcTrigger,TriggerON)),NA())</f>
        <v>1.4799332626500572E-2</v>
      </c>
      <c r="H869" s="42">
        <f>_xll.qlCalendarAdvance(Calendar,$H868,B869,"f",FALSE)</f>
        <v>45909</v>
      </c>
      <c r="I869" s="139">
        <f>_xll.qlInterestRateIndexValueDate(Index1M,$H869)</f>
        <v>45911</v>
      </c>
      <c r="J869" s="144">
        <f>IFERROR(_xll.qlIndexFixing(Index1M,$H869,TRUE,_xll.ohTrigger(RecalcTrigger,Trigger1M)),NA())</f>
        <v>1.4550176619324562E-2</v>
      </c>
      <c r="K869" s="44">
        <f>IFERROR(_xll.qlIndexFixing(Index3M,H869,TRUE,_xll.ohTrigger(RecalcTrigger,Trigger3M)),NA())</f>
        <v>1.5529098377976254E-2</v>
      </c>
      <c r="L869" s="44">
        <f>IFERROR(_xll.qlIndexFixing(Index6M,$H869,TRUE,_xll.ohTrigger(RecalcTrigger,Trigger6M)),NA())</f>
        <v>1.6462588298112091E-2</v>
      </c>
      <c r="M869" s="145">
        <f>IFERROR(_xll.qlIndexFixing(Index1Y,$H869,TRUE,_xll.ohTrigger(RecalcTrigger,Trigger1Y)),NA())</f>
        <v>1.7632521106559162E-2</v>
      </c>
      <c r="N869" s="144">
        <f>IFERROR(_xll.qlIndexFixing(ONIndex1M,I869,TRUE,_xll.ohTrigger(RecalcTrigger,Trigger1M)),NA())</f>
        <v>1.4481026076103021E-2</v>
      </c>
      <c r="O869" s="44">
        <f>IFERROR(_xll.qlIndexFixing(ONIndex3M,I869,TRUE,_xll.ohTrigger(RecalcTrigger,Trigger3M)),NA())</f>
        <v>1.5310445828262687E-2</v>
      </c>
      <c r="P869" s="44">
        <f>IFERROR(_xll.qlIndexFixing(ONIndex6M,I869,TRUE,_xll.ohTrigger(RecalcTrigger,Trigger6M)),NA())</f>
        <v>1.6066945719472869E-2</v>
      </c>
      <c r="Q869" s="145">
        <f>IFERROR(_xll.qlIndexFixing(ONIndex1Y,I869,TRUE,_xll.ohTrigger(RecalcTrigger,Trigger1Y)),NA())</f>
        <v>1.6939558362336626E-2</v>
      </c>
    </row>
    <row r="870" spans="2:17" x14ac:dyDescent="0.2">
      <c r="B870" s="39" t="s">
        <v>42</v>
      </c>
      <c r="D870" s="42">
        <f>_xll.qlCalendarAdvance(Calendar,$D869,B870,"f",FALSE)</f>
        <v>45916</v>
      </c>
      <c r="E870" s="139">
        <f>_xll.qlInterestRateIndexValueDate(IndexON,D870)</f>
        <v>45916</v>
      </c>
      <c r="F870" s="155">
        <f>IFERROR(_xll.qlIndexFixing(IndexON,D870,TRUE,_xll.ohTrigger(RecalcTrigger,TriggerON)),NA())</f>
        <v>1.4829614988478568E-2</v>
      </c>
      <c r="H870" s="42">
        <f>_xll.qlCalendarAdvance(Calendar,$H869,B870,"f",FALSE)</f>
        <v>45916</v>
      </c>
      <c r="I870" s="139">
        <f>_xll.qlInterestRateIndexValueDate(Index1M,$H870)</f>
        <v>45918</v>
      </c>
      <c r="J870" s="144">
        <f>IFERROR(_xll.qlIndexFixing(Index1M,$H870,TRUE,_xll.ohTrigger(RecalcTrigger,Trigger1M)),NA())</f>
        <v>1.4586680570221611E-2</v>
      </c>
      <c r="K870" s="44">
        <f>IFERROR(_xll.qlIndexFixing(Index3M,H870,TRUE,_xll.ohTrigger(RecalcTrigger,Trigger3M)),NA())</f>
        <v>1.5560912264076717E-2</v>
      </c>
      <c r="L870" s="44">
        <f>IFERROR(_xll.qlIndexFixing(Index6M,$H870,TRUE,_xll.ohTrigger(RecalcTrigger,Trigger6M)),NA())</f>
        <v>1.6488388880741559E-2</v>
      </c>
      <c r="M870" s="145">
        <f>IFERROR(_xll.qlIndexFixing(Index1Y,$H870,TRUE,_xll.ohTrigger(RecalcTrigger,Trigger1Y)),NA())</f>
        <v>1.765205089250256E-2</v>
      </c>
      <c r="N870" s="144">
        <f>IFERROR(_xll.qlIndexFixing(ONIndex1M,I870,TRUE,_xll.ohTrigger(RecalcTrigger,Trigger1M)),NA())</f>
        <v>1.4517670196241284E-2</v>
      </c>
      <c r="O870" s="44">
        <f>IFERROR(_xll.qlIndexFixing(ONIndex3M,I870,TRUE,_xll.ohTrigger(RecalcTrigger,Trigger3M)),NA())</f>
        <v>1.5343457934910987E-2</v>
      </c>
      <c r="P870" s="44">
        <f>IFERROR(_xll.qlIndexFixing(ONIndex6M,I870,TRUE,_xll.ohTrigger(RecalcTrigger,Trigger6M)),NA())</f>
        <v>1.6095950189498609E-2</v>
      </c>
      <c r="Q870" s="145">
        <f>IFERROR(_xll.qlIndexFixing(ONIndex1Y,I870,TRUE,_xll.ohTrigger(RecalcTrigger,Trigger1Y)),NA())</f>
        <v>1.6965585315809051E-2</v>
      </c>
    </row>
    <row r="871" spans="2:17" x14ac:dyDescent="0.2">
      <c r="B871" s="39" t="s">
        <v>42</v>
      </c>
      <c r="D871" s="42">
        <f>_xll.qlCalendarAdvance(Calendar,$D870,B871,"f",FALSE)</f>
        <v>45923</v>
      </c>
      <c r="E871" s="139">
        <f>_xll.qlInterestRateIndexValueDate(IndexON,D871)</f>
        <v>45923</v>
      </c>
      <c r="F871" s="155">
        <f>IFERROR(_xll.qlIndexFixing(IndexON,D871,TRUE,_xll.ohTrigger(RecalcTrigger,TriggerON)),NA())</f>
        <v>1.4859258388213448E-2</v>
      </c>
      <c r="H871" s="42">
        <f>_xll.qlCalendarAdvance(Calendar,$H870,B871,"f",FALSE)</f>
        <v>45923</v>
      </c>
      <c r="I871" s="139">
        <f>_xll.qlInterestRateIndexValueDate(Index1M,$H871)</f>
        <v>45925</v>
      </c>
      <c r="J871" s="144">
        <f>IFERROR(_xll.qlIndexFixing(Index1M,$H871,TRUE,_xll.ohTrigger(RecalcTrigger,Trigger1M)),NA())</f>
        <v>1.4623071077466687E-2</v>
      </c>
      <c r="K871" s="44">
        <f>IFERROR(_xll.qlIndexFixing(Index3M,H871,TRUE,_xll.ohTrigger(RecalcTrigger,Trigger3M)),NA())</f>
        <v>1.5602684330363428E-2</v>
      </c>
      <c r="L871" s="44">
        <f>IFERROR(_xll.qlIndexFixing(Index6M,$H871,TRUE,_xll.ohTrigger(RecalcTrigger,Trigger6M)),NA())</f>
        <v>1.6513933856911273E-2</v>
      </c>
      <c r="M871" s="145">
        <f>IFERROR(_xll.qlIndexFixing(Index1Y,$H871,TRUE,_xll.ohTrigger(RecalcTrigger,Trigger1Y)),NA())</f>
        <v>1.7671338613621447E-2</v>
      </c>
      <c r="N871" s="144">
        <f>IFERROR(_xll.qlIndexFixing(ONIndex1M,I871,TRUE,_xll.ohTrigger(RecalcTrigger,Trigger1M)),NA())</f>
        <v>1.4554201431318248E-2</v>
      </c>
      <c r="O871" s="44">
        <f>IFERROR(_xll.qlIndexFixing(ONIndex3M,I871,TRUE,_xll.ohTrigger(RecalcTrigger,Trigger3M)),NA())</f>
        <v>1.5376248483507382E-2</v>
      </c>
      <c r="P871" s="44">
        <f>IFERROR(_xll.qlIndexFixing(ONIndex6M,I871,TRUE,_xll.ohTrigger(RecalcTrigger,Trigger6M)),NA())</f>
        <v>1.6124663735279654E-2</v>
      </c>
      <c r="Q871" s="145">
        <f>IFERROR(_xll.qlIndexFixing(ONIndex1Y,I871,TRUE,_xll.ohTrigger(RecalcTrigger,Trigger1Y)),NA())</f>
        <v>1.6991262073169366E-2</v>
      </c>
    </row>
    <row r="872" spans="2:17" x14ac:dyDescent="0.2">
      <c r="B872" s="39" t="s">
        <v>42</v>
      </c>
      <c r="D872" s="42">
        <f>_xll.qlCalendarAdvance(Calendar,$D871,B872,"f",FALSE)</f>
        <v>45930</v>
      </c>
      <c r="E872" s="139">
        <f>_xll.qlInterestRateIndexValueDate(IndexON,D872)</f>
        <v>45930</v>
      </c>
      <c r="F872" s="155">
        <f>IFERROR(_xll.qlIndexFixing(IndexON,D872,TRUE,_xll.ohTrigger(RecalcTrigger,TriggerON)),NA())</f>
        <v>1.488825833521723E-2</v>
      </c>
      <c r="H872" s="42">
        <f>_xll.qlCalendarAdvance(Calendar,$H871,B872,"f",FALSE)</f>
        <v>45930</v>
      </c>
      <c r="I872" s="139">
        <f>_xll.qlInterestRateIndexValueDate(Index1M,$H872)</f>
        <v>45932</v>
      </c>
      <c r="J872" s="144">
        <f>IFERROR(_xll.qlIndexFixing(Index1M,$H872,TRUE,_xll.ohTrigger(RecalcTrigger,Trigger1M)),NA())</f>
        <v>1.4659347816714241E-2</v>
      </c>
      <c r="K872" s="44">
        <f>IFERROR(_xll.qlIndexFixing(Index3M,H872,TRUE,_xll.ohTrigger(RecalcTrigger,Trigger3M)),NA())</f>
        <v>1.5626386156558505E-2</v>
      </c>
      <c r="L872" s="44">
        <f>IFERROR(_xll.qlIndexFixing(Index6M,$H872,TRUE,_xll.ohTrigger(RecalcTrigger,Trigger6M)),NA())</f>
        <v>1.6541326359079494E-2</v>
      </c>
      <c r="M872" s="145">
        <f>IFERROR(_xll.qlIndexFixing(Index1Y,$H872,TRUE,_xll.ohTrigger(RecalcTrigger,Trigger1Y)),NA())</f>
        <v>1.7690387134267859E-2</v>
      </c>
      <c r="N872" s="144">
        <f>IFERROR(_xll.qlIndexFixing(ONIndex1M,I872,TRUE,_xll.ohTrigger(RecalcTrigger,Trigger1M)),NA())</f>
        <v>1.4590619458632048E-2</v>
      </c>
      <c r="O872" s="44">
        <f>IFERROR(_xll.qlIndexFixing(ONIndex3M,I872,TRUE,_xll.ohTrigger(RecalcTrigger,Trigger3M)),NA())</f>
        <v>1.5408816360462652E-2</v>
      </c>
      <c r="P872" s="44">
        <f>IFERROR(_xll.qlIndexFixing(ONIndex6M,I872,TRUE,_xll.ohTrigger(RecalcTrigger,Trigger6M)),NA())</f>
        <v>1.6153084750820668E-2</v>
      </c>
      <c r="Q872" s="145">
        <f>IFERROR(_xll.qlIndexFixing(ONIndex1Y,I872,TRUE,_xll.ohTrigger(RecalcTrigger,Trigger1Y)),NA())</f>
        <v>1.7016586610196782E-2</v>
      </c>
    </row>
    <row r="873" spans="2:17" x14ac:dyDescent="0.2">
      <c r="B873" s="39" t="s">
        <v>42</v>
      </c>
      <c r="D873" s="42">
        <f>_xll.qlCalendarAdvance(Calendar,$D872,B873,"f",FALSE)</f>
        <v>45937</v>
      </c>
      <c r="E873" s="139">
        <f>_xll.qlInterestRateIndexValueDate(IndexON,D873)</f>
        <v>45937</v>
      </c>
      <c r="F873" s="155">
        <f>IFERROR(_xll.qlIndexFixing(IndexON,D873,TRUE,_xll.ohTrigger(RecalcTrigger,TriggerON)),NA())</f>
        <v>1.4916610338442382E-2</v>
      </c>
      <c r="H873" s="42">
        <f>_xll.qlCalendarAdvance(Calendar,$H872,B873,"f",FALSE)</f>
        <v>45937</v>
      </c>
      <c r="I873" s="139">
        <f>_xll.qlInterestRateIndexValueDate(Index1M,$H873)</f>
        <v>45939</v>
      </c>
      <c r="J873" s="144">
        <f>IFERROR(_xll.qlIndexFixing(Index1M,$H873,TRUE,_xll.ohTrigger(RecalcTrigger,Trigger1M)),NA())</f>
        <v>1.4695510463623718E-2</v>
      </c>
      <c r="K873" s="44">
        <f>IFERROR(_xll.qlIndexFixing(Index3M,H873,TRUE,_xll.ohTrigger(RecalcTrigger,Trigger3M)),NA())</f>
        <v>1.5657494665999982E-2</v>
      </c>
      <c r="L873" s="44">
        <f>IFERROR(_xll.qlIndexFixing(Index6M,$H873,TRUE,_xll.ohTrigger(RecalcTrigger,Trigger6M)),NA())</f>
        <v>1.656635518390713E-2</v>
      </c>
      <c r="M873" s="145">
        <f>IFERROR(_xll.qlIndexFixing(Index1Y,$H873,TRUE,_xll.ohTrigger(RecalcTrigger,Trigger1Y)),NA())</f>
        <v>1.7709199350749216E-2</v>
      </c>
      <c r="N873" s="144">
        <f>IFERROR(_xll.qlIndexFixing(ONIndex1M,I873,TRUE,_xll.ohTrigger(RecalcTrigger,Trigger1M)),NA())</f>
        <v>1.4626923955081139E-2</v>
      </c>
      <c r="O873" s="44">
        <f>IFERROR(_xll.qlIndexFixing(ONIndex3M,I873,TRUE,_xll.ohTrigger(RecalcTrigger,Trigger3M)),NA())</f>
        <v>1.5441160452427383E-2</v>
      </c>
      <c r="P873" s="44">
        <f>IFERROR(_xll.qlIndexFixing(ONIndex6M,I873,TRUE,_xll.ohTrigger(RecalcTrigger,Trigger6M)),NA())</f>
        <v>1.6181211630126313E-2</v>
      </c>
      <c r="Q873" s="145">
        <f>IFERROR(_xll.qlIndexFixing(ONIndex1Y,I873,TRUE,_xll.ohTrigger(RecalcTrigger,Trigger1Y)),NA())</f>
        <v>1.7041556902910315E-2</v>
      </c>
    </row>
    <row r="874" spans="2:17" x14ac:dyDescent="0.2">
      <c r="B874" s="39" t="s">
        <v>42</v>
      </c>
      <c r="D874" s="42">
        <f>_xll.qlCalendarAdvance(Calendar,$D873,B874,"f",FALSE)</f>
        <v>45944</v>
      </c>
      <c r="E874" s="139">
        <f>_xll.qlInterestRateIndexValueDate(IndexON,D874)</f>
        <v>45944</v>
      </c>
      <c r="F874" s="155">
        <f>IFERROR(_xll.qlIndexFixing(IndexON,D874,TRUE,_xll.ohTrigger(RecalcTrigger,TriggerON)),NA())</f>
        <v>1.4944309907320985E-2</v>
      </c>
      <c r="H874" s="42">
        <f>_xll.qlCalendarAdvance(Calendar,$H873,B874,"f",FALSE)</f>
        <v>45944</v>
      </c>
      <c r="I874" s="139">
        <f>_xll.qlInterestRateIndexValueDate(Index1M,$H874)</f>
        <v>45946</v>
      </c>
      <c r="J874" s="144">
        <f>IFERROR(_xll.qlIndexFixing(Index1M,$H874,TRUE,_xll.ohTrigger(RecalcTrigger,Trigger1M)),NA())</f>
        <v>1.4731558693844571E-2</v>
      </c>
      <c r="K874" s="44">
        <f>IFERROR(_xll.qlIndexFixing(Index3M,H874,TRUE,_xll.ohTrigger(RecalcTrigger,Trigger3M)),NA())</f>
        <v>1.5688370421842457E-2</v>
      </c>
      <c r="L874" s="44">
        <f>IFERROR(_xll.qlIndexFixing(Index6M,$H874,TRUE,_xll.ohTrigger(RecalcTrigger,Trigger6M)),NA())</f>
        <v>1.6591138558353865E-2</v>
      </c>
      <c r="M874" s="145">
        <f>IFERROR(_xll.qlIndexFixing(Index1Y,$H874,TRUE,_xll.ohTrigger(RecalcTrigger,Trigger1Y)),NA())</f>
        <v>1.7727778191323481E-2</v>
      </c>
      <c r="N874" s="144">
        <f>IFERROR(_xll.qlIndexFixing(ONIndex1M,I874,TRUE,_xll.ohTrigger(RecalcTrigger,Trigger1M)),NA())</f>
        <v>1.4663114597963656E-2</v>
      </c>
      <c r="O874" s="44">
        <f>IFERROR(_xll.qlIndexFixing(ONIndex3M,I874,TRUE,_xll.ohTrigger(RecalcTrigger,Trigger3M)),NA())</f>
        <v>1.5473279645652482E-2</v>
      </c>
      <c r="P874" s="44">
        <f>IFERROR(_xll.qlIndexFixing(ONIndex6M,I874,TRUE,_xll.ohTrigger(RecalcTrigger,Trigger6M)),NA())</f>
        <v>1.6209042767441062E-2</v>
      </c>
      <c r="Q874" s="145">
        <f>IFERROR(_xll.qlIndexFixing(ONIndex1Y,I874,TRUE,_xll.ohTrigger(RecalcTrigger,Trigger1Y)),NA())</f>
        <v>1.7066170927009239E-2</v>
      </c>
    </row>
    <row r="875" spans="2:17" x14ac:dyDescent="0.2">
      <c r="B875" s="39" t="s">
        <v>42</v>
      </c>
      <c r="D875" s="42">
        <f>_xll.qlCalendarAdvance(Calendar,$D874,B875,"f",FALSE)</f>
        <v>45951</v>
      </c>
      <c r="E875" s="139">
        <f>_xll.qlInterestRateIndexValueDate(IndexON,D875)</f>
        <v>45951</v>
      </c>
      <c r="F875" s="155">
        <f>IFERROR(_xll.qlIndexFixing(IndexON,D875,TRUE,_xll.ohTrigger(RecalcTrigger,TriggerON)),NA())</f>
        <v>1.4971352550965378E-2</v>
      </c>
      <c r="H875" s="42">
        <f>_xll.qlCalendarAdvance(Calendar,$H874,B875,"f",FALSE)</f>
        <v>45951</v>
      </c>
      <c r="I875" s="139">
        <f>_xll.qlInterestRateIndexValueDate(Index1M,$H875)</f>
        <v>45953</v>
      </c>
      <c r="J875" s="144">
        <f>IFERROR(_xll.qlIndexFixing(Index1M,$H875,TRUE,_xll.ohTrigger(RecalcTrigger,Trigger1M)),NA())</f>
        <v>1.4767492183028752E-2</v>
      </c>
      <c r="K875" s="44">
        <f>IFERROR(_xll.qlIndexFixing(Index3M,H875,TRUE,_xll.ohTrigger(RecalcTrigger,Trigger3M)),NA())</f>
        <v>1.5719012072180388E-2</v>
      </c>
      <c r="L875" s="44">
        <f>IFERROR(_xll.qlIndexFixing(Index6M,$H875,TRUE,_xll.ohTrigger(RecalcTrigger,Trigger6M)),NA())</f>
        <v>1.661567985843038E-2</v>
      </c>
      <c r="M875" s="145">
        <f>IFERROR(_xll.qlIndexFixing(Index1Y,$H875,TRUE,_xll.ohTrigger(RecalcTrigger,Trigger1Y)),NA())</f>
        <v>1.7746126616196761E-2</v>
      </c>
      <c r="N875" s="144">
        <f>IFERROR(_xll.qlIndexFixing(ONIndex1M,I875,TRUE,_xll.ohTrigger(RecalcTrigger,Trigger1M)),NA())</f>
        <v>1.4699191064337924E-2</v>
      </c>
      <c r="O875" s="44">
        <f>IFERROR(_xll.qlIndexFixing(ONIndex3M,I875,TRUE,_xll.ohTrigger(RecalcTrigger,Trigger3M)),NA())</f>
        <v>1.550517282694841E-2</v>
      </c>
      <c r="P875" s="44">
        <f>IFERROR(_xll.qlIndexFixing(ONIndex6M,I875,TRUE,_xll.ohTrigger(RecalcTrigger,Trigger6M)),NA())</f>
        <v>1.6236576556689641E-2</v>
      </c>
      <c r="Q875" s="145">
        <f>IFERROR(_xll.qlIndexFixing(ONIndex1Y,I875,TRUE,_xll.ohTrigger(RecalcTrigger,Trigger1Y)),NA())</f>
        <v>1.7090426658432634E-2</v>
      </c>
    </row>
    <row r="876" spans="2:17" x14ac:dyDescent="0.2">
      <c r="B876" s="39" t="s">
        <v>42</v>
      </c>
      <c r="D876" s="42">
        <f>_xll.qlCalendarAdvance(Calendar,$D875,B876,"f",FALSE)</f>
        <v>45958</v>
      </c>
      <c r="E876" s="139">
        <f>_xll.qlInterestRateIndexValueDate(IndexON,D876)</f>
        <v>45958</v>
      </c>
      <c r="F876" s="155">
        <f>IFERROR(_xll.qlIndexFixing(IndexON,D876,TRUE,_xll.ohTrigger(RecalcTrigger,TriggerON)),NA())</f>
        <v>1.4997733778727707E-2</v>
      </c>
      <c r="H876" s="42">
        <f>_xll.qlCalendarAdvance(Calendar,$H875,B876,"f",FALSE)</f>
        <v>45958</v>
      </c>
      <c r="I876" s="139">
        <f>_xll.qlInterestRateIndexValueDate(Index1M,$H876)</f>
        <v>45960</v>
      </c>
      <c r="J876" s="144">
        <f>IFERROR(_xll.qlIndexFixing(Index1M,$H876,TRUE,_xll.ohTrigger(RecalcTrigger,Trigger1M)),NA())</f>
        <v>1.4794751201333058E-2</v>
      </c>
      <c r="K876" s="44">
        <f>IFERROR(_xll.qlIndexFixing(Index3M,H876,TRUE,_xll.ohTrigger(RecalcTrigger,Trigger3M)),NA())</f>
        <v>1.5749418263212349E-2</v>
      </c>
      <c r="L876" s="44">
        <f>IFERROR(_xll.qlIndexFixing(Index6M,$H876,TRUE,_xll.ohTrigger(RecalcTrigger,Trigger6M)),NA())</f>
        <v>1.6639982497938223E-2</v>
      </c>
      <c r="M876" s="145">
        <f>IFERROR(_xll.qlIndexFixing(Index1Y,$H876,TRUE,_xll.ohTrigger(RecalcTrigger,Trigger1Y)),NA())</f>
        <v>1.776424761751761E-2</v>
      </c>
      <c r="N876" s="144">
        <f>IFERROR(_xll.qlIndexFixing(ONIndex1M,I876,TRUE,_xll.ohTrigger(RecalcTrigger,Trigger1M)),NA())</f>
        <v>1.4735153031422143E-2</v>
      </c>
      <c r="O876" s="44">
        <f>IFERROR(_xll.qlIndexFixing(ONIndex3M,I876,TRUE,_xll.ohTrigger(RecalcTrigger,Trigger3M)),NA())</f>
        <v>1.5536838882566073E-2</v>
      </c>
      <c r="P876" s="44">
        <f>IFERROR(_xll.qlIndexFixing(ONIndex6M,I876,TRUE,_xll.ohTrigger(RecalcTrigger,Trigger6M)),NA())</f>
        <v>1.6263811392196459E-2</v>
      </c>
      <c r="Q876" s="145">
        <f>IFERROR(_xll.qlIndexFixing(ONIndex1Y,I876,TRUE,_xll.ohTrigger(RecalcTrigger,Trigger1Y)),NA())</f>
        <v>1.7114322073119581E-2</v>
      </c>
    </row>
    <row r="877" spans="2:17" x14ac:dyDescent="0.2">
      <c r="B877" s="39" t="s">
        <v>42</v>
      </c>
      <c r="D877" s="42">
        <f>_xll.qlCalendarAdvance(Calendar,$D876,B877,"f",FALSE)</f>
        <v>45965</v>
      </c>
      <c r="E877" s="139">
        <f>_xll.qlInterestRateIndexValueDate(IndexON,D877)</f>
        <v>45965</v>
      </c>
      <c r="F877" s="155">
        <f>IFERROR(_xll.qlIndexFixing(IndexON,D877,TRUE,_xll.ohTrigger(RecalcTrigger,TriggerON)),NA())</f>
        <v>1.502344909972031E-2</v>
      </c>
      <c r="H877" s="42">
        <f>_xll.qlCalendarAdvance(Calendar,$H876,B877,"f",FALSE)</f>
        <v>45965</v>
      </c>
      <c r="I877" s="139">
        <f>_xll.qlInterestRateIndexValueDate(Index1M,$H877)</f>
        <v>45967</v>
      </c>
      <c r="J877" s="144">
        <f>IFERROR(_xll.qlIndexFixing(Index1M,$H877,TRUE,_xll.ohTrigger(RecalcTrigger,Trigger1M)),NA())</f>
        <v>1.4839013640902399E-2</v>
      </c>
      <c r="K877" s="44">
        <f>IFERROR(_xll.qlIndexFixing(Index3M,H877,TRUE,_xll.ohTrigger(RecalcTrigger,Trigger3M)),NA())</f>
        <v>1.5779587639238448E-2</v>
      </c>
      <c r="L877" s="44">
        <f>IFERROR(_xll.qlIndexFixing(Index6M,$H877,TRUE,_xll.ohTrigger(RecalcTrigger,Trigger6M)),NA())</f>
        <v>1.6662022550210067E-2</v>
      </c>
      <c r="M877" s="145">
        <f>IFERROR(_xll.qlIndexFixing(Index1Y,$H877,TRUE,_xll.ohTrigger(RecalcTrigger,Trigger1Y)),NA())</f>
        <v>1.7782144219374629E-2</v>
      </c>
      <c r="N877" s="144">
        <f>IFERROR(_xll.qlIndexFixing(ONIndex1M,I877,TRUE,_xll.ohTrigger(RecalcTrigger,Trigger1M)),NA())</f>
        <v>1.4771000176194704E-2</v>
      </c>
      <c r="O877" s="44">
        <f>IFERROR(_xll.qlIndexFixing(ONIndex3M,I877,TRUE,_xll.ohTrigger(RecalcTrigger,Trigger3M)),NA())</f>
        <v>1.5568276699076122E-2</v>
      </c>
      <c r="P877" s="44">
        <f>IFERROR(_xll.qlIndexFixing(ONIndex6M,I877,TRUE,_xll.ohTrigger(RecalcTrigger,Trigger6M)),NA())</f>
        <v>1.6290745667806306E-2</v>
      </c>
      <c r="Q877" s="145">
        <f>IFERROR(_xll.qlIndexFixing(ONIndex1Y,I877,TRUE,_xll.ohTrigger(RecalcTrigger,Trigger1Y)),NA())</f>
        <v>1.7137855146689418E-2</v>
      </c>
    </row>
    <row r="878" spans="2:17" x14ac:dyDescent="0.2">
      <c r="B878" s="39" t="s">
        <v>42</v>
      </c>
      <c r="D878" s="42">
        <f>_xll.qlCalendarAdvance(Calendar,$D877,B878,"f",FALSE)</f>
        <v>45972</v>
      </c>
      <c r="E878" s="139">
        <f>_xll.qlInterestRateIndexValueDate(IndexON,D878)</f>
        <v>45972</v>
      </c>
      <c r="F878" s="155">
        <f>IFERROR(_xll.qlIndexFixing(IndexON,D878,TRUE,_xll.ohTrigger(RecalcTrigger,TriggerON)),NA())</f>
        <v>1.504849402337527E-2</v>
      </c>
      <c r="H878" s="42">
        <f>_xll.qlCalendarAdvance(Calendar,$H877,B878,"f",FALSE)</f>
        <v>45972</v>
      </c>
      <c r="I878" s="139">
        <f>_xll.qlInterestRateIndexValueDate(Index1M,$H878)</f>
        <v>45974</v>
      </c>
      <c r="J878" s="144">
        <f>IFERROR(_xll.qlIndexFixing(Index1M,$H878,TRUE,_xll.ohTrigger(RecalcTrigger,Trigger1M)),NA())</f>
        <v>1.4874600960890771E-2</v>
      </c>
      <c r="K878" s="44">
        <f>IFERROR(_xll.qlIndexFixing(Index3M,H878,TRUE,_xll.ohTrigger(RecalcTrigger,Trigger3M)),NA())</f>
        <v>1.5809518842664641E-2</v>
      </c>
      <c r="L878" s="44">
        <f>IFERROR(_xll.qlIndexFixing(Index6M,$H878,TRUE,_xll.ohTrigger(RecalcTrigger,Trigger6M)),NA())</f>
        <v>1.6685872365129958E-2</v>
      </c>
      <c r="M878" s="145">
        <f>IFERROR(_xll.qlIndexFixing(Index1Y,$H878,TRUE,_xll.ohTrigger(RecalcTrigger,Trigger1Y)),NA())</f>
        <v>1.7799819477791416E-2</v>
      </c>
      <c r="N878" s="144">
        <f>IFERROR(_xll.qlIndexFixing(ONIndex1M,I878,TRUE,_xll.ohTrigger(RecalcTrigger,Trigger1M)),NA())</f>
        <v>1.4806732175873805E-2</v>
      </c>
      <c r="O878" s="44">
        <f>IFERROR(_xll.qlIndexFixing(ONIndex3M,I878,TRUE,_xll.ohTrigger(RecalcTrigger,Trigger3M)),NA())</f>
        <v>1.5599485162969273E-2</v>
      </c>
      <c r="P878" s="44">
        <f>IFERROR(_xll.qlIndexFixing(ONIndex6M,I878,TRUE,_xll.ohTrigger(RecalcTrigger,Trigger6M)),NA())</f>
        <v>1.6317377777763653E-2</v>
      </c>
      <c r="Q878" s="145">
        <f>IFERROR(_xll.qlIndexFixing(ONIndex1Y,I878,TRUE,_xll.ohTrigger(RecalcTrigger,Trigger1Y)),NA())</f>
        <v>1.7161023855241098E-2</v>
      </c>
    </row>
    <row r="879" spans="2:17" x14ac:dyDescent="0.2">
      <c r="B879" s="39" t="s">
        <v>42</v>
      </c>
      <c r="D879" s="42">
        <f>_xll.qlCalendarAdvance(Calendar,$D878,B879,"f",FALSE)</f>
        <v>45979</v>
      </c>
      <c r="E879" s="139">
        <f>_xll.qlInterestRateIndexValueDate(IndexON,D879)</f>
        <v>45979</v>
      </c>
      <c r="F879" s="155">
        <f>IFERROR(_xll.qlIndexFixing(IndexON,D879,TRUE,_xll.ohTrigger(RecalcTrigger,TriggerON)),NA())</f>
        <v>1.5072864058724988E-2</v>
      </c>
      <c r="H879" s="42">
        <f>_xll.qlCalendarAdvance(Calendar,$H878,B879,"f",FALSE)</f>
        <v>45979</v>
      </c>
      <c r="I879" s="139">
        <f>_xll.qlInterestRateIndexValueDate(Index1M,$H879)</f>
        <v>45981</v>
      </c>
      <c r="J879" s="144">
        <f>IFERROR(_xll.qlIndexFixing(Index1M,$H879,TRUE,_xll.ohTrigger(RecalcTrigger,Trigger1M)),NA())</f>
        <v>1.4910072242452777E-2</v>
      </c>
      <c r="K879" s="44">
        <f>IFERROR(_xll.qlIndexFixing(Index3M,H879,TRUE,_xll.ohTrigger(RecalcTrigger,Trigger3M)),NA())</f>
        <v>1.5839210513998413E-2</v>
      </c>
      <c r="L879" s="44">
        <f>IFERROR(_xll.qlIndexFixing(Index6M,$H879,TRUE,_xll.ohTrigger(RecalcTrigger,Trigger6M)),NA())</f>
        <v>1.6709493910701676E-2</v>
      </c>
      <c r="M879" s="145">
        <f>IFERROR(_xll.qlIndexFixing(Index1Y,$H879,TRUE,_xll.ohTrigger(RecalcTrigger,Trigger1Y)),NA())</f>
        <v>1.7817276480723062E-2</v>
      </c>
      <c r="N879" s="144">
        <f>IFERROR(_xll.qlIndexFixing(ONIndex1M,I879,TRUE,_xll.ohTrigger(RecalcTrigger,Trigger1M)),NA())</f>
        <v>1.4842348707597708E-2</v>
      </c>
      <c r="O879" s="44">
        <f>IFERROR(_xll.qlIndexFixing(ONIndex3M,I879,TRUE,_xll.ohTrigger(RecalcTrigger,Trigger3M)),NA())</f>
        <v>1.5630463160736241E-2</v>
      </c>
      <c r="P879" s="44">
        <f>IFERROR(_xll.qlIndexFixing(ONIndex6M,I879,TRUE,_xll.ohTrigger(RecalcTrigger,Trigger6M)),NA())</f>
        <v>1.6343706116153101E-2</v>
      </c>
      <c r="Q879" s="145">
        <f>IFERROR(_xll.qlIndexFixing(ONIndex1Y,I879,TRUE,_xll.ohTrigger(RecalcTrigger,Trigger1Y)),NA())</f>
        <v>1.7183826174633765E-2</v>
      </c>
    </row>
    <row r="880" spans="2:17" x14ac:dyDescent="0.2">
      <c r="B880" s="39" t="s">
        <v>42</v>
      </c>
      <c r="D880" s="42">
        <f>_xll.qlCalendarAdvance(Calendar,$D879,B880,"f",FALSE)</f>
        <v>45986</v>
      </c>
      <c r="E880" s="139">
        <f>_xll.qlInterestRateIndexValueDate(IndexON,D880)</f>
        <v>45986</v>
      </c>
      <c r="F880" s="155">
        <f>IFERROR(_xll.qlIndexFixing(IndexON,D880,TRUE,_xll.ohTrigger(RecalcTrigger,TriggerON)),NA())</f>
        <v>1.5096554715281485E-2</v>
      </c>
      <c r="H880" s="42">
        <f>_xll.qlCalendarAdvance(Calendar,$H879,B880,"f",FALSE)</f>
        <v>45986</v>
      </c>
      <c r="I880" s="139">
        <f>_xll.qlInterestRateIndexValueDate(Index1M,$H880)</f>
        <v>45988</v>
      </c>
      <c r="J880" s="144">
        <f>IFERROR(_xll.qlIndexFixing(Index1M,$H880,TRUE,_xll.ohTrigger(RecalcTrigger,Trigger1M)),NA())</f>
        <v>1.4945417344445489E-2</v>
      </c>
      <c r="K880" s="44">
        <f>IFERROR(_xll.qlIndexFixing(Index3M,H880,TRUE,_xll.ohTrigger(RecalcTrigger,Trigger3M)),NA())</f>
        <v>1.5868661291855712E-2</v>
      </c>
      <c r="L880" s="44">
        <f>IFERROR(_xll.qlIndexFixing(Index6M,$H880,TRUE,_xll.ohTrigger(RecalcTrigger,Trigger6M)),NA())</f>
        <v>1.6732890775041538E-2</v>
      </c>
      <c r="M880" s="145">
        <f>IFERROR(_xll.qlIndexFixing(Index1Y,$H880,TRUE,_xll.ohTrigger(RecalcTrigger,Trigger1Y)),NA())</f>
        <v>1.7834518348052445E-2</v>
      </c>
      <c r="N880" s="144">
        <f>IFERROR(_xll.qlIndexFixing(ONIndex1M,I880,TRUE,_xll.ohTrigger(RecalcTrigger,Trigger1M)),NA())</f>
        <v>1.487784944842474E-2</v>
      </c>
      <c r="O880" s="44">
        <f>IFERROR(_xll.qlIndexFixing(ONIndex3M,I880,TRUE,_xll.ohTrigger(RecalcTrigger,Trigger3M)),NA())</f>
        <v>1.5661209578947677E-2</v>
      </c>
      <c r="P880" s="44">
        <f>IFERROR(_xll.qlIndexFixing(ONIndex6M,I880,TRUE,_xll.ohTrigger(RecalcTrigger,Trigger6M)),NA())</f>
        <v>1.6369729076979311E-2</v>
      </c>
      <c r="Q880" s="145">
        <f>IFERROR(_xll.qlIndexFixing(ONIndex1Y,I880,TRUE,_xll.ohTrigger(RecalcTrigger,Trigger1Y)),NA())</f>
        <v>1.7206260080566693E-2</v>
      </c>
    </row>
    <row r="881" spans="2:17" x14ac:dyDescent="0.2">
      <c r="B881" s="39" t="s">
        <v>42</v>
      </c>
      <c r="D881" s="42">
        <f>_xll.qlCalendarAdvance(Calendar,$D880,B881,"f",FALSE)</f>
        <v>45993</v>
      </c>
      <c r="E881" s="139">
        <f>_xll.qlInterestRateIndexValueDate(IndexON,D881)</f>
        <v>45993</v>
      </c>
      <c r="F881" s="155">
        <f>IFERROR(_xll.qlIndexFixing(IndexON,D881,TRUE,_xll.ohTrigger(RecalcTrigger,TriggerON)),NA())</f>
        <v>1.5119561502157097E-2</v>
      </c>
      <c r="H881" s="42">
        <f>_xll.qlCalendarAdvance(Calendar,$H880,B881,"f",FALSE)</f>
        <v>45993</v>
      </c>
      <c r="I881" s="139">
        <f>_xll.qlInterestRateIndexValueDate(Index1M,$H881)</f>
        <v>45995</v>
      </c>
      <c r="J881" s="144">
        <f>IFERROR(_xll.qlIndexFixing(Index1M,$H881,TRUE,_xll.ohTrigger(RecalcTrigger,Trigger1M)),NA())</f>
        <v>1.4980586691457631E-2</v>
      </c>
      <c r="K881" s="44">
        <f>IFERROR(_xll.qlIndexFixing(Index3M,H881,TRUE,_xll.ohTrigger(RecalcTrigger,Trigger3M)),NA())</f>
        <v>1.5893086819965596E-2</v>
      </c>
      <c r="L881" s="44">
        <f>IFERROR(_xll.qlIndexFixing(Index6M,$H881,TRUE,_xll.ohTrigger(RecalcTrigger,Trigger6M)),NA())</f>
        <v>1.6758037915278575E-2</v>
      </c>
      <c r="M881" s="145">
        <f>IFERROR(_xll.qlIndexFixing(Index1Y,$H881,TRUE,_xll.ohTrigger(RecalcTrigger,Trigger1Y)),NA())</f>
        <v>1.7851548231585395E-2</v>
      </c>
      <c r="N881" s="144">
        <f>IFERROR(_xll.qlIndexFixing(ONIndex1M,I881,TRUE,_xll.ohTrigger(RecalcTrigger,Trigger1M)),NA())</f>
        <v>1.4913234075573101E-2</v>
      </c>
      <c r="O881" s="44">
        <f>IFERROR(_xll.qlIndexFixing(ONIndex3M,I881,TRUE,_xll.ohTrigger(RecalcTrigger,Trigger3M)),NA())</f>
        <v>1.569172330401436E-2</v>
      </c>
      <c r="P881" s="44">
        <f>IFERROR(_xll.qlIndexFixing(ONIndex6M,I881,TRUE,_xll.ohTrigger(RecalcTrigger,Trigger6M)),NA())</f>
        <v>1.6395445054406821E-2</v>
      </c>
      <c r="Q881" s="145">
        <f>IFERROR(_xll.qlIndexFixing(ONIndex1Y,I881,TRUE,_xll.ohTrigger(RecalcTrigger,Trigger1Y)),NA())</f>
        <v>1.7228323549058899E-2</v>
      </c>
    </row>
    <row r="882" spans="2:17" x14ac:dyDescent="0.2">
      <c r="B882" s="39" t="s">
        <v>42</v>
      </c>
      <c r="D882" s="42">
        <f>_xll.qlCalendarAdvance(Calendar,$D881,B882,"f",FALSE)</f>
        <v>46000</v>
      </c>
      <c r="E882" s="139">
        <f>_xll.qlInterestRateIndexValueDate(IndexON,D882)</f>
        <v>46000</v>
      </c>
      <c r="F882" s="155">
        <f>IFERROR(_xll.qlIndexFixing(IndexON,D882,TRUE,_xll.ohTrigger(RecalcTrigger,TriggerON)),NA())</f>
        <v>1.5141879928624036E-2</v>
      </c>
      <c r="H882" s="42">
        <f>_xll.qlCalendarAdvance(Calendar,$H881,B882,"f",FALSE)</f>
        <v>46000</v>
      </c>
      <c r="I882" s="139">
        <f>_xll.qlInterestRateIndexValueDate(Index1M,$H882)</f>
        <v>46002</v>
      </c>
      <c r="J882" s="144">
        <f>IFERROR(_xll.qlIndexFixing(Index1M,$H882,TRUE,_xll.ohTrigger(RecalcTrigger,Trigger1M)),NA())</f>
        <v>1.5015520431653218E-2</v>
      </c>
      <c r="K882" s="44">
        <f>IFERROR(_xll.qlIndexFixing(Index3M,H882,TRUE,_xll.ohTrigger(RecalcTrigger,Trigger3M)),NA())</f>
        <v>1.5922084459305097E-2</v>
      </c>
      <c r="L882" s="44">
        <f>IFERROR(_xll.qlIndexFixing(Index6M,$H882,TRUE,_xll.ohTrigger(RecalcTrigger,Trigger6M)),NA())</f>
        <v>1.6780982397376146E-2</v>
      </c>
      <c r="M882" s="145">
        <f>IFERROR(_xll.qlIndexFixing(Index1Y,$H882,TRUE,_xll.ohTrigger(RecalcTrigger,Trigger1Y)),NA())</f>
        <v>1.7868369315047629E-2</v>
      </c>
      <c r="N882" s="144">
        <f>IFERROR(_xll.qlIndexFixing(ONIndex1M,I882,TRUE,_xll.ohTrigger(RecalcTrigger,Trigger1M)),NA())</f>
        <v>1.4948502266181052E-2</v>
      </c>
      <c r="O882" s="44">
        <f>IFERROR(_xll.qlIndexFixing(ONIndex3M,I882,TRUE,_xll.ohTrigger(RecalcTrigger,Trigger3M)),NA())</f>
        <v>1.5722003222427006E-2</v>
      </c>
      <c r="P882" s="44">
        <f>IFERROR(_xll.qlIndexFixing(ONIndex6M,I882,TRUE,_xll.ohTrigger(RecalcTrigger,Trigger6M)),NA())</f>
        <v>1.6420852442520228E-2</v>
      </c>
      <c r="Q882" s="145">
        <f>IFERROR(_xll.qlIndexFixing(ONIndex1Y,I882,TRUE,_xll.ohTrigger(RecalcTrigger,Trigger1Y)),NA())</f>
        <v>1.7250014555889592E-2</v>
      </c>
    </row>
    <row r="883" spans="2:17" x14ac:dyDescent="0.2">
      <c r="B883" s="39" t="s">
        <v>42</v>
      </c>
      <c r="D883" s="42">
        <f>_xll.qlCalendarAdvance(Calendar,$D882,B883,"f",FALSE)</f>
        <v>46007</v>
      </c>
      <c r="E883" s="139">
        <f>_xll.qlInterestRateIndexValueDate(IndexON,D883)</f>
        <v>46007</v>
      </c>
      <c r="F883" s="155">
        <f>IFERROR(_xll.qlIndexFixing(IndexON,D883,TRUE,_xll.ohTrigger(RecalcTrigger,TriggerON)),NA())</f>
        <v>1.5163505503954511E-2</v>
      </c>
      <c r="H883" s="42">
        <f>_xll.qlCalendarAdvance(Calendar,$H882,B883,"f",FALSE)</f>
        <v>46007</v>
      </c>
      <c r="I883" s="139">
        <f>_xll.qlInterestRateIndexValueDate(Index1M,$H883)</f>
        <v>46009</v>
      </c>
      <c r="J883" s="144">
        <f>IFERROR(_xll.qlIndexFixing(Index1M,$H883,TRUE,_xll.ohTrigger(RecalcTrigger,Trigger1M)),NA())</f>
        <v>1.505015821179484E-2</v>
      </c>
      <c r="K883" s="44">
        <f>IFERROR(_xll.qlIndexFixing(Index3M,H883,TRUE,_xll.ohTrigger(RecalcTrigger,Trigger3M)),NA())</f>
        <v>1.5950837298412068E-2</v>
      </c>
      <c r="L883" s="44">
        <f>IFERROR(_xll.qlIndexFixing(Index6M,$H883,TRUE,_xll.ohTrigger(RecalcTrigger,Trigger6M)),NA())</f>
        <v>1.6803713173559217E-2</v>
      </c>
      <c r="M883" s="145">
        <f>IFERROR(_xll.qlIndexFixing(Index1Y,$H883,TRUE,_xll.ohTrigger(RecalcTrigger,Trigger1Y)),NA())</f>
        <v>1.7884984814079945E-2</v>
      </c>
      <c r="N883" s="144">
        <f>IFERROR(_xll.qlIndexFixing(ONIndex1M,I883,TRUE,_xll.ohTrigger(RecalcTrigger,Trigger1M)),NA())</f>
        <v>1.4983652784277268E-2</v>
      </c>
      <c r="O883" s="44">
        <f>IFERROR(_xll.qlIndexFixing(ONIndex3M,I883,TRUE,_xll.ohTrigger(RecalcTrigger,Trigger3M)),NA())</f>
        <v>1.5752048210844194E-2</v>
      </c>
      <c r="P883" s="44">
        <f>IFERROR(_xll.qlIndexFixing(ONIndex6M,I883,TRUE,_xll.ohTrigger(RecalcTrigger,Trigger6M)),NA())</f>
        <v>1.6445950021974909E-2</v>
      </c>
      <c r="Q883" s="145">
        <f>IFERROR(_xll.qlIndexFixing(ONIndex1Y,I883,TRUE,_xll.ohTrigger(RecalcTrigger,Trigger1Y)),NA())</f>
        <v>1.7271331722801264E-2</v>
      </c>
    </row>
    <row r="884" spans="2:17" x14ac:dyDescent="0.2">
      <c r="B884" s="39" t="s">
        <v>42</v>
      </c>
      <c r="D884" s="42">
        <f>_xll.qlCalendarAdvance(Calendar,$D883,B884,"f",FALSE)</f>
        <v>46014</v>
      </c>
      <c r="E884" s="139">
        <f>_xll.qlInterestRateIndexValueDate(IndexON,D884)</f>
        <v>46014</v>
      </c>
      <c r="F884" s="155">
        <f>IFERROR(_xll.qlIndexFixing(IndexON,D884,TRUE,_xll.ohTrigger(RecalcTrigger,TriggerON)),NA())</f>
        <v>1.5184447598333151E-2</v>
      </c>
      <c r="H884" s="42">
        <f>_xll.qlCalendarAdvance(Calendar,$H883,B884,"f",FALSE)</f>
        <v>46014</v>
      </c>
      <c r="I884" s="139">
        <f>_xll.qlInterestRateIndexValueDate(Index1M,$H884)</f>
        <v>46020</v>
      </c>
      <c r="J884" s="144">
        <f>IFERROR(_xll.qlIndexFixing(Index1M,$H884,TRUE,_xll.ohTrigger(RecalcTrigger,Trigger1M)),NA())</f>
        <v>1.5101139086873504E-2</v>
      </c>
      <c r="K884" s="44">
        <f>IFERROR(_xll.qlIndexFixing(Index3M,H884,TRUE,_xll.ohTrigger(RecalcTrigger,Trigger3M)),NA())</f>
        <v>1.5997855836188513E-2</v>
      </c>
      <c r="L884" s="44">
        <f>IFERROR(_xll.qlIndexFixing(Index6M,$H884,TRUE,_xll.ohTrigger(RecalcTrigger,Trigger6M)),NA())</f>
        <v>1.6839009406530762E-2</v>
      </c>
      <c r="M884" s="145">
        <f>IFERROR(_xll.qlIndexFixing(Index1Y,$H884,TRUE,_xll.ohTrigger(RecalcTrigger,Trigger1Y)),NA())</f>
        <v>1.7910687019637238E-2</v>
      </c>
      <c r="N884" s="144">
        <f>IFERROR(_xll.qlIndexFixing(ONIndex1M,I884,TRUE,_xll.ohTrigger(RecalcTrigger,Trigger1M)),NA())</f>
        <v>1.5031209512272881E-2</v>
      </c>
      <c r="O884" s="44">
        <f>IFERROR(_xll.qlIndexFixing(ONIndex3M,I884,TRUE,_xll.ohTrigger(RecalcTrigger,Trigger3M)),NA())</f>
        <v>1.579278861765232E-2</v>
      </c>
      <c r="P884" s="44">
        <f>IFERROR(_xll.qlIndexFixing(ONIndex6M,I884,TRUE,_xll.ohTrigger(RecalcTrigger,Trigger6M)),NA())</f>
        <v>1.6480004274312954E-2</v>
      </c>
      <c r="Q884" s="145">
        <f>IFERROR(_xll.qlIndexFixing(ONIndex1Y,I884,TRUE,_xll.ohTrigger(RecalcTrigger,Trigger1Y)),NA())</f>
        <v>1.7300267863324947E-2</v>
      </c>
    </row>
    <row r="885" spans="2:17" x14ac:dyDescent="0.2">
      <c r="B885" s="39" t="s">
        <v>42</v>
      </c>
      <c r="D885" s="42">
        <f>_xll.qlCalendarAdvance(Calendar,$D884,B885,"f",FALSE)</f>
        <v>46021</v>
      </c>
      <c r="E885" s="139">
        <f>_xll.qlInterestRateIndexValueDate(IndexON,D885)</f>
        <v>46021</v>
      </c>
      <c r="F885" s="155">
        <f>IFERROR(_xll.qlIndexFixing(IndexON,D885,TRUE,_xll.ohTrigger(RecalcTrigger,TriggerON)),NA())</f>
        <v>1.5205091027379325E-2</v>
      </c>
      <c r="H885" s="42">
        <f>_xll.qlCalendarAdvance(Calendar,$H884,B885,"f",FALSE)</f>
        <v>46021</v>
      </c>
      <c r="I885" s="139">
        <f>_xll.qlInterestRateIndexValueDate(Index1M,$H885)</f>
        <v>46024</v>
      </c>
      <c r="J885" s="144">
        <f>IFERROR(_xll.qlIndexFixing(Index1M,$H885,TRUE,_xll.ohTrigger(RecalcTrigger,Trigger1M)),NA())</f>
        <v>1.5120440075848316E-2</v>
      </c>
      <c r="K885" s="44">
        <f>IFERROR(_xll.qlIndexFixing(Index3M,H885,TRUE,_xll.ohTrigger(RecalcTrigger,Trigger3M)),NA())</f>
        <v>1.6011619955368595E-2</v>
      </c>
      <c r="L885" s="44">
        <f>IFERROR(_xll.qlIndexFixing(Index6M,$H885,TRUE,_xll.ohTrigger(RecalcTrigger,Trigger6M)),NA())</f>
        <v>1.6849803439156246E-2</v>
      </c>
      <c r="M885" s="145">
        <f>IFERROR(_xll.qlIndexFixing(Index1Y,$H885,TRUE,_xll.ohTrigger(RecalcTrigger,Trigger1Y)),NA())</f>
        <v>1.7922843452400708E-2</v>
      </c>
      <c r="N885" s="144">
        <f>IFERROR(_xll.qlIndexFixing(ONIndex1M,I885,TRUE,_xll.ohTrigger(RecalcTrigger,Trigger1M)),NA())</f>
        <v>1.5057921301693256E-2</v>
      </c>
      <c r="O885" s="44">
        <f>IFERROR(_xll.qlIndexFixing(ONIndex3M,I885,TRUE,_xll.ohTrigger(RecalcTrigger,Trigger3M)),NA())</f>
        <v>1.5815626929374105E-2</v>
      </c>
      <c r="P885" s="44">
        <f>IFERROR(_xll.qlIndexFixing(ONIndex6M,I885,TRUE,_xll.ohTrigger(RecalcTrigger,Trigger6M)),NA())</f>
        <v>1.6498957725161745E-2</v>
      </c>
      <c r="Q885" s="145">
        <f>IFERROR(_xll.qlIndexFixing(ONIndex1Y,I885,TRUE,_xll.ohTrigger(RecalcTrigger,Trigger1Y)),NA())</f>
        <v>1.7316207321478316E-2</v>
      </c>
    </row>
    <row r="886" spans="2:17" x14ac:dyDescent="0.2">
      <c r="B886" s="39" t="s">
        <v>42</v>
      </c>
      <c r="D886" s="42">
        <f>_xll.qlCalendarAdvance(Calendar,$D885,B886,"f",FALSE)</f>
        <v>46028</v>
      </c>
      <c r="E886" s="139">
        <f>_xll.qlInterestRateIndexValueDate(IndexON,D886)</f>
        <v>46028</v>
      </c>
      <c r="F886" s="155">
        <f>IFERROR(_xll.qlIndexFixing(IndexON,D886,TRUE,_xll.ohTrigger(RecalcTrigger,TriggerON)),NA())</f>
        <v>1.5225615922922486E-2</v>
      </c>
      <c r="H886" s="42">
        <f>_xll.qlCalendarAdvance(Calendar,$H885,B886,"f",FALSE)</f>
        <v>46028</v>
      </c>
      <c r="I886" s="139">
        <f>_xll.qlInterestRateIndexValueDate(Index1M,$H886)</f>
        <v>46030</v>
      </c>
      <c r="J886" s="144">
        <f>IFERROR(_xll.qlIndexFixing(Index1M,$H886,TRUE,_xll.ohTrigger(RecalcTrigger,Trigger1M)),NA())</f>
        <v>1.5151825779864125E-2</v>
      </c>
      <c r="K886" s="44">
        <f>IFERROR(_xll.qlIndexFixing(Index3M,H886,TRUE,_xll.ohTrigger(RecalcTrigger,Trigger3M)),NA())</f>
        <v>1.6035613814743499E-2</v>
      </c>
      <c r="L886" s="44">
        <f>IFERROR(_xll.qlIndexFixing(Index6M,$H886,TRUE,_xll.ohTrigger(RecalcTrigger,Trigger6M)),NA())</f>
        <v>1.6868748742896632E-2</v>
      </c>
      <c r="M886" s="145">
        <f>IFERROR(_xll.qlIndexFixing(Index1Y,$H886,TRUE,_xll.ohTrigger(RecalcTrigger,Trigger1Y)),NA())</f>
        <v>1.7933625811738546E-2</v>
      </c>
      <c r="N886" s="144">
        <f>IFERROR(_xll.qlIndexFixing(ONIndex1M,I886,TRUE,_xll.ohTrigger(RecalcTrigger,Trigger1M)),NA())</f>
        <v>1.5087127201951489E-2</v>
      </c>
      <c r="O886" s="44">
        <f>IFERROR(_xll.qlIndexFixing(ONIndex3M,I886,TRUE,_xll.ohTrigger(RecalcTrigger,Trigger3M)),NA())</f>
        <v>1.5840748685169714E-2</v>
      </c>
      <c r="P886" s="44">
        <f>IFERROR(_xll.qlIndexFixing(ONIndex6M,I886,TRUE,_xll.ohTrigger(RecalcTrigger,Trigger6M)),NA())</f>
        <v>1.6519904685248221E-2</v>
      </c>
      <c r="Q886" s="145">
        <f>IFERROR(_xll.qlIndexFixing(ONIndex1Y,I886,TRUE,_xll.ohTrigger(RecalcTrigger,Trigger1Y)),NA())</f>
        <v>1.7333916772104274E-2</v>
      </c>
    </row>
    <row r="887" spans="2:17" x14ac:dyDescent="0.2">
      <c r="B887" s="39" t="s">
        <v>42</v>
      </c>
      <c r="D887" s="42">
        <f>_xll.qlCalendarAdvance(Calendar,$D886,B887,"f",FALSE)</f>
        <v>46035</v>
      </c>
      <c r="E887" s="139">
        <f>_xll.qlInterestRateIndexValueDate(IndexON,D887)</f>
        <v>46035</v>
      </c>
      <c r="F887" s="155">
        <f>IFERROR(_xll.qlIndexFixing(IndexON,D887,TRUE,_xll.ohTrigger(RecalcTrigger,TriggerON)),NA())</f>
        <v>1.5246022747152921E-2</v>
      </c>
      <c r="H887" s="42">
        <f>_xll.qlCalendarAdvance(Calendar,$H886,B887,"f",FALSE)</f>
        <v>46035</v>
      </c>
      <c r="I887" s="139">
        <f>_xll.qlInterestRateIndexValueDate(Index1M,$H887)</f>
        <v>46037</v>
      </c>
      <c r="J887" s="144">
        <f>IFERROR(_xll.qlIndexFixing(Index1M,$H887,TRUE,_xll.ohTrigger(RecalcTrigger,Trigger1M)),NA())</f>
        <v>1.5184922816515456E-2</v>
      </c>
      <c r="K887" s="44">
        <f>IFERROR(_xll.qlIndexFixing(Index3M,H887,TRUE,_xll.ohTrigger(RecalcTrigger,Trigger3M)),NA())</f>
        <v>1.6063374691499988E-2</v>
      </c>
      <c r="L887" s="44">
        <f>IFERROR(_xll.qlIndexFixing(Index6M,$H887,TRUE,_xll.ohTrigger(RecalcTrigger,Trigger6M)),NA())</f>
        <v>1.6890657146887492E-2</v>
      </c>
      <c r="M887" s="145">
        <f>IFERROR(_xll.qlIndexFixing(Index1Y,$H887,TRUE,_xll.ohTrigger(RecalcTrigger,Trigger1Y)),NA())</f>
        <v>1.794944334338007E-2</v>
      </c>
      <c r="N887" s="144">
        <f>IFERROR(_xll.qlIndexFixing(ONIndex1M,I887,TRUE,_xll.ohTrigger(RecalcTrigger,Trigger1M)),NA())</f>
        <v>1.5120835323125803E-2</v>
      </c>
      <c r="O887" s="44">
        <f>IFERROR(_xll.qlIndexFixing(ONIndex3M,I887,TRUE,_xll.ohTrigger(RecalcTrigger,Trigger3M)),NA())</f>
        <v>1.586983229572958E-2</v>
      </c>
      <c r="P887" s="44">
        <f>IFERROR(_xll.qlIndexFixing(ONIndex6M,I887,TRUE,_xll.ohTrigger(RecalcTrigger,Trigger6M)),NA())</f>
        <v>1.6544157038973495E-2</v>
      </c>
      <c r="Q887" s="145">
        <f>IFERROR(_xll.qlIndexFixing(ONIndex1Y,I887,TRUE,_xll.ohTrigger(RecalcTrigger,Trigger1Y)),NA())</f>
        <v>1.7354403390745787E-2</v>
      </c>
    </row>
    <row r="888" spans="2:17" x14ac:dyDescent="0.2">
      <c r="B888" s="39" t="s">
        <v>42</v>
      </c>
      <c r="D888" s="42">
        <f>_xll.qlCalendarAdvance(Calendar,$D887,B888,"f",FALSE)</f>
        <v>46042</v>
      </c>
      <c r="E888" s="139">
        <f>_xll.qlInterestRateIndexValueDate(IndexON,D888)</f>
        <v>46042</v>
      </c>
      <c r="F888" s="155">
        <f>IFERROR(_xll.qlIndexFixing(IndexON,D888,TRUE,_xll.ohTrigger(RecalcTrigger,TriggerON)),NA())</f>
        <v>1.5266311962420787E-2</v>
      </c>
      <c r="H888" s="42">
        <f>_xll.qlCalendarAdvance(Calendar,$H887,B888,"f",FALSE)</f>
        <v>46042</v>
      </c>
      <c r="I888" s="139">
        <f>_xll.qlInterestRateIndexValueDate(Index1M,$H888)</f>
        <v>46044</v>
      </c>
      <c r="J888" s="144">
        <f>IFERROR(_xll.qlIndexFixing(Index1M,$H888,TRUE,_xll.ohTrigger(RecalcTrigger,Trigger1M)),NA())</f>
        <v>1.5217619113168102E-2</v>
      </c>
      <c r="K888" s="44">
        <f>IFERROR(_xll.qlIndexFixing(Index3M,H888,TRUE,_xll.ohTrigger(RecalcTrigger,Trigger3M)),NA())</f>
        <v>1.6090884672737005E-2</v>
      </c>
      <c r="L888" s="44">
        <f>IFERROR(_xll.qlIndexFixing(Index6M,$H888,TRUE,_xll.ohTrigger(RecalcTrigger,Trigger6M)),NA())</f>
        <v>1.6912355523512241E-2</v>
      </c>
      <c r="M888" s="145">
        <f>IFERROR(_xll.qlIndexFixing(Index1Y,$H888,TRUE,_xll.ohTrigger(RecalcTrigger,Trigger1Y)),NA())</f>
        <v>1.7965065130777325E-2</v>
      </c>
      <c r="N888" s="144">
        <f>IFERROR(_xll.qlIndexFixing(ONIndex1M,I888,TRUE,_xll.ohTrigger(RecalcTrigger,Trigger1M)),NA())</f>
        <v>1.5154147420446407E-2</v>
      </c>
      <c r="O888" s="44">
        <f>IFERROR(_xll.qlIndexFixing(ONIndex3M,I888,TRUE,_xll.ohTrigger(RecalcTrigger,Trigger3M)),NA())</f>
        <v>1.5898672402032688E-2</v>
      </c>
      <c r="P888" s="44">
        <f>IFERROR(_xll.qlIndexFixing(ONIndex6M,I888,TRUE,_xll.ohTrigger(RecalcTrigger,Trigger6M)),NA())</f>
        <v>1.6568208728893197E-2</v>
      </c>
      <c r="Q888" s="145">
        <f>IFERROR(_xll.qlIndexFixing(ONIndex1Y,I888,TRUE,_xll.ohTrigger(RecalcTrigger,Trigger1Y)),NA())</f>
        <v>1.7374701798500425E-2</v>
      </c>
    </row>
    <row r="889" spans="2:17" x14ac:dyDescent="0.2">
      <c r="B889" s="39" t="s">
        <v>42</v>
      </c>
      <c r="D889" s="42">
        <f>_xll.qlCalendarAdvance(Calendar,$D888,B889,"f",FALSE)</f>
        <v>46049</v>
      </c>
      <c r="E889" s="139">
        <f>_xll.qlInterestRateIndexValueDate(IndexON,D889)</f>
        <v>46049</v>
      </c>
      <c r="F889" s="155">
        <f>IFERROR(_xll.qlIndexFixing(IndexON,D889,TRUE,_xll.ohTrigger(RecalcTrigger,TriggerON)),NA())</f>
        <v>1.5286484030676561E-2</v>
      </c>
      <c r="H889" s="42">
        <f>_xll.qlCalendarAdvance(Calendar,$H888,B889,"f",FALSE)</f>
        <v>46049</v>
      </c>
      <c r="I889" s="139">
        <f>_xll.qlInterestRateIndexValueDate(Index1M,$H889)</f>
        <v>46051</v>
      </c>
      <c r="J889" s="144">
        <f>IFERROR(_xll.qlIndexFixing(Index1M,$H889,TRUE,_xll.ohTrigger(RecalcTrigger,Trigger1M)),NA())</f>
        <v>1.5242121671996218E-2</v>
      </c>
      <c r="K889" s="44">
        <f>IFERROR(_xll.qlIndexFixing(Index3M,H889,TRUE,_xll.ohTrigger(RecalcTrigger,Trigger3M)),NA())</f>
        <v>1.6118142610477726E-2</v>
      </c>
      <c r="L889" s="44">
        <f>IFERROR(_xll.qlIndexFixing(Index6M,$H889,TRUE,_xll.ohTrigger(RecalcTrigger,Trigger6M)),NA())</f>
        <v>1.6933843222570105E-2</v>
      </c>
      <c r="M889" s="145">
        <f>IFERROR(_xll.qlIndexFixing(Index1Y,$H889,TRUE,_xll.ohTrigger(RecalcTrigger,Trigger1Y)),NA())</f>
        <v>1.7980492582430594E-2</v>
      </c>
      <c r="N889" s="144">
        <f>IFERROR(_xll.qlIndexFixing(ONIndex1M,I889,TRUE,_xll.ohTrigger(RecalcTrigger,Trigger1M)),NA())</f>
        <v>1.518706088527999E-2</v>
      </c>
      <c r="O889" s="44">
        <f>IFERROR(_xll.qlIndexFixing(ONIndex3M,I889,TRUE,_xll.ohTrigger(RecalcTrigger,Trigger3M)),NA())</f>
        <v>1.5927267865629702E-2</v>
      </c>
      <c r="P889" s="44">
        <f>IFERROR(_xll.qlIndexFixing(ONIndex6M,I889,TRUE,_xll.ohTrigger(RecalcTrigger,Trigger6M)),NA())</f>
        <v>1.6592059116877778E-2</v>
      </c>
      <c r="Q889" s="145">
        <f>IFERROR(_xll.qlIndexFixing(ONIndex1Y,I889,TRUE,_xll.ohTrigger(RecalcTrigger,Trigger1Y)),NA())</f>
        <v>1.7394811588173908E-2</v>
      </c>
    </row>
    <row r="890" spans="2:17" x14ac:dyDescent="0.2">
      <c r="B890" s="39" t="s">
        <v>42</v>
      </c>
      <c r="D890" s="42">
        <f>_xll.qlCalendarAdvance(Calendar,$D889,B890,"f",FALSE)</f>
        <v>46056</v>
      </c>
      <c r="E890" s="139">
        <f>_xll.qlInterestRateIndexValueDate(IndexON,D890)</f>
        <v>46056</v>
      </c>
      <c r="F890" s="155">
        <f>IFERROR(_xll.qlIndexFixing(IndexON,D890,TRUE,_xll.ohTrigger(RecalcTrigger,TriggerON)),NA())</f>
        <v>1.5306539414110532E-2</v>
      </c>
      <c r="H890" s="42">
        <f>_xll.qlCalendarAdvance(Calendar,$H889,B890,"f",FALSE)</f>
        <v>46056</v>
      </c>
      <c r="I890" s="139">
        <f>_xll.qlInterestRateIndexValueDate(Index1M,$H890)</f>
        <v>46058</v>
      </c>
      <c r="J890" s="144">
        <f>IFERROR(_xll.qlIndexFixing(Index1M,$H890,TRUE,_xll.ohTrigger(RecalcTrigger,Trigger1M)),NA())</f>
        <v>1.5271518067142394E-2</v>
      </c>
      <c r="K890" s="44">
        <f>IFERROR(_xll.qlIndexFixing(Index3M,H890,TRUE,_xll.ohTrigger(RecalcTrigger,Trigger3M)),NA())</f>
        <v>1.6142904135518877E-2</v>
      </c>
      <c r="L890" s="44">
        <f>IFERROR(_xll.qlIndexFixing(Index6M,$H890,TRUE,_xll.ohTrigger(RecalcTrigger,Trigger6M)),NA())</f>
        <v>1.6955119593900943E-2</v>
      </c>
      <c r="M890" s="145">
        <f>IFERROR(_xll.qlIndexFixing(Index1Y,$H890,TRUE,_xll.ohTrigger(RecalcTrigger,Trigger1Y)),NA())</f>
        <v>1.7995727120677405E-2</v>
      </c>
      <c r="N890" s="144">
        <f>IFERROR(_xll.qlIndexFixing(ONIndex1M,I890,TRUE,_xll.ohTrigger(RecalcTrigger,Trigger1M)),NA())</f>
        <v>1.5219573108753437E-2</v>
      </c>
      <c r="O890" s="44">
        <f>IFERROR(_xll.qlIndexFixing(ONIndex3M,I890,TRUE,_xll.ohTrigger(RecalcTrigger,Trigger3M)),NA())</f>
        <v>1.595561754823116E-2</v>
      </c>
      <c r="P890" s="44">
        <f>IFERROR(_xll.qlIndexFixing(ONIndex6M,I890,TRUE,_xll.ohTrigger(RecalcTrigger,Trigger6M)),NA())</f>
        <v>1.6615707565277305E-2</v>
      </c>
      <c r="Q890" s="145">
        <f>IFERROR(_xll.qlIndexFixing(ONIndex1Y,I890,TRUE,_xll.ohTrigger(RecalcTrigger,Trigger1Y)),NA())</f>
        <v>1.7414732352492024E-2</v>
      </c>
    </row>
    <row r="891" spans="2:17" x14ac:dyDescent="0.2">
      <c r="B891" s="39" t="s">
        <v>42</v>
      </c>
      <c r="D891" s="42">
        <f>_xll.qlCalendarAdvance(Calendar,$D890,B891,"f",FALSE)</f>
        <v>46063</v>
      </c>
      <c r="E891" s="139">
        <f>_xll.qlInterestRateIndexValueDate(IndexON,D891)</f>
        <v>46063</v>
      </c>
      <c r="F891" s="155">
        <f>IFERROR(_xll.qlIndexFixing(IndexON,D891,TRUE,_xll.ohTrigger(RecalcTrigger,TriggerON)),NA())</f>
        <v>1.5326478574912983E-2</v>
      </c>
      <c r="H891" s="42">
        <f>_xll.qlCalendarAdvance(Calendar,$H890,B891,"f",FALSE)</f>
        <v>46063</v>
      </c>
      <c r="I891" s="139">
        <f>_xll.qlInterestRateIndexValueDate(Index1M,$H891)</f>
        <v>46065</v>
      </c>
      <c r="J891" s="144">
        <f>IFERROR(_xll.qlIndexFixing(Index1M,$H891,TRUE,_xll.ohTrigger(RecalcTrigger,Trigger1M)),NA())</f>
        <v>1.530310862629098E-2</v>
      </c>
      <c r="K891" s="44">
        <f>IFERROR(_xll.qlIndexFixing(Index3M,H891,TRUE,_xll.ohTrigger(RecalcTrigger,Trigger3M)),NA())</f>
        <v>1.616967172286014E-2</v>
      </c>
      <c r="L891" s="44">
        <f>IFERROR(_xll.qlIndexFixing(Index6M,$H891,TRUE,_xll.ohTrigger(RecalcTrigger,Trigger6M)),NA())</f>
        <v>1.6976183987381696E-2</v>
      </c>
      <c r="M891" s="145">
        <f>IFERROR(_xll.qlIndexFixing(Index1Y,$H891,TRUE,_xll.ohTrigger(RecalcTrigger,Trigger1Y)),NA())</f>
        <v>1.8010770181691903E-2</v>
      </c>
      <c r="N891" s="144">
        <f>IFERROR(_xll.qlIndexFixing(ONIndex1M,I891,TRUE,_xll.ohTrigger(RecalcTrigger,Trigger1M)),NA())</f>
        <v>1.5251681482073565E-2</v>
      </c>
      <c r="O891" s="44">
        <f>IFERROR(_xll.qlIndexFixing(ONIndex3M,I891,TRUE,_xll.ohTrigger(RecalcTrigger,Trigger3M)),NA())</f>
        <v>1.5983720311387728E-2</v>
      </c>
      <c r="P891" s="44">
        <f>IFERROR(_xll.qlIndexFixing(ONIndex6M,I891,TRUE,_xll.ohTrigger(RecalcTrigger,Trigger6M)),NA())</f>
        <v>1.6639153435802356E-2</v>
      </c>
      <c r="Q891" s="145">
        <f>IFERROR(_xll.qlIndexFixing(ONIndex1Y,I891,TRUE,_xll.ohTrigger(RecalcTrigger,Trigger1Y)),NA())</f>
        <v>1.7434463684420365E-2</v>
      </c>
    </row>
    <row r="892" spans="2:17" x14ac:dyDescent="0.2">
      <c r="B892" s="39" t="s">
        <v>42</v>
      </c>
      <c r="D892" s="42">
        <f>_xll.qlCalendarAdvance(Calendar,$D891,B892,"f",FALSE)</f>
        <v>46070</v>
      </c>
      <c r="E892" s="139">
        <f>_xll.qlInterestRateIndexValueDate(IndexON,D892)</f>
        <v>46070</v>
      </c>
      <c r="F892" s="155">
        <f>IFERROR(_xll.qlIndexFixing(IndexON,D892,TRUE,_xll.ohTrigger(RecalcTrigger,TriggerON)),NA())</f>
        <v>1.5346301975274201E-2</v>
      </c>
      <c r="H892" s="42">
        <f>_xll.qlCalendarAdvance(Calendar,$H891,B892,"f",FALSE)</f>
        <v>46070</v>
      </c>
      <c r="I892" s="139">
        <f>_xll.qlInterestRateIndexValueDate(Index1M,$H892)</f>
        <v>46072</v>
      </c>
      <c r="J892" s="144">
        <f>IFERROR(_xll.qlIndexFixing(Index1M,$H892,TRUE,_xll.ohTrigger(RecalcTrigger,Trigger1M)),NA())</f>
        <v>1.5334288789202573E-2</v>
      </c>
      <c r="K892" s="44">
        <f>IFERROR(_xll.qlIndexFixing(Index3M,H892,TRUE,_xll.ohTrigger(RecalcTrigger,Trigger3M)),NA())</f>
        <v>1.6196183914359404E-2</v>
      </c>
      <c r="L892" s="44">
        <f>IFERROR(_xll.qlIndexFixing(Index6M,$H892,TRUE,_xll.ohTrigger(RecalcTrigger,Trigger6M)),NA())</f>
        <v>1.6997035752930396E-2</v>
      </c>
      <c r="M892" s="145">
        <f>IFERROR(_xll.qlIndexFixing(Index1Y,$H892,TRUE,_xll.ohTrigger(RecalcTrigger,Trigger1Y)),NA())</f>
        <v>1.8025623215481321E-2</v>
      </c>
      <c r="N892" s="144">
        <f>IFERROR(_xll.qlIndexFixing(ONIndex1M,I892,TRUE,_xll.ohTrigger(RecalcTrigger,Trigger1M)),NA())</f>
        <v>1.5283383396447192E-2</v>
      </c>
      <c r="O892" s="44">
        <f>IFERROR(_xll.qlIndexFixing(ONIndex3M,I892,TRUE,_xll.ohTrigger(RecalcTrigger,Trigger3M)),NA())</f>
        <v>1.6011575017049751E-2</v>
      </c>
      <c r="P892" s="44">
        <f>IFERROR(_xll.qlIndexFixing(ONIndex6M,I892,TRUE,_xll.ohTrigger(RecalcTrigger,Trigger6M)),NA())</f>
        <v>1.6662396090483256E-2</v>
      </c>
      <c r="Q892" s="145">
        <f>IFERROR(_xll.qlIndexFixing(ONIndex1Y,I892,TRUE,_xll.ohTrigger(RecalcTrigger,Trigger1Y)),NA())</f>
        <v>1.7454005176684717E-2</v>
      </c>
    </row>
    <row r="893" spans="2:17" x14ac:dyDescent="0.2">
      <c r="B893" s="39" t="s">
        <v>42</v>
      </c>
      <c r="D893" s="42">
        <f>_xll.qlCalendarAdvance(Calendar,$D892,B893,"f",FALSE)</f>
        <v>46077</v>
      </c>
      <c r="E893" s="139">
        <f>_xll.qlInterestRateIndexValueDate(IndexON,D893)</f>
        <v>46077</v>
      </c>
      <c r="F893" s="155">
        <f>IFERROR(_xll.qlIndexFixing(IndexON,D893,TRUE,_xll.ohTrigger(RecalcTrigger,TriggerON)),NA())</f>
        <v>1.5366010077384473E-2</v>
      </c>
      <c r="H893" s="42">
        <f>_xll.qlCalendarAdvance(Calendar,$H892,B893,"f",FALSE)</f>
        <v>46077</v>
      </c>
      <c r="I893" s="139">
        <f>_xll.qlInterestRateIndexValueDate(Index1M,$H893)</f>
        <v>46079</v>
      </c>
      <c r="J893" s="144">
        <f>IFERROR(_xll.qlIndexFixing(Index1M,$H893,TRUE,_xll.ohTrigger(RecalcTrigger,Trigger1M)),NA())</f>
        <v>1.5365055941197272E-2</v>
      </c>
      <c r="K893" s="44">
        <f>IFERROR(_xll.qlIndexFixing(Index3M,H893,TRUE,_xll.ohTrigger(RecalcTrigger,Trigger3M)),NA())</f>
        <v>1.6222439562215706E-2</v>
      </c>
      <c r="L893" s="44">
        <f>IFERROR(_xll.qlIndexFixing(Index6M,$H893,TRUE,_xll.ohTrigger(RecalcTrigger,Trigger6M)),NA())</f>
        <v>1.7017674240507017E-2</v>
      </c>
      <c r="M893" s="145">
        <f>IFERROR(_xll.qlIndexFixing(Index1Y,$H893,TRUE,_xll.ohTrigger(RecalcTrigger,Trigger1Y)),NA())</f>
        <v>1.8040287685885996E-2</v>
      </c>
      <c r="N893" s="144">
        <f>IFERROR(_xll.qlIndexFixing(ONIndex1M,I893,TRUE,_xll.ohTrigger(RecalcTrigger,Trigger1M)),NA())</f>
        <v>1.5314676243081138E-2</v>
      </c>
      <c r="O893" s="44">
        <f>IFERROR(_xll.qlIndexFixing(ONIndex3M,I893,TRUE,_xll.ohTrigger(RecalcTrigger,Trigger3M)),NA())</f>
        <v>1.6039180526528085E-2</v>
      </c>
      <c r="P893" s="44">
        <f>IFERROR(_xll.qlIndexFixing(ONIndex6M,I893,TRUE,_xll.ohTrigger(RecalcTrigger,Trigger6M)),NA())</f>
        <v>1.6685434891430262E-2</v>
      </c>
      <c r="Q893" s="145">
        <f>IFERROR(_xll.qlIndexFixing(ONIndex1Y,I893,TRUE,_xll.ohTrigger(RecalcTrigger,Trigger1Y)),NA())</f>
        <v>1.7473356422090802E-2</v>
      </c>
    </row>
    <row r="894" spans="2:17" x14ac:dyDescent="0.2">
      <c r="B894" s="39" t="s">
        <v>42</v>
      </c>
      <c r="D894" s="42">
        <f>_xll.qlCalendarAdvance(Calendar,$D893,B894,"f",FALSE)</f>
        <v>46084</v>
      </c>
      <c r="E894" s="139">
        <f>_xll.qlInterestRateIndexValueDate(IndexON,D894)</f>
        <v>46084</v>
      </c>
      <c r="F894" s="155">
        <f>IFERROR(_xll.qlIndexFixing(IndexON,D894,TRUE,_xll.ohTrigger(RecalcTrigger,TriggerON)),NA())</f>
        <v>1.5385603343274212E-2</v>
      </c>
      <c r="H894" s="42">
        <f>_xll.qlCalendarAdvance(Calendar,$H893,B894,"f",FALSE)</f>
        <v>46084</v>
      </c>
      <c r="I894" s="139">
        <f>_xll.qlInterestRateIndexValueDate(Index1M,$H894)</f>
        <v>46086</v>
      </c>
      <c r="J894" s="144">
        <f>IFERROR(_xll.qlIndexFixing(Index1M,$H894,TRUE,_xll.ohTrigger(RecalcTrigger,Trigger1M)),NA())</f>
        <v>1.5407685038064466E-2</v>
      </c>
      <c r="K894" s="44">
        <f>IFERROR(_xll.qlIndexFixing(Index3M,H894,TRUE,_xll.ohTrigger(RecalcTrigger,Trigger3M)),NA())</f>
        <v>1.625495452917608E-2</v>
      </c>
      <c r="L894" s="44">
        <f>IFERROR(_xll.qlIndexFixing(Index6M,$H894,TRUE,_xll.ohTrigger(RecalcTrigger,Trigger6M)),NA())</f>
        <v>1.7047017818621772E-2</v>
      </c>
      <c r="M894" s="145">
        <f>IFERROR(_xll.qlIndexFixing(Index1Y,$H894,TRUE,_xll.ohTrigger(RecalcTrigger,Trigger1Y)),NA())</f>
        <v>1.8054765070576736E-2</v>
      </c>
      <c r="N894" s="144">
        <f>IFERROR(_xll.qlIndexFixing(ONIndex1M,I894,TRUE,_xll.ohTrigger(RecalcTrigger,Trigger1M)),NA())</f>
        <v>1.5345557413102284E-2</v>
      </c>
      <c r="O894" s="44">
        <f>IFERROR(_xll.qlIndexFixing(ONIndex3M,I894,TRUE,_xll.ohTrigger(RecalcTrigger,Trigger3M)),NA())</f>
        <v>1.6066535701693141E-2</v>
      </c>
      <c r="P894" s="44">
        <f>IFERROR(_xll.qlIndexFixing(ONIndex6M,I894,TRUE,_xll.ohTrigger(RecalcTrigger,Trigger6M)),NA())</f>
        <v>1.6708269200513826E-2</v>
      </c>
      <c r="Q894" s="145">
        <f>IFERROR(_xll.qlIndexFixing(ONIndex1Y,I894,TRUE,_xll.ohTrigger(RecalcTrigger,Trigger1Y)),NA())</f>
        <v>1.749251701328447E-2</v>
      </c>
    </row>
    <row r="895" spans="2:17" x14ac:dyDescent="0.2">
      <c r="B895" s="39" t="s">
        <v>42</v>
      </c>
      <c r="D895" s="42">
        <f>_xll.qlCalendarAdvance(Calendar,$D894,B895,"f",FALSE)</f>
        <v>46091</v>
      </c>
      <c r="E895" s="139">
        <f>_xll.qlInterestRateIndexValueDate(IndexON,D895)</f>
        <v>46091</v>
      </c>
      <c r="F895" s="155">
        <f>IFERROR(_xll.qlIndexFixing(IndexON,D895,TRUE,_xll.ohTrigger(RecalcTrigger,TriggerON)),NA())</f>
        <v>1.5405082235213641E-2</v>
      </c>
      <c r="H895" s="42">
        <f>_xll.qlCalendarAdvance(Calendar,$H894,B895,"f",FALSE)</f>
        <v>46091</v>
      </c>
      <c r="I895" s="139">
        <f>_xll.qlInterestRateIndexValueDate(Index1M,$H895)</f>
        <v>46093</v>
      </c>
      <c r="J895" s="144">
        <f>IFERROR(_xll.qlIndexFixing(Index1M,$H895,TRUE,_xll.ohTrigger(RecalcTrigger,Trigger1M)),NA())</f>
        <v>1.5435052760435219E-2</v>
      </c>
      <c r="K895" s="44">
        <f>IFERROR(_xll.qlIndexFixing(Index3M,H895,TRUE,_xll.ohTrigger(RecalcTrigger,Trigger3M)),NA())</f>
        <v>1.6280640977858054E-2</v>
      </c>
      <c r="L895" s="44">
        <f>IFERROR(_xll.qlIndexFixing(Index6M,$H895,TRUE,_xll.ohTrigger(RecalcTrigger,Trigger6M)),NA())</f>
        <v>1.7067154749529034E-2</v>
      </c>
      <c r="M895" s="145">
        <f>IFERROR(_xll.qlIndexFixing(Index1Y,$H895,TRUE,_xll.ohTrigger(RecalcTrigger,Trigger1Y)),NA())</f>
        <v>1.8069056861053288E-2</v>
      </c>
      <c r="N895" s="144">
        <f>IFERROR(_xll.qlIndexFixing(ONIndex1M,I895,TRUE,_xll.ohTrigger(RecalcTrigger,Trigger1M)),NA())</f>
        <v>1.5376024297797386E-2</v>
      </c>
      <c r="O895" s="44">
        <f>IFERROR(_xll.qlIndexFixing(ONIndex3M,I895,TRUE,_xll.ohTrigger(RecalcTrigger,Trigger3M)),NA())</f>
        <v>1.6093639404175519E-2</v>
      </c>
      <c r="P895" s="44">
        <f>IFERROR(_xll.qlIndexFixing(ONIndex6M,I895,TRUE,_xll.ohTrigger(RecalcTrigger,Trigger6M)),NA())</f>
        <v>1.6730898379604398E-2</v>
      </c>
      <c r="Q895" s="145">
        <f>IFERROR(_xll.qlIndexFixing(ONIndex1Y,I895,TRUE,_xll.ohTrigger(RecalcTrigger,Trigger1Y)),NA())</f>
        <v>1.751148654331125E-2</v>
      </c>
    </row>
    <row r="896" spans="2:17" x14ac:dyDescent="0.2">
      <c r="B896" s="39" t="s">
        <v>42</v>
      </c>
      <c r="D896" s="42">
        <f>_xll.qlCalendarAdvance(Calendar,$D895,B896,"f",FALSE)</f>
        <v>46098</v>
      </c>
      <c r="E896" s="139">
        <f>_xll.qlInterestRateIndexValueDate(IndexON,D896)</f>
        <v>46098</v>
      </c>
      <c r="F896" s="155">
        <f>IFERROR(_xll.qlIndexFixing(IndexON,D896,TRUE,_xll.ohTrigger(RecalcTrigger,TriggerON)),NA())</f>
        <v>1.5424447215313108E-2</v>
      </c>
      <c r="H896" s="42">
        <f>_xll.qlCalendarAdvance(Calendar,$H895,B896,"f",FALSE)</f>
        <v>46098</v>
      </c>
      <c r="I896" s="139">
        <f>_xll.qlInterestRateIndexValueDate(Index1M,$H896)</f>
        <v>46100</v>
      </c>
      <c r="J896" s="144">
        <f>IFERROR(_xll.qlIndexFixing(Index1M,$H896,TRUE,_xll.ohTrigger(RecalcTrigger,Trigger1M)),NA())</f>
        <v>1.5464448976414136E-2</v>
      </c>
      <c r="K896" s="44">
        <f>IFERROR(_xll.qlIndexFixing(Index3M,H896,TRUE,_xll.ohTrigger(RecalcTrigger,Trigger3M)),NA())</f>
        <v>1.6306067163858184E-2</v>
      </c>
      <c r="L896" s="44">
        <f>IFERROR(_xll.qlIndexFixing(Index6M,$H896,TRUE,_xll.ohTrigger(RecalcTrigger,Trigger6M)),NA())</f>
        <v>1.7087076175172765E-2</v>
      </c>
      <c r="M896" s="145">
        <f>IFERROR(_xll.qlIndexFixing(Index1Y,$H896,TRUE,_xll.ohTrigger(RecalcTrigger,Trigger1Y)),NA())</f>
        <v>1.8083164562642147E-2</v>
      </c>
      <c r="N896" s="144">
        <f>IFERROR(_xll.qlIndexFixing(ONIndex1M,I896,TRUE,_xll.ohTrigger(RecalcTrigger,Trigger1M)),NA())</f>
        <v>1.5406074288373262E-2</v>
      </c>
      <c r="O896" s="44">
        <f>IFERROR(_xll.qlIndexFixing(ONIndex3M,I896,TRUE,_xll.ohTrigger(RecalcTrigger,Trigger3M)),NA())</f>
        <v>1.6120490495605821E-2</v>
      </c>
      <c r="P896" s="44">
        <f>IFERROR(_xll.qlIndexFixing(ONIndex6M,I896,TRUE,_xll.ohTrigger(RecalcTrigger,Trigger6M)),NA())</f>
        <v>1.6753321790892173E-2</v>
      </c>
      <c r="Q896" s="145">
        <f>IFERROR(_xll.qlIndexFixing(ONIndex1Y,I896,TRUE,_xll.ohTrigger(RecalcTrigger,Trigger1Y)),NA())</f>
        <v>1.7530264604816992E-2</v>
      </c>
    </row>
    <row r="897" spans="2:17" x14ac:dyDescent="0.2">
      <c r="B897" s="39" t="s">
        <v>42</v>
      </c>
      <c r="D897" s="42">
        <f>_xll.qlCalendarAdvance(Calendar,$D896,B897,"f",FALSE)</f>
        <v>46105</v>
      </c>
      <c r="E897" s="139">
        <f>_xll.qlInterestRateIndexValueDate(IndexON,D897)</f>
        <v>46105</v>
      </c>
      <c r="F897" s="155">
        <f>IFERROR(_xll.qlIndexFixing(IndexON,D897,TRUE,_xll.ohTrigger(RecalcTrigger,TriggerON)),NA())</f>
        <v>1.5443698745762902E-2</v>
      </c>
      <c r="H897" s="42">
        <f>_xll.qlCalendarAdvance(Calendar,$H896,B897,"f",FALSE)</f>
        <v>46105</v>
      </c>
      <c r="I897" s="139">
        <f>_xll.qlInterestRateIndexValueDate(Index1M,$H897)</f>
        <v>46107</v>
      </c>
      <c r="J897" s="144">
        <f>IFERROR(_xll.qlIndexFixing(Index1M,$H897,TRUE,_xll.ohTrigger(RecalcTrigger,Trigger1M)),NA())</f>
        <v>1.549342091246686E-2</v>
      </c>
      <c r="K897" s="44">
        <f>IFERROR(_xll.qlIndexFixing(Index3M,H897,TRUE,_xll.ohTrigger(RecalcTrigger,Trigger3M)),NA())</f>
        <v>1.6331231939141766E-2</v>
      </c>
      <c r="L897" s="44">
        <f>IFERROR(_xll.qlIndexFixing(Index6M,$H897,TRUE,_xll.ohTrigger(RecalcTrigger,Trigger6M)),NA())</f>
        <v>1.7106781445366401E-2</v>
      </c>
      <c r="M897" s="145">
        <f>IFERROR(_xll.qlIndexFixing(Index1Y,$H897,TRUE,_xll.ohTrigger(RecalcTrigger,Trigger1Y)),NA())</f>
        <v>1.810237025145113E-2</v>
      </c>
      <c r="N897" s="144">
        <f>IFERROR(_xll.qlIndexFixing(ONIndex1M,I897,TRUE,_xll.ohTrigger(RecalcTrigger,Trigger1M)),NA())</f>
        <v>1.5435704775956793E-2</v>
      </c>
      <c r="O897" s="44">
        <f>IFERROR(_xll.qlIndexFixing(ONIndex3M,I897,TRUE,_xll.ohTrigger(RecalcTrigger,Trigger3M)),NA())</f>
        <v>1.6147087837534713E-2</v>
      </c>
      <c r="P897" s="44">
        <f>IFERROR(_xll.qlIndexFixing(ONIndex6M,I897,TRUE,_xll.ohTrigger(RecalcTrigger,Trigger6M)),NA())</f>
        <v>1.6775538796247602E-2</v>
      </c>
      <c r="Q897" s="145">
        <f>IFERROR(_xll.qlIndexFixing(ONIndex1Y,I897,TRUE,_xll.ohTrigger(RecalcTrigger,Trigger1Y)),NA())</f>
        <v>1.754885079076729E-2</v>
      </c>
    </row>
    <row r="898" spans="2:17" x14ac:dyDescent="0.2">
      <c r="B898" s="39" t="s">
        <v>42</v>
      </c>
      <c r="D898" s="42">
        <f>_xll.qlCalendarAdvance(Calendar,$D897,B898,"f",FALSE)</f>
        <v>46112</v>
      </c>
      <c r="E898" s="139">
        <f>_xll.qlInterestRateIndexValueDate(IndexON,D898)</f>
        <v>46112</v>
      </c>
      <c r="F898" s="155">
        <f>IFERROR(_xll.qlIndexFixing(IndexON,D898,TRUE,_xll.ohTrigger(RecalcTrigger,TriggerON)),NA())</f>
        <v>1.5462837288753306E-2</v>
      </c>
      <c r="H898" s="42">
        <f>_xll.qlCalendarAdvance(Calendar,$H897,B898,"f",FALSE)</f>
        <v>46112</v>
      </c>
      <c r="I898" s="139">
        <f>_xll.qlInterestRateIndexValueDate(Index1M,$H898)</f>
        <v>46114</v>
      </c>
      <c r="J898" s="144">
        <f>IFERROR(_xll.qlIndexFixing(Index1M,$H898,TRUE,_xll.ohTrigger(RecalcTrigger,Trigger1M)),NA())</f>
        <v>1.5521965953143035E-2</v>
      </c>
      <c r="K898" s="44">
        <f>IFERROR(_xll.qlIndexFixing(Index3M,H898,TRUE,_xll.ohTrigger(RecalcTrigger,Trigger3M)),NA())</f>
        <v>1.6354034246005116E-2</v>
      </c>
      <c r="L898" s="44">
        <f>IFERROR(_xll.qlIndexFixing(Index6M,$H898,TRUE,_xll.ohTrigger(RecalcTrigger,Trigger6M)),NA())</f>
        <v>1.7121098928924848E-2</v>
      </c>
      <c r="M898" s="145">
        <f>IFERROR(_xll.qlIndexFixing(Index1Y,$H898,TRUE,_xll.ohTrigger(RecalcTrigger,Trigger1Y)),NA())</f>
        <v>1.8110833789588603E-2</v>
      </c>
      <c r="N898" s="144">
        <f>IFERROR(_xll.qlIndexFixing(ONIndex1M,I898,TRUE,_xll.ohTrigger(RecalcTrigger,Trigger1M)),NA())</f>
        <v>1.5473180506235806E-2</v>
      </c>
      <c r="O898" s="44">
        <f>IFERROR(_xll.qlIndexFixing(ONIndex3M,I898,TRUE,_xll.ohTrigger(RecalcTrigger,Trigger3M)),NA())</f>
        <v>1.6180909732019799E-2</v>
      </c>
      <c r="P898" s="44">
        <f>IFERROR(_xll.qlIndexFixing(ONIndex6M,I898,TRUE,_xll.ohTrigger(RecalcTrigger,Trigger6M)),NA())</f>
        <v>1.6803799200344471E-2</v>
      </c>
      <c r="Q898" s="145">
        <f>IFERROR(_xll.qlIndexFixing(ONIndex1Y,I898,TRUE,_xll.ohTrigger(RecalcTrigger,Trigger1Y)),NA())</f>
        <v>1.7572464720378989E-2</v>
      </c>
    </row>
    <row r="899" spans="2:17" x14ac:dyDescent="0.2">
      <c r="B899" s="39" t="s">
        <v>42</v>
      </c>
      <c r="D899" s="42">
        <f>_xll.qlCalendarAdvance(Calendar,$D898,B899,"f",FALSE)</f>
        <v>46119</v>
      </c>
      <c r="E899" s="139">
        <f>_xll.qlInterestRateIndexValueDate(IndexON,D899)</f>
        <v>46119</v>
      </c>
      <c r="F899" s="155">
        <f>IFERROR(_xll.qlIndexFixing(IndexON,D899,TRUE,_xll.ohTrigger(RecalcTrigger,TriggerON)),NA())</f>
        <v>1.5481863306314736E-2</v>
      </c>
      <c r="H899" s="42">
        <f>_xll.qlCalendarAdvance(Calendar,$H898,B899,"f",FALSE)</f>
        <v>46119</v>
      </c>
      <c r="I899" s="139">
        <f>_xll.qlInterestRateIndexValueDate(Index1M,$H899)</f>
        <v>46121</v>
      </c>
      <c r="J899" s="144">
        <f>IFERROR(_xll.qlIndexFixing(Index1M,$H899,TRUE,_xll.ohTrigger(RecalcTrigger,Trigger1M)),NA())</f>
        <v>1.5550081483004796E-2</v>
      </c>
      <c r="K899" s="44">
        <f>IFERROR(_xll.qlIndexFixing(Index3M,H899,TRUE,_xll.ohTrigger(RecalcTrigger,Trigger3M)),NA())</f>
        <v>1.6378690689580321E-2</v>
      </c>
      <c r="L899" s="44">
        <f>IFERROR(_xll.qlIndexFixing(Index6M,$H899,TRUE,_xll.ohTrigger(RecalcTrigger,Trigger6M)),NA())</f>
        <v>1.7140414452404971E-2</v>
      </c>
      <c r="M899" s="145">
        <f>IFERROR(_xll.qlIndexFixing(Index1Y,$H899,TRUE,_xll.ohTrigger(RecalcTrigger,Trigger1Y)),NA())</f>
        <v>1.8124398394718695E-2</v>
      </c>
      <c r="N899" s="144">
        <f>IFERROR(_xll.qlIndexFixing(ONIndex1M,I899,TRUE,_xll.ohTrigger(RecalcTrigger,Trigger1M)),NA())</f>
        <v>1.5493696807133972E-2</v>
      </c>
      <c r="O899" s="44">
        <f>IFERROR(_xll.qlIndexFixing(ONIndex3M,I899,TRUE,_xll.ohTrigger(RecalcTrigger,Trigger3M)),NA())</f>
        <v>1.6199516720210028E-2</v>
      </c>
      <c r="P899" s="44">
        <f>IFERROR(_xll.qlIndexFixing(ONIndex6M,I899,TRUE,_xll.ohTrigger(RecalcTrigger,Trigger6M)),NA())</f>
        <v>1.6819351037202779E-2</v>
      </c>
      <c r="Q899" s="145">
        <f>IFERROR(_xll.qlIndexFixing(ONIndex1Y,I899,TRUE,_xll.ohTrigger(RecalcTrigger,Trigger1Y)),NA())</f>
        <v>1.7585445906664887E-2</v>
      </c>
    </row>
    <row r="900" spans="2:17" x14ac:dyDescent="0.2">
      <c r="B900" s="39" t="s">
        <v>42</v>
      </c>
      <c r="D900" s="42">
        <f>_xll.qlCalendarAdvance(Calendar,$D899,B900,"f",FALSE)</f>
        <v>46126</v>
      </c>
      <c r="E900" s="139">
        <f>_xll.qlInterestRateIndexValueDate(IndexON,D900)</f>
        <v>46126</v>
      </c>
      <c r="F900" s="155">
        <f>IFERROR(_xll.qlIndexFixing(IndexON,D900,TRUE,_xll.ohTrigger(RecalcTrigger,TriggerON)),NA())</f>
        <v>1.5500777260797349E-2</v>
      </c>
      <c r="H900" s="42">
        <f>_xll.qlCalendarAdvance(Calendar,$H899,B900,"f",FALSE)</f>
        <v>46126</v>
      </c>
      <c r="I900" s="139">
        <f>_xll.qlInterestRateIndexValueDate(Index1M,$H900)</f>
        <v>46128</v>
      </c>
      <c r="J900" s="144">
        <f>IFERROR(_xll.qlIndexFixing(Index1M,$H900,TRUE,_xll.ohTrigger(RecalcTrigger,Trigger1M)),NA())</f>
        <v>1.5577764886641754E-2</v>
      </c>
      <c r="K900" s="44">
        <f>IFERROR(_xll.qlIndexFixing(Index3M,H900,TRUE,_xll.ohTrigger(RecalcTrigger,Trigger3M)),NA())</f>
        <v>1.6403082370823909E-2</v>
      </c>
      <c r="L900" s="44">
        <f>IFERROR(_xll.qlIndexFixing(Index6M,$H900,TRUE,_xll.ohTrigger(RecalcTrigger,Trigger6M)),NA())</f>
        <v>1.7159512037382873E-2</v>
      </c>
      <c r="M900" s="145">
        <f>IFERROR(_xll.qlIndexFixing(Index1Y,$H900,TRUE,_xll.ohTrigger(RecalcTrigger,Trigger1Y)),NA())</f>
        <v>1.8137785070502573E-2</v>
      </c>
      <c r="N900" s="144">
        <f>IFERROR(_xll.qlIndexFixing(ONIndex1M,I900,TRUE,_xll.ohTrigger(RecalcTrigger,Trigger1M)),NA())</f>
        <v>1.552205313306132E-2</v>
      </c>
      <c r="O900" s="44">
        <f>IFERROR(_xll.qlIndexFixing(ONIndex3M,I900,TRUE,_xll.ohTrigger(RecalcTrigger,Trigger3M)),NA())</f>
        <v>1.6225345984057782E-2</v>
      </c>
      <c r="P900" s="44">
        <f>IFERROR(_xll.qlIndexFixing(ONIndex6M,I900,TRUE,_xll.ohTrigger(RecalcTrigger,Trigger6M)),NA())</f>
        <v>1.6840944996783236E-2</v>
      </c>
      <c r="Q900" s="145">
        <f>IFERROR(_xll.qlIndexFixing(ONIndex1Y,I900,TRUE,_xll.ohTrigger(RecalcTrigger,Trigger1Y)),NA())</f>
        <v>1.7603454022383502E-2</v>
      </c>
    </row>
    <row r="901" spans="2:17" x14ac:dyDescent="0.2">
      <c r="B901" s="39" t="s">
        <v>42</v>
      </c>
      <c r="D901" s="42">
        <f>_xll.qlCalendarAdvance(Calendar,$D900,B901,"f",FALSE)</f>
        <v>46133</v>
      </c>
      <c r="E901" s="139">
        <f>_xll.qlInterestRateIndexValueDate(IndexON,D901)</f>
        <v>46133</v>
      </c>
      <c r="F901" s="155">
        <f>IFERROR(_xll.qlIndexFixing(IndexON,D901,TRUE,_xll.ohTrigger(RecalcTrigger,TriggerON)),NA())</f>
        <v>1.5519579614311496E-2</v>
      </c>
      <c r="H901" s="42">
        <f>_xll.qlCalendarAdvance(Calendar,$H900,B901,"f",FALSE)</f>
        <v>46133</v>
      </c>
      <c r="I901" s="139">
        <f>_xll.qlInterestRateIndexValueDate(Index1M,$H901)</f>
        <v>46135</v>
      </c>
      <c r="J901" s="144">
        <f>IFERROR(_xll.qlIndexFixing(Index1M,$H901,TRUE,_xll.ohTrigger(RecalcTrigger,Trigger1M)),NA())</f>
        <v>1.5605013548666002E-2</v>
      </c>
      <c r="K901" s="44">
        <f>IFERROR(_xll.qlIndexFixing(Index3M,H901,TRUE,_xll.ohTrigger(RecalcTrigger,Trigger3M)),NA())</f>
        <v>1.6427208141902402E-2</v>
      </c>
      <c r="L901" s="44">
        <f>IFERROR(_xll.qlIndexFixing(Index6M,$H901,TRUE,_xll.ohTrigger(RecalcTrigger,Trigger6M)),NA())</f>
        <v>1.7178391034043495E-2</v>
      </c>
      <c r="M901" s="145">
        <f>IFERROR(_xll.qlIndexFixing(Index1Y,$H901,TRUE,_xll.ohTrigger(RecalcTrigger,Trigger1Y)),NA())</f>
        <v>1.8150995391374627E-2</v>
      </c>
      <c r="N901" s="144">
        <f>IFERROR(_xll.qlIndexFixing(ONIndex1M,I901,TRUE,_xll.ohTrigger(RecalcTrigger,Trigger1M)),NA())</f>
        <v>1.5549979520823598E-2</v>
      </c>
      <c r="O901" s="44">
        <f>IFERROR(_xll.qlIndexFixing(ONIndex3M,I901,TRUE,_xll.ohTrigger(RecalcTrigger,Trigger3M)),NA())</f>
        <v>1.6250916945246274E-2</v>
      </c>
      <c r="P901" s="44">
        <f>IFERROR(_xll.qlIndexFixing(ONIndex6M,I901,TRUE,_xll.ohTrigger(RecalcTrigger,Trigger6M)),NA())</f>
        <v>1.6862329998392767E-2</v>
      </c>
      <c r="Q901" s="145">
        <f>IFERROR(_xll.qlIndexFixing(ONIndex1Y,I901,TRUE,_xll.ohTrigger(RecalcTrigger,Trigger1Y)),NA())</f>
        <v>1.7621268633609688E-2</v>
      </c>
    </row>
    <row r="902" spans="2:17" x14ac:dyDescent="0.2">
      <c r="B902" s="39" t="s">
        <v>42</v>
      </c>
      <c r="D902" s="42">
        <f>_xll.qlCalendarAdvance(Calendar,$D901,B902,"f",FALSE)</f>
        <v>46140</v>
      </c>
      <c r="E902" s="139">
        <f>_xll.qlInterestRateIndexValueDate(IndexON,D902)</f>
        <v>46140</v>
      </c>
      <c r="F902" s="155">
        <f>IFERROR(_xll.qlIndexFixing(IndexON,D902,TRUE,_xll.ohTrigger(RecalcTrigger,TriggerON)),NA())</f>
        <v>1.553827082888759E-2</v>
      </c>
      <c r="H902" s="42">
        <f>_xll.qlCalendarAdvance(Calendar,$H901,B902,"f",FALSE)</f>
        <v>46140</v>
      </c>
      <c r="I902" s="139">
        <f>_xll.qlInterestRateIndexValueDate(Index1M,$H902)</f>
        <v>46142</v>
      </c>
      <c r="J902" s="144">
        <f>IFERROR(_xll.qlIndexFixing(Index1M,$H902,TRUE,_xll.ohTrigger(RecalcTrigger,Trigger1M)),NA())</f>
        <v>1.5625168019089704E-2</v>
      </c>
      <c r="K902" s="44">
        <f>IFERROR(_xll.qlIndexFixing(Index3M,H902,TRUE,_xll.ohTrigger(RecalcTrigger,Trigger3M)),NA())</f>
        <v>1.6453094475202195E-2</v>
      </c>
      <c r="L902" s="44">
        <f>IFERROR(_xll.qlIndexFixing(Index6M,$H902,TRUE,_xll.ohTrigger(RecalcTrigger,Trigger6M)),NA())</f>
        <v>1.7197050792621564E-2</v>
      </c>
      <c r="M902" s="145">
        <f>IFERROR(_xll.qlIndexFixing(Index1Y,$H902,TRUE,_xll.ohTrigger(RecalcTrigger,Trigger1Y)),NA())</f>
        <v>1.8164030945585701E-2</v>
      </c>
      <c r="N902" s="144">
        <f>IFERROR(_xll.qlIndexFixing(ONIndex1M,I902,TRUE,_xll.ohTrigger(RecalcTrigger,Trigger1M)),NA())</f>
        <v>1.5581365591206264E-2</v>
      </c>
      <c r="O902" s="44">
        <f>IFERROR(_xll.qlIndexFixing(ONIndex3M,I902,TRUE,_xll.ohTrigger(RecalcTrigger,Trigger3M)),NA())</f>
        <v>1.6279823151554851E-2</v>
      </c>
      <c r="P902" s="44">
        <f>IFERROR(_xll.qlIndexFixing(ONIndex6M,I902,TRUE,_xll.ohTrigger(RecalcTrigger,Trigger6M)),NA())</f>
        <v>1.6886513314862128E-2</v>
      </c>
      <c r="Q902" s="145">
        <f>IFERROR(_xll.qlIndexFixing(ONIndex1Y,I902,TRUE,_xll.ohTrigger(RecalcTrigger,Trigger1Y)),NA())</f>
        <v>1.7641390722804573E-2</v>
      </c>
    </row>
    <row r="903" spans="2:17" x14ac:dyDescent="0.2">
      <c r="B903" s="39" t="s">
        <v>42</v>
      </c>
      <c r="D903" s="42">
        <f>_xll.qlCalendarAdvance(Calendar,$D902,B903,"f",FALSE)</f>
        <v>46147</v>
      </c>
      <c r="E903" s="139">
        <f>_xll.qlInterestRateIndexValueDate(IndexON,D903)</f>
        <v>46147</v>
      </c>
      <c r="F903" s="155">
        <f>IFERROR(_xll.qlIndexFixing(IndexON,D903,TRUE,_xll.ohTrigger(RecalcTrigger,TriggerON)),NA())</f>
        <v>1.555685136687579E-2</v>
      </c>
      <c r="H903" s="42">
        <f>_xll.qlCalendarAdvance(Calendar,$H902,B903,"f",FALSE)</f>
        <v>46147</v>
      </c>
      <c r="I903" s="139">
        <f>_xll.qlInterestRateIndexValueDate(Index1M,$H903)</f>
        <v>46149</v>
      </c>
      <c r="J903" s="144">
        <f>IFERROR(_xll.qlIndexFixing(Index1M,$H903,TRUE,_xll.ohTrigger(RecalcTrigger,Trigger1M)),NA())</f>
        <v>1.5658196186457141E-2</v>
      </c>
      <c r="K903" s="44">
        <f>IFERROR(_xll.qlIndexFixing(Index3M,H903,TRUE,_xll.ohTrigger(RecalcTrigger,Trigger3M)),NA())</f>
        <v>1.6476666678766062E-2</v>
      </c>
      <c r="L903" s="44">
        <f>IFERROR(_xll.qlIndexFixing(Index6M,$H903,TRUE,_xll.ohTrigger(RecalcTrigger,Trigger6M)),NA())</f>
        <v>1.7220437397490566E-2</v>
      </c>
      <c r="M903" s="145">
        <f>IFERROR(_xll.qlIndexFixing(Index1Y,$H903,TRUE,_xll.ohTrigger(RecalcTrigger,Trigger1Y)),NA())</f>
        <v>1.817689333520069E-2</v>
      </c>
      <c r="N903" s="144">
        <f>IFERROR(_xll.qlIndexFixing(ONIndex1M,I903,TRUE,_xll.ohTrigger(RecalcTrigger,Trigger1M)),NA())</f>
        <v>1.5604532046840092E-2</v>
      </c>
      <c r="O903" s="44">
        <f>IFERROR(_xll.qlIndexFixing(ONIndex3M,I903,TRUE,_xll.ohTrigger(RecalcTrigger,Trigger3M)),NA())</f>
        <v>1.6301279405928071E-2</v>
      </c>
      <c r="P903" s="44">
        <f>IFERROR(_xll.qlIndexFixing(ONIndex6M,I903,TRUE,_xll.ohTrigger(RecalcTrigger,Trigger6M)),NA())</f>
        <v>1.6904470575660469E-2</v>
      </c>
      <c r="Q903" s="145">
        <f>IFERROR(_xll.qlIndexFixing(ONIndex1Y,I903,TRUE,_xll.ohTrigger(RecalcTrigger,Trigger1Y)),NA())</f>
        <v>1.7656315714047466E-2</v>
      </c>
    </row>
    <row r="904" spans="2:17" x14ac:dyDescent="0.2">
      <c r="B904" s="39" t="s">
        <v>42</v>
      </c>
      <c r="D904" s="42">
        <f>_xll.qlCalendarAdvance(Calendar,$D903,B904,"f",FALSE)</f>
        <v>46154</v>
      </c>
      <c r="E904" s="139">
        <f>_xll.qlInterestRateIndexValueDate(IndexON,D904)</f>
        <v>46154</v>
      </c>
      <c r="F904" s="155">
        <f>IFERROR(_xll.qlIndexFixing(IndexON,D904,TRUE,_xll.ohTrigger(RecalcTrigger,TriggerON)),NA())</f>
        <v>1.5575321690306509E-2</v>
      </c>
      <c r="H904" s="42">
        <f>_xll.qlCalendarAdvance(Calendar,$H903,B904,"f",FALSE)</f>
        <v>46154</v>
      </c>
      <c r="I904" s="139">
        <f>_xll.qlInterestRateIndexValueDate(Index1M,$H904)</f>
        <v>46156</v>
      </c>
      <c r="J904" s="144">
        <f>IFERROR(_xll.qlIndexFixing(Index1M,$H904,TRUE,_xll.ohTrigger(RecalcTrigger,Trigger1M)),NA())</f>
        <v>1.5684124931578114E-2</v>
      </c>
      <c r="K904" s="44">
        <f>IFERROR(_xll.qlIndexFixing(Index3M,H904,TRUE,_xll.ohTrigger(RecalcTrigger,Trigger3M)),NA())</f>
        <v>1.6499969436045512E-2</v>
      </c>
      <c r="L904" s="44">
        <f>IFERROR(_xll.qlIndexFixing(Index6M,$H904,TRUE,_xll.ohTrigger(RecalcTrigger,Trigger6M)),NA())</f>
        <v>1.723861137824315E-2</v>
      </c>
      <c r="M904" s="145">
        <f>IFERROR(_xll.qlIndexFixing(Index1Y,$H904,TRUE,_xll.ohTrigger(RecalcTrigger,Trigger1Y)),NA())</f>
        <v>1.8189584176096774E-2</v>
      </c>
      <c r="N904" s="144">
        <f>IFERROR(_xll.qlIndexFixing(ONIndex1M,I904,TRUE,_xll.ohTrigger(RecalcTrigger,Trigger1M)),NA())</f>
        <v>1.5631152967428008E-2</v>
      </c>
      <c r="O904" s="44">
        <f>IFERROR(_xll.qlIndexFixing(ONIndex3M,I904,TRUE,_xll.ohTrigger(RecalcTrigger,Trigger3M)),NA())</f>
        <v>1.6326068628922386E-2</v>
      </c>
      <c r="P904" s="44">
        <f>IFERROR(_xll.qlIndexFixing(ONIndex6M,I904,TRUE,_xll.ohTrigger(RecalcTrigger,Trigger6M)),NA())</f>
        <v>1.6925224875299349E-2</v>
      </c>
      <c r="Q904" s="145">
        <f>IFERROR(_xll.qlIndexFixing(ONIndex1Y,I904,TRUE,_xll.ohTrigger(RecalcTrigger,Trigger1Y)),NA())</f>
        <v>1.7673547368870501E-2</v>
      </c>
    </row>
    <row r="905" spans="2:17" x14ac:dyDescent="0.2">
      <c r="B905" s="39" t="s">
        <v>42</v>
      </c>
      <c r="D905" s="42">
        <f>_xll.qlCalendarAdvance(Calendar,$D904,B905,"f",FALSE)</f>
        <v>46161</v>
      </c>
      <c r="E905" s="139">
        <f>_xll.qlInterestRateIndexValueDate(IndexON,D905)</f>
        <v>46161</v>
      </c>
      <c r="F905" s="155">
        <f>IFERROR(_xll.qlIndexFixing(IndexON,D905,TRUE,_xll.ohTrigger(RecalcTrigger,TriggerON)),NA())</f>
        <v>1.559368226144997E-2</v>
      </c>
      <c r="H905" s="42">
        <f>_xll.qlCalendarAdvance(Calendar,$H904,B905,"f",FALSE)</f>
        <v>46161</v>
      </c>
      <c r="I905" s="139">
        <f>_xll.qlInterestRateIndexValueDate(Index1M,$H905)</f>
        <v>46163</v>
      </c>
      <c r="J905" s="144">
        <f>IFERROR(_xll.qlIndexFixing(Index1M,$H905,TRUE,_xll.ohTrigger(RecalcTrigger,Trigger1M)),NA())</f>
        <v>1.5709608473794545E-2</v>
      </c>
      <c r="K905" s="44">
        <f>IFERROR(_xll.qlIndexFixing(Index3M,H905,TRUE,_xll.ohTrigger(RecalcTrigger,Trigger3M)),NA())</f>
        <v>1.6523001599206544E-2</v>
      </c>
      <c r="L905" s="44">
        <f>IFERROR(_xll.qlIndexFixing(Index6M,$H905,TRUE,_xll.ohTrigger(RecalcTrigger,Trigger6M)),NA())</f>
        <v>1.7256564003759654E-2</v>
      </c>
      <c r="M905" s="145">
        <f>IFERROR(_xll.qlIndexFixing(Index1Y,$H905,TRUE,_xll.ohTrigger(RecalcTrigger,Trigger1Y)),NA())</f>
        <v>1.8202105097961028E-2</v>
      </c>
      <c r="N905" s="144">
        <f>IFERROR(_xll.qlIndexFixing(ONIndex1M,I905,TRUE,_xll.ohTrigger(RecalcTrigger,Trigger1M)),NA())</f>
        <v>1.5657333514678129E-2</v>
      </c>
      <c r="O905" s="44">
        <f>IFERROR(_xll.qlIndexFixing(ONIndex3M,I905,TRUE,_xll.ohTrigger(RecalcTrigger,Trigger3M)),NA())</f>
        <v>1.635059499585978E-2</v>
      </c>
      <c r="P905" s="44">
        <f>IFERROR(_xll.qlIndexFixing(ONIndex6M,I905,TRUE,_xll.ohTrigger(RecalcTrigger,Trigger6M)),NA())</f>
        <v>1.6945767664928724E-2</v>
      </c>
      <c r="Q905" s="145">
        <f>IFERROR(_xll.qlIndexFixing(ONIndex1Y,I905,TRUE,_xll.ohTrigger(RecalcTrigger,Trigger1Y)),NA())</f>
        <v>1.7690583890344058E-2</v>
      </c>
    </row>
    <row r="906" spans="2:17" x14ac:dyDescent="0.2">
      <c r="B906" s="39" t="s">
        <v>42</v>
      </c>
      <c r="D906" s="42">
        <f>_xll.qlCalendarAdvance(Calendar,$D905,B906,"f",FALSE)</f>
        <v>46168</v>
      </c>
      <c r="E906" s="139">
        <f>_xll.qlInterestRateIndexValueDate(IndexON,D906)</f>
        <v>46168</v>
      </c>
      <c r="F906" s="155">
        <f>IFERROR(_xll.qlIndexFixing(IndexON,D906,TRUE,_xll.ohTrigger(RecalcTrigger,TriggerON)),NA())</f>
        <v>1.5611933542336587E-2</v>
      </c>
      <c r="H906" s="42">
        <f>_xll.qlCalendarAdvance(Calendar,$H905,B906,"f",FALSE)</f>
        <v>46168</v>
      </c>
      <c r="I906" s="139">
        <f>_xll.qlInterestRateIndexValueDate(Index1M,$H906)</f>
        <v>46170</v>
      </c>
      <c r="J906" s="144">
        <f>IFERROR(_xll.qlIndexFixing(Index1M,$H906,TRUE,_xll.ohTrigger(RecalcTrigger,Trigger1M)),NA())</f>
        <v>1.573464419785342E-2</v>
      </c>
      <c r="K906" s="44">
        <f>IFERROR(_xll.qlIndexFixing(Index3M,H906,TRUE,_xll.ohTrigger(RecalcTrigger,Trigger3M)),NA())</f>
        <v>1.6545762020445571E-2</v>
      </c>
      <c r="L906" s="44">
        <f>IFERROR(_xll.qlIndexFixing(Index6M,$H906,TRUE,_xll.ohTrigger(RecalcTrigger,Trigger6M)),NA())</f>
        <v>1.727429462429015E-2</v>
      </c>
      <c r="M906" s="145">
        <f>IFERROR(_xll.qlIndexFixing(Index1Y,$H906,TRUE,_xll.ohTrigger(RecalcTrigger,Trigger1Y)),NA())</f>
        <v>1.8214457744289533E-2</v>
      </c>
      <c r="N906" s="144">
        <f>IFERROR(_xll.qlIndexFixing(ONIndex1M,I906,TRUE,_xll.ohTrigger(RecalcTrigger,Trigger1M)),NA())</f>
        <v>1.5683071079877209E-2</v>
      </c>
      <c r="O906" s="44">
        <f>IFERROR(_xll.qlIndexFixing(ONIndex3M,I906,TRUE,_xll.ohTrigger(RecalcTrigger,Trigger3M)),NA())</f>
        <v>1.6374857368290918E-2</v>
      </c>
      <c r="P906" s="44">
        <f>IFERROR(_xll.qlIndexFixing(ONIndex6M,I906,TRUE,_xll.ohTrigger(RecalcTrigger,Trigger6M)),NA())</f>
        <v>1.6966098306498978E-2</v>
      </c>
      <c r="Q906" s="145">
        <f>IFERROR(_xll.qlIndexFixing(ONIndex1Y,I906,TRUE,_xll.ohTrigger(RecalcTrigger,Trigger1Y)),NA())</f>
        <v>1.770742487143373E-2</v>
      </c>
    </row>
    <row r="907" spans="2:17" x14ac:dyDescent="0.2">
      <c r="B907" s="39" t="s">
        <v>42</v>
      </c>
      <c r="D907" s="42">
        <f>_xll.qlCalendarAdvance(Calendar,$D906,B907,"f",FALSE)</f>
        <v>46175</v>
      </c>
      <c r="E907" s="139">
        <f>_xll.qlInterestRateIndexValueDate(IndexON,D907)</f>
        <v>46175</v>
      </c>
      <c r="F907" s="155">
        <f>IFERROR(_xll.qlIndexFixing(IndexON,D907,TRUE,_xll.ohTrigger(RecalcTrigger,TriggerON)),NA())</f>
        <v>1.5630075995156645E-2</v>
      </c>
      <c r="H907" s="42">
        <f>_xll.qlCalendarAdvance(Calendar,$H906,B907,"f",FALSE)</f>
        <v>46175</v>
      </c>
      <c r="I907" s="139">
        <f>_xll.qlInterestRateIndexValueDate(Index1M,$H907)</f>
        <v>46177</v>
      </c>
      <c r="J907" s="144">
        <f>IFERROR(_xll.qlIndexFixing(Index1M,$H907,TRUE,_xll.ohTrigger(RecalcTrigger,Trigger1M)),NA())</f>
        <v>1.5759229488536697E-2</v>
      </c>
      <c r="K907" s="44">
        <f>IFERROR(_xll.qlIndexFixing(Index3M,H907,TRUE,_xll.ohTrigger(RecalcTrigger,Trigger3M)),NA())</f>
        <v>1.6568249551992011E-2</v>
      </c>
      <c r="L907" s="44">
        <f>IFERROR(_xll.qlIndexFixing(Index6M,$H907,TRUE,_xll.ohTrigger(RecalcTrigger,Trigger6M)),NA())</f>
        <v>1.7287038275857022E-2</v>
      </c>
      <c r="M907" s="145">
        <f>IFERROR(_xll.qlIndexFixing(Index1Y,$H907,TRUE,_xll.ohTrigger(RecalcTrigger,Trigger1Y)),NA())</f>
        <v>1.8226643772384303E-2</v>
      </c>
      <c r="N907" s="144">
        <f>IFERROR(_xll.qlIndexFixing(ONIndex1M,I907,TRUE,_xll.ohTrigger(RecalcTrigger,Trigger1M)),NA())</f>
        <v>1.5708363054072194E-2</v>
      </c>
      <c r="O907" s="44">
        <f>IFERROR(_xll.qlIndexFixing(ONIndex3M,I907,TRUE,_xll.ohTrigger(RecalcTrigger,Trigger3M)),NA())</f>
        <v>1.6398854607926339E-2</v>
      </c>
      <c r="P907" s="44">
        <f>IFERROR(_xll.qlIndexFixing(ONIndex6M,I907,TRUE,_xll.ohTrigger(RecalcTrigger,Trigger6M)),NA())</f>
        <v>1.6986216162120371E-2</v>
      </c>
      <c r="Q907" s="145">
        <f>IFERROR(_xll.qlIndexFixing(ONIndex1Y,I907,TRUE,_xll.ohTrigger(RecalcTrigger,Trigger1Y)),NA())</f>
        <v>1.7724069904865303E-2</v>
      </c>
    </row>
    <row r="908" spans="2:17" x14ac:dyDescent="0.2">
      <c r="B908" s="39" t="s">
        <v>42</v>
      </c>
      <c r="D908" s="42">
        <f>_xll.qlCalendarAdvance(Calendar,$D907,B908,"f",FALSE)</f>
        <v>46182</v>
      </c>
      <c r="E908" s="139">
        <f>_xll.qlInterestRateIndexValueDate(IndexON,D908)</f>
        <v>46182</v>
      </c>
      <c r="F908" s="155">
        <f>IFERROR(_xll.qlIndexFixing(IndexON,D908,TRUE,_xll.ohTrigger(RecalcTrigger,TriggerON)),NA())</f>
        <v>1.5648110082260303E-2</v>
      </c>
      <c r="H908" s="42">
        <f>_xll.qlCalendarAdvance(Calendar,$H907,B908,"f",FALSE)</f>
        <v>46182</v>
      </c>
      <c r="I908" s="139">
        <f>_xll.qlInterestRateIndexValueDate(Index1M,$H908)</f>
        <v>46184</v>
      </c>
      <c r="J908" s="144">
        <f>IFERROR(_xll.qlIndexFixing(Index1M,$H908,TRUE,_xll.ohTrigger(RecalcTrigger,Trigger1M)),NA())</f>
        <v>1.5783361730648815E-2</v>
      </c>
      <c r="K908" s="44">
        <f>IFERROR(_xll.qlIndexFixing(Index3M,H908,TRUE,_xll.ohTrigger(RecalcTrigger,Trigger3M)),NA())</f>
        <v>1.6590463046099627E-2</v>
      </c>
      <c r="L908" s="44">
        <f>IFERROR(_xll.qlIndexFixing(Index6M,$H908,TRUE,_xll.ohTrigger(RecalcTrigger,Trigger6M)),NA())</f>
        <v>1.7304368963594385E-2</v>
      </c>
      <c r="M908" s="145">
        <f>IFERROR(_xll.qlIndexFixing(Index1Y,$H908,TRUE,_xll.ohTrigger(RecalcTrigger,Trigger1Y)),NA())</f>
        <v>1.8238664853352651E-2</v>
      </c>
      <c r="N908" s="144">
        <f>IFERROR(_xll.qlIndexFixing(ONIndex1M,I908,TRUE,_xll.ohTrigger(RecalcTrigger,Trigger1M)),NA())</f>
        <v>1.5733206828629775E-2</v>
      </c>
      <c r="O908" s="44">
        <f>IFERROR(_xll.qlIndexFixing(ONIndex3M,I908,TRUE,_xll.ohTrigger(RecalcTrigger,Trigger3M)),NA())</f>
        <v>1.6422585576556514E-2</v>
      </c>
      <c r="P908" s="44">
        <f>IFERROR(_xll.qlIndexFixing(ONIndex6M,I908,TRUE,_xll.ohTrigger(RecalcTrigger,Trigger6M)),NA())</f>
        <v>1.7006120593503482E-2</v>
      </c>
      <c r="Q908" s="145">
        <f>IFERROR(_xll.qlIndexFixing(ONIndex1Y,I908,TRUE,_xll.ohTrigger(RecalcTrigger,Trigger1Y)),NA())</f>
        <v>1.7740518583524434E-2</v>
      </c>
    </row>
    <row r="909" spans="2:17" x14ac:dyDescent="0.2">
      <c r="B909" s="39" t="s">
        <v>42</v>
      </c>
      <c r="D909" s="42">
        <f>_xll.qlCalendarAdvance(Calendar,$D908,B909,"f",FALSE)</f>
        <v>46189</v>
      </c>
      <c r="E909" s="139">
        <f>_xll.qlInterestRateIndexValueDate(IndexON,D909)</f>
        <v>46189</v>
      </c>
      <c r="F909" s="155">
        <f>IFERROR(_xll.qlIndexFixing(IndexON,D909,TRUE,_xll.ohTrigger(RecalcTrigger,TriggerON)),NA())</f>
        <v>1.5666036265598038E-2</v>
      </c>
      <c r="H909" s="42">
        <f>_xll.qlCalendarAdvance(Calendar,$H908,B909,"f",FALSE)</f>
        <v>46189</v>
      </c>
      <c r="I909" s="139">
        <f>_xll.qlInterestRateIndexValueDate(Index1M,$H909)</f>
        <v>46191</v>
      </c>
      <c r="J909" s="144">
        <f>IFERROR(_xll.qlIndexFixing(Index1M,$H909,TRUE,_xll.ohTrigger(RecalcTrigger,Trigger1M)),NA())</f>
        <v>1.5807038309031685E-2</v>
      </c>
      <c r="K909" s="44">
        <f>IFERROR(_xll.qlIndexFixing(Index3M,H909,TRUE,_xll.ohTrigger(RecalcTrigger,Trigger3M)),NA())</f>
        <v>1.6612401355059529E-2</v>
      </c>
      <c r="L909" s="44">
        <f>IFERROR(_xll.qlIndexFixing(Index6M,$H909,TRUE,_xll.ohTrigger(RecalcTrigger,Trigger6M)),NA())</f>
        <v>1.7321475866276127E-2</v>
      </c>
      <c r="M909" s="145">
        <f>IFERROR(_xll.qlIndexFixing(Index1Y,$H909,TRUE,_xll.ohTrigger(RecalcTrigger,Trigger1Y)),NA())</f>
        <v>1.8250522672103666E-2</v>
      </c>
      <c r="N909" s="144">
        <f>IFERROR(_xll.qlIndexFixing(ONIndex1M,I909,TRUE,_xll.ohTrigger(RecalcTrigger,Trigger1M)),NA())</f>
        <v>1.5757599794676835E-2</v>
      </c>
      <c r="O909" s="44">
        <f>IFERROR(_xll.qlIndexFixing(ONIndex3M,I909,TRUE,_xll.ohTrigger(RecalcTrigger,Trigger3M)),NA())</f>
        <v>1.6446049135812046E-2</v>
      </c>
      <c r="P909" s="44">
        <f>IFERROR(_xll.qlIndexFixing(ONIndex6M,I909,TRUE,_xll.ohTrigger(RecalcTrigger,Trigger6M)),NA())</f>
        <v>1.7025810962998378E-2</v>
      </c>
      <c r="Q909" s="145">
        <f>IFERROR(_xll.qlIndexFixing(ONIndex1Y,I909,TRUE,_xll.ohTrigger(RecalcTrigger,Trigger1Y)),NA())</f>
        <v>1.7756770500216845E-2</v>
      </c>
    </row>
    <row r="910" spans="2:17" x14ac:dyDescent="0.2">
      <c r="B910" s="39" t="s">
        <v>42</v>
      </c>
      <c r="D910" s="42">
        <f>_xll.qlCalendarAdvance(Calendar,$D909,B910,"f",FALSE)</f>
        <v>46196</v>
      </c>
      <c r="E910" s="139">
        <f>_xll.qlInterestRateIndexValueDate(IndexON,D910)</f>
        <v>46196</v>
      </c>
      <c r="F910" s="155">
        <f>IFERROR(_xll.qlIndexFixing(IndexON,D910,TRUE,_xll.ohTrigger(RecalcTrigger,TriggerON)),NA())</f>
        <v>1.5683855007440073E-2</v>
      </c>
      <c r="H910" s="42">
        <f>_xll.qlCalendarAdvance(Calendar,$H909,B910,"f",FALSE)</f>
        <v>46196</v>
      </c>
      <c r="I910" s="139">
        <f>_xll.qlInterestRateIndexValueDate(Index1M,$H910)</f>
        <v>46198</v>
      </c>
      <c r="J910" s="144">
        <f>IFERROR(_xll.qlIndexFixing(Index1M,$H910,TRUE,_xll.ohTrigger(RecalcTrigger,Trigger1M)),NA())</f>
        <v>1.5830256608557192E-2</v>
      </c>
      <c r="K910" s="44">
        <f>IFERROR(_xll.qlIndexFixing(Index3M,H910,TRUE,_xll.ohTrigger(RecalcTrigger,Trigger3M)),NA())</f>
        <v>1.6634063331191509E-2</v>
      </c>
      <c r="L910" s="44">
        <f>IFERROR(_xll.qlIndexFixing(Index6M,$H910,TRUE,_xll.ohTrigger(RecalcTrigger,Trigger6M)),NA())</f>
        <v>1.7342984552699916E-2</v>
      </c>
      <c r="M910" s="145">
        <f>IFERROR(_xll.qlIndexFixing(Index1Y,$H910,TRUE,_xll.ohTrigger(RecalcTrigger,Trigger1Y)),NA())</f>
        <v>1.8262218927348216E-2</v>
      </c>
      <c r="N910" s="144">
        <f>IFERROR(_xll.qlIndexFixing(ONIndex1M,I910,TRUE,_xll.ohTrigger(RecalcTrigger,Trigger1M)),NA())</f>
        <v>1.5781539343500128E-2</v>
      </c>
      <c r="O910" s="44">
        <f>IFERROR(_xll.qlIndexFixing(ONIndex3M,I910,TRUE,_xll.ohTrigger(RecalcTrigger,Trigger3M)),NA())</f>
        <v>1.64692441472436E-2</v>
      </c>
      <c r="P910" s="44">
        <f>IFERROR(_xll.qlIndexFixing(ONIndex6M,I910,TRUE,_xll.ohTrigger(RecalcTrigger,Trigger6M)),NA())</f>
        <v>1.7045286632315637E-2</v>
      </c>
      <c r="Q910" s="145">
        <f>IFERROR(_xll.qlIndexFixing(ONIndex1Y,I910,TRUE,_xll.ohTrigger(RecalcTrigger,Trigger1Y)),NA())</f>
        <v>1.7772825247668322E-2</v>
      </c>
    </row>
    <row r="911" spans="2:17" x14ac:dyDescent="0.2">
      <c r="B911" s="39" t="s">
        <v>42</v>
      </c>
      <c r="D911" s="42">
        <f>_xll.qlCalendarAdvance(Calendar,$D910,B911,"f",FALSE)</f>
        <v>46203</v>
      </c>
      <c r="E911" s="139">
        <f>_xll.qlInterestRateIndexValueDate(IndexON,D911)</f>
        <v>46203</v>
      </c>
      <c r="F911" s="155">
        <f>IFERROR(_xll.qlIndexFixing(IndexON,D911,TRUE,_xll.ohTrigger(RecalcTrigger,TriggerON)),NA())</f>
        <v>1.5701566769976694E-2</v>
      </c>
      <c r="H911" s="42">
        <f>_xll.qlCalendarAdvance(Calendar,$H910,B911,"f",FALSE)</f>
        <v>46203</v>
      </c>
      <c r="I911" s="139">
        <f>_xll.qlInterestRateIndexValueDate(Index1M,$H911)</f>
        <v>46205</v>
      </c>
      <c r="J911" s="144">
        <f>IFERROR(_xll.qlIndexFixing(Index1M,$H911,TRUE,_xll.ohTrigger(RecalcTrigger,Trigger1M)),NA())</f>
        <v>1.5853014014132194E-2</v>
      </c>
      <c r="K911" s="44">
        <f>IFERROR(_xll.qlIndexFixing(Index3M,H911,TRUE,_xll.ohTrigger(RecalcTrigger,Trigger3M)),NA())</f>
        <v>1.66554478268475E-2</v>
      </c>
      <c r="L911" s="44">
        <f>IFERROR(_xll.qlIndexFixing(Index6M,$H911,TRUE,_xll.ohTrigger(RecalcTrigger,Trigger6M)),NA())</f>
        <v>1.7359599900928373E-2</v>
      </c>
      <c r="M911" s="145">
        <f>IFERROR(_xll.qlIndexFixing(Index1Y,$H911,TRUE,_xll.ohTrigger(RecalcTrigger,Trigger1Y)),NA())</f>
        <v>1.8273755331594355E-2</v>
      </c>
      <c r="N911" s="144">
        <f>IFERROR(_xll.qlIndexFixing(ONIndex1M,I911,TRUE,_xll.ohTrigger(RecalcTrigger,Trigger1M)),NA())</f>
        <v>1.5805022866146601E-2</v>
      </c>
      <c r="O911" s="44">
        <f>IFERROR(_xll.qlIndexFixing(ONIndex3M,I911,TRUE,_xll.ohTrigger(RecalcTrigger,Trigger3M)),NA())</f>
        <v>1.6492169472641649E-2</v>
      </c>
      <c r="P911" s="44">
        <f>IFERROR(_xll.qlIndexFixing(ONIndex6M,I911,TRUE,_xll.ohTrigger(RecalcTrigger,Trigger6M)),NA())</f>
        <v>1.7064546963485583E-2</v>
      </c>
      <c r="Q911" s="145">
        <f>IFERROR(_xll.qlIndexFixing(ONIndex1Y,I911,TRUE,_xll.ohTrigger(RecalcTrigger,Trigger1Y)),NA())</f>
        <v>1.7788682418764523E-2</v>
      </c>
    </row>
    <row r="912" spans="2:17" x14ac:dyDescent="0.2">
      <c r="B912" s="39" t="s">
        <v>42</v>
      </c>
      <c r="D912" s="42">
        <f>_xll.qlCalendarAdvance(Calendar,$D911,B912,"f",FALSE)</f>
        <v>46210</v>
      </c>
      <c r="E912" s="139">
        <f>_xll.qlInterestRateIndexValueDate(IndexON,D912)</f>
        <v>46210</v>
      </c>
      <c r="F912" s="155">
        <f>IFERROR(_xll.qlIndexFixing(IndexON,D912,TRUE,_xll.ohTrigger(RecalcTrigger,TriggerON)),NA())</f>
        <v>1.5719172015238314E-2</v>
      </c>
      <c r="H912" s="42">
        <f>_xll.qlCalendarAdvance(Calendar,$H911,B912,"f",FALSE)</f>
        <v>46210</v>
      </c>
      <c r="I912" s="139">
        <f>_xll.qlInterestRateIndexValueDate(Index1M,$H912)</f>
        <v>46212</v>
      </c>
      <c r="J912" s="144">
        <f>IFERROR(_xll.qlIndexFixing(Index1M,$H912,TRUE,_xll.ohTrigger(RecalcTrigger,Trigger1M)),NA())</f>
        <v>1.5875307910703518E-2</v>
      </c>
      <c r="K912" s="44">
        <f>IFERROR(_xll.qlIndexFixing(Index3M,H912,TRUE,_xll.ohTrigger(RecalcTrigger,Trigger3M)),NA())</f>
        <v>1.6676553694417669E-2</v>
      </c>
      <c r="L912" s="44">
        <f>IFERROR(_xll.qlIndexFixing(Index6M,$H912,TRUE,_xll.ohTrigger(RecalcTrigger,Trigger6M)),NA())</f>
        <v>1.7375998055095817E-2</v>
      </c>
      <c r="M912" s="145">
        <f>IFERROR(_xll.qlIndexFixing(Index1Y,$H912,TRUE,_xll.ohTrigger(RecalcTrigger,Trigger1Y)),NA())</f>
        <v>1.8285133611148415E-2</v>
      </c>
      <c r="N912" s="144">
        <f>IFERROR(_xll.qlIndexFixing(ONIndex1M,I912,TRUE,_xll.ohTrigger(RecalcTrigger,Trigger1M)),NA())</f>
        <v>1.5828047754062879E-2</v>
      </c>
      <c r="O912" s="44">
        <f>IFERROR(_xll.qlIndexFixing(ONIndex3M,I912,TRUE,_xll.ohTrigger(RecalcTrigger,Trigger3M)),NA())</f>
        <v>1.6514823973556858E-2</v>
      </c>
      <c r="P912" s="44">
        <f>IFERROR(_xll.qlIndexFixing(ONIndex6M,I912,TRUE,_xll.ohTrigger(RecalcTrigger,Trigger6M)),NA())</f>
        <v>1.7083591318618474E-2</v>
      </c>
      <c r="Q912" s="145">
        <f>IFERROR(_xll.qlIndexFixing(ONIndex1Y,I912,TRUE,_xll.ohTrigger(RecalcTrigger,Trigger1Y)),NA())</f>
        <v>1.7804341606231233E-2</v>
      </c>
    </row>
    <row r="913" spans="2:17" x14ac:dyDescent="0.2">
      <c r="B913" s="39" t="s">
        <v>42</v>
      </c>
      <c r="D913" s="42">
        <f>_xll.qlCalendarAdvance(Calendar,$D912,B913,"f",FALSE)</f>
        <v>46217</v>
      </c>
      <c r="E913" s="139">
        <f>_xll.qlInterestRateIndexValueDate(IndexON,D913)</f>
        <v>46217</v>
      </c>
      <c r="F913" s="155">
        <f>IFERROR(_xll.qlIndexFixing(IndexON,D913,TRUE,_xll.ohTrigger(RecalcTrigger,TriggerON)),NA())</f>
        <v>1.573667120541522E-2</v>
      </c>
      <c r="H913" s="42">
        <f>_xll.qlCalendarAdvance(Calendar,$H912,B913,"f",FALSE)</f>
        <v>46217</v>
      </c>
      <c r="I913" s="139">
        <f>_xll.qlInterestRateIndexValueDate(Index1M,$H913)</f>
        <v>46219</v>
      </c>
      <c r="J913" s="144">
        <f>IFERROR(_xll.qlIndexFixing(Index1M,$H913,TRUE,_xll.ohTrigger(RecalcTrigger,Trigger1M)),NA())</f>
        <v>1.5897135683245467E-2</v>
      </c>
      <c r="K913" s="44">
        <f>IFERROR(_xll.qlIndexFixing(Index3M,H913,TRUE,_xll.ohTrigger(RecalcTrigger,Trigger3M)),NA())</f>
        <v>1.6697379786321728E-2</v>
      </c>
      <c r="L913" s="44">
        <f>IFERROR(_xll.qlIndexFixing(Index6M,$H913,TRUE,_xll.ohTrigger(RecalcTrigger,Trigger6M)),NA())</f>
        <v>1.7392183104507485E-2</v>
      </c>
      <c r="M913" s="145">
        <f>IFERROR(_xll.qlIndexFixing(Index1Y,$H913,TRUE,_xll.ohTrigger(RecalcTrigger,Trigger1Y)),NA())</f>
        <v>1.8296355506110841E-2</v>
      </c>
      <c r="N913" s="144">
        <f>IFERROR(_xll.qlIndexFixing(ONIndex1M,I913,TRUE,_xll.ohTrigger(RecalcTrigger,Trigger1M)),NA())</f>
        <v>1.5850611398215975E-2</v>
      </c>
      <c r="O913" s="44">
        <f>IFERROR(_xll.qlIndexFixing(ONIndex3M,I913,TRUE,_xll.ohTrigger(RecalcTrigger,Trigger3M)),NA())</f>
        <v>1.6537206511779701E-2</v>
      </c>
      <c r="P913" s="44">
        <f>IFERROR(_xll.qlIndexFixing(ONIndex6M,I913,TRUE,_xll.ohTrigger(RecalcTrigger,Trigger6M)),NA())</f>
        <v>1.7102419059584761E-2</v>
      </c>
      <c r="Q913" s="145">
        <f>IFERROR(_xll.qlIndexFixing(ONIndex1Y,I913,TRUE,_xll.ohTrigger(RecalcTrigger,Trigger1Y)),NA())</f>
        <v>1.781980240295411E-2</v>
      </c>
    </row>
    <row r="914" spans="2:17" x14ac:dyDescent="0.2">
      <c r="B914" s="39" t="s">
        <v>42</v>
      </c>
      <c r="D914" s="42">
        <f>_xll.qlCalendarAdvance(Calendar,$D913,B914,"f",FALSE)</f>
        <v>46224</v>
      </c>
      <c r="E914" s="139">
        <f>_xll.qlInterestRateIndexValueDate(IndexON,D914)</f>
        <v>46224</v>
      </c>
      <c r="F914" s="155">
        <f>IFERROR(_xll.qlIndexFixing(IndexON,D914,TRUE,_xll.ohTrigger(RecalcTrigger,TriggerON)),NA())</f>
        <v>1.575406480285757E-2</v>
      </c>
      <c r="H914" s="42">
        <f>_xll.qlCalendarAdvance(Calendar,$H913,B914,"f",FALSE)</f>
        <v>46224</v>
      </c>
      <c r="I914" s="139">
        <f>_xll.qlInterestRateIndexValueDate(Index1M,$H914)</f>
        <v>46226</v>
      </c>
      <c r="J914" s="144">
        <f>IFERROR(_xll.qlIndexFixing(Index1M,$H914,TRUE,_xll.ohTrigger(RecalcTrigger,Trigger1M)),NA())</f>
        <v>1.5918494716774811E-2</v>
      </c>
      <c r="K914" s="44">
        <f>IFERROR(_xll.qlIndexFixing(Index3M,H914,TRUE,_xll.ohTrigger(RecalcTrigger,Trigger3M)),NA())</f>
        <v>1.6717924955017609E-2</v>
      </c>
      <c r="L914" s="44">
        <f>IFERROR(_xll.qlIndexFixing(Index6M,$H914,TRUE,_xll.ohTrigger(RecalcTrigger,Trigger6M)),NA())</f>
        <v>1.7408159174361622E-2</v>
      </c>
      <c r="M914" s="145">
        <f>IFERROR(_xll.qlIndexFixing(Index1Y,$H914,TRUE,_xll.ohTrigger(RecalcTrigger,Trigger1Y)),NA())</f>
        <v>1.8307422770375104E-2</v>
      </c>
      <c r="N914" s="144">
        <f>IFERROR(_xll.qlIndexFixing(ONIndex1M,I914,TRUE,_xll.ohTrigger(RecalcTrigger,Trigger1M)),NA())</f>
        <v>1.5872711190052513E-2</v>
      </c>
      <c r="O914" s="44">
        <f>IFERROR(_xll.qlIndexFixing(ONIndex3M,I914,TRUE,_xll.ohTrigger(RecalcTrigger,Trigger3M)),NA())</f>
        <v>1.6559315948860842E-2</v>
      </c>
      <c r="P914" s="44">
        <f>IFERROR(_xll.qlIndexFixing(ONIndex6M,I914,TRUE,_xll.ohTrigger(RecalcTrigger,Trigger6M)),NA())</f>
        <v>1.7121029548494704E-2</v>
      </c>
      <c r="Q914" s="145">
        <f>IFERROR(_xll.qlIndexFixing(ONIndex1Y,I914,TRUE,_xll.ohTrigger(RecalcTrigger,Trigger1Y)),NA())</f>
        <v>1.783506440165894E-2</v>
      </c>
    </row>
    <row r="915" spans="2:17" x14ac:dyDescent="0.2">
      <c r="B915" s="39" t="s">
        <v>42</v>
      </c>
      <c r="D915" s="42">
        <f>_xll.qlCalendarAdvance(Calendar,$D914,B915,"f",FALSE)</f>
        <v>46231</v>
      </c>
      <c r="E915" s="139">
        <f>_xll.qlInterestRateIndexValueDate(IndexON,D915)</f>
        <v>46231</v>
      </c>
      <c r="F915" s="155">
        <f>IFERROR(_xll.qlIndexFixing(IndexON,D915,TRUE,_xll.ohTrigger(RecalcTrigger,TriggerON)),NA())</f>
        <v>1.5771353269515842E-2</v>
      </c>
      <c r="H915" s="42">
        <f>_xll.qlCalendarAdvance(Calendar,$H914,B915,"f",FALSE)</f>
        <v>46231</v>
      </c>
      <c r="I915" s="139">
        <f>_xll.qlInterestRateIndexValueDate(Index1M,$H915)</f>
        <v>46233</v>
      </c>
      <c r="J915" s="144">
        <f>IFERROR(_xll.qlIndexFixing(Index1M,$H915,TRUE,_xll.ohTrigger(RecalcTrigger,Trigger1M)),NA())</f>
        <v>1.5939382396350787E-2</v>
      </c>
      <c r="K915" s="44">
        <f>IFERROR(_xll.qlIndexFixing(Index3M,H915,TRUE,_xll.ohTrigger(RecalcTrigger,Trigger3M)),NA())</f>
        <v>1.6738188052998881E-2</v>
      </c>
      <c r="L915" s="44">
        <f>IFERROR(_xll.qlIndexFixing(Index6M,$H915,TRUE,_xll.ohTrigger(RecalcTrigger,Trigger6M)),NA())</f>
        <v>1.7419508863907491E-2</v>
      </c>
      <c r="M915" s="145">
        <f>IFERROR(_xll.qlIndexFixing(Index1Y,$H915,TRUE,_xll.ohTrigger(RecalcTrigger,Trigger1Y)),NA())</f>
        <v>1.8318337171625725E-2</v>
      </c>
      <c r="N915" s="144">
        <f>IFERROR(_xll.qlIndexFixing(ONIndex1M,I915,TRUE,_xll.ohTrigger(RecalcTrigger,Trigger1M)),NA())</f>
        <v>1.5894344520619441E-2</v>
      </c>
      <c r="O915" s="44">
        <f>IFERROR(_xll.qlIndexFixing(ONIndex3M,I915,TRUE,_xll.ohTrigger(RecalcTrigger,Trigger3M)),NA())</f>
        <v>1.658115114651082E-2</v>
      </c>
      <c r="P915" s="44">
        <f>IFERROR(_xll.qlIndexFixing(ONIndex6M,I915,TRUE,_xll.ohTrigger(RecalcTrigger,Trigger6M)),NA())</f>
        <v>1.7139422147298689E-2</v>
      </c>
      <c r="Q915" s="145">
        <f>IFERROR(_xll.qlIndexFixing(ONIndex1Y,I915,TRUE,_xll.ohTrigger(RecalcTrigger,Trigger1Y)),NA())</f>
        <v>1.7850127195311316E-2</v>
      </c>
    </row>
    <row r="916" spans="2:17" x14ac:dyDescent="0.2">
      <c r="B916" s="39" t="s">
        <v>42</v>
      </c>
      <c r="D916" s="42">
        <f>_xll.qlCalendarAdvance(Calendar,$D915,B916,"f",FALSE)</f>
        <v>46238</v>
      </c>
      <c r="E916" s="139">
        <f>_xll.qlInterestRateIndexValueDate(IndexON,D916)</f>
        <v>46238</v>
      </c>
      <c r="F916" s="155">
        <f>IFERROR(_xll.qlIndexFixing(IndexON,D916,TRUE,_xll.ohTrigger(RecalcTrigger,TriggerON)),NA())</f>
        <v>1.5788537067740194E-2</v>
      </c>
      <c r="H916" s="42">
        <f>_xll.qlCalendarAdvance(Calendar,$H915,B916,"f",FALSE)</f>
        <v>46238</v>
      </c>
      <c r="I916" s="139">
        <f>_xll.qlInterestRateIndexValueDate(Index1M,$H916)</f>
        <v>46240</v>
      </c>
      <c r="J916" s="144">
        <f>IFERROR(_xll.qlIndexFixing(Index1M,$H916,TRUE,_xll.ohTrigger(RecalcTrigger,Trigger1M)),NA())</f>
        <v>1.5959796107065105E-2</v>
      </c>
      <c r="K916" s="44">
        <f>IFERROR(_xll.qlIndexFixing(Index3M,H916,TRUE,_xll.ohTrigger(RecalcTrigger,Trigger3M)),NA())</f>
        <v>1.6758167932796466E-2</v>
      </c>
      <c r="L916" s="44">
        <f>IFERROR(_xll.qlIndexFixing(Index6M,$H916,TRUE,_xll.ohTrigger(RecalcTrigger,Trigger6M)),NA())</f>
        <v>1.7439501055626548E-2</v>
      </c>
      <c r="M916" s="145">
        <f>IFERROR(_xll.qlIndexFixing(Index1Y,$H916,TRUE,_xll.ohTrigger(RecalcTrigger,Trigger1Y)),NA())</f>
        <v>1.8329100491336077E-2</v>
      </c>
      <c r="N916" s="144">
        <f>IFERROR(_xll.qlIndexFixing(ONIndex1M,I916,TRUE,_xll.ohTrigger(RecalcTrigger,Trigger1M)),NA())</f>
        <v>1.5915508781203513E-2</v>
      </c>
      <c r="O916" s="44">
        <f>IFERROR(_xll.qlIndexFixing(ONIndex3M,I916,TRUE,_xll.ohTrigger(RecalcTrigger,Trigger3M)),NA())</f>
        <v>1.6602710966440171E-2</v>
      </c>
      <c r="P916" s="44">
        <f>IFERROR(_xll.qlIndexFixing(ONIndex6M,I916,TRUE,_xll.ohTrigger(RecalcTrigger,Trigger6M)),NA())</f>
        <v>1.7157596217707294E-2</v>
      </c>
      <c r="Q916" s="145">
        <f>IFERROR(_xll.qlIndexFixing(ONIndex1Y,I916,TRUE,_xll.ohTrigger(RecalcTrigger,Trigger1Y)),NA())</f>
        <v>1.7864990376477152E-2</v>
      </c>
    </row>
    <row r="917" spans="2:17" x14ac:dyDescent="0.2">
      <c r="B917" s="39" t="s">
        <v>42</v>
      </c>
      <c r="D917" s="42">
        <f>_xll.qlCalendarAdvance(Calendar,$D916,B917,"f",FALSE)</f>
        <v>46245</v>
      </c>
      <c r="E917" s="139">
        <f>_xll.qlInterestRateIndexValueDate(IndexON,D917)</f>
        <v>46245</v>
      </c>
      <c r="F917" s="155">
        <f>IFERROR(_xll.qlIndexFixing(IndexON,D917,TRUE,_xll.ohTrigger(RecalcTrigger,TriggerON)),NA())</f>
        <v>1.5805616659640975E-2</v>
      </c>
      <c r="H917" s="42">
        <f>_xll.qlCalendarAdvance(Calendar,$H916,B917,"f",FALSE)</f>
        <v>46245</v>
      </c>
      <c r="I917" s="139">
        <f>_xll.qlInterestRateIndexValueDate(Index1M,$H917)</f>
        <v>46247</v>
      </c>
      <c r="J917" s="144">
        <f>IFERROR(_xll.qlIndexFixing(Index1M,$H917,TRUE,_xll.ohTrigger(RecalcTrigger,Trigger1M)),NA())</f>
        <v>1.597973323405194E-2</v>
      </c>
      <c r="K917" s="44">
        <f>IFERROR(_xll.qlIndexFixing(Index3M,H917,TRUE,_xll.ohTrigger(RecalcTrigger,Trigger3M)),NA())</f>
        <v>1.677786344697604E-2</v>
      </c>
      <c r="L917" s="44">
        <f>IFERROR(_xll.qlIndexFixing(Index6M,$H917,TRUE,_xll.ohTrigger(RecalcTrigger,Trigger6M)),NA())</f>
        <v>1.7454875296864493E-2</v>
      </c>
      <c r="M917" s="145">
        <f>IFERROR(_xll.qlIndexFixing(Index1Y,$H917,TRUE,_xll.ohTrigger(RecalcTrigger,Trigger1Y)),NA())</f>
        <v>1.8339714524766439E-2</v>
      </c>
      <c r="N917" s="144">
        <f>IFERROR(_xll.qlIndexFixing(ONIndex1M,I917,TRUE,_xll.ohTrigger(RecalcTrigger,Trigger1M)),NA())</f>
        <v>1.5936201363011548E-2</v>
      </c>
      <c r="O917" s="44">
        <f>IFERROR(_xll.qlIndexFixing(ONIndex3M,I917,TRUE,_xll.ohTrigger(RecalcTrigger,Trigger3M)),NA())</f>
        <v>1.6623994270279496E-2</v>
      </c>
      <c r="P917" s="44">
        <f>IFERROR(_xll.qlIndexFixing(ONIndex6M,I917,TRUE,_xll.ohTrigger(RecalcTrigger,Trigger6M)),NA())</f>
        <v>1.7175551122150523E-2</v>
      </c>
      <c r="Q917" s="145">
        <f>IFERROR(_xll.qlIndexFixing(ONIndex1Y,I917,TRUE,_xll.ohTrigger(RecalcTrigger,Trigger1Y)),NA())</f>
        <v>1.7879653538201978E-2</v>
      </c>
    </row>
    <row r="918" spans="2:17" x14ac:dyDescent="0.2">
      <c r="B918" s="39" t="s">
        <v>42</v>
      </c>
      <c r="D918" s="42">
        <f>_xll.qlCalendarAdvance(Calendar,$D917,B918,"f",FALSE)</f>
        <v>46252</v>
      </c>
      <c r="E918" s="139">
        <f>_xll.qlInterestRateIndexValueDate(IndexON,D918)</f>
        <v>46252</v>
      </c>
      <c r="F918" s="155">
        <f>IFERROR(_xll.qlIndexFixing(IndexON,D918,TRUE,_xll.ohTrigger(RecalcTrigger,TriggerON)),NA())</f>
        <v>1.5822592507248601E-2</v>
      </c>
      <c r="H918" s="42">
        <f>_xll.qlCalendarAdvance(Calendar,$H917,B918,"f",FALSE)</f>
        <v>46252</v>
      </c>
      <c r="I918" s="139">
        <f>_xll.qlInterestRateIndexValueDate(Index1M,$H918)</f>
        <v>46254</v>
      </c>
      <c r="J918" s="144">
        <f>IFERROR(_xll.qlIndexFixing(Index1M,$H918,TRUE,_xll.ohTrigger(RecalcTrigger,Trigger1M)),NA())</f>
        <v>1.5999191162487936E-2</v>
      </c>
      <c r="K918" s="44">
        <f>IFERROR(_xll.qlIndexFixing(Index3M,H918,TRUE,_xll.ohTrigger(RecalcTrigger,Trigger3M)),NA())</f>
        <v>1.6797273448146726E-2</v>
      </c>
      <c r="L918" s="44">
        <f>IFERROR(_xll.qlIndexFixing(Index6M,$H918,TRUE,_xll.ohTrigger(RecalcTrigger,Trigger6M)),NA())</f>
        <v>1.7470057418193213E-2</v>
      </c>
      <c r="M918" s="145">
        <f>IFERROR(_xll.qlIndexFixing(Index1Y,$H918,TRUE,_xll.ohTrigger(RecalcTrigger,Trigger1Y)),NA())</f>
        <v>1.8350181080962209E-2</v>
      </c>
      <c r="N918" s="144">
        <f>IFERROR(_xll.qlIndexFixing(ONIndex1M,I918,TRUE,_xll.ohTrigger(RecalcTrigger,Trigger1M)),NA())</f>
        <v>1.5956419657330301E-2</v>
      </c>
      <c r="O918" s="44">
        <f>IFERROR(_xll.qlIndexFixing(ONIndex3M,I918,TRUE,_xll.ohTrigger(RecalcTrigger,Trigger3M)),NA())</f>
        <v>1.6644999919739334E-2</v>
      </c>
      <c r="P918" s="44">
        <f>IFERROR(_xll.qlIndexFixing(ONIndex6M,I918,TRUE,_xll.ohTrigger(RecalcTrigger,Trigger6M)),NA())</f>
        <v>1.7193286222338955E-2</v>
      </c>
      <c r="Q918" s="145">
        <f>IFERROR(_xll.qlIndexFixing(ONIndex1Y,I918,TRUE,_xll.ohTrigger(RecalcTrigger,Trigger1Y)),NA())</f>
        <v>1.7894116273051708E-2</v>
      </c>
    </row>
    <row r="919" spans="2:17" x14ac:dyDescent="0.2">
      <c r="B919" s="39" t="s">
        <v>42</v>
      </c>
      <c r="D919" s="42">
        <f>_xll.qlCalendarAdvance(Calendar,$D918,B919,"f",FALSE)</f>
        <v>46259</v>
      </c>
      <c r="E919" s="139">
        <f>_xll.qlInterestRateIndexValueDate(IndexON,D919)</f>
        <v>46259</v>
      </c>
      <c r="F919" s="155">
        <f>IFERROR(_xll.qlIndexFixing(IndexON,D919,TRUE,_xll.ohTrigger(RecalcTrigger,TriggerON)),NA())</f>
        <v>1.5839465072833292E-2</v>
      </c>
      <c r="H919" s="42">
        <f>_xll.qlCalendarAdvance(Calendar,$H918,B919,"f",FALSE)</f>
        <v>46259</v>
      </c>
      <c r="I919" s="139">
        <f>_xll.qlInterestRateIndexValueDate(Index1M,$H919)</f>
        <v>46261</v>
      </c>
      <c r="J919" s="144">
        <f>IFERROR(_xll.qlIndexFixing(Index1M,$H919,TRUE,_xll.ohTrigger(RecalcTrigger,Trigger1M)),NA())</f>
        <v>1.6018167277597195E-2</v>
      </c>
      <c r="K919" s="44">
        <f>IFERROR(_xll.qlIndexFixing(Index3M,H919,TRUE,_xll.ohTrigger(RecalcTrigger,Trigger3M)),NA())</f>
        <v>1.6816396788954139E-2</v>
      </c>
      <c r="L919" s="44">
        <f>IFERROR(_xll.qlIndexFixing(Index6M,$H919,TRUE,_xll.ohTrigger(RecalcTrigger,Trigger6M)),NA())</f>
        <v>1.7480766615682656E-2</v>
      </c>
      <c r="M919" s="145">
        <f>IFERROR(_xll.qlIndexFixing(Index1Y,$H919,TRUE,_xll.ohTrigger(RecalcTrigger,Trigger1Y)),NA())</f>
        <v>1.8360501982752183E-2</v>
      </c>
      <c r="N919" s="144">
        <f>IFERROR(_xll.qlIndexFixing(ONIndex1M,I919,TRUE,_xll.ohTrigger(RecalcTrigger,Trigger1M)),NA())</f>
        <v>1.5976161055286653E-2</v>
      </c>
      <c r="O919" s="44">
        <f>IFERROR(_xll.qlIndexFixing(ONIndex3M,I919,TRUE,_xll.ohTrigger(RecalcTrigger,Trigger3M)),NA())</f>
        <v>1.6665726776370349E-2</v>
      </c>
      <c r="P919" s="44">
        <f>IFERROR(_xll.qlIndexFixing(ONIndex6M,I919,TRUE,_xll.ohTrigger(RecalcTrigger,Trigger6M)),NA())</f>
        <v>1.7210800880382848E-2</v>
      </c>
      <c r="Q919" s="145">
        <f>IFERROR(_xll.qlIndexFixing(ONIndex1Y,I919,TRUE,_xll.ohTrigger(RecalcTrigger,Trigger1Y)),NA())</f>
        <v>1.7908378174071871E-2</v>
      </c>
    </row>
    <row r="920" spans="2:17" x14ac:dyDescent="0.2">
      <c r="B920" s="39" t="s">
        <v>42</v>
      </c>
      <c r="D920" s="42">
        <f>_xll.qlCalendarAdvance(Calendar,$D919,B920,"f",FALSE)</f>
        <v>46266</v>
      </c>
      <c r="E920" s="139">
        <f>_xll.qlInterestRateIndexValueDate(IndexON,D920)</f>
        <v>46266</v>
      </c>
      <c r="F920" s="155">
        <f>IFERROR(_xll.qlIndexFixing(IndexON,D920,TRUE,_xll.ohTrigger(RecalcTrigger,TriggerON)),NA())</f>
        <v>1.5856234818585335E-2</v>
      </c>
      <c r="H920" s="42">
        <f>_xll.qlCalendarAdvance(Calendar,$H919,B920,"f",FALSE)</f>
        <v>46266</v>
      </c>
      <c r="I920" s="139">
        <f>_xll.qlInterestRateIndexValueDate(Index1M,$H920)</f>
        <v>46268</v>
      </c>
      <c r="J920" s="144">
        <f>IFERROR(_xll.qlIndexFixing(Index1M,$H920,TRUE,_xll.ohTrigger(RecalcTrigger,Trigger1M)),NA())</f>
        <v>1.6036658964636297E-2</v>
      </c>
      <c r="K920" s="44">
        <f>IFERROR(_xll.qlIndexFixing(Index3M,H920,TRUE,_xll.ohTrigger(RecalcTrigger,Trigger3M)),NA())</f>
        <v>1.6833548445775517E-2</v>
      </c>
      <c r="L920" s="44">
        <f>IFERROR(_xll.qlIndexFixing(Index6M,$H920,TRUE,_xll.ohTrigger(RecalcTrigger,Trigger6M)),NA())</f>
        <v>1.7492768132973048E-2</v>
      </c>
      <c r="M920" s="145">
        <f>IFERROR(_xll.qlIndexFixing(Index1Y,$H920,TRUE,_xll.ohTrigger(RecalcTrigger,Trigger1Y)),NA())</f>
        <v>1.8370679066746127E-2</v>
      </c>
      <c r="N920" s="144">
        <f>IFERROR(_xll.qlIndexFixing(ONIndex1M,I920,TRUE,_xll.ohTrigger(RecalcTrigger,Trigger1M)),NA())</f>
        <v>1.5995422948167359E-2</v>
      </c>
      <c r="O920" s="44">
        <f>IFERROR(_xll.qlIndexFixing(ONIndex3M,I920,TRUE,_xll.ohTrigger(RecalcTrigger,Trigger3M)),NA())</f>
        <v>1.6686173701883078E-2</v>
      </c>
      <c r="P920" s="44">
        <f>IFERROR(_xll.qlIndexFixing(ONIndex6M,I920,TRUE,_xll.ohTrigger(RecalcTrigger,Trigger6M)),NA())</f>
        <v>1.722809445823259E-2</v>
      </c>
      <c r="Q920" s="145">
        <f>IFERROR(_xll.qlIndexFixing(ONIndex1Y,I920,TRUE,_xll.ohTrigger(RecalcTrigger,Trigger1Y)),NA())</f>
        <v>1.7922438833988252E-2</v>
      </c>
    </row>
    <row r="921" spans="2:17" x14ac:dyDescent="0.2">
      <c r="B921" s="39" t="s">
        <v>42</v>
      </c>
      <c r="D921" s="42">
        <f>_xll.qlCalendarAdvance(Calendar,$D920,B921,"f",FALSE)</f>
        <v>46273</v>
      </c>
      <c r="E921" s="139">
        <f>_xll.qlInterestRateIndexValueDate(IndexON,D921)</f>
        <v>46273</v>
      </c>
      <c r="F921" s="155">
        <f>IFERROR(_xll.qlIndexFixing(IndexON,D921,TRUE,_xll.ohTrigger(RecalcTrigger,TriggerON)),NA())</f>
        <v>1.5872902206695017E-2</v>
      </c>
      <c r="H921" s="42">
        <f>_xll.qlCalendarAdvance(Calendar,$H920,B921,"f",FALSE)</f>
        <v>46273</v>
      </c>
      <c r="I921" s="139">
        <f>_xll.qlInterestRateIndexValueDate(Index1M,$H921)</f>
        <v>46275</v>
      </c>
      <c r="J921" s="144">
        <f>IFERROR(_xll.qlIndexFixing(Index1M,$H921,TRUE,_xll.ohTrigger(RecalcTrigger,Trigger1M)),NA())</f>
        <v>1.6054663608921771E-2</v>
      </c>
      <c r="K921" s="44">
        <f>IFERROR(_xll.qlIndexFixing(Index3M,H921,TRUE,_xll.ohTrigger(RecalcTrigger,Trigger3M)),NA())</f>
        <v>1.6852115012916381E-2</v>
      </c>
      <c r="L921" s="44">
        <f>IFERROR(_xll.qlIndexFixing(Index6M,$H921,TRUE,_xll.ohTrigger(RecalcTrigger,Trigger6M)),NA())</f>
        <v>1.7507449528269433E-2</v>
      </c>
      <c r="M921" s="145">
        <f>IFERROR(_xll.qlIndexFixing(Index1Y,$H921,TRUE,_xll.ohTrigger(RecalcTrigger,Trigger1Y)),NA())</f>
        <v>1.838071418333238E-2</v>
      </c>
      <c r="N921" s="144">
        <f>IFERROR(_xll.qlIndexFixing(ONIndex1M,I921,TRUE,_xll.ohTrigger(RecalcTrigger,Trigger1M)),NA())</f>
        <v>1.6014202727099303E-2</v>
      </c>
      <c r="O921" s="44">
        <f>IFERROR(_xll.qlIndexFixing(ONIndex3M,I921,TRUE,_xll.ohTrigger(RecalcTrigger,Trigger3M)),NA())</f>
        <v>1.6706339558067995E-2</v>
      </c>
      <c r="P921" s="44">
        <f>IFERROR(_xll.qlIndexFixing(ONIndex6M,I921,TRUE,_xll.ohTrigger(RecalcTrigger,Trigger6M)),NA())</f>
        <v>1.7245166317838567E-2</v>
      </c>
      <c r="Q921" s="145">
        <f>IFERROR(_xll.qlIndexFixing(ONIndex1Y,I921,TRUE,_xll.ohTrigger(RecalcTrigger,Trigger1Y)),NA())</f>
        <v>1.7936297845606575E-2</v>
      </c>
    </row>
    <row r="922" spans="2:17" x14ac:dyDescent="0.2">
      <c r="B922" s="39" t="s">
        <v>42</v>
      </c>
      <c r="D922" s="42">
        <f>_xll.qlCalendarAdvance(Calendar,$D921,B922,"f",FALSE)</f>
        <v>46280</v>
      </c>
      <c r="E922" s="139">
        <f>_xll.qlInterestRateIndexValueDate(IndexON,D922)</f>
        <v>46280</v>
      </c>
      <c r="F922" s="155">
        <f>IFERROR(_xll.qlIndexFixing(IndexON,D922,TRUE,_xll.ohTrigger(RecalcTrigger,TriggerON)),NA())</f>
        <v>1.588946769919275E-2</v>
      </c>
      <c r="H922" s="42">
        <f>_xll.qlCalendarAdvance(Calendar,$H921,B922,"f",FALSE)</f>
        <v>46280</v>
      </c>
      <c r="I922" s="139">
        <f>_xll.qlInterestRateIndexValueDate(Index1M,$H922)</f>
        <v>46282</v>
      </c>
      <c r="J922" s="144">
        <f>IFERROR(_xll.qlIndexFixing(Index1M,$H922,TRUE,_xll.ohTrigger(RecalcTrigger,Trigger1M)),NA())</f>
        <v>1.6072178595802622E-2</v>
      </c>
      <c r="K922" s="44">
        <f>IFERROR(_xll.qlIndexFixing(Index3M,H922,TRUE,_xll.ohTrigger(RecalcTrigger,Trigger3M)),NA())</f>
        <v>1.6870391572427902E-2</v>
      </c>
      <c r="L922" s="44">
        <f>IFERROR(_xll.qlIndexFixing(Index6M,$H922,TRUE,_xll.ohTrigger(RecalcTrigger,Trigger6M)),NA())</f>
        <v>1.7521954384437752E-2</v>
      </c>
      <c r="M922" s="145">
        <f>IFERROR(_xll.qlIndexFixing(Index1Y,$H922,TRUE,_xll.ohTrigger(RecalcTrigger,Trigger1Y)),NA())</f>
        <v>1.8390609196677843E-2</v>
      </c>
      <c r="N922" s="144">
        <f>IFERROR(_xll.qlIndexFixing(ONIndex1M,I922,TRUE,_xll.ohTrigger(RecalcTrigger,Trigger1M)),NA())</f>
        <v>1.6032497783449173E-2</v>
      </c>
      <c r="O922" s="44">
        <f>IFERROR(_xll.qlIndexFixing(ONIndex3M,I922,TRUE,_xll.ohTrigger(RecalcTrigger,Trigger3M)),NA())</f>
        <v>1.6726223206475765E-2</v>
      </c>
      <c r="P922" s="44">
        <f>IFERROR(_xll.qlIndexFixing(ONIndex6M,I922,TRUE,_xll.ohTrigger(RecalcTrigger,Trigger6M)),NA())</f>
        <v>1.7262015821231103E-2</v>
      </c>
      <c r="Q922" s="145">
        <f>IFERROR(_xll.qlIndexFixing(ONIndex1Y,I922,TRUE,_xll.ohTrigger(RecalcTrigger,Trigger1Y)),NA())</f>
        <v>1.7949954801732559E-2</v>
      </c>
    </row>
    <row r="923" spans="2:17" x14ac:dyDescent="0.2">
      <c r="B923" s="39" t="s">
        <v>42</v>
      </c>
      <c r="D923" s="42">
        <f>_xll.qlCalendarAdvance(Calendar,$D922,B923,"f",FALSE)</f>
        <v>46287</v>
      </c>
      <c r="E923" s="139">
        <f>_xll.qlInterestRateIndexValueDate(IndexON,D923)</f>
        <v>46287</v>
      </c>
      <c r="F923" s="155">
        <f>IFERROR(_xll.qlIndexFixing(IndexON,D923,TRUE,_xll.ohTrigger(RecalcTrigger,TriggerON)),NA())</f>
        <v>1.5905931758428693E-2</v>
      </c>
      <c r="H923" s="42">
        <f>_xll.qlCalendarAdvance(Calendar,$H922,B923,"f",FALSE)</f>
        <v>46287</v>
      </c>
      <c r="I923" s="139">
        <f>_xll.qlInterestRateIndexValueDate(Index1M,$H923)</f>
        <v>46289</v>
      </c>
      <c r="J923" s="144">
        <f>IFERROR(_xll.qlIndexFixing(Index1M,$H923,TRUE,_xll.ohTrigger(RecalcTrigger,Trigger1M)),NA())</f>
        <v>1.6089201310687806E-2</v>
      </c>
      <c r="K923" s="44">
        <f>IFERROR(_xll.qlIndexFixing(Index3M,H923,TRUE,_xll.ohTrigger(RecalcTrigger,Trigger3M)),NA())</f>
        <v>1.6888377033353313E-2</v>
      </c>
      <c r="L923" s="44">
        <f>IFERROR(_xll.qlIndexFixing(Index6M,$H923,TRUE,_xll.ohTrigger(RecalcTrigger,Trigger6M)),NA())</f>
        <v>1.7536287263071978E-2</v>
      </c>
      <c r="M923" s="145">
        <f>IFERROR(_xll.qlIndexFixing(Index1Y,$H923,TRUE,_xll.ohTrigger(RecalcTrigger,Trigger1Y)),NA())</f>
        <v>1.8400365984723607E-2</v>
      </c>
      <c r="N923" s="144">
        <f>IFERROR(_xll.qlIndexFixing(ONIndex1M,I923,TRUE,_xll.ohTrigger(RecalcTrigger,Trigger1M)),NA())</f>
        <v>1.6050305508263918E-2</v>
      </c>
      <c r="O923" s="44">
        <f>IFERROR(_xll.qlIndexFixing(ONIndex3M,I923,TRUE,_xll.ohTrigger(RecalcTrigger,Trigger3M)),NA())</f>
        <v>1.6745823508896862E-2</v>
      </c>
      <c r="P923" s="44">
        <f>IFERROR(_xll.qlIndexFixing(ONIndex6M,I923,TRUE,_xll.ohTrigger(RecalcTrigger,Trigger6M)),NA())</f>
        <v>1.7278642330440519E-2</v>
      </c>
      <c r="Q923" s="145">
        <f>IFERROR(_xll.qlIndexFixing(ONIndex1Y,I923,TRUE,_xll.ohTrigger(RecalcTrigger,Trigger1Y)),NA())</f>
        <v>1.7963409295171928E-2</v>
      </c>
    </row>
    <row r="924" spans="2:17" x14ac:dyDescent="0.2">
      <c r="B924" s="39" t="s">
        <v>42</v>
      </c>
      <c r="D924" s="42">
        <f>_xll.qlCalendarAdvance(Calendar,$D923,B924,"f",FALSE)</f>
        <v>46294</v>
      </c>
      <c r="E924" s="139">
        <f>_xll.qlInterestRateIndexValueDate(IndexON,D924)</f>
        <v>46294</v>
      </c>
      <c r="F924" s="155">
        <f>IFERROR(_xll.qlIndexFixing(IndexON,D924,TRUE,_xll.ohTrigger(RecalcTrigger,TriggerON)),NA())</f>
        <v>1.592229484643326E-2</v>
      </c>
      <c r="H924" s="42">
        <f>_xll.qlCalendarAdvance(Calendar,$H923,B924,"f",FALSE)</f>
        <v>46294</v>
      </c>
      <c r="I924" s="139">
        <f>_xll.qlInterestRateIndexValueDate(Index1M,$H924)</f>
        <v>46296</v>
      </c>
      <c r="J924" s="144">
        <f>IFERROR(_xll.qlIndexFixing(Index1M,$H924,TRUE,_xll.ohTrigger(RecalcTrigger,Trigger1M)),NA())</f>
        <v>1.610572913902375E-2</v>
      </c>
      <c r="K924" s="44">
        <f>IFERROR(_xll.qlIndexFixing(Index3M,H924,TRUE,_xll.ohTrigger(RecalcTrigger,Trigger3M)),NA())</f>
        <v>1.6912486918158064E-2</v>
      </c>
      <c r="L924" s="44">
        <f>IFERROR(_xll.qlIndexFixing(Index6M,$H924,TRUE,_xll.ohTrigger(RecalcTrigger,Trigger6M)),NA())</f>
        <v>1.7551835443711864E-2</v>
      </c>
      <c r="M924" s="145">
        <f>IFERROR(_xll.qlIndexFixing(Index1Y,$H924,TRUE,_xll.ohTrigger(RecalcTrigger,Trigger1Y)),NA())</f>
        <v>1.8409986439184726E-2</v>
      </c>
      <c r="N924" s="144">
        <f>IFERROR(_xll.qlIndexFixing(ONIndex1M,I924,TRUE,_xll.ohTrigger(RecalcTrigger,Trigger1M)),NA())</f>
        <v>1.6067623292990163E-2</v>
      </c>
      <c r="O924" s="44">
        <f>IFERROR(_xll.qlIndexFixing(ONIndex3M,I924,TRUE,_xll.ohTrigger(RecalcTrigger,Trigger3M)),NA())</f>
        <v>1.6765139326802014E-2</v>
      </c>
      <c r="P924" s="44">
        <f>IFERROR(_xll.qlIndexFixing(ONIndex6M,I924,TRUE,_xll.ohTrigger(RecalcTrigger,Trigger6M)),NA())</f>
        <v>1.7295045207417203E-2</v>
      </c>
      <c r="Q924" s="145">
        <f>IFERROR(_xll.qlIndexFixing(ONIndex1Y,I924,TRUE,_xll.ohTrigger(RecalcTrigger,Trigger1Y)),NA())</f>
        <v>1.7976660918650467E-2</v>
      </c>
    </row>
    <row r="925" spans="2:17" x14ac:dyDescent="0.2">
      <c r="B925" s="39" t="s">
        <v>42</v>
      </c>
      <c r="D925" s="42">
        <f>_xll.qlCalendarAdvance(Calendar,$D924,B925,"f",FALSE)</f>
        <v>46301</v>
      </c>
      <c r="E925" s="139">
        <f>_xll.qlInterestRateIndexValueDate(IndexON,D925)</f>
        <v>46301</v>
      </c>
      <c r="F925" s="155">
        <f>IFERROR(_xll.qlIndexFixing(IndexON,D925,TRUE,_xll.ohTrigger(RecalcTrigger,TriggerON)),NA())</f>
        <v>1.5938557425316802E-2</v>
      </c>
      <c r="H925" s="42">
        <f>_xll.qlCalendarAdvance(Calendar,$H924,B925,"f",FALSE)</f>
        <v>46301</v>
      </c>
      <c r="I925" s="139">
        <f>_xll.qlInterestRateIndexValueDate(Index1M,$H925)</f>
        <v>46303</v>
      </c>
      <c r="J925" s="144">
        <f>IFERROR(_xll.qlIndexFixing(Index1M,$H925,TRUE,_xll.ohTrigger(RecalcTrigger,Trigger1M)),NA())</f>
        <v>1.6121759466311836E-2</v>
      </c>
      <c r="K925" s="44">
        <f>IFERROR(_xll.qlIndexFixing(Index3M,H925,TRUE,_xll.ohTrigger(RecalcTrigger,Trigger3M)),NA())</f>
        <v>1.6925086960541475E-2</v>
      </c>
      <c r="L925" s="44">
        <f>IFERROR(_xll.qlIndexFixing(Index6M,$H925,TRUE,_xll.ohTrigger(RecalcTrigger,Trigger6M)),NA())</f>
        <v>1.7565829575193617E-2</v>
      </c>
      <c r="M925" s="145">
        <f>IFERROR(_xll.qlIndexFixing(Index1Y,$H925,TRUE,_xll.ohTrigger(RecalcTrigger,Trigger1Y)),NA())</f>
        <v>1.8419472465547607E-2</v>
      </c>
      <c r="N925" s="144">
        <f>IFERROR(_xll.qlIndexFixing(ONIndex1M,I925,TRUE,_xll.ohTrigger(RecalcTrigger,Trigger1M)),NA())</f>
        <v>1.6084448528674855E-2</v>
      </c>
      <c r="O925" s="44">
        <f>IFERROR(_xll.qlIndexFixing(ONIndex3M,I925,TRUE,_xll.ohTrigger(RecalcTrigger,Trigger3M)),NA())</f>
        <v>1.6784169521981696E-2</v>
      </c>
      <c r="P925" s="44">
        <f>IFERROR(_xll.qlIndexFixing(ONIndex6M,I925,TRUE,_xll.ohTrigger(RecalcTrigger,Trigger6M)),NA())</f>
        <v>1.7311223814111543E-2</v>
      </c>
      <c r="Q925" s="145">
        <f>IFERROR(_xll.qlIndexFixing(ONIndex1Y,I925,TRUE,_xll.ohTrigger(RecalcTrigger,Trigger1Y)),NA())</f>
        <v>1.7989709265133769E-2</v>
      </c>
    </row>
    <row r="926" spans="2:17" x14ac:dyDescent="0.2">
      <c r="B926" s="39" t="s">
        <v>42</v>
      </c>
      <c r="D926" s="42">
        <f>_xll.qlCalendarAdvance(Calendar,$D925,B926,"f",FALSE)</f>
        <v>46308</v>
      </c>
      <c r="E926" s="139">
        <f>_xll.qlInterestRateIndexValueDate(IndexON,D926)</f>
        <v>46308</v>
      </c>
      <c r="F926" s="155">
        <f>IFERROR(_xll.qlIndexFixing(IndexON,D926,TRUE,_xll.ohTrigger(RecalcTrigger,TriggerON)),NA())</f>
        <v>1.5954719957429475E-2</v>
      </c>
      <c r="H926" s="42">
        <f>_xll.qlCalendarAdvance(Calendar,$H925,B926,"f",FALSE)</f>
        <v>46308</v>
      </c>
      <c r="I926" s="139">
        <f>_xll.qlInterestRateIndexValueDate(Index1M,$H926)</f>
        <v>46310</v>
      </c>
      <c r="J926" s="144">
        <f>IFERROR(_xll.qlIndexFixing(Index1M,$H926,TRUE,_xll.ohTrigger(RecalcTrigger,Trigger1M)),NA())</f>
        <v>1.6137289678100908E-2</v>
      </c>
      <c r="K926" s="44">
        <f>IFERROR(_xll.qlIndexFixing(Index3M,H926,TRUE,_xll.ohTrigger(RecalcTrigger,Trigger3M)),NA())</f>
        <v>1.694223384555334E-2</v>
      </c>
      <c r="L926" s="44">
        <f>IFERROR(_xll.qlIndexFixing(Index6M,$H926,TRUE,_xll.ohTrigger(RecalcTrigger,Trigger6M)),NA())</f>
        <v>1.7579665919320756E-2</v>
      </c>
      <c r="M926" s="145">
        <f>IFERROR(_xll.qlIndexFixing(Index1Y,$H926,TRUE,_xll.ohTrigger(RecalcTrigger,Trigger1Y)),NA())</f>
        <v>1.8428825983067797E-2</v>
      </c>
      <c r="N926" s="144">
        <f>IFERROR(_xll.qlIndexFixing(ONIndex1M,I926,TRUE,_xll.ohTrigger(RecalcTrigger,Trigger1M)),NA())</f>
        <v>1.6100778606684685E-2</v>
      </c>
      <c r="O926" s="44">
        <f>IFERROR(_xll.qlIndexFixing(ONIndex3M,I926,TRUE,_xll.ohTrigger(RecalcTrigger,Trigger3M)),NA())</f>
        <v>1.6802912956066507E-2</v>
      </c>
      <c r="P926" s="44">
        <f>IFERROR(_xll.qlIndexFixing(ONIndex6M,I926,TRUE,_xll.ohTrigger(RecalcTrigger,Trigger6M)),NA())</f>
        <v>1.732717751255386E-2</v>
      </c>
      <c r="Q926" s="145">
        <f>IFERROR(_xll.qlIndexFixing(ONIndex1Y,I926,TRUE,_xll.ohTrigger(RecalcTrigger,Trigger1Y)),NA())</f>
        <v>1.800255392734762E-2</v>
      </c>
    </row>
    <row r="927" spans="2:17" x14ac:dyDescent="0.2">
      <c r="B927" s="39" t="s">
        <v>42</v>
      </c>
      <c r="D927" s="42">
        <f>_xll.qlCalendarAdvance(Calendar,$D926,B927,"f",FALSE)</f>
        <v>46315</v>
      </c>
      <c r="E927" s="139">
        <f>_xll.qlInterestRateIndexValueDate(IndexON,D927)</f>
        <v>46315</v>
      </c>
      <c r="F927" s="155">
        <f>IFERROR(_xll.qlIndexFixing(IndexON,D927,TRUE,_xll.ohTrigger(RecalcTrigger,TriggerON)),NA())</f>
        <v>1.5970782904881631E-2</v>
      </c>
      <c r="H927" s="42">
        <f>_xll.qlCalendarAdvance(Calendar,$H926,B927,"f",FALSE)</f>
        <v>46315</v>
      </c>
      <c r="I927" s="139">
        <f>_xll.qlInterestRateIndexValueDate(Index1M,$H927)</f>
        <v>46317</v>
      </c>
      <c r="J927" s="144">
        <f>IFERROR(_xll.qlIndexFixing(Index1M,$H927,TRUE,_xll.ohTrigger(RecalcTrigger,Trigger1M)),NA())</f>
        <v>1.6152317159999763E-2</v>
      </c>
      <c r="K927" s="44">
        <f>IFERROR(_xll.qlIndexFixing(Index3M,H927,TRUE,_xll.ohTrigger(RecalcTrigger,Trigger3M)),NA())</f>
        <v>1.6959134495036717E-2</v>
      </c>
      <c r="L927" s="44">
        <f>IFERROR(_xll.qlIndexFixing(Index6M,$H927,TRUE,_xll.ohTrigger(RecalcTrigger,Trigger6M)),NA())</f>
        <v>1.7593349161035832E-2</v>
      </c>
      <c r="M927" s="145">
        <f>IFERROR(_xll.qlIndexFixing(Index1Y,$H927,TRUE,_xll.ohTrigger(RecalcTrigger,Trigger1Y)),NA())</f>
        <v>1.8438048924769333E-2</v>
      </c>
      <c r="N927" s="144">
        <f>IFERROR(_xll.qlIndexFixing(ONIndex1M,I927,TRUE,_xll.ohTrigger(RecalcTrigger,Trigger1M)),NA())</f>
        <v>1.6116610918066598E-2</v>
      </c>
      <c r="O927" s="44">
        <f>IFERROR(_xll.qlIndexFixing(ONIndex3M,I927,TRUE,_xll.ohTrigger(RecalcTrigger,Trigger3M)),NA())</f>
        <v>1.6821368490846922E-2</v>
      </c>
      <c r="P927" s="44">
        <f>IFERROR(_xll.qlIndexFixing(ONIndex6M,I927,TRUE,_xll.ohTrigger(RecalcTrigger,Trigger6M)),NA())</f>
        <v>1.7342905664694541E-2</v>
      </c>
      <c r="Q927" s="145">
        <f>IFERROR(_xll.qlIndexFixing(ONIndex1Y,I927,TRUE,_xll.ohTrigger(RecalcTrigger,Trigger1Y)),NA())</f>
        <v>1.8015194498017806E-2</v>
      </c>
    </row>
    <row r="928" spans="2:17" x14ac:dyDescent="0.2">
      <c r="B928" s="39" t="s">
        <v>42</v>
      </c>
      <c r="D928" s="42">
        <f>_xll.qlCalendarAdvance(Calendar,$D927,B928,"f",FALSE)</f>
        <v>46322</v>
      </c>
      <c r="E928" s="139">
        <f>_xll.qlInterestRateIndexValueDate(IndexON,D928)</f>
        <v>46322</v>
      </c>
      <c r="F928" s="155">
        <f>IFERROR(_xll.qlIndexFixing(IndexON,D928,TRUE,_xll.ohTrigger(RecalcTrigger,TriggerON)),NA())</f>
        <v>1.5986746729863555E-2</v>
      </c>
      <c r="H928" s="42">
        <f>_xll.qlCalendarAdvance(Calendar,$H927,B928,"f",FALSE)</f>
        <v>46322</v>
      </c>
      <c r="I928" s="139">
        <f>_xll.qlInterestRateIndexValueDate(Index1M,$H928)</f>
        <v>46324</v>
      </c>
      <c r="J928" s="144">
        <f>IFERROR(_xll.qlIndexFixing(Index1M,$H928,TRUE,_xll.ohTrigger(RecalcTrigger,Trigger1M)),NA())</f>
        <v>1.6166839297664659E-2</v>
      </c>
      <c r="K928" s="44">
        <f>IFERROR(_xll.qlIndexFixing(Index3M,H928,TRUE,_xll.ohTrigger(RecalcTrigger,Trigger3M)),NA())</f>
        <v>1.6975802469561662E-2</v>
      </c>
      <c r="L928" s="44">
        <f>IFERROR(_xll.qlIndexFixing(Index6M,$H928,TRUE,_xll.ohTrigger(RecalcTrigger,Trigger6M)),NA())</f>
        <v>1.7606884021913179E-2</v>
      </c>
      <c r="M928" s="145">
        <f>IFERROR(_xll.qlIndexFixing(Index1Y,$H928,TRUE,_xll.ohTrigger(RecalcTrigger,Trigger1Y)),NA())</f>
        <v>1.844714323744125E-2</v>
      </c>
      <c r="N928" s="144">
        <f>IFERROR(_xll.qlIndexFixing(ONIndex1M,I928,TRUE,_xll.ohTrigger(RecalcTrigger,Trigger1M)),NA())</f>
        <v>1.6131942854267223E-2</v>
      </c>
      <c r="O928" s="44">
        <f>IFERROR(_xll.qlIndexFixing(ONIndex3M,I928,TRUE,_xll.ohTrigger(RecalcTrigger,Trigger3M)),NA())</f>
        <v>1.6839534987873606E-2</v>
      </c>
      <c r="P928" s="44">
        <f>IFERROR(_xll.qlIndexFixing(ONIndex6M,I928,TRUE,_xll.ohTrigger(RecalcTrigger,Trigger6M)),NA())</f>
        <v>1.7358407632643846E-2</v>
      </c>
      <c r="Q928" s="145">
        <f>IFERROR(_xll.qlIndexFixing(ONIndex1Y,I928,TRUE,_xll.ohTrigger(RecalcTrigger,Trigger1Y)),NA())</f>
        <v>1.802763057010992E-2</v>
      </c>
    </row>
    <row r="929" spans="2:17" x14ac:dyDescent="0.2">
      <c r="B929" s="39" t="s">
        <v>42</v>
      </c>
      <c r="D929" s="42">
        <f>_xll.qlCalendarAdvance(Calendar,$D928,B929,"f",FALSE)</f>
        <v>46329</v>
      </c>
      <c r="E929" s="139">
        <f>_xll.qlInterestRateIndexValueDate(IndexON,D929)</f>
        <v>46329</v>
      </c>
      <c r="F929" s="155">
        <f>IFERROR(_xll.qlIndexFixing(IndexON,D929,TRUE,_xll.ohTrigger(RecalcTrigger,TriggerON)),NA())</f>
        <v>1.6002611894485597E-2</v>
      </c>
      <c r="H929" s="42">
        <f>_xll.qlCalendarAdvance(Calendar,$H928,B929,"f",FALSE)</f>
        <v>46329</v>
      </c>
      <c r="I929" s="139">
        <f>_xll.qlInterestRateIndexValueDate(Index1M,$H929)</f>
        <v>46331</v>
      </c>
      <c r="J929" s="144">
        <f>IFERROR(_xll.qlIndexFixing(Index1M,$H929,TRUE,_xll.ohTrigger(RecalcTrigger,Trigger1M)),NA())</f>
        <v>1.6180853476801815E-2</v>
      </c>
      <c r="K929" s="44">
        <f>IFERROR(_xll.qlIndexFixing(Index3M,H929,TRUE,_xll.ohTrigger(RecalcTrigger,Trigger3M)),NA())</f>
        <v>1.6992251439434804E-2</v>
      </c>
      <c r="L929" s="44">
        <f>IFERROR(_xll.qlIndexFixing(Index6M,$H929,TRUE,_xll.ohTrigger(RecalcTrigger,Trigger6M)),NA())</f>
        <v>1.7618933097575947E-2</v>
      </c>
      <c r="M929" s="145">
        <f>IFERROR(_xll.qlIndexFixing(Index1Y,$H929,TRUE,_xll.ohTrigger(RecalcTrigger,Trigger1Y)),NA())</f>
        <v>1.8456110881636473E-2</v>
      </c>
      <c r="N929" s="144">
        <f>IFERROR(_xll.qlIndexFixing(ONIndex1M,I929,TRUE,_xll.ohTrigger(RecalcTrigger,Trigger1M)),NA())</f>
        <v>1.614677180641344E-2</v>
      </c>
      <c r="O929" s="44">
        <f>IFERROR(_xll.qlIndexFixing(ONIndex3M,I929,TRUE,_xll.ohTrigger(RecalcTrigger,Trigger3M)),NA())</f>
        <v>1.6857411308857095E-2</v>
      </c>
      <c r="P929" s="44">
        <f>IFERROR(_xll.qlIndexFixing(ONIndex6M,I929,TRUE,_xll.ohTrigger(RecalcTrigger,Trigger6M)),NA())</f>
        <v>1.7373682778272226E-2</v>
      </c>
      <c r="Q929" s="145">
        <f>IFERROR(_xll.qlIndexFixing(ONIndex1Y,I929,TRUE,_xll.ohTrigger(RecalcTrigger,Trigger1Y)),NA())</f>
        <v>1.8039861736429685E-2</v>
      </c>
    </row>
    <row r="930" spans="2:17" x14ac:dyDescent="0.2">
      <c r="B930" s="39" t="s">
        <v>42</v>
      </c>
      <c r="D930" s="42">
        <f>_xll.qlCalendarAdvance(Calendar,$D929,B930,"f",FALSE)</f>
        <v>46336</v>
      </c>
      <c r="E930" s="139">
        <f>_xll.qlInterestRateIndexValueDate(IndexON,D930)</f>
        <v>46336</v>
      </c>
      <c r="F930" s="155">
        <f>IFERROR(_xll.qlIndexFixing(IndexON,D930,TRUE,_xll.ohTrigger(RecalcTrigger,TriggerON)),NA())</f>
        <v>1.6018378860778171E-2</v>
      </c>
      <c r="H930" s="42">
        <f>_xll.qlCalendarAdvance(Calendar,$H929,B930,"f",FALSE)</f>
        <v>46336</v>
      </c>
      <c r="I930" s="139">
        <f>_xll.qlInterestRateIndexValueDate(Index1M,$H930)</f>
        <v>46338</v>
      </c>
      <c r="J930" s="144">
        <f>IFERROR(_xll.qlIndexFixing(Index1M,$H930,TRUE,_xll.ohTrigger(RecalcTrigger,Trigger1M)),NA())</f>
        <v>1.6194357083182398E-2</v>
      </c>
      <c r="K930" s="44">
        <f>IFERROR(_xll.qlIndexFixing(Index3M,H930,TRUE,_xll.ohTrigger(RecalcTrigger,Trigger3M)),NA())</f>
        <v>1.7008495184689776E-2</v>
      </c>
      <c r="L930" s="44">
        <f>IFERROR(_xll.qlIndexFixing(Index6M,$H930,TRUE,_xll.ohTrigger(RecalcTrigger,Trigger6M)),NA())</f>
        <v>1.7632192952416154E-2</v>
      </c>
      <c r="M930" s="145">
        <f>IFERROR(_xll.qlIndexFixing(Index1Y,$H930,TRUE,_xll.ohTrigger(RecalcTrigger,Trigger1Y)),NA())</f>
        <v>1.8464953831670728E-2</v>
      </c>
      <c r="N930" s="144">
        <f>IFERROR(_xll.qlIndexFixing(ONIndex1M,I930,TRUE,_xll.ohTrigger(RecalcTrigger,Trigger1M)),NA())</f>
        <v>1.6161095165792005E-2</v>
      </c>
      <c r="O930" s="44">
        <f>IFERROR(_xll.qlIndexFixing(ONIndex3M,I930,TRUE,_xll.ohTrigger(RecalcTrigger,Trigger3M)),NA())</f>
        <v>1.6874996315427992E-2</v>
      </c>
      <c r="P930" s="44">
        <f>IFERROR(_xll.qlIndexFixing(ONIndex6M,I930,TRUE,_xll.ohTrigger(RecalcTrigger,Trigger6M)),NA())</f>
        <v>1.7388730463610003E-2</v>
      </c>
      <c r="Q930" s="145">
        <f>IFERROR(_xll.qlIndexFixing(ONIndex1Y,I930,TRUE,_xll.ohTrigger(RecalcTrigger,Trigger1Y)),NA())</f>
        <v>1.8051887589702886E-2</v>
      </c>
    </row>
    <row r="931" spans="2:17" x14ac:dyDescent="0.2">
      <c r="B931" s="39" t="s">
        <v>42</v>
      </c>
      <c r="D931" s="42">
        <f>_xll.qlCalendarAdvance(Calendar,$D930,B931,"f",FALSE)</f>
        <v>46343</v>
      </c>
      <c r="E931" s="139">
        <f>_xll.qlInterestRateIndexValueDate(IndexON,D931)</f>
        <v>46343</v>
      </c>
      <c r="F931" s="155">
        <f>IFERROR(_xll.qlIndexFixing(IndexON,D931,TRUE,_xll.ohTrigger(RecalcTrigger,TriggerON)),NA())</f>
        <v>1.6034048091251307E-2</v>
      </c>
      <c r="H931" s="42">
        <f>_xll.qlCalendarAdvance(Calendar,$H930,B931,"f",FALSE)</f>
        <v>46343</v>
      </c>
      <c r="I931" s="139">
        <f>_xll.qlInterestRateIndexValueDate(Index1M,$H931)</f>
        <v>46345</v>
      </c>
      <c r="J931" s="144">
        <f>IFERROR(_xll.qlIndexFixing(Index1M,$H931,TRUE,_xll.ohTrigger(RecalcTrigger,Trigger1M)),NA())</f>
        <v>1.6207347502625036E-2</v>
      </c>
      <c r="K931" s="44">
        <f>IFERROR(_xll.qlIndexFixing(Index3M,H931,TRUE,_xll.ohTrigger(RecalcTrigger,Trigger3M)),NA())</f>
        <v>1.7024547595086356E-2</v>
      </c>
      <c r="L931" s="44">
        <f>IFERROR(_xll.qlIndexFixing(Index6M,$H931,TRUE,_xll.ohTrigger(RecalcTrigger,Trigger6M)),NA())</f>
        <v>1.7645318648529362E-2</v>
      </c>
      <c r="M931" s="145">
        <f>IFERROR(_xll.qlIndexFixing(Index1Y,$H931,TRUE,_xll.ohTrigger(RecalcTrigger,Trigger1Y)),NA())</f>
        <v>1.8473674075618594E-2</v>
      </c>
      <c r="N931" s="144">
        <f>IFERROR(_xll.qlIndexFixing(ONIndex1M,I931,TRUE,_xll.ohTrigger(RecalcTrigger,Trigger1M)),NA())</f>
        <v>1.6174910323609737E-2</v>
      </c>
      <c r="O931" s="44">
        <f>IFERROR(_xll.qlIndexFixing(ONIndex3M,I931,TRUE,_xll.ohTrigger(RecalcTrigger,Trigger3M)),NA())</f>
        <v>1.6892288869296834E-2</v>
      </c>
      <c r="P931" s="44">
        <f>IFERROR(_xll.qlIndexFixing(ONIndex6M,I931,TRUE,_xll.ohTrigger(RecalcTrigger,Trigger6M)),NA())</f>
        <v>1.74035500506875E-2</v>
      </c>
      <c r="Q931" s="145">
        <f>IFERROR(_xll.qlIndexFixing(ONIndex1Y,I931,TRUE,_xll.ohTrigger(RecalcTrigger,Trigger1Y)),NA())</f>
        <v>1.8063707722815181E-2</v>
      </c>
    </row>
    <row r="932" spans="2:17" x14ac:dyDescent="0.2">
      <c r="B932" s="39" t="s">
        <v>42</v>
      </c>
      <c r="D932" s="42">
        <f>_xll.qlCalendarAdvance(Calendar,$D931,B932,"f",FALSE)</f>
        <v>46350</v>
      </c>
      <c r="E932" s="139">
        <f>_xll.qlInterestRateIndexValueDate(IndexON,D932)</f>
        <v>46350</v>
      </c>
      <c r="F932" s="155">
        <f>IFERROR(_xll.qlIndexFixing(IndexON,D932,TRUE,_xll.ohTrigger(RecalcTrigger,TriggerON)),NA())</f>
        <v>1.6049620047775548E-2</v>
      </c>
      <c r="H932" s="42">
        <f>_xll.qlCalendarAdvance(Calendar,$H931,B932,"f",FALSE)</f>
        <v>46350</v>
      </c>
      <c r="I932" s="139">
        <f>_xll.qlInterestRateIndexValueDate(Index1M,$H932)</f>
        <v>46352</v>
      </c>
      <c r="J932" s="144">
        <f>IFERROR(_xll.qlIndexFixing(Index1M,$H932,TRUE,_xll.ohTrigger(RecalcTrigger,Trigger1M)),NA())</f>
        <v>1.6219832573037551E-2</v>
      </c>
      <c r="K932" s="44">
        <f>IFERROR(_xll.qlIndexFixing(Index3M,H932,TRUE,_xll.ohTrigger(RecalcTrigger,Trigger3M)),NA())</f>
        <v>1.704042267010264E-2</v>
      </c>
      <c r="L932" s="44">
        <f>IFERROR(_xll.qlIndexFixing(Index6M,$H932,TRUE,_xll.ohTrigger(RecalcTrigger,Trigger6M)),NA())</f>
        <v>1.7658315078985826E-2</v>
      </c>
      <c r="M932" s="145">
        <f>IFERROR(_xll.qlIndexFixing(Index1Y,$H932,TRUE,_xll.ohTrigger(RecalcTrigger,Trigger1Y)),NA())</f>
        <v>1.848227361531395E-2</v>
      </c>
      <c r="N932" s="144">
        <f>IFERROR(_xll.qlIndexFixing(ONIndex1M,I932,TRUE,_xll.ohTrigger(RecalcTrigger,Trigger1M)),NA())</f>
        <v>1.6188214670993517E-2</v>
      </c>
      <c r="O932" s="44">
        <f>IFERROR(_xll.qlIndexFixing(ONIndex3M,I932,TRUE,_xll.ohTrigger(RecalcTrigger,Trigger3M)),NA())</f>
        <v>1.6909287832174158E-2</v>
      </c>
      <c r="P932" s="44">
        <f>IFERROR(_xll.qlIndexFixing(ONIndex6M,I932,TRUE,_xll.ohTrigger(RecalcTrigger,Trigger6M)),NA())</f>
        <v>1.7418140901455104E-2</v>
      </c>
      <c r="Q932" s="145">
        <f>IFERROR(_xll.qlIndexFixing(ONIndex1Y,I932,TRUE,_xll.ohTrigger(RecalcTrigger,Trigger1Y)),NA())</f>
        <v>1.8075321728572291E-2</v>
      </c>
    </row>
    <row r="933" spans="2:17" x14ac:dyDescent="0.2">
      <c r="B933" s="39" t="s">
        <v>42</v>
      </c>
      <c r="D933" s="42">
        <f>_xll.qlCalendarAdvance(Calendar,$D932,B933,"f",FALSE)</f>
        <v>46357</v>
      </c>
      <c r="E933" s="139">
        <f>_xll.qlInterestRateIndexValueDate(IndexON,D933)</f>
        <v>46357</v>
      </c>
      <c r="F933" s="155">
        <f>IFERROR(_xll.qlIndexFixing(IndexON,D933,TRUE,_xll.ohTrigger(RecalcTrigger,TriggerON)),NA())</f>
        <v>1.6065095192701051E-2</v>
      </c>
      <c r="H933" s="42">
        <f>_xll.qlCalendarAdvance(Calendar,$H932,B933,"f",FALSE)</f>
        <v>46357</v>
      </c>
      <c r="I933" s="139">
        <f>_xll.qlInterestRateIndexValueDate(Index1M,$H933)</f>
        <v>46359</v>
      </c>
      <c r="J933" s="144">
        <f>IFERROR(_xll.qlIndexFixing(Index1M,$H933,TRUE,_xll.ohTrigger(RecalcTrigger,Trigger1M)),NA())</f>
        <v>1.6231884838458221E-2</v>
      </c>
      <c r="K933" s="44">
        <f>IFERROR(_xll.qlIndexFixing(Index3M,H933,TRUE,_xll.ohTrigger(RecalcTrigger,Trigger3M)),NA())</f>
        <v>1.7053133834846079E-2</v>
      </c>
      <c r="L933" s="44">
        <f>IFERROR(_xll.qlIndexFixing(Index6M,$H933,TRUE,_xll.ohTrigger(RecalcTrigger,Trigger6M)),NA())</f>
        <v>1.7672500432697143E-2</v>
      </c>
      <c r="M933" s="145">
        <f>IFERROR(_xll.qlIndexFixing(Index1Y,$H933,TRUE,_xll.ohTrigger(RecalcTrigger,Trigger1Y)),NA())</f>
        <v>1.8490754466346463E-2</v>
      </c>
      <c r="N933" s="144">
        <f>IFERROR(_xll.qlIndexFixing(ONIndex1M,I933,TRUE,_xll.ohTrigger(RecalcTrigger,Trigger1M)),NA())</f>
        <v>1.6201005599389973E-2</v>
      </c>
      <c r="O933" s="44">
        <f>IFERROR(_xll.qlIndexFixing(ONIndex3M,I933,TRUE,_xll.ohTrigger(RecalcTrigger,Trigger3M)),NA())</f>
        <v>1.6925992065690565E-2</v>
      </c>
      <c r="P933" s="44">
        <f>IFERROR(_xll.qlIndexFixing(ONIndex6M,I933,TRUE,_xll.ohTrigger(RecalcTrigger,Trigger6M)),NA())</f>
        <v>1.7432502378023074E-2</v>
      </c>
      <c r="Q933" s="145">
        <f>IFERROR(_xll.qlIndexFixing(ONIndex1Y,I933,TRUE,_xll.ohTrigger(RecalcTrigger,Trigger1Y)),NA())</f>
        <v>1.8086729199620066E-2</v>
      </c>
    </row>
    <row r="934" spans="2:17" x14ac:dyDescent="0.2">
      <c r="B934" s="39" t="s">
        <v>42</v>
      </c>
      <c r="D934" s="42">
        <f>_xll.qlCalendarAdvance(Calendar,$D933,B934,"f",FALSE)</f>
        <v>46364</v>
      </c>
      <c r="E934" s="139">
        <f>_xll.qlInterestRateIndexValueDate(IndexON,D934)</f>
        <v>46364</v>
      </c>
      <c r="F934" s="155">
        <f>IFERROR(_xll.qlIndexFixing(IndexON,D934,TRUE,_xll.ohTrigger(RecalcTrigger,TriggerON)),NA())</f>
        <v>1.6080473988138166E-2</v>
      </c>
      <c r="H934" s="42">
        <f>_xll.qlCalendarAdvance(Calendar,$H933,B934,"f",FALSE)</f>
        <v>46364</v>
      </c>
      <c r="I934" s="139">
        <f>_xll.qlInterestRateIndexValueDate(Index1M,$H934)</f>
        <v>46366</v>
      </c>
      <c r="J934" s="144">
        <f>IFERROR(_xll.qlIndexFixing(Index1M,$H934,TRUE,_xll.ohTrigger(RecalcTrigger,Trigger1M)),NA())</f>
        <v>1.6243602092782528E-2</v>
      </c>
      <c r="K934" s="44">
        <f>IFERROR(_xll.qlIndexFixing(Index3M,H934,TRUE,_xll.ohTrigger(RecalcTrigger,Trigger3M)),NA())</f>
        <v>1.7068711689665506E-2</v>
      </c>
      <c r="L934" s="44">
        <f>IFERROR(_xll.qlIndexFixing(Index6M,$H934,TRUE,_xll.ohTrigger(RecalcTrigger,Trigger6M)),NA())</f>
        <v>1.768524621264642E-2</v>
      </c>
      <c r="M934" s="145">
        <f>IFERROR(_xll.qlIndexFixing(Index1Y,$H934,TRUE,_xll.ohTrigger(RecalcTrigger,Trigger1Y)),NA())</f>
        <v>1.8499118658060934E-2</v>
      </c>
      <c r="N934" s="144">
        <f>IFERROR(_xll.qlIndexFixing(ONIndex1M,I934,TRUE,_xll.ohTrigger(RecalcTrigger,Trigger1M)),NA())</f>
        <v>1.6213280500005922E-2</v>
      </c>
      <c r="O934" s="44">
        <f>IFERROR(_xll.qlIndexFixing(ONIndex3M,I934,TRUE,_xll.ohTrigger(RecalcTrigger,Trigger3M)),NA())</f>
        <v>1.6942400431476656E-2</v>
      </c>
      <c r="P934" s="44">
        <f>IFERROR(_xll.qlIndexFixing(ONIndex6M,I934,TRUE,_xll.ohTrigger(RecalcTrigger,Trigger6M)),NA())</f>
        <v>1.7446633842101988E-2</v>
      </c>
      <c r="Q934" s="145">
        <f>IFERROR(_xll.qlIndexFixing(ONIndex1Y,I934,TRUE,_xll.ohTrigger(RecalcTrigger,Trigger1Y)),NA())</f>
        <v>1.8097929729004036E-2</v>
      </c>
    </row>
    <row r="935" spans="2:17" x14ac:dyDescent="0.2">
      <c r="B935" s="39" t="s">
        <v>42</v>
      </c>
      <c r="D935" s="42">
        <f>_xll.qlCalendarAdvance(Calendar,$D934,B935,"f",FALSE)</f>
        <v>46371</v>
      </c>
      <c r="E935" s="139">
        <f>_xll.qlInterestRateIndexValueDate(IndexON,D935)</f>
        <v>46371</v>
      </c>
      <c r="F935" s="155">
        <f>IFERROR(_xll.qlIndexFixing(IndexON,D935,TRUE,_xll.ohTrigger(RecalcTrigger,TriggerON)),NA())</f>
        <v>1.6095756896117308E-2</v>
      </c>
      <c r="H935" s="42">
        <f>_xll.qlCalendarAdvance(Calendar,$H934,B935,"f",FALSE)</f>
        <v>46371</v>
      </c>
      <c r="I935" s="139">
        <f>_xll.qlInterestRateIndexValueDate(Index1M,$H935)</f>
        <v>46373</v>
      </c>
      <c r="J935" s="144">
        <f>IFERROR(_xll.qlIndexFixing(Index1M,$H935,TRUE,_xll.ohTrigger(RecalcTrigger,Trigger1M)),NA())</f>
        <v>1.6255082940904719E-2</v>
      </c>
      <c r="K935" s="44">
        <f>IFERROR(_xll.qlIndexFixing(Index3M,H935,TRUE,_xll.ohTrigger(RecalcTrigger,Trigger3M)),NA())</f>
        <v>1.7084154295158527E-2</v>
      </c>
      <c r="L935" s="44">
        <f>IFERROR(_xll.qlIndexFixing(Index6M,$H935,TRUE,_xll.ohTrigger(RecalcTrigger,Trigger6M)),NA())</f>
        <v>1.7697877688253882E-2</v>
      </c>
      <c r="M935" s="145">
        <f>IFERROR(_xll.qlIndexFixing(Index1Y,$H935,TRUE,_xll.ohTrigger(RecalcTrigger,Trigger1Y)),NA())</f>
        <v>1.8507368233555109E-2</v>
      </c>
      <c r="N935" s="144">
        <f>IFERROR(_xll.qlIndexFixing(ONIndex1M,I935,TRUE,_xll.ohTrigger(RecalcTrigger,Trigger1M)),NA())</f>
        <v>1.6225036763968248E-2</v>
      </c>
      <c r="O935" s="44">
        <f>IFERROR(_xll.qlIndexFixing(ONIndex3M,I935,TRUE,_xll.ohTrigger(RecalcTrigger,Trigger3M)),NA())</f>
        <v>1.6958511791322906E-2</v>
      </c>
      <c r="P935" s="44">
        <f>IFERROR(_xll.qlIndexFixing(ONIndex6M,I935,TRUE,_xll.ohTrigger(RecalcTrigger,Trigger6M)),NA())</f>
        <v>1.7460534655961979E-2</v>
      </c>
      <c r="Q935" s="145">
        <f>IFERROR(_xll.qlIndexFixing(ONIndex1Y,I935,TRUE,_xll.ohTrigger(RecalcTrigger,Trigger1Y)),NA())</f>
        <v>1.8108922909449987E-2</v>
      </c>
    </row>
    <row r="936" spans="2:17" x14ac:dyDescent="0.2">
      <c r="B936" s="39" t="s">
        <v>42</v>
      </c>
      <c r="D936" s="42">
        <f>_xll.qlCalendarAdvance(Calendar,$D935,B936,"f",FALSE)</f>
        <v>46378</v>
      </c>
      <c r="E936" s="139">
        <f>_xll.qlInterestRateIndexValueDate(IndexON,D936)</f>
        <v>46378</v>
      </c>
      <c r="F936" s="155">
        <f>IFERROR(_xll.qlIndexFixing(IndexON,D936,TRUE,_xll.ohTrigger(RecalcTrigger,TriggerON)),NA())</f>
        <v>1.6110944681066997E-2</v>
      </c>
      <c r="H936" s="42">
        <f>_xll.qlCalendarAdvance(Calendar,$H935,B936,"f",FALSE)</f>
        <v>46378</v>
      </c>
      <c r="I936" s="139">
        <f>_xll.qlInterestRateIndexValueDate(Index1M,$H936)</f>
        <v>46380</v>
      </c>
      <c r="J936" s="144">
        <f>IFERROR(_xll.qlIndexFixing(Index1M,$H936,TRUE,_xll.ohTrigger(RecalcTrigger,Trigger1M)),NA())</f>
        <v>1.6266426363718278E-2</v>
      </c>
      <c r="K936" s="44">
        <f>IFERROR(_xll.qlIndexFixing(Index3M,H936,TRUE,_xll.ohTrigger(RecalcTrigger,Trigger3M)),NA())</f>
        <v>1.7099476345823206E-2</v>
      </c>
      <c r="L936" s="44">
        <f>IFERROR(_xll.qlIndexFixing(Index6M,$H936,TRUE,_xll.ohTrigger(RecalcTrigger,Trigger6M)),NA())</f>
        <v>1.7710399855563105E-2</v>
      </c>
      <c r="M936" s="145">
        <f>IFERROR(_xll.qlIndexFixing(Index1Y,$H936,TRUE,_xll.ohTrigger(RecalcTrigger,Trigger1Y)),NA())</f>
        <v>1.8515505242754807E-2</v>
      </c>
      <c r="N936" s="144">
        <f>IFERROR(_xll.qlIndexFixing(ONIndex1M,I936,TRUE,_xll.ohTrigger(RecalcTrigger,Trigger1M)),NA())</f>
        <v>1.6238095693186239E-2</v>
      </c>
      <c r="O936" s="44">
        <f>IFERROR(_xll.qlIndexFixing(ONIndex3M,I936,TRUE,_xll.ohTrigger(RecalcTrigger,Trigger3M)),NA())</f>
        <v>1.697666732767722E-2</v>
      </c>
      <c r="P936" s="44">
        <f>IFERROR(_xll.qlIndexFixing(ONIndex6M,I936,TRUE,_xll.ohTrigger(RecalcTrigger,Trigger6M)),NA())</f>
        <v>1.7476208707458696E-2</v>
      </c>
      <c r="Q936" s="145">
        <f>IFERROR(_xll.qlIndexFixing(ONIndex1Y,I936,TRUE,_xll.ohTrigger(RecalcTrigger,Trigger1Y)),NA())</f>
        <v>1.8121284628778156E-2</v>
      </c>
    </row>
    <row r="937" spans="2:17" x14ac:dyDescent="0.2">
      <c r="B937" s="39" t="s">
        <v>42</v>
      </c>
      <c r="D937" s="42">
        <f>_xll.qlCalendarAdvance(Calendar,$D936,B937,"f",FALSE)</f>
        <v>46385</v>
      </c>
      <c r="E937" s="139">
        <f>_xll.qlInterestRateIndexValueDate(IndexON,D937)</f>
        <v>46385</v>
      </c>
      <c r="F937" s="155">
        <f>IFERROR(_xll.qlIndexFixing(IndexON,D937,TRUE,_xll.ohTrigger(RecalcTrigger,TriggerON)),NA())</f>
        <v>1.6126088078083356E-2</v>
      </c>
      <c r="H937" s="42">
        <f>_xll.qlCalendarAdvance(Calendar,$H936,B937,"f",FALSE)</f>
        <v>46385</v>
      </c>
      <c r="I937" s="139">
        <f>_xll.qlInterestRateIndexValueDate(Index1M,$H937)</f>
        <v>46387</v>
      </c>
      <c r="J937" s="144">
        <f>IFERROR(_xll.qlIndexFixing(Index1M,$H937,TRUE,_xll.ohTrigger(RecalcTrigger,Trigger1M)),NA())</f>
        <v>1.6274195350965165E-2</v>
      </c>
      <c r="K937" s="44">
        <f>IFERROR(_xll.qlIndexFixing(Index3M,H937,TRUE,_xll.ohTrigger(RecalcTrigger,Trigger3M)),NA())</f>
        <v>1.7114687693237762E-2</v>
      </c>
      <c r="L937" s="44">
        <f>IFERROR(_xll.qlIndexFixing(Index6M,$H937,TRUE,_xll.ohTrigger(RecalcTrigger,Trigger6M)),NA())</f>
        <v>1.7721530382890937E-2</v>
      </c>
      <c r="M937" s="145">
        <f>IFERROR(_xll.qlIndexFixing(Index1Y,$H937,TRUE,_xll.ohTrigger(RecalcTrigger,Trigger1Y)),NA())</f>
        <v>1.8523531145086581E-2</v>
      </c>
      <c r="N937" s="144">
        <f>IFERROR(_xll.qlIndexFixing(ONIndex1M,I937,TRUE,_xll.ohTrigger(RecalcTrigger,Trigger1M)),NA())</f>
        <v>1.6249449466307908E-2</v>
      </c>
      <c r="O937" s="44">
        <f>IFERROR(_xll.qlIndexFixing(ONIndex3M,I937,TRUE,_xll.ohTrigger(RecalcTrigger,Trigger3M)),NA())</f>
        <v>1.6992433844169597E-2</v>
      </c>
      <c r="P937" s="44">
        <f>IFERROR(_xll.qlIndexFixing(ONIndex6M,I937,TRUE,_xll.ohTrigger(RecalcTrigger,Trigger6M)),NA())</f>
        <v>1.7489806943835617E-2</v>
      </c>
      <c r="Q937" s="145">
        <f>IFERROR(_xll.qlIndexFixing(ONIndex1Y,I937,TRUE,_xll.ohTrigger(RecalcTrigger,Trigger1Y)),NA())</f>
        <v>1.813197614820794E-2</v>
      </c>
    </row>
    <row r="938" spans="2:17" x14ac:dyDescent="0.2">
      <c r="B938" s="39" t="s">
        <v>42</v>
      </c>
      <c r="D938" s="42">
        <f>_xll.qlCalendarAdvance(Calendar,$D937,B938,"f",FALSE)</f>
        <v>46392</v>
      </c>
      <c r="E938" s="139">
        <f>_xll.qlInterestRateIndexValueDate(IndexON,D938)</f>
        <v>46392</v>
      </c>
      <c r="F938" s="155">
        <f>IFERROR(_xll.qlIndexFixing(IndexON,D938,TRUE,_xll.ohTrigger(RecalcTrigger,TriggerON)),NA())</f>
        <v>1.6141226493004979E-2</v>
      </c>
      <c r="H938" s="42">
        <f>_xll.qlCalendarAdvance(Calendar,$H937,B938,"f",FALSE)</f>
        <v>46392</v>
      </c>
      <c r="I938" s="139">
        <f>_xll.qlInterestRateIndexValueDate(Index1M,$H938)</f>
        <v>46394</v>
      </c>
      <c r="J938" s="144">
        <f>IFERROR(_xll.qlIndexFixing(Index1M,$H938,TRUE,_xll.ohTrigger(RecalcTrigger,Trigger1M)),NA())</f>
        <v>1.6288905792931352E-2</v>
      </c>
      <c r="K938" s="44">
        <f>IFERROR(_xll.qlIndexFixing(Index3M,H938,TRUE,_xll.ohTrigger(RecalcTrigger,Trigger3M)),NA())</f>
        <v>1.7129789516757477E-2</v>
      </c>
      <c r="L938" s="44">
        <f>IFERROR(_xll.qlIndexFixing(Index6M,$H938,TRUE,_xll.ohTrigger(RecalcTrigger,Trigger6M)),NA())</f>
        <v>1.7733848173556849E-2</v>
      </c>
      <c r="M938" s="145">
        <f>IFERROR(_xll.qlIndexFixing(Index1Y,$H938,TRUE,_xll.ohTrigger(RecalcTrigger,Trigger1Y)),NA())</f>
        <v>1.8531446342488857E-2</v>
      </c>
      <c r="N938" s="144">
        <f>IFERROR(_xll.qlIndexFixing(ONIndex1M,I938,TRUE,_xll.ohTrigger(RecalcTrigger,Trigger1M)),NA())</f>
        <v>1.6259128895965702E-2</v>
      </c>
      <c r="O938" s="44">
        <f>IFERROR(_xll.qlIndexFixing(ONIndex3M,I938,TRUE,_xll.ohTrigger(RecalcTrigger,Trigger3M)),NA())</f>
        <v>1.7005859819141378E-2</v>
      </c>
      <c r="P938" s="44">
        <f>IFERROR(_xll.qlIndexFixing(ONIndex6M,I938,TRUE,_xll.ohTrigger(RecalcTrigger,Trigger6M)),NA())</f>
        <v>1.7501376499629018E-2</v>
      </c>
      <c r="Q938" s="145">
        <f>IFERROR(_xll.qlIndexFixing(ONIndex1Y,I938,TRUE,_xll.ohTrigger(RecalcTrigger,Trigger1Y)),NA())</f>
        <v>1.8141047894841833E-2</v>
      </c>
    </row>
    <row r="939" spans="2:17" x14ac:dyDescent="0.2">
      <c r="B939" s="39" t="s">
        <v>42</v>
      </c>
      <c r="D939" s="42">
        <f>_xll.qlCalendarAdvance(Calendar,$D938,B939,"f",FALSE)</f>
        <v>46399</v>
      </c>
      <c r="E939" s="139">
        <f>_xll.qlInterestRateIndexValueDate(IndexON,D939)</f>
        <v>46399</v>
      </c>
      <c r="F939" s="155">
        <f>IFERROR(_xll.qlIndexFixing(IndexON,D939,TRUE,_xll.ohTrigger(RecalcTrigger,TriggerON)),NA())</f>
        <v>1.6156361068517811E-2</v>
      </c>
      <c r="H939" s="42">
        <f>_xll.qlCalendarAdvance(Calendar,$H938,B939,"f",FALSE)</f>
        <v>46399</v>
      </c>
      <c r="I939" s="139">
        <f>_xll.qlInterestRateIndexValueDate(Index1M,$H939)</f>
        <v>46401</v>
      </c>
      <c r="J939" s="144">
        <f>IFERROR(_xll.qlIndexFixing(Index1M,$H939,TRUE,_xll.ohTrigger(RecalcTrigger,Trigger1M)),NA())</f>
        <v>1.6300049574004272E-2</v>
      </c>
      <c r="K939" s="44">
        <f>IFERROR(_xll.qlIndexFixing(Index3M,H939,TRUE,_xll.ohTrigger(RecalcTrigger,Trigger3M)),NA())</f>
        <v>1.7144782110599444E-2</v>
      </c>
      <c r="L939" s="44">
        <f>IFERROR(_xll.qlIndexFixing(Index6M,$H939,TRUE,_xll.ohTrigger(RecalcTrigger,Trigger6M)),NA())</f>
        <v>1.7746060950277823E-2</v>
      </c>
      <c r="M939" s="145">
        <f>IFERROR(_xll.qlIndexFixing(Index1Y,$H939,TRUE,_xll.ohTrigger(RecalcTrigger,Trigger1Y)),NA())</f>
        <v>1.8539251129006753E-2</v>
      </c>
      <c r="N939" s="144">
        <f>IFERROR(_xll.qlIndexFixing(ONIndex1M,I939,TRUE,_xll.ohTrigger(RecalcTrigger,Trigger1M)),NA())</f>
        <v>1.627036122886949E-2</v>
      </c>
      <c r="O939" s="44">
        <f>IFERROR(_xll.qlIndexFixing(ONIndex3M,I939,TRUE,_xll.ohTrigger(RecalcTrigger,Trigger3M)),NA())</f>
        <v>1.7021420837695089E-2</v>
      </c>
      <c r="P939" s="44">
        <f>IFERROR(_xll.qlIndexFixing(ONIndex6M,I939,TRUE,_xll.ohTrigger(RecalcTrigger,Trigger6M)),NA())</f>
        <v>1.7514774160369839E-2</v>
      </c>
      <c r="Q939" s="145">
        <f>IFERROR(_xll.qlIndexFixing(ONIndex1Y,I939,TRUE,_xll.ohTrigger(RecalcTrigger,Trigger1Y)),NA())</f>
        <v>1.8151524041671863E-2</v>
      </c>
    </row>
    <row r="940" spans="2:17" x14ac:dyDescent="0.2">
      <c r="B940" s="39" t="s">
        <v>42</v>
      </c>
      <c r="D940" s="42">
        <f>_xll.qlCalendarAdvance(Calendar,$D939,B940,"f",FALSE)</f>
        <v>46406</v>
      </c>
      <c r="E940" s="139">
        <f>_xll.qlInterestRateIndexValueDate(IndexON,D940)</f>
        <v>46406</v>
      </c>
      <c r="F940" s="155">
        <f>IFERROR(_xll.qlIndexFixing(IndexON,D940,TRUE,_xll.ohTrigger(RecalcTrigger,TriggerON)),NA())</f>
        <v>1.6171492946988053E-2</v>
      </c>
      <c r="H940" s="42">
        <f>_xll.qlCalendarAdvance(Calendar,$H939,B940,"f",FALSE)</f>
        <v>46406</v>
      </c>
      <c r="I940" s="139">
        <f>_xll.qlInterestRateIndexValueDate(Index1M,$H940)</f>
        <v>46408</v>
      </c>
      <c r="J940" s="144">
        <f>IFERROR(_xll.qlIndexFixing(Index1M,$H940,TRUE,_xll.ohTrigger(RecalcTrigger,Trigger1M)),NA())</f>
        <v>1.6311130562211285E-2</v>
      </c>
      <c r="K940" s="44">
        <f>IFERROR(_xll.qlIndexFixing(Index3M,H940,TRUE,_xll.ohTrigger(RecalcTrigger,Trigger3M)),NA())</f>
        <v>1.7159665768992305E-2</v>
      </c>
      <c r="L940" s="44">
        <f>IFERROR(_xll.qlIndexFixing(Index6M,$H940,TRUE,_xll.ohTrigger(RecalcTrigger,Trigger6M)),NA())</f>
        <v>1.7758169015637884E-2</v>
      </c>
      <c r="M940" s="145">
        <f>IFERROR(_xll.qlIndexFixing(Index1Y,$H940,TRUE,_xll.ohTrigger(RecalcTrigger,Trigger1Y)),NA())</f>
        <v>1.8546945798729841E-2</v>
      </c>
      <c r="N940" s="144">
        <f>IFERROR(_xll.qlIndexFixing(ONIndex1M,I940,TRUE,_xll.ohTrigger(RecalcTrigger,Trigger1M)),NA())</f>
        <v>1.6281529415245188E-2</v>
      </c>
      <c r="O940" s="44">
        <f>IFERROR(_xll.qlIndexFixing(ONIndex3M,I940,TRUE,_xll.ohTrigger(RecalcTrigger,Trigger3M)),NA())</f>
        <v>1.7036871623785643E-2</v>
      </c>
      <c r="P940" s="44">
        <f>IFERROR(_xll.qlIndexFixing(ONIndex6M,I940,TRUE,_xll.ohTrigger(RecalcTrigger,Trigger6M)),NA())</f>
        <v>1.7528064249958675E-2</v>
      </c>
      <c r="Q940" s="145">
        <f>IFERROR(_xll.qlIndexFixing(ONIndex1Y,I940,TRUE,_xll.ohTrigger(RecalcTrigger,Trigger1Y)),NA())</f>
        <v>1.8161884634775305E-2</v>
      </c>
    </row>
    <row r="941" spans="2:17" x14ac:dyDescent="0.2">
      <c r="B941" s="39" t="s">
        <v>42</v>
      </c>
      <c r="D941" s="42">
        <f>_xll.qlCalendarAdvance(Calendar,$D940,B941,"f",FALSE)</f>
        <v>46413</v>
      </c>
      <c r="E941" s="139">
        <f>_xll.qlInterestRateIndexValueDate(IndexON,D941)</f>
        <v>46413</v>
      </c>
      <c r="F941" s="155">
        <f>IFERROR(_xll.qlIndexFixing(IndexON,D941,TRUE,_xll.ohTrigger(RecalcTrigger,TriggerON)),NA())</f>
        <v>1.6186623271261524E-2</v>
      </c>
      <c r="H941" s="42">
        <f>_xll.qlCalendarAdvance(Calendar,$H940,B941,"f",FALSE)</f>
        <v>46413</v>
      </c>
      <c r="I941" s="139">
        <f>_xll.qlInterestRateIndexValueDate(Index1M,$H941)</f>
        <v>46415</v>
      </c>
      <c r="J941" s="144">
        <f>IFERROR(_xll.qlIndexFixing(Index1M,$H941,TRUE,_xll.ohTrigger(RecalcTrigger,Trigger1M)),NA())</f>
        <v>1.6318693953858661E-2</v>
      </c>
      <c r="K941" s="44">
        <f>IFERROR(_xll.qlIndexFixing(Index3M,H941,TRUE,_xll.ohTrigger(RecalcTrigger,Trigger3M)),NA())</f>
        <v>1.7174440786179801E-2</v>
      </c>
      <c r="L941" s="44">
        <f>IFERROR(_xll.qlIndexFixing(Index6M,$H941,TRUE,_xll.ohTrigger(RecalcTrigger,Trigger6M)),NA())</f>
        <v>1.7770172672248896E-2</v>
      </c>
      <c r="M941" s="145">
        <f>IFERROR(_xll.qlIndexFixing(Index1Y,$H941,TRUE,_xll.ohTrigger(RecalcTrigger,Trigger1Y)),NA())</f>
        <v>1.8554530645793689E-2</v>
      </c>
      <c r="N941" s="144">
        <f>IFERROR(_xll.qlIndexFixing(ONIndex1M,I941,TRUE,_xll.ohTrigger(RecalcTrigger,Trigger1M)),NA())</f>
        <v>1.6292634326235955E-2</v>
      </c>
      <c r="O941" s="44">
        <f>IFERROR(_xll.qlIndexFixing(ONIndex3M,I941,TRUE,_xll.ohTrigger(RecalcTrigger,Trigger3M)),NA())</f>
        <v>1.7052212471577732E-2</v>
      </c>
      <c r="P941" s="44">
        <f>IFERROR(_xll.qlIndexFixing(ONIndex6M,I941,TRUE,_xll.ohTrigger(RecalcTrigger,Trigger6M)),NA())</f>
        <v>1.7541247070314014E-2</v>
      </c>
      <c r="Q941" s="145">
        <f>IFERROR(_xll.qlIndexFixing(ONIndex1Y,I941,TRUE,_xll.ohTrigger(RecalcTrigger,Trigger1Y)),NA())</f>
        <v>1.8172129965199346E-2</v>
      </c>
    </row>
    <row r="942" spans="2:17" x14ac:dyDescent="0.2">
      <c r="B942" s="39" t="s">
        <v>42</v>
      </c>
      <c r="D942" s="42">
        <f>_xll.qlCalendarAdvance(Calendar,$D941,B942,"f",FALSE)</f>
        <v>46420</v>
      </c>
      <c r="E942" s="139">
        <f>_xll.qlInterestRateIndexValueDate(IndexON,D942)</f>
        <v>46420</v>
      </c>
      <c r="F942" s="155">
        <f>IFERROR(_xll.qlIndexFixing(IndexON,D942,TRUE,_xll.ohTrigger(RecalcTrigger,TriggerON)),NA())</f>
        <v>1.6201753183784362E-2</v>
      </c>
      <c r="H942" s="42">
        <f>_xll.qlCalendarAdvance(Calendar,$H941,B942,"f",FALSE)</f>
        <v>46420</v>
      </c>
      <c r="I942" s="139">
        <f>_xll.qlInterestRateIndexValueDate(Index1M,$H942)</f>
        <v>46422</v>
      </c>
      <c r="J942" s="144">
        <f>IFERROR(_xll.qlIndexFixing(Index1M,$H942,TRUE,_xll.ohTrigger(RecalcTrigger,Trigger1M)),NA())</f>
        <v>1.6328514611287606E-2</v>
      </c>
      <c r="K942" s="44">
        <f>IFERROR(_xll.qlIndexFixing(Index3M,H942,TRUE,_xll.ohTrigger(RecalcTrigger,Trigger3M)),NA())</f>
        <v>1.7187670155468977E-2</v>
      </c>
      <c r="L942" s="44">
        <f>IFERROR(_xll.qlIndexFixing(Index6M,$H942,TRUE,_xll.ohTrigger(RecalcTrigger,Trigger6M)),NA())</f>
        <v>1.7782072222743035E-2</v>
      </c>
      <c r="M942" s="145">
        <f>IFERROR(_xll.qlIndexFixing(Index1Y,$H942,TRUE,_xll.ohTrigger(RecalcTrigger,Trigger1Y)),NA())</f>
        <v>1.8562005964378979E-2</v>
      </c>
      <c r="N942" s="144">
        <f>IFERROR(_xll.qlIndexFixing(ONIndex1M,I942,TRUE,_xll.ohTrigger(RecalcTrigger,Trigger1M)),NA())</f>
        <v>1.6303676832905012E-2</v>
      </c>
      <c r="O942" s="44">
        <f>IFERROR(_xll.qlIndexFixing(ONIndex3M,I942,TRUE,_xll.ohTrigger(RecalcTrigger,Trigger3M)),NA())</f>
        <v>1.7067443675236049E-2</v>
      </c>
      <c r="P942" s="44">
        <f>IFERROR(_xll.qlIndexFixing(ONIndex6M,I942,TRUE,_xll.ohTrigger(RecalcTrigger,Trigger6M)),NA())</f>
        <v>1.7554322923274412E-2</v>
      </c>
      <c r="Q942" s="145">
        <f>IFERROR(_xll.qlIndexFixing(ONIndex1Y,I942,TRUE,_xll.ohTrigger(RecalcTrigger,Trigger1Y)),NA())</f>
        <v>1.8182260324071109E-2</v>
      </c>
    </row>
    <row r="943" spans="2:17" x14ac:dyDescent="0.2">
      <c r="B943" s="39" t="s">
        <v>42</v>
      </c>
      <c r="D943" s="42">
        <f>_xll.qlCalendarAdvance(Calendar,$D942,B943,"f",FALSE)</f>
        <v>46427</v>
      </c>
      <c r="E943" s="139">
        <f>_xll.qlInterestRateIndexValueDate(IndexON,D943)</f>
        <v>46427</v>
      </c>
      <c r="F943" s="155">
        <f>IFERROR(_xll.qlIndexFixing(IndexON,D943,TRUE,_xll.ohTrigger(RecalcTrigger,TriggerON)),NA())</f>
        <v>1.6216883827002704E-2</v>
      </c>
      <c r="H943" s="42">
        <f>_xll.qlCalendarAdvance(Calendar,$H942,B943,"f",FALSE)</f>
        <v>46427</v>
      </c>
      <c r="I943" s="139">
        <f>_xll.qlInterestRateIndexValueDate(Index1M,$H943)</f>
        <v>46429</v>
      </c>
      <c r="J943" s="144">
        <f>IFERROR(_xll.qlIndexFixing(Index1M,$H943,TRUE,_xll.ohTrigger(RecalcTrigger,Trigger1M)),NA())</f>
        <v>1.633942740044279E-2</v>
      </c>
      <c r="K943" s="44">
        <f>IFERROR(_xll.qlIndexFixing(Index3M,H943,TRUE,_xll.ohTrigger(RecalcTrigger,Trigger3M)),NA())</f>
        <v>1.720223574214913E-2</v>
      </c>
      <c r="L943" s="44">
        <f>IFERROR(_xll.qlIndexFixing(Index6M,$H943,TRUE,_xll.ohTrigger(RecalcTrigger,Trigger6M)),NA())</f>
        <v>1.7793867969777642E-2</v>
      </c>
      <c r="M943" s="145">
        <f>IFERROR(_xll.qlIndexFixing(Index1Y,$H943,TRUE,_xll.ohTrigger(RecalcTrigger,Trigger1Y)),NA())</f>
        <v>1.8569372048710842E-2</v>
      </c>
      <c r="N943" s="144">
        <f>IFERROR(_xll.qlIndexFixing(ONIndex1M,I943,TRUE,_xll.ohTrigger(RecalcTrigger,Trigger1M)),NA())</f>
        <v>1.6314657806235644E-2</v>
      </c>
      <c r="O943" s="44">
        <f>IFERROR(_xll.qlIndexFixing(ONIndex3M,I943,TRUE,_xll.ohTrigger(RecalcTrigger,Trigger3M)),NA())</f>
        <v>1.7082565529005223E-2</v>
      </c>
      <c r="P943" s="44">
        <f>IFERROR(_xll.qlIndexFixing(ONIndex6M,I943,TRUE,_xll.ohTrigger(RecalcTrigger,Trigger6M)),NA())</f>
        <v>1.7567292110598487E-2</v>
      </c>
      <c r="Q943" s="145">
        <f>IFERROR(_xll.qlIndexFixing(ONIndex1Y,I943,TRUE,_xll.ohTrigger(RecalcTrigger,Trigger1Y)),NA())</f>
        <v>1.819227600283746E-2</v>
      </c>
    </row>
    <row r="944" spans="2:17" x14ac:dyDescent="0.2">
      <c r="B944" s="39" t="s">
        <v>42</v>
      </c>
      <c r="D944" s="42">
        <f>_xll.qlCalendarAdvance(Calendar,$D943,B944,"f",FALSE)</f>
        <v>46434</v>
      </c>
      <c r="E944" s="139">
        <f>_xll.qlInterestRateIndexValueDate(IndexON,D944)</f>
        <v>46434</v>
      </c>
      <c r="F944" s="155">
        <f>IFERROR(_xll.qlIndexFixing(IndexON,D944,TRUE,_xll.ohTrigger(RecalcTrigger,TriggerON)),NA())</f>
        <v>1.6232016343602496E-2</v>
      </c>
      <c r="H944" s="42">
        <f>_xll.qlCalendarAdvance(Calendar,$H943,B944,"f",FALSE)</f>
        <v>46434</v>
      </c>
      <c r="I944" s="139">
        <f>_xll.qlInterestRateIndexValueDate(Index1M,$H944)</f>
        <v>46436</v>
      </c>
      <c r="J944" s="144">
        <f>IFERROR(_xll.qlIndexFixing(Index1M,$H944,TRUE,_xll.ohTrigger(RecalcTrigger,Trigger1M)),NA())</f>
        <v>1.6350280645548283E-2</v>
      </c>
      <c r="K944" s="44">
        <f>IFERROR(_xll.qlIndexFixing(Index3M,H944,TRUE,_xll.ohTrigger(RecalcTrigger,Trigger3M)),NA())</f>
        <v>1.7216693553964293E-2</v>
      </c>
      <c r="L944" s="44">
        <f>IFERROR(_xll.qlIndexFixing(Index6M,$H944,TRUE,_xll.ohTrigger(RecalcTrigger,Trigger6M)),NA())</f>
        <v>1.7805560216032589E-2</v>
      </c>
      <c r="M944" s="145">
        <f>IFERROR(_xll.qlIndexFixing(Index1Y,$H944,TRUE,_xll.ohTrigger(RecalcTrigger,Trigger1Y)),NA())</f>
        <v>1.8576629193059097E-2</v>
      </c>
      <c r="N944" s="144">
        <f>IFERROR(_xll.qlIndexFixing(ONIndex1M,I944,TRUE,_xll.ohTrigger(RecalcTrigger,Trigger1M)),NA())</f>
        <v>1.6325578117291073E-2</v>
      </c>
      <c r="O944" s="44">
        <f>IFERROR(_xll.qlIndexFixing(ONIndex3M,I944,TRUE,_xll.ohTrigger(RecalcTrigger,Trigger3M)),NA())</f>
        <v>1.7097578327049945E-2</v>
      </c>
      <c r="P944" s="44">
        <f>IFERROR(_xll.qlIndexFixing(ONIndex6M,I944,TRUE,_xll.ohTrigger(RecalcTrigger,Trigger6M)),NA())</f>
        <v>1.7580154934044856E-2</v>
      </c>
      <c r="Q944" s="145">
        <f>IFERROR(_xll.qlIndexFixing(ONIndex1Y,I944,TRUE,_xll.ohTrigger(RecalcTrigger,Trigger1Y)),NA())</f>
        <v>1.8202177292465649E-2</v>
      </c>
    </row>
    <row r="945" spans="2:17" x14ac:dyDescent="0.2">
      <c r="B945" s="39" t="s">
        <v>42</v>
      </c>
      <c r="D945" s="42">
        <f>_xll.qlCalendarAdvance(Calendar,$D944,B945,"f",FALSE)</f>
        <v>46441</v>
      </c>
      <c r="E945" s="139">
        <f>_xll.qlInterestRateIndexValueDate(IndexON,D945)</f>
        <v>46441</v>
      </c>
      <c r="F945" s="155">
        <f>IFERROR(_xll.qlIndexFixing(IndexON,D945,TRUE,_xll.ohTrigger(RecalcTrigger,TriggerON)),NA())</f>
        <v>1.6247151876189747E-2</v>
      </c>
      <c r="H945" s="42">
        <f>_xll.qlCalendarAdvance(Calendar,$H944,B945,"f",FALSE)</f>
        <v>46441</v>
      </c>
      <c r="I945" s="139">
        <f>_xll.qlInterestRateIndexValueDate(Index1M,$H945)</f>
        <v>46443</v>
      </c>
      <c r="J945" s="144">
        <f>IFERROR(_xll.qlIndexFixing(Index1M,$H945,TRUE,_xll.ohTrigger(RecalcTrigger,Trigger1M)),NA())</f>
        <v>1.6361075218609411E-2</v>
      </c>
      <c r="K945" s="44">
        <f>IFERROR(_xll.qlIndexFixing(Index3M,H945,TRUE,_xll.ohTrigger(RecalcTrigger,Trigger3M)),NA())</f>
        <v>1.7231043885204907E-2</v>
      </c>
      <c r="L945" s="44">
        <f>IFERROR(_xll.qlIndexFixing(Index6M,$H945,TRUE,_xll.ohTrigger(RecalcTrigger,Trigger6M)),NA())</f>
        <v>1.7817149264212035E-2</v>
      </c>
      <c r="M945" s="145">
        <f>IFERROR(_xll.qlIndexFixing(Index1Y,$H945,TRUE,_xll.ohTrigger(RecalcTrigger,Trigger1Y)),NA())</f>
        <v>1.858377769173692E-2</v>
      </c>
      <c r="N945" s="144">
        <f>IFERROR(_xll.qlIndexFixing(ONIndex1M,I945,TRUE,_xll.ohTrigger(RecalcTrigger,Trigger1M)),NA())</f>
        <v>1.6336438637294393E-2</v>
      </c>
      <c r="O945" s="44">
        <f>IFERROR(_xll.qlIndexFixing(ONIndex3M,I945,TRUE,_xll.ohTrigger(RecalcTrigger,Trigger3M)),NA())</f>
        <v>1.7112482363534909E-2</v>
      </c>
      <c r="P945" s="44">
        <f>IFERROR(_xll.qlIndexFixing(ONIndex6M,I945,TRUE,_xll.ohTrigger(RecalcTrigger,Trigger6M)),NA())</f>
        <v>1.7592911695452074E-2</v>
      </c>
      <c r="Q945" s="145">
        <f>IFERROR(_xll.qlIndexFixing(ONIndex1Y,I945,TRUE,_xll.ohTrigger(RecalcTrigger,Trigger1Y)),NA())</f>
        <v>1.8211964484162735E-2</v>
      </c>
    </row>
    <row r="946" spans="2:17" x14ac:dyDescent="0.2">
      <c r="B946" s="39" t="s">
        <v>42</v>
      </c>
      <c r="D946" s="42">
        <f>_xll.qlCalendarAdvance(Calendar,$D945,B946,"f",FALSE)</f>
        <v>46448</v>
      </c>
      <c r="E946" s="139">
        <f>_xll.qlInterestRateIndexValueDate(IndexON,D946)</f>
        <v>46448</v>
      </c>
      <c r="F946" s="155">
        <f>IFERROR(_xll.qlIndexFixing(IndexON,D946,TRUE,_xll.ohTrigger(RecalcTrigger,TriggerON)),NA())</f>
        <v>1.6262291567210596E-2</v>
      </c>
      <c r="H946" s="42">
        <f>_xll.qlCalendarAdvance(Calendar,$H945,B946,"f",FALSE)</f>
        <v>46448</v>
      </c>
      <c r="I946" s="139">
        <f>_xll.qlInterestRateIndexValueDate(Index1M,$H946)</f>
        <v>46450</v>
      </c>
      <c r="J946" s="144">
        <f>IFERROR(_xll.qlIndexFixing(Index1M,$H946,TRUE,_xll.ohTrigger(RecalcTrigger,Trigger1M)),NA())</f>
        <v>1.6376346680304632E-2</v>
      </c>
      <c r="K946" s="44">
        <f>IFERROR(_xll.qlIndexFixing(Index3M,H946,TRUE,_xll.ohTrigger(RecalcTrigger,Trigger3M)),NA())</f>
        <v>1.7249513763294373E-2</v>
      </c>
      <c r="L946" s="44">
        <f>IFERROR(_xll.qlIndexFixing(Index6M,$H946,TRUE,_xll.ohTrigger(RecalcTrigger,Trigger6M)),NA())</f>
        <v>1.7834754664220229E-2</v>
      </c>
      <c r="M946" s="145">
        <f>IFERROR(_xll.qlIndexFixing(Index1Y,$H946,TRUE,_xll.ohTrigger(RecalcTrigger,Trigger1Y)),NA())</f>
        <v>1.8593541731178307E-2</v>
      </c>
      <c r="N946" s="144">
        <f>IFERROR(_xll.qlIndexFixing(ONIndex1M,I946,TRUE,_xll.ohTrigger(RecalcTrigger,Trigger1M)),NA())</f>
        <v>1.6347240237228888E-2</v>
      </c>
      <c r="O946" s="44">
        <f>IFERROR(_xll.qlIndexFixing(ONIndex3M,I946,TRUE,_xll.ohTrigger(RecalcTrigger,Trigger3M)),NA())</f>
        <v>1.7127277932704743E-2</v>
      </c>
      <c r="P946" s="44">
        <f>IFERROR(_xll.qlIndexFixing(ONIndex6M,I946,TRUE,_xll.ohTrigger(RecalcTrigger,Trigger6M)),NA())</f>
        <v>1.760556269673863E-2</v>
      </c>
      <c r="Q946" s="145">
        <f>IFERROR(_xll.qlIndexFixing(ONIndex1Y,I946,TRUE,_xll.ohTrigger(RecalcTrigger,Trigger1Y)),NA())</f>
        <v>1.8221637869295648E-2</v>
      </c>
    </row>
    <row r="947" spans="2:17" x14ac:dyDescent="0.2">
      <c r="B947" s="39" t="s">
        <v>42</v>
      </c>
      <c r="D947" s="42">
        <f>_xll.qlCalendarAdvance(Calendar,$D946,B947,"f",FALSE)</f>
        <v>46455</v>
      </c>
      <c r="E947" s="139">
        <f>_xll.qlInterestRateIndexValueDate(IndexON,D947)</f>
        <v>46455</v>
      </c>
      <c r="F947" s="155">
        <f>IFERROR(_xll.qlIndexFixing(IndexON,D947,TRUE,_xll.ohTrigger(RecalcTrigger,TriggerON)),NA())</f>
        <v>1.6277436559350988E-2</v>
      </c>
      <c r="H947" s="42">
        <f>_xll.qlCalendarAdvance(Calendar,$H946,B947,"f",FALSE)</f>
        <v>46455</v>
      </c>
      <c r="I947" s="139">
        <f>_xll.qlInterestRateIndexValueDate(Index1M,$H947)</f>
        <v>46457</v>
      </c>
      <c r="J947" s="144">
        <f>IFERROR(_xll.qlIndexFixing(Index1M,$H947,TRUE,_xll.ohTrigger(RecalcTrigger,Trigger1M)),NA())</f>
        <v>1.6387012538074119E-2</v>
      </c>
      <c r="K947" s="44">
        <f>IFERROR(_xll.qlIndexFixing(Index3M,H947,TRUE,_xll.ohTrigger(RecalcTrigger,Trigger3M)),NA())</f>
        <v>1.7263629310712257E-2</v>
      </c>
      <c r="L947" s="44">
        <f>IFERROR(_xll.qlIndexFixing(Index6M,$H947,TRUE,_xll.ohTrigger(RecalcTrigger,Trigger6M)),NA())</f>
        <v>1.7846104931050297E-2</v>
      </c>
      <c r="M947" s="145">
        <f>IFERROR(_xll.qlIndexFixing(Index1Y,$H947,TRUE,_xll.ohTrigger(RecalcTrigger,Trigger1Y)),NA())</f>
        <v>1.8600452319090657E-2</v>
      </c>
      <c r="N947" s="144">
        <f>IFERROR(_xll.qlIndexFixing(ONIndex1M,I947,TRUE,_xll.ohTrigger(RecalcTrigger,Trigger1M)),NA())</f>
        <v>1.6357983788157782E-2</v>
      </c>
      <c r="O947" s="44">
        <f>IFERROR(_xll.qlIndexFixing(ONIndex3M,I947,TRUE,_xll.ohTrigger(RecalcTrigger,Trigger3M)),NA())</f>
        <v>1.7141965328804076E-2</v>
      </c>
      <c r="P947" s="44">
        <f>IFERROR(_xll.qlIndexFixing(ONIndex6M,I947,TRUE,_xll.ohTrigger(RecalcTrigger,Trigger6M)),NA())</f>
        <v>1.7618108239583208E-2</v>
      </c>
      <c r="Q947" s="145">
        <f>IFERROR(_xll.qlIndexFixing(ONIndex1Y,I947,TRUE,_xll.ohTrigger(RecalcTrigger,Trigger1Y)),NA())</f>
        <v>1.8231197738831639E-2</v>
      </c>
    </row>
    <row r="948" spans="2:17" x14ac:dyDescent="0.2">
      <c r="B948" s="39" t="s">
        <v>42</v>
      </c>
      <c r="D948" s="42">
        <f>_xll.qlCalendarAdvance(Calendar,$D947,B948,"f",FALSE)</f>
        <v>46462</v>
      </c>
      <c r="E948" s="139">
        <f>_xll.qlInterestRateIndexValueDate(IndexON,D948)</f>
        <v>46462</v>
      </c>
      <c r="F948" s="155">
        <f>IFERROR(_xll.qlIndexFixing(IndexON,D948,TRUE,_xll.ohTrigger(RecalcTrigger,TriggerON)),NA())</f>
        <v>1.6292587995057062E-2</v>
      </c>
      <c r="H948" s="42">
        <f>_xll.qlCalendarAdvance(Calendar,$H947,B948,"f",FALSE)</f>
        <v>46462</v>
      </c>
      <c r="I948" s="139">
        <f>_xll.qlInterestRateIndexValueDate(Index1M,$H948)</f>
        <v>46464</v>
      </c>
      <c r="J948" s="144">
        <f>IFERROR(_xll.qlIndexFixing(Index1M,$H948,TRUE,_xll.ohTrigger(RecalcTrigger,Trigger1M)),NA())</f>
        <v>1.6397622580066606E-2</v>
      </c>
      <c r="K948" s="44">
        <f>IFERROR(_xll.qlIndexFixing(Index3M,H948,TRUE,_xll.ohTrigger(RecalcTrigger,Trigger3M)),NA())</f>
        <v>1.7277638309931179E-2</v>
      </c>
      <c r="L948" s="44">
        <f>IFERROR(_xll.qlIndexFixing(Index6M,$H948,TRUE,_xll.ohTrigger(RecalcTrigger,Trigger6M)),NA())</f>
        <v>1.7857352992745688E-2</v>
      </c>
      <c r="M948" s="145">
        <f>IFERROR(_xll.qlIndexFixing(Index1Y,$H948,TRUE,_xll.ohTrigger(RecalcTrigger,Trigger1Y)),NA())</f>
        <v>1.8607255191511258E-2</v>
      </c>
      <c r="N948" s="144">
        <f>IFERROR(_xll.qlIndexFixing(ONIndex1M,I948,TRUE,_xll.ohTrigger(RecalcTrigger,Trigger1M)),NA())</f>
        <v>1.6368670161304166E-2</v>
      </c>
      <c r="O948" s="44">
        <f>IFERROR(_xll.qlIndexFixing(ONIndex3M,I948,TRUE,_xll.ohTrigger(RecalcTrigger,Trigger3M)),NA())</f>
        <v>1.7156544845837729E-2</v>
      </c>
      <c r="P948" s="44">
        <f>IFERROR(_xll.qlIndexFixing(ONIndex6M,I948,TRUE,_xll.ohTrigger(RecalcTrigger,Trigger6M)),NA())</f>
        <v>1.7630548625904297E-2</v>
      </c>
      <c r="Q948" s="145">
        <f>IFERROR(_xll.qlIndexFixing(ONIndex1Y,I948,TRUE,_xll.ohTrigger(RecalcTrigger,Trigger1Y)),NA())</f>
        <v>1.8240644384137639E-2</v>
      </c>
    </row>
    <row r="949" spans="2:17" x14ac:dyDescent="0.2">
      <c r="B949" s="39" t="s">
        <v>42</v>
      </c>
      <c r="D949" s="42">
        <f>_xll.qlCalendarAdvance(Calendar,$D948,B949,"f",FALSE)</f>
        <v>46469</v>
      </c>
      <c r="E949" s="139">
        <f>_xll.qlInterestRateIndexValueDate(IndexON,D949)</f>
        <v>46469</v>
      </c>
      <c r="F949" s="155">
        <f>IFERROR(_xll.qlIndexFixing(IndexON,D949,TRUE,_xll.ohTrigger(RecalcTrigger,TriggerON)),NA())</f>
        <v>1.6307747016934826E-2</v>
      </c>
      <c r="H949" s="42">
        <f>_xll.qlCalendarAdvance(Calendar,$H948,B949,"f",FALSE)</f>
        <v>46469</v>
      </c>
      <c r="I949" s="139">
        <f>_xll.qlInterestRateIndexValueDate(Index1M,$H949)</f>
        <v>46471</v>
      </c>
      <c r="J949" s="144">
        <f>IFERROR(_xll.qlIndexFixing(Index1M,$H949,TRUE,_xll.ohTrigger(RecalcTrigger,Trigger1M)),NA())</f>
        <v>1.6408177678441938E-2</v>
      </c>
      <c r="K949" s="44">
        <f>IFERROR(_xll.qlIndexFixing(Index3M,H949,TRUE,_xll.ohTrigger(RecalcTrigger,Trigger3M)),NA())</f>
        <v>1.7291541055300903E-2</v>
      </c>
      <c r="L949" s="44">
        <f>IFERROR(_xll.qlIndexFixing(Index6M,$H949,TRUE,_xll.ohTrigger(RecalcTrigger,Trigger6M)),NA())</f>
        <v>1.7868499152137278E-2</v>
      </c>
      <c r="M949" s="145">
        <f>IFERROR(_xll.qlIndexFixing(Index1Y,$H949,TRUE,_xll.ohTrigger(RecalcTrigger,Trigger1Y)),NA())</f>
        <v>1.8613950642962784E-2</v>
      </c>
      <c r="N949" s="144">
        <f>IFERROR(_xll.qlIndexFixing(ONIndex1M,I949,TRUE,_xll.ohTrigger(RecalcTrigger,Trigger1M)),NA())</f>
        <v>1.6382327169068844E-2</v>
      </c>
      <c r="O949" s="44">
        <f>IFERROR(_xll.qlIndexFixing(ONIndex3M,I949,TRUE,_xll.ohTrigger(RecalcTrigger,Trigger3M)),NA())</f>
        <v>1.7175131896696172E-2</v>
      </c>
      <c r="P949" s="44">
        <f>IFERROR(_xll.qlIndexFixing(ONIndex6M,I949,TRUE,_xll.ohTrigger(RecalcTrigger,Trigger6M)),NA())</f>
        <v>1.7646389378214167E-2</v>
      </c>
      <c r="Q949" s="145">
        <f>IFERROR(_xll.qlIndexFixing(ONIndex1Y,I949,TRUE,_xll.ohTrigger(RecalcTrigger,Trigger1Y)),NA())</f>
        <v>1.8252624169221576E-2</v>
      </c>
    </row>
    <row r="950" spans="2:17" x14ac:dyDescent="0.2">
      <c r="B950" s="39" t="s">
        <v>42</v>
      </c>
      <c r="D950" s="42">
        <f>_xll.qlCalendarAdvance(Calendar,$D949,B950,"f",FALSE)</f>
        <v>46476</v>
      </c>
      <c r="E950" s="139">
        <f>_xll.qlInterestRateIndexValueDate(IndexON,D950)</f>
        <v>46476</v>
      </c>
      <c r="F950" s="155">
        <f>IFERROR(_xll.qlIndexFixing(IndexON,D950,TRUE,_xll.ohTrigger(RecalcTrigger,TriggerON)),NA())</f>
        <v>1.6322914767590291E-2</v>
      </c>
      <c r="H950" s="42">
        <f>_xll.qlCalendarAdvance(Calendar,$H949,B950,"f",FALSE)</f>
        <v>46476</v>
      </c>
      <c r="I950" s="139">
        <f>_xll.qlInterestRateIndexValueDate(Index1M,$H950)</f>
        <v>46478</v>
      </c>
      <c r="J950" s="144">
        <f>IFERROR(_xll.qlIndexFixing(Index1M,$H950,TRUE,_xll.ohTrigger(RecalcTrigger,Trigger1M)),NA())</f>
        <v>1.6418678705352463E-2</v>
      </c>
      <c r="K950" s="44">
        <f>IFERROR(_xll.qlIndexFixing(Index3M,H950,TRUE,_xll.ohTrigger(RecalcTrigger,Trigger3M)),NA())</f>
        <v>1.7303957045359093E-2</v>
      </c>
      <c r="L950" s="44">
        <f>IFERROR(_xll.qlIndexFixing(Index6M,$H950,TRUE,_xll.ohTrigger(RecalcTrigger,Trigger6M)),NA())</f>
        <v>1.7875953523151786E-2</v>
      </c>
      <c r="M950" s="145">
        <f>IFERROR(_xll.qlIndexFixing(Index1Y,$H950,TRUE,_xll.ohTrigger(RecalcTrigger,Trigger1Y)),NA())</f>
        <v>1.8620538968011129E-2</v>
      </c>
      <c r="N950" s="144">
        <f>IFERROR(_xll.qlIndexFixing(ONIndex1M,I950,TRUE,_xll.ohTrigger(RecalcTrigger,Trigger1M)),NA())</f>
        <v>1.6389874857942743E-2</v>
      </c>
      <c r="O950" s="44">
        <f>IFERROR(_xll.qlIndexFixing(ONIndex3M,I950,TRUE,_xll.ohTrigger(RecalcTrigger,Trigger3M)),NA())</f>
        <v>1.7185381419926316E-2</v>
      </c>
      <c r="P950" s="44">
        <f>IFERROR(_xll.qlIndexFixing(ONIndex6M,I950,TRUE,_xll.ohTrigger(RecalcTrigger,Trigger6M)),NA())</f>
        <v>1.7655115135930544E-2</v>
      </c>
      <c r="Q950" s="145">
        <f>IFERROR(_xll.qlIndexFixing(ONIndex1Y,I950,TRUE,_xll.ohTrigger(RecalcTrigger,Trigger1Y)),NA())</f>
        <v>1.8259199166648088E-2</v>
      </c>
    </row>
    <row r="951" spans="2:17" x14ac:dyDescent="0.2">
      <c r="B951" s="39" t="s">
        <v>42</v>
      </c>
      <c r="D951" s="42">
        <f>_xll.qlCalendarAdvance(Calendar,$D950,B951,"f",FALSE)</f>
        <v>46483</v>
      </c>
      <c r="E951" s="139">
        <f>_xll.qlInterestRateIndexValueDate(IndexON,D951)</f>
        <v>46483</v>
      </c>
      <c r="F951" s="155">
        <f>IFERROR(_xll.qlIndexFixing(IndexON,D951,TRUE,_xll.ohTrigger(RecalcTrigger,TriggerON)),NA())</f>
        <v>1.633809238954953E-2</v>
      </c>
      <c r="H951" s="42">
        <f>_xll.qlCalendarAdvance(Calendar,$H950,B951,"f",FALSE)</f>
        <v>46483</v>
      </c>
      <c r="I951" s="139">
        <f>_xll.qlInterestRateIndexValueDate(Index1M,$H951)</f>
        <v>46485</v>
      </c>
      <c r="J951" s="144">
        <f>IFERROR(_xll.qlIndexFixing(Index1M,$H951,TRUE,_xll.ohTrigger(RecalcTrigger,Trigger1M)),NA())</f>
        <v>1.6429126532965521E-2</v>
      </c>
      <c r="K951" s="44">
        <f>IFERROR(_xll.qlIndexFixing(Index3M,H951,TRUE,_xll.ohTrigger(RecalcTrigger,Trigger3M)),NA())</f>
        <v>1.7317655000704046E-2</v>
      </c>
      <c r="L951" s="44">
        <f>IFERROR(_xll.qlIndexFixing(Index6M,$H951,TRUE,_xll.ohTrigger(RecalcTrigger,Trigger6M)),NA())</f>
        <v>1.7886916554871381E-2</v>
      </c>
      <c r="M951" s="145">
        <f>IFERROR(_xll.qlIndexFixing(Index1Y,$H951,TRUE,_xll.ohTrigger(RecalcTrigger,Trigger1Y)),NA())</f>
        <v>1.8627020461264542E-2</v>
      </c>
      <c r="N951" s="144">
        <f>IFERROR(_xll.qlIndexFixing(ONIndex1M,I951,TRUE,_xll.ohTrigger(RecalcTrigger,Trigger1M)),NA())</f>
        <v>1.6400394923801187E-2</v>
      </c>
      <c r="O951" s="44">
        <f>IFERROR(_xll.qlIndexFixing(ONIndex3M,I951,TRUE,_xll.ohTrigger(RecalcTrigger,Trigger3M)),NA())</f>
        <v>1.7199639065310635E-2</v>
      </c>
      <c r="P951" s="44">
        <f>IFERROR(_xll.qlIndexFixing(ONIndex6M,I951,TRUE,_xll.ohTrigger(RecalcTrigger,Trigger6M)),NA())</f>
        <v>1.7667241863392746E-2</v>
      </c>
      <c r="Q951" s="145">
        <f>IFERROR(_xll.qlIndexFixing(ONIndex1Y,I951,TRUE,_xll.ohTrigger(RecalcTrigger,Trigger1Y)),NA())</f>
        <v>1.8268307886266655E-2</v>
      </c>
    </row>
    <row r="952" spans="2:17" x14ac:dyDescent="0.2">
      <c r="B952" s="39" t="s">
        <v>42</v>
      </c>
      <c r="D952" s="42">
        <f>_xll.qlCalendarAdvance(Calendar,$D951,B952,"f",FALSE)</f>
        <v>46490</v>
      </c>
      <c r="E952" s="139">
        <f>_xll.qlInterestRateIndexValueDate(IndexON,D952)</f>
        <v>46490</v>
      </c>
      <c r="F952" s="155">
        <f>IFERROR(_xll.qlIndexFixing(IndexON,D952,TRUE,_xll.ohTrigger(RecalcTrigger,TriggerON)),NA())</f>
        <v>1.6353281025418553E-2</v>
      </c>
      <c r="H952" s="42">
        <f>_xll.qlCalendarAdvance(Calendar,$H951,B952,"f",FALSE)</f>
        <v>46490</v>
      </c>
      <c r="I952" s="139">
        <f>_xll.qlInterestRateIndexValueDate(Index1M,$H952)</f>
        <v>46492</v>
      </c>
      <c r="J952" s="144">
        <f>IFERROR(_xll.qlIndexFixing(Index1M,$H952,TRUE,_xll.ohTrigger(RecalcTrigger,Trigger1M)),NA())</f>
        <v>1.6439522033450948E-2</v>
      </c>
      <c r="K952" s="44">
        <f>IFERROR(_xll.qlIndexFixing(Index3M,H952,TRUE,_xll.ohTrigger(RecalcTrigger,Trigger3M)),NA())</f>
        <v>1.733124756884322E-2</v>
      </c>
      <c r="L952" s="44">
        <f>IFERROR(_xll.qlIndexFixing(Index6M,$H952,TRUE,_xll.ohTrigger(RecalcTrigger,Trigger6M)),NA())</f>
        <v>1.7897778542006252E-2</v>
      </c>
      <c r="M952" s="145">
        <f>IFERROR(_xll.qlIndexFixing(Index1Y,$H952,TRUE,_xll.ohTrigger(RecalcTrigger,Trigger1Y)),NA())</f>
        <v>1.8634259330403143E-2</v>
      </c>
      <c r="N952" s="144">
        <f>IFERROR(_xll.qlIndexFixing(ONIndex1M,I952,TRUE,_xll.ohTrigger(RecalcTrigger,Trigger1M)),NA())</f>
        <v>1.6410861296050072E-2</v>
      </c>
      <c r="O952" s="44">
        <f>IFERROR(_xll.qlIndexFixing(ONIndex3M,I952,TRUE,_xll.ohTrigger(RecalcTrigger,Trigger3M)),NA())</f>
        <v>1.7213790008527852E-2</v>
      </c>
      <c r="P952" s="44">
        <f>IFERROR(_xll.qlIndexFixing(ONIndex6M,I952,TRUE,_xll.ohTrigger(RecalcTrigger,Trigger6M)),NA())</f>
        <v>1.7679264641445869E-2</v>
      </c>
      <c r="Q952" s="145">
        <f>IFERROR(_xll.qlIndexFixing(ONIndex1Y,I952,TRUE,_xll.ohTrigger(RecalcTrigger,Trigger1Y)),NA())</f>
        <v>1.8277304546323592E-2</v>
      </c>
    </row>
    <row r="953" spans="2:17" x14ac:dyDescent="0.2">
      <c r="B953" s="39" t="s">
        <v>42</v>
      </c>
      <c r="D953" s="42">
        <f>_xll.qlCalendarAdvance(Calendar,$D952,B953,"f",FALSE)</f>
        <v>46497</v>
      </c>
      <c r="E953" s="139">
        <f>_xll.qlInterestRateIndexValueDate(IndexON,D953)</f>
        <v>46497</v>
      </c>
      <c r="F953" s="155">
        <f>IFERROR(_xll.qlIndexFixing(IndexON,D953,TRUE,_xll.ohTrigger(RecalcTrigger,TriggerON)),NA())</f>
        <v>1.6368481817643499E-2</v>
      </c>
      <c r="H953" s="42">
        <f>_xll.qlCalendarAdvance(Calendar,$H952,B953,"f",FALSE)</f>
        <v>46497</v>
      </c>
      <c r="I953" s="139">
        <f>_xll.qlInterestRateIndexValueDate(Index1M,$H953)</f>
        <v>46499</v>
      </c>
      <c r="J953" s="144">
        <f>IFERROR(_xll.qlIndexFixing(Index1M,$H953,TRUE,_xll.ohTrigger(RecalcTrigger,Trigger1M)),NA())</f>
        <v>1.6449866078976083E-2</v>
      </c>
      <c r="K953" s="44">
        <f>IFERROR(_xll.qlIndexFixing(Index3M,H953,TRUE,_xll.ohTrigger(RecalcTrigger,Trigger3M)),NA())</f>
        <v>1.7344735044174969E-2</v>
      </c>
      <c r="L953" s="44">
        <f>IFERROR(_xll.qlIndexFixing(Index6M,$H953,TRUE,_xll.ohTrigger(RecalcTrigger,Trigger6M)),NA())</f>
        <v>1.7908539787455532E-2</v>
      </c>
      <c r="M953" s="145">
        <f>IFERROR(_xll.qlIndexFixing(Index1Y,$H953,TRUE,_xll.ohTrigger(RecalcTrigger,Trigger1Y)),NA())</f>
        <v>1.8639664131028317E-2</v>
      </c>
      <c r="N953" s="144">
        <f>IFERROR(_xll.qlIndexFixing(ONIndex1M,I953,TRUE,_xll.ohTrigger(RecalcTrigger,Trigger1M)),NA())</f>
        <v>1.642127484575262E-2</v>
      </c>
      <c r="O953" s="44">
        <f>IFERROR(_xll.qlIndexFixing(ONIndex3M,I953,TRUE,_xll.ohTrigger(RecalcTrigger,Trigger3M)),NA())</f>
        <v>1.7227834543662723E-2</v>
      </c>
      <c r="P953" s="44">
        <f>IFERROR(_xll.qlIndexFixing(ONIndex6M,I953,TRUE,_xll.ohTrigger(RecalcTrigger,Trigger6M)),NA())</f>
        <v>1.7691183772088337E-2</v>
      </c>
      <c r="Q953" s="145">
        <f>IFERROR(_xll.qlIndexFixing(ONIndex1Y,I953,TRUE,_xll.ohTrigger(RecalcTrigger,Trigger1Y)),NA())</f>
        <v>1.8286189438105893E-2</v>
      </c>
    </row>
    <row r="954" spans="2:17" x14ac:dyDescent="0.2">
      <c r="B954" s="39" t="s">
        <v>42</v>
      </c>
      <c r="D954" s="42">
        <f>_xll.qlCalendarAdvance(Calendar,$D953,B954,"f",FALSE)</f>
        <v>46504</v>
      </c>
      <c r="E954" s="139">
        <f>_xll.qlInterestRateIndexValueDate(IndexON,D954)</f>
        <v>46504</v>
      </c>
      <c r="F954" s="155">
        <f>IFERROR(_xll.qlIndexFixing(IndexON,D954,TRUE,_xll.ohTrigger(RecalcTrigger,TriggerON)),NA())</f>
        <v>1.6383695908910312E-2</v>
      </c>
      <c r="H954" s="42">
        <f>_xll.qlCalendarAdvance(Calendar,$H953,B954,"f",FALSE)</f>
        <v>46504</v>
      </c>
      <c r="I954" s="139">
        <f>_xll.qlInterestRateIndexValueDate(Index1M,$H954)</f>
        <v>46506</v>
      </c>
      <c r="J954" s="144">
        <f>IFERROR(_xll.qlIndexFixing(Index1M,$H954,TRUE,_xll.ohTrigger(RecalcTrigger,Trigger1M)),NA())</f>
        <v>1.6460159541723252E-2</v>
      </c>
      <c r="K954" s="44">
        <f>IFERROR(_xll.qlIndexFixing(Index3M,H954,TRUE,_xll.ohTrigger(RecalcTrigger,Trigger3M)),NA())</f>
        <v>1.7358117721111704E-2</v>
      </c>
      <c r="L954" s="44">
        <f>IFERROR(_xll.qlIndexFixing(Index6M,$H954,TRUE,_xll.ohTrigger(RecalcTrigger,Trigger6M)),NA())</f>
        <v>1.7919200594137995E-2</v>
      </c>
      <c r="M954" s="145">
        <f>IFERROR(_xll.qlIndexFixing(Index1Y,$H954,TRUE,_xll.ohTrigger(RecalcTrigger,Trigger1Y)),NA())</f>
        <v>1.8643273707843022E-2</v>
      </c>
      <c r="N954" s="144">
        <f>IFERROR(_xll.qlIndexFixing(ONIndex1M,I954,TRUE,_xll.ohTrigger(RecalcTrigger,Trigger1M)),NA())</f>
        <v>1.6431636444051989E-2</v>
      </c>
      <c r="O954" s="44">
        <f>IFERROR(_xll.qlIndexFixing(ONIndex3M,I954,TRUE,_xll.ohTrigger(RecalcTrigger,Trigger3M)),NA())</f>
        <v>1.7241772965039814E-2</v>
      </c>
      <c r="P954" s="44">
        <f>IFERROR(_xll.qlIndexFixing(ONIndex6M,I954,TRUE,_xll.ohTrigger(RecalcTrigger,Trigger6M)),NA())</f>
        <v>1.7702999556998833E-2</v>
      </c>
      <c r="Q954" s="145">
        <f>IFERROR(_xll.qlIndexFixing(ONIndex1Y,I954,TRUE,_xll.ohTrigger(RecalcTrigger,Trigger1Y)),NA())</f>
        <v>1.8294962852660746E-2</v>
      </c>
    </row>
    <row r="955" spans="2:17" x14ac:dyDescent="0.2">
      <c r="B955" s="39" t="s">
        <v>42</v>
      </c>
      <c r="D955" s="42">
        <f>_xll.qlCalendarAdvance(Calendar,$D954,B955,"f",FALSE)</f>
        <v>46511</v>
      </c>
      <c r="E955" s="139">
        <f>_xll.qlInterestRateIndexValueDate(IndexON,D955)</f>
        <v>46511</v>
      </c>
      <c r="F955" s="155">
        <f>IFERROR(_xll.qlIndexFixing(IndexON,D955,TRUE,_xll.ohTrigger(RecalcTrigger,TriggerON)),NA())</f>
        <v>1.6398924441825002E-2</v>
      </c>
      <c r="H955" s="42">
        <f>_xll.qlCalendarAdvance(Calendar,$H954,B955,"f",FALSE)</f>
        <v>46511</v>
      </c>
      <c r="I955" s="139">
        <f>_xll.qlInterestRateIndexValueDate(Index1M,$H955)</f>
        <v>46513</v>
      </c>
      <c r="J955" s="144">
        <f>IFERROR(_xll.qlIndexFixing(Index1M,$H955,TRUE,_xll.ohTrigger(RecalcTrigger,Trigger1M)),NA())</f>
        <v>1.647040329386229E-2</v>
      </c>
      <c r="K955" s="44">
        <f>IFERROR(_xll.qlIndexFixing(Index3M,H955,TRUE,_xll.ohTrigger(RecalcTrigger,Trigger3M)),NA())</f>
        <v>1.7372742681951436E-2</v>
      </c>
      <c r="L955" s="44">
        <f>IFERROR(_xll.qlIndexFixing(Index6M,$H955,TRUE,_xll.ohTrigger(RecalcTrigger,Trigger6M)),NA())</f>
        <v>1.7933253121425838E-2</v>
      </c>
      <c r="M955" s="145">
        <f>IFERROR(_xll.qlIndexFixing(Index1Y,$H955,TRUE,_xll.ohTrigger(RecalcTrigger,Trigger1Y)),NA())</f>
        <v>1.8651884009955974E-2</v>
      </c>
      <c r="N955" s="144">
        <f>IFERROR(_xll.qlIndexFixing(ONIndex1M,I955,TRUE,_xll.ohTrigger(RecalcTrigger,Trigger1M)),NA())</f>
        <v>1.6441946961931464E-2</v>
      </c>
      <c r="O955" s="44">
        <f>IFERROR(_xll.qlIndexFixing(ONIndex3M,I955,TRUE,_xll.ohTrigger(RecalcTrigger,Trigger3M)),NA())</f>
        <v>1.7255605566743881E-2</v>
      </c>
      <c r="P955" s="44">
        <f>IFERROR(_xll.qlIndexFixing(ONIndex6M,I955,TRUE,_xll.ohTrigger(RecalcTrigger,Trigger6M)),NA())</f>
        <v>1.7714712298015911E-2</v>
      </c>
      <c r="Q955" s="145">
        <f>IFERROR(_xll.qlIndexFixing(ONIndex1Y,I955,TRUE,_xll.ohTrigger(RecalcTrigger,Trigger1Y)),NA())</f>
        <v>1.8303625081355079E-2</v>
      </c>
    </row>
    <row r="956" spans="2:17" x14ac:dyDescent="0.2">
      <c r="B956" s="39" t="s">
        <v>42</v>
      </c>
      <c r="D956" s="42">
        <f>_xll.qlCalendarAdvance(Calendar,$D955,B956,"f",FALSE)</f>
        <v>46518</v>
      </c>
      <c r="E956" s="139">
        <f>_xll.qlInterestRateIndexValueDate(IndexON,D956)</f>
        <v>46518</v>
      </c>
      <c r="F956" s="155">
        <f>IFERROR(_xll.qlIndexFixing(IndexON,D956,TRUE,_xll.ohTrigger(RecalcTrigger,TriggerON)),NA())</f>
        <v>1.6414168558833708E-2</v>
      </c>
      <c r="H956" s="42">
        <f>_xll.qlCalendarAdvance(Calendar,$H955,B956,"f",FALSE)</f>
        <v>46518</v>
      </c>
      <c r="I956" s="139">
        <f>_xll.qlInterestRateIndexValueDate(Index1M,$H956)</f>
        <v>46520</v>
      </c>
      <c r="J956" s="144">
        <f>IFERROR(_xll.qlIndexFixing(Index1M,$H956,TRUE,_xll.ohTrigger(RecalcTrigger,Trigger1M)),NA())</f>
        <v>1.6480598207585517E-2</v>
      </c>
      <c r="K956" s="44">
        <f>IFERROR(_xll.qlIndexFixing(Index3M,H956,TRUE,_xll.ohTrigger(RecalcTrigger,Trigger3M)),NA())</f>
        <v>1.73859098932675E-2</v>
      </c>
      <c r="L956" s="44">
        <f>IFERROR(_xll.qlIndexFixing(Index6M,$H956,TRUE,_xll.ohTrigger(RecalcTrigger,Trigger6M)),NA())</f>
        <v>1.7943694445823187E-2</v>
      </c>
      <c r="M956" s="145">
        <f>IFERROR(_xll.qlIndexFixing(Index1Y,$H956,TRUE,_xll.ohTrigger(RecalcTrigger,Trigger1Y)),NA())</f>
        <v>1.8657835764818626E-2</v>
      </c>
      <c r="N956" s="144">
        <f>IFERROR(_xll.qlIndexFixing(ONIndex1M,I956,TRUE,_xll.ohTrigger(RecalcTrigger,Trigger1M)),NA())</f>
        <v>1.6452207270614139E-2</v>
      </c>
      <c r="O956" s="44">
        <f>IFERROR(_xll.qlIndexFixing(ONIndex3M,I956,TRUE,_xll.ohTrigger(RecalcTrigger,Trigger3M)),NA())</f>
        <v>1.7269332643099489E-2</v>
      </c>
      <c r="P956" s="44">
        <f>IFERROR(_xll.qlIndexFixing(ONIndex6M,I956,TRUE,_xll.ohTrigger(RecalcTrigger,Trigger6M)),NA())</f>
        <v>1.7726322296978125E-2</v>
      </c>
      <c r="Q956" s="145">
        <f>IFERROR(_xll.qlIndexFixing(ONIndex1Y,I956,TRUE,_xll.ohTrigger(RecalcTrigger,Trigger1Y)),NA())</f>
        <v>1.8312176415316017E-2</v>
      </c>
    </row>
    <row r="957" spans="2:17" x14ac:dyDescent="0.2">
      <c r="B957" s="39" t="s">
        <v>42</v>
      </c>
      <c r="D957" s="42">
        <f>_xll.qlCalendarAdvance(Calendar,$D956,B957,"f",FALSE)</f>
        <v>46525</v>
      </c>
      <c r="E957" s="139">
        <f>_xll.qlInterestRateIndexValueDate(IndexON,D957)</f>
        <v>46525</v>
      </c>
      <c r="F957" s="155">
        <f>IFERROR(_xll.qlIndexFixing(IndexON,D957,TRUE,_xll.ohTrigger(RecalcTrigger,TriggerON)),NA())</f>
        <v>1.6429429402542439E-2</v>
      </c>
      <c r="H957" s="42">
        <f>_xll.qlCalendarAdvance(Calendar,$H956,B957,"f",FALSE)</f>
        <v>46525</v>
      </c>
      <c r="I957" s="139">
        <f>_xll.qlInterestRateIndexValueDate(Index1M,$H957)</f>
        <v>46527</v>
      </c>
      <c r="J957" s="144">
        <f>IFERROR(_xll.qlIndexFixing(Index1M,$H957,TRUE,_xll.ohTrigger(RecalcTrigger,Trigger1M)),NA())</f>
        <v>1.6490745155075259E-2</v>
      </c>
      <c r="K957" s="44">
        <f>IFERROR(_xll.qlIndexFixing(Index3M,H957,TRUE,_xll.ohTrigger(RecalcTrigger,Trigger3M)),NA())</f>
        <v>1.7398973205997304E-2</v>
      </c>
      <c r="L957" s="44">
        <f>IFERROR(_xll.qlIndexFixing(Index6M,$H957,TRUE,_xll.ohTrigger(RecalcTrigger,Trigger6M)),NA())</f>
        <v>1.7954036291365705E-2</v>
      </c>
      <c r="M957" s="145">
        <f>IFERROR(_xll.qlIndexFixing(Index1Y,$H957,TRUE,_xll.ohTrigger(RecalcTrigger,Trigger1Y)),NA())</f>
        <v>1.8663682456408412E-2</v>
      </c>
      <c r="N957" s="144">
        <f>IFERROR(_xll.qlIndexFixing(ONIndex1M,I957,TRUE,_xll.ohTrigger(RecalcTrigger,Trigger1M)),NA())</f>
        <v>1.6462418241083299E-2</v>
      </c>
      <c r="O957" s="44">
        <f>IFERROR(_xll.qlIndexFixing(ONIndex3M,I957,TRUE,_xll.ohTrigger(RecalcTrigger,Trigger3M)),NA())</f>
        <v>1.7282954488191393E-2</v>
      </c>
      <c r="P957" s="44">
        <f>IFERROR(_xll.qlIndexFixing(ONIndex6M,I957,TRUE,_xll.ohTrigger(RecalcTrigger,Trigger6M)),NA())</f>
        <v>1.773782985572403E-2</v>
      </c>
      <c r="Q957" s="145">
        <f>IFERROR(_xll.qlIndexFixing(ONIndex1Y,I957,TRUE,_xll.ohTrigger(RecalcTrigger,Trigger1Y)),NA())</f>
        <v>1.8320617145670681E-2</v>
      </c>
    </row>
    <row r="958" spans="2:17" x14ac:dyDescent="0.2">
      <c r="B958" s="39" t="s">
        <v>42</v>
      </c>
      <c r="D958" s="42">
        <f>_xll.qlCalendarAdvance(Calendar,$D957,B958,"f",FALSE)</f>
        <v>46532</v>
      </c>
      <c r="E958" s="139">
        <f>_xll.qlInterestRateIndexValueDate(IndexON,D958)</f>
        <v>46532</v>
      </c>
      <c r="F958" s="155">
        <f>IFERROR(_xll.qlIndexFixing(IndexON,D958,TRUE,_xll.ohTrigger(RecalcTrigger,TriggerON)),NA())</f>
        <v>1.6444708115557205E-2</v>
      </c>
      <c r="H958" s="42">
        <f>_xll.qlCalendarAdvance(Calendar,$H957,B958,"f",FALSE)</f>
        <v>46532</v>
      </c>
      <c r="I958" s="139">
        <f>_xll.qlInterestRateIndexValueDate(Index1M,$H958)</f>
        <v>46534</v>
      </c>
      <c r="J958" s="144">
        <f>IFERROR(_xll.qlIndexFixing(Index1M,$H958,TRUE,_xll.ohTrigger(RecalcTrigger,Trigger1M)),NA())</f>
        <v>1.6500845008523835E-2</v>
      </c>
      <c r="K958" s="44">
        <f>IFERROR(_xll.qlIndexFixing(Index3M,H958,TRUE,_xll.ohTrigger(RecalcTrigger,Trigger3M)),NA())</f>
        <v>1.7411932914600092E-2</v>
      </c>
      <c r="L958" s="44">
        <f>IFERROR(_xll.qlIndexFixing(Index6M,$H958,TRUE,_xll.ohTrigger(RecalcTrigger,Trigger6M)),NA())</f>
        <v>1.7964278961083685E-2</v>
      </c>
      <c r="M958" s="145">
        <f>IFERROR(_xll.qlIndexFixing(Index1Y,$H958,TRUE,_xll.ohTrigger(RecalcTrigger,Trigger1Y)),NA())</f>
        <v>1.8669424379622265E-2</v>
      </c>
      <c r="N958" s="144">
        <f>IFERROR(_xll.qlIndexFixing(ONIndex1M,I958,TRUE,_xll.ohTrigger(RecalcTrigger,Trigger1M)),NA())</f>
        <v>1.6472580744402165E-2</v>
      </c>
      <c r="O958" s="44">
        <f>IFERROR(_xll.qlIndexFixing(ONIndex3M,I958,TRUE,_xll.ohTrigger(RecalcTrigger,Trigger3M)),NA())</f>
        <v>1.7296471396264224E-2</v>
      </c>
      <c r="P958" s="44">
        <f>IFERROR(_xll.qlIndexFixing(ONIndex6M,I958,TRUE,_xll.ohTrigger(RecalcTrigger,Trigger6M)),NA())</f>
        <v>1.7749235275932307E-2</v>
      </c>
      <c r="Q958" s="145">
        <f>IFERROR(_xll.qlIndexFixing(ONIndex1Y,I958,TRUE,_xll.ohTrigger(RecalcTrigger,Trigger1Y)),NA())</f>
        <v>1.8328947563786002E-2</v>
      </c>
    </row>
    <row r="959" spans="2:17" x14ac:dyDescent="0.2">
      <c r="B959" s="39" t="s">
        <v>42</v>
      </c>
      <c r="D959" s="42">
        <f>_xll.qlCalendarAdvance(Calendar,$D958,B959,"f",FALSE)</f>
        <v>46539</v>
      </c>
      <c r="E959" s="139">
        <f>_xll.qlInterestRateIndexValueDate(IndexON,D959)</f>
        <v>46539</v>
      </c>
      <c r="F959" s="155">
        <f>IFERROR(_xll.qlIndexFixing(IndexON,D959,TRUE,_xll.ohTrigger(RecalcTrigger,TriggerON)),NA())</f>
        <v>1.6460005840404079E-2</v>
      </c>
      <c r="H959" s="42">
        <f>_xll.qlCalendarAdvance(Calendar,$H958,B959,"f",FALSE)</f>
        <v>46539</v>
      </c>
      <c r="I959" s="139">
        <f>_xll.qlInterestRateIndexValueDate(Index1M,$H959)</f>
        <v>46541</v>
      </c>
      <c r="J959" s="144">
        <f>IFERROR(_xll.qlIndexFixing(Index1M,$H959,TRUE,_xll.ohTrigger(RecalcTrigger,Trigger1M)),NA())</f>
        <v>1.6510898640123561E-2</v>
      </c>
      <c r="K959" s="44">
        <f>IFERROR(_xll.qlIndexFixing(Index3M,H959,TRUE,_xll.ohTrigger(RecalcTrigger,Trigger3M)),NA())</f>
        <v>1.742478931355335E-2</v>
      </c>
      <c r="L959" s="44">
        <f>IFERROR(_xll.qlIndexFixing(Index6M,$H959,TRUE,_xll.ohTrigger(RecalcTrigger,Trigger6M)),NA())</f>
        <v>1.7971008649765401E-2</v>
      </c>
      <c r="M959" s="145">
        <f>IFERROR(_xll.qlIndexFixing(Index1Y,$H959,TRUE,_xll.ohTrigger(RecalcTrigger,Trigger1Y)),NA())</f>
        <v>1.8675061829395569E-2</v>
      </c>
      <c r="N959" s="144">
        <f>IFERROR(_xll.qlIndexFixing(ONIndex1M,I959,TRUE,_xll.ohTrigger(RecalcTrigger,Trigger1M)),NA())</f>
        <v>1.6482695651713897E-2</v>
      </c>
      <c r="O959" s="44">
        <f>IFERROR(_xll.qlIndexFixing(ONIndex3M,I959,TRUE,_xll.ohTrigger(RecalcTrigger,Trigger3M)),NA())</f>
        <v>1.7309883661482672E-2</v>
      </c>
      <c r="P959" s="44">
        <f>IFERROR(_xll.qlIndexFixing(ONIndex6M,I959,TRUE,_xll.ohTrigger(RecalcTrigger,Trigger6M)),NA())</f>
        <v>1.7760538859601382E-2</v>
      </c>
      <c r="Q959" s="145">
        <f>IFERROR(_xll.qlIndexFixing(ONIndex1Y,I959,TRUE,_xll.ohTrigger(RecalcTrigger,Trigger1Y)),NA())</f>
        <v>1.8337167960709166E-2</v>
      </c>
    </row>
    <row r="960" spans="2:17" x14ac:dyDescent="0.2">
      <c r="B960" s="39" t="s">
        <v>42</v>
      </c>
      <c r="D960" s="42">
        <f>_xll.qlCalendarAdvance(Calendar,$D959,B960,"f",FALSE)</f>
        <v>46546</v>
      </c>
      <c r="E960" s="139">
        <f>_xll.qlInterestRateIndexValueDate(IndexON,D960)</f>
        <v>46546</v>
      </c>
      <c r="F960" s="155">
        <f>IFERROR(_xll.qlIndexFixing(IndexON,D960,TRUE,_xll.ohTrigger(RecalcTrigger,TriggerON)),NA())</f>
        <v>1.6475323719689072E-2</v>
      </c>
      <c r="H960" s="42">
        <f>_xll.qlCalendarAdvance(Calendar,$H959,B960,"f",FALSE)</f>
        <v>46546</v>
      </c>
      <c r="I960" s="139">
        <f>_xll.qlInterestRateIndexValueDate(Index1M,$H960)</f>
        <v>46548</v>
      </c>
      <c r="J960" s="144">
        <f>IFERROR(_xll.qlIndexFixing(Index1M,$H960,TRUE,_xll.ohTrigger(RecalcTrigger,Trigger1M)),NA())</f>
        <v>1.6520906922074252E-2</v>
      </c>
      <c r="K960" s="44">
        <f>IFERROR(_xll.qlIndexFixing(Index3M,H960,TRUE,_xll.ohTrigger(RecalcTrigger,Trigger3M)),NA())</f>
        <v>1.743754269734412E-2</v>
      </c>
      <c r="L960" s="44">
        <f>IFERROR(_xll.qlIndexFixing(Index6M,$H960,TRUE,_xll.ohTrigger(RecalcTrigger,Trigger6M)),NA())</f>
        <v>1.7981073186376297E-2</v>
      </c>
      <c r="M960" s="145">
        <f>IFERROR(_xll.qlIndexFixing(Index1Y,$H960,TRUE,_xll.ohTrigger(RecalcTrigger,Trigger1Y)),NA())</f>
        <v>1.8680595100704755E-2</v>
      </c>
      <c r="N960" s="144">
        <f>IFERROR(_xll.qlIndexFixing(ONIndex1M,I960,TRUE,_xll.ohTrigger(RecalcTrigger,Trigger1M)),NA())</f>
        <v>1.6492763834081714E-2</v>
      </c>
      <c r="O960" s="44">
        <f>IFERROR(_xll.qlIndexFixing(ONIndex3M,I960,TRUE,_xll.ohTrigger(RecalcTrigger,Trigger3M)),NA())</f>
        <v>1.7323191578091368E-2</v>
      </c>
      <c r="P960" s="44">
        <f>IFERROR(_xll.qlIndexFixing(ONIndex6M,I960,TRUE,_xll.ohTrigger(RecalcTrigger,Trigger6M)),NA())</f>
        <v>1.7771740908409939E-2</v>
      </c>
      <c r="Q960" s="145">
        <f>IFERROR(_xll.qlIndexFixing(ONIndex1Y,I960,TRUE,_xll.ohTrigger(RecalcTrigger,Trigger1Y)),NA())</f>
        <v>1.8345278627647232E-2</v>
      </c>
    </row>
    <row r="961" spans="2:17" x14ac:dyDescent="0.2">
      <c r="B961" s="39" t="s">
        <v>42</v>
      </c>
      <c r="D961" s="42">
        <f>_xll.qlCalendarAdvance(Calendar,$D960,B961,"f",FALSE)</f>
        <v>46553</v>
      </c>
      <c r="E961" s="139">
        <f>_xll.qlInterestRateIndexValueDate(IndexON,D961)</f>
        <v>46553</v>
      </c>
      <c r="F961" s="155">
        <f>IFERROR(_xll.qlIndexFixing(IndexON,D961,TRUE,_xll.ohTrigger(RecalcTrigger,TriggerON)),NA())</f>
        <v>1.6490662895938257E-2</v>
      </c>
      <c r="H961" s="42">
        <f>_xll.qlCalendarAdvance(Calendar,$H960,B961,"f",FALSE)</f>
        <v>46553</v>
      </c>
      <c r="I961" s="139">
        <f>_xll.qlInterestRateIndexValueDate(Index1M,$H961)</f>
        <v>46555</v>
      </c>
      <c r="J961" s="144">
        <f>IFERROR(_xll.qlIndexFixing(Index1M,$H961,TRUE,_xll.ohTrigger(RecalcTrigger,Trigger1M)),NA())</f>
        <v>1.6530870726578217E-2</v>
      </c>
      <c r="K961" s="44">
        <f>IFERROR(_xll.qlIndexFixing(Index3M,H961,TRUE,_xll.ohTrigger(RecalcTrigger,Trigger3M)),NA())</f>
        <v>1.7450193360470743E-2</v>
      </c>
      <c r="L961" s="44">
        <f>IFERROR(_xll.qlIndexFixing(Index6M,$H961,TRUE,_xll.ohTrigger(RecalcTrigger,Trigger6M)),NA())</f>
        <v>1.7991039405262085E-2</v>
      </c>
      <c r="M961" s="145">
        <f>IFERROR(_xll.qlIndexFixing(Index1Y,$H961,TRUE,_xll.ohTrigger(RecalcTrigger,Trigger1Y)),NA())</f>
        <v>1.8686024488565361E-2</v>
      </c>
      <c r="N961" s="144">
        <f>IFERROR(_xll.qlIndexFixing(ONIndex1M,I961,TRUE,_xll.ohTrigger(RecalcTrigger,Trigger1M)),NA())</f>
        <v>1.6502786162488903E-2</v>
      </c>
      <c r="O961" s="44">
        <f>IFERROR(_xll.qlIndexFixing(ONIndex3M,I961,TRUE,_xll.ohTrigger(RecalcTrigger,Trigger3M)),NA())</f>
        <v>1.7336395440175068E-2</v>
      </c>
      <c r="P961" s="44">
        <f>IFERROR(_xll.qlIndexFixing(ONIndex6M,I961,TRUE,_xll.ohTrigger(RecalcTrigger,Trigger6M)),NA())</f>
        <v>1.7782841724356402E-2</v>
      </c>
      <c r="Q961" s="145">
        <f>IFERROR(_xll.qlIndexFixing(ONIndex1Y,I961,TRUE,_xll.ohTrigger(RecalcTrigger,Trigger1Y)),NA())</f>
        <v>1.8353279855887195E-2</v>
      </c>
    </row>
    <row r="962" spans="2:17" x14ac:dyDescent="0.2">
      <c r="B962" s="39" t="s">
        <v>42</v>
      </c>
      <c r="D962" s="42">
        <f>_xll.qlCalendarAdvance(Calendar,$D961,B962,"f",FALSE)</f>
        <v>46560</v>
      </c>
      <c r="E962" s="139">
        <f>_xll.qlInterestRateIndexValueDate(IndexON,D962)</f>
        <v>46560</v>
      </c>
      <c r="F962" s="155">
        <f>IFERROR(_xll.qlIndexFixing(IndexON,D962,TRUE,_xll.ohTrigger(RecalcTrigger,TriggerON)),NA())</f>
        <v>1.6506024511677708E-2</v>
      </c>
      <c r="H962" s="42">
        <f>_xll.qlCalendarAdvance(Calendar,$H961,B962,"f",FALSE)</f>
        <v>46560</v>
      </c>
      <c r="I962" s="139">
        <f>_xll.qlInterestRateIndexValueDate(Index1M,$H962)</f>
        <v>46562</v>
      </c>
      <c r="J962" s="144">
        <f>IFERROR(_xll.qlIndexFixing(Index1M,$H962,TRUE,_xll.ohTrigger(RecalcTrigger,Trigger1M)),NA())</f>
        <v>1.6540790925842763E-2</v>
      </c>
      <c r="K962" s="44">
        <f>IFERROR(_xll.qlIndexFixing(Index3M,H962,TRUE,_xll.ohTrigger(RecalcTrigger,Trigger3M)),NA())</f>
        <v>1.7462741597445455E-2</v>
      </c>
      <c r="L962" s="44">
        <f>IFERROR(_xll.qlIndexFixing(Index6M,$H962,TRUE,_xll.ohTrigger(RecalcTrigger,Trigger6M)),NA())</f>
        <v>1.8000907609512777E-2</v>
      </c>
      <c r="M962" s="145">
        <f>IFERROR(_xll.qlIndexFixing(Index1Y,$H962,TRUE,_xll.ohTrigger(RecalcTrigger,Trigger1Y)),NA())</f>
        <v>1.8691350288031146E-2</v>
      </c>
      <c r="N962" s="144">
        <f>IFERROR(_xll.qlIndexFixing(ONIndex1M,I962,TRUE,_xll.ohTrigger(RecalcTrigger,Trigger1M)),NA())</f>
        <v>1.6512763508158557E-2</v>
      </c>
      <c r="O962" s="44">
        <f>IFERROR(_xll.qlIndexFixing(ONIndex3M,I962,TRUE,_xll.ohTrigger(RecalcTrigger,Trigger3M)),NA())</f>
        <v>1.7349495542058335E-2</v>
      </c>
      <c r="P962" s="44">
        <f>IFERROR(_xll.qlIndexFixing(ONIndex6M,I962,TRUE,_xll.ohTrigger(RecalcTrigger,Trigger6M)),NA())</f>
        <v>1.7793841609039518E-2</v>
      </c>
      <c r="Q962" s="145">
        <f>IFERROR(_xll.qlIndexFixing(ONIndex1Y,I962,TRUE,_xll.ohTrigger(RecalcTrigger,Trigger1Y)),NA())</f>
        <v>1.8361171936476239E-2</v>
      </c>
    </row>
    <row r="963" spans="2:17" x14ac:dyDescent="0.2">
      <c r="B963" s="39" t="s">
        <v>42</v>
      </c>
      <c r="D963" s="42">
        <f>_xll.qlCalendarAdvance(Calendar,$D962,B963,"f",FALSE)</f>
        <v>46567</v>
      </c>
      <c r="E963" s="139">
        <f>_xll.qlInterestRateIndexValueDate(IndexON,D963)</f>
        <v>46567</v>
      </c>
      <c r="F963" s="155">
        <f>IFERROR(_xll.qlIndexFixing(IndexON,D963,TRUE,_xll.ohTrigger(RecalcTrigger,TriggerON)),NA())</f>
        <v>1.6521409709593371E-2</v>
      </c>
      <c r="H963" s="42">
        <f>_xll.qlCalendarAdvance(Calendar,$H962,B963,"f",FALSE)</f>
        <v>46567</v>
      </c>
      <c r="I963" s="139">
        <f>_xll.qlInterestRateIndexValueDate(Index1M,$H963)</f>
        <v>46569</v>
      </c>
      <c r="J963" s="144">
        <f>IFERROR(_xll.qlIndexFixing(Index1M,$H963,TRUE,_xll.ohTrigger(RecalcTrigger,Trigger1M)),NA())</f>
        <v>1.6550668392072698E-2</v>
      </c>
      <c r="K963" s="44">
        <f>IFERROR(_xll.qlIndexFixing(Index3M,H963,TRUE,_xll.ohTrigger(RecalcTrigger,Trigger3M)),NA())</f>
        <v>1.7475187702790058E-2</v>
      </c>
      <c r="L963" s="44">
        <f>IFERROR(_xll.qlIndexFixing(Index6M,$H963,TRUE,_xll.ohTrigger(RecalcTrigger,Trigger6M)),NA())</f>
        <v>1.8014015279865861E-2</v>
      </c>
      <c r="M963" s="145">
        <f>IFERROR(_xll.qlIndexFixing(Index1Y,$H963,TRUE,_xll.ohTrigger(RecalcTrigger,Trigger1Y)),NA())</f>
        <v>1.8696572794195194E-2</v>
      </c>
      <c r="N963" s="144">
        <f>IFERROR(_xll.qlIndexFixing(ONIndex1M,I963,TRUE,_xll.ohTrigger(RecalcTrigger,Trigger1M)),NA())</f>
        <v>1.6522696742073961E-2</v>
      </c>
      <c r="O963" s="44">
        <f>IFERROR(_xll.qlIndexFixing(ONIndex3M,I963,TRUE,_xll.ohTrigger(RecalcTrigger,Trigger3M)),NA())</f>
        <v>1.7362492177825928E-2</v>
      </c>
      <c r="P963" s="44">
        <f>IFERROR(_xll.qlIndexFixing(ONIndex6M,I963,TRUE,_xll.ohTrigger(RecalcTrigger,Trigger6M)),NA())</f>
        <v>1.7804740864297841E-2</v>
      </c>
      <c r="Q963" s="145">
        <f>IFERROR(_xll.qlIndexFixing(ONIndex1Y,I963,TRUE,_xll.ohTrigger(RecalcTrigger,Trigger1Y)),NA())</f>
        <v>1.8368955160781297E-2</v>
      </c>
    </row>
    <row r="964" spans="2:17" x14ac:dyDescent="0.2">
      <c r="B964" s="39" t="s">
        <v>42</v>
      </c>
      <c r="D964" s="42">
        <f>_xll.qlCalendarAdvance(Calendar,$D963,B964,"f",FALSE)</f>
        <v>46574</v>
      </c>
      <c r="E964" s="139">
        <f>_xll.qlInterestRateIndexValueDate(IndexON,D964)</f>
        <v>46574</v>
      </c>
      <c r="F964" s="155">
        <f>IFERROR(_xll.qlIndexFixing(IndexON,D964,TRUE,_xll.ohTrigger(RecalcTrigger,TriggerON)),NA())</f>
        <v>1.6536819632131383E-2</v>
      </c>
      <c r="H964" s="42">
        <f>_xll.qlCalendarAdvance(Calendar,$H963,B964,"f",FALSE)</f>
        <v>46574</v>
      </c>
      <c r="I964" s="139">
        <f>_xll.qlInterestRateIndexValueDate(Index1M,$H964)</f>
        <v>46576</v>
      </c>
      <c r="J964" s="144">
        <f>IFERROR(_xll.qlIndexFixing(Index1M,$H964,TRUE,_xll.ohTrigger(RecalcTrigger,Trigger1M)),NA())</f>
        <v>1.6560503997482823E-2</v>
      </c>
      <c r="K964" s="44">
        <f>IFERROR(_xll.qlIndexFixing(Index3M,H964,TRUE,_xll.ohTrigger(RecalcTrigger,Trigger3M)),NA())</f>
        <v>1.7487531971040256E-2</v>
      </c>
      <c r="L964" s="44">
        <f>IFERROR(_xll.qlIndexFixing(Index6M,$H964,TRUE,_xll.ohTrigger(RecalcTrigger,Trigger6M)),NA())</f>
        <v>1.8023669259468258E-2</v>
      </c>
      <c r="M964" s="145">
        <f>IFERROR(_xll.qlIndexFixing(Index1Y,$H964,TRUE,_xll.ohTrigger(RecalcTrigger,Trigger1Y)),NA())</f>
        <v>1.8701692302189033E-2</v>
      </c>
      <c r="N964" s="144">
        <f>IFERROR(_xll.qlIndexFixing(ONIndex1M,I964,TRUE,_xll.ohTrigger(RecalcTrigger,Trigger1M)),NA())</f>
        <v>1.6532586735298338E-2</v>
      </c>
      <c r="O964" s="44">
        <f>IFERROR(_xll.qlIndexFixing(ONIndex3M,I964,TRUE,_xll.ohTrigger(RecalcTrigger,Trigger3M)),NA())</f>
        <v>1.7375385641722474E-2</v>
      </c>
      <c r="P964" s="44">
        <f>IFERROR(_xll.qlIndexFixing(ONIndex6M,I964,TRUE,_xll.ohTrigger(RecalcTrigger,Trigger6M)),NA())</f>
        <v>1.7815539792129798E-2</v>
      </c>
      <c r="Q964" s="145">
        <f>IFERROR(_xll.qlIndexFixing(ONIndex1Y,I964,TRUE,_xll.ohTrigger(RecalcTrigger,Trigger1Y)),NA())</f>
        <v>1.8376629819849555E-2</v>
      </c>
    </row>
    <row r="965" spans="2:17" x14ac:dyDescent="0.2">
      <c r="B965" s="39" t="s">
        <v>42</v>
      </c>
      <c r="D965" s="42">
        <f>_xll.qlCalendarAdvance(Calendar,$D964,B965,"f",FALSE)</f>
        <v>46581</v>
      </c>
      <c r="E965" s="139">
        <f>_xll.qlInterestRateIndexValueDate(IndexON,D965)</f>
        <v>46581</v>
      </c>
      <c r="F965" s="155">
        <f>IFERROR(_xll.qlIndexFixing(IndexON,D965,TRUE,_xll.ohTrigger(RecalcTrigger,TriggerON)),NA())</f>
        <v>1.6552255422057627E-2</v>
      </c>
      <c r="H965" s="42">
        <f>_xll.qlCalendarAdvance(Calendar,$H964,B965,"f",FALSE)</f>
        <v>46581</v>
      </c>
      <c r="I965" s="139">
        <f>_xll.qlInterestRateIndexValueDate(Index1M,$H965)</f>
        <v>46583</v>
      </c>
      <c r="J965" s="144">
        <f>IFERROR(_xll.qlIndexFixing(Index1M,$H965,TRUE,_xll.ohTrigger(RecalcTrigger,Trigger1M)),NA())</f>
        <v>1.6570298614290435E-2</v>
      </c>
      <c r="K965" s="44">
        <f>IFERROR(_xll.qlIndexFixing(Index3M,H965,TRUE,_xll.ohTrigger(RecalcTrigger,Trigger3M)),NA())</f>
        <v>1.7499774696741299E-2</v>
      </c>
      <c r="L965" s="44">
        <f>IFERROR(_xll.qlIndexFixing(Index6M,$H965,TRUE,_xll.ohTrigger(RecalcTrigger,Trigger6M)),NA())</f>
        <v>1.8033226185052501E-2</v>
      </c>
      <c r="M965" s="145">
        <f>IFERROR(_xll.qlIndexFixing(Index1Y,$H965,TRUE,_xll.ohTrigger(RecalcTrigger,Trigger1Y)),NA())</f>
        <v>1.8706709107181984E-2</v>
      </c>
      <c r="N965" s="144">
        <f>IFERROR(_xll.qlIndexFixing(ONIndex1M,I965,TRUE,_xll.ohTrigger(RecalcTrigger,Trigger1M)),NA())</f>
        <v>1.6542434359054781E-2</v>
      </c>
      <c r="O965" s="44">
        <f>IFERROR(_xll.qlIndexFixing(ONIndex3M,I965,TRUE,_xll.ohTrigger(RecalcTrigger,Trigger3M)),NA())</f>
        <v>1.7388176227912666E-2</v>
      </c>
      <c r="P965" s="44">
        <f>IFERROR(_xll.qlIndexFixing(ONIndex6M,I965,TRUE,_xll.ohTrigger(RecalcTrigger,Trigger6M)),NA())</f>
        <v>1.7826238694134133E-2</v>
      </c>
      <c r="Q965" s="145">
        <f>IFERROR(_xll.qlIndexFixing(ONIndex1Y,I965,TRUE,_xll.ohTrigger(RecalcTrigger,Trigger1Y)),NA())</f>
        <v>1.8384196204968006E-2</v>
      </c>
    </row>
    <row r="966" spans="2:17" x14ac:dyDescent="0.2">
      <c r="B966" s="39" t="s">
        <v>42</v>
      </c>
      <c r="D966" s="42">
        <f>_xll.qlCalendarAdvance(Calendar,$D965,B966,"f",FALSE)</f>
        <v>46588</v>
      </c>
      <c r="E966" s="139">
        <f>_xll.qlInterestRateIndexValueDate(IndexON,D966)</f>
        <v>46588</v>
      </c>
      <c r="F966" s="155">
        <f>IFERROR(_xll.qlIndexFixing(IndexON,D966,TRUE,_xll.ohTrigger(RecalcTrigger,TriggerON)),NA())</f>
        <v>1.6567718221658367E-2</v>
      </c>
      <c r="H966" s="42">
        <f>_xll.qlCalendarAdvance(Calendar,$H965,B966,"f",FALSE)</f>
        <v>46588</v>
      </c>
      <c r="I966" s="139">
        <f>_xll.qlInterestRateIndexValueDate(Index1M,$H966)</f>
        <v>46590</v>
      </c>
      <c r="J966" s="144">
        <f>IFERROR(_xll.qlIndexFixing(Index1M,$H966,TRUE,_xll.ohTrigger(RecalcTrigger,Trigger1M)),NA())</f>
        <v>1.6580053114712834E-2</v>
      </c>
      <c r="K966" s="44">
        <f>IFERROR(_xll.qlIndexFixing(Index3M,H966,TRUE,_xll.ohTrigger(RecalcTrigger,Trigger3M)),NA())</f>
        <v>1.751191617445148E-2</v>
      </c>
      <c r="L966" s="44">
        <f>IFERROR(_xll.qlIndexFixing(Index6M,$H966,TRUE,_xll.ohTrigger(RecalcTrigger,Trigger6M)),NA())</f>
        <v>1.8042686359817345E-2</v>
      </c>
      <c r="M966" s="145">
        <f>IFERROR(_xll.qlIndexFixing(Index1Y,$H966,TRUE,_xll.ohTrigger(RecalcTrigger,Trigger1Y)),NA())</f>
        <v>1.8711623504381169E-2</v>
      </c>
      <c r="N966" s="144">
        <f>IFERROR(_xll.qlIndexFixing(ONIndex1M,I966,TRUE,_xll.ohTrigger(RecalcTrigger,Trigger1M)),NA())</f>
        <v>1.6552240484246639E-2</v>
      </c>
      <c r="O966" s="44">
        <f>IFERROR(_xll.qlIndexFixing(ONIndex3M,I966,TRUE,_xll.ohTrigger(RecalcTrigger,Trigger3M)),NA())</f>
        <v>1.7400864230641133E-2</v>
      </c>
      <c r="P966" s="44">
        <f>IFERROR(_xll.qlIndexFixing(ONIndex6M,I966,TRUE,_xll.ohTrigger(RecalcTrigger,Trigger6M)),NA())</f>
        <v>1.7836837872309275E-2</v>
      </c>
      <c r="Q966" s="145">
        <f>IFERROR(_xll.qlIndexFixing(ONIndex1Y,I966,TRUE,_xll.ohTrigger(RecalcTrigger,Trigger1Y)),NA())</f>
        <v>1.839165460734371E-2</v>
      </c>
    </row>
    <row r="967" spans="2:17" x14ac:dyDescent="0.2">
      <c r="B967" s="39" t="s">
        <v>42</v>
      </c>
      <c r="D967" s="42">
        <f>_xll.qlCalendarAdvance(Calendar,$D966,B967,"f",FALSE)</f>
        <v>46595</v>
      </c>
      <c r="E967" s="139">
        <f>_xll.qlInterestRateIndexValueDate(IndexON,D967)</f>
        <v>46595</v>
      </c>
      <c r="F967" s="155">
        <f>IFERROR(_xll.qlIndexFixing(IndexON,D967,TRUE,_xll.ohTrigger(RecalcTrigger,TriggerON)),NA())</f>
        <v>1.6583209173779423E-2</v>
      </c>
      <c r="H967" s="42">
        <f>_xll.qlCalendarAdvance(Calendar,$H966,B967,"f",FALSE)</f>
        <v>46595</v>
      </c>
      <c r="I967" s="139">
        <f>_xll.qlInterestRateIndexValueDate(Index1M,$H967)</f>
        <v>46597</v>
      </c>
      <c r="J967" s="144">
        <f>IFERROR(_xll.qlIndexFixing(Index1M,$H967,TRUE,_xll.ohTrigger(RecalcTrigger,Trigger1M)),NA())</f>
        <v>1.6589768370974811E-2</v>
      </c>
      <c r="K967" s="44">
        <f>IFERROR(_xll.qlIndexFixing(Index3M,H967,TRUE,_xll.ohTrigger(RecalcTrigger,Trigger3M)),NA())</f>
        <v>1.7523956698739518E-2</v>
      </c>
      <c r="L967" s="44">
        <f>IFERROR(_xll.qlIndexFixing(Index6M,$H967,TRUE,_xll.ohTrigger(RecalcTrigger,Trigger6M)),NA())</f>
        <v>1.8052050086980884E-2</v>
      </c>
      <c r="M967" s="145">
        <f>IFERROR(_xll.qlIndexFixing(Index1Y,$H967,TRUE,_xll.ohTrigger(RecalcTrigger,Trigger1Y)),NA())</f>
        <v>1.871643578903107E-2</v>
      </c>
      <c r="N967" s="144">
        <f>IFERROR(_xll.qlIndexFixing(ONIndex1M,I967,TRUE,_xll.ohTrigger(RecalcTrigger,Trigger1M)),NA())</f>
        <v>1.656200598201707E-2</v>
      </c>
      <c r="O967" s="44">
        <f>IFERROR(_xll.qlIndexFixing(ONIndex3M,I967,TRUE,_xll.ohTrigger(RecalcTrigger,Trigger3M)),NA())</f>
        <v>1.7413449944072568E-2</v>
      </c>
      <c r="P967" s="44">
        <f>IFERROR(_xll.qlIndexFixing(ONIndex6M,I967,TRUE,_xll.ohTrigger(RecalcTrigger,Trigger6M)),NA())</f>
        <v>1.7847337628333904E-2</v>
      </c>
      <c r="Q967" s="145">
        <f>IFERROR(_xll.qlIndexFixing(ONIndex1Y,I967,TRUE,_xll.ohTrigger(RecalcTrigger,Trigger1Y)),NA())</f>
        <v>1.8399005318023853E-2</v>
      </c>
    </row>
    <row r="968" spans="2:17" x14ac:dyDescent="0.2">
      <c r="B968" s="39" t="s">
        <v>42</v>
      </c>
      <c r="D968" s="42">
        <f>_xll.qlCalendarAdvance(Calendar,$D967,B968,"f",FALSE)</f>
        <v>46602</v>
      </c>
      <c r="E968" s="139">
        <f>_xll.qlInterestRateIndexValueDate(IndexON,D968)</f>
        <v>46602</v>
      </c>
      <c r="F968" s="155">
        <f>IFERROR(_xll.qlIndexFixing(IndexON,D968,TRUE,_xll.ohTrigger(RecalcTrigger,TriggerON)),NA())</f>
        <v>1.6598729420707059E-2</v>
      </c>
      <c r="H968" s="42">
        <f>_xll.qlCalendarAdvance(Calendar,$H967,B968,"f",FALSE)</f>
        <v>46602</v>
      </c>
      <c r="I968" s="139">
        <f>_xll.qlInterestRateIndexValueDate(Index1M,$H968)</f>
        <v>46604</v>
      </c>
      <c r="J968" s="144">
        <f>IFERROR(_xll.qlIndexFixing(Index1M,$H968,TRUE,_xll.ohTrigger(RecalcTrigger,Trigger1M)),NA())</f>
        <v>1.6599445255303658E-2</v>
      </c>
      <c r="K968" s="44">
        <f>IFERROR(_xll.qlIndexFixing(Index3M,H968,TRUE,_xll.ohTrigger(RecalcTrigger,Trigger3M)),NA())</f>
        <v>1.7535896564187164E-2</v>
      </c>
      <c r="L968" s="44">
        <f>IFERROR(_xll.qlIndexFixing(Index6M,$H968,TRUE,_xll.ohTrigger(RecalcTrigger,Trigger6M)),NA())</f>
        <v>1.8061317669782275E-2</v>
      </c>
      <c r="M968" s="145">
        <f>IFERROR(_xll.qlIndexFixing(Index1Y,$H968,TRUE,_xll.ohTrigger(RecalcTrigger,Trigger1Y)),NA())</f>
        <v>1.8721146256413961E-2</v>
      </c>
      <c r="N968" s="144">
        <f>IFERROR(_xll.qlIndexFixing(ONIndex1M,I968,TRUE,_xll.ohTrigger(RecalcTrigger,Trigger1M)),NA())</f>
        <v>1.6571731723509231E-2</v>
      </c>
      <c r="O968" s="44">
        <f>IFERROR(_xll.qlIndexFixing(ONIndex3M,I968,TRUE,_xll.ohTrigger(RecalcTrigger,Trigger3M)),NA())</f>
        <v>1.7425933662371662E-2</v>
      </c>
      <c r="P968" s="44">
        <f>IFERROR(_xll.qlIndexFixing(ONIndex6M,I968,TRUE,_xll.ohTrigger(RecalcTrigger,Trigger6M)),NA())</f>
        <v>1.7857738264046574E-2</v>
      </c>
      <c r="Q968" s="145">
        <f>IFERROR(_xll.qlIndexFixing(ONIndex1Y,I968,TRUE,_xll.ohTrigger(RecalcTrigger,Trigger1Y)),NA())</f>
        <v>1.8406248628455302E-2</v>
      </c>
    </row>
    <row r="969" spans="2:17" x14ac:dyDescent="0.2">
      <c r="B969" s="39" t="s">
        <v>42</v>
      </c>
      <c r="D969" s="42">
        <f>_xll.qlCalendarAdvance(Calendar,$D968,B969,"f",FALSE)</f>
        <v>46609</v>
      </c>
      <c r="E969" s="139">
        <f>_xll.qlInterestRateIndexValueDate(IndexON,D969)</f>
        <v>46609</v>
      </c>
      <c r="F969" s="155">
        <f>IFERROR(_xll.qlIndexFixing(IndexON,D969,TRUE,_xll.ohTrigger(RecalcTrigger,TriggerON)),NA())</f>
        <v>1.6614280105207158E-2</v>
      </c>
      <c r="H969" s="42">
        <f>_xll.qlCalendarAdvance(Calendar,$H968,B969,"f",FALSE)</f>
        <v>46609</v>
      </c>
      <c r="I969" s="139">
        <f>_xll.qlInterestRateIndexValueDate(Index1M,$H969)</f>
        <v>46611</v>
      </c>
      <c r="J969" s="144">
        <f>IFERROR(_xll.qlIndexFixing(Index1M,$H969,TRUE,_xll.ohTrigger(RecalcTrigger,Trigger1M)),NA())</f>
        <v>1.6609084639926663E-2</v>
      </c>
      <c r="K969" s="44">
        <f>IFERROR(_xll.qlIndexFixing(Index3M,H969,TRUE,_xll.ohTrigger(RecalcTrigger,Trigger3M)),NA())</f>
        <v>1.7547736065385726E-2</v>
      </c>
      <c r="L969" s="44">
        <f>IFERROR(_xll.qlIndexFixing(Index6M,$H969,TRUE,_xll.ohTrigger(RecalcTrigger,Trigger6M)),NA())</f>
        <v>1.8070489411480008E-2</v>
      </c>
      <c r="M969" s="145">
        <f>IFERROR(_xll.qlIndexFixing(Index1Y,$H969,TRUE,_xll.ohTrigger(RecalcTrigger,Trigger1Y)),NA())</f>
        <v>1.8725755201848392E-2</v>
      </c>
      <c r="N969" s="144">
        <f>IFERROR(_xll.qlIndexFixing(ONIndex1M,I969,TRUE,_xll.ohTrigger(RecalcTrigger,Trigger1M)),NA())</f>
        <v>1.6581418579706408E-2</v>
      </c>
      <c r="O969" s="44">
        <f>IFERROR(_xll.qlIndexFixing(ONIndex3M,I969,TRUE,_xll.ohTrigger(RecalcTrigger,Trigger3M)),NA())</f>
        <v>1.7438315679783045E-2</v>
      </c>
      <c r="P969" s="44">
        <f>IFERROR(_xll.qlIndexFixing(ONIndex6M,I969,TRUE,_xll.ohTrigger(RecalcTrigger,Trigger6M)),NA())</f>
        <v>1.7868040081445713E-2</v>
      </c>
      <c r="Q969" s="145">
        <f>IFERROR(_xll.qlIndexFixing(ONIndex1Y,I969,TRUE,_xll.ohTrigger(RecalcTrigger,Trigger1Y)),NA())</f>
        <v>1.8413384829685242E-2</v>
      </c>
    </row>
    <row r="970" spans="2:17" x14ac:dyDescent="0.2">
      <c r="B970" s="39" t="s">
        <v>42</v>
      </c>
      <c r="D970" s="42">
        <f>_xll.qlCalendarAdvance(Calendar,$D969,B970,"f",FALSE)</f>
        <v>46616</v>
      </c>
      <c r="E970" s="139">
        <f>_xll.qlInterestRateIndexValueDate(IndexON,D970)</f>
        <v>46616</v>
      </c>
      <c r="F970" s="155">
        <f>IFERROR(_xll.qlIndexFixing(IndexON,D970,TRUE,_xll.ohTrigger(RecalcTrigger,TriggerON)),NA())</f>
        <v>1.6629862369885728E-2</v>
      </c>
      <c r="H970" s="42">
        <f>_xll.qlCalendarAdvance(Calendar,$H969,B970,"f",FALSE)</f>
        <v>46616</v>
      </c>
      <c r="I970" s="139">
        <f>_xll.qlInterestRateIndexValueDate(Index1M,$H970)</f>
        <v>46618</v>
      </c>
      <c r="J970" s="144">
        <f>IFERROR(_xll.qlIndexFixing(Index1M,$H970,TRUE,_xll.ohTrigger(RecalcTrigger,Trigger1M)),NA())</f>
        <v>1.6618687397078613E-2</v>
      </c>
      <c r="K970" s="44">
        <f>IFERROR(_xll.qlIndexFixing(Index3M,H970,TRUE,_xll.ohTrigger(RecalcTrigger,Trigger3M)),NA())</f>
        <v>1.7559475496938672E-2</v>
      </c>
      <c r="L970" s="44">
        <f>IFERROR(_xll.qlIndexFixing(Index6M,$H970,TRUE,_xll.ohTrigger(RecalcTrigger,Trigger6M)),NA())</f>
        <v>1.8079565615352351E-2</v>
      </c>
      <c r="M970" s="145">
        <f>IFERROR(_xll.qlIndexFixing(Index1Y,$H970,TRUE,_xll.ohTrigger(RecalcTrigger,Trigger1Y)),NA())</f>
        <v>1.8730262920689199E-2</v>
      </c>
      <c r="N970" s="144">
        <f>IFERROR(_xll.qlIndexFixing(ONIndex1M,I970,TRUE,_xll.ohTrigger(RecalcTrigger,Trigger1M)),NA())</f>
        <v>1.6591067421831696E-2</v>
      </c>
      <c r="O970" s="44">
        <f>IFERROR(_xll.qlIndexFixing(ONIndex3M,I970,TRUE,_xll.ohTrigger(RecalcTrigger,Trigger3M)),NA())</f>
        <v>1.745059629047141E-2</v>
      </c>
      <c r="P970" s="44">
        <f>IFERROR(_xll.qlIndexFixing(ONIndex6M,I970,TRUE,_xll.ohTrigger(RecalcTrigger,Trigger6M)),NA())</f>
        <v>1.787824338205013E-2</v>
      </c>
      <c r="Q970" s="145">
        <f>IFERROR(_xll.qlIndexFixing(ONIndex1Y,I970,TRUE,_xll.ohTrigger(RecalcTrigger,Trigger1Y)),NA())</f>
        <v>1.8420414212840797E-2</v>
      </c>
    </row>
    <row r="971" spans="2:17" x14ac:dyDescent="0.2">
      <c r="B971" s="39" t="s">
        <v>42</v>
      </c>
      <c r="D971" s="42">
        <f>_xll.qlCalendarAdvance(Calendar,$D970,B971,"f",FALSE)</f>
        <v>46623</v>
      </c>
      <c r="E971" s="139">
        <f>_xll.qlInterestRateIndexValueDate(IndexON,D971)</f>
        <v>46623</v>
      </c>
      <c r="F971" s="155">
        <f>IFERROR(_xll.qlIndexFixing(IndexON,D971,TRUE,_xll.ohTrigger(RecalcTrigger,TriggerON)),NA())</f>
        <v>1.6645477357188909E-2</v>
      </c>
      <c r="H971" s="42">
        <f>_xll.qlCalendarAdvance(Calendar,$H970,B971,"f",FALSE)</f>
        <v>46623</v>
      </c>
      <c r="I971" s="139">
        <f>_xll.qlInterestRateIndexValueDate(Index1M,$H971)</f>
        <v>46625</v>
      </c>
      <c r="J971" s="144">
        <f>IFERROR(_xll.qlIndexFixing(Index1M,$H971,TRUE,_xll.ohTrigger(RecalcTrigger,Trigger1M)),NA())</f>
        <v>1.6628254398996789E-2</v>
      </c>
      <c r="K971" s="44">
        <f>IFERROR(_xll.qlIndexFixing(Index3M,H971,TRUE,_xll.ohTrigger(RecalcTrigger,Trigger3M)),NA())</f>
        <v>1.757111515346077E-2</v>
      </c>
      <c r="L971" s="44">
        <f>IFERROR(_xll.qlIndexFixing(Index6M,$H971,TRUE,_xll.ohTrigger(RecalcTrigger,Trigger6M)),NA())</f>
        <v>1.8088546584697763E-2</v>
      </c>
      <c r="M971" s="145">
        <f>IFERROR(_xll.qlIndexFixing(Index1Y,$H971,TRUE,_xll.ohTrigger(RecalcTrigger,Trigger1Y)),NA())</f>
        <v>1.8734669708328346E-2</v>
      </c>
      <c r="N971" s="144">
        <f>IFERROR(_xll.qlIndexFixing(ONIndex1M,I971,TRUE,_xll.ohTrigger(RecalcTrigger,Trigger1M)),NA())</f>
        <v>1.6600679120788442E-2</v>
      </c>
      <c r="O971" s="44">
        <f>IFERROR(_xll.qlIndexFixing(ONIndex3M,I971,TRUE,_xll.ohTrigger(RecalcTrigger,Trigger3M)),NA())</f>
        <v>1.7462775788601448E-2</v>
      </c>
      <c r="P971" s="44">
        <f>IFERROR(_xll.qlIndexFixing(ONIndex6M,I971,TRUE,_xll.ohTrigger(RecalcTrigger,Trigger6M)),NA())</f>
        <v>1.7888348467858251E-2</v>
      </c>
      <c r="Q971" s="145">
        <f>IFERROR(_xll.qlIndexFixing(ONIndex1Y,I971,TRUE,_xll.ohTrigger(RecalcTrigger,Trigger1Y)),NA())</f>
        <v>1.842733706920896E-2</v>
      </c>
    </row>
    <row r="972" spans="2:17" x14ac:dyDescent="0.2">
      <c r="B972" s="39" t="s">
        <v>42</v>
      </c>
      <c r="D972" s="42">
        <f>_xll.qlCalendarAdvance(Calendar,$D971,B972,"f",FALSE)</f>
        <v>46630</v>
      </c>
      <c r="E972" s="139">
        <f>_xll.qlInterestRateIndexValueDate(IndexON,D972)</f>
        <v>46630</v>
      </c>
      <c r="F972" s="155">
        <f>IFERROR(_xll.qlIndexFixing(IndexON,D972,TRUE,_xll.ohTrigger(RecalcTrigger,TriggerON)),NA())</f>
        <v>1.6661126209642774E-2</v>
      </c>
      <c r="H972" s="42">
        <f>_xll.qlCalendarAdvance(Calendar,$H971,B972,"f",FALSE)</f>
        <v>46630</v>
      </c>
      <c r="I972" s="139">
        <f>_xll.qlInterestRateIndexValueDate(Index1M,$H972)</f>
        <v>46632</v>
      </c>
      <c r="J972" s="144">
        <f>IFERROR(_xll.qlIndexFixing(Index1M,$H972,TRUE,_xll.ohTrigger(RecalcTrigger,Trigger1M)),NA())</f>
        <v>1.6637786517920972E-2</v>
      </c>
      <c r="K972" s="44">
        <f>IFERROR(_xll.qlIndexFixing(Index3M,H972,TRUE,_xll.ohTrigger(RecalcTrigger,Trigger3M)),NA())</f>
        <v>1.7581421080336845E-2</v>
      </c>
      <c r="L972" s="44">
        <f>IFERROR(_xll.qlIndexFixing(Index6M,$H972,TRUE,_xll.ohTrigger(RecalcTrigger,Trigger6M)),NA())</f>
        <v>1.8093208737563624E-2</v>
      </c>
      <c r="M972" s="145">
        <f>IFERROR(_xll.qlIndexFixing(Index1Y,$H972,TRUE,_xll.ohTrigger(RecalcTrigger,Trigger1Y)),NA())</f>
        <v>1.8738975860193213E-2</v>
      </c>
      <c r="N972" s="144">
        <f>IFERROR(_xll.qlIndexFixing(ONIndex1M,I972,TRUE,_xll.ohTrigger(RecalcTrigger,Trigger1M)),NA())</f>
        <v>1.6610254547719805E-2</v>
      </c>
      <c r="O972" s="44">
        <f>IFERROR(_xll.qlIndexFixing(ONIndex3M,I972,TRUE,_xll.ohTrigger(RecalcTrigger,Trigger3M)),NA())</f>
        <v>1.7474854468417789E-2</v>
      </c>
      <c r="P972" s="44">
        <f>IFERROR(_xll.qlIndexFixing(ONIndex6M,I972,TRUE,_xll.ohTrigger(RecalcTrigger,Trigger6M)),NA())</f>
        <v>1.789835564070863E-2</v>
      </c>
      <c r="Q972" s="145">
        <f>IFERROR(_xll.qlIndexFixing(ONIndex1Y,I972,TRUE,_xll.ohTrigger(RecalcTrigger,Trigger1Y)),NA())</f>
        <v>1.8434153689996791E-2</v>
      </c>
    </row>
    <row r="973" spans="2:17" x14ac:dyDescent="0.2">
      <c r="B973" s="39" t="s">
        <v>42</v>
      </c>
      <c r="D973" s="42">
        <f>_xll.qlCalendarAdvance(Calendar,$D972,B973,"f",FALSE)</f>
        <v>46637</v>
      </c>
      <c r="E973" s="139">
        <f>_xll.qlInterestRateIndexValueDate(IndexON,D973)</f>
        <v>46637</v>
      </c>
      <c r="F973" s="155">
        <f>IFERROR(_xll.qlIndexFixing(IndexON,D973,TRUE,_xll.ohTrigger(RecalcTrigger,TriggerON)),NA())</f>
        <v>1.6676810069933268E-2</v>
      </c>
      <c r="H973" s="42">
        <f>_xll.qlCalendarAdvance(Calendar,$H972,B973,"f",FALSE)</f>
        <v>46637</v>
      </c>
      <c r="I973" s="139">
        <f>_xll.qlInterestRateIndexValueDate(Index1M,$H973)</f>
        <v>46639</v>
      </c>
      <c r="J973" s="144">
        <f>IFERROR(_xll.qlIndexFixing(Index1M,$H973,TRUE,_xll.ohTrigger(RecalcTrigger,Trigger1M)),NA())</f>
        <v>1.6647284626090941E-2</v>
      </c>
      <c r="K973" s="44">
        <f>IFERROR(_xll.qlIndexFixing(Index3M,H973,TRUE,_xll.ohTrigger(RecalcTrigger,Trigger3M)),NA())</f>
        <v>1.7592868541652418E-2</v>
      </c>
      <c r="L973" s="44">
        <f>IFERROR(_xll.qlIndexFixing(Index6M,$H973,TRUE,_xll.ohTrigger(RecalcTrigger,Trigger6M)),NA())</f>
        <v>1.8102025007703491E-2</v>
      </c>
      <c r="M973" s="145">
        <f>IFERROR(_xll.qlIndexFixing(Index1Y,$H973,TRUE,_xll.ohTrigger(RecalcTrigger,Trigger1Y)),NA())</f>
        <v>1.8743181671746805E-2</v>
      </c>
      <c r="N973" s="144">
        <f>IFERROR(_xll.qlIndexFixing(ONIndex1M,I973,TRUE,_xll.ohTrigger(RecalcTrigger,Trigger1M)),NA())</f>
        <v>1.6619794573768942E-2</v>
      </c>
      <c r="O973" s="44">
        <f>IFERROR(_xll.qlIndexFixing(ONIndex3M,I973,TRUE,_xll.ohTrigger(RecalcTrigger,Trigger3M)),NA())</f>
        <v>1.7486832624165061E-2</v>
      </c>
      <c r="P973" s="44">
        <f>IFERROR(_xll.qlIndexFixing(ONIndex6M,I973,TRUE,_xll.ohTrigger(RecalcTrigger,Trigger6M)),NA())</f>
        <v>1.7908265202279949E-2</v>
      </c>
      <c r="Q973" s="145">
        <f>IFERROR(_xll.qlIndexFixing(ONIndex1Y,I973,TRUE,_xll.ohTrigger(RecalcTrigger,Trigger1Y)),NA())</f>
        <v>1.8440864366331411E-2</v>
      </c>
    </row>
    <row r="974" spans="2:17" x14ac:dyDescent="0.2">
      <c r="B974" s="39" t="s">
        <v>42</v>
      </c>
      <c r="D974" s="42">
        <f>_xll.qlCalendarAdvance(Calendar,$D973,B974,"f",FALSE)</f>
        <v>46644</v>
      </c>
      <c r="E974" s="139">
        <f>_xll.qlInterestRateIndexValueDate(IndexON,D974)</f>
        <v>46644</v>
      </c>
      <c r="F974" s="155">
        <f>IFERROR(_xll.qlIndexFixing(IndexON,D974,TRUE,_xll.ohTrigger(RecalcTrigger,TriggerON)),NA())</f>
        <v>1.6692530080666401E-2</v>
      </c>
      <c r="H974" s="42">
        <f>_xll.qlCalendarAdvance(Calendar,$H973,B974,"f",FALSE)</f>
        <v>46644</v>
      </c>
      <c r="I974" s="139">
        <f>_xll.qlInterestRateIndexValueDate(Index1M,$H974)</f>
        <v>46646</v>
      </c>
      <c r="J974" s="144">
        <f>IFERROR(_xll.qlIndexFixing(Index1M,$H974,TRUE,_xll.ohTrigger(RecalcTrigger,Trigger1M)),NA())</f>
        <v>1.6656749595758968E-2</v>
      </c>
      <c r="K974" s="44">
        <f>IFERROR(_xll.qlIndexFixing(Index3M,H974,TRUE,_xll.ohTrigger(RecalcTrigger,Trigger3M)),NA())</f>
        <v>1.7604217095261356E-2</v>
      </c>
      <c r="L974" s="44">
        <f>IFERROR(_xll.qlIndexFixing(Index6M,$H974,TRUE,_xll.ohTrigger(RecalcTrigger,Trigger6M)),NA())</f>
        <v>1.8110746884698627E-2</v>
      </c>
      <c r="M974" s="145">
        <f>IFERROR(_xll.qlIndexFixing(Index1Y,$H974,TRUE,_xll.ohTrigger(RecalcTrigger,Trigger1Y)),NA())</f>
        <v>1.8747287438487744E-2</v>
      </c>
      <c r="N974" s="144">
        <f>IFERROR(_xll.qlIndexFixing(ONIndex1M,I974,TRUE,_xll.ohTrigger(RecalcTrigger,Trigger1M)),NA())</f>
        <v>1.662930006991914E-2</v>
      </c>
      <c r="O974" s="44">
        <f>IFERROR(_xll.qlIndexFixing(ONIndex3M,I974,TRUE,_xll.ohTrigger(RecalcTrigger,Trigger3M)),NA())</f>
        <v>1.749871054992802E-2</v>
      </c>
      <c r="P974" s="44">
        <f>IFERROR(_xll.qlIndexFixing(ONIndex6M,I974,TRUE,_xll.ohTrigger(RecalcTrigger,Trigger6M)),NA())</f>
        <v>1.79180774544907E-2</v>
      </c>
      <c r="Q974" s="145">
        <f>IFERROR(_xll.qlIndexFixing(ONIndex1Y,I974,TRUE,_xll.ohTrigger(RecalcTrigger,Trigger1Y)),NA())</f>
        <v>1.8447469389579751E-2</v>
      </c>
    </row>
    <row r="975" spans="2:17" x14ac:dyDescent="0.2">
      <c r="B975" s="39" t="s">
        <v>42</v>
      </c>
      <c r="D975" s="42">
        <f>_xll.qlCalendarAdvance(Calendar,$D974,B975,"f",FALSE)</f>
        <v>46651</v>
      </c>
      <c r="E975" s="139">
        <f>_xll.qlInterestRateIndexValueDate(IndexON,D975)</f>
        <v>46651</v>
      </c>
      <c r="F975" s="155">
        <f>IFERROR(_xll.qlIndexFixing(IndexON,D975,TRUE,_xll.ohTrigger(RecalcTrigger,TriggerON)),NA())</f>
        <v>1.6708287384288312E-2</v>
      </c>
      <c r="H975" s="42">
        <f>_xll.qlCalendarAdvance(Calendar,$H974,B975,"f",FALSE)</f>
        <v>46651</v>
      </c>
      <c r="I975" s="139">
        <f>_xll.qlInterestRateIndexValueDate(Index1M,$H975)</f>
        <v>46653</v>
      </c>
      <c r="J975" s="144">
        <f>IFERROR(_xll.qlIndexFixing(Index1M,$H975,TRUE,_xll.ohTrigger(RecalcTrigger,Trigger1M)),NA())</f>
        <v>1.6666182299169829E-2</v>
      </c>
      <c r="K975" s="44">
        <f>IFERROR(_xll.qlIndexFixing(Index3M,H975,TRUE,_xll.ohTrigger(RecalcTrigger,Trigger3M)),NA())</f>
        <v>1.7615467035819378E-2</v>
      </c>
      <c r="L975" s="44">
        <f>IFERROR(_xll.qlIndexFixing(Index6M,$H975,TRUE,_xll.ohTrigger(RecalcTrigger,Trigger6M)),NA())</f>
        <v>1.8119374671885295E-2</v>
      </c>
      <c r="M975" s="145">
        <f>IFERROR(_xll.qlIndexFixing(Index1Y,$H975,TRUE,_xll.ohTrigger(RecalcTrigger,Trigger1Y)),NA())</f>
        <v>1.8751293455949412E-2</v>
      </c>
      <c r="N975" s="144">
        <f>IFERROR(_xll.qlIndexFixing(ONIndex1M,I975,TRUE,_xll.ohTrigger(RecalcTrigger,Trigger1M)),NA())</f>
        <v>1.6638771907313554E-2</v>
      </c>
      <c r="O975" s="44">
        <f>IFERROR(_xll.qlIndexFixing(ONIndex3M,I975,TRUE,_xll.ohTrigger(RecalcTrigger,Trigger3M)),NA())</f>
        <v>1.7510488539951297E-2</v>
      </c>
      <c r="P975" s="44">
        <f>IFERROR(_xll.qlIndexFixing(ONIndex6M,I975,TRUE,_xll.ohTrigger(RecalcTrigger,Trigger6M)),NA())</f>
        <v>1.7927792699179435E-2</v>
      </c>
      <c r="Q975" s="145">
        <f>IFERROR(_xll.qlIndexFixing(ONIndex1Y,I975,TRUE,_xll.ohTrigger(RecalcTrigger,Trigger1Y)),NA())</f>
        <v>1.8453969050788999E-2</v>
      </c>
    </row>
    <row r="976" spans="2:17" x14ac:dyDescent="0.2">
      <c r="B976" s="39" t="s">
        <v>42</v>
      </c>
      <c r="D976" s="42">
        <f>_xll.qlCalendarAdvance(Calendar,$D975,B976,"f",FALSE)</f>
        <v>46658</v>
      </c>
      <c r="E976" s="139">
        <f>_xll.qlInterestRateIndexValueDate(IndexON,D976)</f>
        <v>46658</v>
      </c>
      <c r="F976" s="155">
        <f>IFERROR(_xll.qlIndexFixing(IndexON,D976,TRUE,_xll.ohTrigger(RecalcTrigger,TriggerON)),NA())</f>
        <v>1.6724083123484945E-2</v>
      </c>
      <c r="H976" s="42">
        <f>_xll.qlCalendarAdvance(Calendar,$H975,B976,"f",FALSE)</f>
        <v>46658</v>
      </c>
      <c r="I976" s="139">
        <f>_xll.qlInterestRateIndexValueDate(Index1M,$H976)</f>
        <v>46660</v>
      </c>
      <c r="J976" s="144">
        <f>IFERROR(_xll.qlIndexFixing(Index1M,$H976,TRUE,_xll.ohTrigger(RecalcTrigger,Trigger1M)),NA())</f>
        <v>1.6672418679437889E-2</v>
      </c>
      <c r="K976" s="44">
        <f>IFERROR(_xll.qlIndexFixing(Index3M,H976,TRUE,_xll.ohTrigger(RecalcTrigger,Trigger3M)),NA())</f>
        <v>1.7627827122887438E-2</v>
      </c>
      <c r="L976" s="44">
        <f>IFERROR(_xll.qlIndexFixing(Index6M,$H976,TRUE,_xll.ohTrigger(RecalcTrigger,Trigger6M)),NA())</f>
        <v>1.8128940710894853E-2</v>
      </c>
      <c r="M976" s="145">
        <f>IFERROR(_xll.qlIndexFixing(Index1Y,$H976,TRUE,_xll.ohTrigger(RecalcTrigger,Trigger1Y)),NA())</f>
        <v>1.8753100614907432E-2</v>
      </c>
      <c r="N976" s="144">
        <f>IFERROR(_xll.qlIndexFixing(ONIndex1M,I976,TRUE,_xll.ohTrigger(RecalcTrigger,Trigger1M)),NA())</f>
        <v>1.6648210957015408E-2</v>
      </c>
      <c r="O976" s="44">
        <f>IFERROR(_xll.qlIndexFixing(ONIndex3M,I976,TRUE,_xll.ohTrigger(RecalcTrigger,Trigger3M)),NA())</f>
        <v>1.7522166888479518E-2</v>
      </c>
      <c r="P976" s="44">
        <f>IFERROR(_xll.qlIndexFixing(ONIndex6M,I976,TRUE,_xll.ohTrigger(RecalcTrigger,Trigger6M)),NA())</f>
        <v>1.7937411238104772E-2</v>
      </c>
      <c r="Q976" s="145">
        <f>IFERROR(_xll.qlIndexFixing(ONIndex1Y,I976,TRUE,_xll.ohTrigger(RecalcTrigger,Trigger1Y)),NA())</f>
        <v>1.8460363641086275E-2</v>
      </c>
    </row>
    <row r="977" spans="2:17" x14ac:dyDescent="0.2">
      <c r="B977" s="39" t="s">
        <v>42</v>
      </c>
      <c r="D977" s="42">
        <f>_xll.qlCalendarAdvance(Calendar,$D976,B977,"f",FALSE)</f>
        <v>46665</v>
      </c>
      <c r="E977" s="139">
        <f>_xll.qlInterestRateIndexValueDate(IndexON,D977)</f>
        <v>46665</v>
      </c>
      <c r="F977" s="155">
        <f>IFERROR(_xll.qlIndexFixing(IndexON,D977,TRUE,_xll.ohTrigger(RecalcTrigger,TriggerON)),NA())</f>
        <v>1.6739918440702439E-2</v>
      </c>
      <c r="H977" s="42">
        <f>_xll.qlCalendarAdvance(Calendar,$H976,B977,"f",FALSE)</f>
        <v>46665</v>
      </c>
      <c r="I977" s="139">
        <f>_xll.qlInterestRateIndexValueDate(Index1M,$H977)</f>
        <v>46667</v>
      </c>
      <c r="J977" s="144">
        <f>IFERROR(_xll.qlIndexFixing(Index1M,$H977,TRUE,_xll.ohTrigger(RecalcTrigger,Trigger1M)),NA())</f>
        <v>1.6684954396246621E-2</v>
      </c>
      <c r="K977" s="44">
        <f>IFERROR(_xll.qlIndexFixing(Index3M,H977,TRUE,_xll.ohTrigger(RecalcTrigger,Trigger3M)),NA())</f>
        <v>1.7638874316744525E-2</v>
      </c>
      <c r="L977" s="44">
        <f>IFERROR(_xll.qlIndexFixing(Index6M,$H977,TRUE,_xll.ohTrigger(RecalcTrigger,Trigger6M)),NA())</f>
        <v>1.8137375080086553E-2</v>
      </c>
      <c r="M977" s="145">
        <f>IFERROR(_xll.qlIndexFixing(Index1Y,$H977,TRUE,_xll.ohTrigger(RecalcTrigger,Trigger1Y)),NA())</f>
        <v>1.8759007425343532E-2</v>
      </c>
      <c r="N977" s="144">
        <f>IFERROR(_xll.qlIndexFixing(ONIndex1M,I977,TRUE,_xll.ohTrigger(RecalcTrigger,Trigger1M)),NA())</f>
        <v>1.6657618090247794E-2</v>
      </c>
      <c r="O977" s="44">
        <f>IFERROR(_xll.qlIndexFixing(ONIndex3M,I977,TRUE,_xll.ohTrigger(RecalcTrigger,Trigger3M)),NA())</f>
        <v>1.7533745889517505E-2</v>
      </c>
      <c r="P977" s="44">
        <f>IFERROR(_xll.qlIndexFixing(ONIndex6M,I977,TRUE,_xll.ohTrigger(RecalcTrigger,Trigger6M)),NA())</f>
        <v>1.7946933373105267E-2</v>
      </c>
      <c r="Q977" s="145">
        <f>IFERROR(_xll.qlIndexFixing(ONIndex1Y,I977,TRUE,_xll.ohTrigger(RecalcTrigger,Trigger1Y)),NA())</f>
        <v>1.8466653451918447E-2</v>
      </c>
    </row>
    <row r="978" spans="2:17" x14ac:dyDescent="0.2">
      <c r="B978" s="39" t="s">
        <v>42</v>
      </c>
      <c r="D978" s="42">
        <f>_xll.qlCalendarAdvance(Calendar,$D977,B978,"f",FALSE)</f>
        <v>46672</v>
      </c>
      <c r="E978" s="139">
        <f>_xll.qlInterestRateIndexValueDate(IndexON,D978)</f>
        <v>46672</v>
      </c>
      <c r="F978" s="155">
        <f>IFERROR(_xll.qlIndexFixing(IndexON,D978,TRUE,_xll.ohTrigger(RecalcTrigger,TriggerON)),NA())</f>
        <v>1.675579447862674E-2</v>
      </c>
      <c r="H978" s="42">
        <f>_xll.qlCalendarAdvance(Calendar,$H977,B978,"f",FALSE)</f>
        <v>46672</v>
      </c>
      <c r="I978" s="139">
        <f>_xll.qlInterestRateIndexValueDate(Index1M,$H978)</f>
        <v>46674</v>
      </c>
      <c r="J978" s="144">
        <f>IFERROR(_xll.qlIndexFixing(Index1M,$H978,TRUE,_xll.ohTrigger(RecalcTrigger,Trigger1M)),NA())</f>
        <v>1.6694295534422088E-2</v>
      </c>
      <c r="K978" s="44">
        <f>IFERROR(_xll.qlIndexFixing(Index3M,H978,TRUE,_xll.ohTrigger(RecalcTrigger,Trigger3M)),NA())</f>
        <v>1.7649823798179979E-2</v>
      </c>
      <c r="L978" s="44">
        <f>IFERROR(_xll.qlIndexFixing(Index6M,$H978,TRUE,_xll.ohTrigger(RecalcTrigger,Trigger6M)),NA())</f>
        <v>1.814978985820466E-2</v>
      </c>
      <c r="M978" s="145">
        <f>IFERROR(_xll.qlIndexFixing(Index1Y,$H978,TRUE,_xll.ohTrigger(RecalcTrigger,Trigger1Y)),NA())</f>
        <v>1.8762715968515437E-2</v>
      </c>
      <c r="N978" s="144">
        <f>IFERROR(_xll.qlIndexFixing(ONIndex1M,I978,TRUE,_xll.ohTrigger(RecalcTrigger,Trigger1M)),NA())</f>
        <v>1.6666994177754191E-2</v>
      </c>
      <c r="O978" s="44">
        <f>IFERROR(_xll.qlIndexFixing(ONIndex3M,I978,TRUE,_xll.ohTrigger(RecalcTrigger,Trigger3M)),NA())</f>
        <v>1.7545225837469758E-2</v>
      </c>
      <c r="P978" s="44">
        <f>IFERROR(_xll.qlIndexFixing(ONIndex6M,I978,TRUE,_xll.ohTrigger(RecalcTrigger,Trigger6M)),NA())</f>
        <v>1.7956359405939537E-2</v>
      </c>
      <c r="Q978" s="145">
        <f>IFERROR(_xll.qlIndexFixing(ONIndex1Y,I978,TRUE,_xll.ohTrigger(RecalcTrigger,Trigger1Y)),NA())</f>
        <v>1.8472838774172828E-2</v>
      </c>
    </row>
    <row r="979" spans="2:17" x14ac:dyDescent="0.2">
      <c r="B979" s="39" t="s">
        <v>42</v>
      </c>
      <c r="D979" s="42">
        <f>_xll.qlCalendarAdvance(Calendar,$D978,B979,"f",FALSE)</f>
        <v>46679</v>
      </c>
      <c r="E979" s="139">
        <f>_xll.qlInterestRateIndexValueDate(IndexON,D979)</f>
        <v>46679</v>
      </c>
      <c r="F979" s="155">
        <f>IFERROR(_xll.qlIndexFixing(IndexON,D979,TRUE,_xll.ohTrigger(RecalcTrigger,TriggerON)),NA())</f>
        <v>1.6771712379783921E-2</v>
      </c>
      <c r="H979" s="42">
        <f>_xll.qlCalendarAdvance(Calendar,$H978,B979,"f",FALSE)</f>
        <v>46679</v>
      </c>
      <c r="I979" s="139">
        <f>_xll.qlInterestRateIndexValueDate(Index1M,$H979)</f>
        <v>46681</v>
      </c>
      <c r="J979" s="144">
        <f>IFERROR(_xll.qlIndexFixing(Index1M,$H979,TRUE,_xll.ohTrigger(RecalcTrigger,Trigger1M)),NA())</f>
        <v>1.670360789537445E-2</v>
      </c>
      <c r="K979" s="44">
        <f>IFERROR(_xll.qlIndexFixing(Index3M,H979,TRUE,_xll.ohTrigger(RecalcTrigger,Trigger3M)),NA())</f>
        <v>1.7660675861893717E-2</v>
      </c>
      <c r="L979" s="44">
        <f>IFERROR(_xll.qlIndexFixing(Index6M,$H979,TRUE,_xll.ohTrigger(RecalcTrigger,Trigger6M)),NA())</f>
        <v>1.8153964634413974E-2</v>
      </c>
      <c r="M979" s="145">
        <f>IFERROR(_xll.qlIndexFixing(Index1Y,$H979,TRUE,_xll.ohTrigger(RecalcTrigger,Trigger1Y)),NA())</f>
        <v>1.8766325944887183E-2</v>
      </c>
      <c r="N979" s="144">
        <f>IFERROR(_xll.qlIndexFixing(ONIndex1M,I979,TRUE,_xll.ohTrigger(RecalcTrigger,Trigger1M)),NA())</f>
        <v>1.6676340090917563E-2</v>
      </c>
      <c r="O979" s="44">
        <f>IFERROR(_xll.qlIndexFixing(ONIndex3M,I979,TRUE,_xll.ohTrigger(RecalcTrigger,Trigger3M)),NA())</f>
        <v>1.755660702650097E-2</v>
      </c>
      <c r="P979" s="44">
        <f>IFERROR(_xll.qlIndexFixing(ONIndex6M,I979,TRUE,_xll.ohTrigger(RecalcTrigger,Trigger6M)),NA())</f>
        <v>1.7965689638446136E-2</v>
      </c>
      <c r="Q979" s="145">
        <f>IFERROR(_xll.qlIndexFixing(ONIndex1Y,I979,TRUE,_xll.ohTrigger(RecalcTrigger,Trigger1Y)),NA())</f>
        <v>1.8478919899376223E-2</v>
      </c>
    </row>
    <row r="980" spans="2:17" x14ac:dyDescent="0.2">
      <c r="B980" s="39" t="s">
        <v>42</v>
      </c>
      <c r="D980" s="42">
        <f>_xll.qlCalendarAdvance(Calendar,$D979,B980,"f",FALSE)</f>
        <v>46686</v>
      </c>
      <c r="E980" s="139">
        <f>_xll.qlInterestRateIndexValueDate(IndexON,D980)</f>
        <v>46686</v>
      </c>
      <c r="F980" s="155">
        <f>IFERROR(_xll.qlIndexFixing(IndexON,D980,TRUE,_xll.ohTrigger(RecalcTrigger,TriggerON)),NA())</f>
        <v>1.6787673286700056E-2</v>
      </c>
      <c r="H980" s="42">
        <f>_xll.qlCalendarAdvance(Calendar,$H979,B980,"f",FALSE)</f>
        <v>46686</v>
      </c>
      <c r="I980" s="139">
        <f>_xll.qlInterestRateIndexValueDate(Index1M,$H980)</f>
        <v>46688</v>
      </c>
      <c r="J980" s="144">
        <f>IFERROR(_xll.qlIndexFixing(Index1M,$H980,TRUE,_xll.ohTrigger(RecalcTrigger,Trigger1M)),NA())</f>
        <v>1.6712892351368469E-2</v>
      </c>
      <c r="K980" s="44">
        <f>IFERROR(_xll.qlIndexFixing(Index3M,H980,TRUE,_xll.ohTrigger(RecalcTrigger,Trigger3M)),NA())</f>
        <v>1.7671430802599558E-2</v>
      </c>
      <c r="L980" s="44">
        <f>IFERROR(_xll.qlIndexFixing(Index6M,$H980,TRUE,_xll.ohTrigger(RecalcTrigger,Trigger6M)),NA())</f>
        <v>1.816212042640852E-2</v>
      </c>
      <c r="M980" s="145">
        <f>IFERROR(_xll.qlIndexFixing(Index1Y,$H980,TRUE,_xll.ohTrigger(RecalcTrigger,Trigger1Y)),NA())</f>
        <v>1.8769837650163317E-2</v>
      </c>
      <c r="N980" s="144">
        <f>IFERROR(_xll.qlIndexFixing(ONIndex1M,I980,TRUE,_xll.ohTrigger(RecalcTrigger,Trigger1M)),NA())</f>
        <v>1.6685656700721196E-2</v>
      </c>
      <c r="O980" s="44">
        <f>IFERROR(_xll.qlIndexFixing(ONIndex3M,I980,TRUE,_xll.ohTrigger(RecalcTrigger,Trigger3M)),NA())</f>
        <v>1.7567889750695898E-2</v>
      </c>
      <c r="P980" s="44">
        <f>IFERROR(_xll.qlIndexFixing(ONIndex6M,I980,TRUE,_xll.ohTrigger(RecalcTrigger,Trigger6M)),NA())</f>
        <v>1.7974924372463619E-2</v>
      </c>
      <c r="Q980" s="145">
        <f>IFERROR(_xll.qlIndexFixing(ONIndex1Y,I980,TRUE,_xll.ohTrigger(RecalcTrigger,Trigger1Y)),NA())</f>
        <v>1.8484897118415944E-2</v>
      </c>
    </row>
    <row r="981" spans="2:17" x14ac:dyDescent="0.2">
      <c r="B981" s="39" t="s">
        <v>42</v>
      </c>
      <c r="D981" s="42">
        <f>_xll.qlCalendarAdvance(Calendar,$D980,B981,"f",FALSE)</f>
        <v>46693</v>
      </c>
      <c r="E981" s="139">
        <f>_xll.qlInterestRateIndexValueDate(IndexON,D981)</f>
        <v>46693</v>
      </c>
      <c r="F981" s="155">
        <f>IFERROR(_xll.qlIndexFixing(IndexON,D981,TRUE,_xll.ohTrigger(RecalcTrigger,TriggerON)),NA())</f>
        <v>1.6803678341981154E-2</v>
      </c>
      <c r="H981" s="42">
        <f>_xll.qlCalendarAdvance(Calendar,$H980,B981,"f",FALSE)</f>
        <v>46693</v>
      </c>
      <c r="I981" s="139">
        <f>_xll.qlInterestRateIndexValueDate(Index1M,$H981)</f>
        <v>46695</v>
      </c>
      <c r="J981" s="144">
        <f>IFERROR(_xll.qlIndexFixing(Index1M,$H981,TRUE,_xll.ohTrigger(RecalcTrigger,Trigger1M)),NA())</f>
        <v>1.6722149774671402E-2</v>
      </c>
      <c r="K981" s="44">
        <f>IFERROR(_xll.qlIndexFixing(Index3M,H981,TRUE,_xll.ohTrigger(RecalcTrigger,Trigger3M)),NA())</f>
        <v>1.7682088915016533E-2</v>
      </c>
      <c r="L981" s="44">
        <f>IFERROR(_xll.qlIndexFixing(Index6M,$H981,TRUE,_xll.ohTrigger(RecalcTrigger,Trigger6M)),NA())</f>
        <v>1.8169182498204917E-2</v>
      </c>
      <c r="M981" s="145">
        <f>IFERROR(_xll.qlIndexFixing(Index1Y,$H981,TRUE,_xll.ohTrigger(RecalcTrigger,Trigger1Y)),NA())</f>
        <v>1.8773251380081627E-2</v>
      </c>
      <c r="N981" s="144">
        <f>IFERROR(_xll.qlIndexFixing(ONIndex1M,I981,TRUE,_xll.ohTrigger(RecalcTrigger,Trigger1M)),NA())</f>
        <v>1.6694944878148377E-2</v>
      </c>
      <c r="O981" s="44">
        <f>IFERROR(_xll.qlIndexFixing(ONIndex3M,I981,TRUE,_xll.ohTrigger(RecalcTrigger,Trigger3M)),NA())</f>
        <v>1.7579074304379105E-2</v>
      </c>
      <c r="P981" s="44">
        <f>IFERROR(_xll.qlIndexFixing(ONIndex6M,I981,TRUE,_xll.ohTrigger(RecalcTrigger,Trigger6M)),NA())</f>
        <v>1.7984063909910475E-2</v>
      </c>
      <c r="Q981" s="145">
        <f>IFERROR(_xll.qlIndexFixing(ONIndex1Y,I981,TRUE,_xll.ohTrigger(RecalcTrigger,Trigger1Y)),NA())</f>
        <v>1.8490770722738858E-2</v>
      </c>
    </row>
    <row r="982" spans="2:17" x14ac:dyDescent="0.2">
      <c r="B982" s="39" t="s">
        <v>42</v>
      </c>
      <c r="D982" s="42">
        <f>_xll.qlCalendarAdvance(Calendar,$D981,B982,"f",FALSE)</f>
        <v>46700</v>
      </c>
      <c r="E982" s="139">
        <f>_xll.qlInterestRateIndexValueDate(IndexON,D982)</f>
        <v>46700</v>
      </c>
      <c r="F982" s="155">
        <f>IFERROR(_xll.qlIndexFixing(IndexON,D982,TRUE,_xll.ohTrigger(RecalcTrigger,TriggerON)),NA())</f>
        <v>1.6819728688233226E-2</v>
      </c>
      <c r="H982" s="42">
        <f>_xll.qlCalendarAdvance(Calendar,$H981,B982,"f",FALSE)</f>
        <v>46700</v>
      </c>
      <c r="I982" s="139">
        <f>_xll.qlInterestRateIndexValueDate(Index1M,$H982)</f>
        <v>46702</v>
      </c>
      <c r="J982" s="144">
        <f>IFERROR(_xll.qlIndexFixing(Index1M,$H982,TRUE,_xll.ohTrigger(RecalcTrigger,Trigger1M)),NA())</f>
        <v>1.6731381037558002E-2</v>
      </c>
      <c r="K982" s="44">
        <f>IFERROR(_xll.qlIndexFixing(Index3M,H982,TRUE,_xll.ohTrigger(RecalcTrigger,Trigger3M)),NA())</f>
        <v>1.7692650493881055E-2</v>
      </c>
      <c r="L982" s="44">
        <f>IFERROR(_xll.qlIndexFixing(Index6M,$H982,TRUE,_xll.ohTrigger(RecalcTrigger,Trigger6M)),NA())</f>
        <v>1.8177160151703158E-2</v>
      </c>
      <c r="M982" s="145">
        <f>IFERROR(_xll.qlIndexFixing(Index1Y,$H982,TRUE,_xll.ohTrigger(RecalcTrigger,Trigger1Y)),NA())</f>
        <v>1.8776567430412474E-2</v>
      </c>
      <c r="N982" s="144">
        <f>IFERROR(_xll.qlIndexFixing(ONIndex1M,I982,TRUE,_xll.ohTrigger(RecalcTrigger,Trigger1M)),NA())</f>
        <v>1.6704205494502133E-2</v>
      </c>
      <c r="O982" s="44">
        <f>IFERROR(_xll.qlIndexFixing(ONIndex3M,I982,TRUE,_xll.ohTrigger(RecalcTrigger,Trigger3M)),NA())</f>
        <v>1.759016098163535E-2</v>
      </c>
      <c r="P982" s="44">
        <f>IFERROR(_xll.qlIndexFixing(ONIndex6M,I982,TRUE,_xll.ohTrigger(RecalcTrigger,Trigger6M)),NA())</f>
        <v>1.7993108552465387E-2</v>
      </c>
      <c r="Q982" s="145">
        <f>IFERROR(_xll.qlIndexFixing(ONIndex1Y,I982,TRUE,_xll.ohTrigger(RecalcTrigger,Trigger1Y)),NA())</f>
        <v>1.8496541003392153E-2</v>
      </c>
    </row>
    <row r="983" spans="2:17" x14ac:dyDescent="0.2">
      <c r="B983" s="39" t="s">
        <v>42</v>
      </c>
      <c r="D983" s="42">
        <f>_xll.qlCalendarAdvance(Calendar,$D982,B983,"f",FALSE)</f>
        <v>46707</v>
      </c>
      <c r="E983" s="139">
        <f>_xll.qlInterestRateIndexValueDate(IndexON,D983)</f>
        <v>46707</v>
      </c>
      <c r="F983" s="155">
        <f>IFERROR(_xll.qlIndexFixing(IndexON,D983,TRUE,_xll.ohTrigger(RecalcTrigger,TriggerON)),NA())</f>
        <v>1.6835825467982346E-2</v>
      </c>
      <c r="H983" s="42">
        <f>_xll.qlCalendarAdvance(Calendar,$H982,B983,"f",FALSE)</f>
        <v>46707</v>
      </c>
      <c r="I983" s="139">
        <f>_xll.qlInterestRateIndexValueDate(Index1M,$H983)</f>
        <v>46709</v>
      </c>
      <c r="J983" s="144">
        <f>IFERROR(_xll.qlIndexFixing(Index1M,$H983,TRUE,_xll.ohTrigger(RecalcTrigger,Trigger1M)),NA())</f>
        <v>1.6740587012295527E-2</v>
      </c>
      <c r="K983" s="44">
        <f>IFERROR(_xll.qlIndexFixing(Index3M,H983,TRUE,_xll.ohTrigger(RecalcTrigger,Trigger3M)),NA())</f>
        <v>1.7703115833932134E-2</v>
      </c>
      <c r="L983" s="44">
        <f>IFERROR(_xll.qlIndexFixing(Index6M,$H983,TRUE,_xll.ohTrigger(RecalcTrigger,Trigger6M)),NA())</f>
        <v>1.8185046142744438E-2</v>
      </c>
      <c r="M983" s="145">
        <f>IFERROR(_xll.qlIndexFixing(Index1Y,$H983,TRUE,_xll.ohTrigger(RecalcTrigger,Trigger1Y)),NA())</f>
        <v>1.8779786096959676E-2</v>
      </c>
      <c r="N983" s="144">
        <f>IFERROR(_xll.qlIndexFixing(ONIndex1M,I983,TRUE,_xll.ohTrigger(RecalcTrigger,Trigger1M)),NA())</f>
        <v>1.6713439420685816E-2</v>
      </c>
      <c r="O983" s="44">
        <f>IFERROR(_xll.qlIndexFixing(ONIndex3M,I983,TRUE,_xll.ohTrigger(RecalcTrigger,Trigger3M)),NA())</f>
        <v>1.760115007670926E-2</v>
      </c>
      <c r="P983" s="44">
        <f>IFERROR(_xll.qlIndexFixing(ONIndex6M,I983,TRUE,_xll.ohTrigger(RecalcTrigger,Trigger6M)),NA())</f>
        <v>1.8002058601966908E-2</v>
      </c>
      <c r="Q983" s="145">
        <f>IFERROR(_xll.qlIndexFixing(ONIndex1Y,I983,TRUE,_xll.ohTrigger(RecalcTrigger,Trigger1Y)),NA())</f>
        <v>1.8502208251582886E-2</v>
      </c>
    </row>
    <row r="984" spans="2:17" x14ac:dyDescent="0.2">
      <c r="B984" s="39" t="s">
        <v>42</v>
      </c>
      <c r="D984" s="42">
        <f>_xll.qlCalendarAdvance(Calendar,$D983,B984,"f",FALSE)</f>
        <v>46714</v>
      </c>
      <c r="E984" s="139">
        <f>_xll.qlInterestRateIndexValueDate(IndexON,D984)</f>
        <v>46714</v>
      </c>
      <c r="F984" s="155">
        <f>IFERROR(_xll.qlIndexFixing(IndexON,D984,TRUE,_xll.ohTrigger(RecalcTrigger,TriggerON)),NA())</f>
        <v>1.6851969823834523E-2</v>
      </c>
      <c r="H984" s="42">
        <f>_xll.qlCalendarAdvance(Calendar,$H983,B984,"f",FALSE)</f>
        <v>46714</v>
      </c>
      <c r="I984" s="139">
        <f>_xll.qlInterestRateIndexValueDate(Index1M,$H984)</f>
        <v>46716</v>
      </c>
      <c r="J984" s="144">
        <f>IFERROR(_xll.qlIndexFixing(Index1M,$H984,TRUE,_xll.ohTrigger(RecalcTrigger,Trigger1M)),NA())</f>
        <v>1.674976857117122E-2</v>
      </c>
      <c r="K984" s="44">
        <f>IFERROR(_xll.qlIndexFixing(Index3M,H984,TRUE,_xll.ohTrigger(RecalcTrigger,Trigger3M)),NA())</f>
        <v>1.7713485229927037E-2</v>
      </c>
      <c r="L984" s="44">
        <f>IFERROR(_xll.qlIndexFixing(Index6M,$H984,TRUE,_xll.ohTrigger(RecalcTrigger,Trigger6M)),NA())</f>
        <v>1.8192840774826635E-2</v>
      </c>
      <c r="M984" s="145">
        <f>IFERROR(_xll.qlIndexFixing(Index1Y,$H984,TRUE,_xll.ohTrigger(RecalcTrigger,Trigger1Y)),NA())</f>
        <v>1.8782907675558982E-2</v>
      </c>
      <c r="N984" s="144">
        <f>IFERROR(_xll.qlIndexFixing(ONIndex1M,I984,TRUE,_xll.ohTrigger(RecalcTrigger,Trigger1M)),NA())</f>
        <v>1.6722647527842582E-2</v>
      </c>
      <c r="O984" s="44">
        <f>IFERROR(_xll.qlIndexFixing(ONIndex3M,I984,TRUE,_xll.ohTrigger(RecalcTrigger,Trigger3M)),NA())</f>
        <v>1.7612041883765528E-2</v>
      </c>
      <c r="P984" s="44">
        <f>IFERROR(_xll.qlIndexFixing(ONIndex6M,I984,TRUE,_xll.ohTrigger(RecalcTrigger,Trigger6M)),NA())</f>
        <v>1.801091436033353E-2</v>
      </c>
      <c r="Q984" s="145">
        <f>IFERROR(_xll.qlIndexFixing(ONIndex1Y,I984,TRUE,_xll.ohTrigger(RecalcTrigger,Trigger1Y)),NA())</f>
        <v>1.8507772758598051E-2</v>
      </c>
    </row>
    <row r="985" spans="2:17" x14ac:dyDescent="0.2">
      <c r="B985" s="39" t="s">
        <v>42</v>
      </c>
      <c r="D985" s="42">
        <f>_xll.qlCalendarAdvance(Calendar,$D984,B985,"f",FALSE)</f>
        <v>46721</v>
      </c>
      <c r="E985" s="139">
        <f>_xll.qlInterestRateIndexValueDate(IndexON,D985)</f>
        <v>46721</v>
      </c>
      <c r="F985" s="155">
        <f>IFERROR(_xll.qlIndexFixing(IndexON,D985,TRUE,_xll.ohTrigger(RecalcTrigger,TriggerON)),NA())</f>
        <v>1.686816289831583E-2</v>
      </c>
      <c r="H985" s="42">
        <f>_xll.qlCalendarAdvance(Calendar,$H984,B985,"f",FALSE)</f>
        <v>46721</v>
      </c>
      <c r="I985" s="139">
        <f>_xll.qlInterestRateIndexValueDate(Index1M,$H985)</f>
        <v>46723</v>
      </c>
      <c r="J985" s="144">
        <f>IFERROR(_xll.qlIndexFixing(Index1M,$H985,TRUE,_xll.ohTrigger(RecalcTrigger,Trigger1M)),NA())</f>
        <v>1.6758926586459832E-2</v>
      </c>
      <c r="K985" s="44">
        <f>IFERROR(_xll.qlIndexFixing(Index3M,H985,TRUE,_xll.ohTrigger(RecalcTrigger,Trigger3M)),NA())</f>
        <v>1.7722607554680622E-2</v>
      </c>
      <c r="L985" s="44">
        <f>IFERROR(_xll.qlIndexFixing(Index6M,$H985,TRUE,_xll.ohTrigger(RecalcTrigger,Trigger6M)),NA())</f>
        <v>1.8201521673475732E-2</v>
      </c>
      <c r="M985" s="145">
        <f>IFERROR(_xll.qlIndexFixing(Index1Y,$H985,TRUE,_xll.ohTrigger(RecalcTrigger,Trigger1Y)),NA())</f>
        <v>1.8785932462078714E-2</v>
      </c>
      <c r="N985" s="144">
        <f>IFERROR(_xll.qlIndexFixing(ONIndex1M,I985,TRUE,_xll.ohTrigger(RecalcTrigger,Trigger1M)),NA())</f>
        <v>1.6731830686955718E-2</v>
      </c>
      <c r="O985" s="44">
        <f>IFERROR(_xll.qlIndexFixing(ONIndex3M,I985,TRUE,_xll.ohTrigger(RecalcTrigger,Trigger3M)),NA())</f>
        <v>1.7622836697128719E-2</v>
      </c>
      <c r="P985" s="44">
        <f>IFERROR(_xll.qlIndexFixing(ONIndex6M,I985,TRUE,_xll.ohTrigger(RecalcTrigger,Trigger6M)),NA())</f>
        <v>1.8019676129243933E-2</v>
      </c>
      <c r="Q985" s="145">
        <f>IFERROR(_xll.qlIndexFixing(ONIndex1Y,I985,TRUE,_xll.ohTrigger(RecalcTrigger,Trigger1Y)),NA())</f>
        <v>1.8513234815564772E-2</v>
      </c>
    </row>
    <row r="986" spans="2:17" x14ac:dyDescent="0.2">
      <c r="B986" s="39" t="s">
        <v>42</v>
      </c>
      <c r="D986" s="42">
        <f>_xll.qlCalendarAdvance(Calendar,$D985,B986,"f",FALSE)</f>
        <v>46728</v>
      </c>
      <c r="E986" s="139">
        <f>_xll.qlInterestRateIndexValueDate(IndexON,D986)</f>
        <v>46728</v>
      </c>
      <c r="F986" s="155">
        <f>IFERROR(_xll.qlIndexFixing(IndexON,D986,TRUE,_xll.ohTrigger(RecalcTrigger,TriggerON)),NA())</f>
        <v>1.6884405834112215E-2</v>
      </c>
      <c r="H986" s="42">
        <f>_xll.qlCalendarAdvance(Calendar,$H985,B986,"f",FALSE)</f>
        <v>46728</v>
      </c>
      <c r="I986" s="139">
        <f>_xll.qlInterestRateIndexValueDate(Index1M,$H986)</f>
        <v>46730</v>
      </c>
      <c r="J986" s="144">
        <f>IFERROR(_xll.qlIndexFixing(Index1M,$H986,TRUE,_xll.ohTrigger(RecalcTrigger,Trigger1M)),NA())</f>
        <v>1.676806193044611E-2</v>
      </c>
      <c r="K986" s="44">
        <f>IFERROR(_xll.qlIndexFixing(Index3M,H986,TRUE,_xll.ohTrigger(RecalcTrigger,Trigger3M)),NA())</f>
        <v>1.7732792201750936E-2</v>
      </c>
      <c r="L986" s="44">
        <f>IFERROR(_xll.qlIndexFixing(Index6M,$H986,TRUE,_xll.ohTrigger(RecalcTrigger,Trigger6M)),NA())</f>
        <v>1.8209128504873953E-2</v>
      </c>
      <c r="M986" s="145">
        <f>IFERROR(_xll.qlIndexFixing(Index1Y,$H986,TRUE,_xll.ohTrigger(RecalcTrigger,Trigger1Y)),NA())</f>
        <v>1.8788860752418274E-2</v>
      </c>
      <c r="N986" s="144">
        <f>IFERROR(_xll.qlIndexFixing(ONIndex1M,I986,TRUE,_xll.ohTrigger(RecalcTrigger,Trigger1M)),NA())</f>
        <v>1.6740989769248316E-2</v>
      </c>
      <c r="O986" s="44">
        <f>IFERROR(_xll.qlIndexFixing(ONIndex3M,I986,TRUE,_xll.ohTrigger(RecalcTrigger,Trigger3M)),NA())</f>
        <v>1.7633534810883589E-2</v>
      </c>
      <c r="P986" s="44">
        <f>IFERROR(_xll.qlIndexFixing(ONIndex6M,I986,TRUE,_xll.ohTrigger(RecalcTrigger,Trigger6M)),NA())</f>
        <v>1.8028344210696545E-2</v>
      </c>
      <c r="Q986" s="145">
        <f>IFERROR(_xll.qlIndexFixing(ONIndex1Y,I986,TRUE,_xll.ohTrigger(RecalcTrigger,Trigger1Y)),NA())</f>
        <v>1.8518594713770042E-2</v>
      </c>
    </row>
    <row r="987" spans="2:17" x14ac:dyDescent="0.2">
      <c r="B987" s="39" t="s">
        <v>42</v>
      </c>
      <c r="D987" s="42">
        <f>_xll.qlCalendarAdvance(Calendar,$D986,B987,"f",FALSE)</f>
        <v>46735</v>
      </c>
      <c r="E987" s="139">
        <f>_xll.qlInterestRateIndexValueDate(IndexON,D987)</f>
        <v>46735</v>
      </c>
      <c r="F987" s="155">
        <f>IFERROR(_xll.qlIndexFixing(IndexON,D987,TRUE,_xll.ohTrigger(RecalcTrigger,TriggerON)),NA())</f>
        <v>1.6900699773589878E-2</v>
      </c>
      <c r="H987" s="42">
        <f>_xll.qlCalendarAdvance(Calendar,$H986,B987,"f",FALSE)</f>
        <v>46735</v>
      </c>
      <c r="I987" s="139">
        <f>_xll.qlInterestRateIndexValueDate(Index1M,$H987)</f>
        <v>46737</v>
      </c>
      <c r="J987" s="144">
        <f>IFERROR(_xll.qlIndexFixing(Index1M,$H987,TRUE,_xll.ohTrigger(RecalcTrigger,Trigger1M)),NA())</f>
        <v>1.6777175475417294E-2</v>
      </c>
      <c r="K987" s="44">
        <f>IFERROR(_xll.qlIndexFixing(Index3M,H987,TRUE,_xll.ohTrigger(RecalcTrigger,Trigger3M)),NA())</f>
        <v>1.774288177241648E-2</v>
      </c>
      <c r="L987" s="44">
        <f>IFERROR(_xll.qlIndexFixing(Index6M,$H987,TRUE,_xll.ohTrigger(RecalcTrigger,Trigger6M)),NA())</f>
        <v>1.8216644905203201E-2</v>
      </c>
      <c r="M987" s="145">
        <f>IFERROR(_xll.qlIndexFixing(Index1Y,$H987,TRUE,_xll.ohTrigger(RecalcTrigger,Trigger1Y)),NA())</f>
        <v>1.879169284250963E-2</v>
      </c>
      <c r="N987" s="144">
        <f>IFERROR(_xll.qlIndexFixing(ONIndex1M,I987,TRUE,_xll.ohTrigger(RecalcTrigger,Trigger1M)),NA())</f>
        <v>1.6750125645703662E-2</v>
      </c>
      <c r="O987" s="44">
        <f>IFERROR(_xll.qlIndexFixing(ONIndex3M,I987,TRUE,_xll.ohTrigger(RecalcTrigger,Trigger3M)),NA())</f>
        <v>1.7644136519114895E-2</v>
      </c>
      <c r="P987" s="44">
        <f>IFERROR(_xll.qlIndexFixing(ONIndex6M,I987,TRUE,_xll.ohTrigger(RecalcTrigger,Trigger6M)),NA())</f>
        <v>1.8036918906290111E-2</v>
      </c>
      <c r="Q987" s="145">
        <f>IFERROR(_xll.qlIndexFixing(ONIndex1Y,I987,TRUE,_xll.ohTrigger(RecalcTrigger,Trigger1Y)),NA())</f>
        <v>1.8523852744261049E-2</v>
      </c>
    </row>
    <row r="988" spans="2:17" x14ac:dyDescent="0.2">
      <c r="B988" s="39" t="s">
        <v>42</v>
      </c>
      <c r="D988" s="42">
        <f>_xll.qlCalendarAdvance(Calendar,$D987,B988,"f",FALSE)</f>
        <v>46742</v>
      </c>
      <c r="E988" s="139">
        <f>_xll.qlInterestRateIndexValueDate(IndexON,D988)</f>
        <v>46742</v>
      </c>
      <c r="F988" s="155">
        <f>IFERROR(_xll.qlIndexFixing(IndexON,D988,TRUE,_xll.ohTrigger(RecalcTrigger,TriggerON)),NA())</f>
        <v>1.6917045859594637E-2</v>
      </c>
      <c r="H988" s="42">
        <f>_xll.qlCalendarAdvance(Calendar,$H987,B988,"f",FALSE)</f>
        <v>46742</v>
      </c>
      <c r="I988" s="139">
        <f>_xll.qlInterestRateIndexValueDate(Index1M,$H988)</f>
        <v>46744</v>
      </c>
      <c r="J988" s="144">
        <f>IFERROR(_xll.qlIndexFixing(Index1M,$H988,TRUE,_xll.ohTrigger(RecalcTrigger,Trigger1M)),NA())</f>
        <v>1.6786268093663126E-2</v>
      </c>
      <c r="K988" s="44">
        <f>IFERROR(_xll.qlIndexFixing(Index3M,H988,TRUE,_xll.ohTrigger(RecalcTrigger,Trigger3M)),NA())</f>
        <v>1.7752876561460351E-2</v>
      </c>
      <c r="L988" s="44">
        <f>IFERROR(_xll.qlIndexFixing(Index6M,$H988,TRUE,_xll.ohTrigger(RecalcTrigger,Trigger6M)),NA())</f>
        <v>1.822407117804184E-2</v>
      </c>
      <c r="M988" s="145">
        <f>IFERROR(_xll.qlIndexFixing(Index1Y,$H988,TRUE,_xll.ohTrigger(RecalcTrigger,Trigger1Y)),NA())</f>
        <v>1.8795667198108261E-2</v>
      </c>
      <c r="N988" s="144">
        <f>IFERROR(_xll.qlIndexFixing(ONIndex1M,I988,TRUE,_xll.ohTrigger(RecalcTrigger,Trigger1M)),NA())</f>
        <v>1.675923918754485E-2</v>
      </c>
      <c r="O988" s="44">
        <f>IFERROR(_xll.qlIndexFixing(ONIndex3M,I988,TRUE,_xll.ohTrigger(RecalcTrigger,Trigger3M)),NA())</f>
        <v>1.7654642116227137E-2</v>
      </c>
      <c r="P988" s="44">
        <f>IFERROR(_xll.qlIndexFixing(ONIndex6M,I988,TRUE,_xll.ohTrigger(RecalcTrigger,Trigger6M)),NA())</f>
        <v>1.8045400517943122E-2</v>
      </c>
      <c r="Q988" s="145">
        <f>IFERROR(_xll.qlIndexFixing(ONIndex1Y,I988,TRUE,_xll.ohTrigger(RecalcTrigger,Trigger1Y)),NA())</f>
        <v>1.8529009198324786E-2</v>
      </c>
    </row>
    <row r="989" spans="2:17" x14ac:dyDescent="0.2">
      <c r="B989" s="39" t="s">
        <v>42</v>
      </c>
      <c r="D989" s="42">
        <f>_xll.qlCalendarAdvance(Calendar,$D988,B989,"f",FALSE)</f>
        <v>46749</v>
      </c>
      <c r="E989" s="139">
        <f>_xll.qlInterestRateIndexValueDate(IndexON,D989)</f>
        <v>46749</v>
      </c>
      <c r="F989" s="155">
        <f>IFERROR(_xll.qlIndexFixing(IndexON,D989,TRUE,_xll.ohTrigger(RecalcTrigger,TriggerON)),NA())</f>
        <v>1.6933343599392359E-2</v>
      </c>
      <c r="H989" s="42">
        <f>_xll.qlCalendarAdvance(Calendar,$H988,B989,"f",FALSE)</f>
        <v>46749</v>
      </c>
      <c r="I989" s="139">
        <f>_xll.qlInterestRateIndexValueDate(Index1M,$H989)</f>
        <v>46751</v>
      </c>
      <c r="J989" s="144">
        <f>IFERROR(_xll.qlIndexFixing(Index1M,$H989,TRUE,_xll.ohTrigger(RecalcTrigger,Trigger1M)),NA())</f>
        <v>1.6795340657475843E-2</v>
      </c>
      <c r="K989" s="44">
        <f>IFERROR(_xll.qlIndexFixing(Index3M,H989,TRUE,_xll.ohTrigger(RecalcTrigger,Trigger3M)),NA())</f>
        <v>1.7762776863680583E-2</v>
      </c>
      <c r="L989" s="44">
        <f>IFERROR(_xll.qlIndexFixing(Index6M,$H989,TRUE,_xll.ohTrigger(RecalcTrigger,Trigger6M)),NA())</f>
        <v>1.8231407626985274E-2</v>
      </c>
      <c r="M989" s="145">
        <f>IFERROR(_xll.qlIndexFixing(Index1Y,$H989,TRUE,_xll.ohTrigger(RecalcTrigger,Trigger1Y)),NA())</f>
        <v>1.8795227476729476E-2</v>
      </c>
      <c r="N989" s="144">
        <f>IFERROR(_xll.qlIndexFixing(ONIndex1M,I989,TRUE,_xll.ohTrigger(RecalcTrigger,Trigger1M)),NA())</f>
        <v>1.6768331265675229E-2</v>
      </c>
      <c r="O989" s="44">
        <f>IFERROR(_xll.qlIndexFixing(ONIndex3M,I989,TRUE,_xll.ohTrigger(RecalcTrigger,Trigger3M)),NA())</f>
        <v>1.7665051896385009E-2</v>
      </c>
      <c r="P989" s="44">
        <f>IFERROR(_xll.qlIndexFixing(ONIndex6M,I989,TRUE,_xll.ohTrigger(RecalcTrigger,Trigger6M)),NA())</f>
        <v>1.8053789347414195E-2</v>
      </c>
      <c r="Q989" s="145">
        <f>IFERROR(_xll.qlIndexFixing(ONIndex1Y,I989,TRUE,_xll.ohTrigger(RecalcTrigger,Trigger1Y)),NA())</f>
        <v>1.8534064367168313E-2</v>
      </c>
    </row>
    <row r="990" spans="2:17" x14ac:dyDescent="0.2">
      <c r="B990" s="39" t="s">
        <v>42</v>
      </c>
      <c r="D990" s="42">
        <f>_xll.qlCalendarAdvance(Calendar,$D989,B990,"f",FALSE)</f>
        <v>46756</v>
      </c>
      <c r="E990" s="139">
        <f>_xll.qlInterestRateIndexValueDate(IndexON,D990)</f>
        <v>46756</v>
      </c>
      <c r="F990" s="155">
        <f>IFERROR(_xll.qlIndexFixing(IndexON,D990,TRUE,_xll.ohTrigger(RecalcTrigger,TriggerON)),NA())</f>
        <v>1.6949460277384532E-2</v>
      </c>
      <c r="H990" s="42">
        <f>_xll.qlCalendarAdvance(Calendar,$H989,B990,"f",FALSE)</f>
        <v>46756</v>
      </c>
      <c r="I990" s="139">
        <f>_xll.qlInterestRateIndexValueDate(Index1M,$H990)</f>
        <v>46758</v>
      </c>
      <c r="J990" s="144">
        <f>IFERROR(_xll.qlIndexFixing(Index1M,$H990,TRUE,_xll.ohTrigger(RecalcTrigger,Trigger1M)),NA())</f>
        <v>1.6804394039152681E-2</v>
      </c>
      <c r="K990" s="44">
        <f>IFERROR(_xll.qlIndexFixing(Index3M,H990,TRUE,_xll.ohTrigger(RecalcTrigger,Trigger3M)),NA())</f>
        <v>1.7772582973883993E-2</v>
      </c>
      <c r="L990" s="44">
        <f>IFERROR(_xll.qlIndexFixing(Index6M,$H990,TRUE,_xll.ohTrigger(RecalcTrigger,Trigger6M)),NA())</f>
        <v>1.823770702730295E-2</v>
      </c>
      <c r="M990" s="145">
        <f>IFERROR(_xll.qlIndexFixing(Index1Y,$H990,TRUE,_xll.ohTrigger(RecalcTrigger,Trigger1Y)),NA())</f>
        <v>1.8799615620094488E-2</v>
      </c>
      <c r="N990" s="144">
        <f>IFERROR(_xll.qlIndexFixing(ONIndex1M,I990,TRUE,_xll.ohTrigger(RecalcTrigger,Trigger1M)),NA())</f>
        <v>1.6777402751237958E-2</v>
      </c>
      <c r="O990" s="44">
        <f>IFERROR(_xll.qlIndexFixing(ONIndex3M,I990,TRUE,_xll.ohTrigger(RecalcTrigger,Trigger3M)),NA())</f>
        <v>1.7675366153673266E-2</v>
      </c>
      <c r="P990" s="44">
        <f>IFERROR(_xll.qlIndexFixing(ONIndex6M,I990,TRUE,_xll.ohTrigger(RecalcTrigger,Trigger6M)),NA())</f>
        <v>1.8062085696701757E-2</v>
      </c>
      <c r="Q990" s="145">
        <f>IFERROR(_xll.qlIndexFixing(ONIndex1Y,I990,TRUE,_xll.ohTrigger(RecalcTrigger,Trigger1Y)),NA())</f>
        <v>1.8539018541998686E-2</v>
      </c>
    </row>
    <row r="991" spans="2:17" x14ac:dyDescent="0.2">
      <c r="B991" s="39" t="s">
        <v>42</v>
      </c>
      <c r="D991" s="42">
        <f>_xll.qlCalendarAdvance(Calendar,$D990,B991,"f",FALSE)</f>
        <v>46763</v>
      </c>
      <c r="E991" s="139">
        <f>_xll.qlInterestRateIndexValueDate(IndexON,D991)</f>
        <v>46763</v>
      </c>
      <c r="F991" s="155">
        <f>IFERROR(_xll.qlIndexFixing(IndexON,D991,TRUE,_xll.ohTrigger(RecalcTrigger,TriggerON)),NA())</f>
        <v>1.6965394602204142E-2</v>
      </c>
      <c r="H991" s="42">
        <f>_xll.qlCalendarAdvance(Calendar,$H990,B991,"f",FALSE)</f>
        <v>46763</v>
      </c>
      <c r="I991" s="139">
        <f>_xll.qlInterestRateIndexValueDate(Index1M,$H991)</f>
        <v>46765</v>
      </c>
      <c r="J991" s="144">
        <f>IFERROR(_xll.qlIndexFixing(Index1M,$H991,TRUE,_xll.ohTrigger(RecalcTrigger,Trigger1M)),NA())</f>
        <v>1.6813429110985878E-2</v>
      </c>
      <c r="K991" s="44">
        <f>IFERROR(_xll.qlIndexFixing(Index3M,H991,TRUE,_xll.ohTrigger(RecalcTrigger,Trigger3M)),NA())</f>
        <v>1.778229518688354E-2</v>
      </c>
      <c r="L991" s="44">
        <f>IFERROR(_xll.qlIndexFixing(Index6M,$H991,TRUE,_xll.ohTrigger(RecalcTrigger,Trigger6M)),NA())</f>
        <v>1.8244870646085955E-2</v>
      </c>
      <c r="M991" s="145">
        <f>IFERROR(_xll.qlIndexFixing(Index1Y,$H991,TRUE,_xll.ohTrigger(RecalcTrigger,Trigger1Y)),NA())</f>
        <v>1.8802067231028098E-2</v>
      </c>
      <c r="N991" s="144">
        <f>IFERROR(_xll.qlIndexFixing(ONIndex1M,I991,TRUE,_xll.ohTrigger(RecalcTrigger,Trigger1M)),NA())</f>
        <v>1.6786454515376192E-2</v>
      </c>
      <c r="O991" s="44">
        <f>IFERROR(_xll.qlIndexFixing(ONIndex3M,I991,TRUE,_xll.ohTrigger(RecalcTrigger,Trigger3M)),NA())</f>
        <v>1.7685585182416474E-2</v>
      </c>
      <c r="P991" s="44">
        <f>IFERROR(_xll.qlIndexFixing(ONIndex6M,I991,TRUE,_xll.ohTrigger(RecalcTrigger,Trigger6M)),NA())</f>
        <v>1.807028986748449E-2</v>
      </c>
      <c r="Q991" s="145">
        <f>IFERROR(_xll.qlIndexFixing(ONIndex1Y,I991,TRUE,_xll.ohTrigger(RecalcTrigger,Trigger1Y)),NA())</f>
        <v>1.8543872014022966E-2</v>
      </c>
    </row>
    <row r="992" spans="2:17" x14ac:dyDescent="0.2">
      <c r="B992" s="39" t="s">
        <v>42</v>
      </c>
      <c r="D992" s="42">
        <f>_xll.qlCalendarAdvance(Calendar,$D991,B992,"f",FALSE)</f>
        <v>46770</v>
      </c>
      <c r="E992" s="139">
        <f>_xll.qlInterestRateIndexValueDate(IndexON,D992)</f>
        <v>46770</v>
      </c>
      <c r="F992" s="155">
        <f>IFERROR(_xll.qlIndexFixing(IndexON,D992,TRUE,_xll.ohTrigger(RecalcTrigger,TriggerON)),NA())</f>
        <v>1.6981146080645715E-2</v>
      </c>
      <c r="H992" s="42">
        <f>_xll.qlCalendarAdvance(Calendar,$H991,B992,"f",FALSE)</f>
        <v>46770</v>
      </c>
      <c r="I992" s="139">
        <f>_xll.qlInterestRateIndexValueDate(Index1M,$H992)</f>
        <v>46772</v>
      </c>
      <c r="J992" s="144">
        <f>IFERROR(_xll.qlIndexFixing(Index1M,$H992,TRUE,_xll.ohTrigger(RecalcTrigger,Trigger1M)),NA())</f>
        <v>1.6822446745285158E-2</v>
      </c>
      <c r="K992" s="44">
        <f>IFERROR(_xll.qlIndexFixing(Index3M,H992,TRUE,_xll.ohTrigger(RecalcTrigger,Trigger3M)),NA())</f>
        <v>1.7791913797504496E-2</v>
      </c>
      <c r="L992" s="44">
        <f>IFERROR(_xll.qlIndexFixing(Index6M,$H992,TRUE,_xll.ohTrigger(RecalcTrigger,Trigger6M)),NA())</f>
        <v>1.8251945334514009E-2</v>
      </c>
      <c r="M992" s="145">
        <f>IFERROR(_xll.qlIndexFixing(Index1Y,$H992,TRUE,_xll.ohTrigger(RecalcTrigger,Trigger1Y)),NA())</f>
        <v>1.8804425205326089E-2</v>
      </c>
      <c r="N992" s="144">
        <f>IFERROR(_xll.qlIndexFixing(ONIndex1M,I992,TRUE,_xll.ohTrigger(RecalcTrigger,Trigger1M)),NA())</f>
        <v>1.6795487429153155E-2</v>
      </c>
      <c r="O992" s="44">
        <f>IFERROR(_xll.qlIndexFixing(ONIndex3M,I992,TRUE,_xll.ohTrigger(RecalcTrigger,Trigger3M)),NA())</f>
        <v>1.7695709276619453E-2</v>
      </c>
      <c r="P992" s="44">
        <f>IFERROR(_xll.qlIndexFixing(ONIndex6M,I992,TRUE,_xll.ohTrigger(RecalcTrigger,Trigger6M)),NA())</f>
        <v>1.8078402161521012E-2</v>
      </c>
      <c r="Q992" s="145">
        <f>IFERROR(_xll.qlIndexFixing(ONIndex1Y,I992,TRUE,_xll.ohTrigger(RecalcTrigger,Trigger1Y)),NA())</f>
        <v>1.8548625074288339E-2</v>
      </c>
    </row>
    <row r="993" spans="2:17" x14ac:dyDescent="0.2">
      <c r="B993" s="39" t="s">
        <v>42</v>
      </c>
      <c r="D993" s="42">
        <f>_xll.qlCalendarAdvance(Calendar,$D992,B993,"f",FALSE)</f>
        <v>46777</v>
      </c>
      <c r="E993" s="139">
        <f>_xll.qlInterestRateIndexValueDate(IndexON,D993)</f>
        <v>46777</v>
      </c>
      <c r="F993" s="155">
        <f>IFERROR(_xll.qlIndexFixing(IndexON,D993,TRUE,_xll.ohTrigger(RecalcTrigger,TriggerON)),NA())</f>
        <v>1.6996714219583708E-2</v>
      </c>
      <c r="H993" s="42">
        <f>_xll.qlCalendarAdvance(Calendar,$H992,B993,"f",FALSE)</f>
        <v>46777</v>
      </c>
      <c r="I993" s="139">
        <f>_xll.qlInterestRateIndexValueDate(Index1M,$H993)</f>
        <v>46779</v>
      </c>
      <c r="J993" s="144">
        <f>IFERROR(_xll.qlIndexFixing(Index1M,$H993,TRUE,_xll.ohTrigger(RecalcTrigger,Trigger1M)),NA())</f>
        <v>1.6831447814347755E-2</v>
      </c>
      <c r="K993" s="44">
        <f>IFERROR(_xll.qlIndexFixing(Index3M,H993,TRUE,_xll.ohTrigger(RecalcTrigger,Trigger3M)),NA())</f>
        <v>1.7801439100582659E-2</v>
      </c>
      <c r="L993" s="44">
        <f>IFERROR(_xll.qlIndexFixing(Index6M,$H993,TRUE,_xll.ohTrigger(RecalcTrigger,Trigger6M)),NA())</f>
        <v>1.8258931396237847E-2</v>
      </c>
      <c r="M993" s="145">
        <f>IFERROR(_xll.qlIndexFixing(Index1Y,$H993,TRUE,_xll.ohTrigger(RecalcTrigger,Trigger1Y)),NA())</f>
        <v>1.8806690159499869E-2</v>
      </c>
      <c r="N993" s="144">
        <f>IFERROR(_xll.qlIndexFixing(ONIndex1M,I993,TRUE,_xll.ohTrigger(RecalcTrigger,Trigger1M)),NA())</f>
        <v>1.6804502363552132E-2</v>
      </c>
      <c r="O993" s="44">
        <f>IFERROR(_xll.qlIndexFixing(ONIndex3M,I993,TRUE,_xll.ohTrigger(RecalcTrigger,Trigger3M)),NA())</f>
        <v>1.7705738730686704E-2</v>
      </c>
      <c r="P993" s="44">
        <f>IFERROR(_xll.qlIndexFixing(ONIndex6M,I993,TRUE,_xll.ohTrigger(RecalcTrigger,Trigger6M)),NA())</f>
        <v>1.8086422880809749E-2</v>
      </c>
      <c r="Q993" s="145">
        <f>IFERROR(_xll.qlIndexFixing(ONIndex1Y,I993,TRUE,_xll.ohTrigger(RecalcTrigger,Trigger1Y)),NA())</f>
        <v>1.855327801424167E-2</v>
      </c>
    </row>
    <row r="994" spans="2:17" x14ac:dyDescent="0.2">
      <c r="B994" s="39" t="s">
        <v>42</v>
      </c>
      <c r="D994" s="42">
        <f>_xll.qlCalendarAdvance(Calendar,$D993,B994,"f",FALSE)</f>
        <v>46784</v>
      </c>
      <c r="E994" s="139">
        <f>_xll.qlInterestRateIndexValueDate(IndexON,D994)</f>
        <v>46784</v>
      </c>
      <c r="F994" s="155">
        <f>IFERROR(_xll.qlIndexFixing(IndexON,D994,TRUE,_xll.ohTrigger(RecalcTrigger,TriggerON)),NA())</f>
        <v>1.7012098526052455E-2</v>
      </c>
      <c r="H994" s="42">
        <f>_xll.qlCalendarAdvance(Calendar,$H993,B994,"f",FALSE)</f>
        <v>46784</v>
      </c>
      <c r="I994" s="139">
        <f>_xll.qlInterestRateIndexValueDate(Index1M,$H994)</f>
        <v>46786</v>
      </c>
      <c r="J994" s="144">
        <f>IFERROR(_xll.qlIndexFixing(Index1M,$H994,TRUE,_xll.ohTrigger(RecalcTrigger,Trigger1M)),NA())</f>
        <v>1.6837330612995107E-2</v>
      </c>
      <c r="K994" s="44">
        <f>IFERROR(_xll.qlIndexFixing(Index3M,H994,TRUE,_xll.ohTrigger(RecalcTrigger,Trigger3M)),NA())</f>
        <v>1.7809775117378912E-2</v>
      </c>
      <c r="L994" s="44">
        <f>IFERROR(_xll.qlIndexFixing(Index6M,$H994,TRUE,_xll.ohTrigger(RecalcTrigger,Trigger6M)),NA())</f>
        <v>1.8265829134923132E-2</v>
      </c>
      <c r="M994" s="145">
        <f>IFERROR(_xll.qlIndexFixing(Index1Y,$H994,TRUE,_xll.ohTrigger(RecalcTrigger,Trigger1Y)),NA())</f>
        <v>1.8808862712090306E-2</v>
      </c>
      <c r="N994" s="144">
        <f>IFERROR(_xll.qlIndexFixing(ONIndex1M,I994,TRUE,_xll.ohTrigger(RecalcTrigger,Trigger1M)),NA())</f>
        <v>1.6813500189716279E-2</v>
      </c>
      <c r="O994" s="44">
        <f>IFERROR(_xll.qlIndexFixing(ONIndex3M,I994,TRUE,_xll.ohTrigger(RecalcTrigger,Trigger3M)),NA())</f>
        <v>1.7715673838702983E-2</v>
      </c>
      <c r="P994" s="44">
        <f>IFERROR(_xll.qlIndexFixing(ONIndex6M,I994,TRUE,_xll.ohTrigger(RecalcTrigger,Trigger6M)),NA())</f>
        <v>1.8094352327029384E-2</v>
      </c>
      <c r="Q994" s="145">
        <f>IFERROR(_xll.qlIndexFixing(ONIndex1Y,I994,TRUE,_xll.ohTrigger(RecalcTrigger,Trigger1Y)),NA())</f>
        <v>1.855783112485021E-2</v>
      </c>
    </row>
    <row r="995" spans="2:17" x14ac:dyDescent="0.2">
      <c r="B995" s="39" t="s">
        <v>42</v>
      </c>
      <c r="D995" s="42">
        <f>_xll.qlCalendarAdvance(Calendar,$D994,B995,"f",FALSE)</f>
        <v>46791</v>
      </c>
      <c r="E995" s="139">
        <f>_xll.qlInterestRateIndexValueDate(IndexON,D995)</f>
        <v>46791</v>
      </c>
      <c r="F995" s="155">
        <f>IFERROR(_xll.qlIndexFixing(IndexON,D995,TRUE,_xll.ohTrigger(RecalcTrigger,TriggerON)),NA())</f>
        <v>1.7027298506926414E-2</v>
      </c>
      <c r="H995" s="42">
        <f>_xll.qlCalendarAdvance(Calendar,$H994,B995,"f",FALSE)</f>
        <v>46791</v>
      </c>
      <c r="I995" s="139">
        <f>_xll.qlInterestRateIndexValueDate(Index1M,$H995)</f>
        <v>46793</v>
      </c>
      <c r="J995" s="144">
        <f>IFERROR(_xll.qlIndexFixing(Index1M,$H995,TRUE,_xll.ohTrigger(RecalcTrigger,Trigger1M)),NA())</f>
        <v>1.6846302876705035E-2</v>
      </c>
      <c r="K995" s="44">
        <f>IFERROR(_xll.qlIndexFixing(Index3M,H995,TRUE,_xll.ohTrigger(RecalcTrigger,Trigger3M)),NA())</f>
        <v>1.7819120795932619E-2</v>
      </c>
      <c r="L995" s="44">
        <f>IFERROR(_xll.qlIndexFixing(Index6M,$H995,TRUE,_xll.ohTrigger(RecalcTrigger,Trigger6M)),NA())</f>
        <v>1.8272638854252218E-2</v>
      </c>
      <c r="M995" s="145">
        <f>IFERROR(_xll.qlIndexFixing(Index1Y,$H995,TRUE,_xll.ohTrigger(RecalcTrigger,Trigger1Y)),NA())</f>
        <v>1.8810943483665132E-2</v>
      </c>
      <c r="N995" s="144">
        <f>IFERROR(_xll.qlIndexFixing(ONIndex1M,I995,TRUE,_xll.ohTrigger(RecalcTrigger,Trigger1M)),NA())</f>
        <v>1.6822481778868692E-2</v>
      </c>
      <c r="O995" s="44">
        <f>IFERROR(_xll.qlIndexFixing(ONIndex3M,I995,TRUE,_xll.ohTrigger(RecalcTrigger,Trigger3M)),NA())</f>
        <v>1.7725514894912919E-2</v>
      </c>
      <c r="P995" s="44">
        <f>IFERROR(_xll.qlIndexFixing(ONIndex6M,I995,TRUE,_xll.ohTrigger(RecalcTrigger,Trigger6M)),NA())</f>
        <v>1.810219080201847E-2</v>
      </c>
      <c r="Q995" s="145">
        <f>IFERROR(_xll.qlIndexFixing(ONIndex1Y,I995,TRUE,_xll.ohTrigger(RecalcTrigger,Trigger1Y)),NA())</f>
        <v>1.8562284697480891E-2</v>
      </c>
    </row>
    <row r="996" spans="2:17" x14ac:dyDescent="0.2">
      <c r="B996" s="39" t="s">
        <v>42</v>
      </c>
      <c r="D996" s="42">
        <f>_xll.qlCalendarAdvance(Calendar,$D995,B996,"f",FALSE)</f>
        <v>46798</v>
      </c>
      <c r="E996" s="139">
        <f>_xll.qlInterestRateIndexValueDate(IndexON,D996)</f>
        <v>46798</v>
      </c>
      <c r="F996" s="155">
        <f>IFERROR(_xll.qlIndexFixing(IndexON,D996,TRUE,_xll.ohTrigger(RecalcTrigger,TriggerON)),NA())</f>
        <v>1.7042313668920173E-2</v>
      </c>
      <c r="H996" s="42">
        <f>_xll.qlCalendarAdvance(Calendar,$H995,B996,"f",FALSE)</f>
        <v>46798</v>
      </c>
      <c r="I996" s="139">
        <f>_xll.qlInterestRateIndexValueDate(Index1M,$H996)</f>
        <v>46800</v>
      </c>
      <c r="J996" s="144">
        <f>IFERROR(_xll.qlIndexFixing(Index1M,$H996,TRUE,_xll.ohTrigger(RecalcTrigger,Trigger1M)),NA())</f>
        <v>1.6855261006498853E-2</v>
      </c>
      <c r="K996" s="44">
        <f>IFERROR(_xll.qlIndexFixing(Index3M,H996,TRUE,_xll.ohTrigger(RecalcTrigger,Trigger3M)),NA())</f>
        <v>1.7828374034767336E-2</v>
      </c>
      <c r="L996" s="44">
        <f>IFERROR(_xll.qlIndexFixing(Index6M,$H996,TRUE,_xll.ohTrigger(RecalcTrigger,Trigger6M)),NA())</f>
        <v>1.8279360857922391E-2</v>
      </c>
      <c r="M996" s="145">
        <f>IFERROR(_xll.qlIndexFixing(Index1Y,$H996,TRUE,_xll.ohTrigger(RecalcTrigger,Trigger1Y)),NA())</f>
        <v>1.8812933096819577E-2</v>
      </c>
      <c r="N996" s="144">
        <f>IFERROR(_xll.qlIndexFixing(ONIndex1M,I996,TRUE,_xll.ohTrigger(RecalcTrigger,Trigger1M)),NA())</f>
        <v>1.6831448001912719E-2</v>
      </c>
      <c r="O996" s="44">
        <f>IFERROR(_xll.qlIndexFixing(ONIndex3M,I996,TRUE,_xll.ohTrigger(RecalcTrigger,Trigger3M)),NA())</f>
        <v>1.7735262193481205E-2</v>
      </c>
      <c r="P996" s="44">
        <f>IFERROR(_xll.qlIndexFixing(ONIndex6M,I996,TRUE,_xll.ohTrigger(RecalcTrigger,Trigger6M)),NA())</f>
        <v>1.8109938607695497E-2</v>
      </c>
      <c r="Q996" s="145">
        <f>IFERROR(_xll.qlIndexFixing(ONIndex1Y,I996,TRUE,_xll.ohTrigger(RecalcTrigger,Trigger1Y)),NA())</f>
        <v>1.8566639023260834E-2</v>
      </c>
    </row>
    <row r="997" spans="2:17" x14ac:dyDescent="0.2">
      <c r="B997" s="39" t="s">
        <v>42</v>
      </c>
      <c r="D997" s="42">
        <f>_xll.qlCalendarAdvance(Calendar,$D996,B997,"f",FALSE)</f>
        <v>46805</v>
      </c>
      <c r="E997" s="139">
        <f>_xll.qlInterestRateIndexValueDate(IndexON,D997)</f>
        <v>46805</v>
      </c>
      <c r="F997" s="155">
        <f>IFERROR(_xll.qlIndexFixing(IndexON,D997,TRUE,_xll.ohTrigger(RecalcTrigger,TriggerON)),NA())</f>
        <v>1.7057143519227935E-2</v>
      </c>
      <c r="H997" s="42">
        <f>_xll.qlCalendarAdvance(Calendar,$H996,B997,"f",FALSE)</f>
        <v>46805</v>
      </c>
      <c r="I997" s="139">
        <f>_xll.qlInterestRateIndexValueDate(Index1M,$H997)</f>
        <v>46807</v>
      </c>
      <c r="J997" s="144">
        <f>IFERROR(_xll.qlIndexFixing(Index1M,$H997,TRUE,_xll.ohTrigger(RecalcTrigger,Trigger1M)),NA())</f>
        <v>1.6864205874572675E-2</v>
      </c>
      <c r="K997" s="44">
        <f>IFERROR(_xll.qlIndexFixing(Index3M,H997,TRUE,_xll.ohTrigger(RecalcTrigger,Trigger3M)),NA())</f>
        <v>1.7837535128743198E-2</v>
      </c>
      <c r="L997" s="44">
        <f>IFERROR(_xll.qlIndexFixing(Index6M,$H997,TRUE,_xll.ohTrigger(RecalcTrigger,Trigger6M)),NA())</f>
        <v>1.8285995449648068E-2</v>
      </c>
      <c r="M997" s="145">
        <f>IFERROR(_xll.qlIndexFixing(Index1Y,$H997,TRUE,_xll.ohTrigger(RecalcTrigger,Trigger1Y)),NA())</f>
        <v>1.8814832176176174E-2</v>
      </c>
      <c r="N997" s="144">
        <f>IFERROR(_xll.qlIndexFixing(ONIndex1M,I997,TRUE,_xll.ohTrigger(RecalcTrigger,Trigger1M)),NA())</f>
        <v>1.6840399729911582E-2</v>
      </c>
      <c r="O997" s="44">
        <f>IFERROR(_xll.qlIndexFixing(ONIndex3M,I997,TRUE,_xll.ohTrigger(RecalcTrigger,Trigger3M)),NA())</f>
        <v>1.7744916028652469E-2</v>
      </c>
      <c r="P997" s="44">
        <f>IFERROR(_xll.qlIndexFixing(ONIndex6M,I997,TRUE,_xll.ohTrigger(RecalcTrigger,Trigger6M)),NA())</f>
        <v>1.8117596045739148E-2</v>
      </c>
      <c r="Q997" s="145">
        <f>IFERROR(_xll.qlIndexFixing(ONIndex1Y,I997,TRUE,_xll.ohTrigger(RecalcTrigger,Trigger1Y)),NA())</f>
        <v>1.8570894393477033E-2</v>
      </c>
    </row>
    <row r="998" spans="2:17" x14ac:dyDescent="0.2">
      <c r="B998" s="39" t="s">
        <v>42</v>
      </c>
      <c r="D998" s="42">
        <f>_xll.qlCalendarAdvance(Calendar,$D997,B998,"f",FALSE)</f>
        <v>46812</v>
      </c>
      <c r="E998" s="139">
        <f>_xll.qlInterestRateIndexValueDate(IndexON,D998)</f>
        <v>46812</v>
      </c>
      <c r="F998" s="155">
        <f>IFERROR(_xll.qlIndexFixing(IndexON,D998,TRUE,_xll.ohTrigger(RecalcTrigger,TriggerON)),NA())</f>
        <v>1.7071787564484353E-2</v>
      </c>
      <c r="H998" s="42">
        <f>_xll.qlCalendarAdvance(Calendar,$H997,B998,"f",FALSE)</f>
        <v>46812</v>
      </c>
      <c r="I998" s="139">
        <f>_xll.qlInterestRateIndexValueDate(Index1M,$H998)</f>
        <v>46814</v>
      </c>
      <c r="J998" s="144">
        <f>IFERROR(_xll.qlIndexFixing(Index1M,$H998,TRUE,_xll.ohTrigger(RecalcTrigger,Trigger1M)),NA())</f>
        <v>1.6876235212010815E-2</v>
      </c>
      <c r="K998" s="44">
        <f>IFERROR(_xll.qlIndexFixing(Index3M,H998,TRUE,_xll.ohTrigger(RecalcTrigger,Trigger3M)),NA())</f>
        <v>1.7848747733284102E-2</v>
      </c>
      <c r="L998" s="44">
        <f>IFERROR(_xll.qlIndexFixing(Index6M,$H998,TRUE,_xll.ohTrigger(RecalcTrigger,Trigger6M)),NA())</f>
        <v>1.8296142873108979E-2</v>
      </c>
      <c r="M998" s="145">
        <f>IFERROR(_xll.qlIndexFixing(Index1Y,$H998,TRUE,_xll.ohTrigger(RecalcTrigger,Trigger1Y)),NA())</f>
        <v>1.8814965713284386E-2</v>
      </c>
      <c r="N998" s="144">
        <f>IFERROR(_xll.qlIndexFixing(ONIndex1M,I998,TRUE,_xll.ohTrigger(RecalcTrigger,Trigger1M)),NA())</f>
        <v>1.6849337834088374E-2</v>
      </c>
      <c r="O998" s="44">
        <f>IFERROR(_xll.qlIndexFixing(ONIndex3M,I998,TRUE,_xll.ohTrigger(RecalcTrigger,Trigger3M)),NA())</f>
        <v>1.7754476694511467E-2</v>
      </c>
      <c r="P998" s="44">
        <f>IFERROR(_xll.qlIndexFixing(ONIndex6M,I998,TRUE,_xll.ohTrigger(RecalcTrigger,Trigger6M)),NA())</f>
        <v>1.8125163417987977E-2</v>
      </c>
      <c r="Q998" s="145">
        <f>IFERROR(_xll.qlIndexFixing(ONIndex1Y,I998,TRUE,_xll.ohTrigger(RecalcTrigger,Trigger1Y)),NA())</f>
        <v>1.8575051099176676E-2</v>
      </c>
    </row>
    <row r="999" spans="2:17" x14ac:dyDescent="0.2">
      <c r="B999" s="39" t="s">
        <v>42</v>
      </c>
      <c r="D999" s="42">
        <f>_xll.qlCalendarAdvance(Calendar,$D998,B999,"f",FALSE)</f>
        <v>46819</v>
      </c>
      <c r="E999" s="139">
        <f>_xll.qlInterestRateIndexValueDate(IndexON,D999)</f>
        <v>46819</v>
      </c>
      <c r="F999" s="155">
        <f>IFERROR(_xll.qlIndexFixing(IndexON,D999,TRUE,_xll.ohTrigger(RecalcTrigger,TriggerON)),NA())</f>
        <v>1.7086245311723758E-2</v>
      </c>
      <c r="H999" s="42">
        <f>_xll.qlCalendarAdvance(Calendar,$H998,B999,"f",FALSE)</f>
        <v>46819</v>
      </c>
      <c r="I999" s="139">
        <f>_xll.qlInterestRateIndexValueDate(Index1M,$H999)</f>
        <v>46821</v>
      </c>
      <c r="J999" s="144">
        <f>IFERROR(_xll.qlIndexFixing(Index1M,$H999,TRUE,_xll.ohTrigger(RecalcTrigger,Trigger1M)),NA())</f>
        <v>1.6885155208217484E-2</v>
      </c>
      <c r="K999" s="44">
        <f>IFERROR(_xll.qlIndexFixing(Index3M,H999,TRUE,_xll.ohTrigger(RecalcTrigger,Trigger3M)),NA())</f>
        <v>1.7857713345530629E-2</v>
      </c>
      <c r="L999" s="44">
        <f>IFERROR(_xll.qlIndexFixing(Index6M,$H999,TRUE,_xll.ohTrigger(RecalcTrigger,Trigger6M)),NA())</f>
        <v>1.8302580490237388E-2</v>
      </c>
      <c r="M999" s="145">
        <f>IFERROR(_xll.qlIndexFixing(Index1Y,$H999,TRUE,_xll.ohTrigger(RecalcTrigger,Trigger1Y)),NA())</f>
        <v>1.8816703270911592E-2</v>
      </c>
      <c r="N999" s="144">
        <f>IFERROR(_xll.qlIndexFixing(ONIndex1M,I999,TRUE,_xll.ohTrigger(RecalcTrigger,Trigger1M)),NA())</f>
        <v>1.6858263185426381E-2</v>
      </c>
      <c r="O999" s="44">
        <f>IFERROR(_xll.qlIndexFixing(ONIndex3M,I999,TRUE,_xll.ohTrigger(RecalcTrigger,Trigger3M)),NA())</f>
        <v>1.7763944485382765E-2</v>
      </c>
      <c r="P999" s="44">
        <f>IFERROR(_xll.qlIndexFixing(ONIndex6M,I999,TRUE,_xll.ohTrigger(RecalcTrigger,Trigger6M)),NA())</f>
        <v>1.8132641026360474E-2</v>
      </c>
      <c r="Q999" s="145">
        <f>IFERROR(_xll.qlIndexFixing(ONIndex1Y,I999,TRUE,_xll.ohTrigger(RecalcTrigger,Trigger1Y)),NA())</f>
        <v>1.8579109431646756E-2</v>
      </c>
    </row>
    <row r="1000" spans="2:17" x14ac:dyDescent="0.2">
      <c r="B1000" s="39" t="s">
        <v>42</v>
      </c>
      <c r="D1000" s="42">
        <f>_xll.qlCalendarAdvance(Calendar,$D999,B1000,"f",FALSE)</f>
        <v>46826</v>
      </c>
      <c r="E1000" s="139">
        <f>_xll.qlInterestRateIndexValueDate(IndexON,D1000)</f>
        <v>46826</v>
      </c>
      <c r="F1000" s="155">
        <f>IFERROR(_xll.qlIndexFixing(IndexON,D1000,TRUE,_xll.ohTrigger(RecalcTrigger,TriggerON)),NA())</f>
        <v>1.7100516267900545E-2</v>
      </c>
      <c r="H1000" s="42">
        <f>_xll.qlCalendarAdvance(Calendar,$H999,B1000,"f",FALSE)</f>
        <v>46826</v>
      </c>
      <c r="I1000" s="139">
        <f>_xll.qlInterestRateIndexValueDate(Index1M,$H1000)</f>
        <v>46828</v>
      </c>
      <c r="J1000" s="144">
        <f>IFERROR(_xll.qlIndexFixing(Index1M,$H1000,TRUE,_xll.ohTrigger(RecalcTrigger,Trigger1M)),NA())</f>
        <v>1.6895096476619225E-2</v>
      </c>
      <c r="K1000" s="44">
        <f>IFERROR(_xll.qlIndexFixing(Index3M,H1000,TRUE,_xll.ohTrigger(RecalcTrigger,Trigger3M)),NA())</f>
        <v>1.7866587731103986E-2</v>
      </c>
      <c r="L1000" s="44">
        <f>IFERROR(_xll.qlIndexFixing(Index6M,$H1000,TRUE,_xll.ohTrigger(RecalcTrigger,Trigger6M)),NA())</f>
        <v>1.8308931676410498E-2</v>
      </c>
      <c r="M1000" s="145">
        <f>IFERROR(_xll.qlIndexFixing(Index1Y,$H1000,TRUE,_xll.ohTrigger(RecalcTrigger,Trigger1Y)),NA())</f>
        <v>1.8818352016720403E-2</v>
      </c>
      <c r="N1000" s="144">
        <f>IFERROR(_xll.qlIndexFixing(ONIndex1M,I1000,TRUE,_xll.ohTrigger(RecalcTrigger,Trigger1M)),NA())</f>
        <v>1.6867176654988825E-2</v>
      </c>
      <c r="O1000" s="44">
        <f>IFERROR(_xll.qlIndexFixing(ONIndex3M,I1000,TRUE,_xll.ohTrigger(RecalcTrigger,Trigger3M)),NA())</f>
        <v>1.7773319695431056E-2</v>
      </c>
      <c r="P1000" s="44">
        <f>IFERROR(_xll.qlIndexFixing(ONIndex6M,I1000,TRUE,_xll.ohTrigger(RecalcTrigger,Trigger6M)),NA())</f>
        <v>1.8140029172695193E-2</v>
      </c>
      <c r="Q1000" s="145">
        <f>IFERROR(_xll.qlIndexFixing(ONIndex1Y,I1000,TRUE,_xll.ohTrigger(RecalcTrigger,Trigger1Y)),NA())</f>
        <v>1.8583069682014397E-2</v>
      </c>
    </row>
    <row r="1001" spans="2:17" x14ac:dyDescent="0.2">
      <c r="B1001" s="39" t="s">
        <v>42</v>
      </c>
      <c r="D1001" s="42">
        <f>_xll.qlCalendarAdvance(Calendar,$D1000,B1001,"f",FALSE)</f>
        <v>46833</v>
      </c>
      <c r="E1001" s="139">
        <f>_xll.qlInterestRateIndexValueDate(IndexON,D1001)</f>
        <v>46833</v>
      </c>
      <c r="F1001" s="155">
        <f>IFERROR(_xll.qlIndexFixing(IndexON,D1001,TRUE,_xll.ohTrigger(RecalcTrigger,TriggerON)),NA())</f>
        <v>1.7114599939889175E-2</v>
      </c>
      <c r="H1001" s="42">
        <f>_xll.qlCalendarAdvance(Calendar,$H1000,B1001,"f",FALSE)</f>
        <v>46833</v>
      </c>
      <c r="I1001" s="139">
        <f>_xll.qlInterestRateIndexValueDate(Index1M,$H1001)</f>
        <v>46835</v>
      </c>
      <c r="J1001" s="144">
        <f>IFERROR(_xll.qlIndexFixing(Index1M,$H1001,TRUE,_xll.ohTrigger(RecalcTrigger,Trigger1M)),NA())</f>
        <v>1.690296469588709E-2</v>
      </c>
      <c r="K1001" s="44">
        <f>IFERROR(_xll.qlIndexFixing(Index3M,H1001,TRUE,_xll.ohTrigger(RecalcTrigger,Trigger3M)),NA())</f>
        <v>1.7875371184920434E-2</v>
      </c>
      <c r="L1001" s="44">
        <f>IFERROR(_xll.qlIndexFixing(Index6M,$H1001,TRUE,_xll.ohTrigger(RecalcTrigger,Trigger6M)),NA())</f>
        <v>1.8315196735450224E-2</v>
      </c>
      <c r="M1001" s="145">
        <f>IFERROR(_xll.qlIndexFixing(Index1Y,$H1001,TRUE,_xll.ohTrigger(RecalcTrigger,Trigger1Y)),NA())</f>
        <v>1.8819912585235802E-2</v>
      </c>
      <c r="N1001" s="144">
        <f>IFERROR(_xll.qlIndexFixing(ONIndex1M,I1001,TRUE,_xll.ohTrigger(RecalcTrigger,Trigger1M)),NA())</f>
        <v>1.6876079113918863E-2</v>
      </c>
      <c r="O1001" s="44">
        <f>IFERROR(_xll.qlIndexFixing(ONIndex3M,I1001,TRUE,_xll.ohTrigger(RecalcTrigger,Trigger3M)),NA())</f>
        <v>1.7782602618900967E-2</v>
      </c>
      <c r="P1001" s="44">
        <f>IFERROR(_xll.qlIndexFixing(ONIndex6M,I1001,TRUE,_xll.ohTrigger(RecalcTrigger,Trigger6M)),NA())</f>
        <v>1.8147328158590881E-2</v>
      </c>
      <c r="Q1001" s="145">
        <f>IFERROR(_xll.qlIndexFixing(ONIndex1Y,I1001,TRUE,_xll.ohTrigger(RecalcTrigger,Trigger1Y)),NA())</f>
        <v>1.8586932141646528E-2</v>
      </c>
    </row>
    <row r="1002" spans="2:17" x14ac:dyDescent="0.2">
      <c r="B1002" s="39" t="s">
        <v>42</v>
      </c>
      <c r="D1002" s="42">
        <f>_xll.qlCalendarAdvance(Calendar,$D1001,B1002,"f",FALSE)</f>
        <v>46840</v>
      </c>
      <c r="E1002" s="139">
        <f>_xll.qlInterestRateIndexValueDate(IndexON,D1002)</f>
        <v>46840</v>
      </c>
      <c r="F1002" s="155">
        <f>IFERROR(_xll.qlIndexFixing(IndexON,D1002,TRUE,_xll.ohTrigger(RecalcTrigger,TriggerON)),NA())</f>
        <v>1.7128495834404234E-2</v>
      </c>
      <c r="H1002" s="42">
        <f>_xll.qlCalendarAdvance(Calendar,$H1001,B1002,"f",FALSE)</f>
        <v>46840</v>
      </c>
      <c r="I1002" s="139">
        <f>_xll.qlInterestRateIndexValueDate(Index1M,$H1002)</f>
        <v>46842</v>
      </c>
      <c r="J1002" s="144">
        <f>IFERROR(_xll.qlIndexFixing(Index1M,$H1002,TRUE,_xll.ohTrigger(RecalcTrigger,Trigger1M)),NA())</f>
        <v>1.6908761816182012E-2</v>
      </c>
      <c r="K1002" s="44">
        <f>IFERROR(_xll.qlIndexFixing(Index3M,H1002,TRUE,_xll.ohTrigger(RecalcTrigger,Trigger3M)),NA())</f>
        <v>1.7884064001904929E-2</v>
      </c>
      <c r="L1002" s="44">
        <f>IFERROR(_xll.qlIndexFixing(Index6M,$H1002,TRUE,_xll.ohTrigger(RecalcTrigger,Trigger6M)),NA())</f>
        <v>1.8318745654414943E-2</v>
      </c>
      <c r="M1002" s="145">
        <f>IFERROR(_xll.qlIndexFixing(Index1Y,$H1002,TRUE,_xll.ohTrigger(RecalcTrigger,Trigger1Y)),NA())</f>
        <v>1.882084928878704E-2</v>
      </c>
      <c r="N1002" s="144">
        <f>IFERROR(_xll.qlIndexFixing(ONIndex1M,I1002,TRUE,_xll.ohTrigger(RecalcTrigger,Trigger1M)),NA())</f>
        <v>1.6884971433359652E-2</v>
      </c>
      <c r="O1002" s="44">
        <f>IFERROR(_xll.qlIndexFixing(ONIndex3M,I1002,TRUE,_xll.ohTrigger(RecalcTrigger,Trigger3M)),NA())</f>
        <v>1.7791793549797319E-2</v>
      </c>
      <c r="P1002" s="44">
        <f>IFERROR(_xll.qlIndexFixing(ONIndex6M,I1002,TRUE,_xll.ohTrigger(RecalcTrigger,Trigger6M)),NA())</f>
        <v>1.8154538286045963E-2</v>
      </c>
      <c r="Q1002" s="145">
        <f>IFERROR(_xll.qlIndexFixing(ONIndex1Y,I1002,TRUE,_xll.ohTrigger(RecalcTrigger,Trigger1Y)),NA())</f>
        <v>1.8590697101590337E-2</v>
      </c>
    </row>
    <row r="1003" spans="2:17" x14ac:dyDescent="0.2">
      <c r="B1003" s="39" t="s">
        <v>42</v>
      </c>
      <c r="D1003" s="42">
        <f>_xll.qlCalendarAdvance(Calendar,$D1002,B1003,"f",FALSE)</f>
        <v>46847</v>
      </c>
      <c r="E1003" s="139">
        <f>_xll.qlInterestRateIndexValueDate(IndexON,D1003)</f>
        <v>46847</v>
      </c>
      <c r="F1003" s="155">
        <f>IFERROR(_xll.qlIndexFixing(IndexON,D1003,TRUE,_xll.ohTrigger(RecalcTrigger,TriggerON)),NA())</f>
        <v>1.7142203458639926E-2</v>
      </c>
      <c r="H1003" s="42">
        <f>_xll.qlCalendarAdvance(Calendar,$H1002,B1003,"f",FALSE)</f>
        <v>46847</v>
      </c>
      <c r="I1003" s="139">
        <f>_xll.qlInterestRateIndexValueDate(Index1M,$H1003)</f>
        <v>46849</v>
      </c>
      <c r="J1003" s="144">
        <f>IFERROR(_xll.qlIndexFixing(Index1M,$H1003,TRUE,_xll.ohTrigger(RecalcTrigger,Trigger1M)),NA())</f>
        <v>1.6920739326084788E-2</v>
      </c>
      <c r="K1003" s="44">
        <f>IFERROR(_xll.qlIndexFixing(Index3M,H1003,TRUE,_xll.ohTrigger(RecalcTrigger,Trigger3M)),NA())</f>
        <v>1.7891625086647291E-2</v>
      </c>
      <c r="L1003" s="44">
        <f>IFERROR(_xll.qlIndexFixing(Index6M,$H1003,TRUE,_xll.ohTrigger(RecalcTrigger,Trigger6M)),NA())</f>
        <v>1.8324856455432931E-2</v>
      </c>
      <c r="M1003" s="145">
        <f>IFERROR(_xll.qlIndexFixing(Index1Y,$H1003,TRUE,_xll.ohTrigger(RecalcTrigger,Trigger1Y)),NA())</f>
        <v>1.8822771738685469E-2</v>
      </c>
      <c r="N1003" s="144">
        <f>IFERROR(_xll.qlIndexFixing(ONIndex1M,I1003,TRUE,_xll.ohTrigger(RecalcTrigger,Trigger1M)),NA())</f>
        <v>1.6893854484294479E-2</v>
      </c>
      <c r="O1003" s="44">
        <f>IFERROR(_xll.qlIndexFixing(ONIndex3M,I1003,TRUE,_xll.ohTrigger(RecalcTrigger,Trigger3M)),NA())</f>
        <v>1.7800892782524613E-2</v>
      </c>
      <c r="P1003" s="44">
        <f>IFERROR(_xll.qlIndexFixing(ONIndex6M,I1003,TRUE,_xll.ohTrigger(RecalcTrigger,Trigger6M)),NA())</f>
        <v>1.8161659856898993E-2</v>
      </c>
      <c r="Q1003" s="145">
        <f>IFERROR(_xll.qlIndexFixing(ONIndex1Y,I1003,TRUE,_xll.ohTrigger(RecalcTrigger,Trigger1Y)),NA())</f>
        <v>1.859436485305288E-2</v>
      </c>
    </row>
    <row r="1004" spans="2:17" x14ac:dyDescent="0.2">
      <c r="B1004" s="39" t="s">
        <v>42</v>
      </c>
      <c r="D1004" s="42">
        <f>_xll.qlCalendarAdvance(Calendar,$D1003,B1004,"f",FALSE)</f>
        <v>46854</v>
      </c>
      <c r="E1004" s="139">
        <f>_xll.qlInterestRateIndexValueDate(IndexON,D1004)</f>
        <v>46854</v>
      </c>
      <c r="F1004" s="155">
        <f>IFERROR(_xll.qlIndexFixing(IndexON,D1004,TRUE,_xll.ohTrigger(RecalcTrigger,TriggerON)),NA())</f>
        <v>1.715572231931084E-2</v>
      </c>
      <c r="H1004" s="42">
        <f>_xll.qlCalendarAdvance(Calendar,$H1003,B1004,"f",FALSE)</f>
        <v>46854</v>
      </c>
      <c r="I1004" s="139">
        <f>_xll.qlInterestRateIndexValueDate(Index1M,$H1004)</f>
        <v>46856</v>
      </c>
      <c r="J1004" s="144">
        <f>IFERROR(_xll.qlIndexFixing(Index1M,$H1004,TRUE,_xll.ohTrigger(RecalcTrigger,Trigger1M)),NA())</f>
        <v>1.6929615750462812E-2</v>
      </c>
      <c r="K1004" s="44">
        <f>IFERROR(_xll.qlIndexFixing(Index3M,H1004,TRUE,_xll.ohTrigger(RecalcTrigger,Trigger3M)),NA())</f>
        <v>1.790014346845294E-2</v>
      </c>
      <c r="L1004" s="44">
        <f>IFERROR(_xll.qlIndexFixing(Index6M,$H1004,TRUE,_xll.ohTrigger(RecalcTrigger,Trigger6M)),NA())</f>
        <v>1.8330881988414354E-2</v>
      </c>
      <c r="M1004" s="145">
        <f>IFERROR(_xll.qlIndexFixing(Index1Y,$H1004,TRUE,_xll.ohTrigger(RecalcTrigger,Trigger1Y)),NA())</f>
        <v>1.8824071602867351E-2</v>
      </c>
      <c r="N1004" s="144">
        <f>IFERROR(_xll.qlIndexFixing(ONIndex1M,I1004,TRUE,_xll.ohTrigger(RecalcTrigger,Trigger1M)),NA())</f>
        <v>1.6905263332560594E-2</v>
      </c>
      <c r="O1004" s="44">
        <f>IFERROR(_xll.qlIndexFixing(ONIndex3M,I1004,TRUE,_xll.ohTrigger(RecalcTrigger,Trigger3M)),NA())</f>
        <v>1.781245752912497E-2</v>
      </c>
      <c r="P1004" s="44">
        <f>IFERROR(_xll.qlIndexFixing(ONIndex6M,I1004,TRUE,_xll.ohTrigger(RecalcTrigger,Trigger6M)),NA())</f>
        <v>1.8170686523912849E-2</v>
      </c>
      <c r="Q1004" s="145">
        <f>IFERROR(_xll.qlIndexFixing(ONIndex1Y,I1004,TRUE,_xll.ohTrigger(RecalcTrigger,Trigger1Y)),NA())</f>
        <v>1.859893816534175E-2</v>
      </c>
    </row>
    <row r="1005" spans="2:17" x14ac:dyDescent="0.2">
      <c r="B1005" s="39" t="s">
        <v>42</v>
      </c>
      <c r="D1005" s="42">
        <f>_xll.qlCalendarAdvance(Calendar,$D1004,B1005,"f",FALSE)</f>
        <v>46861</v>
      </c>
      <c r="E1005" s="139">
        <f>_xll.qlInterestRateIndexValueDate(IndexON,D1005)</f>
        <v>46861</v>
      </c>
      <c r="F1005" s="155">
        <f>IFERROR(_xll.qlIndexFixing(IndexON,D1005,TRUE,_xll.ohTrigger(RecalcTrigger,TriggerON)),NA())</f>
        <v>1.716905192337137E-2</v>
      </c>
      <c r="H1005" s="42">
        <f>_xll.qlCalendarAdvance(Calendar,$H1004,B1005,"f",FALSE)</f>
        <v>46861</v>
      </c>
      <c r="I1005" s="139">
        <f>_xll.qlInterestRateIndexValueDate(Index1M,$H1005)</f>
        <v>46863</v>
      </c>
      <c r="J1005" s="144">
        <f>IFERROR(_xll.qlIndexFixing(Index1M,$H1005,TRUE,_xll.ohTrigger(RecalcTrigger,Trigger1M)),NA())</f>
        <v>1.6938486077475723E-2</v>
      </c>
      <c r="K1005" s="44">
        <f>IFERROR(_xll.qlIndexFixing(Index3M,H1005,TRUE,_xll.ohTrigger(RecalcTrigger,Trigger3M)),NA())</f>
        <v>1.7908572081442031E-2</v>
      </c>
      <c r="L1005" s="44">
        <f>IFERROR(_xll.qlIndexFixing(Index6M,$H1005,TRUE,_xll.ohTrigger(RecalcTrigger,Trigger6M)),NA())</f>
        <v>1.8336822557204462E-2</v>
      </c>
      <c r="M1005" s="145">
        <f>IFERROR(_xll.qlIndexFixing(Index1Y,$H1005,TRUE,_xll.ohTrigger(RecalcTrigger,Trigger1Y)),NA())</f>
        <v>1.8825285848249947E-2</v>
      </c>
      <c r="N1005" s="144">
        <f>IFERROR(_xll.qlIndexFixing(ONIndex1M,I1005,TRUE,_xll.ohTrigger(RecalcTrigger,Trigger1M)),NA())</f>
        <v>1.6911596264979067E-2</v>
      </c>
      <c r="O1005" s="44">
        <f>IFERROR(_xll.qlIndexFixing(ONIndex3M,I1005,TRUE,_xll.ohTrigger(RecalcTrigger,Trigger3M)),NA())</f>
        <v>1.7818817329970926E-2</v>
      </c>
      <c r="P1005" s="44">
        <f>IFERROR(_xll.qlIndexFixing(ONIndex6M,I1005,TRUE,_xll.ohTrigger(RecalcTrigger,Trigger6M)),NA())</f>
        <v>1.8175638535753436E-2</v>
      </c>
      <c r="Q1005" s="145">
        <f>IFERROR(_xll.qlIndexFixing(ONIndex1Y,I1005,TRUE,_xll.ohTrigger(RecalcTrigger,Trigger1Y)),NA())</f>
        <v>1.8601409895522281E-2</v>
      </c>
    </row>
    <row r="1006" spans="2:17" x14ac:dyDescent="0.2">
      <c r="B1006" s="39" t="s">
        <v>42</v>
      </c>
      <c r="D1006" s="42">
        <f>_xll.qlCalendarAdvance(Calendar,$D1005,B1006,"f",FALSE)</f>
        <v>46868</v>
      </c>
      <c r="E1006" s="139">
        <f>_xll.qlInterestRateIndexValueDate(IndexON,D1006)</f>
        <v>46868</v>
      </c>
      <c r="F1006" s="155">
        <f>IFERROR(_xll.qlIndexFixing(IndexON,D1006,TRUE,_xll.ohTrigger(RecalcTrigger,TriggerON)),NA())</f>
        <v>1.7182191777775913E-2</v>
      </c>
      <c r="H1006" s="42">
        <f>_xll.qlCalendarAdvance(Calendar,$H1005,B1006,"f",FALSE)</f>
        <v>46868</v>
      </c>
      <c r="I1006" s="139">
        <f>_xll.qlInterestRateIndexValueDate(Index1M,$H1006)</f>
        <v>46870</v>
      </c>
      <c r="J1006" s="144">
        <f>IFERROR(_xll.qlIndexFixing(Index1M,$H1006,TRUE,_xll.ohTrigger(RecalcTrigger,Trigger1M)),NA())</f>
        <v>1.6947351179468217E-2</v>
      </c>
      <c r="K1006" s="44">
        <f>IFERROR(_xll.qlIndexFixing(Index3M,H1006,TRUE,_xll.ohTrigger(RecalcTrigger,Trigger3M)),NA())</f>
        <v>1.7916911220565445E-2</v>
      </c>
      <c r="L1006" s="44">
        <f>IFERROR(_xll.qlIndexFixing(Index6M,$H1006,TRUE,_xll.ohTrigger(RecalcTrigger,Trigger6M)),NA())</f>
        <v>1.8342678465665115E-2</v>
      </c>
      <c r="M1006" s="145">
        <f>IFERROR(_xll.qlIndexFixing(Index1Y,$H1006,TRUE,_xll.ohTrigger(RecalcTrigger,Trigger1Y)),NA())</f>
        <v>1.8826415119553266E-2</v>
      </c>
      <c r="N1006" s="144">
        <f>IFERROR(_xll.qlIndexFixing(ONIndex1M,I1006,TRUE,_xll.ohTrigger(RecalcTrigger,Trigger1M)),NA())</f>
        <v>1.6921722026168595E-2</v>
      </c>
      <c r="O1006" s="44">
        <f>IFERROR(_xll.qlIndexFixing(ONIndex3M,I1006,TRUE,_xll.ohTrigger(RecalcTrigger,Trigger3M)),NA())</f>
        <v>1.7828896680045503E-2</v>
      </c>
      <c r="P1006" s="44">
        <f>IFERROR(_xll.qlIndexFixing(ONIndex6M,I1006,TRUE,_xll.ohTrigger(RecalcTrigger,Trigger6M)),NA())</f>
        <v>1.8183468783163903E-2</v>
      </c>
      <c r="Q1006" s="145">
        <f>IFERROR(_xll.qlIndexFixing(ONIndex1Y,I1006,TRUE,_xll.ohTrigger(RecalcTrigger,Trigger1Y)),NA())</f>
        <v>1.8605262475217543E-2</v>
      </c>
    </row>
    <row r="1007" spans="2:17" x14ac:dyDescent="0.2">
      <c r="B1007" s="39" t="s">
        <v>42</v>
      </c>
      <c r="D1007" s="42">
        <f>_xll.qlCalendarAdvance(Calendar,$D1006,B1007,"f",FALSE)</f>
        <v>46875</v>
      </c>
      <c r="E1007" s="139">
        <f>_xll.qlInterestRateIndexValueDate(IndexON,D1007)</f>
        <v>46875</v>
      </c>
      <c r="F1007" s="155">
        <f>IFERROR(_xll.qlIndexFixing(IndexON,D1007,TRUE,_xll.ohTrigger(RecalcTrigger,TriggerON)),NA())</f>
        <v>1.7195141389239055E-2</v>
      </c>
      <c r="H1007" s="42">
        <f>_xll.qlCalendarAdvance(Calendar,$H1006,B1007,"f",FALSE)</f>
        <v>46875</v>
      </c>
      <c r="I1007" s="139">
        <f>_xll.qlInterestRateIndexValueDate(Index1M,$H1007)</f>
        <v>46877</v>
      </c>
      <c r="J1007" s="144">
        <f>IFERROR(_xll.qlIndexFixing(Index1M,$H1007,TRUE,_xll.ohTrigger(RecalcTrigger,Trigger1M)),NA())</f>
        <v>1.6956211928782494E-2</v>
      </c>
      <c r="K1007" s="44">
        <f>IFERROR(_xll.qlIndexFixing(Index3M,H1007,TRUE,_xll.ohTrigger(RecalcTrigger,Trigger3M)),NA())</f>
        <v>1.7926178857348828E-2</v>
      </c>
      <c r="L1007" s="44">
        <f>IFERROR(_xll.qlIndexFixing(Index6M,$H1007,TRUE,_xll.ohTrigger(RecalcTrigger,Trigger6M)),NA())</f>
        <v>1.8350995435878766E-2</v>
      </c>
      <c r="M1007" s="145">
        <f>IFERROR(_xll.qlIndexFixing(Index1Y,$H1007,TRUE,_xll.ohTrigger(RecalcTrigger,Trigger1Y)),NA())</f>
        <v>1.8827460063534251E-2</v>
      </c>
      <c r="N1007" s="144">
        <f>IFERROR(_xll.qlIndexFixing(ONIndex1M,I1007,TRUE,_xll.ohTrigger(RecalcTrigger,Trigger1M)),NA())</f>
        <v>1.6929311424718207E-2</v>
      </c>
      <c r="O1007" s="44">
        <f>IFERROR(_xll.qlIndexFixing(ONIndex3M,I1007,TRUE,_xll.ohTrigger(RecalcTrigger,Trigger3M)),NA())</f>
        <v>1.7836378614877191E-2</v>
      </c>
      <c r="P1007" s="44">
        <f>IFERROR(_xll.qlIndexFixing(ONIndex6M,I1007,TRUE,_xll.ohTrigger(RecalcTrigger,Trigger6M)),NA())</f>
        <v>1.8189266610022514E-2</v>
      </c>
      <c r="Q1007" s="145">
        <f>IFERROR(_xll.qlIndexFixing(ONIndex1Y,I1007,TRUE,_xll.ohTrigger(RecalcTrigger,Trigger1Y)),NA())</f>
        <v>1.8608069598711197E-2</v>
      </c>
    </row>
    <row r="1008" spans="2:17" x14ac:dyDescent="0.2">
      <c r="B1008" s="39" t="s">
        <v>42</v>
      </c>
      <c r="D1008" s="42">
        <f>_xll.qlCalendarAdvance(Calendar,$D1007,B1008,"f",FALSE)</f>
        <v>46882</v>
      </c>
      <c r="E1008" s="139">
        <f>_xll.qlInterestRateIndexValueDate(IndexON,D1008)</f>
        <v>46882</v>
      </c>
      <c r="F1008" s="155">
        <f>IFERROR(_xll.qlIndexFixing(IndexON,D1008,TRUE,_xll.ohTrigger(RecalcTrigger,TriggerON)),NA())</f>
        <v>1.7207900264955001E-2</v>
      </c>
      <c r="H1008" s="42">
        <f>_xll.qlCalendarAdvance(Calendar,$H1007,B1008,"f",FALSE)</f>
        <v>46882</v>
      </c>
      <c r="I1008" s="139">
        <f>_xll.qlInterestRateIndexValueDate(Index1M,$H1008)</f>
        <v>46884</v>
      </c>
      <c r="J1008" s="144">
        <f>IFERROR(_xll.qlIndexFixing(Index1M,$H1008,TRUE,_xll.ohTrigger(RecalcTrigger,Trigger1M)),NA())</f>
        <v>1.6965069197760752E-2</v>
      </c>
      <c r="K1008" s="44">
        <f>IFERROR(_xll.qlIndexFixing(Index3M,H1008,TRUE,_xll.ohTrigger(RecalcTrigger,Trigger3M)),NA())</f>
        <v>1.7934334047265243E-2</v>
      </c>
      <c r="L1008" s="44">
        <f>IFERROR(_xll.qlIndexFixing(Index6M,$H1008,TRUE,_xll.ohTrigger(RecalcTrigger,Trigger6M)),NA())</f>
        <v>1.8356666113291994E-2</v>
      </c>
      <c r="M1008" s="145">
        <f>IFERROR(_xll.qlIndexFixing(Index1Y,$H1008,TRUE,_xll.ohTrigger(RecalcTrigger,Trigger1Y)),NA())</f>
        <v>1.8828421328986805E-2</v>
      </c>
      <c r="N1008" s="144">
        <f>IFERROR(_xll.qlIndexFixing(ONIndex1M,I1008,TRUE,_xll.ohTrigger(RecalcTrigger,Trigger1M)),NA())</f>
        <v>1.6938161199551161E-2</v>
      </c>
      <c r="O1008" s="44">
        <f>IFERROR(_xll.qlIndexFixing(ONIndex3M,I1008,TRUE,_xll.ohTrigger(RecalcTrigger,Trigger3M)),NA())</f>
        <v>1.784502376930952E-2</v>
      </c>
      <c r="P1008" s="44">
        <f>IFERROR(_xll.qlIndexFixing(ONIndex6M,I1008,TRUE,_xll.ohTrigger(RecalcTrigger,Trigger6M)),NA())</f>
        <v>1.8195949924804111E-2</v>
      </c>
      <c r="Q1008" s="145">
        <f>IFERROR(_xll.qlIndexFixing(ONIndex1Y,I1008,TRUE,_xll.ohTrigger(RecalcTrigger,Trigger1Y)),NA())</f>
        <v>1.8611255676033167E-2</v>
      </c>
    </row>
    <row r="1009" spans="2:17" x14ac:dyDescent="0.2">
      <c r="B1009" s="39" t="s">
        <v>42</v>
      </c>
      <c r="D1009" s="42">
        <f>_xll.qlCalendarAdvance(Calendar,$D1008,B1009,"f",FALSE)</f>
        <v>46889</v>
      </c>
      <c r="E1009" s="139">
        <f>_xll.qlInterestRateIndexValueDate(IndexON,D1009)</f>
        <v>46889</v>
      </c>
      <c r="F1009" s="155">
        <f>IFERROR(_xll.qlIndexFixing(IndexON,D1009,TRUE,_xll.ohTrigger(RecalcTrigger,TriggerON)),NA())</f>
        <v>1.7220467911558401E-2</v>
      </c>
      <c r="H1009" s="42">
        <f>_xll.qlCalendarAdvance(Calendar,$H1008,B1009,"f",FALSE)</f>
        <v>46889</v>
      </c>
      <c r="I1009" s="139">
        <f>_xll.qlInterestRateIndexValueDate(Index1M,$H1009)</f>
        <v>46891</v>
      </c>
      <c r="J1009" s="144">
        <f>IFERROR(_xll.qlIndexFixing(Index1M,$H1009,TRUE,_xll.ohTrigger(RecalcTrigger,Trigger1M)),NA())</f>
        <v>1.6973923858752682E-2</v>
      </c>
      <c r="K1009" s="44">
        <f>IFERROR(_xll.qlIndexFixing(Index3M,H1009,TRUE,_xll.ohTrigger(RecalcTrigger,Trigger3M)),NA())</f>
        <v>1.794240066507027E-2</v>
      </c>
      <c r="L1009" s="44">
        <f>IFERROR(_xll.qlIndexFixing(Index6M,$H1009,TRUE,_xll.ohTrigger(RecalcTrigger,Trigger6M)),NA())</f>
        <v>1.8362253094693384E-2</v>
      </c>
      <c r="M1009" s="145">
        <f>IFERROR(_xll.qlIndexFixing(Index1Y,$H1009,TRUE,_xll.ohTrigger(RecalcTrigger,Trigger1Y)),NA())</f>
        <v>1.8829299566740669E-2</v>
      </c>
      <c r="N1009" s="144">
        <f>IFERROR(_xll.qlIndexFixing(ONIndex1M,I1009,TRUE,_xll.ohTrigger(RecalcTrigger,Trigger1M)),NA())</f>
        <v>1.6947006932337416E-2</v>
      </c>
      <c r="O1009" s="44">
        <f>IFERROR(_xll.qlIndexFixing(ONIndex3M,I1009,TRUE,_xll.ohTrigger(RecalcTrigger,Trigger3M)),NA())</f>
        <v>1.785357899072082E-2</v>
      </c>
      <c r="P1009" s="44">
        <f>IFERROR(_xll.qlIndexFixing(ONIndex6M,I1009,TRUE,_xll.ohTrigger(RecalcTrigger,Trigger6M)),NA())</f>
        <v>1.8202546493935046E-2</v>
      </c>
      <c r="Q1009" s="145">
        <f>IFERROR(_xll.qlIndexFixing(ONIndex1Y,I1009,TRUE,_xll.ohTrigger(RecalcTrigger,Trigger1Y)),NA())</f>
        <v>1.8614346292116224E-2</v>
      </c>
    </row>
    <row r="1010" spans="2:17" x14ac:dyDescent="0.2">
      <c r="B1010" s="39" t="s">
        <v>42</v>
      </c>
      <c r="D1010" s="42">
        <f>_xll.qlCalendarAdvance(Calendar,$D1009,B1010,"f",FALSE)</f>
        <v>46896</v>
      </c>
      <c r="E1010" s="139">
        <f>_xll.qlInterestRateIndexValueDate(IndexON,D1010)</f>
        <v>46896</v>
      </c>
      <c r="F1010" s="155">
        <f>IFERROR(_xll.qlIndexFixing(IndexON,D1010,TRUE,_xll.ohTrigger(RecalcTrigger,TriggerON)),NA())</f>
        <v>1.7232843836163525E-2</v>
      </c>
      <c r="H1010" s="42">
        <f>_xll.qlCalendarAdvance(Calendar,$H1009,B1010,"f",FALSE)</f>
        <v>46896</v>
      </c>
      <c r="I1010" s="139">
        <f>_xll.qlInterestRateIndexValueDate(Index1M,$H1010)</f>
        <v>46898</v>
      </c>
      <c r="J1010" s="144">
        <f>IFERROR(_xll.qlIndexFixing(Index1M,$H1010,TRUE,_xll.ohTrigger(RecalcTrigger,Trigger1M)),NA())</f>
        <v>1.6982776784115472E-2</v>
      </c>
      <c r="K1010" s="44">
        <f>IFERROR(_xll.qlIndexFixing(Index3M,H1010,TRUE,_xll.ohTrigger(RecalcTrigger,Trigger3M)),NA())</f>
        <v>1.7950379005761855E-2</v>
      </c>
      <c r="L1010" s="44">
        <f>IFERROR(_xll.qlIndexFixing(Index6M,$H1010,TRUE,_xll.ohTrigger(RecalcTrigger,Trigger6M)),NA())</f>
        <v>1.8367756684039362E-2</v>
      </c>
      <c r="M1010" s="145">
        <f>IFERROR(_xll.qlIndexFixing(Index1Y,$H1010,TRUE,_xll.ohTrigger(RecalcTrigger,Trigger1Y)),NA())</f>
        <v>1.8830095429661877E-2</v>
      </c>
      <c r="N1010" s="144">
        <f>IFERROR(_xll.qlIndexFixing(ONIndex1M,I1010,TRUE,_xll.ohTrigger(RecalcTrigger,Trigger1M)),NA())</f>
        <v>1.6955849494220132E-2</v>
      </c>
      <c r="O1010" s="44">
        <f>IFERROR(_xll.qlIndexFixing(ONIndex3M,I1010,TRUE,_xll.ohTrigger(RecalcTrigger,Trigger3M)),NA())</f>
        <v>1.7862044573195845E-2</v>
      </c>
      <c r="P1010" s="44">
        <f>IFERROR(_xll.qlIndexFixing(ONIndex6M,I1010,TRUE,_xll.ohTrigger(RecalcTrigger,Trigger6M)),NA())</f>
        <v>1.8209056619094E-2</v>
      </c>
      <c r="Q1010" s="145">
        <f>IFERROR(_xll.qlIndexFixing(ONIndex1Y,I1010,TRUE,_xll.ohTrigger(RecalcTrigger,Trigger1Y)),NA())</f>
        <v>1.8617341738167426E-2</v>
      </c>
    </row>
    <row r="1011" spans="2:17" x14ac:dyDescent="0.2">
      <c r="B1011" s="39" t="s">
        <v>42</v>
      </c>
      <c r="D1011" s="42">
        <f>_xll.qlCalendarAdvance(Calendar,$D1010,B1011,"f",FALSE)</f>
        <v>46903</v>
      </c>
      <c r="E1011" s="139">
        <f>_xll.qlInterestRateIndexValueDate(IndexON,D1011)</f>
        <v>46903</v>
      </c>
      <c r="F1011" s="155">
        <f>IFERROR(_xll.qlIndexFixing(IndexON,D1011,TRUE,_xll.ohTrigger(RecalcTrigger,TriggerON)),NA())</f>
        <v>1.7245027545564895E-2</v>
      </c>
      <c r="H1011" s="42">
        <f>_xll.qlCalendarAdvance(Calendar,$H1010,B1011,"f",FALSE)</f>
        <v>46903</v>
      </c>
      <c r="I1011" s="139">
        <f>_xll.qlInterestRateIndexValueDate(Index1M,$H1011)</f>
        <v>46905</v>
      </c>
      <c r="J1011" s="144">
        <f>IFERROR(_xll.qlIndexFixing(Index1M,$H1011,TRUE,_xll.ohTrigger(RecalcTrigger,Trigger1M)),NA())</f>
        <v>1.6991628846193818E-2</v>
      </c>
      <c r="K1011" s="44">
        <f>IFERROR(_xll.qlIndexFixing(Index3M,H1011,TRUE,_xll.ohTrigger(RecalcTrigger,Trigger3M)),NA())</f>
        <v>1.7958269364340539E-2</v>
      </c>
      <c r="L1011" s="44">
        <f>IFERROR(_xll.qlIndexFixing(Index6M,$H1011,TRUE,_xll.ohTrigger(RecalcTrigger,Trigger6M)),NA())</f>
        <v>1.8370698739166358E-2</v>
      </c>
      <c r="M1011" s="145">
        <f>IFERROR(_xll.qlIndexFixing(Index1Y,$H1011,TRUE,_xll.ohTrigger(RecalcTrigger,Trigger1Y)),NA())</f>
        <v>1.8830809572651444E-2</v>
      </c>
      <c r="N1011" s="144">
        <f>IFERROR(_xll.qlIndexFixing(ONIndex1M,I1011,TRUE,_xll.ohTrigger(RecalcTrigger,Trigger1M)),NA())</f>
        <v>1.696468975626253E-2</v>
      </c>
      <c r="O1011" s="44">
        <f>IFERROR(_xll.qlIndexFixing(ONIndex3M,I1011,TRUE,_xll.ohTrigger(RecalcTrigger,Trigger3M)),NA())</f>
        <v>1.7870420811059162E-2</v>
      </c>
      <c r="P1011" s="44">
        <f>IFERROR(_xll.qlIndexFixing(ONIndex6M,I1011,TRUE,_xll.ohTrigger(RecalcTrigger,Trigger6M)),NA())</f>
        <v>1.8215480602199463E-2</v>
      </c>
      <c r="Q1011" s="145">
        <f>IFERROR(_xll.qlIndexFixing(ONIndex1Y,I1011,TRUE,_xll.ohTrigger(RecalcTrigger,Trigger1Y)),NA())</f>
        <v>1.8620242305313894E-2</v>
      </c>
    </row>
    <row r="1012" spans="2:17" x14ac:dyDescent="0.2">
      <c r="B1012" s="39" t="s">
        <v>42</v>
      </c>
      <c r="D1012" s="42">
        <f>_xll.qlCalendarAdvance(Calendar,$D1011,B1012,"f",FALSE)</f>
        <v>46910</v>
      </c>
      <c r="E1012" s="139">
        <f>_xll.qlInterestRateIndexValueDate(IndexON,D1012)</f>
        <v>46910</v>
      </c>
      <c r="F1012" s="155">
        <f>IFERROR(_xll.qlIndexFixing(IndexON,D1012,TRUE,_xll.ohTrigger(RecalcTrigger,TriggerON)),NA())</f>
        <v>1.7257018546636971E-2</v>
      </c>
      <c r="H1012" s="42">
        <f>_xll.qlCalendarAdvance(Calendar,$H1011,B1012,"f",FALSE)</f>
        <v>46910</v>
      </c>
      <c r="I1012" s="139">
        <f>_xll.qlInterestRateIndexValueDate(Index1M,$H1012)</f>
        <v>46912</v>
      </c>
      <c r="J1012" s="144">
        <f>IFERROR(_xll.qlIndexFixing(Index1M,$H1012,TRUE,_xll.ohTrigger(RecalcTrigger,Trigger1M)),NA())</f>
        <v>1.7000480917357397E-2</v>
      </c>
      <c r="K1012" s="44">
        <f>IFERROR(_xll.qlIndexFixing(Index3M,H1012,TRUE,_xll.ohTrigger(RecalcTrigger,Trigger3M)),NA())</f>
        <v>1.7966072035817297E-2</v>
      </c>
      <c r="L1012" s="44">
        <f>IFERROR(_xll.qlIndexFixing(Index6M,$H1012,TRUE,_xll.ohTrigger(RecalcTrigger,Trigger6M)),NA())</f>
        <v>1.8376053067531956E-2</v>
      </c>
      <c r="M1012" s="145">
        <f>IFERROR(_xll.qlIndexFixing(Index1Y,$H1012,TRUE,_xll.ohTrigger(RecalcTrigger,Trigger1Y)),NA())</f>
        <v>1.8831442652645133E-2</v>
      </c>
      <c r="N1012" s="144">
        <f>IFERROR(_xll.qlIndexFixing(ONIndex1M,I1012,TRUE,_xll.ohTrigger(RecalcTrigger,Trigger1M)),NA())</f>
        <v>1.6973528589607767E-2</v>
      </c>
      <c r="O1012" s="44">
        <f>IFERROR(_xll.qlIndexFixing(ONIndex3M,I1012,TRUE,_xll.ohTrigger(RecalcTrigger,Trigger3M)),NA())</f>
        <v>1.7878707998475463E-2</v>
      </c>
      <c r="P1012" s="44">
        <f>IFERROR(_xll.qlIndexFixing(ONIndex6M,I1012,TRUE,_xll.ohTrigger(RecalcTrigger,Trigger6M)),NA())</f>
        <v>1.822181874508999E-2</v>
      </c>
      <c r="Q1012" s="145">
        <f>IFERROR(_xll.qlIndexFixing(ONIndex1Y,I1012,TRUE,_xll.ohTrigger(RecalcTrigger,Trigger1Y)),NA())</f>
        <v>1.8623048284922561E-2</v>
      </c>
    </row>
    <row r="1013" spans="2:17" x14ac:dyDescent="0.2">
      <c r="B1013" s="39" t="s">
        <v>42</v>
      </c>
      <c r="D1013" s="42">
        <f>_xll.qlCalendarAdvance(Calendar,$D1012,B1013,"f",FALSE)</f>
        <v>46917</v>
      </c>
      <c r="E1013" s="139">
        <f>_xll.qlInterestRateIndexValueDate(IndexON,D1013)</f>
        <v>46917</v>
      </c>
      <c r="F1013" s="155">
        <f>IFERROR(_xll.qlIndexFixing(IndexON,D1013,TRUE,_xll.ohTrigger(RecalcTrigger,TriggerON)),NA())</f>
        <v>1.7268816346414084E-2</v>
      </c>
      <c r="H1013" s="42">
        <f>_xll.qlCalendarAdvance(Calendar,$H1012,B1013,"f",FALSE)</f>
        <v>46917</v>
      </c>
      <c r="I1013" s="139">
        <f>_xll.qlInterestRateIndexValueDate(Index1M,$H1013)</f>
        <v>46919</v>
      </c>
      <c r="J1013" s="144">
        <f>IFERROR(_xll.qlIndexFixing(Index1M,$H1013,TRUE,_xll.ohTrigger(RecalcTrigger,Trigger1M)),NA())</f>
        <v>1.70093338699559E-2</v>
      </c>
      <c r="K1013" s="44">
        <f>IFERROR(_xll.qlIndexFixing(Index3M,H1013,TRUE,_xll.ohTrigger(RecalcTrigger,Trigger3M)),NA())</f>
        <v>1.7973787315211789E-2</v>
      </c>
      <c r="L1013" s="44">
        <f>IFERROR(_xll.qlIndexFixing(Index6M,$H1013,TRUE,_xll.ohTrigger(RecalcTrigger,Trigger6M)),NA())</f>
        <v>1.8381324862992893E-2</v>
      </c>
      <c r="M1013" s="145">
        <f>IFERROR(_xll.qlIndexFixing(Index1Y,$H1013,TRUE,_xll.ohTrigger(RecalcTrigger,Trigger1Y)),NA())</f>
        <v>1.8831995328613026E-2</v>
      </c>
      <c r="N1013" s="144">
        <f>IFERROR(_xll.qlIndexFixing(ONIndex1M,I1013,TRUE,_xll.ohTrigger(RecalcTrigger,Trigger1M)),NA())</f>
        <v>1.6982366865319065E-2</v>
      </c>
      <c r="O1013" s="44">
        <f>IFERROR(_xll.qlIndexFixing(ONIndex3M,I1013,TRUE,_xll.ohTrigger(RecalcTrigger,Trigger3M)),NA())</f>
        <v>1.7886906429609439E-2</v>
      </c>
      <c r="P1013" s="44">
        <f>IFERROR(_xll.qlIndexFixing(ONIndex6M,I1013,TRUE,_xll.ohTrigger(RecalcTrigger,Trigger6M)),NA())</f>
        <v>1.8228071349444264E-2</v>
      </c>
      <c r="Q1013" s="145">
        <f>IFERROR(_xll.qlIndexFixing(ONIndex1Y,I1013,TRUE,_xll.ohTrigger(RecalcTrigger,Trigger1Y)),NA())</f>
        <v>1.8625759967960676E-2</v>
      </c>
    </row>
    <row r="1014" spans="2:17" x14ac:dyDescent="0.2">
      <c r="B1014" s="39" t="s">
        <v>42</v>
      </c>
      <c r="D1014" s="42">
        <f>_xll.qlCalendarAdvance(Calendar,$D1013,B1014,"f",FALSE)</f>
        <v>46924</v>
      </c>
      <c r="E1014" s="139">
        <f>_xll.qlInterestRateIndexValueDate(IndexON,D1014)</f>
        <v>46924</v>
      </c>
      <c r="F1014" s="155">
        <f>IFERROR(_xll.qlIndexFixing(IndexON,D1014,TRUE,_xll.ohTrigger(RecalcTrigger,TriggerON)),NA())</f>
        <v>1.7280420451690759E-2</v>
      </c>
      <c r="H1014" s="42">
        <f>_xll.qlCalendarAdvance(Calendar,$H1013,B1014,"f",FALSE)</f>
        <v>46924</v>
      </c>
      <c r="I1014" s="139">
        <f>_xll.qlInterestRateIndexValueDate(Index1M,$H1014)</f>
        <v>46926</v>
      </c>
      <c r="J1014" s="144">
        <f>IFERROR(_xll.qlIndexFixing(Index1M,$H1014,TRUE,_xll.ohTrigger(RecalcTrigger,Trigger1M)),NA())</f>
        <v>1.701818857635401E-2</v>
      </c>
      <c r="K1014" s="44">
        <f>IFERROR(_xll.qlIndexFixing(Index3M,H1014,TRUE,_xll.ohTrigger(RecalcTrigger,Trigger3M)),NA())</f>
        <v>1.7981415497553228E-2</v>
      </c>
      <c r="L1014" s="44">
        <f>IFERROR(_xll.qlIndexFixing(Index6M,$H1014,TRUE,_xll.ohTrigger(RecalcTrigger,Trigger6M)),NA())</f>
        <v>1.8386514429522403E-2</v>
      </c>
      <c r="M1014" s="145">
        <f>IFERROR(_xll.qlIndexFixing(Index1Y,$H1014,TRUE,_xll.ohTrigger(RecalcTrigger,Trigger1Y)),NA())</f>
        <v>1.8832468261558436E-2</v>
      </c>
      <c r="N1014" s="144">
        <f>IFERROR(_xll.qlIndexFixing(ONIndex1M,I1014,TRUE,_xll.ohTrigger(RecalcTrigger,Trigger1M)),NA())</f>
        <v>1.6991205454459646E-2</v>
      </c>
      <c r="O1014" s="44">
        <f>IFERROR(_xll.qlIndexFixing(ONIndex3M,I1014,TRUE,_xll.ohTrigger(RecalcTrigger,Trigger3M)),NA())</f>
        <v>1.7895016398705721E-2</v>
      </c>
      <c r="P1014" s="44">
        <f>IFERROR(_xll.qlIndexFixing(ONIndex6M,I1014,TRUE,_xll.ohTrigger(RecalcTrigger,Trigger6M)),NA())</f>
        <v>1.8234238717180773E-2</v>
      </c>
      <c r="Q1014" s="145">
        <f>IFERROR(_xll.qlIndexFixing(ONIndex1Y,I1014,TRUE,_xll.ohTrigger(RecalcTrigger,Trigger1Y)),NA())</f>
        <v>1.8628377645875105E-2</v>
      </c>
    </row>
    <row r="1015" spans="2:17" x14ac:dyDescent="0.2">
      <c r="B1015" s="39" t="s">
        <v>42</v>
      </c>
      <c r="D1015" s="42">
        <f>_xll.qlCalendarAdvance(Calendar,$D1014,B1015,"f",FALSE)</f>
        <v>46931</v>
      </c>
      <c r="E1015" s="139">
        <f>_xll.qlInterestRateIndexValueDate(IndexON,D1015)</f>
        <v>46931</v>
      </c>
      <c r="F1015" s="155">
        <f>IFERROR(_xll.qlIndexFixing(IndexON,D1015,TRUE,_xll.ohTrigger(RecalcTrigger,TriggerON)),NA())</f>
        <v>1.729183036942139E-2</v>
      </c>
      <c r="H1015" s="42">
        <f>_xll.qlCalendarAdvance(Calendar,$H1014,B1015,"f",FALSE)</f>
        <v>46931</v>
      </c>
      <c r="I1015" s="139">
        <f>_xll.qlInterestRateIndexValueDate(Index1M,$H1015)</f>
        <v>46933</v>
      </c>
      <c r="J1015" s="144">
        <f>IFERROR(_xll.qlIndexFixing(Index1M,$H1015,TRUE,_xll.ohTrigger(RecalcTrigger,Trigger1M)),NA())</f>
        <v>1.7027045908918903E-2</v>
      </c>
      <c r="K1015" s="44">
        <f>IFERROR(_xll.qlIndexFixing(Index3M,H1015,TRUE,_xll.ohTrigger(RecalcTrigger,Trigger3M)),NA())</f>
        <v>1.7988956877874319E-2</v>
      </c>
      <c r="L1015" s="44">
        <f>IFERROR(_xll.qlIndexFixing(Index6M,$H1015,TRUE,_xll.ohTrigger(RecalcTrigger,Trigger6M)),NA())</f>
        <v>1.8391621994696704E-2</v>
      </c>
      <c r="M1015" s="145">
        <f>IFERROR(_xll.qlIndexFixing(Index1Y,$H1015,TRUE,_xll.ohTrigger(RecalcTrigger,Trigger1Y)),NA())</f>
        <v>1.8832862114518324E-2</v>
      </c>
      <c r="N1015" s="144">
        <f>IFERROR(_xll.qlIndexFixing(ONIndex1M,I1015,TRUE,_xll.ohTrigger(RecalcTrigger,Trigger1M)),NA())</f>
        <v>1.7000045228172667E-2</v>
      </c>
      <c r="O1015" s="44">
        <f>IFERROR(_xll.qlIndexFixing(ONIndex3M,I1015,TRUE,_xll.ohTrigger(RecalcTrigger,Trigger3M)),NA())</f>
        <v>1.7903038199929E-2</v>
      </c>
      <c r="P1015" s="44">
        <f>IFERROR(_xll.qlIndexFixing(ONIndex6M,I1015,TRUE,_xll.ohTrigger(RecalcTrigger,Trigger6M)),NA())</f>
        <v>1.8240321150138072E-2</v>
      </c>
      <c r="Q1015" s="145">
        <f>IFERROR(_xll.qlIndexFixing(ONIndex1Y,I1015,TRUE,_xll.ohTrigger(RecalcTrigger,Trigger1Y)),NA())</f>
        <v>1.8630901609792971E-2</v>
      </c>
    </row>
    <row r="1016" spans="2:17" x14ac:dyDescent="0.2">
      <c r="B1016" s="39" t="s">
        <v>42</v>
      </c>
      <c r="D1016" s="42">
        <f>_xll.qlCalendarAdvance(Calendar,$D1015,B1016,"f",FALSE)</f>
        <v>46938</v>
      </c>
      <c r="E1016" s="139">
        <f>_xll.qlInterestRateIndexValueDate(IndexON,D1016)</f>
        <v>46938</v>
      </c>
      <c r="F1016" s="155">
        <f>IFERROR(_xll.qlIndexFixing(IndexON,D1016,TRUE,_xll.ohTrigger(RecalcTrigger,TriggerON)),NA())</f>
        <v>1.7303045606560374E-2</v>
      </c>
      <c r="H1016" s="42">
        <f>_xll.qlCalendarAdvance(Calendar,$H1015,B1016,"f",FALSE)</f>
        <v>46938</v>
      </c>
      <c r="I1016" s="139">
        <f>_xll.qlInterestRateIndexValueDate(Index1M,$H1016)</f>
        <v>46940</v>
      </c>
      <c r="J1016" s="144">
        <f>IFERROR(_xll.qlIndexFixing(Index1M,$H1016,TRUE,_xll.ohTrigger(RecalcTrigger,Trigger1M)),NA())</f>
        <v>1.7035906740017759E-2</v>
      </c>
      <c r="K1016" s="44">
        <f>IFERROR(_xll.qlIndexFixing(Index3M,H1016,TRUE,_xll.ohTrigger(RecalcTrigger,Trigger3M)),NA())</f>
        <v>1.799641175122078E-2</v>
      </c>
      <c r="L1016" s="44">
        <f>IFERROR(_xll.qlIndexFixing(Index6M,$H1016,TRUE,_xll.ohTrigger(RecalcTrigger,Trigger6M)),NA())</f>
        <v>1.8399042930803838E-2</v>
      </c>
      <c r="M1016" s="145">
        <f>IFERROR(_xll.qlIndexFixing(Index1Y,$H1016,TRUE,_xll.ohTrigger(RecalcTrigger,Trigger1Y)),NA())</f>
        <v>1.8833177552561791E-2</v>
      </c>
      <c r="N1016" s="144">
        <f>IFERROR(_xll.qlIndexFixing(ONIndex1M,I1016,TRUE,_xll.ohTrigger(RecalcTrigger,Trigger1M)),NA())</f>
        <v>1.7008887057441413E-2</v>
      </c>
      <c r="O1016" s="44">
        <f>IFERROR(_xll.qlIndexFixing(ONIndex3M,I1016,TRUE,_xll.ohTrigger(RecalcTrigger,Trigger3M)),NA())</f>
        <v>1.7910972127523905E-2</v>
      </c>
      <c r="P1016" s="44">
        <f>IFERROR(_xll.qlIndexFixing(ONIndex6M,I1016,TRUE,_xll.ohTrigger(RecalcTrigger,Trigger6M)),NA())</f>
        <v>1.8246318949994844E-2</v>
      </c>
      <c r="Q1016" s="145">
        <f>IFERROR(_xll.qlIndexFixing(ONIndex1Y,I1016,TRUE,_xll.ohTrigger(RecalcTrigger,Trigger1Y)),NA())</f>
        <v>1.8633332150841397E-2</v>
      </c>
    </row>
    <row r="1017" spans="2:17" x14ac:dyDescent="0.2">
      <c r="B1017" s="39" t="s">
        <v>42</v>
      </c>
      <c r="D1017" s="42">
        <f>_xll.qlCalendarAdvance(Calendar,$D1016,B1017,"f",FALSE)</f>
        <v>46945</v>
      </c>
      <c r="E1017" s="139">
        <f>_xll.qlInterestRateIndexValueDate(IndexON,D1017)</f>
        <v>46945</v>
      </c>
      <c r="F1017" s="155">
        <f>IFERROR(_xll.qlIndexFixing(IndexON,D1017,TRUE,_xll.ohTrigger(RecalcTrigger,TriggerON)),NA())</f>
        <v>1.7314065669822298E-2</v>
      </c>
      <c r="H1017" s="42">
        <f>_xll.qlCalendarAdvance(Calendar,$H1016,B1017,"f",FALSE)</f>
        <v>46945</v>
      </c>
      <c r="I1017" s="139">
        <f>_xll.qlInterestRateIndexValueDate(Index1M,$H1017)</f>
        <v>46947</v>
      </c>
      <c r="J1017" s="144">
        <f>IFERROR(_xll.qlIndexFixing(Index1M,$H1017,TRUE,_xll.ohTrigger(RecalcTrigger,Trigger1M)),NA())</f>
        <v>1.7044771942022752E-2</v>
      </c>
      <c r="K1017" s="44">
        <f>IFERROR(_xll.qlIndexFixing(Index3M,H1017,TRUE,_xll.ohTrigger(RecalcTrigger,Trigger3M)),NA())</f>
        <v>1.8003780412646161E-2</v>
      </c>
      <c r="L1017" s="44">
        <f>IFERROR(_xll.qlIndexFixing(Index6M,$H1017,TRUE,_xll.ohTrigger(RecalcTrigger,Trigger6M)),NA())</f>
        <v>1.8403969325028441E-2</v>
      </c>
      <c r="M1017" s="145">
        <f>IFERROR(_xll.qlIndexFixing(Index1Y,$H1017,TRUE,_xll.ohTrigger(RecalcTrigger,Trigger1Y)),NA())</f>
        <v>1.8833415242790495E-2</v>
      </c>
      <c r="N1017" s="144">
        <f>IFERROR(_xll.qlIndexFixing(ONIndex1M,I1017,TRUE,_xll.ohTrigger(RecalcTrigger,Trigger1M)),NA())</f>
        <v>1.7017731813409043E-2</v>
      </c>
      <c r="O1017" s="44">
        <f>IFERROR(_xll.qlIndexFixing(ONIndex3M,I1017,TRUE,_xll.ohTrigger(RecalcTrigger,Trigger3M)),NA())</f>
        <v>1.7918818475575193E-2</v>
      </c>
      <c r="P1017" s="44">
        <f>IFERROR(_xll.qlIndexFixing(ONIndex6M,I1017,TRUE,_xll.ohTrigger(RecalcTrigger,Trigger6M)),NA())</f>
        <v>1.8252232418749514E-2</v>
      </c>
      <c r="Q1017" s="145">
        <f>IFERROR(_xll.qlIndexFixing(ONIndex1Y,I1017,TRUE,_xll.ohTrigger(RecalcTrigger,Trigger1Y)),NA())</f>
        <v>1.8635669560227441E-2</v>
      </c>
    </row>
    <row r="1018" spans="2:17" x14ac:dyDescent="0.2">
      <c r="B1018" s="39" t="s">
        <v>42</v>
      </c>
      <c r="D1018" s="42">
        <f>_xll.qlCalendarAdvance(Calendar,$D1017,B1018,"f",FALSE)</f>
        <v>46952</v>
      </c>
      <c r="E1018" s="139">
        <f>_xll.qlInterestRateIndexValueDate(IndexON,D1018)</f>
        <v>46952</v>
      </c>
      <c r="F1018" s="155">
        <f>IFERROR(_xll.qlIndexFixing(IndexON,D1018,TRUE,_xll.ohTrigger(RecalcTrigger,TriggerON)),NA())</f>
        <v>1.732489006632143E-2</v>
      </c>
      <c r="H1018" s="42">
        <f>_xll.qlCalendarAdvance(Calendar,$H1017,B1018,"f",FALSE)</f>
        <v>46952</v>
      </c>
      <c r="I1018" s="139">
        <f>_xll.qlInterestRateIndexValueDate(Index1M,$H1018)</f>
        <v>46954</v>
      </c>
      <c r="J1018" s="144">
        <f>IFERROR(_xll.qlIndexFixing(Index1M,$H1018,TRUE,_xll.ohTrigger(RecalcTrigger,Trigger1M)),NA())</f>
        <v>1.7053642387306056E-2</v>
      </c>
      <c r="K1018" s="44">
        <f>IFERROR(_xll.qlIndexFixing(Index3M,H1018,TRUE,_xll.ohTrigger(RecalcTrigger,Trigger3M)),NA())</f>
        <v>1.8011063157204878E-2</v>
      </c>
      <c r="L1018" s="44">
        <f>IFERROR(_xll.qlIndexFixing(Index6M,$H1018,TRUE,_xll.ohTrigger(RecalcTrigger,Trigger6M)),NA())</f>
        <v>1.8408813197898131E-2</v>
      </c>
      <c r="M1018" s="145">
        <f>IFERROR(_xll.qlIndexFixing(Index1Y,$H1018,TRUE,_xll.ohTrigger(RecalcTrigger,Trigger1Y)),NA())</f>
        <v>1.8833575854337353E-2</v>
      </c>
      <c r="N1018" s="144">
        <f>IFERROR(_xll.qlIndexFixing(ONIndex1M,I1018,TRUE,_xll.ohTrigger(RecalcTrigger,Trigger1M)),NA())</f>
        <v>1.7026580367138777E-2</v>
      </c>
      <c r="O1018" s="44">
        <f>IFERROR(_xll.qlIndexFixing(ONIndex3M,I1018,TRUE,_xll.ohTrigger(RecalcTrigger,Trigger3M)),NA())</f>
        <v>1.7926577538407429E-2</v>
      </c>
      <c r="P1018" s="44">
        <f>IFERROR(_xll.qlIndexFixing(ONIndex6M,I1018,TRUE,_xll.ohTrigger(RecalcTrigger,Trigger6M)),NA())</f>
        <v>1.8258061858160701E-2</v>
      </c>
      <c r="Q1018" s="145">
        <f>IFERROR(_xll.qlIndexFixing(ONIndex1Y,I1018,TRUE,_xll.ohTrigger(RecalcTrigger,Trigger1Y)),NA())</f>
        <v>1.8637914129238098E-2</v>
      </c>
    </row>
    <row r="1019" spans="2:17" x14ac:dyDescent="0.2">
      <c r="B1019" s="39" t="s">
        <v>42</v>
      </c>
      <c r="D1019" s="42">
        <f>_xll.qlCalendarAdvance(Calendar,$D1018,B1019,"f",FALSE)</f>
        <v>46959</v>
      </c>
      <c r="E1019" s="139">
        <f>_xll.qlInterestRateIndexValueDate(IndexON,D1019)</f>
        <v>46959</v>
      </c>
      <c r="F1019" s="155">
        <f>IFERROR(_xll.qlIndexFixing(IndexON,D1019,TRUE,_xll.ohTrigger(RecalcTrigger,TriggerON)),NA())</f>
        <v>1.7335518302932229E-2</v>
      </c>
      <c r="H1019" s="42">
        <f>_xll.qlCalendarAdvance(Calendar,$H1018,B1019,"f",FALSE)</f>
        <v>46959</v>
      </c>
      <c r="I1019" s="139">
        <f>_xll.qlInterestRateIndexValueDate(Index1M,$H1019)</f>
        <v>46961</v>
      </c>
      <c r="J1019" s="144">
        <f>IFERROR(_xll.qlIndexFixing(Index1M,$H1019,TRUE,_xll.ohTrigger(RecalcTrigger,Trigger1M)),NA())</f>
        <v>1.7062518948244842E-2</v>
      </c>
      <c r="K1019" s="44">
        <f>IFERROR(_xll.qlIndexFixing(Index3M,H1019,TRUE,_xll.ohTrigger(RecalcTrigger,Trigger3M)),NA())</f>
        <v>1.8018260279968723E-2</v>
      </c>
      <c r="L1019" s="44">
        <f>IFERROR(_xll.qlIndexFixing(Index6M,$H1019,TRUE,_xll.ohTrigger(RecalcTrigger,Trigger6M)),NA())</f>
        <v>1.8413574391758374E-2</v>
      </c>
      <c r="M1019" s="145">
        <f>IFERROR(_xll.qlIndexFixing(Index1Y,$H1019,TRUE,_xll.ohTrigger(RecalcTrigger,Trigger1Y)),NA())</f>
        <v>1.883366005836587E-2</v>
      </c>
      <c r="N1019" s="144">
        <f>IFERROR(_xll.qlIndexFixing(ONIndex1M,I1019,TRUE,_xll.ohTrigger(RecalcTrigger,Trigger1M)),NA())</f>
        <v>1.7035433589773774E-2</v>
      </c>
      <c r="O1019" s="44">
        <f>IFERROR(_xll.qlIndexFixing(ONIndex3M,I1019,TRUE,_xll.ohTrigger(RecalcTrigger,Trigger3M)),NA())</f>
        <v>1.7934249610185304E-2</v>
      </c>
      <c r="P1019" s="44">
        <f>IFERROR(_xll.qlIndexFixing(ONIndex6M,I1019,TRUE,_xll.ohTrigger(RecalcTrigger,Trigger6M)),NA())</f>
        <v>1.8263807570066959E-2</v>
      </c>
      <c r="Q1019" s="145">
        <f>IFERROR(_xll.qlIndexFixing(ONIndex1Y,I1019,TRUE,_xll.ohTrigger(RecalcTrigger,Trigger1Y)),NA())</f>
        <v>1.8640066149000489E-2</v>
      </c>
    </row>
    <row r="1020" spans="2:17" x14ac:dyDescent="0.2">
      <c r="B1020" s="39" t="s">
        <v>42</v>
      </c>
      <c r="D1020" s="42">
        <f>_xll.qlCalendarAdvance(Calendar,$D1019,B1020,"f",FALSE)</f>
        <v>46966</v>
      </c>
      <c r="E1020" s="139">
        <f>_xll.qlInterestRateIndexValueDate(IndexON,D1020)</f>
        <v>46966</v>
      </c>
      <c r="F1020" s="155">
        <f>IFERROR(_xll.qlIndexFixing(IndexON,D1020,TRUE,_xll.ohTrigger(RecalcTrigger,TriggerON)),NA())</f>
        <v>1.7345949886529155E-2</v>
      </c>
      <c r="H1020" s="42">
        <f>_xll.qlCalendarAdvance(Calendar,$H1019,B1020,"f",FALSE)</f>
        <v>46966</v>
      </c>
      <c r="I1020" s="139">
        <f>_xll.qlInterestRateIndexValueDate(Index1M,$H1020)</f>
        <v>46968</v>
      </c>
      <c r="J1020" s="144">
        <f>IFERROR(_xll.qlIndexFixing(Index1M,$H1020,TRUE,_xll.ohTrigger(RecalcTrigger,Trigger1M)),NA())</f>
        <v>1.7071402497213783E-2</v>
      </c>
      <c r="K1020" s="44">
        <f>IFERROR(_xll.qlIndexFixing(Index3M,H1020,TRUE,_xll.ohTrigger(RecalcTrigger,Trigger3M)),NA())</f>
        <v>1.8025372076011226E-2</v>
      </c>
      <c r="L1020" s="44">
        <f>IFERROR(_xll.qlIndexFixing(Index6M,$H1020,TRUE,_xll.ohTrigger(RecalcTrigger,Trigger6M)),NA())</f>
        <v>1.8418252746087257E-2</v>
      </c>
      <c r="M1020" s="145">
        <f>IFERROR(_xll.qlIndexFixing(Index1Y,$H1020,TRUE,_xll.ohTrigger(RecalcTrigger,Trigger1Y)),NA())</f>
        <v>1.8833668528071466E-2</v>
      </c>
      <c r="N1020" s="144">
        <f>IFERROR(_xll.qlIndexFixing(ONIndex1M,I1020,TRUE,_xll.ohTrigger(RecalcTrigger,Trigger1M)),NA())</f>
        <v>1.7044292352297319E-2</v>
      </c>
      <c r="O1020" s="44">
        <f>IFERROR(_xll.qlIndexFixing(ONIndex3M,I1020,TRUE,_xll.ohTrigger(RecalcTrigger,Trigger3M)),NA())</f>
        <v>1.7941834984993577E-2</v>
      </c>
      <c r="P1020" s="44">
        <f>IFERROR(_xll.qlIndexFixing(ONIndex6M,I1020,TRUE,_xll.ohTrigger(RecalcTrigger,Trigger6M)),NA())</f>
        <v>1.8269469856226905E-2</v>
      </c>
      <c r="Q1020" s="145">
        <f>IFERROR(_xll.qlIndexFixing(ONIndex1Y,I1020,TRUE,_xll.ohTrigger(RecalcTrigger,Trigger1Y)),NA())</f>
        <v>1.8642125910721674E-2</v>
      </c>
    </row>
    <row r="1021" spans="2:17" x14ac:dyDescent="0.2">
      <c r="B1021" s="39" t="s">
        <v>42</v>
      </c>
      <c r="D1021" s="42">
        <f>_xll.qlCalendarAdvance(Calendar,$D1020,B1021,"f",FALSE)</f>
        <v>46973</v>
      </c>
      <c r="E1021" s="139">
        <f>_xll.qlInterestRateIndexValueDate(IndexON,D1021)</f>
        <v>46973</v>
      </c>
      <c r="F1021" s="155">
        <f>IFERROR(_xll.qlIndexFixing(IndexON,D1021,TRUE,_xll.ohTrigger(RecalcTrigger,TriggerON)),NA())</f>
        <v>1.7356184323986668E-2</v>
      </c>
      <c r="H1021" s="42">
        <f>_xll.qlCalendarAdvance(Calendar,$H1020,B1021,"f",FALSE)</f>
        <v>46973</v>
      </c>
      <c r="I1021" s="139">
        <f>_xll.qlInterestRateIndexValueDate(Index1M,$H1021)</f>
        <v>46975</v>
      </c>
      <c r="J1021" s="144">
        <f>IFERROR(_xll.qlIndexFixing(Index1M,$H1021,TRUE,_xll.ohTrigger(RecalcTrigger,Trigger1M)),NA())</f>
        <v>1.7080293906600041E-2</v>
      </c>
      <c r="K1021" s="44">
        <f>IFERROR(_xll.qlIndexFixing(Index3M,H1021,TRUE,_xll.ohTrigger(RecalcTrigger,Trigger3M)),NA())</f>
        <v>1.8032398840415478E-2</v>
      </c>
      <c r="L1021" s="44">
        <f>IFERROR(_xll.qlIndexFixing(Index6M,$H1021,TRUE,_xll.ohTrigger(RecalcTrigger,Trigger6M)),NA())</f>
        <v>1.8422848097493755E-2</v>
      </c>
      <c r="M1021" s="145">
        <f>IFERROR(_xll.qlIndexFixing(Index1Y,$H1021,TRUE,_xll.ohTrigger(RecalcTrigger,Trigger1Y)),NA())</f>
        <v>1.8833601938678179E-2</v>
      </c>
      <c r="N1021" s="144">
        <f>IFERROR(_xll.qlIndexFixing(ONIndex1M,I1021,TRUE,_xll.ohTrigger(RecalcTrigger,Trigger1M)),NA())</f>
        <v>1.7053157525852569E-2</v>
      </c>
      <c r="O1021" s="44">
        <f>IFERROR(_xll.qlIndexFixing(ONIndex3M,I1021,TRUE,_xll.ohTrigger(RecalcTrigger,Trigger3M)),NA())</f>
        <v>1.7949333957236746E-2</v>
      </c>
      <c r="P1021" s="44">
        <f>IFERROR(_xll.qlIndexFixing(ONIndex6M,I1021,TRUE,_xll.ohTrigger(RecalcTrigger,Trigger6M)),NA())</f>
        <v>1.8275049018479095E-2</v>
      </c>
      <c r="Q1021" s="145">
        <f>IFERROR(_xll.qlIndexFixing(ONIndex1Y,I1021,TRUE,_xll.ohTrigger(RecalcTrigger,Trigger1Y)),NA())</f>
        <v>1.8644093705608711E-2</v>
      </c>
    </row>
    <row r="1022" spans="2:17" x14ac:dyDescent="0.2">
      <c r="B1022" s="39" t="s">
        <v>42</v>
      </c>
      <c r="D1022" s="42">
        <f>_xll.qlCalendarAdvance(Calendar,$D1021,B1022,"f",FALSE)</f>
        <v>46980</v>
      </c>
      <c r="E1022" s="139">
        <f>_xll.qlInterestRateIndexValueDate(IndexON,D1022)</f>
        <v>46980</v>
      </c>
      <c r="F1022" s="155">
        <f>IFERROR(_xll.qlIndexFixing(IndexON,D1022,TRUE,_xll.ohTrigger(RecalcTrigger,TriggerON)),NA())</f>
        <v>1.7366221122179226E-2</v>
      </c>
      <c r="H1022" s="42">
        <f>_xll.qlCalendarAdvance(Calendar,$H1021,B1022,"f",FALSE)</f>
        <v>46980</v>
      </c>
      <c r="I1022" s="139">
        <f>_xll.qlInterestRateIndexValueDate(Index1M,$H1022)</f>
        <v>46982</v>
      </c>
      <c r="J1022" s="144">
        <f>IFERROR(_xll.qlIndexFixing(Index1M,$H1022,TRUE,_xll.ohTrigger(RecalcTrigger,Trigger1M)),NA())</f>
        <v>1.7089194048785783E-2</v>
      </c>
      <c r="K1022" s="44">
        <f>IFERROR(_xll.qlIndexFixing(Index3M,H1022,TRUE,_xll.ohTrigger(RecalcTrigger,Trigger3M)),NA())</f>
        <v>1.8039340868271518E-2</v>
      </c>
      <c r="L1022" s="44">
        <f>IFERROR(_xll.qlIndexFixing(Index6M,$H1022,TRUE,_xll.ohTrigger(RecalcTrigger,Trigger6M)),NA())</f>
        <v>1.842736027971989E-2</v>
      </c>
      <c r="M1022" s="145">
        <f>IFERROR(_xll.qlIndexFixing(Index1Y,$H1022,TRUE,_xll.ohTrigger(RecalcTrigger,Trigger1Y)),NA())</f>
        <v>1.8833460967440426E-2</v>
      </c>
      <c r="N1022" s="144">
        <f>IFERROR(_xll.qlIndexFixing(ONIndex1M,I1022,TRUE,_xll.ohTrigger(RecalcTrigger,Trigger1M)),NA())</f>
        <v>1.7062029981502747E-2</v>
      </c>
      <c r="O1022" s="44">
        <f>IFERROR(_xll.qlIndexFixing(ONIndex3M,I1022,TRUE,_xll.ohTrigger(RecalcTrigger,Trigger3M)),NA())</f>
        <v>1.795674682099957E-2</v>
      </c>
      <c r="P1022" s="44">
        <f>IFERROR(_xll.qlIndexFixing(ONIndex6M,I1022,TRUE,_xll.ohTrigger(RecalcTrigger,Trigger6M)),NA())</f>
        <v>1.8280545358662081E-2</v>
      </c>
      <c r="Q1022" s="145">
        <f>IFERROR(_xll.qlIndexFixing(ONIndex1Y,I1022,TRUE,_xll.ohTrigger(RecalcTrigger,Trigger1Y)),NA())</f>
        <v>1.8645969824948594E-2</v>
      </c>
    </row>
    <row r="1023" spans="2:17" x14ac:dyDescent="0.2">
      <c r="B1023" s="39" t="s">
        <v>42</v>
      </c>
      <c r="D1023" s="42">
        <f>_xll.qlCalendarAdvance(Calendar,$D1022,B1023,"f",FALSE)</f>
        <v>46987</v>
      </c>
      <c r="E1023" s="139">
        <f>_xll.qlInterestRateIndexValueDate(IndexON,D1023)</f>
        <v>46987</v>
      </c>
      <c r="F1023" s="155">
        <f>IFERROR(_xll.qlIndexFixing(IndexON,D1023,TRUE,_xll.ohTrigger(RecalcTrigger,TriggerON)),NA())</f>
        <v>1.7376059788141163E-2</v>
      </c>
      <c r="H1023" s="42">
        <f>_xll.qlCalendarAdvance(Calendar,$H1022,B1023,"f",FALSE)</f>
        <v>46987</v>
      </c>
      <c r="I1023" s="139">
        <f>_xll.qlInterestRateIndexValueDate(Index1M,$H1023)</f>
        <v>46989</v>
      </c>
      <c r="J1023" s="144">
        <f>IFERROR(_xll.qlIndexFixing(Index1M,$H1023,TRUE,_xll.ohTrigger(RecalcTrigger,Trigger1M)),NA())</f>
        <v>1.7098103796163167E-2</v>
      </c>
      <c r="K1023" s="44">
        <f>IFERROR(_xll.qlIndexFixing(Index3M,H1023,TRUE,_xll.ohTrigger(RecalcTrigger,Trigger3M)),NA())</f>
        <v>1.8046198454678072E-2</v>
      </c>
      <c r="L1023" s="44">
        <f>IFERROR(_xll.qlIndexFixing(Index6M,$H1023,TRUE,_xll.ohTrigger(RecalcTrigger,Trigger6M)),NA())</f>
        <v>1.8431789123637299E-2</v>
      </c>
      <c r="M1023" s="145">
        <f>IFERROR(_xll.qlIndexFixing(Index1Y,$H1023,TRUE,_xll.ohTrigger(RecalcTrigger,Trigger1Y)),NA())</f>
        <v>1.8833246293641252E-2</v>
      </c>
      <c r="N1023" s="144">
        <f>IFERROR(_xll.qlIndexFixing(ONIndex1M,I1023,TRUE,_xll.ohTrigger(RecalcTrigger,Trigger1M)),NA())</f>
        <v>1.7070910590391009E-2</v>
      </c>
      <c r="O1023" s="44">
        <f>IFERROR(_xll.qlIndexFixing(ONIndex3M,I1023,TRUE,_xll.ohTrigger(RecalcTrigger,Trigger3M)),NA())</f>
        <v>1.796407387044674E-2</v>
      </c>
      <c r="P1023" s="44">
        <f>IFERROR(_xll.qlIndexFixing(ONIndex6M,I1023,TRUE,_xll.ohTrigger(RecalcTrigger,Trigger6M)),NA())</f>
        <v>1.8285959178614419E-2</v>
      </c>
      <c r="Q1023" s="145">
        <f>IFERROR(_xll.qlIndexFixing(ONIndex1Y,I1023,TRUE,_xll.ohTrigger(RecalcTrigger,Trigger1Y)),NA())</f>
        <v>1.8647754559868446E-2</v>
      </c>
    </row>
    <row r="1024" spans="2:17" x14ac:dyDescent="0.2">
      <c r="B1024" s="39" t="s">
        <v>42</v>
      </c>
      <c r="D1024" s="42">
        <f>_xll.qlCalendarAdvance(Calendar,$D1023,B1024,"f",FALSE)</f>
        <v>46994</v>
      </c>
      <c r="E1024" s="139">
        <f>_xll.qlInterestRateIndexValueDate(IndexON,D1024)</f>
        <v>46994</v>
      </c>
      <c r="F1024" s="155">
        <f>IFERROR(_xll.qlIndexFixing(IndexON,D1024,TRUE,_xll.ohTrigger(RecalcTrigger,TriggerON)),NA())</f>
        <v>1.7385699828746937E-2</v>
      </c>
      <c r="H1024" s="42">
        <f>_xll.qlCalendarAdvance(Calendar,$H1023,B1024,"f",FALSE)</f>
        <v>46994</v>
      </c>
      <c r="I1024" s="139">
        <f>_xll.qlInterestRateIndexValueDate(Index1M,$H1024)</f>
        <v>46996</v>
      </c>
      <c r="J1024" s="144">
        <f>IFERROR(_xll.qlIndexFixing(Index1M,$H1024,TRUE,_xll.ohTrigger(RecalcTrigger,Trigger1M)),NA())</f>
        <v>1.7103891454563116E-2</v>
      </c>
      <c r="K1024" s="44">
        <f>IFERROR(_xll.qlIndexFixing(Index3M,H1024,TRUE,_xll.ohTrigger(RecalcTrigger,Trigger3M)),NA())</f>
        <v>1.8052051988194189E-2</v>
      </c>
      <c r="L1024" s="44">
        <f>IFERROR(_xll.qlIndexFixing(Index6M,$H1024,TRUE,_xll.ohTrigger(RecalcTrigger,Trigger6M)),NA())</f>
        <v>1.8432369113056644E-2</v>
      </c>
      <c r="M1024" s="145">
        <f>IFERROR(_xll.qlIndexFixing(Index1Y,$H1024,TRUE,_xll.ohTrigger(RecalcTrigger,Trigger1Y)),NA())</f>
        <v>1.8832958598592534E-2</v>
      </c>
      <c r="N1024" s="144">
        <f>IFERROR(_xll.qlIndexFixing(ONIndex1M,I1024,TRUE,_xll.ohTrigger(RecalcTrigger,Trigger1M)),NA())</f>
        <v>1.7079800223580577E-2</v>
      </c>
      <c r="O1024" s="44">
        <f>IFERROR(_xll.qlIndexFixing(ONIndex3M,I1024,TRUE,_xll.ohTrigger(RecalcTrigger,Trigger3M)),NA())</f>
        <v>1.7971315399902821E-2</v>
      </c>
      <c r="P1024" s="44">
        <f>IFERROR(_xll.qlIndexFixing(ONIndex6M,I1024,TRUE,_xll.ohTrigger(RecalcTrigger,Trigger6M)),NA())</f>
        <v>1.8291290780174663E-2</v>
      </c>
      <c r="Q1024" s="145">
        <f>IFERROR(_xll.qlIndexFixing(ONIndex1Y,I1024,TRUE,_xll.ohTrigger(RecalcTrigger,Trigger1Y)),NA())</f>
        <v>1.8649448201495389E-2</v>
      </c>
    </row>
    <row r="1025" spans="2:17" x14ac:dyDescent="0.2">
      <c r="B1025" s="39" t="s">
        <v>42</v>
      </c>
      <c r="D1025" s="42">
        <f>_xll.qlCalendarAdvance(Calendar,$D1024,B1025,"f",FALSE)</f>
        <v>47001</v>
      </c>
      <c r="E1025" s="139">
        <f>_xll.qlInterestRateIndexValueDate(IndexON,D1025)</f>
        <v>47001</v>
      </c>
      <c r="F1025" s="155">
        <f>IFERROR(_xll.qlIndexFixing(IndexON,D1025,TRUE,_xll.ohTrigger(RecalcTrigger,TriggerON)),NA())</f>
        <v>1.7395140750791072E-2</v>
      </c>
      <c r="H1025" s="42">
        <f>_xll.qlCalendarAdvance(Calendar,$H1024,B1025,"f",FALSE)</f>
        <v>47001</v>
      </c>
      <c r="I1025" s="139">
        <f>_xll.qlInterestRateIndexValueDate(Index1M,$H1025)</f>
        <v>47003</v>
      </c>
      <c r="J1025" s="144">
        <f>IFERROR(_xll.qlIndexFixing(Index1M,$H1025,TRUE,_xll.ohTrigger(RecalcTrigger,Trigger1M)),NA())</f>
        <v>1.7115955596036514E-2</v>
      </c>
      <c r="K1025" s="44">
        <f>IFERROR(_xll.qlIndexFixing(Index3M,H1025,TRUE,_xll.ohTrigger(RecalcTrigger,Trigger3M)),NA())</f>
        <v>1.805874717561053E-2</v>
      </c>
      <c r="L1025" s="44">
        <f>IFERROR(_xll.qlIndexFixing(Index6M,$H1025,TRUE,_xll.ohTrigger(RecalcTrigger,Trigger6M)),NA())</f>
        <v>1.8436660164087171E-2</v>
      </c>
      <c r="M1025" s="145">
        <f>IFERROR(_xll.qlIndexFixing(Index1Y,$H1025,TRUE,_xll.ohTrigger(RecalcTrigger,Trigger1Y)),NA())</f>
        <v>1.883259856563391E-2</v>
      </c>
      <c r="N1025" s="144">
        <f>IFERROR(_xll.qlIndexFixing(ONIndex1M,I1025,TRUE,_xll.ohTrigger(RecalcTrigger,Trigger1M)),NA())</f>
        <v>1.7088699752134673E-2</v>
      </c>
      <c r="O1025" s="44">
        <f>IFERROR(_xll.qlIndexFixing(ONIndex3M,I1025,TRUE,_xll.ohTrigger(RecalcTrigger,Trigger3M)),NA())</f>
        <v>1.797847170345257E-2</v>
      </c>
      <c r="P1025" s="44">
        <f>IFERROR(_xll.qlIndexFixing(ONIndex6M,I1025,TRUE,_xll.ohTrigger(RecalcTrigger,Trigger6M)),NA())</f>
        <v>1.829654046510143E-2</v>
      </c>
      <c r="Q1025" s="145">
        <f>IFERROR(_xll.qlIndexFixing(ONIndex1Y,I1025,TRUE,_xll.ohTrigger(RecalcTrigger,Trigger1Y)),NA())</f>
        <v>1.8651051041116418E-2</v>
      </c>
    </row>
    <row r="1026" spans="2:17" x14ac:dyDescent="0.2">
      <c r="B1026" s="39" t="s">
        <v>42</v>
      </c>
      <c r="D1026" s="42">
        <f>_xll.qlCalendarAdvance(Calendar,$D1025,B1026,"f",FALSE)</f>
        <v>47008</v>
      </c>
      <c r="E1026" s="139">
        <f>_xll.qlInterestRateIndexValueDate(IndexON,D1026)</f>
        <v>47008</v>
      </c>
      <c r="F1026" s="155">
        <f>IFERROR(_xll.qlIndexFixing(IndexON,D1026,TRUE,_xll.ohTrigger(RecalcTrigger,TriggerON)),NA())</f>
        <v>1.7404382061307899E-2</v>
      </c>
      <c r="H1026" s="42">
        <f>_xll.qlCalendarAdvance(Calendar,$H1025,B1026,"f",FALSE)</f>
        <v>47008</v>
      </c>
      <c r="I1026" s="139">
        <f>_xll.qlInterestRateIndexValueDate(Index1M,$H1026)</f>
        <v>47010</v>
      </c>
      <c r="J1026" s="144">
        <f>IFERROR(_xll.qlIndexFixing(Index1M,$H1026,TRUE,_xll.ohTrigger(RecalcTrigger,Trigger1M)),NA())</f>
        <v>1.7124899393326787E-2</v>
      </c>
      <c r="K1026" s="44">
        <f>IFERROR(_xll.qlIndexFixing(Index3M,H1026,TRUE,_xll.ohTrigger(RecalcTrigger,Trigger3M)),NA())</f>
        <v>1.806535878989516E-2</v>
      </c>
      <c r="L1026" s="44">
        <f>IFERROR(_xll.qlIndexFixing(Index6M,$H1026,TRUE,_xll.ohTrigger(RecalcTrigger,Trigger6M)),NA())</f>
        <v>1.8440867471295651E-2</v>
      </c>
      <c r="M1026" s="145">
        <f>IFERROR(_xll.qlIndexFixing(Index1Y,$H1026,TRUE,_xll.ohTrigger(RecalcTrigger,Trigger1Y)),NA())</f>
        <v>1.8832166880132756E-2</v>
      </c>
      <c r="N1026" s="144">
        <f>IFERROR(_xll.qlIndexFixing(ONIndex1M,I1026,TRUE,_xll.ohTrigger(RecalcTrigger,Trigger1M)),NA())</f>
        <v>1.7097610047116518E-2</v>
      </c>
      <c r="O1026" s="44">
        <f>IFERROR(_xll.qlIndexFixing(ONIndex3M,I1026,TRUE,_xll.ohTrigger(RecalcTrigger,Trigger3M)),NA())</f>
        <v>1.7985543075260679E-2</v>
      </c>
      <c r="P1026" s="44">
        <f>IFERROR(_xll.qlIndexFixing(ONIndex6M,I1026,TRUE,_xll.ohTrigger(RecalcTrigger,Trigger6M)),NA())</f>
        <v>1.8301708535233274E-2</v>
      </c>
      <c r="Q1026" s="145">
        <f>IFERROR(_xll.qlIndexFixing(ONIndex1Y,I1026,TRUE,_xll.ohTrigger(RecalcTrigger,Trigger1Y)),NA())</f>
        <v>1.8652563370018527E-2</v>
      </c>
    </row>
    <row r="1027" spans="2:17" x14ac:dyDescent="0.2">
      <c r="B1027" s="39" t="s">
        <v>42</v>
      </c>
      <c r="D1027" s="42">
        <f>_xll.qlCalendarAdvance(Calendar,$D1026,B1027,"f",FALSE)</f>
        <v>47015</v>
      </c>
      <c r="E1027" s="139">
        <f>_xll.qlInterestRateIndexValueDate(IndexON,D1027)</f>
        <v>47015</v>
      </c>
      <c r="F1027" s="155">
        <f>IFERROR(_xll.qlIndexFixing(IndexON,D1027,TRUE,_xll.ohTrigger(RecalcTrigger,TriggerON)),NA())</f>
        <v>1.7413423267171879E-2</v>
      </c>
      <c r="H1027" s="42">
        <f>_xll.qlCalendarAdvance(Calendar,$H1026,B1027,"f",FALSE)</f>
        <v>47015</v>
      </c>
      <c r="I1027" s="139">
        <f>_xll.qlInterestRateIndexValueDate(Index1M,$H1027)</f>
        <v>47017</v>
      </c>
      <c r="J1027" s="144">
        <f>IFERROR(_xll.qlIndexFixing(Index1M,$H1027,TRUE,_xll.ohTrigger(RecalcTrigger,Trigger1M)),NA())</f>
        <v>1.7133856285379834E-2</v>
      </c>
      <c r="K1027" s="44">
        <f>IFERROR(_xll.qlIndexFixing(Index3M,H1027,TRUE,_xll.ohTrigger(RecalcTrigger,Trigger3M)),NA())</f>
        <v>1.8071887126165854E-2</v>
      </c>
      <c r="L1027" s="44">
        <f>IFERROR(_xll.qlIndexFixing(Index6M,$H1027,TRUE,_xll.ohTrigger(RecalcTrigger,Trigger6M)),NA())</f>
        <v>1.8444990842862934E-2</v>
      </c>
      <c r="M1027" s="145">
        <f>IFERROR(_xll.qlIndexFixing(Index1Y,$H1027,TRUE,_xll.ohTrigger(RecalcTrigger,Trigger1Y)),NA())</f>
        <v>1.8831664229483545E-2</v>
      </c>
      <c r="N1027" s="144">
        <f>IFERROR(_xll.qlIndexFixing(ONIndex1M,I1027,TRUE,_xll.ohTrigger(RecalcTrigger,Trigger1M)),NA())</f>
        <v>1.7106531979669271E-2</v>
      </c>
      <c r="O1027" s="44">
        <f>IFERROR(_xll.qlIndexFixing(ONIndex3M,I1027,TRUE,_xll.ohTrigger(RecalcTrigger,Trigger3M)),NA())</f>
        <v>1.799252980973165E-2</v>
      </c>
      <c r="P1027" s="44">
        <f>IFERROR(_xll.qlIndexFixing(ONIndex6M,I1027,TRUE,_xll.ohTrigger(RecalcTrigger,Trigger6M)),NA())</f>
        <v>1.8306795292488687E-2</v>
      </c>
      <c r="Q1027" s="145">
        <f>IFERROR(_xll.qlIndexFixing(ONIndex1Y,I1027,TRUE,_xll.ohTrigger(RecalcTrigger,Trigger1Y)),NA())</f>
        <v>1.8653985479168966E-2</v>
      </c>
    </row>
    <row r="1028" spans="2:17" x14ac:dyDescent="0.2">
      <c r="B1028" s="39" t="s">
        <v>42</v>
      </c>
      <c r="D1028" s="42">
        <f>_xll.qlCalendarAdvance(Calendar,$D1027,B1028,"f",FALSE)</f>
        <v>47022</v>
      </c>
      <c r="E1028" s="139">
        <f>_xll.qlInterestRateIndexValueDate(IndexON,D1028)</f>
        <v>47022</v>
      </c>
      <c r="F1028" s="155">
        <f>IFERROR(_xll.qlIndexFixing(IndexON,D1028,TRUE,_xll.ohTrigger(RecalcTrigger,TriggerON)),NA())</f>
        <v>1.7422263875177535E-2</v>
      </c>
      <c r="H1028" s="42">
        <f>_xll.qlCalendarAdvance(Calendar,$H1027,B1028,"f",FALSE)</f>
        <v>47022</v>
      </c>
      <c r="I1028" s="139">
        <f>_xll.qlInterestRateIndexValueDate(Index1M,$H1028)</f>
        <v>47024</v>
      </c>
      <c r="J1028" s="144">
        <f>IFERROR(_xll.qlIndexFixing(Index1M,$H1028,TRUE,_xll.ohTrigger(RecalcTrigger,Trigger1M)),NA())</f>
        <v>1.7142827144600303E-2</v>
      </c>
      <c r="K1028" s="44">
        <f>IFERROR(_xll.qlIndexFixing(Index3M,H1028,TRUE,_xll.ohTrigger(RecalcTrigger,Trigger3M)),NA())</f>
        <v>1.807833236217932E-2</v>
      </c>
      <c r="L1028" s="44">
        <f>IFERROR(_xll.qlIndexFixing(Index6M,$H1028,TRUE,_xll.ohTrigger(RecalcTrigger,Trigger6M)),NA())</f>
        <v>1.8449030084022825E-2</v>
      </c>
      <c r="M1028" s="145">
        <f>IFERROR(_xll.qlIndexFixing(Index1Y,$H1028,TRUE,_xll.ohTrigger(RecalcTrigger,Trigger1Y)),NA())</f>
        <v>1.8831091303106957E-2</v>
      </c>
      <c r="N1028" s="144">
        <f>IFERROR(_xll.qlIndexFixing(ONIndex1M,I1028,TRUE,_xll.ohTrigger(RecalcTrigger,Trigger1M)),NA())</f>
        <v>1.7115466420776215E-2</v>
      </c>
      <c r="O1028" s="44">
        <f>IFERROR(_xll.qlIndexFixing(ONIndex3M,I1028,TRUE,_xll.ohTrigger(RecalcTrigger,Trigger3M)),NA())</f>
        <v>1.7999432200870302E-2</v>
      </c>
      <c r="P1028" s="44">
        <f>IFERROR(_xll.qlIndexFixing(ONIndex6M,I1028,TRUE,_xll.ohTrigger(RecalcTrigger,Trigger6M)),NA())</f>
        <v>1.8311801038466413E-2</v>
      </c>
      <c r="Q1028" s="145">
        <f>IFERROR(_xll.qlIndexFixing(ONIndex1Y,I1028,TRUE,_xll.ohTrigger(RecalcTrigger,Trigger1Y)),NA())</f>
        <v>1.8655317660014603E-2</v>
      </c>
    </row>
    <row r="1029" spans="2:17" x14ac:dyDescent="0.2">
      <c r="B1029" s="39" t="s">
        <v>42</v>
      </c>
      <c r="D1029" s="42">
        <f>_xll.qlCalendarAdvance(Calendar,$D1028,B1029,"f",FALSE)</f>
        <v>47029</v>
      </c>
      <c r="E1029" s="139">
        <f>_xll.qlInterestRateIndexValueDate(IndexON,D1029)</f>
        <v>47029</v>
      </c>
      <c r="F1029" s="155">
        <f>IFERROR(_xll.qlIndexFixing(IndexON,D1029,TRUE,_xll.ohTrigger(RecalcTrigger,TriggerON)),NA())</f>
        <v>1.743090339251907E-2</v>
      </c>
      <c r="H1029" s="42">
        <f>_xll.qlCalendarAdvance(Calendar,$H1028,B1029,"f",FALSE)</f>
        <v>47029</v>
      </c>
      <c r="I1029" s="139">
        <f>_xll.qlInterestRateIndexValueDate(Index1M,$H1029)</f>
        <v>47031</v>
      </c>
      <c r="J1029" s="144">
        <f>IFERROR(_xll.qlIndexFixing(Index1M,$H1029,TRUE,_xll.ohTrigger(RecalcTrigger,Trigger1M)),NA())</f>
        <v>1.7151812843390346E-2</v>
      </c>
      <c r="K1029" s="44">
        <f>IFERROR(_xll.qlIndexFixing(Index3M,H1029,TRUE,_xll.ohTrigger(RecalcTrigger,Trigger3M)),NA())</f>
        <v>1.8085585751538631E-2</v>
      </c>
      <c r="L1029" s="44">
        <f>IFERROR(_xll.qlIndexFixing(Index6M,$H1029,TRUE,_xll.ohTrigger(RecalcTrigger,Trigger6M)),NA())</f>
        <v>1.8453709548851699E-2</v>
      </c>
      <c r="M1029" s="145">
        <f>IFERROR(_xll.qlIndexFixing(Index1Y,$H1029,TRUE,_xll.ohTrigger(RecalcTrigger,Trigger1Y)),NA())</f>
        <v>1.8830448792449894E-2</v>
      </c>
      <c r="N1029" s="144">
        <f>IFERROR(_xll.qlIndexFixing(ONIndex1M,I1029,TRUE,_xll.ohTrigger(RecalcTrigger,Trigger1M)),NA())</f>
        <v>1.7124414241660446E-2</v>
      </c>
      <c r="O1029" s="44">
        <f>IFERROR(_xll.qlIndexFixing(ONIndex3M,I1029,TRUE,_xll.ohTrigger(RecalcTrigger,Trigger3M)),NA())</f>
        <v>1.8006250542921265E-2</v>
      </c>
      <c r="P1029" s="44">
        <f>IFERROR(_xll.qlIndexFixing(ONIndex6M,I1029,TRUE,_xll.ohTrigger(RecalcTrigger,Trigger6M)),NA())</f>
        <v>1.831672607516488E-2</v>
      </c>
      <c r="Q1029" s="145">
        <f>IFERROR(_xll.qlIndexFixing(ONIndex1Y,I1029,TRUE,_xll.ohTrigger(RecalcTrigger,Trigger1Y)),NA())</f>
        <v>1.8656560203602623E-2</v>
      </c>
    </row>
    <row r="1030" spans="2:17" x14ac:dyDescent="0.2">
      <c r="B1030" s="39" t="s">
        <v>42</v>
      </c>
      <c r="D1030" s="42">
        <f>_xll.qlCalendarAdvance(Calendar,$D1029,B1030,"f",FALSE)</f>
        <v>47036</v>
      </c>
      <c r="E1030" s="139">
        <f>_xll.qlInterestRateIndexValueDate(IndexON,D1030)</f>
        <v>47036</v>
      </c>
      <c r="F1030" s="155">
        <f>IFERROR(_xll.qlIndexFixing(IndexON,D1030,TRUE,_xll.ohTrigger(RecalcTrigger,TriggerON)),NA())</f>
        <v>1.7439341325831137E-2</v>
      </c>
      <c r="H1030" s="42">
        <f>_xll.qlCalendarAdvance(Calendar,$H1029,B1030,"f",FALSE)</f>
        <v>47036</v>
      </c>
      <c r="I1030" s="139">
        <f>_xll.qlInterestRateIndexValueDate(Index1M,$H1030)</f>
        <v>47038</v>
      </c>
      <c r="J1030" s="144">
        <f>IFERROR(_xll.qlIndexFixing(Index1M,$H1030,TRUE,_xll.ohTrigger(RecalcTrigger,Trigger1M)),NA())</f>
        <v>1.7160814254159606E-2</v>
      </c>
      <c r="K1030" s="44">
        <f>IFERROR(_xll.qlIndexFixing(Index3M,H1030,TRUE,_xll.ohTrigger(RecalcTrigger,Trigger3M)),NA())</f>
        <v>1.8091856993993533E-2</v>
      </c>
      <c r="L1030" s="44">
        <f>IFERROR(_xll.qlIndexFixing(Index6M,$H1030,TRUE,_xll.ohTrigger(RecalcTrigger,Trigger6M)),NA())</f>
        <v>1.8457573957270018E-2</v>
      </c>
      <c r="M1030" s="145">
        <f>IFERROR(_xll.qlIndexFixing(Index1Y,$H1030,TRUE,_xll.ohTrigger(RecalcTrigger,Trigger1Y)),NA())</f>
        <v>1.8829737390984817E-2</v>
      </c>
      <c r="N1030" s="144">
        <f>IFERROR(_xll.qlIndexFixing(ONIndex1M,I1030,TRUE,_xll.ohTrigger(RecalcTrigger,Trigger1M)),NA())</f>
        <v>1.7133376313305249E-2</v>
      </c>
      <c r="O1030" s="44">
        <f>IFERROR(_xll.qlIndexFixing(ONIndex3M,I1030,TRUE,_xll.ohTrigger(RecalcTrigger,Trigger3M)),NA())</f>
        <v>1.8012985130049231E-2</v>
      </c>
      <c r="P1030" s="44">
        <f>IFERROR(_xll.qlIndexFixing(ONIndex6M,I1030,TRUE,_xll.ohTrigger(RecalcTrigger,Trigger6M)),NA())</f>
        <v>1.8321570704342705E-2</v>
      </c>
      <c r="Q1030" s="145">
        <f>IFERROR(_xll.qlIndexFixing(ONIndex1Y,I1030,TRUE,_xll.ohTrigger(RecalcTrigger,Trigger1Y)),NA())</f>
        <v>1.8657713401220022E-2</v>
      </c>
    </row>
    <row r="1031" spans="2:17" x14ac:dyDescent="0.2">
      <c r="B1031" s="39" t="s">
        <v>42</v>
      </c>
      <c r="D1031" s="42">
        <f>_xll.qlCalendarAdvance(Calendar,$D1030,B1031,"f",FALSE)</f>
        <v>47043</v>
      </c>
      <c r="E1031" s="139">
        <f>_xll.qlInterestRateIndexValueDate(IndexON,D1031)</f>
        <v>47043</v>
      </c>
      <c r="F1031" s="155">
        <f>IFERROR(_xll.qlIndexFixing(IndexON,D1031,TRUE,_xll.ohTrigger(RecalcTrigger,TriggerON)),NA())</f>
        <v>1.7447577182148066E-2</v>
      </c>
      <c r="H1031" s="42">
        <f>_xll.qlCalendarAdvance(Calendar,$H1030,B1031,"f",FALSE)</f>
        <v>47043</v>
      </c>
      <c r="I1031" s="139">
        <f>_xll.qlInterestRateIndexValueDate(Index1M,$H1031)</f>
        <v>47045</v>
      </c>
      <c r="J1031" s="144">
        <f>IFERROR(_xll.qlIndexFixing(Index1M,$H1031,TRUE,_xll.ohTrigger(RecalcTrigger,Trigger1M)),NA())</f>
        <v>1.7169832249315231E-2</v>
      </c>
      <c r="K1031" s="44">
        <f>IFERROR(_xll.qlIndexFixing(Index3M,H1031,TRUE,_xll.ohTrigger(RecalcTrigger,Trigger3M)),NA())</f>
        <v>1.8098042809735773E-2</v>
      </c>
      <c r="L1031" s="44">
        <f>IFERROR(_xll.qlIndexFixing(Index6M,$H1031,TRUE,_xll.ohTrigger(RecalcTrigger,Trigger6M)),NA())</f>
        <v>1.8461353620326838E-2</v>
      </c>
      <c r="M1031" s="145">
        <f>IFERROR(_xll.qlIndexFixing(Index1Y,$H1031,TRUE,_xll.ohTrigger(RecalcTrigger,Trigger1Y)),NA())</f>
        <v>1.8828957794209733E-2</v>
      </c>
      <c r="N1031" s="144">
        <f>IFERROR(_xll.qlIndexFixing(ONIndex1M,I1031,TRUE,_xll.ohTrigger(RecalcTrigger,Trigger1M)),NA())</f>
        <v>1.7142353506773844E-2</v>
      </c>
      <c r="O1031" s="44">
        <f>IFERROR(_xll.qlIndexFixing(ONIndex3M,I1031,TRUE,_xll.ohTrigger(RecalcTrigger,Trigger3M)),NA())</f>
        <v>1.8019636256578764E-2</v>
      </c>
      <c r="P1031" s="44">
        <f>IFERROR(_xll.qlIndexFixing(ONIndex6M,I1031,TRUE,_xll.ohTrigger(RecalcTrigger,Trigger6M)),NA())</f>
        <v>1.8326335227998314E-2</v>
      </c>
      <c r="Q1031" s="145">
        <f>IFERROR(_xll.qlIndexFixing(ONIndex1Y,I1031,TRUE,_xll.ohTrigger(RecalcTrigger,Trigger1Y)),NA())</f>
        <v>1.8658777543993921E-2</v>
      </c>
    </row>
    <row r="1032" spans="2:17" x14ac:dyDescent="0.2">
      <c r="B1032" s="39" t="s">
        <v>42</v>
      </c>
      <c r="D1032" s="42">
        <f>_xll.qlCalendarAdvance(Calendar,$D1031,B1032,"f",FALSE)</f>
        <v>47050</v>
      </c>
      <c r="E1032" s="139">
        <f>_xll.qlInterestRateIndexValueDate(IndexON,D1032)</f>
        <v>47050</v>
      </c>
      <c r="F1032" s="155">
        <f>IFERROR(_xll.qlIndexFixing(IndexON,D1032,TRUE,_xll.ohTrigger(RecalcTrigger,TriggerON)),NA())</f>
        <v>1.7455610468344318E-2</v>
      </c>
      <c r="H1032" s="42">
        <f>_xll.qlCalendarAdvance(Calendar,$H1031,B1032,"f",FALSE)</f>
        <v>47050</v>
      </c>
      <c r="I1032" s="139">
        <f>_xll.qlInterestRateIndexValueDate(Index1M,$H1032)</f>
        <v>47052</v>
      </c>
      <c r="J1032" s="144">
        <f>IFERROR(_xll.qlIndexFixing(Index1M,$H1032,TRUE,_xll.ohTrigger(RecalcTrigger,Trigger1M)),NA())</f>
        <v>1.717886770127186E-2</v>
      </c>
      <c r="K1032" s="44">
        <f>IFERROR(_xll.qlIndexFixing(Index3M,H1032,TRUE,_xll.ohTrigger(RecalcTrigger,Trigger3M)),NA())</f>
        <v>1.8104142364559605E-2</v>
      </c>
      <c r="L1032" s="44">
        <f>IFERROR(_xll.qlIndexFixing(Index6M,$H1032,TRUE,_xll.ohTrigger(RecalcTrigger,Trigger6M)),NA())</f>
        <v>1.8465048333840873E-2</v>
      </c>
      <c r="M1032" s="145">
        <f>IFERROR(_xll.qlIndexFixing(Index1Y,$H1032,TRUE,_xll.ohTrigger(RecalcTrigger,Trigger1Y)),NA())</f>
        <v>1.8828110699646475E-2</v>
      </c>
      <c r="N1032" s="144">
        <f>IFERROR(_xll.qlIndexFixing(ONIndex1M,I1032,TRUE,_xll.ohTrigger(RecalcTrigger,Trigger1M)),NA())</f>
        <v>1.7151346693289327E-2</v>
      </c>
      <c r="O1032" s="44">
        <f>IFERROR(_xll.qlIndexFixing(ONIndex3M,I1032,TRUE,_xll.ohTrigger(RecalcTrigger,Trigger3M)),NA())</f>
        <v>1.8026204216674557E-2</v>
      </c>
      <c r="P1032" s="44">
        <f>IFERROR(_xll.qlIndexFixing(ONIndex6M,I1032,TRUE,_xll.ohTrigger(RecalcTrigger,Trigger6M)),NA())</f>
        <v>1.8331019947650518E-2</v>
      </c>
      <c r="Q1032" s="145">
        <f>IFERROR(_xll.qlIndexFixing(ONIndex1Y,I1032,TRUE,_xll.ohTrigger(RecalcTrigger,Trigger1Y)),NA())</f>
        <v>1.8659752923211315E-2</v>
      </c>
    </row>
    <row r="1033" spans="2:17" x14ac:dyDescent="0.2">
      <c r="B1033" s="39" t="s">
        <v>42</v>
      </c>
      <c r="D1033" s="42">
        <f>_xll.qlCalendarAdvance(Calendar,$D1032,B1033,"f",FALSE)</f>
        <v>47057</v>
      </c>
      <c r="E1033" s="139">
        <f>_xll.qlInterestRateIndexValueDate(IndexON,D1033)</f>
        <v>47057</v>
      </c>
      <c r="F1033" s="155">
        <f>IFERROR(_xll.qlIndexFixing(IndexON,D1033,TRUE,_xll.ohTrigger(RecalcTrigger,TriggerON)),NA())</f>
        <v>1.7463440691374288E-2</v>
      </c>
      <c r="H1033" s="42">
        <f>_xll.qlCalendarAdvance(Calendar,$H1032,B1033,"f",FALSE)</f>
        <v>47057</v>
      </c>
      <c r="I1033" s="139">
        <f>_xll.qlInterestRateIndexValueDate(Index1M,$H1033)</f>
        <v>47059</v>
      </c>
      <c r="J1033" s="144">
        <f>IFERROR(_xll.qlIndexFixing(Index1M,$H1033,TRUE,_xll.ohTrigger(RecalcTrigger,Trigger1M)),NA())</f>
        <v>1.7187921482441637E-2</v>
      </c>
      <c r="K1033" s="44">
        <f>IFERROR(_xll.qlIndexFixing(Index3M,H1033,TRUE,_xll.ohTrigger(RecalcTrigger,Trigger3M)),NA())</f>
        <v>1.8110154817204925E-2</v>
      </c>
      <c r="L1033" s="44">
        <f>IFERROR(_xll.qlIndexFixing(Index6M,$H1033,TRUE,_xll.ohTrigger(RecalcTrigger,Trigger6M)),NA())</f>
        <v>1.8467957310600906E-2</v>
      </c>
      <c r="M1033" s="145">
        <f>IFERROR(_xll.qlIndexFixing(Index1Y,$H1033,TRUE,_xll.ohTrigger(RecalcTrigger,Trigger1Y)),NA())</f>
        <v>1.8827196806841313E-2</v>
      </c>
      <c r="N1033" s="144">
        <f>IFERROR(_xll.qlIndexFixing(ONIndex1M,I1033,TRUE,_xll.ohTrigger(RecalcTrigger,Trigger1M)),NA())</f>
        <v>1.7160356743834981E-2</v>
      </c>
      <c r="O1033" s="44">
        <f>IFERROR(_xll.qlIndexFixing(ONIndex3M,I1033,TRUE,_xll.ohTrigger(RecalcTrigger,Trigger3M)),NA())</f>
        <v>1.8032689304421368E-2</v>
      </c>
      <c r="P1033" s="44">
        <f>IFERROR(_xll.qlIndexFixing(ONIndex6M,I1033,TRUE,_xll.ohTrigger(RecalcTrigger,Trigger6M)),NA())</f>
        <v>1.8335625165377678E-2</v>
      </c>
      <c r="Q1033" s="145">
        <f>IFERROR(_xll.qlIndexFixing(ONIndex1Y,I1033,TRUE,_xll.ohTrigger(RecalcTrigger,Trigger1Y)),NA())</f>
        <v>1.8660639829999326E-2</v>
      </c>
    </row>
    <row r="1034" spans="2:17" x14ac:dyDescent="0.2">
      <c r="B1034" s="39" t="s">
        <v>42</v>
      </c>
      <c r="D1034" s="42">
        <f>_xll.qlCalendarAdvance(Calendar,$D1033,B1034,"f",FALSE)</f>
        <v>47064</v>
      </c>
      <c r="E1034" s="139">
        <f>_xll.qlInterestRateIndexValueDate(IndexON,D1034)</f>
        <v>47064</v>
      </c>
      <c r="F1034" s="155">
        <f>IFERROR(_xll.qlIndexFixing(IndexON,D1034,TRUE,_xll.ohTrigger(RecalcTrigger,TriggerON)),NA())</f>
        <v>1.7471067358112435E-2</v>
      </c>
      <c r="H1034" s="42">
        <f>_xll.qlCalendarAdvance(Calendar,$H1033,B1034,"f",FALSE)</f>
        <v>47064</v>
      </c>
      <c r="I1034" s="139">
        <f>_xll.qlInterestRateIndexValueDate(Index1M,$H1034)</f>
        <v>47066</v>
      </c>
      <c r="J1034" s="144">
        <f>IFERROR(_xll.qlIndexFixing(Index1M,$H1034,TRUE,_xll.ohTrigger(RecalcTrigger,Trigger1M)),NA())</f>
        <v>1.7196994465249194E-2</v>
      </c>
      <c r="K1034" s="44">
        <f>IFERROR(_xll.qlIndexFixing(Index3M,H1034,TRUE,_xll.ohTrigger(RecalcTrigger,Trigger3M)),NA())</f>
        <v>1.8116079319352926E-2</v>
      </c>
      <c r="L1034" s="44">
        <f>IFERROR(_xll.qlIndexFixing(Index6M,$H1034,TRUE,_xll.ohTrigger(RecalcTrigger,Trigger6M)),NA())</f>
        <v>1.8471487514190688E-2</v>
      </c>
      <c r="M1034" s="145">
        <f>IFERROR(_xll.qlIndexFixing(Index1Y,$H1034,TRUE,_xll.ohTrigger(RecalcTrigger,Trigger1Y)),NA())</f>
        <v>1.8826216817364568E-2</v>
      </c>
      <c r="N1034" s="144">
        <f>IFERROR(_xll.qlIndexFixing(ONIndex1M,I1034,TRUE,_xll.ohTrigger(RecalcTrigger,Trigger1M)),NA())</f>
        <v>1.716938452947403E-2</v>
      </c>
      <c r="O1034" s="44">
        <f>IFERROR(_xll.qlIndexFixing(ONIndex3M,I1034,TRUE,_xll.ohTrigger(RecalcTrigger,Trigger3M)),NA())</f>
        <v>1.8039091814223696E-2</v>
      </c>
      <c r="P1034" s="44">
        <f>IFERROR(_xll.qlIndexFixing(ONIndex6M,I1034,TRUE,_xll.ohTrigger(RecalcTrigger,Trigger6M)),NA())</f>
        <v>1.8340151182778541E-2</v>
      </c>
      <c r="Q1034" s="145">
        <f>IFERROR(_xll.qlIndexFixing(ONIndex1Y,I1034,TRUE,_xll.ohTrigger(RecalcTrigger,Trigger1Y)),NA())</f>
        <v>1.8661438555644949E-2</v>
      </c>
    </row>
    <row r="1035" spans="2:17" x14ac:dyDescent="0.2">
      <c r="B1035" s="39" t="s">
        <v>42</v>
      </c>
      <c r="D1035" s="42">
        <f>_xll.qlCalendarAdvance(Calendar,$D1034,B1035,"f",FALSE)</f>
        <v>47071</v>
      </c>
      <c r="E1035" s="139">
        <f>_xll.qlInterestRateIndexValueDate(IndexON,D1035)</f>
        <v>47071</v>
      </c>
      <c r="F1035" s="155">
        <f>IFERROR(_xll.qlIndexFixing(IndexON,D1035,TRUE,_xll.ohTrigger(RecalcTrigger,TriggerON)),NA())</f>
        <v>1.7478489975513156E-2</v>
      </c>
      <c r="H1035" s="42">
        <f>_xll.qlCalendarAdvance(Calendar,$H1034,B1035,"f",FALSE)</f>
        <v>47071</v>
      </c>
      <c r="I1035" s="139">
        <f>_xll.qlInterestRateIndexValueDate(Index1M,$H1035)</f>
        <v>47073</v>
      </c>
      <c r="J1035" s="144">
        <f>IFERROR(_xll.qlIndexFixing(Index1M,$H1035,TRUE,_xll.ohTrigger(RecalcTrigger,Trigger1M)),NA())</f>
        <v>1.7206087522111668E-2</v>
      </c>
      <c r="K1035" s="44">
        <f>IFERROR(_xll.qlIndexFixing(Index3M,H1035,TRUE,_xll.ohTrigger(RecalcTrigger,Trigger3M)),NA())</f>
        <v>1.812191501563044E-2</v>
      </c>
      <c r="L1035" s="44">
        <f>IFERROR(_xll.qlIndexFixing(Index6M,$H1035,TRUE,_xll.ohTrigger(RecalcTrigger,Trigger6M)),NA())</f>
        <v>1.8474932141491877E-2</v>
      </c>
      <c r="M1035" s="145">
        <f>IFERROR(_xll.qlIndexFixing(Index1Y,$H1035,TRUE,_xll.ohTrigger(RecalcTrigger,Trigger1Y)),NA())</f>
        <v>1.8825171434809034E-2</v>
      </c>
      <c r="N1035" s="144">
        <f>IFERROR(_xll.qlIndexFixing(ONIndex1M,I1035,TRUE,_xll.ohTrigger(RecalcTrigger,Trigger1M)),NA())</f>
        <v>1.717843092134963E-2</v>
      </c>
      <c r="O1035" s="44">
        <f>IFERROR(_xll.qlIndexFixing(ONIndex3M,I1035,TRUE,_xll.ohTrigger(RecalcTrigger,Trigger3M)),NA())</f>
        <v>1.8045412040006426E-2</v>
      </c>
      <c r="P1035" s="44">
        <f>IFERROR(_xll.qlIndexFixing(ONIndex6M,I1035,TRUE,_xll.ohTrigger(RecalcTrigger,Trigger6M)),NA())</f>
        <v>1.834459830193147E-2</v>
      </c>
      <c r="Q1035" s="145">
        <f>IFERROR(_xll.qlIndexFixing(ONIndex1Y,I1035,TRUE,_xll.ohTrigger(RecalcTrigger,Trigger1Y)),NA())</f>
        <v>1.8662149391275307E-2</v>
      </c>
    </row>
    <row r="1036" spans="2:17" x14ac:dyDescent="0.2">
      <c r="B1036" s="39" t="s">
        <v>42</v>
      </c>
      <c r="D1036" s="42">
        <f>_xll.qlCalendarAdvance(Calendar,$D1035,B1036,"f",FALSE)</f>
        <v>47078</v>
      </c>
      <c r="E1036" s="139">
        <f>_xll.qlInterestRateIndexValueDate(IndexON,D1036)</f>
        <v>47078</v>
      </c>
      <c r="F1036" s="155">
        <f>IFERROR(_xll.qlIndexFixing(IndexON,D1036,TRUE,_xll.ohTrigger(RecalcTrigger,TriggerON)),NA())</f>
        <v>1.748570805045091E-2</v>
      </c>
      <c r="H1036" s="42">
        <f>_xll.qlCalendarAdvance(Calendar,$H1035,B1036,"f",FALSE)</f>
        <v>47078</v>
      </c>
      <c r="I1036" s="139">
        <f>_xll.qlInterestRateIndexValueDate(Index1M,$H1036)</f>
        <v>47080</v>
      </c>
      <c r="J1036" s="144">
        <f>IFERROR(_xll.qlIndexFixing(Index1M,$H1036,TRUE,_xll.ohTrigger(RecalcTrigger,Trigger1M)),NA())</f>
        <v>1.7217329146068529E-2</v>
      </c>
      <c r="K1036" s="44">
        <f>IFERROR(_xll.qlIndexFixing(Index3M,H1036,TRUE,_xll.ohTrigger(RecalcTrigger,Trigger3M)),NA())</f>
        <v>1.8127661043606476E-2</v>
      </c>
      <c r="L1036" s="44">
        <f>IFERROR(_xll.qlIndexFixing(Index6M,$H1036,TRUE,_xll.ohTrigger(RecalcTrigger,Trigger6M)),NA())</f>
        <v>1.8478290974162877E-2</v>
      </c>
      <c r="M1036" s="145">
        <f>IFERROR(_xll.qlIndexFixing(Index1Y,$H1036,TRUE,_xll.ohTrigger(RecalcTrigger,Trigger1Y)),NA())</f>
        <v>1.8824061364790881E-2</v>
      </c>
      <c r="N1036" s="144">
        <f>IFERROR(_xll.qlIndexFixing(ONIndex1M,I1036,TRUE,_xll.ohTrigger(RecalcTrigger,Trigger1M)),NA())</f>
        <v>1.7187496790604939E-2</v>
      </c>
      <c r="O1036" s="44">
        <f>IFERROR(_xll.qlIndexFixing(ONIndex3M,I1036,TRUE,_xll.ohTrigger(RecalcTrigger,Trigger3M)),NA())</f>
        <v>1.8051650276174058E-2</v>
      </c>
      <c r="P1036" s="44">
        <f>IFERROR(_xll.qlIndexFixing(ONIndex6M,I1036,TRUE,_xll.ohTrigger(RecalcTrigger,Trigger6M)),NA())</f>
        <v>1.8348966824435209E-2</v>
      </c>
      <c r="Q1036" s="145">
        <f>IFERROR(_xll.qlIndexFixing(ONIndex1Y,I1036,TRUE,_xll.ohTrigger(RecalcTrigger,Trigger1Y)),NA())</f>
        <v>1.8662772628097457E-2</v>
      </c>
    </row>
    <row r="1037" spans="2:17" x14ac:dyDescent="0.2">
      <c r="B1037" s="39" t="s">
        <v>42</v>
      </c>
      <c r="D1037" s="42">
        <f>_xll.qlCalendarAdvance(Calendar,$D1036,B1037,"f",FALSE)</f>
        <v>47085</v>
      </c>
      <c r="E1037" s="139">
        <f>_xll.qlInterestRateIndexValueDate(IndexON,D1037)</f>
        <v>47085</v>
      </c>
      <c r="F1037" s="155">
        <f>IFERROR(_xll.qlIndexFixing(IndexON,D1037,TRUE,_xll.ohTrigger(RecalcTrigger,TriggerON)),NA())</f>
        <v>1.7492721089800156E-2</v>
      </c>
      <c r="H1037" s="42">
        <f>_xll.qlCalendarAdvance(Calendar,$H1036,B1037,"f",FALSE)</f>
        <v>47085</v>
      </c>
      <c r="I1037" s="139">
        <f>_xll.qlInterestRateIndexValueDate(Index1M,$H1037)</f>
        <v>47087</v>
      </c>
      <c r="J1037" s="144">
        <f>IFERROR(_xll.qlIndexFixing(Index1M,$H1037,TRUE,_xll.ohTrigger(RecalcTrigger,Trigger1M)),NA())</f>
        <v>1.7221134066717023E-2</v>
      </c>
      <c r="K1037" s="44">
        <f>IFERROR(_xll.qlIndexFixing(Index3M,H1037,TRUE,_xll.ohTrigger(RecalcTrigger,Trigger3M)),NA())</f>
        <v>1.8131631004419724E-2</v>
      </c>
      <c r="L1037" s="44">
        <f>IFERROR(_xll.qlIndexFixing(Index6M,$H1037,TRUE,_xll.ohTrigger(RecalcTrigger,Trigger6M)),NA())</f>
        <v>1.8482240306793372E-2</v>
      </c>
      <c r="M1037" s="145">
        <f>IFERROR(_xll.qlIndexFixing(Index1Y,$H1037,TRUE,_xll.ohTrigger(RecalcTrigger,Trigger1Y)),NA())</f>
        <v>1.8822887314948113E-2</v>
      </c>
      <c r="N1037" s="144">
        <f>IFERROR(_xll.qlIndexFixing(ONIndex1M,I1037,TRUE,_xll.ohTrigger(RecalcTrigger,Trigger1M)),NA())</f>
        <v>1.7196583008223243E-2</v>
      </c>
      <c r="O1037" s="44">
        <f>IFERROR(_xll.qlIndexFixing(ONIndex3M,I1037,TRUE,_xll.ohTrigger(RecalcTrigger,Trigger3M)),NA())</f>
        <v>1.8057806816891286E-2</v>
      </c>
      <c r="P1037" s="44">
        <f>IFERROR(_xll.qlIndexFixing(ONIndex6M,I1037,TRUE,_xll.ohTrigger(RecalcTrigger,Trigger6M)),NA())</f>
        <v>1.8353257052208249E-2</v>
      </c>
      <c r="Q1037" s="145">
        <f>IFERROR(_xll.qlIndexFixing(ONIndex1Y,I1037,TRUE,_xll.ohTrigger(RecalcTrigger,Trigger1Y)),NA())</f>
        <v>1.8663308557318459E-2</v>
      </c>
    </row>
    <row r="1038" spans="2:17" x14ac:dyDescent="0.2">
      <c r="B1038" s="39" t="s">
        <v>42</v>
      </c>
      <c r="D1038" s="42">
        <f>_xll.qlCalendarAdvance(Calendar,$D1037,B1038,"f",FALSE)</f>
        <v>47092</v>
      </c>
      <c r="E1038" s="139">
        <f>_xll.qlInterestRateIndexValueDate(IndexON,D1038)</f>
        <v>47092</v>
      </c>
      <c r="F1038" s="155">
        <f>IFERROR(_xll.qlIndexFixing(IndexON,D1038,TRUE,_xll.ohTrigger(RecalcTrigger,TriggerON)),NA())</f>
        <v>1.7499528600515291E-2</v>
      </c>
      <c r="H1038" s="42">
        <f>_xll.qlCalendarAdvance(Calendar,$H1037,B1038,"f",FALSE)</f>
        <v>47092</v>
      </c>
      <c r="I1038" s="139">
        <f>_xll.qlInterestRateIndexValueDate(Index1M,$H1038)</f>
        <v>47094</v>
      </c>
      <c r="J1038" s="144">
        <f>IFERROR(_xll.qlIndexFixing(Index1M,$H1038,TRUE,_xll.ohTrigger(RecalcTrigger,Trigger1M)),NA())</f>
        <v>1.7233430319133214E-2</v>
      </c>
      <c r="K1038" s="44">
        <f>IFERROR(_xll.qlIndexFixing(Index3M,H1038,TRUE,_xll.ohTrigger(RecalcTrigger,Trigger3M)),NA())</f>
        <v>1.8137207908385911E-2</v>
      </c>
      <c r="L1038" s="44">
        <f>IFERROR(_xll.qlIndexFixing(Index6M,$H1038,TRUE,_xll.ohTrigger(RecalcTrigger,Trigger6M)),NA())</f>
        <v>1.8485420871133185E-2</v>
      </c>
      <c r="M1038" s="145">
        <f>IFERROR(_xll.qlIndexFixing(Index1Y,$H1038,TRUE,_xll.ohTrigger(RecalcTrigger,Trigger1Y)),NA())</f>
        <v>1.8821649994940563E-2</v>
      </c>
      <c r="N1038" s="144">
        <f>IFERROR(_xll.qlIndexFixing(ONIndex1M,I1038,TRUE,_xll.ohTrigger(RecalcTrigger,Trigger1M)),NA())</f>
        <v>1.7205690445267763E-2</v>
      </c>
      <c r="O1038" s="44">
        <f>IFERROR(_xll.qlIndexFixing(ONIndex3M,I1038,TRUE,_xll.ohTrigger(RecalcTrigger,Trigger3M)),NA())</f>
        <v>1.8063881956322803E-2</v>
      </c>
      <c r="P1038" s="44">
        <f>IFERROR(_xll.qlIndexFixing(ONIndex6M,I1038,TRUE,_xll.ohTrigger(RecalcTrigger,Trigger6M)),NA())</f>
        <v>1.8357469287089145E-2</v>
      </c>
      <c r="Q1038" s="145">
        <f>IFERROR(_xll.qlIndexFixing(ONIndex1Y,I1038,TRUE,_xll.ohTrigger(RecalcTrigger,Trigger1Y)),NA())</f>
        <v>1.8663757470225306E-2</v>
      </c>
    </row>
    <row r="1039" spans="2:17" x14ac:dyDescent="0.2">
      <c r="B1039" s="39" t="s">
        <v>42</v>
      </c>
      <c r="D1039" s="42">
        <f>_xll.qlCalendarAdvance(Calendar,$D1038,B1039,"f",FALSE)</f>
        <v>47099</v>
      </c>
      <c r="E1039" s="139">
        <f>_xll.qlInterestRateIndexValueDate(IndexON,D1039)</f>
        <v>47099</v>
      </c>
      <c r="F1039" s="155">
        <f>IFERROR(_xll.qlIndexFixing(IndexON,D1039,TRUE,_xll.ohTrigger(RecalcTrigger,TriggerON)),NA())</f>
        <v>1.7506130089470773E-2</v>
      </c>
      <c r="H1039" s="42">
        <f>_xll.qlCalendarAdvance(Calendar,$H1038,B1039,"f",FALSE)</f>
        <v>47099</v>
      </c>
      <c r="I1039" s="139">
        <f>_xll.qlInterestRateIndexValueDate(Index1M,$H1039)</f>
        <v>47101</v>
      </c>
      <c r="J1039" s="144">
        <f>IFERROR(_xll.qlIndexFixing(Index1M,$H1039,TRUE,_xll.ohTrigger(RecalcTrigger,Trigger1M)),NA())</f>
        <v>1.7242493225246291E-2</v>
      </c>
      <c r="K1039" s="44">
        <f>IFERROR(_xll.qlIndexFixing(Index3M,H1039,TRUE,_xll.ohTrigger(RecalcTrigger,Trigger3M)),NA())</f>
        <v>1.8142692546844863E-2</v>
      </c>
      <c r="L1039" s="44">
        <f>IFERROR(_xll.qlIndexFixing(Index6M,$H1039,TRUE,_xll.ohTrigger(RecalcTrigger,Trigger6M)),NA())</f>
        <v>1.8488514974605082E-2</v>
      </c>
      <c r="M1039" s="145">
        <f>IFERROR(_xll.qlIndexFixing(Index1Y,$H1039,TRUE,_xll.ohTrigger(RecalcTrigger,Trigger1Y)),NA())</f>
        <v>1.8820350116449471E-2</v>
      </c>
      <c r="N1039" s="144">
        <f>IFERROR(_xll.qlIndexFixing(ONIndex1M,I1039,TRUE,_xll.ohTrigger(RecalcTrigger,Trigger1M)),NA())</f>
        <v>1.7214819972881656E-2</v>
      </c>
      <c r="O1039" s="44">
        <f>IFERROR(_xll.qlIndexFixing(ONIndex3M,I1039,TRUE,_xll.ohTrigger(RecalcTrigger,Trigger3M)),NA())</f>
        <v>1.8069875988713235E-2</v>
      </c>
      <c r="P1039" s="44">
        <f>IFERROR(_xll.qlIndexFixing(ONIndex6M,I1039,TRUE,_xll.ohTrigger(RecalcTrigger,Trigger6M)),NA())</f>
        <v>1.8361603830756579E-2</v>
      </c>
      <c r="Q1039" s="145">
        <f>IFERROR(_xll.qlIndexFixing(ONIndex1Y,I1039,TRUE,_xll.ohTrigger(RecalcTrigger,Trigger1Y)),NA())</f>
        <v>1.8664119657945122E-2</v>
      </c>
    </row>
    <row r="1040" spans="2:17" x14ac:dyDescent="0.2">
      <c r="B1040" s="39" t="s">
        <v>42</v>
      </c>
      <c r="D1040" s="42">
        <f>_xll.qlCalendarAdvance(Calendar,$D1039,B1040,"f",FALSE)</f>
        <v>47106</v>
      </c>
      <c r="E1040" s="139">
        <f>_xll.qlInterestRateIndexValueDate(IndexON,D1040)</f>
        <v>47106</v>
      </c>
      <c r="F1040" s="155">
        <f>IFERROR(_xll.qlIndexFixing(IndexON,D1040,TRUE,_xll.ohTrigger(RecalcTrigger,TriggerON)),NA())</f>
        <v>1.7512525063620998E-2</v>
      </c>
      <c r="H1040" s="42">
        <f>_xll.qlCalendarAdvance(Calendar,$H1039,B1040,"f",FALSE)</f>
        <v>47106</v>
      </c>
      <c r="I1040" s="139">
        <f>_xll.qlInterestRateIndexValueDate(Index1M,$H1040)</f>
        <v>47108</v>
      </c>
      <c r="J1040" s="144">
        <f>IFERROR(_xll.qlIndexFixing(Index1M,$H1040,TRUE,_xll.ohTrigger(RecalcTrigger,Trigger1M)),NA())</f>
        <v>1.7251485758496832E-2</v>
      </c>
      <c r="K1040" s="44">
        <f>IFERROR(_xll.qlIndexFixing(Index3M,H1040,TRUE,_xll.ohTrigger(RecalcTrigger,Trigger3M)),NA())</f>
        <v>1.8148084004955933E-2</v>
      </c>
      <c r="L1040" s="44">
        <f>IFERROR(_xll.qlIndexFixing(Index6M,$H1040,TRUE,_xll.ohTrigger(RecalcTrigger,Trigger6M)),NA())</f>
        <v>1.8491522389582793E-2</v>
      </c>
      <c r="M1040" s="145">
        <f>IFERROR(_xll.qlIndexFixing(Index1Y,$H1040,TRUE,_xll.ohTrigger(RecalcTrigger,Trigger1Y)),NA())</f>
        <v>1.8818988393177027E-2</v>
      </c>
      <c r="N1040" s="144">
        <f>IFERROR(_xll.qlIndexFixing(ONIndex1M,I1040,TRUE,_xll.ohTrigger(RecalcTrigger,Trigger1M)),NA())</f>
        <v>1.7226553093196983E-2</v>
      </c>
      <c r="O1040" s="44">
        <f>IFERROR(_xll.qlIndexFixing(ONIndex3M,I1040,TRUE,_xll.ohTrigger(RecalcTrigger,Trigger3M)),NA())</f>
        <v>1.8077459416758757E-2</v>
      </c>
      <c r="P1040" s="44">
        <f>IFERROR(_xll.qlIndexFixing(ONIndex6M,I1040,TRUE,_xll.ohTrigger(RecalcTrigger,Trigger6M)),NA())</f>
        <v>1.8366802324232268E-2</v>
      </c>
      <c r="Q1040" s="145">
        <f>IFERROR(_xll.qlIndexFixing(ONIndex1Y,I1040,TRUE,_xll.ohTrigger(RecalcTrigger,Trigger1Y)),NA())</f>
        <v>1.8664463361970363E-2</v>
      </c>
    </row>
    <row r="1041" spans="2:17" x14ac:dyDescent="0.2">
      <c r="B1041" s="39" t="s">
        <v>42</v>
      </c>
      <c r="D1041" s="42">
        <f>_xll.qlCalendarAdvance(Calendar,$D1040,B1041,"f",FALSE)</f>
        <v>47114</v>
      </c>
      <c r="E1041" s="139">
        <f>_xll.qlInterestRateIndexValueDate(IndexON,D1041)</f>
        <v>47114</v>
      </c>
      <c r="F1041" s="155">
        <f>IFERROR(_xll.qlIndexFixing(IndexON,D1041,TRUE,_xll.ohTrigger(RecalcTrigger,TriggerON)),NA())</f>
        <v>1.751961638682964E-2</v>
      </c>
      <c r="H1041" s="42">
        <f>_xll.qlCalendarAdvance(Calendar,$H1040,B1041,"f",FALSE)</f>
        <v>47114</v>
      </c>
      <c r="I1041" s="139">
        <f>_xll.qlInterestRateIndexValueDate(Index1M,$H1041)</f>
        <v>47116</v>
      </c>
      <c r="J1041" s="144">
        <f>IFERROR(_xll.qlIndexFixing(Index1M,$H1041,TRUE,_xll.ohTrigger(RecalcTrigger,Trigger1M)),NA())</f>
        <v>1.7262685194185744E-2</v>
      </c>
      <c r="K1041" s="44">
        <f>IFERROR(_xll.qlIndexFixing(Index3M,H1041,TRUE,_xll.ohTrigger(RecalcTrigger,Trigger3M)),NA())</f>
        <v>1.8154130578323269E-2</v>
      </c>
      <c r="L1041" s="44">
        <f>IFERROR(_xll.qlIndexFixing(Index6M,$H1041,TRUE,_xll.ohTrigger(RecalcTrigger,Trigger6M)),NA())</f>
        <v>1.8494853067033995E-2</v>
      </c>
      <c r="M1041" s="145">
        <f>IFERROR(_xll.qlIndexFixing(Index1Y,$H1041,TRUE,_xll.ohTrigger(RecalcTrigger,Trigger1Y)),NA())</f>
        <v>1.8818049802283108E-2</v>
      </c>
      <c r="N1041" s="144">
        <f>IFERROR(_xll.qlIndexFixing(ONIndex1M,I1041,TRUE,_xll.ohTrigger(RecalcTrigger,Trigger1M)),NA())</f>
        <v>1.7235575185710061E-2</v>
      </c>
      <c r="O1041" s="44">
        <f>IFERROR(_xll.qlIndexFixing(ONIndex3M,I1041,TRUE,_xll.ohTrigger(RecalcTrigger,Trigger3M)),NA())</f>
        <v>1.8083250504767889E-2</v>
      </c>
      <c r="P1041" s="44">
        <f>IFERROR(_xll.qlIndexFixing(ONIndex6M,I1041,TRUE,_xll.ohTrigger(RecalcTrigger,Trigger6M)),NA())</f>
        <v>1.8370745112408216E-2</v>
      </c>
      <c r="Q1041" s="145">
        <f>IFERROR(_xll.qlIndexFixing(ONIndex1Y,I1041,TRUE,_xll.ohTrigger(RecalcTrigger,Trigger1Y)),NA())</f>
        <v>1.8664649231929786E-2</v>
      </c>
    </row>
    <row r="1042" spans="2:17" x14ac:dyDescent="0.2">
      <c r="B1042" s="39" t="s">
        <v>42</v>
      </c>
      <c r="D1042" s="42">
        <f>_xll.qlCalendarAdvance(Calendar,$D1041,B1042,"f",FALSE)</f>
        <v>47121</v>
      </c>
      <c r="E1042" s="139">
        <f>_xll.qlInterestRateIndexValueDate(IndexON,D1042)</f>
        <v>47121</v>
      </c>
      <c r="F1042" s="155">
        <f>IFERROR(_xll.qlIndexFixing(IndexON,D1042,TRUE,_xll.ohTrigger(RecalcTrigger,TriggerON)),NA())</f>
        <v>1.7525718304280957E-2</v>
      </c>
      <c r="H1042" s="42">
        <f>_xll.qlCalendarAdvance(Calendar,$H1041,B1042,"f",FALSE)</f>
        <v>47121</v>
      </c>
      <c r="I1042" s="139">
        <f>_xll.qlInterestRateIndexValueDate(Index1M,$H1042)</f>
        <v>47123</v>
      </c>
      <c r="J1042" s="144">
        <f>IFERROR(_xll.qlIndexFixing(Index1M,$H1042,TRUE,_xll.ohTrigger(RecalcTrigger,Trigger1M)),NA())</f>
        <v>1.7269396022708147E-2</v>
      </c>
      <c r="K1042" s="44">
        <f>IFERROR(_xll.qlIndexFixing(Index3M,H1042,TRUE,_xll.ohTrigger(RecalcTrigger,Trigger3M)),NA())</f>
        <v>1.8159320571922599E-2</v>
      </c>
      <c r="L1042" s="44">
        <f>IFERROR(_xll.qlIndexFixing(Index6M,$H1042,TRUE,_xll.ohTrigger(RecalcTrigger,Trigger6M)),NA())</f>
        <v>1.8497028790345964E-2</v>
      </c>
      <c r="M1042" s="145">
        <f>IFERROR(_xll.qlIndexFixing(Index1Y,$H1042,TRUE,_xll.ohTrigger(RecalcTrigger,Trigger1Y)),NA())</f>
        <v>1.8816549315248867E-2</v>
      </c>
      <c r="N1042" s="144">
        <f>IFERROR(_xll.qlIndexFixing(ONIndex1M,I1042,TRUE,_xll.ohTrigger(RecalcTrigger,Trigger1M)),NA())</f>
        <v>1.7243227771315262E-2</v>
      </c>
      <c r="O1042" s="44">
        <f>IFERROR(_xll.qlIndexFixing(ONIndex3M,I1042,TRUE,_xll.ohTrigger(RecalcTrigger,Trigger3M)),NA())</f>
        <v>1.808813886760241E-2</v>
      </c>
      <c r="P1042" s="44">
        <f>IFERROR(_xll.qlIndexFixing(ONIndex6M,I1042,TRUE,_xll.ohTrigger(RecalcTrigger,Trigger6M)),NA())</f>
        <v>1.8374054046095267E-2</v>
      </c>
      <c r="Q1042" s="145">
        <f>IFERROR(_xll.qlIndexFixing(ONIndex1Y,I1042,TRUE,_xll.ohTrigger(RecalcTrigger,Trigger1Y)),NA())</f>
        <v>1.8664753247525923E-2</v>
      </c>
    </row>
    <row r="1043" spans="2:17" x14ac:dyDescent="0.2">
      <c r="B1043" s="39" t="s">
        <v>42</v>
      </c>
      <c r="D1043" s="42">
        <f>_xll.qlCalendarAdvance(Calendar,$D1042,B1043,"f",FALSE)</f>
        <v>47128</v>
      </c>
      <c r="E1043" s="139">
        <f>_xll.qlInterestRateIndexValueDate(IndexON,D1043)</f>
        <v>47128</v>
      </c>
      <c r="F1043" s="155">
        <f>IFERROR(_xll.qlIndexFixing(IndexON,D1043,TRUE,_xll.ohTrigger(RecalcTrigger,TriggerON)),NA())</f>
        <v>1.753173053659296E-2</v>
      </c>
      <c r="H1043" s="42">
        <f>_xll.qlCalendarAdvance(Calendar,$H1042,B1043,"f",FALSE)</f>
        <v>47128</v>
      </c>
      <c r="I1043" s="139">
        <f>_xll.qlInterestRateIndexValueDate(Index1M,$H1043)</f>
        <v>47130</v>
      </c>
      <c r="J1043" s="144">
        <f>IFERROR(_xll.qlIndexFixing(Index1M,$H1043,TRUE,_xll.ohTrigger(RecalcTrigger,Trigger1M)),NA())</f>
        <v>1.7278083623127848E-2</v>
      </c>
      <c r="K1043" s="44">
        <f>IFERROR(_xll.qlIndexFixing(Index3M,H1043,TRUE,_xll.ohTrigger(RecalcTrigger,Trigger3M)),NA())</f>
        <v>1.8164416736244249E-2</v>
      </c>
      <c r="L1043" s="44">
        <f>IFERROR(_xll.qlIndexFixing(Index6M,$H1043,TRUE,_xll.ohTrigger(RecalcTrigger,Trigger6M)),NA())</f>
        <v>1.8499769666745179E-2</v>
      </c>
      <c r="M1043" s="145">
        <f>IFERROR(_xll.qlIndexFixing(Index1Y,$H1043,TRUE,_xll.ohTrigger(RecalcTrigger,Trigger1Y)),NA())</f>
        <v>1.881498865652792E-2</v>
      </c>
      <c r="N1043" s="144">
        <f>IFERROR(_xll.qlIndexFixing(ONIndex1M,I1043,TRUE,_xll.ohTrigger(RecalcTrigger,Trigger1M)),NA())</f>
        <v>1.7252061776762417E-2</v>
      </c>
      <c r="O1043" s="44">
        <f>IFERROR(_xll.qlIndexFixing(ONIndex3M,I1043,TRUE,_xll.ohTrigger(RecalcTrigger,Trigger3M)),NA())</f>
        <v>1.8093754138091001E-2</v>
      </c>
      <c r="P1043" s="44">
        <f>IFERROR(_xll.qlIndexFixing(ONIndex6M,I1043,TRUE,_xll.ohTrigger(RecalcTrigger,Trigger6M)),NA())</f>
        <v>1.837783230292267E-2</v>
      </c>
      <c r="Q1043" s="145">
        <f>IFERROR(_xll.qlIndexFixing(ONIndex1Y,I1043,TRUE,_xll.ohTrigger(RecalcTrigger,Trigger1Y)),NA())</f>
        <v>1.8664810429225298E-2</v>
      </c>
    </row>
    <row r="1044" spans="2:17" x14ac:dyDescent="0.2">
      <c r="B1044" s="39" t="s">
        <v>42</v>
      </c>
      <c r="D1044" s="42">
        <f>_xll.qlCalendarAdvance(Calendar,$D1043,B1044,"f",FALSE)</f>
        <v>47135</v>
      </c>
      <c r="E1044" s="139">
        <f>_xll.qlInterestRateIndexValueDate(IndexON,D1044)</f>
        <v>47135</v>
      </c>
      <c r="F1044" s="155">
        <f>IFERROR(_xll.qlIndexFixing(IndexON,D1044,TRUE,_xll.ohTrigger(RecalcTrigger,TriggerON)),NA())</f>
        <v>1.7537653337802439E-2</v>
      </c>
      <c r="H1044" s="42">
        <f>_xll.qlCalendarAdvance(Calendar,$H1043,B1044,"f",FALSE)</f>
        <v>47135</v>
      </c>
      <c r="I1044" s="139">
        <f>_xll.qlInterestRateIndexValueDate(Index1M,$H1044)</f>
        <v>47137</v>
      </c>
      <c r="J1044" s="144">
        <f>IFERROR(_xll.qlIndexFixing(Index1M,$H1044,TRUE,_xll.ohTrigger(RecalcTrigger,Trigger1M)),NA())</f>
        <v>1.7286670027296169E-2</v>
      </c>
      <c r="K1044" s="44">
        <f>IFERROR(_xll.qlIndexFixing(Index3M,H1044,TRUE,_xll.ohTrigger(RecalcTrigger,Trigger3M)),NA())</f>
        <v>1.8169419273719178E-2</v>
      </c>
      <c r="L1044" s="44">
        <f>IFERROR(_xll.qlIndexFixing(Index6M,$H1044,TRUE,_xll.ohTrigger(RecalcTrigger,Trigger6M)),NA())</f>
        <v>1.8502424262742342E-2</v>
      </c>
      <c r="M1044" s="145">
        <f>IFERROR(_xll.qlIndexFixing(Index1Y,$H1044,TRUE,_xll.ohTrigger(RecalcTrigger,Trigger1Y)),NA())</f>
        <v>1.881336822813634E-2</v>
      </c>
      <c r="N1044" s="144">
        <f>IFERROR(_xll.qlIndexFixing(ONIndex1M,I1044,TRUE,_xll.ohTrigger(RecalcTrigger,Trigger1M)),NA())</f>
        <v>1.7260794609699204E-2</v>
      </c>
      <c r="O1044" s="44">
        <f>IFERROR(_xll.qlIndexFixing(ONIndex3M,I1044,TRUE,_xll.ohTrigger(RecalcTrigger,Trigger3M)),NA())</f>
        <v>1.8099275026077777E-2</v>
      </c>
      <c r="P1044" s="44">
        <f>IFERROR(_xll.qlIndexFixing(ONIndex6M,I1044,TRUE,_xll.ohTrigger(RecalcTrigger,Trigger6M)),NA())</f>
        <v>1.8381522288999363E-2</v>
      </c>
      <c r="Q1044" s="145">
        <f>IFERROR(_xll.qlIndexFixing(ONIndex1Y,I1044,TRUE,_xll.ohTrigger(RecalcTrigger,Trigger1Y)),NA())</f>
        <v>1.8664798880543287E-2</v>
      </c>
    </row>
    <row r="1045" spans="2:17" x14ac:dyDescent="0.2">
      <c r="B1045" s="39" t="s">
        <v>42</v>
      </c>
      <c r="D1045" s="42">
        <f>_xll.qlCalendarAdvance(Calendar,$D1044,B1045,"f",FALSE)</f>
        <v>47142</v>
      </c>
      <c r="E1045" s="139">
        <f>_xll.qlInterestRateIndexValueDate(IndexON,D1045)</f>
        <v>47142</v>
      </c>
      <c r="F1045" s="155">
        <f>IFERROR(_xll.qlIndexFixing(IndexON,D1045,TRUE,_xll.ohTrigger(RecalcTrigger,TriggerON)),NA())</f>
        <v>1.7543486962265931E-2</v>
      </c>
      <c r="H1045" s="42">
        <f>_xll.qlCalendarAdvance(Calendar,$H1044,B1045,"f",FALSE)</f>
        <v>47142</v>
      </c>
      <c r="I1045" s="139">
        <f>_xll.qlInterestRateIndexValueDate(Index1M,$H1045)</f>
        <v>47144</v>
      </c>
      <c r="J1045" s="144">
        <f>IFERROR(_xll.qlIndexFixing(Index1M,$H1045,TRUE,_xll.ohTrigger(RecalcTrigger,Trigger1M)),NA())</f>
        <v>1.7295155308671768E-2</v>
      </c>
      <c r="K1045" s="44">
        <f>IFERROR(_xll.qlIndexFixing(Index3M,H1045,TRUE,_xll.ohTrigger(RecalcTrigger,Trigger3M)),NA())</f>
        <v>1.8174328386784566E-2</v>
      </c>
      <c r="L1045" s="44">
        <f>IFERROR(_xll.qlIndexFixing(Index6M,$H1045,TRUE,_xll.ohTrigger(RecalcTrigger,Trigger6M)),NA())</f>
        <v>1.8504992806172006E-2</v>
      </c>
      <c r="M1045" s="145">
        <f>IFERROR(_xll.qlIndexFixing(Index1Y,$H1045,TRUE,_xll.ohTrigger(RecalcTrigger,Trigger1Y)),NA())</f>
        <v>1.8811688432099141E-2</v>
      </c>
      <c r="N1045" s="144">
        <f>IFERROR(_xll.qlIndexFixing(ONIndex1M,I1045,TRUE,_xll.ohTrigger(RecalcTrigger,Trigger1M)),NA())</f>
        <v>1.7269426343586858E-2</v>
      </c>
      <c r="O1045" s="44">
        <f>IFERROR(_xll.qlIndexFixing(ONIndex3M,I1045,TRUE,_xll.ohTrigger(RecalcTrigger,Trigger3M)),NA())</f>
        <v>1.8104701733401285E-2</v>
      </c>
      <c r="P1045" s="44">
        <f>IFERROR(_xll.qlIndexFixing(ONIndex6M,I1045,TRUE,_xll.ohTrigger(RecalcTrigger,Trigger6M)),NA())</f>
        <v>1.8385124230304584E-2</v>
      </c>
      <c r="Q1045" s="145">
        <f>IFERROR(_xll.qlIndexFixing(ONIndex1Y,I1045,TRUE,_xll.ohTrigger(RecalcTrigger,Trigger1Y)),NA())</f>
        <v>1.8664718995484719E-2</v>
      </c>
    </row>
    <row r="1046" spans="2:17" x14ac:dyDescent="0.2">
      <c r="B1046" s="39" t="s">
        <v>42</v>
      </c>
      <c r="D1046" s="42">
        <f>_xll.qlCalendarAdvance(Calendar,$D1045,B1046,"f",FALSE)</f>
        <v>47149</v>
      </c>
      <c r="E1046" s="139">
        <f>_xll.qlInterestRateIndexValueDate(IndexON,D1046)</f>
        <v>47149</v>
      </c>
      <c r="F1046" s="155">
        <f>IFERROR(_xll.qlIndexFixing(IndexON,D1046,TRUE,_xll.ohTrigger(RecalcTrigger,TriggerON)),NA())</f>
        <v>1.7549231664419906E-2</v>
      </c>
      <c r="H1046" s="42">
        <f>_xll.qlCalendarAdvance(Calendar,$H1045,B1046,"f",FALSE)</f>
        <v>47149</v>
      </c>
      <c r="I1046" s="139">
        <f>_xll.qlInterestRateIndexValueDate(Index1M,$H1046)</f>
        <v>47151</v>
      </c>
      <c r="J1046" s="144">
        <f>IFERROR(_xll.qlIndexFixing(Index1M,$H1046,TRUE,_xll.ohTrigger(RecalcTrigger,Trigger1M)),NA())</f>
        <v>1.730052000624863E-2</v>
      </c>
      <c r="K1046" s="44">
        <f>IFERROR(_xll.qlIndexFixing(Index3M,H1046,TRUE,_xll.ohTrigger(RecalcTrigger,Trigger3M)),NA())</f>
        <v>1.8178359250693069E-2</v>
      </c>
      <c r="L1046" s="44">
        <f>IFERROR(_xll.qlIndexFixing(Index6M,$H1046,TRUE,_xll.ohTrigger(RecalcTrigger,Trigger6M)),NA())</f>
        <v>1.8507475524881075E-2</v>
      </c>
      <c r="M1046" s="145">
        <f>IFERROR(_xll.qlIndexFixing(Index1Y,$H1046,TRUE,_xll.ohTrigger(RecalcTrigger,Trigger1Y)),NA())</f>
        <v>1.8809949670448512E-2</v>
      </c>
      <c r="N1046" s="144">
        <f>IFERROR(_xll.qlIndexFixing(ONIndex1M,I1046,TRUE,_xll.ohTrigger(RecalcTrigger,Trigger1M)),NA())</f>
        <v>1.7277957052046489E-2</v>
      </c>
      <c r="O1046" s="44">
        <f>IFERROR(_xll.qlIndexFixing(ONIndex3M,I1046,TRUE,_xll.ohTrigger(RecalcTrigger,Trigger3M)),NA())</f>
        <v>1.8110034461980007E-2</v>
      </c>
      <c r="P1046" s="44">
        <f>IFERROR(_xll.qlIndexFixing(ONIndex6M,I1046,TRUE,_xll.ohTrigger(RecalcTrigger,Trigger6M)),NA())</f>
        <v>1.8388638352977438E-2</v>
      </c>
      <c r="Q1046" s="145">
        <f>IFERROR(_xll.qlIndexFixing(ONIndex1Y,I1046,TRUE,_xll.ohTrigger(RecalcTrigger,Trigger1Y)),NA())</f>
        <v>1.8664571168454103E-2</v>
      </c>
    </row>
    <row r="1047" spans="2:17" x14ac:dyDescent="0.2">
      <c r="B1047" s="39" t="s">
        <v>42</v>
      </c>
      <c r="D1047" s="42">
        <f>_xll.qlCalendarAdvance(Calendar,$D1046,B1047,"f",FALSE)</f>
        <v>47156</v>
      </c>
      <c r="E1047" s="139">
        <f>_xll.qlInterestRateIndexValueDate(IndexON,D1047)</f>
        <v>47156</v>
      </c>
      <c r="F1047" s="155">
        <f>IFERROR(_xll.qlIndexFixing(IndexON,D1047,TRUE,_xll.ohTrigger(RecalcTrigger,TriggerON)),NA())</f>
        <v>1.7554887698540966E-2</v>
      </c>
      <c r="H1047" s="42">
        <f>_xll.qlCalendarAdvance(Calendar,$H1046,B1047,"f",FALSE)</f>
        <v>47156</v>
      </c>
      <c r="I1047" s="139">
        <f>_xll.qlInterestRateIndexValueDate(Index1M,$H1047)</f>
        <v>47158</v>
      </c>
      <c r="J1047" s="144">
        <f>IFERROR(_xll.qlIndexFixing(Index1M,$H1047,TRUE,_xll.ohTrigger(RecalcTrigger,Trigger1M)),NA())</f>
        <v>1.7308823686146595E-2</v>
      </c>
      <c r="K1047" s="44">
        <f>IFERROR(_xll.qlIndexFixing(Index3M,H1047,TRUE,_xll.ohTrigger(RecalcTrigger,Trigger3M)),NA())</f>
        <v>1.8183088490659898E-2</v>
      </c>
      <c r="L1047" s="44">
        <f>IFERROR(_xll.qlIndexFixing(Index6M,$H1047,TRUE,_xll.ohTrigger(RecalcTrigger,Trigger6M)),NA())</f>
        <v>1.8509872646728393E-2</v>
      </c>
      <c r="M1047" s="145">
        <f>IFERROR(_xll.qlIndexFixing(Index1Y,$H1047,TRUE,_xll.ohTrigger(RecalcTrigger,Trigger1Y)),NA())</f>
        <v>1.8808152345225149E-2</v>
      </c>
      <c r="N1047" s="144">
        <f>IFERROR(_xll.qlIndexFixing(ONIndex1M,I1047,TRUE,_xll.ohTrigger(RecalcTrigger,Trigger1M)),NA())</f>
        <v>1.728638680861927E-2</v>
      </c>
      <c r="O1047" s="44">
        <f>IFERROR(_xll.qlIndexFixing(ONIndex3M,I1047,TRUE,_xll.ohTrigger(RecalcTrigger,Trigger3M)),NA())</f>
        <v>1.8115273413572552E-2</v>
      </c>
      <c r="P1047" s="44">
        <f>IFERROR(_xll.qlIndexFixing(ONIndex6M,I1047,TRUE,_xll.ohTrigger(RecalcTrigger,Trigger6M)),NA())</f>
        <v>1.8392064883077097E-2</v>
      </c>
      <c r="Q1047" s="145">
        <f>IFERROR(_xll.qlIndexFixing(ONIndex1Y,I1047,TRUE,_xll.ohTrigger(RecalcTrigger,Trigger1Y)),NA())</f>
        <v>1.8664355793536203E-2</v>
      </c>
    </row>
    <row r="1048" spans="2:17" x14ac:dyDescent="0.2">
      <c r="B1048" s="39" t="s">
        <v>42</v>
      </c>
      <c r="D1048" s="42">
        <f>_xll.qlCalendarAdvance(Calendar,$D1047,B1048,"f",FALSE)</f>
        <v>47163</v>
      </c>
      <c r="E1048" s="139">
        <f>_xll.qlInterestRateIndexValueDate(IndexON,D1048)</f>
        <v>47163</v>
      </c>
      <c r="F1048" s="155">
        <f>IFERROR(_xll.qlIndexFixing(IndexON,D1048,TRUE,_xll.ohTrigger(RecalcTrigger,TriggerON)),NA())</f>
        <v>1.7560455318825774E-2</v>
      </c>
      <c r="H1048" s="42">
        <f>_xll.qlCalendarAdvance(Calendar,$H1047,B1048,"f",FALSE)</f>
        <v>47163</v>
      </c>
      <c r="I1048" s="139">
        <f>_xll.qlInterestRateIndexValueDate(Index1M,$H1048)</f>
        <v>47165</v>
      </c>
      <c r="J1048" s="144">
        <f>IFERROR(_xll.qlIndexFixing(Index1M,$H1048,TRUE,_xll.ohTrigger(RecalcTrigger,Trigger1M)),NA())</f>
        <v>1.7317026461890959E-2</v>
      </c>
      <c r="K1048" s="44">
        <f>IFERROR(_xll.qlIndexFixing(Index3M,H1048,TRUE,_xll.ohTrigger(RecalcTrigger,Trigger3M)),NA())</f>
        <v>1.8187724903729097E-2</v>
      </c>
      <c r="L1048" s="44">
        <f>IFERROR(_xll.qlIndexFixing(Index6M,$H1048,TRUE,_xll.ohTrigger(RecalcTrigger,Trigger6M)),NA())</f>
        <v>1.8512184399585161E-2</v>
      </c>
      <c r="M1048" s="145">
        <f>IFERROR(_xll.qlIndexFixing(Index1Y,$H1048,TRUE,_xll.ohTrigger(RecalcTrigger,Trigger1Y)),NA())</f>
        <v>1.8806296858476484E-2</v>
      </c>
      <c r="N1048" s="144">
        <f>IFERROR(_xll.qlIndexFixing(ONIndex1M,I1048,TRUE,_xll.ohTrigger(RecalcTrigger,Trigger1M)),NA())</f>
        <v>1.729471568692631E-2</v>
      </c>
      <c r="O1048" s="44">
        <f>IFERROR(_xll.qlIndexFixing(ONIndex3M,I1048,TRUE,_xll.ohTrigger(RecalcTrigger,Trigger3M)),NA())</f>
        <v>1.8120418790177339E-2</v>
      </c>
      <c r="P1048" s="44">
        <f>IFERROR(_xll.qlIndexFixing(ONIndex6M,I1048,TRUE,_xll.ohTrigger(RecalcTrigger,Trigger6M)),NA())</f>
        <v>1.8395404046742669E-2</v>
      </c>
      <c r="Q1048" s="145">
        <f>IFERROR(_xll.qlIndexFixing(ONIndex1Y,I1048,TRUE,_xll.ohTrigger(RecalcTrigger,Trigger1Y)),NA())</f>
        <v>1.8664073264815784E-2</v>
      </c>
    </row>
    <row r="1049" spans="2:17" x14ac:dyDescent="0.2">
      <c r="B1049" s="39" t="s">
        <v>42</v>
      </c>
      <c r="D1049" s="42">
        <f>_xll.qlCalendarAdvance(Calendar,$D1048,B1049,"f",FALSE)</f>
        <v>47170</v>
      </c>
      <c r="E1049" s="139">
        <f>_xll.qlInterestRateIndexValueDate(IndexON,D1049)</f>
        <v>47170</v>
      </c>
      <c r="F1049" s="155">
        <f>IFERROR(_xll.qlIndexFixing(IndexON,D1049,TRUE,_xll.ohTrigger(RecalcTrigger,TriggerON)),NA())</f>
        <v>1.7565934779630865E-2</v>
      </c>
      <c r="H1049" s="42">
        <f>_xll.qlCalendarAdvance(Calendar,$H1048,B1049,"f",FALSE)</f>
        <v>47170</v>
      </c>
      <c r="I1049" s="139">
        <f>_xll.qlInterestRateIndexValueDate(Index1M,$H1049)</f>
        <v>47172</v>
      </c>
      <c r="J1049" s="144">
        <f>IFERROR(_xll.qlIndexFixing(Index1M,$H1049,TRUE,_xll.ohTrigger(RecalcTrigger,Trigger1M)),NA())</f>
        <v>1.7325128406974359E-2</v>
      </c>
      <c r="K1049" s="44">
        <f>IFERROR(_xll.qlIndexFixing(Index3M,H1049,TRUE,_xll.ohTrigger(RecalcTrigger,Trigger3M)),NA())</f>
        <v>1.8192268692361638E-2</v>
      </c>
      <c r="L1049" s="44">
        <f>IFERROR(_xll.qlIndexFixing(Index6M,$H1049,TRUE,_xll.ohTrigger(RecalcTrigger,Trigger6M)),NA())</f>
        <v>1.851441101133362E-2</v>
      </c>
      <c r="M1049" s="145">
        <f>IFERROR(_xll.qlIndexFixing(Index1Y,$H1049,TRUE,_xll.ohTrigger(RecalcTrigger,Trigger1Y)),NA())</f>
        <v>1.8804383612257374E-2</v>
      </c>
      <c r="N1049" s="144">
        <f>IFERROR(_xll.qlIndexFixing(ONIndex1M,I1049,TRUE,_xll.ohTrigger(RecalcTrigger,Trigger1M)),NA())</f>
        <v>1.7302943760508782E-2</v>
      </c>
      <c r="O1049" s="44">
        <f>IFERROR(_xll.qlIndexFixing(ONIndex3M,I1049,TRUE,_xll.ohTrigger(RecalcTrigger,Trigger3M)),NA())</f>
        <v>1.812547079371285E-2</v>
      </c>
      <c r="P1049" s="44">
        <f>IFERROR(_xll.qlIndexFixing(ONIndex6M,I1049,TRUE,_xll.ohTrigger(RecalcTrigger,Trigger6M)),NA())</f>
        <v>1.839865606995339E-2</v>
      </c>
      <c r="Q1049" s="145">
        <f>IFERROR(_xll.qlIndexFixing(ONIndex1Y,I1049,TRUE,_xll.ohTrigger(RecalcTrigger,Trigger1Y)),NA())</f>
        <v>1.8663723976697355E-2</v>
      </c>
    </row>
    <row r="1050" spans="2:17" x14ac:dyDescent="0.2">
      <c r="B1050" s="39" t="s">
        <v>42</v>
      </c>
      <c r="D1050" s="42">
        <f>_xll.qlCalendarAdvance(Calendar,$D1049,B1050,"f",FALSE)</f>
        <v>47177</v>
      </c>
      <c r="E1050" s="139">
        <f>_xll.qlInterestRateIndexValueDate(IndexON,D1050)</f>
        <v>47177</v>
      </c>
      <c r="F1050" s="155">
        <f>IFERROR(_xll.qlIndexFixing(IndexON,D1050,TRUE,_xll.ohTrigger(RecalcTrigger,TriggerON)),NA())</f>
        <v>1.7571326335152904E-2</v>
      </c>
      <c r="H1050" s="42">
        <f>_xll.qlCalendarAdvance(Calendar,$H1049,B1050,"f",FALSE)</f>
        <v>47177</v>
      </c>
      <c r="I1050" s="139">
        <f>_xll.qlInterestRateIndexValueDate(Index1M,$H1050)</f>
        <v>47179</v>
      </c>
      <c r="J1050" s="144">
        <f>IFERROR(_xll.qlIndexFixing(Index1M,$H1050,TRUE,_xll.ohTrigger(RecalcTrigger,Trigger1M)),NA())</f>
        <v>1.7337045494615344E-2</v>
      </c>
      <c r="K1050" s="44">
        <f>IFERROR(_xll.qlIndexFixing(Index3M,H1050,TRUE,_xll.ohTrigger(RecalcTrigger,Trigger3M)),NA())</f>
        <v>1.8200512352063932E-2</v>
      </c>
      <c r="L1050" s="44">
        <f>IFERROR(_xll.qlIndexFixing(Index6M,$H1050,TRUE,_xll.ohTrigger(RecalcTrigger,Trigger6M)),NA())</f>
        <v>1.8518942852701781E-2</v>
      </c>
      <c r="M1050" s="145">
        <f>IFERROR(_xll.qlIndexFixing(Index1Y,$H1050,TRUE,_xll.ohTrigger(RecalcTrigger,Trigger1Y)),NA())</f>
        <v>1.8802413008630069E-2</v>
      </c>
      <c r="N1050" s="144">
        <f>IFERROR(_xll.qlIndexFixing(ONIndex1M,I1050,TRUE,_xll.ohTrigger(RecalcTrigger,Trigger1M)),NA())</f>
        <v>1.7311071103067732E-2</v>
      </c>
      <c r="O1050" s="44">
        <f>IFERROR(_xll.qlIndexFixing(ONIndex3M,I1050,TRUE,_xll.ohTrigger(RecalcTrigger,Trigger3M)),NA())</f>
        <v>1.8130429625857758E-2</v>
      </c>
      <c r="P1050" s="44">
        <f>IFERROR(_xll.qlIndexFixing(ONIndex6M,I1050,TRUE,_xll.ohTrigger(RecalcTrigger,Trigger6M)),NA())</f>
        <v>1.8401821178848365E-2</v>
      </c>
      <c r="Q1050" s="145">
        <f>IFERROR(_xll.qlIndexFixing(ONIndex1Y,I1050,TRUE,_xll.ohTrigger(RecalcTrigger,Trigger1Y)),NA())</f>
        <v>1.8663308323185746E-2</v>
      </c>
    </row>
    <row r="1051" spans="2:17" x14ac:dyDescent="0.2">
      <c r="B1051" s="39" t="s">
        <v>42</v>
      </c>
      <c r="D1051" s="42">
        <f>_xll.qlCalendarAdvance(Calendar,$D1050,B1051,"f",FALSE)</f>
        <v>47184</v>
      </c>
      <c r="E1051" s="139">
        <f>_xll.qlInterestRateIndexValueDate(IndexON,D1051)</f>
        <v>47184</v>
      </c>
      <c r="F1051" s="155">
        <f>IFERROR(_xll.qlIndexFixing(IndexON,D1051,TRUE,_xll.ohTrigger(RecalcTrigger,TriggerON)),NA())</f>
        <v>1.7576630239828361E-2</v>
      </c>
      <c r="H1051" s="42">
        <f>_xll.qlCalendarAdvance(Calendar,$H1050,B1051,"f",FALSE)</f>
        <v>47184</v>
      </c>
      <c r="I1051" s="139">
        <f>_xll.qlInterestRateIndexValueDate(Index1M,$H1051)</f>
        <v>47186</v>
      </c>
      <c r="J1051" s="144">
        <f>IFERROR(_xll.qlIndexFixing(Index1M,$H1051,TRUE,_xll.ohTrigger(RecalcTrigger,Trigger1M)),NA())</f>
        <v>1.7343947532620668E-2</v>
      </c>
      <c r="K1051" s="44">
        <f>IFERROR(_xll.qlIndexFixing(Index3M,H1051,TRUE,_xll.ohTrigger(RecalcTrigger,Trigger3M)),NA())</f>
        <v>1.8204839861793217E-2</v>
      </c>
      <c r="L1051" s="44">
        <f>IFERROR(_xll.qlIndexFixing(Index6M,$H1051,TRUE,_xll.ohTrigger(RecalcTrigger,Trigger6M)),NA())</f>
        <v>1.852097641238178E-2</v>
      </c>
      <c r="M1051" s="145">
        <f>IFERROR(_xll.qlIndexFixing(Index1Y,$H1051,TRUE,_xll.ohTrigger(RecalcTrigger,Trigger1Y)),NA())</f>
        <v>1.8800385449662917E-2</v>
      </c>
      <c r="N1051" s="144">
        <f>IFERROR(_xll.qlIndexFixing(ONIndex1M,I1051,TRUE,_xll.ohTrigger(RecalcTrigger,Trigger1M)),NA())</f>
        <v>1.7319097787984461E-2</v>
      </c>
      <c r="O1051" s="44">
        <f>IFERROR(_xll.qlIndexFixing(ONIndex3M,I1051,TRUE,_xll.ohTrigger(RecalcTrigger,Trigger3M)),NA())</f>
        <v>1.8135295488610481E-2</v>
      </c>
      <c r="P1051" s="44">
        <f>IFERROR(_xll.qlIndexFixing(ONIndex6M,I1051,TRUE,_xll.ohTrigger(RecalcTrigger,Trigger6M)),NA())</f>
        <v>1.8404899599486768E-2</v>
      </c>
      <c r="Q1051" s="145">
        <f>IFERROR(_xll.qlIndexFixing(ONIndex1Y,I1051,TRUE,_xll.ohTrigger(RecalcTrigger,Trigger1Y)),NA())</f>
        <v>1.8662826698685464E-2</v>
      </c>
    </row>
    <row r="1052" spans="2:17" x14ac:dyDescent="0.2">
      <c r="B1052" s="39" t="s">
        <v>42</v>
      </c>
      <c r="D1052" s="42">
        <f>_xll.qlCalendarAdvance(Calendar,$D1051,B1052,"f",FALSE)</f>
        <v>47191</v>
      </c>
      <c r="E1052" s="139">
        <f>_xll.qlInterestRateIndexValueDate(IndexON,D1052)</f>
        <v>47191</v>
      </c>
      <c r="F1052" s="155">
        <f>IFERROR(_xll.qlIndexFixing(IndexON,D1052,TRUE,_xll.ohTrigger(RecalcTrigger,TriggerON)),NA())</f>
        <v>1.7581846747933838E-2</v>
      </c>
      <c r="H1052" s="42">
        <f>_xll.qlCalendarAdvance(Calendar,$H1051,B1052,"f",FALSE)</f>
        <v>47191</v>
      </c>
      <c r="I1052" s="139">
        <f>_xll.qlInterestRateIndexValueDate(Index1M,$H1052)</f>
        <v>47193</v>
      </c>
      <c r="J1052" s="144">
        <f>IFERROR(_xll.qlIndexFixing(Index1M,$H1052,TRUE,_xll.ohTrigger(RecalcTrigger,Trigger1M)),NA())</f>
        <v>1.7351727011668719E-2</v>
      </c>
      <c r="K1052" s="44">
        <f>IFERROR(_xll.qlIndexFixing(Index3M,H1052,TRUE,_xll.ohTrigger(RecalcTrigger,Trigger3M)),NA())</f>
        <v>1.8209075403883893E-2</v>
      </c>
      <c r="L1052" s="44">
        <f>IFERROR(_xll.qlIndexFixing(Index6M,$H1052,TRUE,_xll.ohTrigger(RecalcTrigger,Trigger6M)),NA())</f>
        <v>1.8522925562557097E-2</v>
      </c>
      <c r="M1052" s="145">
        <f>IFERROR(_xll.qlIndexFixing(Index1Y,$H1052,TRUE,_xll.ohTrigger(RecalcTrigger,Trigger1Y)),NA())</f>
        <v>1.8798301337431458E-2</v>
      </c>
      <c r="N1052" s="144">
        <f>IFERROR(_xll.qlIndexFixing(ONIndex1M,I1052,TRUE,_xll.ohTrigger(RecalcTrigger,Trigger1M)),NA())</f>
        <v>1.7327023888960014E-2</v>
      </c>
      <c r="O1052" s="44">
        <f>IFERROR(_xll.qlIndexFixing(ONIndex3M,I1052,TRUE,_xll.ohTrigger(RecalcTrigger,Trigger3M)),NA())</f>
        <v>1.8140068583809565E-2</v>
      </c>
      <c r="P1052" s="44">
        <f>IFERROR(_xll.qlIndexFixing(ONIndex6M,I1052,TRUE,_xll.ohTrigger(RecalcTrigger,Trigger6M)),NA())</f>
        <v>1.8407891558007705E-2</v>
      </c>
      <c r="Q1052" s="145">
        <f>IFERROR(_xll.qlIndexFixing(ONIndex1Y,I1052,TRUE,_xll.ohTrigger(RecalcTrigger,Trigger1Y)),NA())</f>
        <v>1.8662279497201339E-2</v>
      </c>
    </row>
    <row r="1053" spans="2:17" x14ac:dyDescent="0.2">
      <c r="B1053" s="39" t="s">
        <v>42</v>
      </c>
      <c r="D1053" s="42">
        <f>_xll.qlCalendarAdvance(Calendar,$D1052,B1053,"f",FALSE)</f>
        <v>47198</v>
      </c>
      <c r="E1053" s="139">
        <f>_xll.qlInterestRateIndexValueDate(IndexON,D1053)</f>
        <v>47198</v>
      </c>
      <c r="F1053" s="155">
        <f>IFERROR(_xll.qlIndexFixing(IndexON,D1053,TRUE,_xll.ohTrigger(RecalcTrigger,TriggerON)),NA())</f>
        <v>1.7586976113665997E-2</v>
      </c>
      <c r="H1053" s="42">
        <f>_xll.qlCalendarAdvance(Calendar,$H1052,B1053,"f",FALSE)</f>
        <v>47198</v>
      </c>
      <c r="I1053" s="139">
        <f>_xll.qlInterestRateIndexValueDate(Index1M,$H1053)</f>
        <v>47200</v>
      </c>
      <c r="J1053" s="144">
        <f>IFERROR(_xll.qlIndexFixing(Index1M,$H1053,TRUE,_xll.ohTrigger(RecalcTrigger,Trigger1M)),NA())</f>
        <v>1.7359405955729979E-2</v>
      </c>
      <c r="K1053" s="44">
        <f>IFERROR(_xll.qlIndexFixing(Index3M,H1053,TRUE,_xll.ohTrigger(RecalcTrigger,Trigger3M)),NA())</f>
        <v>1.8213219180862463E-2</v>
      </c>
      <c r="L1053" s="44">
        <f>IFERROR(_xll.qlIndexFixing(Index6M,$H1053,TRUE,_xll.ohTrigger(RecalcTrigger,Trigger6M)),NA())</f>
        <v>1.8524790531201908E-2</v>
      </c>
      <c r="M1053" s="145">
        <f>IFERROR(_xll.qlIndexFixing(Index1Y,$H1053,TRUE,_xll.ohTrigger(RecalcTrigger,Trigger1Y)),NA())</f>
        <v>1.8796161074016677E-2</v>
      </c>
      <c r="N1053" s="144">
        <f>IFERROR(_xll.qlIndexFixing(ONIndex1M,I1053,TRUE,_xll.ohTrigger(RecalcTrigger,Trigger1M)),NA())</f>
        <v>1.7334849479455627E-2</v>
      </c>
      <c r="O1053" s="44">
        <f>IFERROR(_xll.qlIndexFixing(ONIndex3M,I1053,TRUE,_xll.ohTrigger(RecalcTrigger,Trigger3M)),NA())</f>
        <v>1.8144749113373493E-2</v>
      </c>
      <c r="P1053" s="44">
        <f>IFERROR(_xll.qlIndexFixing(ONIndex6M,I1053,TRUE,_xll.ohTrigger(RecalcTrigger,Trigger6M)),NA())</f>
        <v>1.8410797280390412E-2</v>
      </c>
      <c r="Q1053" s="145">
        <f>IFERROR(_xll.qlIndexFixing(ONIndex1Y,I1053,TRUE,_xll.ohTrigger(RecalcTrigger,Trigger1Y)),NA())</f>
        <v>1.8661667113057945E-2</v>
      </c>
    </row>
    <row r="1054" spans="2:17" x14ac:dyDescent="0.2">
      <c r="B1054" s="39" t="s">
        <v>42</v>
      </c>
      <c r="D1054" s="42">
        <f>_xll.qlCalendarAdvance(Calendar,$D1053,B1054,"f",FALSE)</f>
        <v>47205</v>
      </c>
      <c r="E1054" s="139">
        <f>_xll.qlInterestRateIndexValueDate(IndexON,D1054)</f>
        <v>47205</v>
      </c>
      <c r="F1054" s="155">
        <f>IFERROR(_xll.qlIndexFixing(IndexON,D1054,TRUE,_xll.ohTrigger(RecalcTrigger,TriggerON)),NA())</f>
        <v>1.7592018591461311E-2</v>
      </c>
      <c r="H1054" s="42">
        <f>_xll.qlCalendarAdvance(Calendar,$H1053,B1054,"f",FALSE)</f>
        <v>47205</v>
      </c>
      <c r="I1054" s="139">
        <f>_xll.qlInterestRateIndexValueDate(Index1M,$H1054)</f>
        <v>47211</v>
      </c>
      <c r="J1054" s="144">
        <f>IFERROR(_xll.qlIndexFixing(Index1M,$H1054,TRUE,_xll.ohTrigger(RecalcTrigger,Trigger1M)),NA())</f>
        <v>1.7370322363547075E-2</v>
      </c>
      <c r="K1054" s="44">
        <f>IFERROR(_xll.qlIndexFixing(Index3M,H1054,TRUE,_xll.ohTrigger(RecalcTrigger,Trigger3M)),NA())</f>
        <v>1.8217358794780265E-2</v>
      </c>
      <c r="L1054" s="44">
        <f>IFERROR(_xll.qlIndexFixing(Index6M,$H1054,TRUE,_xll.ohTrigger(RecalcTrigger,Trigger6M)),NA())</f>
        <v>1.8526411069952235E-2</v>
      </c>
      <c r="M1054" s="145">
        <f>IFERROR(_xll.qlIndexFixing(Index1Y,$H1054,TRUE,_xll.ohTrigger(RecalcTrigger,Trigger1Y)),NA())</f>
        <v>1.8792100824815444E-2</v>
      </c>
      <c r="N1054" s="144">
        <f>IFERROR(_xll.qlIndexFixing(ONIndex1M,I1054,TRUE,_xll.ohTrigger(RecalcTrigger,Trigger1M)),NA())</f>
        <v>1.7344763382673989E-2</v>
      </c>
      <c r="O1054" s="44">
        <f>IFERROR(_xll.qlIndexFixing(ONIndex3M,I1054,TRUE,_xll.ohTrigger(RecalcTrigger,Trigger3M)),NA())</f>
        <v>1.8150631247193516E-2</v>
      </c>
      <c r="P1054" s="44">
        <f>IFERROR(_xll.qlIndexFixing(ONIndex6M,I1054,TRUE,_xll.ohTrigger(RecalcTrigger,Trigger6M)),NA())</f>
        <v>1.8414406858946464E-2</v>
      </c>
      <c r="Q1054" s="145">
        <f>IFERROR(_xll.qlIndexFixing(ONIndex1Y,I1054,TRUE,_xll.ohTrigger(RecalcTrigger,Trigger1Y)),NA())</f>
        <v>1.8660784617701154E-2</v>
      </c>
    </row>
    <row r="1055" spans="2:17" x14ac:dyDescent="0.2">
      <c r="B1055" s="39" t="s">
        <v>42</v>
      </c>
      <c r="D1055" s="42">
        <f>_xll.qlCalendarAdvance(Calendar,$D1054,B1055,"f",FALSE)</f>
        <v>47212</v>
      </c>
      <c r="E1055" s="139">
        <f>_xll.qlInterestRateIndexValueDate(IndexON,D1055)</f>
        <v>47212</v>
      </c>
      <c r="F1055" s="155">
        <f>IFERROR(_xll.qlIndexFixing(IndexON,D1055,TRUE,_xll.ohTrigger(RecalcTrigger,TriggerON)),NA())</f>
        <v>1.7596974435516444E-2</v>
      </c>
      <c r="H1055" s="42">
        <f>_xll.qlCalendarAdvance(Calendar,$H1054,B1055,"f",FALSE)</f>
        <v>47212</v>
      </c>
      <c r="I1055" s="139">
        <f>_xll.qlInterestRateIndexValueDate(Index1M,$H1055)</f>
        <v>47214</v>
      </c>
      <c r="J1055" s="144">
        <f>IFERROR(_xll.qlIndexFixing(Index1M,$H1055,TRUE,_xll.ohTrigger(RecalcTrigger,Trigger1M)),NA())</f>
        <v>1.7374462532858286E-2</v>
      </c>
      <c r="K1055" s="44">
        <f>IFERROR(_xll.qlIndexFixing(Index3M,H1055,TRUE,_xll.ohTrigger(RecalcTrigger,Trigger3M)),NA())</f>
        <v>1.821905320974904E-2</v>
      </c>
      <c r="L1055" s="44">
        <f>IFERROR(_xll.qlIndexFixing(Index6M,$H1055,TRUE,_xll.ohTrigger(RecalcTrigger,Trigger6M)),NA())</f>
        <v>1.8528268835855944E-2</v>
      </c>
      <c r="M1055" s="145">
        <f>IFERROR(_xll.qlIndexFixing(Index1Y,$H1055,TRUE,_xll.ohTrigger(RecalcTrigger,Trigger1Y)),NA())</f>
        <v>1.8791713701993763E-2</v>
      </c>
      <c r="N1055" s="144">
        <f>IFERROR(_xll.qlIndexFixing(ONIndex1M,I1055,TRUE,_xll.ohTrigger(RecalcTrigger,Trigger1M)),NA())</f>
        <v>1.7350199423651347E-2</v>
      </c>
      <c r="O1055" s="44">
        <f>IFERROR(_xll.qlIndexFixing(ONIndex3M,I1055,TRUE,_xll.ohTrigger(RecalcTrigger,Trigger3M)),NA())</f>
        <v>1.8153833283109932E-2</v>
      </c>
      <c r="P1055" s="44">
        <f>IFERROR(_xll.qlIndexFixing(ONIndex6M,I1055,TRUE,_xll.ohTrigger(RecalcTrigger,Trigger6M)),NA())</f>
        <v>1.8416350921537372E-2</v>
      </c>
      <c r="Q1055" s="145">
        <f>IFERROR(_xll.qlIndexFixing(ONIndex1Y,I1055,TRUE,_xll.ohTrigger(RecalcTrigger,Trigger1Y)),NA())</f>
        <v>1.8660248373292276E-2</v>
      </c>
    </row>
    <row r="1056" spans="2:17" x14ac:dyDescent="0.2">
      <c r="B1056" s="39" t="s">
        <v>42</v>
      </c>
      <c r="D1056" s="42">
        <f>_xll.qlCalendarAdvance(Calendar,$D1055,B1056,"f",FALSE)</f>
        <v>47219</v>
      </c>
      <c r="E1056" s="139">
        <f>_xll.qlInterestRateIndexValueDate(IndexON,D1056)</f>
        <v>47219</v>
      </c>
      <c r="F1056" s="155">
        <f>IFERROR(_xll.qlIndexFixing(IndexON,D1056,TRUE,_xll.ohTrigger(RecalcTrigger,TriggerON)),NA())</f>
        <v>1.7601843900107994E-2</v>
      </c>
      <c r="H1056" s="42">
        <f>_xll.qlCalendarAdvance(Calendar,$H1055,B1056,"f",FALSE)</f>
        <v>47219</v>
      </c>
      <c r="I1056" s="139">
        <f>_xll.qlInterestRateIndexValueDate(Index1M,$H1056)</f>
        <v>47221</v>
      </c>
      <c r="J1056" s="144">
        <f>IFERROR(_xll.qlIndexFixing(Index1M,$H1056,TRUE,_xll.ohTrigger(RecalcTrigger,Trigger1M)),NA())</f>
        <v>1.7381840312904535E-2</v>
      </c>
      <c r="K1056" s="44">
        <f>IFERROR(_xll.qlIndexFixing(Index3M,H1056,TRUE,_xll.ohTrigger(RecalcTrigger,Trigger3M)),NA())</f>
        <v>1.8222941738509565E-2</v>
      </c>
      <c r="L1056" s="44">
        <f>IFERROR(_xll.qlIndexFixing(Index6M,$H1056,TRUE,_xll.ohTrigger(RecalcTrigger,Trigger6M)),NA())</f>
        <v>1.8529882627871853E-2</v>
      </c>
      <c r="M1056" s="145">
        <f>IFERROR(_xll.qlIndexFixing(Index1Y,$H1056,TRUE,_xll.ohTrigger(RecalcTrigger,Trigger1Y)),NA())</f>
        <v>1.8789407397577871E-2</v>
      </c>
      <c r="N1056" s="144">
        <f>IFERROR(_xll.qlIndexFixing(ONIndex1M,I1056,TRUE,_xll.ohTrigger(RecalcTrigger,Trigger1M)),NA())</f>
        <v>1.7357723924353863E-2</v>
      </c>
      <c r="O1056" s="44">
        <f>IFERROR(_xll.qlIndexFixing(ONIndex3M,I1056,TRUE,_xll.ohTrigger(RecalcTrigger,Trigger3M)),NA())</f>
        <v>1.8158237327039473E-2</v>
      </c>
      <c r="P1056" s="44">
        <f>IFERROR(_xll.qlIndexFixing(ONIndex6M,I1056,TRUE,_xll.ohTrigger(RecalcTrigger,Trigger6M)),NA())</f>
        <v>1.841899929218016E-2</v>
      </c>
      <c r="Q1056" s="145">
        <f>IFERROR(_xll.qlIndexFixing(ONIndex1Y,I1056,TRUE,_xll.ohTrigger(RecalcTrigger,Trigger1Y)),NA())</f>
        <v>1.8659442806159277E-2</v>
      </c>
    </row>
    <row r="1057" spans="2:17" x14ac:dyDescent="0.2">
      <c r="B1057" s="39" t="s">
        <v>42</v>
      </c>
      <c r="D1057" s="42">
        <f>_xll.qlCalendarAdvance(Calendar,$D1056,B1057,"f",FALSE)</f>
        <v>47226</v>
      </c>
      <c r="E1057" s="139">
        <f>_xll.qlInterestRateIndexValueDate(IndexON,D1057)</f>
        <v>47226</v>
      </c>
      <c r="F1057" s="155">
        <f>IFERROR(_xll.qlIndexFixing(IndexON,D1057,TRUE,_xll.ohTrigger(RecalcTrigger,TriggerON)),NA())</f>
        <v>1.7606627239672434E-2</v>
      </c>
      <c r="H1057" s="42">
        <f>_xll.qlCalendarAdvance(Calendar,$H1056,B1057,"f",FALSE)</f>
        <v>47226</v>
      </c>
      <c r="I1057" s="139">
        <f>_xll.qlInterestRateIndexValueDate(Index1M,$H1057)</f>
        <v>47228</v>
      </c>
      <c r="J1057" s="144">
        <f>IFERROR(_xll.qlIndexFixing(Index1M,$H1057,TRUE,_xll.ohTrigger(RecalcTrigger,Trigger1M)),NA())</f>
        <v>1.738911785193787E-2</v>
      </c>
      <c r="K1057" s="44">
        <f>IFERROR(_xll.qlIndexFixing(Index3M,H1057,TRUE,_xll.ohTrigger(RecalcTrigger,Trigger3M)),NA())</f>
        <v>1.8226739282594474E-2</v>
      </c>
      <c r="L1057" s="44">
        <f>IFERROR(_xll.qlIndexFixing(Index6M,$H1057,TRUE,_xll.ohTrigger(RecalcTrigger,Trigger6M)),NA())</f>
        <v>1.8531413150370216E-2</v>
      </c>
      <c r="M1057" s="145">
        <f>IFERROR(_xll.qlIndexFixing(Index1Y,$H1057,TRUE,_xll.ohTrigger(RecalcTrigger,Trigger1Y)),NA())</f>
        <v>1.8787329128943268E-2</v>
      </c>
      <c r="N1057" s="144">
        <f>IFERROR(_xll.qlIndexFixing(ONIndex1M,I1057,TRUE,_xll.ohTrigger(RecalcTrigger,Trigger1M)),NA())</f>
        <v>1.7365148209060877E-2</v>
      </c>
      <c r="O1057" s="44">
        <f>IFERROR(_xll.qlIndexFixing(ONIndex3M,I1057,TRUE,_xll.ohTrigger(RecalcTrigger,Trigger3M)),NA())</f>
        <v>1.8162549612767975E-2</v>
      </c>
      <c r="P1057" s="44">
        <f>IFERROR(_xll.qlIndexFixing(ONIndex6M,I1057,TRUE,_xll.ohTrigger(RecalcTrigger,Trigger6M)),NA())</f>
        <v>1.8421562331161212E-2</v>
      </c>
      <c r="Q1057" s="145">
        <f>IFERROR(_xll.qlIndexFixing(ONIndex1Y,I1057,TRUE,_xll.ohTrigger(RecalcTrigger,Trigger1Y)),NA())</f>
        <v>1.865857363302581E-2</v>
      </c>
    </row>
    <row r="1058" spans="2:17" x14ac:dyDescent="0.2">
      <c r="B1058" s="39" t="s">
        <v>42</v>
      </c>
      <c r="D1058" s="42">
        <f>_xll.qlCalendarAdvance(Calendar,$D1057,B1058,"f",FALSE)</f>
        <v>47233</v>
      </c>
      <c r="E1058" s="139">
        <f>_xll.qlInterestRateIndexValueDate(IndexON,D1058)</f>
        <v>47233</v>
      </c>
      <c r="F1058" s="155">
        <f>IFERROR(_xll.qlIndexFixing(IndexON,D1058,TRUE,_xll.ohTrigger(RecalcTrigger,TriggerON)),NA())</f>
        <v>1.7611324708406428E-2</v>
      </c>
      <c r="H1058" s="42">
        <f>_xll.qlCalendarAdvance(Calendar,$H1057,B1058,"f",FALSE)</f>
        <v>47233</v>
      </c>
      <c r="I1058" s="139">
        <f>_xll.qlInterestRateIndexValueDate(Index1M,$H1058)</f>
        <v>47235</v>
      </c>
      <c r="J1058" s="144">
        <f>IFERROR(_xll.qlIndexFixing(Index1M,$H1058,TRUE,_xll.ohTrigger(RecalcTrigger,Trigger1M)),NA())</f>
        <v>1.7396295223458213E-2</v>
      </c>
      <c r="K1058" s="44">
        <f>IFERROR(_xll.qlIndexFixing(Index3M,H1058,TRUE,_xll.ohTrigger(RecalcTrigger,Trigger3M)),NA())</f>
        <v>1.8230446044541531E-2</v>
      </c>
      <c r="L1058" s="44">
        <f>IFERROR(_xll.qlIndexFixing(Index6M,$H1058,TRUE,_xll.ohTrigger(RecalcTrigger,Trigger6M)),NA())</f>
        <v>1.8532860631383534E-2</v>
      </c>
      <c r="M1058" s="145">
        <f>IFERROR(_xll.qlIndexFixing(Index1Y,$H1058,TRUE,_xll.ohTrigger(RecalcTrigger,Trigger1Y)),NA())</f>
        <v>1.8784631562459762E-2</v>
      </c>
      <c r="N1058" s="144">
        <f>IFERROR(_xll.qlIndexFixing(ONIndex1M,I1058,TRUE,_xll.ohTrigger(RecalcTrigger,Trigger1M)),NA())</f>
        <v>1.737351048657132E-2</v>
      </c>
      <c r="O1058" s="44">
        <f>IFERROR(_xll.qlIndexFixing(ONIndex3M,I1058,TRUE,_xll.ohTrigger(RecalcTrigger,Trigger3M)),NA())</f>
        <v>1.8167365841383898E-2</v>
      </c>
      <c r="P1058" s="44">
        <f>IFERROR(_xll.qlIndexFixing(ONIndex6M,I1058,TRUE,_xll.ohTrigger(RecalcTrigger,Trigger6M)),NA())</f>
        <v>1.8424387320843394E-2</v>
      </c>
      <c r="Q1058" s="145">
        <f>IFERROR(_xll.qlIndexFixing(ONIndex1Y,I1058,TRUE,_xll.ohTrigger(RecalcTrigger,Trigger1Y)),NA())</f>
        <v>1.865750291327295E-2</v>
      </c>
    </row>
    <row r="1059" spans="2:17" x14ac:dyDescent="0.2">
      <c r="B1059" s="39" t="s">
        <v>42</v>
      </c>
      <c r="D1059" s="42">
        <f>_xll.qlCalendarAdvance(Calendar,$D1058,B1059,"f",FALSE)</f>
        <v>47240</v>
      </c>
      <c r="E1059" s="139">
        <f>_xll.qlInterestRateIndexValueDate(IndexON,D1059)</f>
        <v>47240</v>
      </c>
      <c r="F1059" s="155">
        <f>IFERROR(_xll.qlIndexFixing(IndexON,D1059,TRUE,_xll.ohTrigger(RecalcTrigger,TriggerON)),NA())</f>
        <v>1.7615936560666512E-2</v>
      </c>
      <c r="H1059" s="42">
        <f>_xll.qlCalendarAdvance(Calendar,$H1058,B1059,"f",FALSE)</f>
        <v>47240</v>
      </c>
      <c r="I1059" s="139">
        <f>_xll.qlInterestRateIndexValueDate(Index1M,$H1059)</f>
        <v>47242</v>
      </c>
      <c r="J1059" s="144">
        <f>IFERROR(_xll.qlIndexFixing(Index1M,$H1059,TRUE,_xll.ohTrigger(RecalcTrigger,Trigger1M)),NA())</f>
        <v>1.7403372500965478E-2</v>
      </c>
      <c r="K1059" s="44">
        <f>IFERROR(_xll.qlIndexFixing(Index3M,H1059,TRUE,_xll.ohTrigger(RecalcTrigger,Trigger3M)),NA())</f>
        <v>1.8236166117784145E-2</v>
      </c>
      <c r="L1059" s="44">
        <f>IFERROR(_xll.qlIndexFixing(Index6M,$H1059,TRUE,_xll.ohTrigger(RecalcTrigger,Trigger6M)),NA())</f>
        <v>1.8534225298955129E-2</v>
      </c>
      <c r="M1059" s="145">
        <f>IFERROR(_xll.qlIndexFixing(Index1Y,$H1059,TRUE,_xll.ohTrigger(RecalcTrigger,Trigger1Y)),NA())</f>
        <v>1.8782162835981366E-2</v>
      </c>
      <c r="N1059" s="144">
        <f>IFERROR(_xll.qlIndexFixing(ONIndex1M,I1059,TRUE,_xll.ohTrigger(RecalcTrigger,Trigger1M)),NA())</f>
        <v>1.7379696424333346E-2</v>
      </c>
      <c r="O1059" s="44">
        <f>IFERROR(_xll.qlIndexFixing(ONIndex3M,I1059,TRUE,_xll.ohTrigger(RecalcTrigger,Trigger3M)),NA())</f>
        <v>1.8170899717295796E-2</v>
      </c>
      <c r="P1059" s="44">
        <f>IFERROR(_xll.qlIndexFixing(ONIndex6M,I1059,TRUE,_xll.ohTrigger(RecalcTrigger,Trigger6M)),NA())</f>
        <v>1.8426433318214919E-2</v>
      </c>
      <c r="Q1059" s="145">
        <f>IFERROR(_xll.qlIndexFixing(ONIndex1Y,I1059,TRUE,_xll.ohTrigger(RecalcTrigger,Trigger1Y)),NA())</f>
        <v>1.8656646045895897E-2</v>
      </c>
    </row>
    <row r="1060" spans="2:17" x14ac:dyDescent="0.2">
      <c r="B1060" s="39" t="s">
        <v>42</v>
      </c>
      <c r="D1060" s="42">
        <f>_xll.qlCalendarAdvance(Calendar,$D1059,B1060,"f",FALSE)</f>
        <v>47247</v>
      </c>
      <c r="E1060" s="139">
        <f>_xll.qlInterestRateIndexValueDate(IndexON,D1060)</f>
        <v>47247</v>
      </c>
      <c r="F1060" s="155">
        <f>IFERROR(_xll.qlIndexFixing(IndexON,D1060,TRUE,_xll.ohTrigger(RecalcTrigger,TriggerON)),NA())</f>
        <v>1.7620463050649349E-2</v>
      </c>
      <c r="H1060" s="42">
        <f>_xll.qlCalendarAdvance(Calendar,$H1059,B1060,"f",FALSE)</f>
        <v>47247</v>
      </c>
      <c r="I1060" s="139">
        <f>_xll.qlInterestRateIndexValueDate(Index1M,$H1060)</f>
        <v>47249</v>
      </c>
      <c r="J1060" s="144">
        <f>IFERROR(_xll.qlIndexFixing(Index1M,$H1060,TRUE,_xll.ohTrigger(RecalcTrigger,Trigger1M)),NA())</f>
        <v>1.7410349757964738E-2</v>
      </c>
      <c r="K1060" s="44">
        <f>IFERROR(_xll.qlIndexFixing(Index3M,H1060,TRUE,_xll.ohTrigger(RecalcTrigger,Trigger3M)),NA())</f>
        <v>1.8239673210332433E-2</v>
      </c>
      <c r="L1060" s="44">
        <f>IFERROR(_xll.qlIndexFixing(Index6M,$H1060,TRUE,_xll.ohTrigger(RecalcTrigger,Trigger6M)),NA())</f>
        <v>1.8535507381138253E-2</v>
      </c>
      <c r="M1060" s="145">
        <f>IFERROR(_xll.qlIndexFixing(Index1Y,$H1060,TRUE,_xll.ohTrigger(RecalcTrigger,Trigger1Y)),NA())</f>
        <v>1.8779640773047286E-2</v>
      </c>
      <c r="N1060" s="144">
        <f>IFERROR(_xll.qlIndexFixing(ONIndex1M,I1060,TRUE,_xll.ohTrigger(RecalcTrigger,Trigger1M)),NA())</f>
        <v>1.738682050214102E-2</v>
      </c>
      <c r="O1060" s="44">
        <f>IFERROR(_xll.qlIndexFixing(ONIndex3M,I1060,TRUE,_xll.ohTrigger(RecalcTrigger,Trigger3M)),NA())</f>
        <v>1.8174937939852143E-2</v>
      </c>
      <c r="P1060" s="44">
        <f>IFERROR(_xll.qlIndexFixing(ONIndex6M,I1060,TRUE,_xll.ohTrigger(RecalcTrigger,Trigger6M)),NA())</f>
        <v>1.8428741718485853E-2</v>
      </c>
      <c r="Q1060" s="145">
        <f>IFERROR(_xll.qlIndexFixing(ONIndex1Y,I1060,TRUE,_xll.ohTrigger(RecalcTrigger,Trigger1Y)),NA())</f>
        <v>1.8655588420228852E-2</v>
      </c>
    </row>
    <row r="1061" spans="2:17" x14ac:dyDescent="0.2">
      <c r="B1061" s="39" t="s">
        <v>42</v>
      </c>
      <c r="D1061" s="42">
        <f>_xll.qlCalendarAdvance(Calendar,$D1060,B1061,"f",FALSE)</f>
        <v>47254</v>
      </c>
      <c r="E1061" s="139">
        <f>_xll.qlInterestRateIndexValueDate(IndexON,D1061)</f>
        <v>47254</v>
      </c>
      <c r="F1061" s="155">
        <f>IFERROR(_xll.qlIndexFixing(IndexON,D1061,TRUE,_xll.ohTrigger(RecalcTrigger,TriggerON)),NA())</f>
        <v>1.7624904432711475E-2</v>
      </c>
      <c r="H1061" s="42">
        <f>_xll.qlCalendarAdvance(Calendar,$H1060,B1061,"f",FALSE)</f>
        <v>47254</v>
      </c>
      <c r="I1061" s="139">
        <f>_xll.qlInterestRateIndexValueDate(Index1M,$H1061)</f>
        <v>47256</v>
      </c>
      <c r="J1061" s="144">
        <f>IFERROR(_xll.qlIndexFixing(Index1M,$H1061,TRUE,_xll.ohTrigger(RecalcTrigger,Trigger1M)),NA())</f>
        <v>1.7417227067961068E-2</v>
      </c>
      <c r="K1061" s="44">
        <f>IFERROR(_xll.qlIndexFixing(Index3M,H1061,TRUE,_xll.ohTrigger(RecalcTrigger,Trigger3M)),NA())</f>
        <v>1.8243090158241732E-2</v>
      </c>
      <c r="L1061" s="44">
        <f>IFERROR(_xll.qlIndexFixing(Index6M,$H1061,TRUE,_xll.ohTrigger(RecalcTrigger,Trigger6M)),NA())</f>
        <v>1.8536707105998682E-2</v>
      </c>
      <c r="M1061" s="145">
        <f>IFERROR(_xll.qlIndexFixing(Index1Y,$H1061,TRUE,_xll.ohTrigger(RecalcTrigger,Trigger1Y)),NA())</f>
        <v>1.8777065775781844E-2</v>
      </c>
      <c r="N1061" s="144">
        <f>IFERROR(_xll.qlIndexFixing(ONIndex1M,I1061,TRUE,_xll.ohTrigger(RecalcTrigger,Trigger1M)),NA())</f>
        <v>1.7393844658117885E-2</v>
      </c>
      <c r="O1061" s="44">
        <f>IFERROR(_xll.qlIndexFixing(ONIndex3M,I1061,TRUE,_xll.ohTrigger(RecalcTrigger,Trigger3M)),NA())</f>
        <v>1.8178885211801443E-2</v>
      </c>
      <c r="P1061" s="44">
        <f>IFERROR(_xll.qlIndexFixing(ONIndex6M,I1061,TRUE,_xll.ohTrigger(RecalcTrigger,Trigger6M)),NA())</f>
        <v>1.8430965691411672E-2</v>
      </c>
      <c r="Q1061" s="145">
        <f>IFERROR(_xll.qlIndexFixing(ONIndex1Y,I1061,TRUE,_xll.ohTrigger(RecalcTrigger,Trigger1Y)),NA())</f>
        <v>1.8654468765300081E-2</v>
      </c>
    </row>
    <row r="1062" spans="2:17" x14ac:dyDescent="0.2">
      <c r="B1062" s="39" t="s">
        <v>42</v>
      </c>
      <c r="D1062" s="42">
        <f>_xll.qlCalendarAdvance(Calendar,$D1061,B1062,"f",FALSE)</f>
        <v>47261</v>
      </c>
      <c r="E1062" s="139">
        <f>_xll.qlInterestRateIndexValueDate(IndexON,D1062)</f>
        <v>47261</v>
      </c>
      <c r="F1062" s="155">
        <f>IFERROR(_xll.qlIndexFixing(IndexON,D1062,TRUE,_xll.ohTrigger(RecalcTrigger,TriggerON)),NA())</f>
        <v>1.7629260961209425E-2</v>
      </c>
      <c r="H1062" s="42">
        <f>_xll.qlCalendarAdvance(Calendar,$H1061,B1062,"f",FALSE)</f>
        <v>47261</v>
      </c>
      <c r="I1062" s="139">
        <f>_xll.qlInterestRateIndexValueDate(Index1M,$H1062)</f>
        <v>47263</v>
      </c>
      <c r="J1062" s="144">
        <f>IFERROR(_xll.qlIndexFixing(Index1M,$H1062,TRUE,_xll.ohTrigger(RecalcTrigger,Trigger1M)),NA())</f>
        <v>1.7424004504472429E-2</v>
      </c>
      <c r="K1062" s="44">
        <f>IFERROR(_xll.qlIndexFixing(Index3M,H1062,TRUE,_xll.ohTrigger(RecalcTrigger,Trigger3M)),NA())</f>
        <v>1.824641716410403E-2</v>
      </c>
      <c r="L1062" s="44">
        <f>IFERROR(_xll.qlIndexFixing(Index6M,$H1062,TRUE,_xll.ohTrigger(RecalcTrigger,Trigger6M)),NA())</f>
        <v>1.8537824701612571E-2</v>
      </c>
      <c r="M1062" s="145">
        <f>IFERROR(_xll.qlIndexFixing(Index1Y,$H1062,TRUE,_xll.ohTrigger(RecalcTrigger,Trigger1Y)),NA())</f>
        <v>1.8774438246312856E-2</v>
      </c>
      <c r="N1062" s="144">
        <f>IFERROR(_xll.qlIndexFixing(ONIndex1M,I1062,TRUE,_xll.ohTrigger(RecalcTrigger,Trigger1M)),NA())</f>
        <v>1.7400768965805113E-2</v>
      </c>
      <c r="O1062" s="44">
        <f>IFERROR(_xll.qlIndexFixing(ONIndex3M,I1062,TRUE,_xll.ohTrigger(RecalcTrigger,Trigger3M)),NA())</f>
        <v>1.8182741734982244E-2</v>
      </c>
      <c r="P1062" s="44">
        <f>IFERROR(_xll.qlIndexFixing(ONIndex6M,I1062,TRUE,_xll.ohTrigger(RecalcTrigger,Trigger6M)),NA())</f>
        <v>1.8433105462971611E-2</v>
      </c>
      <c r="Q1062" s="145">
        <f>IFERROR(_xll.qlIndexFixing(ONIndex1Y,I1062,TRUE,_xll.ohTrigger(RecalcTrigger,Trigger1Y)),NA())</f>
        <v>1.8653287475594027E-2</v>
      </c>
    </row>
    <row r="1063" spans="2:17" x14ac:dyDescent="0.2">
      <c r="B1063" s="39" t="s">
        <v>42</v>
      </c>
      <c r="D1063" s="42">
        <f>_xll.qlCalendarAdvance(Calendar,$D1062,B1063,"f",FALSE)</f>
        <v>47268</v>
      </c>
      <c r="E1063" s="139">
        <f>_xll.qlInterestRateIndexValueDate(IndexON,D1063)</f>
        <v>47268</v>
      </c>
      <c r="F1063" s="155">
        <f>IFERROR(_xll.qlIndexFixing(IndexON,D1063,TRUE,_xll.ohTrigger(RecalcTrigger,TriggerON)),NA())</f>
        <v>1.7633532890339865E-2</v>
      </c>
      <c r="H1063" s="42">
        <f>_xll.qlCalendarAdvance(Calendar,$H1062,B1063,"f",FALSE)</f>
        <v>47268</v>
      </c>
      <c r="I1063" s="139">
        <f>_xll.qlInterestRateIndexValueDate(Index1M,$H1063)</f>
        <v>47270</v>
      </c>
      <c r="J1063" s="144">
        <f>IFERROR(_xll.qlIndexFixing(Index1M,$H1063,TRUE,_xll.ohTrigger(RecalcTrigger,Trigger1M)),NA())</f>
        <v>1.7430682141003895E-2</v>
      </c>
      <c r="K1063" s="44">
        <f>IFERROR(_xll.qlIndexFixing(Index3M,H1063,TRUE,_xll.ohTrigger(RecalcTrigger,Trigger3M)),NA())</f>
        <v>1.8249654430518115E-2</v>
      </c>
      <c r="L1063" s="44">
        <f>IFERROR(_xll.qlIndexFixing(Index6M,$H1063,TRUE,_xll.ohTrigger(RecalcTrigger,Trigger6M)),NA())</f>
        <v>1.8538860396066878E-2</v>
      </c>
      <c r="M1063" s="145">
        <f>IFERROR(_xll.qlIndexFixing(Index1Y,$H1063,TRUE,_xll.ohTrigger(RecalcTrigger,Trigger1Y)),NA())</f>
        <v>1.8771758586772491E-2</v>
      </c>
      <c r="N1063" s="144">
        <f>IFERROR(_xll.qlIndexFixing(ONIndex1M,I1063,TRUE,_xll.ohTrigger(RecalcTrigger,Trigger1M)),NA())</f>
        <v>1.7407593498903751E-2</v>
      </c>
      <c r="O1063" s="44">
        <f>IFERROR(_xll.qlIndexFixing(ONIndex3M,I1063,TRUE,_xll.ohTrigger(RecalcTrigger,Trigger3M)),NA())</f>
        <v>1.8186507711233091E-2</v>
      </c>
      <c r="P1063" s="44">
        <f>IFERROR(_xll.qlIndexFixing(ONIndex6M,I1063,TRUE,_xll.ohTrigger(RecalcTrigger,Trigger6M)),NA())</f>
        <v>1.8435161259304778E-2</v>
      </c>
      <c r="Q1063" s="145">
        <f>IFERROR(_xll.qlIndexFixing(ONIndex1Y,I1063,TRUE,_xll.ohTrigger(RecalcTrigger,Trigger1Y)),NA())</f>
        <v>1.8652044944955648E-2</v>
      </c>
    </row>
    <row r="1064" spans="2:17" x14ac:dyDescent="0.2">
      <c r="B1064" s="39" t="s">
        <v>42</v>
      </c>
      <c r="D1064" s="42">
        <f>_xll.qlCalendarAdvance(Calendar,$D1063,B1064,"f",FALSE)</f>
        <v>47275</v>
      </c>
      <c r="E1064" s="139">
        <f>_xll.qlInterestRateIndexValueDate(IndexON,D1064)</f>
        <v>47275</v>
      </c>
      <c r="F1064" s="155">
        <f>IFERROR(_xll.qlIndexFixing(IndexON,D1064,TRUE,_xll.ohTrigger(RecalcTrigger,TriggerON)),NA())</f>
        <v>1.7637720474459329E-2</v>
      </c>
      <c r="H1064" s="42">
        <f>_xll.qlCalendarAdvance(Calendar,$H1063,B1064,"f",FALSE)</f>
        <v>47275</v>
      </c>
      <c r="I1064" s="139">
        <f>_xll.qlInterestRateIndexValueDate(Index1M,$H1064)</f>
        <v>47277</v>
      </c>
      <c r="J1064" s="144">
        <f>IFERROR(_xll.qlIndexFixing(Index1M,$H1064,TRUE,_xll.ohTrigger(RecalcTrigger,Trigger1M)),NA())</f>
        <v>1.7437260051078596E-2</v>
      </c>
      <c r="K1064" s="44">
        <f>IFERROR(_xll.qlIndexFixing(Index3M,H1064,TRUE,_xll.ohTrigger(RecalcTrigger,Trigger3M)),NA())</f>
        <v>1.8252802160090429E-2</v>
      </c>
      <c r="L1064" s="44">
        <f>IFERROR(_xll.qlIndexFixing(Index6M,$H1064,TRUE,_xll.ohTrigger(RecalcTrigger,Trigger6M)),NA())</f>
        <v>1.8539814417459791E-2</v>
      </c>
      <c r="M1064" s="145">
        <f>IFERROR(_xll.qlIndexFixing(Index1Y,$H1064,TRUE,_xll.ohTrigger(RecalcTrigger,Trigger1Y)),NA())</f>
        <v>1.876902719929684E-2</v>
      </c>
      <c r="N1064" s="144">
        <f>IFERROR(_xll.qlIndexFixing(ONIndex1M,I1064,TRUE,_xll.ohTrigger(RecalcTrigger,Trigger1M)),NA())</f>
        <v>1.7414318330875034E-2</v>
      </c>
      <c r="O1064" s="44">
        <f>IFERROR(_xll.qlIndexFixing(ONIndex3M,I1064,TRUE,_xll.ohTrigger(RecalcTrigger,Trigger3M)),NA())</f>
        <v>1.8190183342472466E-2</v>
      </c>
      <c r="P1064" s="44">
        <f>IFERROR(_xll.qlIndexFixing(ONIndex6M,I1064,TRUE,_xll.ohTrigger(RecalcTrigger,Trigger6M)),NA())</f>
        <v>1.8437133306390407E-2</v>
      </c>
      <c r="Q1064" s="145">
        <f>IFERROR(_xll.qlIndexFixing(ONIndex1Y,I1064,TRUE,_xll.ohTrigger(RecalcTrigger,Trigger1Y)),NA())</f>
        <v>1.8650741567789453E-2</v>
      </c>
    </row>
    <row r="1065" spans="2:17" x14ac:dyDescent="0.2">
      <c r="B1065" s="39" t="s">
        <v>42</v>
      </c>
      <c r="D1065" s="42">
        <f>_xll.qlCalendarAdvance(Calendar,$D1064,B1065,"f",FALSE)</f>
        <v>47282</v>
      </c>
      <c r="E1065" s="139">
        <f>_xll.qlInterestRateIndexValueDate(IndexON,D1065)</f>
        <v>47282</v>
      </c>
      <c r="F1065" s="155">
        <f>IFERROR(_xll.qlIndexFixing(IndexON,D1065,TRUE,_xll.ohTrigger(RecalcTrigger,TriggerON)),NA())</f>
        <v>1.7641823967844417E-2</v>
      </c>
      <c r="H1065" s="42">
        <f>_xll.qlCalendarAdvance(Calendar,$H1064,B1065,"f",FALSE)</f>
        <v>47282</v>
      </c>
      <c r="I1065" s="139">
        <f>_xll.qlInterestRateIndexValueDate(Index1M,$H1065)</f>
        <v>47284</v>
      </c>
      <c r="J1065" s="144">
        <f>IFERROR(_xll.qlIndexFixing(Index1M,$H1065,TRUE,_xll.ohTrigger(RecalcTrigger,Trigger1M)),NA())</f>
        <v>1.7443738308209333E-2</v>
      </c>
      <c r="K1065" s="44">
        <f>IFERROR(_xll.qlIndexFixing(Index3M,H1065,TRUE,_xll.ohTrigger(RecalcTrigger,Trigger3M)),NA())</f>
        <v>1.8255860555430815E-2</v>
      </c>
      <c r="L1065" s="44">
        <f>IFERROR(_xll.qlIndexFixing(Index6M,$H1065,TRUE,_xll.ohTrigger(RecalcTrigger,Trigger6M)),NA())</f>
        <v>1.8540686993899002E-2</v>
      </c>
      <c r="M1065" s="145">
        <f>IFERROR(_xll.qlIndexFixing(Index1Y,$H1065,TRUE,_xll.ohTrigger(RecalcTrigger,Trigger1Y)),NA())</f>
        <v>1.8766244486025912E-2</v>
      </c>
      <c r="N1065" s="144">
        <f>IFERROR(_xll.qlIndexFixing(ONIndex1M,I1065,TRUE,_xll.ohTrigger(RecalcTrigger,Trigger1M)),NA())</f>
        <v>1.7420943535420008E-2</v>
      </c>
      <c r="O1065" s="44">
        <f>IFERROR(_xll.qlIndexFixing(ONIndex3M,I1065,TRUE,_xll.ohTrigger(RecalcTrigger,Trigger3M)),NA())</f>
        <v>1.8193768830618851E-2</v>
      </c>
      <c r="P1065" s="44">
        <f>IFERROR(_xll.qlIndexFixing(ONIndex6M,I1065,TRUE,_xll.ohTrigger(RecalcTrigger,Trigger6M)),NA())</f>
        <v>1.8439021830447544E-2</v>
      </c>
      <c r="Q1065" s="145">
        <f>IFERROR(_xll.qlIndexFixing(ONIndex1Y,I1065,TRUE,_xll.ohTrigger(RecalcTrigger,Trigger1Y)),NA())</f>
        <v>1.8649377738340078E-2</v>
      </c>
    </row>
    <row r="1066" spans="2:17" x14ac:dyDescent="0.2">
      <c r="B1066" s="39" t="s">
        <v>42</v>
      </c>
      <c r="D1066" s="42">
        <f>_xll.qlCalendarAdvance(Calendar,$D1065,B1066,"f",FALSE)</f>
        <v>47289</v>
      </c>
      <c r="E1066" s="139">
        <f>_xll.qlInterestRateIndexValueDate(IndexON,D1066)</f>
        <v>47289</v>
      </c>
      <c r="F1066" s="155">
        <f>IFERROR(_xll.qlIndexFixing(IndexON,D1066,TRUE,_xll.ohTrigger(RecalcTrigger,TriggerON)),NA())</f>
        <v>1.7645843624851665E-2</v>
      </c>
      <c r="H1066" s="42">
        <f>_xll.qlCalendarAdvance(Calendar,$H1065,B1066,"f",FALSE)</f>
        <v>47289</v>
      </c>
      <c r="I1066" s="139">
        <f>_xll.qlInterestRateIndexValueDate(Index1M,$H1066)</f>
        <v>47291</v>
      </c>
      <c r="J1066" s="144">
        <f>IFERROR(_xll.qlIndexFixing(Index1M,$H1066,TRUE,_xll.ohTrigger(RecalcTrigger,Trigger1M)),NA())</f>
        <v>1.7450116985921811E-2</v>
      </c>
      <c r="K1066" s="44">
        <f>IFERROR(_xll.qlIndexFixing(Index3M,H1066,TRUE,_xll.ohTrigger(RecalcTrigger,Trigger3M)),NA())</f>
        <v>1.8258829819159324E-2</v>
      </c>
      <c r="L1066" s="44">
        <f>IFERROR(_xll.qlIndexFixing(Index6M,$H1066,TRUE,_xll.ohTrigger(RecalcTrigger,Trigger6M)),NA())</f>
        <v>1.8541478353503442E-2</v>
      </c>
      <c r="M1066" s="145">
        <f>IFERROR(_xll.qlIndexFixing(Index1Y,$H1066,TRUE,_xll.ohTrigger(RecalcTrigger,Trigger1Y)),NA())</f>
        <v>1.8763410849102768E-2</v>
      </c>
      <c r="N1066" s="144">
        <f>IFERROR(_xll.qlIndexFixing(ONIndex1M,I1066,TRUE,_xll.ohTrigger(RecalcTrigger,Trigger1M)),NA())</f>
        <v>1.7427469185919975E-2</v>
      </c>
      <c r="O1066" s="44">
        <f>IFERROR(_xll.qlIndexFixing(ONIndex3M,I1066,TRUE,_xll.ohTrigger(RecalcTrigger,Trigger3M)),NA())</f>
        <v>1.8197264377510791E-2</v>
      </c>
      <c r="P1066" s="44">
        <f>IFERROR(_xll.qlIndexFixing(ONIndex6M,I1066,TRUE,_xll.ohTrigger(RecalcTrigger,Trigger6M)),NA())</f>
        <v>1.8440827057615294E-2</v>
      </c>
      <c r="Q1066" s="145">
        <f>IFERROR(_xll.qlIndexFixing(ONIndex1Y,I1066,TRUE,_xll.ohTrigger(RecalcTrigger,Trigger1Y)),NA())</f>
        <v>1.8647953850612353E-2</v>
      </c>
    </row>
    <row r="1067" spans="2:17" x14ac:dyDescent="0.2">
      <c r="B1067" s="39" t="s">
        <v>42</v>
      </c>
      <c r="D1067" s="42">
        <f>_xll.qlCalendarAdvance(Calendar,$D1066,B1067,"f",FALSE)</f>
        <v>47296</v>
      </c>
      <c r="E1067" s="139">
        <f>_xll.qlInterestRateIndexValueDate(IndexON,D1067)</f>
        <v>47296</v>
      </c>
      <c r="F1067" s="155">
        <f>IFERROR(_xll.qlIndexFixing(IndexON,D1067,TRUE,_xll.ohTrigger(RecalcTrigger,TriggerON)),NA())</f>
        <v>1.7649779699757673E-2</v>
      </c>
      <c r="H1067" s="42">
        <f>_xll.qlCalendarAdvance(Calendar,$H1066,B1067,"f",FALSE)</f>
        <v>47296</v>
      </c>
      <c r="I1067" s="139">
        <f>_xll.qlInterestRateIndexValueDate(Index1M,$H1067)</f>
        <v>47298</v>
      </c>
      <c r="J1067" s="144">
        <f>IFERROR(_xll.qlIndexFixing(Index1M,$H1067,TRUE,_xll.ohTrigger(RecalcTrigger,Trigger1M)),NA())</f>
        <v>1.745725858414815E-2</v>
      </c>
      <c r="K1067" s="44">
        <f>IFERROR(_xll.qlIndexFixing(Index3M,H1067,TRUE,_xll.ohTrigger(RecalcTrigger,Trigger3M)),NA())</f>
        <v>1.8259755128307215E-2</v>
      </c>
      <c r="L1067" s="44">
        <f>IFERROR(_xll.qlIndexFixing(Index6M,$H1067,TRUE,_xll.ohTrigger(RecalcTrigger,Trigger6M)),NA())</f>
        <v>1.8542188724403278E-2</v>
      </c>
      <c r="M1067" s="145">
        <f>IFERROR(_xll.qlIndexFixing(Index1Y,$H1067,TRUE,_xll.ohTrigger(RecalcTrigger,Trigger1Y)),NA())</f>
        <v>1.8759785332408616E-2</v>
      </c>
      <c r="N1067" s="144">
        <f>IFERROR(_xll.qlIndexFixing(ONIndex1M,I1067,TRUE,_xll.ohTrigger(RecalcTrigger,Trigger1M)),NA())</f>
        <v>1.7433895356075979E-2</v>
      </c>
      <c r="O1067" s="44">
        <f>IFERROR(_xll.qlIndexFixing(ONIndex3M,I1067,TRUE,_xll.ohTrigger(RecalcTrigger,Trigger3M)),NA())</f>
        <v>1.820067018506677E-2</v>
      </c>
      <c r="P1067" s="44">
        <f>IFERROR(_xll.qlIndexFixing(ONIndex6M,I1067,TRUE,_xll.ohTrigger(RecalcTrigger,Trigger6M)),NA())</f>
        <v>1.8442549213713022E-2</v>
      </c>
      <c r="Q1067" s="145">
        <f>IFERROR(_xll.qlIndexFixing(ONIndex1Y,I1067,TRUE,_xll.ohTrigger(RecalcTrigger,Trigger1Y)),NA())</f>
        <v>1.8646470299010787E-2</v>
      </c>
    </row>
    <row r="1068" spans="2:17" x14ac:dyDescent="0.2">
      <c r="B1068" s="39" t="s">
        <v>42</v>
      </c>
      <c r="D1068" s="42">
        <f>_xll.qlCalendarAdvance(Calendar,$D1067,B1068,"f",FALSE)</f>
        <v>47303</v>
      </c>
      <c r="E1068" s="139">
        <f>_xll.qlInterestRateIndexValueDate(IndexON,D1068)</f>
        <v>47303</v>
      </c>
      <c r="F1068" s="155">
        <f>IFERROR(_xll.qlIndexFixing(IndexON,D1068,TRUE,_xll.ohTrigger(RecalcTrigger,TriggerON)),NA())</f>
        <v>1.765363244683904E-2</v>
      </c>
      <c r="H1068" s="42">
        <f>_xll.qlCalendarAdvance(Calendar,$H1067,B1068,"f",FALSE)</f>
        <v>47303</v>
      </c>
      <c r="I1068" s="139">
        <f>_xll.qlInterestRateIndexValueDate(Index1M,$H1068)</f>
        <v>47305</v>
      </c>
      <c r="J1068" s="144">
        <f>IFERROR(_xll.qlIndexFixing(Index1M,$H1068,TRUE,_xll.ohTrigger(RecalcTrigger,Trigger1M)),NA())</f>
        <v>1.7462575897184481E-2</v>
      </c>
      <c r="K1068" s="44">
        <f>IFERROR(_xll.qlIndexFixing(Index3M,H1068,TRUE,_xll.ohTrigger(RecalcTrigger,Trigger3M)),NA())</f>
        <v>1.8264501762294914E-2</v>
      </c>
      <c r="L1068" s="44">
        <f>IFERROR(_xll.qlIndexFixing(Index6M,$H1068,TRUE,_xll.ohTrigger(RecalcTrigger,Trigger6M)),NA())</f>
        <v>1.854281833473774E-2</v>
      </c>
      <c r="M1068" s="145">
        <f>IFERROR(_xll.qlIndexFixing(Index1Y,$H1068,TRUE,_xll.ohTrigger(RecalcTrigger,Trigger1Y)),NA())</f>
        <v>1.8757592412889063E-2</v>
      </c>
      <c r="N1068" s="144">
        <f>IFERROR(_xll.qlIndexFixing(ONIndex1M,I1068,TRUE,_xll.ohTrigger(RecalcTrigger,Trigger1M)),NA())</f>
        <v>1.7440222119589066E-2</v>
      </c>
      <c r="O1068" s="44">
        <f>IFERROR(_xll.qlIndexFixing(ONIndex3M,I1068,TRUE,_xll.ohTrigger(RecalcTrigger,Trigger3M)),NA())</f>
        <v>1.8203986455045396E-2</v>
      </c>
      <c r="P1068" s="44">
        <f>IFERROR(_xll.qlIndexFixing(ONIndex6M,I1068,TRUE,_xll.ohTrigger(RecalcTrigger,Trigger6M)),NA())</f>
        <v>1.8444188525119642E-2</v>
      </c>
      <c r="Q1068" s="145">
        <f>IFERROR(_xll.qlIndexFixing(ONIndex1Y,I1068,TRUE,_xll.ohTrigger(RecalcTrigger,Trigger1Y)),NA())</f>
        <v>1.8644927477620143E-2</v>
      </c>
    </row>
    <row r="1069" spans="2:17" x14ac:dyDescent="0.2">
      <c r="B1069" s="39" t="s">
        <v>42</v>
      </c>
      <c r="D1069" s="42">
        <f>_xll.qlCalendarAdvance(Calendar,$D1068,B1069,"f",FALSE)</f>
        <v>47310</v>
      </c>
      <c r="E1069" s="139">
        <f>_xll.qlInterestRateIndexValueDate(IndexON,D1069)</f>
        <v>47310</v>
      </c>
      <c r="F1069" s="155">
        <f>IFERROR(_xll.qlIndexFixing(IndexON,D1069,TRUE,_xll.ohTrigger(RecalcTrigger,TriggerON)),NA())</f>
        <v>1.7657402120292431E-2</v>
      </c>
      <c r="H1069" s="42">
        <f>_xll.qlCalendarAdvance(Calendar,$H1068,B1069,"f",FALSE)</f>
        <v>47310</v>
      </c>
      <c r="I1069" s="139">
        <f>_xll.qlInterestRateIndexValueDate(Index1M,$H1069)</f>
        <v>47312</v>
      </c>
      <c r="J1069" s="144">
        <f>IFERROR(_xll.qlIndexFixing(Index1M,$H1069,TRUE,_xll.ohTrigger(RecalcTrigger,Trigger1M)),NA())</f>
        <v>1.7468656277793811E-2</v>
      </c>
      <c r="K1069" s="44">
        <f>IFERROR(_xll.qlIndexFixing(Index3M,H1069,TRUE,_xll.ohTrigger(RecalcTrigger,Trigger3M)),NA())</f>
        <v>1.8267204846974409E-2</v>
      </c>
      <c r="L1069" s="44">
        <f>IFERROR(_xll.qlIndexFixing(Index6M,$H1069,TRUE,_xll.ohTrigger(RecalcTrigger,Trigger6M)),NA())</f>
        <v>1.8543367412657302E-2</v>
      </c>
      <c r="M1069" s="145">
        <f>IFERROR(_xll.qlIndexFixing(Index1Y,$H1069,TRUE,_xll.ohTrigger(RecalcTrigger,Trigger1Y)),NA())</f>
        <v>1.8754608417900522E-2</v>
      </c>
      <c r="N1069" s="144">
        <f>IFERROR(_xll.qlIndexFixing(ONIndex1M,I1069,TRUE,_xll.ohTrigger(RecalcTrigger,Trigger1M)),NA())</f>
        <v>1.7446449549760601E-2</v>
      </c>
      <c r="O1069" s="44">
        <f>IFERROR(_xll.qlIndexFixing(ONIndex3M,I1069,TRUE,_xll.ohTrigger(RecalcTrigger,Trigger3M)),NA())</f>
        <v>1.8207213389525023E-2</v>
      </c>
      <c r="P1069" s="44">
        <f>IFERROR(_xll.qlIndexFixing(ONIndex6M,I1069,TRUE,_xll.ohTrigger(RecalcTrigger,Trigger6M)),NA())</f>
        <v>1.8445745217814391E-2</v>
      </c>
      <c r="Q1069" s="145">
        <f>IFERROR(_xll.qlIndexFixing(ONIndex1Y,I1069,TRUE,_xll.ohTrigger(RecalcTrigger,Trigger1Y)),NA())</f>
        <v>1.8643325780605124E-2</v>
      </c>
    </row>
    <row r="1070" spans="2:17" x14ac:dyDescent="0.2">
      <c r="B1070" s="39" t="s">
        <v>42</v>
      </c>
      <c r="D1070" s="42">
        <f>_xll.qlCalendarAdvance(Calendar,$D1069,B1070,"f",FALSE)</f>
        <v>47317</v>
      </c>
      <c r="E1070" s="139">
        <f>_xll.qlInterestRateIndexValueDate(IndexON,D1070)</f>
        <v>47317</v>
      </c>
      <c r="F1070" s="155">
        <f>IFERROR(_xll.qlIndexFixing(IndexON,D1070,TRUE,_xll.ohTrigger(RecalcTrigger,TriggerON)),NA())</f>
        <v>1.766108897471419E-2</v>
      </c>
      <c r="H1070" s="42">
        <f>_xll.qlCalendarAdvance(Calendar,$H1069,B1070,"f",FALSE)</f>
        <v>47317</v>
      </c>
      <c r="I1070" s="139">
        <f>_xll.qlInterestRateIndexValueDate(Index1M,$H1070)</f>
        <v>47319</v>
      </c>
      <c r="J1070" s="144">
        <f>IFERROR(_xll.qlIndexFixing(Index1M,$H1070,TRUE,_xll.ohTrigger(RecalcTrigger,Trigger1M)),NA())</f>
        <v>1.7474637373095424E-2</v>
      </c>
      <c r="K1070" s="44">
        <f>IFERROR(_xll.qlIndexFixing(Index3M,H1070,TRUE,_xll.ohTrigger(RecalcTrigger,Trigger3M)),NA())</f>
        <v>1.8269819610586845E-2</v>
      </c>
      <c r="L1070" s="44">
        <f>IFERROR(_xll.qlIndexFixing(Index6M,$H1070,TRUE,_xll.ohTrigger(RecalcTrigger,Trigger6M)),NA())</f>
        <v>1.8543836186321515E-2</v>
      </c>
      <c r="M1070" s="145">
        <f>IFERROR(_xll.qlIndexFixing(Index1Y,$H1070,TRUE,_xll.ohTrigger(RecalcTrigger,Trigger1Y)),NA())</f>
        <v>1.8751575107863367E-2</v>
      </c>
      <c r="N1070" s="144">
        <f>IFERROR(_xll.qlIndexFixing(ONIndex1M,I1070,TRUE,_xll.ohTrigger(RecalcTrigger,Trigger1M)),NA())</f>
        <v>1.7452577720291629E-2</v>
      </c>
      <c r="O1070" s="44">
        <f>IFERROR(_xll.qlIndexFixing(ONIndex3M,I1070,TRUE,_xll.ohTrigger(RecalcTrigger,Trigger3M)),NA())</f>
        <v>1.8210351190184326E-2</v>
      </c>
      <c r="P1070" s="44">
        <f>IFERROR(_xll.qlIndexFixing(ONIndex6M,I1070,TRUE,_xll.ohTrigger(RecalcTrigger,Trigger6M)),NA())</f>
        <v>1.8447219517776503E-2</v>
      </c>
      <c r="Q1070" s="145">
        <f>IFERROR(_xll.qlIndexFixing(ONIndex1Y,I1070,TRUE,_xll.ohTrigger(RecalcTrigger,Trigger1Y)),NA())</f>
        <v>1.8641665602290303E-2</v>
      </c>
    </row>
    <row r="1071" spans="2:17" x14ac:dyDescent="0.2">
      <c r="B1071" s="39" t="s">
        <v>42</v>
      </c>
      <c r="D1071" s="42">
        <f>_xll.qlCalendarAdvance(Calendar,$D1070,B1071,"f",FALSE)</f>
        <v>47324</v>
      </c>
      <c r="E1071" s="139">
        <f>_xll.qlInterestRateIndexValueDate(IndexON,D1071)</f>
        <v>47324</v>
      </c>
      <c r="F1071" s="155">
        <f>IFERROR(_xll.qlIndexFixing(IndexON,D1071,TRUE,_xll.ohTrigger(RecalcTrigger,TriggerON)),NA())</f>
        <v>1.7664693263981235E-2</v>
      </c>
      <c r="H1071" s="42">
        <f>_xll.qlCalendarAdvance(Calendar,$H1070,B1071,"f",FALSE)</f>
        <v>47324</v>
      </c>
      <c r="I1071" s="139">
        <f>_xll.qlInterestRateIndexValueDate(Index1M,$H1071)</f>
        <v>47326</v>
      </c>
      <c r="J1071" s="144">
        <f>IFERROR(_xll.qlIndexFixing(Index1M,$H1071,TRUE,_xll.ohTrigger(RecalcTrigger,Trigger1M)),NA())</f>
        <v>1.7480519256625335E-2</v>
      </c>
      <c r="K1071" s="44">
        <f>IFERROR(_xll.qlIndexFixing(Index3M,H1071,TRUE,_xll.ohTrigger(RecalcTrigger,Trigger3M)),NA())</f>
        <v>1.8272346255785443E-2</v>
      </c>
      <c r="L1071" s="44">
        <f>IFERROR(_xll.qlIndexFixing(Index6M,$H1071,TRUE,_xll.ohTrigger(RecalcTrigger,Trigger6M)),NA())</f>
        <v>1.8544224883901582E-2</v>
      </c>
      <c r="M1071" s="145">
        <f>IFERROR(_xll.qlIndexFixing(Index1Y,$H1071,TRUE,_xll.ohTrigger(RecalcTrigger,Trigger1Y)),NA())</f>
        <v>1.8748492884935474E-2</v>
      </c>
      <c r="N1071" s="144">
        <f>IFERROR(_xll.qlIndexFixing(ONIndex1M,I1071,TRUE,_xll.ohTrigger(RecalcTrigger,Trigger1M)),NA())</f>
        <v>1.7458606704803259E-2</v>
      </c>
      <c r="O1071" s="44">
        <f>IFERROR(_xll.qlIndexFixing(ONIndex3M,I1071,TRUE,_xll.ohTrigger(RecalcTrigger,Trigger3M)),NA())</f>
        <v>1.8213400058941787E-2</v>
      </c>
      <c r="P1071" s="44">
        <f>IFERROR(_xll.qlIndexFixing(ONIndex6M,I1071,TRUE,_xll.ohTrigger(RecalcTrigger,Trigger6M)),NA())</f>
        <v>1.8448611651145086E-2</v>
      </c>
      <c r="Q1071" s="145">
        <f>IFERROR(_xll.qlIndexFixing(ONIndex1Y,I1071,TRUE,_xll.ohTrigger(RecalcTrigger,Trigger1Y)),NA())</f>
        <v>1.8639947336680507E-2</v>
      </c>
    </row>
    <row r="1072" spans="2:17" x14ac:dyDescent="0.2">
      <c r="B1072" s="39" t="s">
        <v>42</v>
      </c>
      <c r="D1072" s="42">
        <f>_xll.qlCalendarAdvance(Calendar,$D1071,B1072,"f",FALSE)</f>
        <v>47331</v>
      </c>
      <c r="E1072" s="139">
        <f>_xll.qlInterestRateIndexValueDate(IndexON,D1072)</f>
        <v>47331</v>
      </c>
      <c r="F1072" s="155">
        <f>IFERROR(_xll.qlIndexFixing(IndexON,D1072,TRUE,_xll.ohTrigger(RecalcTrigger,TriggerON)),NA())</f>
        <v>1.7668215242769847E-2</v>
      </c>
      <c r="H1072" s="42">
        <f>_xll.qlCalendarAdvance(Calendar,$H1071,B1072,"f",FALSE)</f>
        <v>47331</v>
      </c>
      <c r="I1072" s="139">
        <f>_xll.qlInterestRateIndexValueDate(Index1M,$H1072)</f>
        <v>47333</v>
      </c>
      <c r="J1072" s="144">
        <f>IFERROR(_xll.qlIndexFixing(Index1M,$H1072,TRUE,_xll.ohTrigger(RecalcTrigger,Trigger1M)),NA())</f>
        <v>1.748630200192472E-2</v>
      </c>
      <c r="K1072" s="44">
        <f>IFERROR(_xll.qlIndexFixing(Index3M,H1072,TRUE,_xll.ohTrigger(RecalcTrigger,Trigger3M)),NA())</f>
        <v>1.8274784985231062E-2</v>
      </c>
      <c r="L1072" s="44">
        <f>IFERROR(_xll.qlIndexFixing(Index6M,$H1072,TRUE,_xll.ohTrigger(RecalcTrigger,Trigger6M)),NA())</f>
        <v>1.8544533733577364E-2</v>
      </c>
      <c r="M1072" s="145">
        <f>IFERROR(_xll.qlIndexFixing(Index1Y,$H1072,TRUE,_xll.ohTrigger(RecalcTrigger,Trigger1Y)),NA())</f>
        <v>1.8745362151276451E-2</v>
      </c>
      <c r="N1072" s="144">
        <f>IFERROR(_xll.qlIndexFixing(ONIndex1M,I1072,TRUE,_xll.ohTrigger(RecalcTrigger,Trigger1M)),NA())</f>
        <v>1.7464536576916601E-2</v>
      </c>
      <c r="O1072" s="44">
        <f>IFERROR(_xll.qlIndexFixing(ONIndex3M,I1072,TRUE,_xll.ohTrigger(RecalcTrigger,Trigger3M)),NA())</f>
        <v>1.8216360197795822E-2</v>
      </c>
      <c r="P1072" s="44">
        <f>IFERROR(_xll.qlIndexFixing(ONIndex6M,I1072,TRUE,_xll.ohTrigger(RecalcTrigger,Trigger6M)),NA())</f>
        <v>1.8449921843979311E-2</v>
      </c>
      <c r="Q1072" s="145">
        <f>IFERROR(_xll.qlIndexFixing(ONIndex1Y,I1072,TRUE,_xll.ohTrigger(RecalcTrigger,Trigger1Y)),NA())</f>
        <v>1.863817137810031E-2</v>
      </c>
    </row>
    <row r="1073" spans="2:17" x14ac:dyDescent="0.2">
      <c r="B1073" s="39" t="s">
        <v>42</v>
      </c>
      <c r="D1073" s="42">
        <f>_xll.qlCalendarAdvance(Calendar,$D1072,B1073,"f",FALSE)</f>
        <v>47338</v>
      </c>
      <c r="E1073" s="139">
        <f>_xll.qlInterestRateIndexValueDate(IndexON,D1073)</f>
        <v>47338</v>
      </c>
      <c r="F1073" s="155">
        <f>IFERROR(_xll.qlIndexFixing(IndexON,D1073,TRUE,_xll.ohTrigger(RecalcTrigger,TriggerON)),NA())</f>
        <v>1.7671655165196754E-2</v>
      </c>
      <c r="H1073" s="42">
        <f>_xll.qlCalendarAdvance(Calendar,$H1072,B1073,"f",FALSE)</f>
        <v>47338</v>
      </c>
      <c r="I1073" s="139">
        <f>_xll.qlInterestRateIndexValueDate(Index1M,$H1073)</f>
        <v>47340</v>
      </c>
      <c r="J1073" s="144">
        <f>IFERROR(_xll.qlIndexFixing(Index1M,$H1073,TRUE,_xll.ohTrigger(RecalcTrigger,Trigger1M)),NA())</f>
        <v>1.7491985682524434E-2</v>
      </c>
      <c r="K1073" s="44">
        <f>IFERROR(_xll.qlIndexFixing(Index3M,H1073,TRUE,_xll.ohTrigger(RecalcTrigger,Trigger3M)),NA())</f>
        <v>1.8277136001587976E-2</v>
      </c>
      <c r="L1073" s="44">
        <f>IFERROR(_xll.qlIndexFixing(Index6M,$H1073,TRUE,_xll.ohTrigger(RecalcTrigger,Trigger6M)),NA())</f>
        <v>1.8544762963538644E-2</v>
      </c>
      <c r="M1073" s="145">
        <f>IFERROR(_xll.qlIndexFixing(Index1Y,$H1073,TRUE,_xll.ohTrigger(RecalcTrigger,Trigger1Y)),NA())</f>
        <v>1.8742183309047877E-2</v>
      </c>
      <c r="N1073" s="144">
        <f>IFERROR(_xll.qlIndexFixing(ONIndex1M,I1073,TRUE,_xll.ohTrigger(RecalcTrigger,Trigger1M)),NA())</f>
        <v>1.7470367410012955E-2</v>
      </c>
      <c r="O1073" s="44">
        <f>IFERROR(_xll.qlIndexFixing(ONIndex3M,I1073,TRUE,_xll.ohTrigger(RecalcTrigger,Trigger3M)),NA())</f>
        <v>1.8219231808425107E-2</v>
      </c>
      <c r="P1073" s="44">
        <f>IFERROR(_xll.qlIndexFixing(ONIndex6M,I1073,TRUE,_xll.ohTrigger(RecalcTrigger,Trigger6M)),NA())</f>
        <v>1.8451150322578158E-2</v>
      </c>
      <c r="Q1073" s="145">
        <f>IFERROR(_xll.qlIndexFixing(ONIndex1Y,I1073,TRUE,_xll.ohTrigger(RecalcTrigger,Trigger1Y)),NA())</f>
        <v>1.8636338120714413E-2</v>
      </c>
    </row>
    <row r="1074" spans="2:17" x14ac:dyDescent="0.2">
      <c r="B1074" s="39" t="s">
        <v>42</v>
      </c>
      <c r="D1074" s="42">
        <f>_xll.qlCalendarAdvance(Calendar,$D1073,B1074,"f",FALSE)</f>
        <v>47345</v>
      </c>
      <c r="E1074" s="139">
        <f>_xll.qlInterestRateIndexValueDate(IndexON,D1074)</f>
        <v>47345</v>
      </c>
      <c r="F1074" s="155">
        <f>IFERROR(_xll.qlIndexFixing(IndexON,D1074,TRUE,_xll.ohTrigger(RecalcTrigger,TriggerON)),NA())</f>
        <v>1.767501328561849E-2</v>
      </c>
      <c r="H1074" s="42">
        <f>_xll.qlCalendarAdvance(Calendar,$H1073,B1074,"f",FALSE)</f>
        <v>47345</v>
      </c>
      <c r="I1074" s="139">
        <f>_xll.qlInterestRateIndexValueDate(Index1M,$H1074)</f>
        <v>47347</v>
      </c>
      <c r="J1074" s="144">
        <f>IFERROR(_xll.qlIndexFixing(Index1M,$H1074,TRUE,_xll.ohTrigger(RecalcTrigger,Trigger1M)),NA())</f>
        <v>1.7497570371975968E-2</v>
      </c>
      <c r="K1074" s="44">
        <f>IFERROR(_xll.qlIndexFixing(Index3M,H1074,TRUE,_xll.ohTrigger(RecalcTrigger,Trigger3M)),NA())</f>
        <v>1.8279399507529805E-2</v>
      </c>
      <c r="L1074" s="44">
        <f>IFERROR(_xll.qlIndexFixing(Index6M,$H1074,TRUE,_xll.ohTrigger(RecalcTrigger,Trigger6M)),NA())</f>
        <v>1.8544912801986457E-2</v>
      </c>
      <c r="M1074" s="145">
        <f>IFERROR(_xll.qlIndexFixing(Index1Y,$H1074,TRUE,_xll.ohTrigger(RecalcTrigger,Trigger1Y)),NA())</f>
        <v>1.8738956760414375E-2</v>
      </c>
      <c r="N1074" s="144">
        <f>IFERROR(_xll.qlIndexFixing(ONIndex1M,I1074,TRUE,_xll.ohTrigger(RecalcTrigger,Trigger1M)),NA())</f>
        <v>1.7476099277793367E-2</v>
      </c>
      <c r="O1074" s="44">
        <f>IFERROR(_xll.qlIndexFixing(ONIndex3M,I1074,TRUE,_xll.ohTrigger(RecalcTrigger,Trigger3M)),NA())</f>
        <v>1.8222015092907995E-2</v>
      </c>
      <c r="P1074" s="44">
        <f>IFERROR(_xll.qlIndexFixing(ONIndex6M,I1074,TRUE,_xll.ohTrigger(RecalcTrigger,Trigger6M)),NA())</f>
        <v>1.845229731276099E-2</v>
      </c>
      <c r="Q1074" s="145">
        <f>IFERROR(_xll.qlIndexFixing(ONIndex1Y,I1074,TRUE,_xll.ohTrigger(RecalcTrigger,Trigger1Y)),NA())</f>
        <v>1.8634447958767453E-2</v>
      </c>
    </row>
    <row r="1075" spans="2:17" x14ac:dyDescent="0.2">
      <c r="B1075" s="39" t="s">
        <v>42</v>
      </c>
      <c r="D1075" s="42">
        <f>_xll.qlCalendarAdvance(Calendar,$D1074,B1075,"f",FALSE)</f>
        <v>47352</v>
      </c>
      <c r="E1075" s="139">
        <f>_xll.qlInterestRateIndexValueDate(IndexON,D1075)</f>
        <v>47352</v>
      </c>
      <c r="F1075" s="155">
        <f>IFERROR(_xll.qlIndexFixing(IndexON,D1075,TRUE,_xll.ohTrigger(RecalcTrigger,TriggerON)),NA())</f>
        <v>1.7678289858311658E-2</v>
      </c>
      <c r="H1075" s="42">
        <f>_xll.qlCalendarAdvance(Calendar,$H1074,B1075,"f",FALSE)</f>
        <v>47352</v>
      </c>
      <c r="I1075" s="139">
        <f>_xll.qlInterestRateIndexValueDate(Index1M,$H1075)</f>
        <v>47354</v>
      </c>
      <c r="J1075" s="144">
        <f>IFERROR(_xll.qlIndexFixing(Index1M,$H1075,TRUE,_xll.ohTrigger(RecalcTrigger,Trigger1M)),NA())</f>
        <v>1.7503056143823071E-2</v>
      </c>
      <c r="K1075" s="44">
        <f>IFERROR(_xll.qlIndexFixing(Index3M,H1075,TRUE,_xll.ohTrigger(RecalcTrigger,Trigger3M)),NA())</f>
        <v>1.8281575705734424E-2</v>
      </c>
      <c r="L1075" s="44">
        <f>IFERROR(_xll.qlIndexFixing(Index6M,$H1075,TRUE,_xll.ohTrigger(RecalcTrigger,Trigger6M)),NA())</f>
        <v>1.8544983477129167E-2</v>
      </c>
      <c r="M1075" s="145">
        <f>IFERROR(_xll.qlIndexFixing(Index1Y,$H1075,TRUE,_xll.ohTrigger(RecalcTrigger,Trigger1Y)),NA())</f>
        <v>1.8735682907540564E-2</v>
      </c>
      <c r="N1075" s="144">
        <f>IFERROR(_xll.qlIndexFixing(ONIndex1M,I1075,TRUE,_xll.ohTrigger(RecalcTrigger,Trigger1M)),NA())</f>
        <v>1.7481732253878945E-2</v>
      </c>
      <c r="O1075" s="44">
        <f>IFERROR(_xll.qlIndexFixing(ONIndex3M,I1075,TRUE,_xll.ohTrigger(RecalcTrigger,Trigger3M)),NA())</f>
        <v>1.8224710253003096E-2</v>
      </c>
      <c r="P1075" s="44">
        <f>IFERROR(_xll.qlIndexFixing(ONIndex6M,I1075,TRUE,_xll.ohTrigger(RecalcTrigger,Trigger6M)),NA())</f>
        <v>1.8453363040746851E-2</v>
      </c>
      <c r="Q1075" s="145">
        <f>IFERROR(_xll.qlIndexFixing(ONIndex1Y,I1075,TRUE,_xll.ohTrigger(RecalcTrigger,Trigger1Y)),NA())</f>
        <v>1.8632501286344194E-2</v>
      </c>
    </row>
    <row r="1076" spans="2:17" x14ac:dyDescent="0.2">
      <c r="B1076" s="39" t="s">
        <v>42</v>
      </c>
      <c r="D1076" s="42">
        <f>_xll.qlCalendarAdvance(Calendar,$D1075,B1076,"f",FALSE)</f>
        <v>47359</v>
      </c>
      <c r="E1076" s="139">
        <f>_xll.qlInterestRateIndexValueDate(IndexON,D1076)</f>
        <v>47359</v>
      </c>
      <c r="F1076" s="155">
        <f>IFERROR(_xll.qlIndexFixing(IndexON,D1076,TRUE,_xll.ohTrigger(RecalcTrigger,TriggerON)),NA())</f>
        <v>1.7681485137632791E-2</v>
      </c>
      <c r="H1076" s="42">
        <f>_xll.qlCalendarAdvance(Calendar,$H1075,B1076,"f",FALSE)</f>
        <v>47359</v>
      </c>
      <c r="I1076" s="139">
        <f>_xll.qlInterestRateIndexValueDate(Index1M,$H1076)</f>
        <v>47361</v>
      </c>
      <c r="J1076" s="144">
        <f>IFERROR(_xll.qlIndexFixing(Index1M,$H1076,TRUE,_xll.ohTrigger(RecalcTrigger,Trigger1M)),NA())</f>
        <v>1.7506035511148457E-2</v>
      </c>
      <c r="K1076" s="44">
        <f>IFERROR(_xll.qlIndexFixing(Index3M,H1076,TRUE,_xll.ohTrigger(RecalcTrigger,Trigger3M)),NA())</f>
        <v>1.8281874949834187E-2</v>
      </c>
      <c r="L1076" s="44">
        <f>IFERROR(_xll.qlIndexFixing(Index6M,$H1076,TRUE,_xll.ohTrigger(RecalcTrigger,Trigger6M)),NA())</f>
        <v>1.8543179185433328E-2</v>
      </c>
      <c r="M1076" s="145">
        <f>IFERROR(_xll.qlIndexFixing(Index1Y,$H1076,TRUE,_xll.ohTrigger(RecalcTrigger,Trigger1Y)),NA())</f>
        <v>1.8731711646371003E-2</v>
      </c>
      <c r="N1076" s="144">
        <f>IFERROR(_xll.qlIndexFixing(ONIndex1M,I1076,TRUE,_xll.ohTrigger(RecalcTrigger,Trigger1M)),NA())</f>
        <v>1.7487266411810864E-2</v>
      </c>
      <c r="O1076" s="44">
        <f>IFERROR(_xll.qlIndexFixing(ONIndex3M,I1076,TRUE,_xll.ohTrigger(RecalcTrigger,Trigger3M)),NA())</f>
        <v>1.8227317490708828E-2</v>
      </c>
      <c r="P1076" s="44">
        <f>IFERROR(_xll.qlIndexFixing(ONIndex6M,I1076,TRUE,_xll.ohTrigger(RecalcTrigger,Trigger6M)),NA())</f>
        <v>1.8454347732594911E-2</v>
      </c>
      <c r="Q1076" s="145">
        <f>IFERROR(_xll.qlIndexFixing(ONIndex1Y,I1076,TRUE,_xll.ohTrigger(RecalcTrigger,Trigger1Y)),NA())</f>
        <v>1.863049849776921E-2</v>
      </c>
    </row>
    <row r="1077" spans="2:17" x14ac:dyDescent="0.2">
      <c r="B1077" s="39" t="s">
        <v>42</v>
      </c>
      <c r="D1077" s="42">
        <f>_xll.qlCalendarAdvance(Calendar,$D1076,B1077,"f",FALSE)</f>
        <v>47366</v>
      </c>
      <c r="E1077" s="139">
        <f>_xll.qlInterestRateIndexValueDate(IndexON,D1077)</f>
        <v>47366</v>
      </c>
      <c r="F1077" s="155">
        <f>IFERROR(_xll.qlIndexFixing(IndexON,D1077,TRUE,_xll.ohTrigger(RecalcTrigger,TriggerON)),NA())</f>
        <v>1.7684599377778554E-2</v>
      </c>
      <c r="H1077" s="42">
        <f>_xll.qlCalendarAdvance(Calendar,$H1076,B1077,"f",FALSE)</f>
        <v>47366</v>
      </c>
      <c r="I1077" s="139">
        <f>_xll.qlInterestRateIndexValueDate(Index1M,$H1077)</f>
        <v>47368</v>
      </c>
      <c r="J1077" s="144">
        <f>IFERROR(_xll.qlIndexFixing(Index1M,$H1077,TRUE,_xll.ohTrigger(RecalcTrigger,Trigger1M)),NA())</f>
        <v>1.7513731228899623E-2</v>
      </c>
      <c r="K1077" s="44">
        <f>IFERROR(_xll.qlIndexFixing(Index3M,H1077,TRUE,_xll.ohTrigger(RecalcTrigger,Trigger3M)),NA())</f>
        <v>1.8283895342660415E-2</v>
      </c>
      <c r="L1077" s="44">
        <f>IFERROR(_xll.qlIndexFixing(Index6M,$H1077,TRUE,_xll.ohTrigger(RecalcTrigger,Trigger6M)),NA())</f>
        <v>1.8543114412181375E-2</v>
      </c>
      <c r="M1077" s="145">
        <f>IFERROR(_xll.qlIndexFixing(Index1Y,$H1077,TRUE,_xll.ohTrigger(RecalcTrigger,Trigger1Y)),NA())</f>
        <v>1.8728994897742494E-2</v>
      </c>
      <c r="N1077" s="144">
        <f>IFERROR(_xll.qlIndexFixing(ONIndex1M,I1077,TRUE,_xll.ohTrigger(RecalcTrigger,Trigger1M)),NA())</f>
        <v>1.7492701825130297E-2</v>
      </c>
      <c r="O1077" s="44">
        <f>IFERROR(_xll.qlIndexFixing(ONIndex3M,I1077,TRUE,_xll.ohTrigger(RecalcTrigger,Trigger3M)),NA())</f>
        <v>1.8229837007703864E-2</v>
      </c>
      <c r="P1077" s="44">
        <f>IFERROR(_xll.qlIndexFixing(ONIndex6M,I1077,TRUE,_xll.ohTrigger(RecalcTrigger,Trigger6M)),NA())</f>
        <v>1.8455251614284407E-2</v>
      </c>
      <c r="Q1077" s="145">
        <f>IFERROR(_xll.qlIndexFixing(ONIndex1Y,I1077,TRUE,_xll.ohTrigger(RecalcTrigger,Trigger1Y)),NA())</f>
        <v>1.8628439987207202E-2</v>
      </c>
    </row>
    <row r="1078" spans="2:17" x14ac:dyDescent="0.2">
      <c r="B1078" s="39" t="s">
        <v>42</v>
      </c>
      <c r="D1078" s="42">
        <f>_xll.qlCalendarAdvance(Calendar,$D1077,B1078,"f",FALSE)</f>
        <v>47373</v>
      </c>
      <c r="E1078" s="139">
        <f>_xll.qlInterestRateIndexValueDate(IndexON,D1078)</f>
        <v>47373</v>
      </c>
      <c r="F1078" s="155">
        <f>IFERROR(_xll.qlIndexFixing(IndexON,D1078,TRUE,_xll.ohTrigger(RecalcTrigger,TriggerON)),NA())</f>
        <v>1.7687632833105482E-2</v>
      </c>
      <c r="H1078" s="42">
        <f>_xll.qlCalendarAdvance(Calendar,$H1077,B1078,"f",FALSE)</f>
        <v>47373</v>
      </c>
      <c r="I1078" s="139">
        <f>_xll.qlInterestRateIndexValueDate(Index1M,$H1078)</f>
        <v>47375</v>
      </c>
      <c r="J1078" s="144">
        <f>IFERROR(_xll.qlIndexFixing(Index1M,$H1078,TRUE,_xll.ohTrigger(RecalcTrigger,Trigger1M)),NA())</f>
        <v>1.7518920689234625E-2</v>
      </c>
      <c r="K1078" s="44">
        <f>IFERROR(_xll.qlIndexFixing(Index3M,H1078,TRUE,_xll.ohTrigger(RecalcTrigger,Trigger3M)),NA())</f>
        <v>1.8285829005542976E-2</v>
      </c>
      <c r="L1078" s="44">
        <f>IFERROR(_xll.qlIndexFixing(Index6M,$H1078,TRUE,_xll.ohTrigger(RecalcTrigger,Trigger6M)),NA())</f>
        <v>1.8542971111201453E-2</v>
      </c>
      <c r="M1078" s="145">
        <f>IFERROR(_xll.qlIndexFixing(Index1Y,$H1078,TRUE,_xll.ohTrigger(RecalcTrigger,Trigger1Y)),NA())</f>
        <v>1.8725581545155755E-2</v>
      </c>
      <c r="N1078" s="144">
        <f>IFERROR(_xll.qlIndexFixing(ONIndex1M,I1078,TRUE,_xll.ohTrigger(RecalcTrigger,Trigger1M)),NA())</f>
        <v>1.7498038567378416E-2</v>
      </c>
      <c r="O1078" s="44">
        <f>IFERROR(_xll.qlIndexFixing(ONIndex3M,I1078,TRUE,_xll.ohTrigger(RecalcTrigger,Trigger3M)),NA())</f>
        <v>1.8232269005986623E-2</v>
      </c>
      <c r="P1078" s="44">
        <f>IFERROR(_xll.qlIndexFixing(ONIndex6M,I1078,TRUE,_xll.ohTrigger(RecalcTrigger,Trigger6M)),NA())</f>
        <v>1.8456074912194254E-2</v>
      </c>
      <c r="Q1078" s="145">
        <f>IFERROR(_xll.qlIndexFixing(ONIndex1Y,I1078,TRUE,_xll.ohTrigger(RecalcTrigger,Trigger1Y)),NA())</f>
        <v>1.8626326148742933E-2</v>
      </c>
    </row>
    <row r="1079" spans="2:17" x14ac:dyDescent="0.2">
      <c r="B1079" s="39" t="s">
        <v>42</v>
      </c>
      <c r="D1079" s="42">
        <f>_xll.qlCalendarAdvance(Calendar,$D1078,B1079,"f",FALSE)</f>
        <v>47380</v>
      </c>
      <c r="E1079" s="139">
        <f>_xll.qlInterestRateIndexValueDate(IndexON,D1079)</f>
        <v>47380</v>
      </c>
      <c r="F1079" s="155">
        <f>IFERROR(_xll.qlIndexFixing(IndexON,D1079,TRUE,_xll.ohTrigger(RecalcTrigger,TriggerON)),NA())</f>
        <v>1.7690585757890176E-2</v>
      </c>
      <c r="H1079" s="42">
        <f>_xll.qlCalendarAdvance(Calendar,$H1078,B1079,"f",FALSE)</f>
        <v>47380</v>
      </c>
      <c r="I1079" s="139">
        <f>_xll.qlInterestRateIndexValueDate(Index1M,$H1079)</f>
        <v>47382</v>
      </c>
      <c r="J1079" s="144">
        <f>IFERROR(_xll.qlIndexFixing(Index1M,$H1079,TRUE,_xll.ohTrigger(RecalcTrigger,Trigger1M)),NA())</f>
        <v>1.7524011526171144E-2</v>
      </c>
      <c r="K1079" s="44">
        <f>IFERROR(_xll.qlIndexFixing(Index3M,H1079,TRUE,_xll.ohTrigger(RecalcTrigger,Trigger3M)),NA())</f>
        <v>1.8287676141155795E-2</v>
      </c>
      <c r="L1079" s="44">
        <f>IFERROR(_xll.qlIndexFixing(Index6M,$H1079,TRUE,_xll.ohTrigger(RecalcTrigger,Trigger6M)),NA())</f>
        <v>1.8542749510691577E-2</v>
      </c>
      <c r="M1079" s="145">
        <f>IFERROR(_xll.qlIndexFixing(Index1Y,$H1079,TRUE,_xll.ohTrigger(RecalcTrigger,Trigger1Y)),NA())</f>
        <v>1.8722122497003758E-2</v>
      </c>
      <c r="N1079" s="144">
        <f>IFERROR(_xll.qlIndexFixing(ONIndex1M,I1079,TRUE,_xll.ohTrigger(RecalcTrigger,Trigger1M)),NA())</f>
        <v>1.750327671217633E-2</v>
      </c>
      <c r="O1079" s="44">
        <f>IFERROR(_xll.qlIndexFixing(ONIndex3M,I1079,TRUE,_xll.ohTrigger(RecalcTrigger,Trigger3M)),NA())</f>
        <v>1.8234613687555523E-2</v>
      </c>
      <c r="P1079" s="44">
        <f>IFERROR(_xll.qlIndexFixing(ONIndex6M,I1079,TRUE,_xll.ohTrigger(RecalcTrigger,Trigger6M)),NA())</f>
        <v>1.8456817851983942E-2</v>
      </c>
      <c r="Q1079" s="145">
        <f>IFERROR(_xll.qlIndexFixing(ONIndex1Y,I1079,TRUE,_xll.ohTrigger(RecalcTrigger,Trigger1Y)),NA())</f>
        <v>1.8624157376780914E-2</v>
      </c>
    </row>
    <row r="1080" spans="2:17" x14ac:dyDescent="0.2">
      <c r="B1080" s="39" t="s">
        <v>42</v>
      </c>
      <c r="D1080" s="42">
        <f>_xll.qlCalendarAdvance(Calendar,$D1079,B1080,"f",FALSE)</f>
        <v>47387</v>
      </c>
      <c r="E1080" s="139">
        <f>_xll.qlInterestRateIndexValueDate(IndexON,D1080)</f>
        <v>47387</v>
      </c>
      <c r="F1080" s="155">
        <f>IFERROR(_xll.qlIndexFixing(IndexON,D1080,TRUE,_xll.ohTrigger(RecalcTrigger,TriggerON)),NA())</f>
        <v>1.7693458406489171E-2</v>
      </c>
      <c r="H1080" s="42">
        <f>_xll.qlCalendarAdvance(Calendar,$H1079,B1080,"f",FALSE)</f>
        <v>47387</v>
      </c>
      <c r="I1080" s="139">
        <f>_xll.qlInterestRateIndexValueDate(Index1M,$H1080)</f>
        <v>47389</v>
      </c>
      <c r="J1080" s="144">
        <f>IFERROR(_xll.qlIndexFixing(Index1M,$H1080,TRUE,_xll.ohTrigger(RecalcTrigger,Trigger1M)),NA())</f>
        <v>1.7530551421692697E-2</v>
      </c>
      <c r="K1080" s="44">
        <f>IFERROR(_xll.qlIndexFixing(Index3M,H1080,TRUE,_xll.ohTrigger(RecalcTrigger,Trigger3M)),NA())</f>
        <v>1.8291154174930949E-2</v>
      </c>
      <c r="L1080" s="44">
        <f>IFERROR(_xll.qlIndexFixing(Index6M,$H1080,TRUE,_xll.ohTrigger(RecalcTrigger,Trigger6M)),NA())</f>
        <v>1.8542877488995801E-2</v>
      </c>
      <c r="M1080" s="145">
        <f>IFERROR(_xll.qlIndexFixing(Index1Y,$H1080,TRUE,_xll.ohTrigger(RecalcTrigger,Trigger1Y)),NA())</f>
        <v>1.8718618155457875E-2</v>
      </c>
      <c r="N1080" s="144">
        <f>IFERROR(_xll.qlIndexFixing(ONIndex1M,I1080,TRUE,_xll.ohTrigger(RecalcTrigger,Trigger1M)),NA())</f>
        <v>1.7508416333145149E-2</v>
      </c>
      <c r="O1080" s="44">
        <f>IFERROR(_xll.qlIndexFixing(ONIndex3M,I1080,TRUE,_xll.ohTrigger(RecalcTrigger,Trigger3M)),NA())</f>
        <v>1.8236871254089237E-2</v>
      </c>
      <c r="P1080" s="44">
        <f>IFERROR(_xll.qlIndexFixing(ONIndex6M,I1080,TRUE,_xll.ohTrigger(RecalcTrigger,Trigger6M)),NA())</f>
        <v>1.8457480660112324E-2</v>
      </c>
      <c r="Q1080" s="145">
        <f>IFERROR(_xll.qlIndexFixing(ONIndex1Y,I1080,TRUE,_xll.ohTrigger(RecalcTrigger,Trigger1Y)),NA())</f>
        <v>1.8621934065246037E-2</v>
      </c>
    </row>
    <row r="1081" spans="2:17" x14ac:dyDescent="0.2">
      <c r="B1081" s="39" t="s">
        <v>42</v>
      </c>
      <c r="D1081" s="42">
        <f>_xll.qlCalendarAdvance(Calendar,$D1080,B1081,"f",FALSE)</f>
        <v>47394</v>
      </c>
      <c r="E1081" s="139">
        <f>_xll.qlInterestRateIndexValueDate(IndexON,D1081)</f>
        <v>47394</v>
      </c>
      <c r="F1081" s="155">
        <f>IFERROR(_xll.qlIndexFixing(IndexON,D1081,TRUE,_xll.ohTrigger(RecalcTrigger,TriggerON)),NA())</f>
        <v>1.7696251033099131E-2</v>
      </c>
      <c r="H1081" s="42">
        <f>_xll.qlCalendarAdvance(Calendar,$H1080,B1081,"f",FALSE)</f>
        <v>47394</v>
      </c>
      <c r="I1081" s="139">
        <f>_xll.qlInterestRateIndexValueDate(Index1M,$H1081)</f>
        <v>47396</v>
      </c>
      <c r="J1081" s="144">
        <f>IFERROR(_xll.qlIndexFixing(Index1M,$H1081,TRUE,_xll.ohTrigger(RecalcTrigger,Trigger1M)),NA())</f>
        <v>1.7533897624103692E-2</v>
      </c>
      <c r="K1081" s="44">
        <f>IFERROR(_xll.qlIndexFixing(Index3M,H1081,TRUE,_xll.ohTrigger(RecalcTrigger,Trigger3M)),NA())</f>
        <v>1.8292810783334595E-2</v>
      </c>
      <c r="L1081" s="44">
        <f>IFERROR(_xll.qlIndexFixing(Index6M,$H1081,TRUE,_xll.ohTrigger(RecalcTrigger,Trigger6M)),NA())</f>
        <v>1.8542494473370429E-2</v>
      </c>
      <c r="M1081" s="145">
        <f>IFERROR(_xll.qlIndexFixing(Index1Y,$H1081,TRUE,_xll.ohTrigger(RecalcTrigger,Trigger1Y)),NA())</f>
        <v>1.87150689226897E-2</v>
      </c>
      <c r="N1081" s="144">
        <f>IFERROR(_xll.qlIndexFixing(ONIndex1M,I1081,TRUE,_xll.ohTrigger(RecalcTrigger,Trigger1M)),NA())</f>
        <v>1.7513457503826046E-2</v>
      </c>
      <c r="O1081" s="44">
        <f>IFERROR(_xll.qlIndexFixing(ONIndex3M,I1081,TRUE,_xll.ohTrigger(RecalcTrigger,Trigger3M)),NA())</f>
        <v>1.8239041907506248E-2</v>
      </c>
      <c r="P1081" s="44">
        <f>IFERROR(_xll.qlIndexFixing(ONIndex6M,I1081,TRUE,_xll.ohTrigger(RecalcTrigger,Trigger6M)),NA())</f>
        <v>1.8458063562478699E-2</v>
      </c>
      <c r="Q1081" s="145">
        <f>IFERROR(_xll.qlIndexFixing(ONIndex1Y,I1081,TRUE,_xll.ohTrigger(RecalcTrigger,Trigger1Y)),NA())</f>
        <v>1.8619656608622748E-2</v>
      </c>
    </row>
    <row r="1082" spans="2:17" x14ac:dyDescent="0.2">
      <c r="B1082" s="39" t="s">
        <v>42</v>
      </c>
      <c r="D1082" s="42">
        <f>_xll.qlCalendarAdvance(Calendar,$D1081,B1082,"f",FALSE)</f>
        <v>47401</v>
      </c>
      <c r="E1082" s="139">
        <f>_xll.qlInterestRateIndexValueDate(IndexON,D1082)</f>
        <v>47401</v>
      </c>
      <c r="F1082" s="155">
        <f>IFERROR(_xll.qlIndexFixing(IndexON,D1082,TRUE,_xll.ohTrigger(RecalcTrigger,TriggerON)),NA())</f>
        <v>1.7698963892156527E-2</v>
      </c>
      <c r="H1082" s="42">
        <f>_xll.qlCalendarAdvance(Calendar,$H1081,B1082,"f",FALSE)</f>
        <v>47401</v>
      </c>
      <c r="I1082" s="139">
        <f>_xll.qlInterestRateIndexValueDate(Index1M,$H1082)</f>
        <v>47403</v>
      </c>
      <c r="J1082" s="144">
        <f>IFERROR(_xll.qlIndexFixing(Index1M,$H1082,TRUE,_xll.ohTrigger(RecalcTrigger,Trigger1M)),NA())</f>
        <v>1.7538693032220741E-2</v>
      </c>
      <c r="K1082" s="44">
        <f>IFERROR(_xll.qlIndexFixing(Index3M,H1082,TRUE,_xll.ohTrigger(RecalcTrigger,Trigger3M)),NA())</f>
        <v>1.8294381502932389E-2</v>
      </c>
      <c r="L1082" s="44">
        <f>IFERROR(_xll.qlIndexFixing(Index6M,$H1082,TRUE,_xll.ohTrigger(RecalcTrigger,Trigger6M)),NA())</f>
        <v>1.8542033855187715E-2</v>
      </c>
      <c r="M1082" s="145">
        <f>IFERROR(_xll.qlIndexFixing(Index1Y,$H1082,TRUE,_xll.ohTrigger(RecalcTrigger,Trigger1Y)),NA())</f>
        <v>1.8711475200870825E-2</v>
      </c>
      <c r="N1082" s="144">
        <f>IFERROR(_xll.qlIndexFixing(ONIndex1M,I1082,TRUE,_xll.ohTrigger(RecalcTrigger,Trigger1M)),NA())</f>
        <v>1.7518400297840131E-2</v>
      </c>
      <c r="O1082" s="44">
        <f>IFERROR(_xll.qlIndexFixing(ONIndex3M,I1082,TRUE,_xll.ohTrigger(RecalcTrigger,Trigger3M)),NA())</f>
        <v>1.8241125849725037E-2</v>
      </c>
      <c r="P1082" s="44">
        <f>IFERROR(_xll.qlIndexFixing(ONIndex6M,I1082,TRUE,_xll.ohTrigger(RecalcTrigger,Trigger6M)),NA())</f>
        <v>1.8458566785142239E-2</v>
      </c>
      <c r="Q1082" s="145">
        <f>IFERROR(_xll.qlIndexFixing(ONIndex1Y,I1082,TRUE,_xll.ohTrigger(RecalcTrigger,Trigger1Y)),NA())</f>
        <v>1.8617325400835938E-2</v>
      </c>
    </row>
    <row r="1083" spans="2:17" x14ac:dyDescent="0.2">
      <c r="B1083" s="39" t="s">
        <v>42</v>
      </c>
      <c r="D1083" s="42">
        <f>_xll.qlCalendarAdvance(Calendar,$D1082,B1083,"f",FALSE)</f>
        <v>47408</v>
      </c>
      <c r="E1083" s="139">
        <f>_xll.qlInterestRateIndexValueDate(IndexON,D1083)</f>
        <v>47408</v>
      </c>
      <c r="F1083" s="155">
        <f>IFERROR(_xll.qlIndexFixing(IndexON,D1083,TRUE,_xll.ohTrigger(RecalcTrigger,TriggerON)),NA())</f>
        <v>1.7701597237858024E-2</v>
      </c>
      <c r="H1083" s="42">
        <f>_xll.qlCalendarAdvance(Calendar,$H1082,B1083,"f",FALSE)</f>
        <v>47408</v>
      </c>
      <c r="I1083" s="139">
        <f>_xll.qlInterestRateIndexValueDate(Index1M,$H1083)</f>
        <v>47410</v>
      </c>
      <c r="J1083" s="144">
        <f>IFERROR(_xll.qlIndexFixing(Index1M,$H1083,TRUE,_xll.ohTrigger(RecalcTrigger,Trigger1M)),NA())</f>
        <v>1.7543390111194251E-2</v>
      </c>
      <c r="K1083" s="44">
        <f>IFERROR(_xll.qlIndexFixing(Index3M,H1083,TRUE,_xll.ohTrigger(RecalcTrigger,Trigger3M)),NA())</f>
        <v>1.8295866536452373E-2</v>
      </c>
      <c r="L1083" s="44">
        <f>IFERROR(_xll.qlIndexFixing(Index6M,$H1083,TRUE,_xll.ohTrigger(RecalcTrigger,Trigger6M)),NA())</f>
        <v>1.8543135552800637E-2</v>
      </c>
      <c r="M1083" s="145">
        <f>IFERROR(_xll.qlIndexFixing(Index1Y,$H1083,TRUE,_xll.ohTrigger(RecalcTrigger,Trigger1Y)),NA())</f>
        <v>1.8707837392173715E-2</v>
      </c>
      <c r="N1083" s="144">
        <f>IFERROR(_xll.qlIndexFixing(ONIndex1M,I1083,TRUE,_xll.ohTrigger(RecalcTrigger,Trigger1M)),NA())</f>
        <v>1.752324478864864E-2</v>
      </c>
      <c r="O1083" s="44">
        <f>IFERROR(_xll.qlIndexFixing(ONIndex3M,I1083,TRUE,_xll.ohTrigger(RecalcTrigger,Trigger3M)),NA())</f>
        <v>1.8243123282584151E-2</v>
      </c>
      <c r="P1083" s="44">
        <f>IFERROR(_xll.qlIndexFixing(ONIndex6M,I1083,TRUE,_xll.ohTrigger(RecalcTrigger,Trigger6M)),NA())</f>
        <v>1.845899055424205E-2</v>
      </c>
      <c r="Q1083" s="145">
        <f>IFERROR(_xll.qlIndexFixing(ONIndex1Y,I1083,TRUE,_xll.ohTrigger(RecalcTrigger,Trigger1Y)),NA())</f>
        <v>1.8614940836210181E-2</v>
      </c>
    </row>
    <row r="1084" spans="2:17" x14ac:dyDescent="0.2">
      <c r="B1084" s="39" t="s">
        <v>42</v>
      </c>
      <c r="D1084" s="42">
        <f>_xll.qlCalendarAdvance(Calendar,$D1083,B1084,"f",FALSE)</f>
        <v>47415</v>
      </c>
      <c r="E1084" s="139">
        <f>_xll.qlInterestRateIndexValueDate(IndexON,D1084)</f>
        <v>47415</v>
      </c>
      <c r="F1084" s="155">
        <f>IFERROR(_xll.qlIndexFixing(IndexON,D1084,TRUE,_xll.ohTrigger(RecalcTrigger,TriggerON)),NA())</f>
        <v>1.7704151324640094E-2</v>
      </c>
      <c r="H1084" s="42">
        <f>_xll.qlCalendarAdvance(Calendar,$H1083,B1084,"f",FALSE)</f>
        <v>47415</v>
      </c>
      <c r="I1084" s="139">
        <f>_xll.qlInterestRateIndexValueDate(Index1M,$H1084)</f>
        <v>47417</v>
      </c>
      <c r="J1084" s="144">
        <f>IFERROR(_xll.qlIndexFixing(Index1M,$H1084,TRUE,_xll.ohTrigger(RecalcTrigger,Trigger1M)),NA())</f>
        <v>1.7547988934593764E-2</v>
      </c>
      <c r="K1084" s="44">
        <f>IFERROR(_xll.qlIndexFixing(Index3M,H1084,TRUE,_xll.ohTrigger(RecalcTrigger,Trigger3M)),NA())</f>
        <v>1.8297266086631101E-2</v>
      </c>
      <c r="L1084" s="44">
        <f>IFERROR(_xll.qlIndexFixing(Index6M,$H1084,TRUE,_xll.ohTrigger(RecalcTrigger,Trigger6M)),NA())</f>
        <v>1.8540880724146509E-2</v>
      </c>
      <c r="M1084" s="145">
        <f>IFERROR(_xll.qlIndexFixing(Index1Y,$H1084,TRUE,_xll.ohTrigger(RecalcTrigger,Trigger1Y)),NA())</f>
        <v>1.8704155898770614E-2</v>
      </c>
      <c r="N1084" s="144">
        <f>IFERROR(_xll.qlIndexFixing(ONIndex1M,I1084,TRUE,_xll.ohTrigger(RecalcTrigger,Trigger1M)),NA())</f>
        <v>1.7527991049952618E-2</v>
      </c>
      <c r="O1084" s="44">
        <f>IFERROR(_xll.qlIndexFixing(ONIndex3M,I1084,TRUE,_xll.ohTrigger(RecalcTrigger,Trigger3M)),NA())</f>
        <v>1.8245034408082006E-2</v>
      </c>
      <c r="P1084" s="44">
        <f>IFERROR(_xll.qlIndexFixing(ONIndex6M,I1084,TRUE,_xll.ohTrigger(RecalcTrigger,Trigger6M)),NA())</f>
        <v>1.8459335095997176E-2</v>
      </c>
      <c r="Q1084" s="145">
        <f>IFERROR(_xll.qlIndexFixing(ONIndex1Y,I1084,TRUE,_xll.ohTrigger(RecalcTrigger,Trigger1Y)),NA())</f>
        <v>1.861250330907005E-2</v>
      </c>
    </row>
    <row r="1085" spans="2:17" x14ac:dyDescent="0.2">
      <c r="B1085" s="39" t="s">
        <v>42</v>
      </c>
      <c r="D1085" s="42">
        <f>_xll.qlCalendarAdvance(Calendar,$D1084,B1085,"f",FALSE)</f>
        <v>47422</v>
      </c>
      <c r="E1085" s="139">
        <f>_xll.qlInterestRateIndexValueDate(IndexON,D1085)</f>
        <v>47422</v>
      </c>
      <c r="F1085" s="155">
        <f>IFERROR(_xll.qlIndexFixing(IndexON,D1085,TRUE,_xll.ohTrigger(RecalcTrigger,TriggerON)),NA())</f>
        <v>1.7706626406539527E-2</v>
      </c>
      <c r="H1085" s="42">
        <f>_xll.qlCalendarAdvance(Calendar,$H1084,B1085,"f",FALSE)</f>
        <v>47422</v>
      </c>
      <c r="I1085" s="139">
        <f>_xll.qlInterestRateIndexValueDate(Index1M,$H1085)</f>
        <v>47424</v>
      </c>
      <c r="J1085" s="144">
        <f>IFERROR(_xll.qlIndexFixing(Index1M,$H1085,TRUE,_xll.ohTrigger(RecalcTrigger,Trigger1M)),NA())</f>
        <v>1.7552489575993972E-2</v>
      </c>
      <c r="K1085" s="44">
        <f>IFERROR(_xll.qlIndexFixing(Index3M,H1085,TRUE,_xll.ohTrigger(RecalcTrigger,Trigger3M)),NA())</f>
        <v>1.8298580356209373E-2</v>
      </c>
      <c r="L1085" s="44">
        <f>IFERROR(_xll.qlIndexFixing(Index6M,$H1085,TRUE,_xll.ohTrigger(RecalcTrigger,Trigger6M)),NA())</f>
        <v>1.8539788397726142E-2</v>
      </c>
      <c r="M1085" s="145">
        <f>IFERROR(_xll.qlIndexFixing(Index1Y,$H1085,TRUE,_xll.ohTrigger(RecalcTrigger,Trigger1Y)),NA())</f>
        <v>1.8700431122833556E-2</v>
      </c>
      <c r="N1085" s="144">
        <f>IFERROR(_xll.qlIndexFixing(ONIndex1M,I1085,TRUE,_xll.ohTrigger(RecalcTrigger,Trigger1M)),NA())</f>
        <v>1.7532639155213303E-2</v>
      </c>
      <c r="O1085" s="44">
        <f>IFERROR(_xll.qlIndexFixing(ONIndex3M,I1085,TRUE,_xll.ohTrigger(RecalcTrigger,Trigger3M)),NA())</f>
        <v>1.8246859428057149E-2</v>
      </c>
      <c r="P1085" s="44">
        <f>IFERROR(_xll.qlIndexFixing(ONIndex6M,I1085,TRUE,_xll.ohTrigger(RecalcTrigger,Trigger6M)),NA())</f>
        <v>1.8459600636306916E-2</v>
      </c>
      <c r="Q1085" s="145">
        <f>IFERROR(_xll.qlIndexFixing(ONIndex1Y,I1085,TRUE,_xll.ohTrigger(RecalcTrigger,Trigger1Y)),NA())</f>
        <v>1.8610013213340437E-2</v>
      </c>
    </row>
    <row r="1086" spans="2:17" x14ac:dyDescent="0.2">
      <c r="B1086" s="39" t="s">
        <v>42</v>
      </c>
      <c r="D1086" s="42">
        <f>_xll.qlCalendarAdvance(Calendar,$D1085,B1086,"f",FALSE)</f>
        <v>47429</v>
      </c>
      <c r="E1086" s="139">
        <f>_xll.qlInterestRateIndexValueDate(IndexON,D1086)</f>
        <v>47429</v>
      </c>
      <c r="F1086" s="155">
        <f>IFERROR(_xll.qlIndexFixing(IndexON,D1086,TRUE,_xll.ohTrigger(RecalcTrigger,TriggerON)),NA())</f>
        <v>1.7709022738152669E-2</v>
      </c>
      <c r="H1086" s="42">
        <f>_xll.qlCalendarAdvance(Calendar,$H1085,B1086,"f",FALSE)</f>
        <v>47429</v>
      </c>
      <c r="I1086" s="139">
        <f>_xll.qlInterestRateIndexValueDate(Index1M,$H1086)</f>
        <v>47431</v>
      </c>
      <c r="J1086" s="144">
        <f>IFERROR(_xll.qlIndexFixing(Index1M,$H1086,TRUE,_xll.ohTrigger(RecalcTrigger,Trigger1M)),NA())</f>
        <v>1.7556892108964411E-2</v>
      </c>
      <c r="K1086" s="44">
        <f>IFERROR(_xll.qlIndexFixing(Index3M,H1086,TRUE,_xll.ohTrigger(RecalcTrigger,Trigger3M)),NA())</f>
        <v>1.8299809547933948E-2</v>
      </c>
      <c r="L1086" s="44">
        <f>IFERROR(_xll.qlIndexFixing(Index6M,$H1086,TRUE,_xll.ohTrigger(RecalcTrigger,Trigger6M)),NA())</f>
        <v>1.8539025090801291E-2</v>
      </c>
      <c r="M1086" s="145">
        <f>IFERROR(_xll.qlIndexFixing(Index1Y,$H1086,TRUE,_xll.ohTrigger(RecalcTrigger,Trigger1Y)),NA())</f>
        <v>1.869666346653413E-2</v>
      </c>
      <c r="N1086" s="144">
        <f>IFERROR(_xll.qlIndexFixing(ONIndex1M,I1086,TRUE,_xll.ohTrigger(RecalcTrigger,Trigger1M)),NA())</f>
        <v>1.7537189178051804E-2</v>
      </c>
      <c r="O1086" s="44">
        <f>IFERROR(_xll.qlIndexFixing(ONIndex3M,I1086,TRUE,_xll.ohTrigger(RecalcTrigger,Trigger3M)),NA())</f>
        <v>1.8248598544188255E-2</v>
      </c>
      <c r="P1086" s="44">
        <f>IFERROR(_xll.qlIndexFixing(ONIndex6M,I1086,TRUE,_xll.ohTrigger(RecalcTrigger,Trigger6M)),NA())</f>
        <v>1.8459787401310379E-2</v>
      </c>
      <c r="Q1086" s="145">
        <f>IFERROR(_xll.qlIndexFixing(ONIndex1Y,I1086,TRUE,_xll.ohTrigger(RecalcTrigger,Trigger1Y)),NA())</f>
        <v>1.8607470943505788E-2</v>
      </c>
    </row>
    <row r="1087" spans="2:17" x14ac:dyDescent="0.2">
      <c r="B1087" s="39" t="s">
        <v>42</v>
      </c>
      <c r="D1087" s="42">
        <f>_xll.qlCalendarAdvance(Calendar,$D1086,B1087,"f",FALSE)</f>
        <v>47436</v>
      </c>
      <c r="E1087" s="139">
        <f>_xll.qlInterestRateIndexValueDate(IndexON,D1087)</f>
        <v>47436</v>
      </c>
      <c r="F1087" s="155">
        <f>IFERROR(_xll.qlIndexFixing(IndexON,D1087,TRUE,_xll.ohTrigger(RecalcTrigger,TriggerON)),NA())</f>
        <v>1.771134057351631E-2</v>
      </c>
      <c r="H1087" s="42">
        <f>_xll.qlCalendarAdvance(Calendar,$H1086,B1087,"f",FALSE)</f>
        <v>47436</v>
      </c>
      <c r="I1087" s="139">
        <f>_xll.qlInterestRateIndexValueDate(Index1M,$H1087)</f>
        <v>47438</v>
      </c>
      <c r="J1087" s="144">
        <f>IFERROR(_xll.qlIndexFixing(Index1M,$H1087,TRUE,_xll.ohTrigger(RecalcTrigger,Trigger1M)),NA())</f>
        <v>1.7561196607087517E-2</v>
      </c>
      <c r="K1087" s="44">
        <f>IFERROR(_xll.qlIndexFixing(Index3M,H1087,TRUE,_xll.ohTrigger(RecalcTrigger,Trigger3M)),NA())</f>
        <v>1.8300953864557535E-2</v>
      </c>
      <c r="L1087" s="44">
        <f>IFERROR(_xll.qlIndexFixing(Index6M,$H1087,TRUE,_xll.ohTrigger(RecalcTrigger,Trigger6M)),NA())</f>
        <v>1.8538185310249013E-2</v>
      </c>
      <c r="M1087" s="145">
        <f>IFERROR(_xll.qlIndexFixing(Index1Y,$H1087,TRUE,_xll.ohTrigger(RecalcTrigger,Trigger1Y)),NA())</f>
        <v>1.8692853332043711E-2</v>
      </c>
      <c r="N1087" s="144">
        <f>IFERROR(_xll.qlIndexFixing(ONIndex1M,I1087,TRUE,_xll.ohTrigger(RecalcTrigger,Trigger1M)),NA())</f>
        <v>1.7541641192169166E-2</v>
      </c>
      <c r="O1087" s="44">
        <f>IFERROR(_xll.qlIndexFixing(ONIndex3M,I1087,TRUE,_xll.ohTrigger(RecalcTrigger,Trigger3M)),NA())</f>
        <v>1.8250251958633612E-2</v>
      </c>
      <c r="P1087" s="44">
        <f>IFERROR(_xll.qlIndexFixing(ONIndex6M,I1087,TRUE,_xll.ohTrigger(RecalcTrigger,Trigger6M)),NA())</f>
        <v>1.8459895617066735E-2</v>
      </c>
      <c r="Q1087" s="145">
        <f>IFERROR(_xll.qlIndexFixing(ONIndex1Y,I1087,TRUE,_xll.ohTrigger(RecalcTrigger,Trigger1Y)),NA())</f>
        <v>1.8604876893490996E-2</v>
      </c>
    </row>
    <row r="1088" spans="2:17" x14ac:dyDescent="0.2">
      <c r="B1088" s="39" t="s">
        <v>42</v>
      </c>
      <c r="D1088" s="42">
        <f>_xll.qlCalendarAdvance(Calendar,$D1087,B1088,"f",FALSE)</f>
        <v>47443</v>
      </c>
      <c r="E1088" s="139">
        <f>_xll.qlInterestRateIndexValueDate(IndexON,D1088)</f>
        <v>47443</v>
      </c>
      <c r="F1088" s="155">
        <f>IFERROR(_xll.qlIndexFixing(IndexON,D1088,TRUE,_xll.ohTrigger(RecalcTrigger,TriggerON)),NA())</f>
        <v>1.7713580167226795E-2</v>
      </c>
      <c r="H1088" s="42">
        <f>_xll.qlCalendarAdvance(Calendar,$H1087,B1088,"f",FALSE)</f>
        <v>47443</v>
      </c>
      <c r="I1088" s="139">
        <f>_xll.qlInterestRateIndexValueDate(Index1M,$H1088)</f>
        <v>47445</v>
      </c>
      <c r="J1088" s="144">
        <f>IFERROR(_xll.qlIndexFixing(Index1M,$H1088,TRUE,_xll.ohTrigger(RecalcTrigger,Trigger1M)),NA())</f>
        <v>1.7565403143937976E-2</v>
      </c>
      <c r="K1088" s="44">
        <f>IFERROR(_xll.qlIndexFixing(Index3M,H1088,TRUE,_xll.ohTrigger(RecalcTrigger,Trigger3M)),NA())</f>
        <v>1.8302013508838793E-2</v>
      </c>
      <c r="L1088" s="44">
        <f>IFERROR(_xll.qlIndexFixing(Index6M,$H1088,TRUE,_xll.ohTrigger(RecalcTrigger,Trigger6M)),NA())</f>
        <v>1.8537269284345927E-2</v>
      </c>
      <c r="M1088" s="145">
        <f>IFERROR(_xll.qlIndexFixing(Index1Y,$H1088,TRUE,_xll.ohTrigger(RecalcTrigger,Trigger1Y)),NA())</f>
        <v>1.8689001121532586E-2</v>
      </c>
      <c r="N1088" s="144">
        <f>IFERROR(_xll.qlIndexFixing(ONIndex1M,I1088,TRUE,_xll.ohTrigger(RecalcTrigger,Trigger1M)),NA())</f>
        <v>1.754599527094669E-2</v>
      </c>
      <c r="O1088" s="44">
        <f>IFERROR(_xll.qlIndexFixing(ONIndex3M,I1088,TRUE,_xll.ohTrigger(RecalcTrigger,Trigger3M)),NA())</f>
        <v>1.8251819873071895E-2</v>
      </c>
      <c r="P1088" s="44">
        <f>IFERROR(_xll.qlIndexFixing(ONIndex6M,I1088,TRUE,_xll.ohTrigger(RecalcTrigger,Trigger6M)),NA())</f>
        <v>1.8459925509715092E-2</v>
      </c>
      <c r="Q1088" s="145">
        <f>IFERROR(_xll.qlIndexFixing(ONIndex1Y,I1088,TRUE,_xll.ohTrigger(RecalcTrigger,Trigger1Y)),NA())</f>
        <v>1.8602231457700569E-2</v>
      </c>
    </row>
    <row r="1089" spans="2:17" x14ac:dyDescent="0.2">
      <c r="B1089" s="39" t="s">
        <v>42</v>
      </c>
      <c r="D1089" s="42">
        <f>_xll.qlCalendarAdvance(Calendar,$D1088,B1089,"f",FALSE)</f>
        <v>47450</v>
      </c>
      <c r="E1089" s="139">
        <f>_xll.qlInterestRateIndexValueDate(IndexON,D1089)</f>
        <v>47450</v>
      </c>
      <c r="F1089" s="155">
        <f>IFERROR(_xll.qlIndexFixing(IndexON,D1089,TRUE,_xll.ohTrigger(RecalcTrigger,TriggerON)),NA())</f>
        <v>1.7715741773240978E-2</v>
      </c>
      <c r="H1089" s="42">
        <f>_xll.qlCalendarAdvance(Calendar,$H1088,B1089,"f",FALSE)</f>
        <v>47450</v>
      </c>
      <c r="I1089" s="139">
        <f>_xll.qlInterestRateIndexValueDate(Index1M,$H1089)</f>
        <v>47452</v>
      </c>
      <c r="J1089" s="144">
        <f>IFERROR(_xll.qlIndexFixing(Index1M,$H1089,TRUE,_xll.ohTrigger(RecalcTrigger,Trigger1M)),NA())</f>
        <v>1.7569511793103385E-2</v>
      </c>
      <c r="K1089" s="44">
        <f>IFERROR(_xll.qlIndexFixing(Index3M,H1089,TRUE,_xll.ohTrigger(RecalcTrigger,Trigger3M)),NA())</f>
        <v>1.8300913464315727E-2</v>
      </c>
      <c r="L1089" s="44">
        <f>IFERROR(_xll.qlIndexFixing(Index6M,$H1089,TRUE,_xll.ohTrigger(RecalcTrigger,Trigger6M)),NA())</f>
        <v>1.8536655830103103E-2</v>
      </c>
      <c r="M1089" s="145">
        <f>IFERROR(_xll.qlIndexFixing(Index1Y,$H1089,TRUE,_xll.ohTrigger(RecalcTrigger,Trigger1Y)),NA())</f>
        <v>1.8684576642743783E-2</v>
      </c>
      <c r="N1089" s="144">
        <f>IFERROR(_xll.qlIndexFixing(ONIndex1M,I1089,TRUE,_xll.ohTrigger(RecalcTrigger,Trigger1M)),NA())</f>
        <v>1.7550251488085422E-2</v>
      </c>
      <c r="O1089" s="44">
        <f>IFERROR(_xll.qlIndexFixing(ONIndex3M,I1089,TRUE,_xll.ohTrigger(RecalcTrigger,Trigger3M)),NA())</f>
        <v>1.8253302489501522E-2</v>
      </c>
      <c r="P1089" s="44">
        <f>IFERROR(_xll.qlIndexFixing(ONIndex6M,I1089,TRUE,_xll.ohTrigger(RecalcTrigger,Trigger6M)),NA())</f>
        <v>1.845987730531462E-2</v>
      </c>
      <c r="Q1089" s="145">
        <f>IFERROR(_xll.qlIndexFixing(ONIndex1Y,I1089,TRUE,_xll.ohTrigger(RecalcTrigger,Trigger1Y)),NA())</f>
        <v>1.8599535030219272E-2</v>
      </c>
    </row>
    <row r="1090" spans="2:17" x14ac:dyDescent="0.2">
      <c r="B1090" s="39" t="s">
        <v>42</v>
      </c>
      <c r="D1090" s="42">
        <f>_xll.qlCalendarAdvance(Calendar,$D1089,B1090,"f",FALSE)</f>
        <v>47457</v>
      </c>
      <c r="E1090" s="139">
        <f>_xll.qlInterestRateIndexValueDate(IndexON,D1090)</f>
        <v>47457</v>
      </c>
      <c r="F1090" s="155">
        <f>IFERROR(_xll.qlIndexFixing(IndexON,D1090,TRUE,_xll.ohTrigger(RecalcTrigger,TriggerON)),NA())</f>
        <v>1.7717825646155205E-2</v>
      </c>
      <c r="H1090" s="42">
        <f>_xll.qlCalendarAdvance(Calendar,$H1089,B1090,"f",FALSE)</f>
        <v>47457</v>
      </c>
      <c r="I1090" s="139">
        <f>_xll.qlInterestRateIndexValueDate(Index1M,$H1090)</f>
        <v>47459</v>
      </c>
      <c r="J1090" s="144">
        <f>IFERROR(_xll.qlIndexFixing(Index1M,$H1090,TRUE,_xll.ohTrigger(RecalcTrigger,Trigger1M)),NA())</f>
        <v>1.7573522628166166E-2</v>
      </c>
      <c r="K1090" s="44">
        <f>IFERROR(_xll.qlIndexFixing(Index3M,H1090,TRUE,_xll.ohTrigger(RecalcTrigger,Trigger3M)),NA())</f>
        <v>1.8301828115233398E-2</v>
      </c>
      <c r="L1090" s="44">
        <f>IFERROR(_xll.qlIndexFixing(Index6M,$H1090,TRUE,_xll.ohTrigger(RecalcTrigger,Trigger6M)),NA())</f>
        <v>1.8535582609058323E-2</v>
      </c>
      <c r="M1090" s="145">
        <f>IFERROR(_xll.qlIndexFixing(Index1Y,$H1090,TRUE,_xll.ohTrigger(RecalcTrigger,Trigger1Y)),NA())</f>
        <v>1.8681172081126532E-2</v>
      </c>
      <c r="N1090" s="144">
        <f>IFERROR(_xll.qlIndexFixing(ONIndex1M,I1090,TRUE,_xll.ohTrigger(RecalcTrigger,Trigger1M)),NA())</f>
        <v>1.7554409917126534E-2</v>
      </c>
      <c r="O1090" s="44">
        <f>IFERROR(_xll.qlIndexFixing(ONIndex3M,I1090,TRUE,_xll.ohTrigger(RecalcTrigger,Trigger3M)),NA())</f>
        <v>1.8254700009681102E-2</v>
      </c>
      <c r="P1090" s="44">
        <f>IFERROR(_xll.qlIndexFixing(ONIndex6M,I1090,TRUE,_xll.ohTrigger(RecalcTrigger,Trigger6M)),NA())</f>
        <v>1.8459751229924493E-2</v>
      </c>
      <c r="Q1090" s="145">
        <f>IFERROR(_xll.qlIndexFixing(ONIndex1Y,I1090,TRUE,_xll.ohTrigger(RecalcTrigger,Trigger1Y)),NA())</f>
        <v>1.8596788005291742E-2</v>
      </c>
    </row>
    <row r="1091" spans="2:17" x14ac:dyDescent="0.2">
      <c r="B1091" s="39" t="s">
        <v>42</v>
      </c>
      <c r="D1091" s="42">
        <f>_xll.qlCalendarAdvance(Calendar,$D1090,B1091,"f",FALSE)</f>
        <v>47464</v>
      </c>
      <c r="E1091" s="139">
        <f>_xll.qlInterestRateIndexValueDate(IndexON,D1091)</f>
        <v>47464</v>
      </c>
      <c r="F1091" s="155">
        <f>IFERROR(_xll.qlIndexFixing(IndexON,D1091,TRUE,_xll.ohTrigger(RecalcTrigger,TriggerON)),NA())</f>
        <v>1.7719832040086203E-2</v>
      </c>
      <c r="H1091" s="42">
        <f>_xll.qlCalendarAdvance(Calendar,$H1090,B1091,"f",FALSE)</f>
        <v>47464</v>
      </c>
      <c r="I1091" s="139">
        <f>_xll.qlInterestRateIndexValueDate(Index1M,$H1091)</f>
        <v>47466</v>
      </c>
      <c r="J1091" s="144">
        <f>IFERROR(_xll.qlIndexFixing(Index1M,$H1091,TRUE,_xll.ohTrigger(RecalcTrigger,Trigger1M)),NA())</f>
        <v>1.7577435722711334E-2</v>
      </c>
      <c r="K1091" s="44">
        <f>IFERROR(_xll.qlIndexFixing(Index3M,H1091,TRUE,_xll.ohTrigger(RecalcTrigger,Trigger3M)),NA())</f>
        <v>1.8302658661240478E-2</v>
      </c>
      <c r="L1091" s="44">
        <f>IFERROR(_xll.qlIndexFixing(Index6M,$H1091,TRUE,_xll.ohTrigger(RecalcTrigger,Trigger6M)),NA())</f>
        <v>1.8534433839981535E-2</v>
      </c>
      <c r="M1091" s="145">
        <f>IFERROR(_xll.qlIndexFixing(Index1Y,$H1091,TRUE,_xll.ohTrigger(RecalcTrigger,Trigger1Y)),NA())</f>
        <v>1.8677196055567821E-2</v>
      </c>
      <c r="N1091" s="144">
        <f>IFERROR(_xll.qlIndexFixing(ONIndex1M,I1091,TRUE,_xll.ohTrigger(RecalcTrigger,Trigger1M)),NA())</f>
        <v>1.75584706316112E-2</v>
      </c>
      <c r="O1091" s="44">
        <f>IFERROR(_xll.qlIndexFixing(ONIndex3M,I1091,TRUE,_xll.ohTrigger(RecalcTrigger,Trigger3M)),NA())</f>
        <v>1.8256012635609054E-2</v>
      </c>
      <c r="P1091" s="44">
        <f>IFERROR(_xll.qlIndexFixing(ONIndex6M,I1091,TRUE,_xll.ohTrigger(RecalcTrigger,Trigger6M)),NA())</f>
        <v>1.8459547509683816E-2</v>
      </c>
      <c r="Q1091" s="145">
        <f>IFERROR(_xll.qlIndexFixing(ONIndex1Y,I1091,TRUE,_xll.ohTrigger(RecalcTrigger,Trigger1Y)),NA())</f>
        <v>1.8593990777082681E-2</v>
      </c>
    </row>
    <row r="1092" spans="2:17" x14ac:dyDescent="0.2">
      <c r="B1092" s="39" t="s">
        <v>42</v>
      </c>
      <c r="D1092" s="42">
        <f>_xll.qlCalendarAdvance(Calendar,$D1091,B1092,"f",FALSE)</f>
        <v>47471</v>
      </c>
      <c r="E1092" s="139">
        <f>_xll.qlInterestRateIndexValueDate(IndexON,D1092)</f>
        <v>47471</v>
      </c>
      <c r="F1092" s="155">
        <f>IFERROR(_xll.qlIndexFixing(IndexON,D1092,TRUE,_xll.ohTrigger(RecalcTrigger,TriggerON)),NA())</f>
        <v>1.7721761209390507E-2</v>
      </c>
      <c r="H1092" s="42">
        <f>_xll.qlCalendarAdvance(Calendar,$H1091,B1092,"f",FALSE)</f>
        <v>47471</v>
      </c>
      <c r="I1092" s="139">
        <f>_xll.qlInterestRateIndexValueDate(Index1M,$H1092)</f>
        <v>47473</v>
      </c>
      <c r="J1092" s="144">
        <f>IFERROR(_xll.qlIndexFixing(Index1M,$H1092,TRUE,_xll.ohTrigger(RecalcTrigger,Trigger1M)),NA())</f>
        <v>1.7581251150334213E-2</v>
      </c>
      <c r="K1092" s="44">
        <f>IFERROR(_xll.qlIndexFixing(Index3M,H1092,TRUE,_xll.ohTrigger(RecalcTrigger,Trigger3M)),NA())</f>
        <v>1.8303405305076126E-2</v>
      </c>
      <c r="L1092" s="44">
        <f>IFERROR(_xll.qlIndexFixing(Index6M,$H1092,TRUE,_xll.ohTrigger(RecalcTrigger,Trigger6M)),NA())</f>
        <v>1.8533209751194282E-2</v>
      </c>
      <c r="M1092" s="145">
        <f>IFERROR(_xll.qlIndexFixing(Index1Y,$H1092,TRUE,_xll.ohTrigger(RecalcTrigger,Trigger1Y)),NA())</f>
        <v>1.8673179562660618E-2</v>
      </c>
      <c r="N1092" s="144">
        <f>IFERROR(_xll.qlIndexFixing(ONIndex1M,I1092,TRUE,_xll.ohTrigger(RecalcTrigger,Trigger1M)),NA())</f>
        <v>1.7563548088146419E-2</v>
      </c>
      <c r="O1092" s="44">
        <f>IFERROR(_xll.qlIndexFixing(ONIndex3M,I1092,TRUE,_xll.ohTrigger(RecalcTrigger,Trigger3M)),NA())</f>
        <v>1.8257575879863097E-2</v>
      </c>
      <c r="P1092" s="44">
        <f>IFERROR(_xll.qlIndexFixing(ONIndex6M,I1092,TRUE,_xll.ohTrigger(RecalcTrigger,Trigger6M)),NA())</f>
        <v>1.8459171857134749E-2</v>
      </c>
      <c r="Q1092" s="145">
        <f>IFERROR(_xll.qlIndexFixing(ONIndex1Y,I1092,TRUE,_xll.ohTrigger(RecalcTrigger,Trigger1Y)),NA())</f>
        <v>1.8590321207074822E-2</v>
      </c>
    </row>
    <row r="1093" spans="2:17" x14ac:dyDescent="0.2">
      <c r="B1093" s="39" t="s">
        <v>42</v>
      </c>
      <c r="D1093" s="42">
        <f>_xll.qlCalendarAdvance(Calendar,$D1092,B1093,"f",FALSE)</f>
        <v>47479</v>
      </c>
      <c r="E1093" s="139">
        <f>_xll.qlInterestRateIndexValueDate(IndexON,D1093)</f>
        <v>47479</v>
      </c>
      <c r="F1093" s="155">
        <f>IFERROR(_xll.qlIndexFixing(IndexON,D1093,TRUE,_xll.ohTrigger(RecalcTrigger,TriggerON)),NA())</f>
        <v>1.7723871739940833E-2</v>
      </c>
      <c r="H1093" s="42">
        <f>_xll.qlCalendarAdvance(Calendar,$H1092,B1093,"f",FALSE)</f>
        <v>47479</v>
      </c>
      <c r="I1093" s="139">
        <f>_xll.qlInterestRateIndexValueDate(Index1M,$H1093)</f>
        <v>47483</v>
      </c>
      <c r="J1093" s="144">
        <f>IFERROR(_xll.qlIndexFixing(Index1M,$H1093,TRUE,_xll.ohTrigger(RecalcTrigger,Trigger1M)),NA())</f>
        <v>1.7586532484909042E-2</v>
      </c>
      <c r="K1093" s="44">
        <f>IFERROR(_xll.qlIndexFixing(Index3M,H1093,TRUE,_xll.ohTrigger(RecalcTrigger,Trigger3M)),NA())</f>
        <v>1.8303338339785501E-2</v>
      </c>
      <c r="L1093" s="44">
        <f>IFERROR(_xll.qlIndexFixing(Index6M,$H1093,TRUE,_xll.ohTrigger(RecalcTrigger,Trigger6M)),NA())</f>
        <v>1.8530264915630566E-2</v>
      </c>
      <c r="M1093" s="145">
        <f>IFERROR(_xll.qlIndexFixing(Index1Y,$H1093,TRUE,_xll.ohTrigger(RecalcTrigger,Trigger1Y)),NA())</f>
        <v>1.8667044015536274E-2</v>
      </c>
      <c r="N1093" s="144">
        <f>IFERROR(_xll.qlIndexFixing(ONIndex1M,I1093,TRUE,_xll.ohTrigger(RecalcTrigger,Trigger1M)),NA())</f>
        <v>1.7567385731549479E-2</v>
      </c>
      <c r="O1093" s="44">
        <f>IFERROR(_xll.qlIndexFixing(ONIndex3M,I1093,TRUE,_xll.ohTrigger(RecalcTrigger,Trigger3M)),NA())</f>
        <v>1.8258695219683929E-2</v>
      </c>
      <c r="P1093" s="44">
        <f>IFERROR(_xll.qlIndexFixing(ONIndex6M,I1093,TRUE,_xll.ohTrigger(RecalcTrigger,Trigger6M)),NA())</f>
        <v>1.8458791511859474E-2</v>
      </c>
      <c r="Q1093" s="145">
        <f>IFERROR(_xll.qlIndexFixing(ONIndex1Y,I1093,TRUE,_xll.ohTrigger(RecalcTrigger,Trigger1Y)),NA())</f>
        <v>1.8587410708832408E-2</v>
      </c>
    </row>
    <row r="1094" spans="2:17" x14ac:dyDescent="0.2">
      <c r="B1094" s="39" t="s">
        <v>42</v>
      </c>
      <c r="D1094" s="42">
        <f>_xll.qlCalendarAdvance(Calendar,$D1093,B1094,"f",FALSE)</f>
        <v>47486</v>
      </c>
      <c r="E1094" s="139">
        <f>_xll.qlInterestRateIndexValueDate(IndexON,D1094)</f>
        <v>47486</v>
      </c>
      <c r="F1094" s="155">
        <f>IFERROR(_xll.qlIndexFixing(IndexON,D1094,TRUE,_xll.ohTrigger(RecalcTrigger,TriggerON)),NA())</f>
        <v>1.7725636284291468E-2</v>
      </c>
      <c r="H1094" s="42">
        <f>_xll.qlCalendarAdvance(Calendar,$H1093,B1094,"f",FALSE)</f>
        <v>47486</v>
      </c>
      <c r="I1094" s="139">
        <f>_xll.qlInterestRateIndexValueDate(Index1M,$H1094)</f>
        <v>47490</v>
      </c>
      <c r="J1094" s="144">
        <f>IFERROR(_xll.qlIndexFixing(Index1M,$H1094,TRUE,_xll.ohTrigger(RecalcTrigger,Trigger1M)),NA())</f>
        <v>1.7590111027818784E-2</v>
      </c>
      <c r="K1094" s="44">
        <f>IFERROR(_xll.qlIndexFixing(Index3M,H1094,TRUE,_xll.ohTrigger(RecalcTrigger,Trigger3M)),NA())</f>
        <v>1.8305358042287636E-2</v>
      </c>
      <c r="L1094" s="44">
        <f>IFERROR(_xll.qlIndexFixing(Index6M,$H1094,TRUE,_xll.ohTrigger(RecalcTrigger,Trigger6M)),NA())</f>
        <v>1.8529924791486074E-2</v>
      </c>
      <c r="M1094" s="145">
        <f>IFERROR(_xll.qlIndexFixing(Index1Y,$H1094,TRUE,_xll.ohTrigger(RecalcTrigger,Trigger1Y)),NA())</f>
        <v>1.8662936457725019E-2</v>
      </c>
      <c r="N1094" s="144">
        <f>IFERROR(_xll.qlIndexFixing(ONIndex1M,I1094,TRUE,_xll.ohTrigger(RecalcTrigger,Trigger1M)),NA())</f>
        <v>1.7570597556915146E-2</v>
      </c>
      <c r="O1094" s="44">
        <f>IFERROR(_xll.qlIndexFixing(ONIndex3M,I1094,TRUE,_xll.ohTrigger(RecalcTrigger,Trigger3M)),NA())</f>
        <v>1.825958760528934E-2</v>
      </c>
      <c r="P1094" s="44">
        <f>IFERROR(_xll.qlIndexFixing(ONIndex6M,I1094,TRUE,_xll.ohTrigger(RecalcTrigger,Trigger6M)),NA())</f>
        <v>1.8458404285368601E-2</v>
      </c>
      <c r="Q1094" s="145">
        <f>IFERROR(_xll.qlIndexFixing(ONIndex1Y,I1094,TRUE,_xll.ohTrigger(RecalcTrigger,Trigger1Y)),NA())</f>
        <v>1.8584877054266258E-2</v>
      </c>
    </row>
    <row r="1095" spans="2:17" x14ac:dyDescent="0.2">
      <c r="B1095" s="39" t="s">
        <v>42</v>
      </c>
      <c r="D1095" s="42">
        <f>_xll.qlCalendarAdvance(Calendar,$D1094,B1095,"f",FALSE)</f>
        <v>47493</v>
      </c>
      <c r="E1095" s="139">
        <f>_xll.qlInterestRateIndexValueDate(IndexON,D1095)</f>
        <v>47493</v>
      </c>
      <c r="F1095" s="155">
        <f>IFERROR(_xll.qlIndexFixing(IndexON,D1095,TRUE,_xll.ohTrigger(RecalcTrigger,TriggerON)),NA())</f>
        <v>1.7727324403216116E-2</v>
      </c>
      <c r="H1095" s="42">
        <f>_xll.qlCalendarAdvance(Calendar,$H1094,B1095,"f",FALSE)</f>
        <v>47493</v>
      </c>
      <c r="I1095" s="139">
        <f>_xll.qlInterestRateIndexValueDate(Index1M,$H1095)</f>
        <v>47497</v>
      </c>
      <c r="J1095" s="144">
        <f>IFERROR(_xll.qlIndexFixing(Index1M,$H1095,TRUE,_xll.ohTrigger(RecalcTrigger,Trigger1M)),NA())</f>
        <v>1.7593592156133424E-2</v>
      </c>
      <c r="K1095" s="44">
        <f>IFERROR(_xll.qlIndexFixing(Index3M,H1095,TRUE,_xll.ohTrigger(RecalcTrigger,Trigger3M)),NA())</f>
        <v>1.8305812679471799E-2</v>
      </c>
      <c r="L1095" s="44">
        <f>IFERROR(_xll.qlIndexFixing(Index6M,$H1095,TRUE,_xll.ohTrigger(RecalcTrigger,Trigger6M)),NA())</f>
        <v>1.8528444197186165E-2</v>
      </c>
      <c r="M1095" s="145">
        <f>IFERROR(_xll.qlIndexFixing(Index1Y,$H1095,TRUE,_xll.ohTrigger(RecalcTrigger,Trigger1Y)),NA())</f>
        <v>1.8658789757886943E-2</v>
      </c>
      <c r="N1095" s="144">
        <f>IFERROR(_xll.qlIndexFixing(ONIndex1M,I1095,TRUE,_xll.ohTrigger(RecalcTrigger,Trigger1M)),NA())</f>
        <v>1.7574254238033049E-2</v>
      </c>
      <c r="O1095" s="44">
        <f>IFERROR(_xll.qlIndexFixing(ONIndex3M,I1095,TRUE,_xll.ohTrigger(RecalcTrigger,Trigger3M)),NA())</f>
        <v>1.8260550676911791E-2</v>
      </c>
      <c r="P1095" s="44">
        <f>IFERROR(_xll.qlIndexFixing(ONIndex6M,I1095,TRUE,_xll.ohTrigger(RecalcTrigger,Trigger6M)),NA())</f>
        <v>1.8457881301952028E-2</v>
      </c>
      <c r="Q1095" s="145">
        <f>IFERROR(_xll.qlIndexFixing(ONIndex1Y,I1095,TRUE,_xll.ohTrigger(RecalcTrigger,Trigger1Y)),NA())</f>
        <v>1.858187604050876E-2</v>
      </c>
    </row>
    <row r="1096" spans="2:17" x14ac:dyDescent="0.2">
      <c r="B1096" s="39" t="s">
        <v>42</v>
      </c>
      <c r="D1096" s="42">
        <f>_xll.qlCalendarAdvance(Calendar,$D1095,B1096,"f",FALSE)</f>
        <v>47500</v>
      </c>
      <c r="E1096" s="139">
        <f>_xll.qlInterestRateIndexValueDate(IndexON,D1096)</f>
        <v>47500</v>
      </c>
      <c r="F1096" s="155">
        <f>IFERROR(_xll.qlIndexFixing(IndexON,D1096,TRUE,_xll.ohTrigger(RecalcTrigger,TriggerON)),NA())</f>
        <v>1.7728936351151248E-2</v>
      </c>
      <c r="H1096" s="42">
        <f>_xll.qlCalendarAdvance(Calendar,$H1095,B1096,"f",FALSE)</f>
        <v>47500</v>
      </c>
      <c r="I1096" s="139">
        <f>_xll.qlInterestRateIndexValueDate(Index1M,$H1096)</f>
        <v>47504</v>
      </c>
      <c r="J1096" s="144">
        <f>IFERROR(_xll.qlIndexFixing(Index1M,$H1096,TRUE,_xll.ohTrigger(RecalcTrigger,Trigger1M)),NA())</f>
        <v>1.7596975943456022E-2</v>
      </c>
      <c r="K1096" s="44">
        <f>IFERROR(_xll.qlIndexFixing(Index3M,H1096,TRUE,_xll.ohTrigger(RecalcTrigger,Trigger3M)),NA())</f>
        <v>1.8306659548666417E-2</v>
      </c>
      <c r="L1096" s="44">
        <f>IFERROR(_xll.qlIndexFixing(Index6M,$H1096,TRUE,_xll.ohTrigger(RecalcTrigger,Trigger6M)),NA())</f>
        <v>1.8526889294410837E-2</v>
      </c>
      <c r="M1096" s="145">
        <f>IFERROR(_xll.qlIndexFixing(Index1Y,$H1096,TRUE,_xll.ohTrigger(RecalcTrigger,Trigger1Y)),NA())</f>
        <v>1.8654604318136543E-2</v>
      </c>
      <c r="N1096" s="144">
        <f>IFERROR(_xll.qlIndexFixing(ONIndex1M,I1096,TRUE,_xll.ohTrigger(RecalcTrigger,Trigger1M)),NA())</f>
        <v>1.7577813582931867E-2</v>
      </c>
      <c r="O1096" s="44">
        <f>IFERROR(_xll.qlIndexFixing(ONIndex3M,I1096,TRUE,_xll.ohTrigger(RecalcTrigger,Trigger3M)),NA())</f>
        <v>1.8261429892412195E-2</v>
      </c>
      <c r="P1096" s="44">
        <f>IFERROR(_xll.qlIndexFixing(ONIndex6M,I1096,TRUE,_xll.ohTrigger(RecalcTrigger,Trigger6M)),NA())</f>
        <v>1.8457281836434802E-2</v>
      </c>
      <c r="Q1096" s="145">
        <f>IFERROR(_xll.qlIndexFixing(ONIndex1Y,I1096,TRUE,_xll.ohTrigger(RecalcTrigger,Trigger1Y)),NA())</f>
        <v>1.8578826850728092E-2</v>
      </c>
    </row>
    <row r="1097" spans="2:17" x14ac:dyDescent="0.2">
      <c r="B1097" s="39" t="s">
        <v>42</v>
      </c>
      <c r="D1097" s="42">
        <f>_xll.qlCalendarAdvance(Calendar,$D1096,B1097,"f",FALSE)</f>
        <v>47507</v>
      </c>
      <c r="E1097" s="139">
        <f>_xll.qlInterestRateIndexValueDate(IndexON,D1097)</f>
        <v>47507</v>
      </c>
      <c r="F1097" s="155">
        <f>IFERROR(_xll.qlIndexFixing(IndexON,D1097,TRUE,_xll.ohTrigger(RecalcTrigger,TriggerON)),NA())</f>
        <v>1.7730472382213591E-2</v>
      </c>
      <c r="H1097" s="42">
        <f>_xll.qlCalendarAdvance(Calendar,$H1096,B1097,"f",FALSE)</f>
        <v>47507</v>
      </c>
      <c r="I1097" s="139">
        <f>_xll.qlInterestRateIndexValueDate(Index1M,$H1097)</f>
        <v>47511</v>
      </c>
      <c r="J1097" s="144">
        <f>IFERROR(_xll.qlIndexFixing(Index1M,$H1097,TRUE,_xll.ohTrigger(RecalcTrigger,Trigger1M)),NA())</f>
        <v>1.7600262463387063E-2</v>
      </c>
      <c r="K1097" s="44">
        <f>IFERROR(_xll.qlIndexFixing(Index3M,H1097,TRUE,_xll.ohTrigger(RecalcTrigger,Trigger3M)),NA())</f>
        <v>1.8306473174690759E-2</v>
      </c>
      <c r="L1097" s="44">
        <f>IFERROR(_xll.qlIndexFixing(Index6M,$H1097,TRUE,_xll.ohTrigger(RecalcTrigger,Trigger6M)),NA())</f>
        <v>1.8525260311525113E-2</v>
      </c>
      <c r="M1097" s="145">
        <f>IFERROR(_xll.qlIndexFixing(Index1Y,$H1097,TRUE,_xll.ohTrigger(RecalcTrigger,Trigger1Y)),NA())</f>
        <v>1.865038054058658E-2</v>
      </c>
      <c r="N1097" s="144">
        <f>IFERROR(_xll.qlIndexFixing(ONIndex1M,I1097,TRUE,_xll.ohTrigger(RecalcTrigger,Trigger1M)),NA())</f>
        <v>1.7581275665392582E-2</v>
      </c>
      <c r="O1097" s="44">
        <f>IFERROR(_xll.qlIndexFixing(ONIndex3M,I1097,TRUE,_xll.ohTrigger(RecalcTrigger,Trigger3M)),NA())</f>
        <v>1.8262225453868908E-2</v>
      </c>
      <c r="P1097" s="44">
        <f>IFERROR(_xll.qlIndexFixing(ONIndex6M,I1097,TRUE,_xll.ohTrigger(RecalcTrigger,Trigger6M)),NA())</f>
        <v>1.8456606114796159E-2</v>
      </c>
      <c r="Q1097" s="145">
        <f>IFERROR(_xll.qlIndexFixing(ONIndex1Y,I1097,TRUE,_xll.ohTrigger(RecalcTrigger,Trigger1Y)),NA())</f>
        <v>1.857572987916889E-2</v>
      </c>
    </row>
    <row r="1098" spans="2:17" x14ac:dyDescent="0.2">
      <c r="B1098" s="39" t="s">
        <v>42</v>
      </c>
      <c r="D1098" s="42">
        <f>_xll.qlCalendarAdvance(Calendar,$D1097,B1098,"f",FALSE)</f>
        <v>47514</v>
      </c>
      <c r="E1098" s="139">
        <f>_xll.qlInterestRateIndexValueDate(IndexON,D1098)</f>
        <v>47514</v>
      </c>
      <c r="F1098" s="155">
        <f>IFERROR(_xll.qlIndexFixing(IndexON,D1098,TRUE,_xll.ohTrigger(RecalcTrigger,TriggerON)),NA())</f>
        <v>1.7731932750759682E-2</v>
      </c>
      <c r="H1098" s="42">
        <f>_xll.qlCalendarAdvance(Calendar,$H1097,B1098,"f",FALSE)</f>
        <v>47514</v>
      </c>
      <c r="I1098" s="139">
        <f>_xll.qlInterestRateIndexValueDate(Index1M,$H1098)</f>
        <v>47518</v>
      </c>
      <c r="J1098" s="144">
        <f>IFERROR(_xll.qlIndexFixing(Index1M,$H1098,TRUE,_xll.ohTrigger(RecalcTrigger,Trigger1M)),NA())</f>
        <v>1.7601500799851216E-2</v>
      </c>
      <c r="K1098" s="44">
        <f>IFERROR(_xll.qlIndexFixing(Index3M,H1098,TRUE,_xll.ohTrigger(RecalcTrigger,Trigger3M)),NA())</f>
        <v>1.8306679438292121E-2</v>
      </c>
      <c r="L1098" s="44">
        <f>IFERROR(_xll.qlIndexFixing(Index6M,$H1098,TRUE,_xll.ohTrigger(RecalcTrigger,Trigger6M)),NA())</f>
        <v>1.8523557476900598E-2</v>
      </c>
      <c r="M1098" s="145">
        <f>IFERROR(_xll.qlIndexFixing(Index1Y,$H1098,TRUE,_xll.ohTrigger(RecalcTrigger,Trigger1Y)),NA())</f>
        <v>1.8646118827346958E-2</v>
      </c>
      <c r="N1098" s="144">
        <f>IFERROR(_xll.qlIndexFixing(ONIndex1M,I1098,TRUE,_xll.ohTrigger(RecalcTrigger,Trigger1M)),NA())</f>
        <v>1.758464055887643E-2</v>
      </c>
      <c r="O1098" s="44">
        <f>IFERROR(_xll.qlIndexFixing(ONIndex3M,I1098,TRUE,_xll.ohTrigger(RecalcTrigger,Trigger3M)),NA())</f>
        <v>1.8262937563040538E-2</v>
      </c>
      <c r="P1098" s="44">
        <f>IFERROR(_xll.qlIndexFixing(ONIndex6M,I1098,TRUE,_xll.ohTrigger(RecalcTrigger,Trigger6M)),NA())</f>
        <v>1.8455854363255142E-2</v>
      </c>
      <c r="Q1098" s="145">
        <f>IFERROR(_xll.qlIndexFixing(ONIndex1Y,I1098,TRUE,_xll.ohTrigger(RecalcTrigger,Trigger1Y)),NA())</f>
        <v>1.8572585520075791E-2</v>
      </c>
    </row>
    <row r="1099" spans="2:17" x14ac:dyDescent="0.2">
      <c r="B1099" s="39" t="s">
        <v>42</v>
      </c>
      <c r="D1099" s="42">
        <f>_xll.qlCalendarAdvance(Calendar,$D1098,B1099,"f",FALSE)</f>
        <v>47521</v>
      </c>
      <c r="E1099" s="139">
        <f>_xll.qlInterestRateIndexValueDate(IndexON,D1099)</f>
        <v>47521</v>
      </c>
      <c r="F1099" s="155">
        <f>IFERROR(_xll.qlIndexFixing(IndexON,D1099,TRUE,_xll.ohTrigger(RecalcTrigger,TriggerON)),NA())</f>
        <v>1.7733317711305929E-2</v>
      </c>
      <c r="H1099" s="42">
        <f>_xll.qlCalendarAdvance(Calendar,$H1098,B1099,"f",FALSE)</f>
        <v>47521</v>
      </c>
      <c r="I1099" s="139">
        <f>_xll.qlInterestRateIndexValueDate(Index1M,$H1099)</f>
        <v>47525</v>
      </c>
      <c r="J1099" s="144">
        <f>IFERROR(_xll.qlIndexFixing(Index1M,$H1099,TRUE,_xll.ohTrigger(RecalcTrigger,Trigger1M)),NA())</f>
        <v>1.7604613343696736E-2</v>
      </c>
      <c r="K1099" s="44">
        <f>IFERROR(_xll.qlIndexFixing(Index3M,H1099,TRUE,_xll.ohTrigger(RecalcTrigger,Trigger3M)),NA())</f>
        <v>1.8306803316274281E-2</v>
      </c>
      <c r="L1099" s="44">
        <f>IFERROR(_xll.qlIndexFixing(Index6M,$H1099,TRUE,_xll.ohTrigger(RecalcTrigger,Trigger6M)),NA())</f>
        <v>1.8521781018917244E-2</v>
      </c>
      <c r="M1099" s="145">
        <f>IFERROR(_xll.qlIndexFixing(Index1Y,$H1099,TRUE,_xll.ohTrigger(RecalcTrigger,Trigger1Y)),NA())</f>
        <v>1.8641819580525618E-2</v>
      </c>
      <c r="N1099" s="144">
        <f>IFERROR(_xll.qlIndexFixing(ONIndex1M,I1099,TRUE,_xll.ohTrigger(RecalcTrigger,Trigger1M)),NA())</f>
        <v>1.7587908336924585E-2</v>
      </c>
      <c r="O1099" s="44">
        <f>IFERROR(_xll.qlIndexFixing(ONIndex3M,I1099,TRUE,_xll.ohTrigger(RecalcTrigger,Trigger3M)),NA())</f>
        <v>1.8263566421685695E-2</v>
      </c>
      <c r="P1099" s="44">
        <f>IFERROR(_xll.qlIndexFixing(ONIndex6M,I1099,TRUE,_xll.ohTrigger(RecalcTrigger,Trigger6M)),NA())</f>
        <v>1.8455026807790986E-2</v>
      </c>
      <c r="Q1099" s="145">
        <f>IFERROR(_xll.qlIndexFixing(ONIndex1Y,I1099,TRUE,_xll.ohTrigger(RecalcTrigger,Trigger1Y)),NA())</f>
        <v>1.8569394167613495E-2</v>
      </c>
    </row>
    <row r="1100" spans="2:17" x14ac:dyDescent="0.2">
      <c r="B1100" s="39" t="s">
        <v>42</v>
      </c>
      <c r="D1100" s="42">
        <f>_xll.qlCalendarAdvance(Calendar,$D1099,B1100,"f",FALSE)</f>
        <v>47528</v>
      </c>
      <c r="E1100" s="139">
        <f>_xll.qlInterestRateIndexValueDate(IndexON,D1100)</f>
        <v>47528</v>
      </c>
      <c r="F1100" s="155">
        <f>IFERROR(_xll.qlIndexFixing(IndexON,D1100,TRUE,_xll.ohTrigger(RecalcTrigger,TriggerON)),NA())</f>
        <v>1.7734627517889123E-2</v>
      </c>
      <c r="H1100" s="42">
        <f>_xll.qlCalendarAdvance(Calendar,$H1099,B1100,"f",FALSE)</f>
        <v>47528</v>
      </c>
      <c r="I1100" s="139">
        <f>_xll.qlInterestRateIndexValueDate(Index1M,$H1100)</f>
        <v>47532</v>
      </c>
      <c r="J1100" s="144">
        <f>IFERROR(_xll.qlIndexFixing(Index1M,$H1100,TRUE,_xll.ohTrigger(RecalcTrigger,Trigger1M)),NA())</f>
        <v>1.7607628839358482E-2</v>
      </c>
      <c r="K1100" s="44">
        <f>IFERROR(_xll.qlIndexFixing(Index3M,H1100,TRUE,_xll.ohTrigger(RecalcTrigger,Trigger3M)),NA())</f>
        <v>1.8306845011435011E-2</v>
      </c>
      <c r="L1100" s="44">
        <f>IFERROR(_xll.qlIndexFixing(Index6M,$H1100,TRUE,_xll.ohTrigger(RecalcTrigger,Trigger6M)),NA())</f>
        <v>1.8519931165960277E-2</v>
      </c>
      <c r="M1100" s="145">
        <f>IFERROR(_xll.qlIndexFixing(Index1Y,$H1100,TRUE,_xll.ohTrigger(RecalcTrigger,Trigger1Y)),NA())</f>
        <v>1.8637483202227422E-2</v>
      </c>
      <c r="N1100" s="144">
        <f>IFERROR(_xll.qlIndexFixing(ONIndex1M,I1100,TRUE,_xll.ohTrigger(RecalcTrigger,Trigger1M)),NA())</f>
        <v>1.7591079073238092E-2</v>
      </c>
      <c r="O1100" s="44">
        <f>IFERROR(_xll.qlIndexFixing(ONIndex3M,I1100,TRUE,_xll.ohTrigger(RecalcTrigger,Trigger3M)),NA())</f>
        <v>1.8264112231722862E-2</v>
      </c>
      <c r="P1100" s="44">
        <f>IFERROR(_xll.qlIndexFixing(ONIndex6M,I1100,TRUE,_xll.ohTrigger(RecalcTrigger,Trigger6M)),NA())</f>
        <v>1.8454123674462863E-2</v>
      </c>
      <c r="Q1100" s="145">
        <f>IFERROR(_xll.qlIndexFixing(ONIndex1Y,I1100,TRUE,_xll.ohTrigger(RecalcTrigger,Trigger1Y)),NA())</f>
        <v>1.8566156215866769E-2</v>
      </c>
    </row>
    <row r="1101" spans="2:17" x14ac:dyDescent="0.2">
      <c r="B1101" s="39" t="s">
        <v>42</v>
      </c>
      <c r="D1101" s="42">
        <f>_xll.qlCalendarAdvance(Calendar,$D1100,B1101,"f",FALSE)</f>
        <v>47535</v>
      </c>
      <c r="E1101" s="139">
        <f>_xll.qlInterestRateIndexValueDate(IndexON,D1101)</f>
        <v>47535</v>
      </c>
      <c r="F1101" s="155">
        <f>IFERROR(_xll.qlIndexFixing(IndexON,D1101,TRUE,_xll.ohTrigger(RecalcTrigger,TriggerON)),NA())</f>
        <v>1.77358624248658E-2</v>
      </c>
      <c r="H1101" s="42">
        <f>_xll.qlCalendarAdvance(Calendar,$H1100,B1101,"f",FALSE)</f>
        <v>47535</v>
      </c>
      <c r="I1101" s="139">
        <f>_xll.qlInterestRateIndexValueDate(Index1M,$H1101)</f>
        <v>47539</v>
      </c>
      <c r="J1101" s="144">
        <f>IFERROR(_xll.qlIndexFixing(Index1M,$H1101,TRUE,_xll.ohTrigger(RecalcTrigger,Trigger1M)),NA())</f>
        <v>1.7610547360443287E-2</v>
      </c>
      <c r="K1101" s="44">
        <f>IFERROR(_xll.qlIndexFixing(Index3M,H1101,TRUE,_xll.ohTrigger(RecalcTrigger,Trigger3M)),NA())</f>
        <v>1.8306804726573849E-2</v>
      </c>
      <c r="L1101" s="44">
        <f>IFERROR(_xll.qlIndexFixing(Index6M,$H1101,TRUE,_xll.ohTrigger(RecalcTrigger,Trigger6M)),NA())</f>
        <v>1.8518008146425017E-2</v>
      </c>
      <c r="M1101" s="145">
        <f>IFERROR(_xll.qlIndexFixing(Index1Y,$H1101,TRUE,_xll.ohTrigger(RecalcTrigger,Trigger1Y)),NA())</f>
        <v>1.8633110094554834E-2</v>
      </c>
      <c r="N1101" s="144">
        <f>IFERROR(_xll.qlIndexFixing(ONIndex1M,I1101,TRUE,_xll.ohTrigger(RecalcTrigger,Trigger1M)),NA())</f>
        <v>1.7594152841278188E-2</v>
      </c>
      <c r="O1101" s="44">
        <f>IFERROR(_xll.qlIndexFixing(ONIndex3M,I1101,TRUE,_xll.ohTrigger(RecalcTrigger,Trigger3M)),NA())</f>
        <v>1.8264575195310329E-2</v>
      </c>
      <c r="P1101" s="44">
        <f>IFERROR(_xll.qlIndexFixing(ONIndex6M,I1101,TRUE,_xll.ohTrigger(RecalcTrigger,Trigger6M)),NA())</f>
        <v>1.8453145189409881E-2</v>
      </c>
      <c r="Q1101" s="145">
        <f>IFERROR(_xll.qlIndexFixing(ONIndex1Y,I1101,TRUE,_xll.ohTrigger(RecalcTrigger,Trigger1Y)),NA())</f>
        <v>1.8562872059160185E-2</v>
      </c>
    </row>
    <row r="1102" spans="2:17" x14ac:dyDescent="0.2">
      <c r="B1102" s="39" t="s">
        <v>42</v>
      </c>
      <c r="D1102" s="42">
        <f>_xll.qlCalendarAdvance(Calendar,$D1101,B1102,"f",FALSE)</f>
        <v>47542</v>
      </c>
      <c r="E1102" s="139">
        <f>_xll.qlInterestRateIndexValueDate(IndexON,D1102)</f>
        <v>47542</v>
      </c>
      <c r="F1102" s="155">
        <f>IFERROR(_xll.qlIndexFixing(IndexON,D1102,TRUE,_xll.ohTrigger(RecalcTrigger,TriggerON)),NA())</f>
        <v>1.7737022686592496E-2</v>
      </c>
      <c r="H1102" s="42">
        <f>_xll.qlCalendarAdvance(Calendar,$H1101,B1102,"f",FALSE)</f>
        <v>47542</v>
      </c>
      <c r="I1102" s="139">
        <f>_xll.qlInterestRateIndexValueDate(Index1M,$H1102)</f>
        <v>47546</v>
      </c>
      <c r="J1102" s="144">
        <f>IFERROR(_xll.qlIndexFixing(Index1M,$H1102,TRUE,_xll.ohTrigger(RecalcTrigger,Trigger1M)),NA())</f>
        <v>1.7615238628500257E-2</v>
      </c>
      <c r="K1102" s="44">
        <f>IFERROR(_xll.qlIndexFixing(Index3M,H1102,TRUE,_xll.ohTrigger(RecalcTrigger,Trigger3M)),NA())</f>
        <v>1.8307122885239877E-2</v>
      </c>
      <c r="L1102" s="44">
        <f>IFERROR(_xll.qlIndexFixing(Index6M,$H1102,TRUE,_xll.ohTrigger(RecalcTrigger,Trigger6M)),NA())</f>
        <v>1.8516625253060311E-2</v>
      </c>
      <c r="M1102" s="145">
        <f>IFERROR(_xll.qlIndexFixing(Index1Y,$H1102,TRUE,_xll.ohTrigger(RecalcTrigger,Trigger1Y)),NA())</f>
        <v>1.8628700659607034E-2</v>
      </c>
      <c r="N1102" s="144">
        <f>IFERROR(_xll.qlIndexFixing(ONIndex1M,I1102,TRUE,_xll.ohTrigger(RecalcTrigger,Trigger1M)),NA())</f>
        <v>1.7597129714665982E-2</v>
      </c>
      <c r="O1102" s="44">
        <f>IFERROR(_xll.qlIndexFixing(ONIndex3M,I1102,TRUE,_xll.ohTrigger(RecalcTrigger,Trigger3M)),NA())</f>
        <v>1.8264955513966896E-2</v>
      </c>
      <c r="P1102" s="44">
        <f>IFERROR(_xll.qlIndexFixing(ONIndex6M,I1102,TRUE,_xll.ohTrigger(RecalcTrigger,Trigger6M)),NA())</f>
        <v>1.8452091578851082E-2</v>
      </c>
      <c r="Q1102" s="145">
        <f>IFERROR(_xll.qlIndexFixing(ONIndex1Y,I1102,TRUE,_xll.ohTrigger(RecalcTrigger,Trigger1Y)),NA())</f>
        <v>1.8559542091738379E-2</v>
      </c>
    </row>
    <row r="1103" spans="2:17" x14ac:dyDescent="0.2">
      <c r="B1103" s="39" t="s">
        <v>42</v>
      </c>
      <c r="D1103" s="42">
        <f>_xll.qlCalendarAdvance(Calendar,$D1102,B1103,"f",FALSE)</f>
        <v>47549</v>
      </c>
      <c r="E1103" s="139">
        <f>_xll.qlInterestRateIndexValueDate(IndexON,D1103)</f>
        <v>47549</v>
      </c>
      <c r="F1103" s="155">
        <f>IFERROR(_xll.qlIndexFixing(IndexON,D1103,TRUE,_xll.ohTrigger(RecalcTrigger,TriggerON)),NA())</f>
        <v>1.7738108557265875E-2</v>
      </c>
      <c r="H1103" s="42">
        <f>_xll.qlCalendarAdvance(Calendar,$H1102,B1103,"f",FALSE)</f>
        <v>47549</v>
      </c>
      <c r="I1103" s="139">
        <f>_xll.qlInterestRateIndexValueDate(Index1M,$H1103)</f>
        <v>47553</v>
      </c>
      <c r="J1103" s="144">
        <f>IFERROR(_xll.qlIndexFixing(Index1M,$H1103,TRUE,_xll.ohTrigger(RecalcTrigger,Trigger1M)),NA())</f>
        <v>1.7617943089913785E-2</v>
      </c>
      <c r="K1103" s="44">
        <f>IFERROR(_xll.qlIndexFixing(Index3M,H1103,TRUE,_xll.ohTrigger(RecalcTrigger,Trigger3M)),NA())</f>
        <v>1.8306913450713631E-2</v>
      </c>
      <c r="L1103" s="44">
        <f>IFERROR(_xll.qlIndexFixing(Index6M,$H1103,TRUE,_xll.ohTrigger(RecalcTrigger,Trigger6M)),NA())</f>
        <v>1.851454614634743E-2</v>
      </c>
      <c r="M1103" s="145">
        <f>IFERROR(_xll.qlIndexFixing(Index1Y,$H1103,TRUE,_xll.ohTrigger(RecalcTrigger,Trigger1Y)),NA())</f>
        <v>1.8624255299480343E-2</v>
      </c>
      <c r="N1103" s="144">
        <f>IFERROR(_xll.qlIndexFixing(ONIndex1M,I1103,TRUE,_xll.ohTrigger(RecalcTrigger,Trigger1M)),NA())</f>
        <v>1.7600009766942648E-2</v>
      </c>
      <c r="O1103" s="44">
        <f>IFERROR(_xll.qlIndexFixing(ONIndex3M,I1103,TRUE,_xll.ohTrigger(RecalcTrigger,Trigger3M)),NA())</f>
        <v>1.8265253389850855E-2</v>
      </c>
      <c r="P1103" s="44">
        <f>IFERROR(_xll.qlIndexFixing(ONIndex6M,I1103,TRUE,_xll.ohTrigger(RecalcTrigger,Trigger6M)),NA())</f>
        <v>1.845096306860583E-2</v>
      </c>
      <c r="Q1103" s="145">
        <f>IFERROR(_xll.qlIndexFixing(ONIndex1Y,I1103,TRUE,_xll.ohTrigger(RecalcTrigger,Trigger1Y)),NA())</f>
        <v>1.8556166707686117E-2</v>
      </c>
    </row>
    <row r="1104" spans="2:17" x14ac:dyDescent="0.2">
      <c r="B1104" s="39" t="s">
        <v>42</v>
      </c>
      <c r="D1104" s="42">
        <f>_xll.qlCalendarAdvance(Calendar,$D1103,B1104,"f",FALSE)</f>
        <v>47556</v>
      </c>
      <c r="E1104" s="139">
        <f>_xll.qlInterestRateIndexValueDate(IndexON,D1104)</f>
        <v>47556</v>
      </c>
      <c r="F1104" s="155">
        <f>IFERROR(_xll.qlIndexFixing(IndexON,D1104,TRUE,_xll.ohTrigger(RecalcTrigger,TriggerON)),NA())</f>
        <v>1.7739120291402344E-2</v>
      </c>
      <c r="H1104" s="42">
        <f>_xll.qlCalendarAdvance(Calendar,$H1103,B1104,"f",FALSE)</f>
        <v>47556</v>
      </c>
      <c r="I1104" s="139">
        <f>_xll.qlInterestRateIndexValueDate(Index1M,$H1104)</f>
        <v>47560</v>
      </c>
      <c r="J1104" s="144">
        <f>IFERROR(_xll.qlIndexFixing(Index1M,$H1104,TRUE,_xll.ohTrigger(RecalcTrigger,Trigger1M)),NA())</f>
        <v>1.7620550799234521E-2</v>
      </c>
      <c r="K1104" s="44">
        <f>IFERROR(_xll.qlIndexFixing(Index3M,H1104,TRUE,_xll.ohTrigger(RecalcTrigger,Trigger3M)),NA())</f>
        <v>1.8306622654960067E-2</v>
      </c>
      <c r="L1104" s="44">
        <f>IFERROR(_xll.qlIndexFixing(Index6M,$H1104,TRUE,_xll.ohTrigger(RecalcTrigger,Trigger6M)),NA())</f>
        <v>1.8512394583519529E-2</v>
      </c>
      <c r="M1104" s="145">
        <f>IFERROR(_xll.qlIndexFixing(Index1Y,$H1104,TRUE,_xll.ohTrigger(RecalcTrigger,Trigger1Y)),NA())</f>
        <v>1.8619774416267814E-2</v>
      </c>
      <c r="N1104" s="144">
        <f>IFERROR(_xll.qlIndexFixing(ONIndex1M,I1104,TRUE,_xll.ohTrigger(RecalcTrigger,Trigger1M)),NA())</f>
        <v>1.7602793071809231E-2</v>
      </c>
      <c r="O1104" s="44">
        <f>IFERROR(_xll.qlIndexFixing(ONIndex3M,I1104,TRUE,_xll.ohTrigger(RecalcTrigger,Trigger3M)),NA())</f>
        <v>1.8265469024481007E-2</v>
      </c>
      <c r="P1104" s="44">
        <f>IFERROR(_xll.qlIndexFixing(ONIndex6M,I1104,TRUE,_xll.ohTrigger(RecalcTrigger,Trigger6M)),NA())</f>
        <v>1.8449759884973105E-2</v>
      </c>
      <c r="Q1104" s="145">
        <f>IFERROR(_xll.qlIndexFixing(ONIndex1Y,I1104,TRUE,_xll.ohTrigger(RecalcTrigger,Trigger1Y)),NA())</f>
        <v>1.8552746301248035E-2</v>
      </c>
    </row>
    <row r="1105" spans="2:17" x14ac:dyDescent="0.2">
      <c r="B1105" s="39" t="s">
        <v>42</v>
      </c>
      <c r="D1105" s="42">
        <f>_xll.qlCalendarAdvance(Calendar,$D1104,B1105,"f",FALSE)</f>
        <v>47563</v>
      </c>
      <c r="E1105" s="139">
        <f>_xll.qlInterestRateIndexValueDate(IndexON,D1105)</f>
        <v>47563</v>
      </c>
      <c r="F1105" s="155">
        <f>IFERROR(_xll.qlIndexFixing(IndexON,D1105,TRUE,_xll.ohTrigger(RecalcTrigger,TriggerON)),NA())</f>
        <v>1.7740058143118631E-2</v>
      </c>
      <c r="H1105" s="42">
        <f>_xll.qlCalendarAdvance(Calendar,$H1104,B1105,"f",FALSE)</f>
        <v>47563</v>
      </c>
      <c r="I1105" s="139">
        <f>_xll.qlInterestRateIndexValueDate(Index1M,$H1105)</f>
        <v>47567</v>
      </c>
      <c r="J1105" s="144">
        <f>IFERROR(_xll.qlIndexFixing(Index1M,$H1105,TRUE,_xll.ohTrigger(RecalcTrigger,Trigger1M)),NA())</f>
        <v>1.7623061830088736E-2</v>
      </c>
      <c r="K1105" s="44">
        <f>IFERROR(_xll.qlIndexFixing(Index3M,H1105,TRUE,_xll.ohTrigger(RecalcTrigger,Trigger3M)),NA())</f>
        <v>1.8306250700811717E-2</v>
      </c>
      <c r="L1105" s="44">
        <f>IFERROR(_xll.qlIndexFixing(Index6M,$H1105,TRUE,_xll.ohTrigger(RecalcTrigger,Trigger6M)),NA())</f>
        <v>1.8510170793026907E-2</v>
      </c>
      <c r="M1105" s="145">
        <f>IFERROR(_xll.qlIndexFixing(Index1Y,$H1105,TRUE,_xll.ohTrigger(RecalcTrigger,Trigger1Y)),NA())</f>
        <v>1.861525841205898E-2</v>
      </c>
      <c r="N1105" s="144">
        <f>IFERROR(_xll.qlIndexFixing(ONIndex1M,I1105,TRUE,_xll.ohTrigger(RecalcTrigger,Trigger1M)),NA())</f>
        <v>1.7605479702726967E-2</v>
      </c>
      <c r="O1105" s="44">
        <f>IFERROR(_xll.qlIndexFixing(ONIndex3M,I1105,TRUE,_xll.ohTrigger(RecalcTrigger,Trigger3M)),NA())</f>
        <v>1.8265602620175514E-2</v>
      </c>
      <c r="P1105" s="44">
        <f>IFERROR(_xll.qlIndexFixing(ONIndex6M,I1105,TRUE,_xll.ohTrigger(RecalcTrigger,Trigger6M)),NA())</f>
        <v>1.8448482253852205E-2</v>
      </c>
      <c r="Q1105" s="145">
        <f>IFERROR(_xll.qlIndexFixing(ONIndex1Y,I1105,TRUE,_xll.ohTrigger(RecalcTrigger,Trigger1Y)),NA())</f>
        <v>1.8549281266588835E-2</v>
      </c>
    </row>
    <row r="1106" spans="2:17" x14ac:dyDescent="0.2">
      <c r="B1106" s="39" t="s">
        <v>42</v>
      </c>
      <c r="D1106" s="42">
        <f>_xll.qlCalendarAdvance(Calendar,$D1105,B1106,"f",FALSE)</f>
        <v>47570</v>
      </c>
      <c r="E1106" s="139">
        <f>_xll.qlInterestRateIndexValueDate(IndexON,D1106)</f>
        <v>47570</v>
      </c>
      <c r="F1106" s="155">
        <f>IFERROR(_xll.qlIndexFixing(IndexON,D1106,TRUE,_xll.ohTrigger(RecalcTrigger,TriggerON)),NA())</f>
        <v>1.7740922366771272E-2</v>
      </c>
      <c r="H1106" s="42">
        <f>_xll.qlCalendarAdvance(Calendar,$H1105,B1106,"f",FALSE)</f>
        <v>47570</v>
      </c>
      <c r="I1106" s="139">
        <f>_xll.qlInterestRateIndexValueDate(Index1M,$H1106)</f>
        <v>47574</v>
      </c>
      <c r="J1106" s="144">
        <f>IFERROR(_xll.qlIndexFixing(Index1M,$H1106,TRUE,_xll.ohTrigger(RecalcTrigger,Trigger1M)),NA())</f>
        <v>1.7625476256100114E-2</v>
      </c>
      <c r="K1106" s="44">
        <f>IFERROR(_xll.qlIndexFixing(Index3M,H1106,TRUE,_xll.ohTrigger(RecalcTrigger,Trigger3M)),NA())</f>
        <v>1.8305380700355586E-2</v>
      </c>
      <c r="L1106" s="44">
        <f>IFERROR(_xll.qlIndexFixing(Index6M,$H1106,TRUE,_xll.ohTrigger(RecalcTrigger,Trigger6M)),NA())</f>
        <v>1.8507589514476099E-2</v>
      </c>
      <c r="M1106" s="145">
        <f>IFERROR(_xll.qlIndexFixing(Index1Y,$H1106,TRUE,_xll.ohTrigger(RecalcTrigger,Trigger1Y)),NA())</f>
        <v>1.8610707688940315E-2</v>
      </c>
      <c r="N1106" s="144">
        <f>IFERROR(_xll.qlIndexFixing(ONIndex1M,I1106,TRUE,_xll.ohTrigger(RecalcTrigger,Trigger1M)),NA())</f>
        <v>1.7608069733316967E-2</v>
      </c>
      <c r="O1106" s="44">
        <f>IFERROR(_xll.qlIndexFixing(ONIndex3M,I1106,TRUE,_xll.ohTrigger(RecalcTrigger,Trigger3M)),NA())</f>
        <v>1.8265654378533114E-2</v>
      </c>
      <c r="P1106" s="44">
        <f>IFERROR(_xll.qlIndexFixing(ONIndex6M,I1106,TRUE,_xll.ohTrigger(RecalcTrigger,Trigger6M)),NA())</f>
        <v>1.8447130401542111E-2</v>
      </c>
      <c r="Q1106" s="145">
        <f>IFERROR(_xll.qlIndexFixing(ONIndex1Y,I1106,TRUE,_xll.ohTrigger(RecalcTrigger,Trigger1Y)),NA())</f>
        <v>1.8545771997873217E-2</v>
      </c>
    </row>
    <row r="1107" spans="2:17" x14ac:dyDescent="0.2">
      <c r="B1107" s="39" t="s">
        <v>42</v>
      </c>
      <c r="D1107" s="42">
        <f>_xll.qlCalendarAdvance(Calendar,$D1106,B1107,"f",FALSE)</f>
        <v>47577</v>
      </c>
      <c r="E1107" s="139">
        <f>_xll.qlInterestRateIndexValueDate(IndexON,D1107)</f>
        <v>47577</v>
      </c>
      <c r="F1107" s="155">
        <f>IFERROR(_xll.qlIndexFixing(IndexON,D1107,TRUE,_xll.ohTrigger(RecalcTrigger,TriggerON)),NA())</f>
        <v>1.7741713216556931E-2</v>
      </c>
      <c r="H1107" s="42">
        <f>_xll.qlCalendarAdvance(Calendar,$H1106,B1107,"f",FALSE)</f>
        <v>47577</v>
      </c>
      <c r="I1107" s="139">
        <f>_xll.qlInterestRateIndexValueDate(Index1M,$H1107)</f>
        <v>47581</v>
      </c>
      <c r="J1107" s="144">
        <f>IFERROR(_xll.qlIndexFixing(Index1M,$H1107,TRUE,_xll.ohTrigger(RecalcTrigger,Trigger1M)),NA())</f>
        <v>1.7627205441151261E-2</v>
      </c>
      <c r="K1107" s="44">
        <f>IFERROR(_xll.qlIndexFixing(Index3M,H1107,TRUE,_xll.ohTrigger(RecalcTrigger,Trigger3M)),NA())</f>
        <v>1.8304852794478334E-2</v>
      </c>
      <c r="L1107" s="44">
        <f>IFERROR(_xll.qlIndexFixing(Index6M,$H1107,TRUE,_xll.ohTrigger(RecalcTrigger,Trigger6M)),NA())</f>
        <v>1.8505227122564281E-2</v>
      </c>
      <c r="M1107" s="145">
        <f>IFERROR(_xll.qlIndexFixing(Index1Y,$H1107,TRUE,_xll.ohTrigger(RecalcTrigger,Trigger1Y)),NA())</f>
        <v>1.8606122648994135E-2</v>
      </c>
      <c r="N1107" s="144">
        <f>IFERROR(_xll.qlIndexFixing(ONIndex1M,I1107,TRUE,_xll.ohTrigger(RecalcTrigger,Trigger1M)),NA())</f>
        <v>1.7610563237120402E-2</v>
      </c>
      <c r="O1107" s="44">
        <f>IFERROR(_xll.qlIndexFixing(ONIndex3M,I1107,TRUE,_xll.ohTrigger(RecalcTrigger,Trigger3M)),NA())</f>
        <v>1.8265624501472288E-2</v>
      </c>
      <c r="P1107" s="44">
        <f>IFERROR(_xll.qlIndexFixing(ONIndex6M,I1107,TRUE,_xll.ohTrigger(RecalcTrigger,Trigger6M)),NA())</f>
        <v>1.8445704553862186E-2</v>
      </c>
      <c r="Q1107" s="145">
        <f>IFERROR(_xll.qlIndexFixing(ONIndex1Y,I1107,TRUE,_xll.ohTrigger(RecalcTrigger,Trigger1Y)),NA())</f>
        <v>1.8542218889345818E-2</v>
      </c>
    </row>
    <row r="1108" spans="2:17" x14ac:dyDescent="0.2">
      <c r="B1108" s="39" t="s">
        <v>42</v>
      </c>
      <c r="D1108" s="42">
        <f>_xll.qlCalendarAdvance(Calendar,$D1107,B1108,"f",FALSE)</f>
        <v>47584</v>
      </c>
      <c r="E1108" s="139">
        <f>_xll.qlInterestRateIndexValueDate(IndexON,D1108)</f>
        <v>47584</v>
      </c>
      <c r="F1108" s="155">
        <f>IFERROR(_xll.qlIndexFixing(IndexON,D1108,TRUE,_xll.ohTrigger(RecalcTrigger,TriggerON)),NA())</f>
        <v>1.7742430946992016E-2</v>
      </c>
      <c r="H1108" s="42">
        <f>_xll.qlCalendarAdvance(Calendar,$H1107,B1108,"f",FALSE)</f>
        <v>47584</v>
      </c>
      <c r="I1108" s="139">
        <f>_xll.qlInterestRateIndexValueDate(Index1M,$H1108)</f>
        <v>47588</v>
      </c>
      <c r="J1108" s="144">
        <f>IFERROR(_xll.qlIndexFixing(Index1M,$H1108,TRUE,_xll.ohTrigger(RecalcTrigger,Trigger1M)),NA())</f>
        <v>1.7629433652899706E-2</v>
      </c>
      <c r="K1108" s="44">
        <f>IFERROR(_xll.qlIndexFixing(Index3M,H1108,TRUE,_xll.ohTrigger(RecalcTrigger,Trigger3M)),NA())</f>
        <v>1.8304244328330537E-2</v>
      </c>
      <c r="L1108" s="44">
        <f>IFERROR(_xll.qlIndexFixing(Index6M,$H1108,TRUE,_xll.ohTrigger(RecalcTrigger,Trigger6M)),NA())</f>
        <v>1.8502793175700333E-2</v>
      </c>
      <c r="M1108" s="145">
        <f>IFERROR(_xll.qlIndexFixing(Index1Y,$H1108,TRUE,_xll.ohTrigger(RecalcTrigger,Trigger1Y)),NA())</f>
        <v>1.8601503694299245E-2</v>
      </c>
      <c r="N1108" s="144">
        <f>IFERROR(_xll.qlIndexFixing(ONIndex1M,I1108,TRUE,_xll.ohTrigger(RecalcTrigger,Trigger1M)),NA())</f>
        <v>1.7612960287758384E-2</v>
      </c>
      <c r="O1108" s="44">
        <f>IFERROR(_xll.qlIndexFixing(ONIndex3M,I1108,TRUE,_xll.ohTrigger(RecalcTrigger,Trigger3M)),NA())</f>
        <v>1.8265513190991456E-2</v>
      </c>
      <c r="P1108" s="44">
        <f>IFERROR(_xll.qlIndexFixing(ONIndex6M,I1108,TRUE,_xll.ohTrigger(RecalcTrigger,Trigger6M)),NA())</f>
        <v>1.844420493727128E-2</v>
      </c>
      <c r="Q1108" s="145">
        <f>IFERROR(_xll.qlIndexFixing(ONIndex1Y,I1108,TRUE,_xll.ohTrigger(RecalcTrigger,Trigger1Y)),NA())</f>
        <v>1.853862233517134E-2</v>
      </c>
    </row>
    <row r="1109" spans="2:17" x14ac:dyDescent="0.2">
      <c r="B1109" s="39" t="s">
        <v>42</v>
      </c>
      <c r="D1109" s="42">
        <f>_xll.qlCalendarAdvance(Calendar,$D1108,B1109,"f",FALSE)</f>
        <v>47591</v>
      </c>
      <c r="E1109" s="139">
        <f>_xll.qlInterestRateIndexValueDate(IndexON,D1109)</f>
        <v>47591</v>
      </c>
      <c r="F1109" s="155">
        <f>IFERROR(_xll.qlIndexFixing(IndexON,D1109,TRUE,_xll.ohTrigger(RecalcTrigger,TriggerON)),NA())</f>
        <v>1.7744994332751673E-2</v>
      </c>
      <c r="H1109" s="42">
        <f>_xll.qlCalendarAdvance(Calendar,$H1108,B1109,"f",FALSE)</f>
        <v>47591</v>
      </c>
      <c r="I1109" s="139">
        <f>_xll.qlInterestRateIndexValueDate(Index1M,$H1109)</f>
        <v>47597</v>
      </c>
      <c r="J1109" s="144">
        <f>IFERROR(_xll.qlIndexFixing(Index1M,$H1109,TRUE,_xll.ohTrigger(RecalcTrigger,Trigger1M)),NA())</f>
        <v>1.7632156880670991E-2</v>
      </c>
      <c r="K1109" s="44">
        <f>IFERROR(_xll.qlIndexFixing(Index3M,H1109,TRUE,_xll.ohTrigger(RecalcTrigger,Trigger3M)),NA())</f>
        <v>1.8303343966873935E-2</v>
      </c>
      <c r="L1109" s="44">
        <f>IFERROR(_xll.qlIndexFixing(Index6M,$H1109,TRUE,_xll.ohTrigger(RecalcTrigger,Trigger6M)),NA())</f>
        <v>1.8499559041148909E-2</v>
      </c>
      <c r="M1109" s="145">
        <f>IFERROR(_xll.qlIndexFixing(Index1Y,$H1109,TRUE,_xll.ohTrigger(RecalcTrigger,Trigger1Y)),NA())</f>
        <v>1.859551585141624E-2</v>
      </c>
      <c r="N1109" s="144">
        <f>IFERROR(_xll.qlIndexFixing(ONIndex1M,I1109,TRUE,_xll.ohTrigger(RecalcTrigger,Trigger1M)),NA())</f>
        <v>1.7617078864997637E-2</v>
      </c>
      <c r="O1109" s="44">
        <f>IFERROR(_xll.qlIndexFixing(ONIndex3M,I1109,TRUE,_xll.ohTrigger(RecalcTrigger,Trigger3M)),NA())</f>
        <v>1.8266139495706213E-2</v>
      </c>
      <c r="P1109" s="44">
        <f>IFERROR(_xll.qlIndexFixing(ONIndex6M,I1109,TRUE,_xll.ohTrigger(RecalcTrigger,Trigger6M)),NA())</f>
        <v>1.8442879363087528E-2</v>
      </c>
      <c r="Q1109" s="145">
        <f>IFERROR(_xll.qlIndexFixing(ONIndex1Y,I1109,TRUE,_xll.ohTrigger(RecalcTrigger,Trigger1Y)),NA())</f>
        <v>1.8534363676065979E-2</v>
      </c>
    </row>
    <row r="1110" spans="2:17" x14ac:dyDescent="0.2">
      <c r="B1110" s="39" t="s">
        <v>42</v>
      </c>
      <c r="D1110" s="42">
        <f>_xll.qlCalendarAdvance(Calendar,$D1109,B1110,"f",FALSE)</f>
        <v>47598</v>
      </c>
      <c r="E1110" s="139">
        <f>_xll.qlInterestRateIndexValueDate(IndexON,D1110)</f>
        <v>47598</v>
      </c>
      <c r="F1110" s="155">
        <f>IFERROR(_xll.qlIndexFixing(IndexON,D1110,TRUE,_xll.ohTrigger(RecalcTrigger,TriggerON)),NA())</f>
        <v>1.7743648066597117E-2</v>
      </c>
      <c r="H1110" s="42">
        <f>_xll.qlCalendarAdvance(Calendar,$H1109,B1110,"f",FALSE)</f>
        <v>47598</v>
      </c>
      <c r="I1110" s="139">
        <f>_xll.qlInterestRateIndexValueDate(Index1M,$H1110)</f>
        <v>47602</v>
      </c>
      <c r="J1110" s="144">
        <f>IFERROR(_xll.qlIndexFixing(Index1M,$H1110,TRUE,_xll.ohTrigger(RecalcTrigger,Trigger1M)),NA())</f>
        <v>1.7633600996521892E-2</v>
      </c>
      <c r="K1110" s="44">
        <f>IFERROR(_xll.qlIndexFixing(Index3M,H1110,TRUE,_xll.ohTrigger(RecalcTrigger,Trigger3M)),NA())</f>
        <v>1.8302786526589235E-2</v>
      </c>
      <c r="L1110" s="44">
        <f>IFERROR(_xll.qlIndexFixing(Index6M,$H1110,TRUE,_xll.ohTrigger(RecalcTrigger,Trigger6M)),NA())</f>
        <v>1.8497711530973463E-2</v>
      </c>
      <c r="M1110" s="145">
        <f>IFERROR(_xll.qlIndexFixing(Index1Y,$H1110,TRUE,_xll.ohTrigger(RecalcTrigger,Trigger1Y)),NA())</f>
        <v>1.8592165648957774E-2</v>
      </c>
      <c r="N1110" s="144">
        <f>IFERROR(_xll.qlIndexFixing(ONIndex1M,I1110,TRUE,_xll.ohTrigger(RecalcTrigger,Trigger1M)),NA())</f>
        <v>1.7617772375766449E-2</v>
      </c>
      <c r="O1110" s="44">
        <f>IFERROR(_xll.qlIndexFixing(ONIndex3M,I1110,TRUE,_xll.ohTrigger(RecalcTrigger,Trigger3M)),NA())</f>
        <v>1.8265001392308022E-2</v>
      </c>
      <c r="P1110" s="44">
        <f>IFERROR(_xll.qlIndexFixing(ONIndex6M,I1110,TRUE,_xll.ohTrigger(RecalcTrigger,Trigger6M)),NA())</f>
        <v>1.8440744117960151E-2</v>
      </c>
      <c r="Q1110" s="145">
        <f>IFERROR(_xll.qlIndexFixing(ONIndex1Y,I1110,TRUE,_xll.ohTrigger(RecalcTrigger,Trigger1Y)),NA())</f>
        <v>1.8530770970173194E-2</v>
      </c>
    </row>
    <row r="1111" spans="2:17" x14ac:dyDescent="0.2">
      <c r="B1111" s="39" t="s">
        <v>42</v>
      </c>
      <c r="D1111" s="42">
        <f>_xll.qlCalendarAdvance(Calendar,$D1110,B1111,"f",FALSE)</f>
        <v>47605</v>
      </c>
      <c r="E1111" s="139">
        <f>_xll.qlInterestRateIndexValueDate(IndexON,D1111)</f>
        <v>47605</v>
      </c>
      <c r="F1111" s="155">
        <f>IFERROR(_xll.qlIndexFixing(IndexON,D1111,TRUE,_xll.ohTrigger(RecalcTrigger,TriggerON)),NA())</f>
        <v>1.774414796440027E-2</v>
      </c>
      <c r="H1111" s="42">
        <f>_xll.qlCalendarAdvance(Calendar,$H1110,B1111,"f",FALSE)</f>
        <v>47605</v>
      </c>
      <c r="I1111" s="139">
        <f>_xll.qlInterestRateIndexValueDate(Index1M,$H1111)</f>
        <v>47609</v>
      </c>
      <c r="J1111" s="144">
        <f>IFERROR(_xll.qlIndexFixing(Index1M,$H1111,TRUE,_xll.ohTrigger(RecalcTrigger,Trigger1M)),NA())</f>
        <v>1.7636101890634939E-2</v>
      </c>
      <c r="K1111" s="44">
        <f>IFERROR(_xll.qlIndexFixing(Index3M,H1111,TRUE,_xll.ohTrigger(RecalcTrigger,Trigger3M)),NA())</f>
        <v>1.8302326008870714E-2</v>
      </c>
      <c r="L1111" s="44">
        <f>IFERROR(_xll.qlIndexFixing(Index6M,$H1111,TRUE,_xll.ohTrigger(RecalcTrigger,Trigger6M)),NA())</f>
        <v>1.8495324063100574E-2</v>
      </c>
      <c r="M1111" s="145">
        <f>IFERROR(_xll.qlIndexFixing(Index1Y,$H1111,TRUE,_xll.ohTrigger(RecalcTrigger,Trigger1Y)),NA())</f>
        <v>1.8587447362448661E-2</v>
      </c>
      <c r="N1111" s="144">
        <f>IFERROR(_xll.qlIndexFixing(ONIndex1M,I1111,TRUE,_xll.ohTrigger(RecalcTrigger,Trigger1M)),NA())</f>
        <v>1.7619573456570947E-2</v>
      </c>
      <c r="O1111" s="44">
        <f>IFERROR(_xll.qlIndexFixing(ONIndex3M,I1111,TRUE,_xll.ohTrigger(RecalcTrigger,Trigger3M)),NA())</f>
        <v>1.8264692677254502E-2</v>
      </c>
      <c r="P1111" s="44">
        <f>IFERROR(_xll.qlIndexFixing(ONIndex6M,I1111,TRUE,_xll.ohTrigger(RecalcTrigger,Trigger6M)),NA())</f>
        <v>1.8439265733345422E-2</v>
      </c>
      <c r="Q1111" s="145">
        <f>IFERROR(_xll.qlIndexFixing(ONIndex1Y,I1111,TRUE,_xll.ohTrigger(RecalcTrigger,Trigger1Y)),NA())</f>
        <v>1.8527575941131857E-2</v>
      </c>
    </row>
    <row r="1112" spans="2:17" x14ac:dyDescent="0.2">
      <c r="B1112" s="39" t="s">
        <v>42</v>
      </c>
      <c r="D1112" s="42">
        <f>_xll.qlCalendarAdvance(Calendar,$D1111,B1112,"f",FALSE)</f>
        <v>47612</v>
      </c>
      <c r="E1112" s="139">
        <f>_xll.qlInterestRateIndexValueDate(IndexON,D1112)</f>
        <v>47612</v>
      </c>
      <c r="F1112" s="155">
        <f>IFERROR(_xll.qlIndexFixing(IndexON,D1112,TRUE,_xll.ohTrigger(RecalcTrigger,TriggerON)),NA())</f>
        <v>1.7744575759959247E-2</v>
      </c>
      <c r="H1112" s="42">
        <f>_xll.qlCalendarAdvance(Calendar,$H1111,B1112,"f",FALSE)</f>
        <v>47612</v>
      </c>
      <c r="I1112" s="139">
        <f>_xll.qlInterestRateIndexValueDate(Index1M,$H1112)</f>
        <v>47616</v>
      </c>
      <c r="J1112" s="144">
        <f>IFERROR(_xll.qlIndexFixing(Index1M,$H1112,TRUE,_xll.ohTrigger(RecalcTrigger,Trigger1M)),NA())</f>
        <v>1.7637938233893039E-2</v>
      </c>
      <c r="K1112" s="44">
        <f>IFERROR(_xll.qlIndexFixing(Index3M,H1112,TRUE,_xll.ohTrigger(RecalcTrigger,Trigger3M)),NA())</f>
        <v>1.8301391625678155E-2</v>
      </c>
      <c r="L1112" s="44">
        <f>IFERROR(_xll.qlIndexFixing(Index6M,$H1112,TRUE,_xll.ohTrigger(RecalcTrigger,Trigger6M)),NA())</f>
        <v>1.8492601076092526E-2</v>
      </c>
      <c r="M1112" s="145">
        <f>IFERROR(_xll.qlIndexFixing(Index1Y,$H1112,TRUE,_xll.ohTrigger(RecalcTrigger,Trigger1Y)),NA())</f>
        <v>1.8582696769465338E-2</v>
      </c>
      <c r="N1112" s="144">
        <f>IFERROR(_xll.qlIndexFixing(ONIndex1M,I1112,TRUE,_xll.ohTrigger(RecalcTrigger,Trigger1M)),NA())</f>
        <v>1.7621585430358522E-2</v>
      </c>
      <c r="O1112" s="44">
        <f>IFERROR(_xll.qlIndexFixing(ONIndex3M,I1112,TRUE,_xll.ohTrigger(RecalcTrigger,Trigger3M)),NA())</f>
        <v>1.8264257651479099E-2</v>
      </c>
      <c r="P1112" s="44">
        <f>IFERROR(_xll.qlIndexFixing(ONIndex6M,I1112,TRUE,_xll.ohTrigger(RecalcTrigger,Trigger6M)),NA())</f>
        <v>1.8437473300982887E-2</v>
      </c>
      <c r="Q1112" s="145">
        <f>IFERROR(_xll.qlIndexFixing(ONIndex1Y,I1112,TRUE,_xll.ohTrigger(RecalcTrigger,Trigger1Y)),NA())</f>
        <v>1.8523809546495684E-2</v>
      </c>
    </row>
    <row r="1113" spans="2:17" x14ac:dyDescent="0.2">
      <c r="B1113" s="39" t="s">
        <v>42</v>
      </c>
      <c r="D1113" s="42">
        <f>_xll.qlCalendarAdvance(Calendar,$D1112,B1113,"f",FALSE)</f>
        <v>47619</v>
      </c>
      <c r="E1113" s="139">
        <f>_xll.qlInterestRateIndexValueDate(IndexON,D1113)</f>
        <v>47619</v>
      </c>
      <c r="F1113" s="155">
        <f>IFERROR(_xll.qlIndexFixing(IndexON,D1113,TRUE,_xll.ohTrigger(RecalcTrigger,TriggerON)),NA())</f>
        <v>1.7744931707630585E-2</v>
      </c>
      <c r="H1113" s="42">
        <f>_xll.qlCalendarAdvance(Calendar,$H1112,B1113,"f",FALSE)</f>
        <v>47619</v>
      </c>
      <c r="I1113" s="139">
        <f>_xll.qlInterestRateIndexValueDate(Index1M,$H1113)</f>
        <v>47623</v>
      </c>
      <c r="J1113" s="144">
        <f>IFERROR(_xll.qlIndexFixing(Index1M,$H1113,TRUE,_xll.ohTrigger(RecalcTrigger,Trigger1M)),NA())</f>
        <v>1.7639678487764369E-2</v>
      </c>
      <c r="K1113" s="44">
        <f>IFERROR(_xll.qlIndexFixing(Index3M,H1113,TRUE,_xll.ohTrigger(RecalcTrigger,Trigger3M)),NA())</f>
        <v>1.8300377706923984E-2</v>
      </c>
      <c r="L1113" s="44">
        <f>IFERROR(_xll.qlIndexFixing(Index6M,$H1113,TRUE,_xll.ohTrigger(RecalcTrigger,Trigger6M)),NA())</f>
        <v>1.8489807689252426E-2</v>
      </c>
      <c r="M1113" s="145">
        <f>IFERROR(_xll.qlIndexFixing(Index1Y,$H1113,TRUE,_xll.ohTrigger(RecalcTrigger,Trigger1Y)),NA())</f>
        <v>1.8577914272065153E-2</v>
      </c>
      <c r="N1113" s="144">
        <f>IFERROR(_xll.qlIndexFixing(ONIndex1M,I1113,TRUE,_xll.ohTrigger(RecalcTrigger,Trigger1M)),NA())</f>
        <v>1.762350131884638E-2</v>
      </c>
      <c r="O1113" s="44">
        <f>IFERROR(_xll.qlIndexFixing(ONIndex3M,I1113,TRUE,_xll.ohTrigger(RecalcTrigger,Trigger3M)),NA())</f>
        <v>1.8263742201716227E-2</v>
      </c>
      <c r="P1113" s="44">
        <f>IFERROR(_xll.qlIndexFixing(ONIndex6M,I1113,TRUE,_xll.ohTrigger(RecalcTrigger,Trigger6M)),NA())</f>
        <v>1.8435608229845357E-2</v>
      </c>
      <c r="Q1113" s="145">
        <f>IFERROR(_xll.qlIndexFixing(ONIndex1Y,I1113,TRUE,_xll.ohTrigger(RecalcTrigger,Trigger1Y)),NA())</f>
        <v>1.8520001677275744E-2</v>
      </c>
    </row>
    <row r="1114" spans="2:17" x14ac:dyDescent="0.2">
      <c r="B1114" s="39" t="s">
        <v>42</v>
      </c>
      <c r="D1114" s="42">
        <f>_xll.qlCalendarAdvance(Calendar,$D1113,B1114,"f",FALSE)</f>
        <v>47626</v>
      </c>
      <c r="E1114" s="139">
        <f>_xll.qlInterestRateIndexValueDate(IndexON,D1114)</f>
        <v>47626</v>
      </c>
      <c r="F1114" s="155">
        <f>IFERROR(_xll.qlIndexFixing(IndexON,D1114,TRUE,_xll.ohTrigger(RecalcTrigger,TriggerON)),NA())</f>
        <v>1.7745216061531011E-2</v>
      </c>
      <c r="H1114" s="42">
        <f>_xll.qlCalendarAdvance(Calendar,$H1113,B1114,"f",FALSE)</f>
        <v>47626</v>
      </c>
      <c r="I1114" s="139">
        <f>_xll.qlInterestRateIndexValueDate(Index1M,$H1114)</f>
        <v>47630</v>
      </c>
      <c r="J1114" s="144">
        <f>IFERROR(_xll.qlIndexFixing(Index1M,$H1114,TRUE,_xll.ohTrigger(RecalcTrigger,Trigger1M)),NA())</f>
        <v>1.7641322725893246E-2</v>
      </c>
      <c r="K1114" s="44">
        <f>IFERROR(_xll.qlIndexFixing(Index3M,H1114,TRUE,_xll.ohTrigger(RecalcTrigger,Trigger3M)),NA())</f>
        <v>1.8299284455485041E-2</v>
      </c>
      <c r="L1114" s="44">
        <f>IFERROR(_xll.qlIndexFixing(Index6M,$H1114,TRUE,_xll.ohTrigger(RecalcTrigger,Trigger6M)),NA())</f>
        <v>1.8486944131090095E-2</v>
      </c>
      <c r="M1114" s="145">
        <f>IFERROR(_xll.qlIndexFixing(Index1Y,$H1114,TRUE,_xll.ohTrigger(RecalcTrigger,Trigger1Y)),NA())</f>
        <v>1.8573100272301732E-2</v>
      </c>
      <c r="N1114" s="144">
        <f>IFERROR(_xll.qlIndexFixing(ONIndex1M,I1114,TRUE,_xll.ohTrigger(RecalcTrigger,Trigger1M)),NA())</f>
        <v>1.762532119565563E-2</v>
      </c>
      <c r="O1114" s="44">
        <f>IFERROR(_xll.qlIndexFixing(ONIndex3M,I1114,TRUE,_xll.ohTrigger(RecalcTrigger,Trigger3M)),NA())</f>
        <v>1.8263146529644558E-2</v>
      </c>
      <c r="P1114" s="44">
        <f>IFERROR(_xll.qlIndexFixing(ONIndex6M,I1114,TRUE,_xll.ohTrigger(RecalcTrigger,Trigger6M)),NA())</f>
        <v>1.8433670746311748E-2</v>
      </c>
      <c r="Q1114" s="145">
        <f>IFERROR(_xll.qlIndexFixing(ONIndex1Y,I1114,TRUE,_xll.ohTrigger(RecalcTrigger,Trigger1Y)),NA())</f>
        <v>1.8516152727556801E-2</v>
      </c>
    </row>
    <row r="1115" spans="2:17" x14ac:dyDescent="0.2">
      <c r="B1115" s="39" t="s">
        <v>42</v>
      </c>
      <c r="D1115" s="42">
        <f>_xll.qlCalendarAdvance(Calendar,$D1114,B1115,"f",FALSE)</f>
        <v>47633</v>
      </c>
      <c r="E1115" s="139">
        <f>_xll.qlInterestRateIndexValueDate(IndexON,D1115)</f>
        <v>47633</v>
      </c>
      <c r="F1115" s="155">
        <f>IFERROR(_xll.qlIndexFixing(IndexON,D1115,TRUE,_xll.ohTrigger(RecalcTrigger,TriggerON)),NA())</f>
        <v>1.7745429076176933E-2</v>
      </c>
      <c r="H1115" s="42">
        <f>_xll.qlCalendarAdvance(Calendar,$H1114,B1115,"f",FALSE)</f>
        <v>47633</v>
      </c>
      <c r="I1115" s="139">
        <f>_xll.qlInterestRateIndexValueDate(Index1M,$H1115)</f>
        <v>47637</v>
      </c>
      <c r="J1115" s="144">
        <f>IFERROR(_xll.qlIndexFixing(Index1M,$H1115,TRUE,_xll.ohTrigger(RecalcTrigger,Trigger1M)),NA())</f>
        <v>1.7642336492733612E-2</v>
      </c>
      <c r="K1115" s="44">
        <f>IFERROR(_xll.qlIndexFixing(Index3M,H1115,TRUE,_xll.ohTrigger(RecalcTrigger,Trigger3M)),NA())</f>
        <v>1.8298112074239911E-2</v>
      </c>
      <c r="L1115" s="44">
        <f>IFERROR(_xll.qlIndexFixing(Index6M,$H1115,TRUE,_xll.ohTrigger(RecalcTrigger,Trigger6M)),NA())</f>
        <v>1.8483771200667402E-2</v>
      </c>
      <c r="M1115" s="145">
        <f>IFERROR(_xll.qlIndexFixing(Index1Y,$H1115,TRUE,_xll.ohTrigger(RecalcTrigger,Trigger1Y)),NA())</f>
        <v>1.8568255172222999E-2</v>
      </c>
      <c r="N1115" s="144">
        <f>IFERROR(_xll.qlIndexFixing(ONIndex1M,I1115,TRUE,_xll.ohTrigger(RecalcTrigger,Trigger1M)),NA())</f>
        <v>1.7627045134327446E-2</v>
      </c>
      <c r="O1115" s="44">
        <f>IFERROR(_xll.qlIndexFixing(ONIndex3M,I1115,TRUE,_xll.ohTrigger(RecalcTrigger,Trigger3M)),NA())</f>
        <v>1.8262470837262512E-2</v>
      </c>
      <c r="P1115" s="44">
        <f>IFERROR(_xll.qlIndexFixing(ONIndex6M,I1115,TRUE,_xll.ohTrigger(RecalcTrigger,Trigger6M)),NA())</f>
        <v>1.8431661076121486E-2</v>
      </c>
      <c r="Q1115" s="145">
        <f>IFERROR(_xll.qlIndexFixing(ONIndex1Y,I1115,TRUE,_xll.ohTrigger(RecalcTrigger,Trigger1Y)),NA())</f>
        <v>1.8512263091583492E-2</v>
      </c>
    </row>
    <row r="1116" spans="2:17" x14ac:dyDescent="0.2">
      <c r="B1116" s="39" t="s">
        <v>42</v>
      </c>
      <c r="D1116" s="42">
        <f>_xll.qlCalendarAdvance(Calendar,$D1115,B1116,"f",FALSE)</f>
        <v>47640</v>
      </c>
      <c r="E1116" s="139">
        <f>_xll.qlInterestRateIndexValueDate(IndexON,D1116)</f>
        <v>47640</v>
      </c>
      <c r="F1116" s="155">
        <f>IFERROR(_xll.qlIndexFixing(IndexON,D1116,TRUE,_xll.ohTrigger(RecalcTrigger,TriggerON)),NA())</f>
        <v>1.7745571005685079E-2</v>
      </c>
      <c r="H1116" s="42">
        <f>_xll.qlCalendarAdvance(Calendar,$H1115,B1116,"f",FALSE)</f>
        <v>47640</v>
      </c>
      <c r="I1116" s="139">
        <f>_xll.qlInterestRateIndexValueDate(Index1M,$H1116)</f>
        <v>47644</v>
      </c>
      <c r="J1116" s="144">
        <f>IFERROR(_xll.qlIndexFixing(Index1M,$H1116,TRUE,_xll.ohTrigger(RecalcTrigger,Trigger1M)),NA())</f>
        <v>1.7643795690349684E-2</v>
      </c>
      <c r="K1116" s="44">
        <f>IFERROR(_xll.qlIndexFixing(Index3M,H1116,TRUE,_xll.ohTrigger(RecalcTrigger,Trigger3M)),NA())</f>
        <v>1.8296860766073262E-2</v>
      </c>
      <c r="L1116" s="44">
        <f>IFERROR(_xll.qlIndexFixing(Index6M,$H1116,TRUE,_xll.ohTrigger(RecalcTrigger,Trigger6M)),NA())</f>
        <v>1.8480773039380515E-2</v>
      </c>
      <c r="M1116" s="145">
        <f>IFERROR(_xll.qlIndexFixing(Index1Y,$H1116,TRUE,_xll.ohTrigger(RecalcTrigger,Trigger1Y)),NA())</f>
        <v>1.8563379373873163E-2</v>
      </c>
      <c r="N1116" s="144">
        <f>IFERROR(_xll.qlIndexFixing(ONIndex1M,I1116,TRUE,_xll.ohTrigger(RecalcTrigger,Trigger1M)),NA())</f>
        <v>1.7628673208482937E-2</v>
      </c>
      <c r="O1116" s="44">
        <f>IFERROR(_xll.qlIndexFixing(ONIndex3M,I1116,TRUE,_xll.ohTrigger(RecalcTrigger,Trigger3M)),NA())</f>
        <v>1.8261715326408634E-2</v>
      </c>
      <c r="P1116" s="44">
        <f>IFERROR(_xll.qlIndexFixing(ONIndex6M,I1116,TRUE,_xll.ohTrigger(RecalcTrigger,Trigger6M)),NA())</f>
        <v>1.8429579445493616E-2</v>
      </c>
      <c r="Q1116" s="145">
        <f>IFERROR(_xll.qlIndexFixing(ONIndex1Y,I1116,TRUE,_xll.ohTrigger(RecalcTrigger,Trigger1Y)),NA())</f>
        <v>1.8508333163600454E-2</v>
      </c>
    </row>
    <row r="1117" spans="2:17" x14ac:dyDescent="0.2">
      <c r="B1117" s="39" t="s">
        <v>42</v>
      </c>
      <c r="D1117" s="42">
        <f>_xll.qlCalendarAdvance(Calendar,$D1116,B1117,"f",FALSE)</f>
        <v>47647</v>
      </c>
      <c r="E1117" s="139">
        <f>_xll.qlInterestRateIndexValueDate(IndexON,D1117)</f>
        <v>47647</v>
      </c>
      <c r="F1117" s="155">
        <f>IFERROR(_xll.qlIndexFixing(IndexON,D1117,TRUE,_xll.ohTrigger(RecalcTrigger,TriggerON)),NA())</f>
        <v>1.7745642104491921E-2</v>
      </c>
      <c r="H1117" s="42">
        <f>_xll.qlCalendarAdvance(Calendar,$H1116,B1117,"f",FALSE)</f>
        <v>47647</v>
      </c>
      <c r="I1117" s="139">
        <f>_xll.qlInterestRateIndexValueDate(Index1M,$H1117)</f>
        <v>47651</v>
      </c>
      <c r="J1117" s="144">
        <f>IFERROR(_xll.qlIndexFixing(Index1M,$H1117,TRUE,_xll.ohTrigger(RecalcTrigger,Trigger1M)),NA())</f>
        <v>1.7645159092599449E-2</v>
      </c>
      <c r="K1117" s="44">
        <f>IFERROR(_xll.qlIndexFixing(Index3M,H1117,TRUE,_xll.ohTrigger(RecalcTrigger,Trigger3M)),NA())</f>
        <v>1.8295530733874972E-2</v>
      </c>
      <c r="L1117" s="44">
        <f>IFERROR(_xll.qlIndexFixing(Index6M,$H1117,TRUE,_xll.ohTrigger(RecalcTrigger,Trigger6M)),NA())</f>
        <v>1.8477705379533277E-2</v>
      </c>
      <c r="M1117" s="145">
        <f>IFERROR(_xll.qlIndexFixing(Index1Y,$H1117,TRUE,_xll.ohTrigger(RecalcTrigger,Trigger1Y)),NA())</f>
        <v>1.855847327929052E-2</v>
      </c>
      <c r="N1117" s="144">
        <f>IFERROR(_xll.qlIndexFixing(ONIndex1M,I1117,TRUE,_xll.ohTrigger(RecalcTrigger,Trigger1M)),NA())</f>
        <v>1.7630205491663276E-2</v>
      </c>
      <c r="O1117" s="44">
        <f>IFERROR(_xll.qlIndexFixing(ONIndex3M,I1117,TRUE,_xll.ohTrigger(RecalcTrigger,Trigger3M)),NA())</f>
        <v>1.826088019892147E-2</v>
      </c>
      <c r="P1117" s="44">
        <f>IFERROR(_xll.qlIndexFixing(ONIndex6M,I1117,TRUE,_xll.ohTrigger(RecalcTrigger,Trigger6M)),NA())</f>
        <v>1.8427426080567244E-2</v>
      </c>
      <c r="Q1117" s="145">
        <f>IFERROR(_xll.qlIndexFixing(ONIndex1Y,I1117,TRUE,_xll.ohTrigger(RecalcTrigger,Trigger1Y)),NA())</f>
        <v>1.8504363337772389E-2</v>
      </c>
    </row>
    <row r="1118" spans="2:17" x14ac:dyDescent="0.2">
      <c r="B1118" s="39" t="s">
        <v>42</v>
      </c>
      <c r="D1118" s="42">
        <f>_xll.qlCalendarAdvance(Calendar,$D1117,B1118,"f",FALSE)</f>
        <v>47654</v>
      </c>
      <c r="E1118" s="139">
        <f>_xll.qlInterestRateIndexValueDate(IndexON,D1118)</f>
        <v>47654</v>
      </c>
      <c r="F1118" s="155">
        <f>IFERROR(_xll.qlIndexFixing(IndexON,D1118,TRUE,_xll.ohTrigger(RecalcTrigger,TriggerON)),NA())</f>
        <v>1.7745642626874059E-2</v>
      </c>
      <c r="H1118" s="42">
        <f>_xll.qlCalendarAdvance(Calendar,$H1117,B1118,"f",FALSE)</f>
        <v>47654</v>
      </c>
      <c r="I1118" s="139">
        <f>_xll.qlInterestRateIndexValueDate(Index1M,$H1118)</f>
        <v>47658</v>
      </c>
      <c r="J1118" s="144">
        <f>IFERROR(_xll.qlIndexFixing(Index1M,$H1118,TRUE,_xll.ohTrigger(RecalcTrigger,Trigger1M)),NA())</f>
        <v>1.7646426773141322E-2</v>
      </c>
      <c r="K1118" s="44">
        <f>IFERROR(_xll.qlIndexFixing(Index3M,H1118,TRUE,_xll.ohTrigger(RecalcTrigger,Trigger3M)),NA())</f>
        <v>1.8294122180538396E-2</v>
      </c>
      <c r="L1118" s="44">
        <f>IFERROR(_xll.qlIndexFixing(Index6M,$H1118,TRUE,_xll.ohTrigger(RecalcTrigger,Trigger6M)),NA())</f>
        <v>1.8474568449645408E-2</v>
      </c>
      <c r="M1118" s="145">
        <f>IFERROR(_xll.qlIndexFixing(Index1Y,$H1118,TRUE,_xll.ohTrigger(RecalcTrigger,Trigger1Y)),NA())</f>
        <v>1.8553537290508976E-2</v>
      </c>
      <c r="N1118" s="144">
        <f>IFERROR(_xll.qlIndexFixing(ONIndex1M,I1118,TRUE,_xll.ohTrigger(RecalcTrigger,Trigger1M)),NA())</f>
        <v>1.7631642057489572E-2</v>
      </c>
      <c r="O1118" s="44">
        <f>IFERROR(_xll.qlIndexFixing(ONIndex3M,I1118,TRUE,_xll.ohTrigger(RecalcTrigger,Trigger3M)),NA())</f>
        <v>1.8259965656879373E-2</v>
      </c>
      <c r="P1118" s="44">
        <f>IFERROR(_xll.qlIndexFixing(ONIndex6M,I1118,TRUE,_xll.ohTrigger(RecalcTrigger,Trigger6M)),NA())</f>
        <v>1.8425201207401543E-2</v>
      </c>
      <c r="Q1118" s="145">
        <f>IFERROR(_xll.qlIndexFixing(ONIndex1Y,I1118,TRUE,_xll.ohTrigger(RecalcTrigger,Trigger1Y)),NA())</f>
        <v>1.8500354008263997E-2</v>
      </c>
    </row>
    <row r="1119" spans="2:17" x14ac:dyDescent="0.2">
      <c r="B1119" s="39" t="s">
        <v>42</v>
      </c>
      <c r="D1119" s="42">
        <f>_xll.qlCalendarAdvance(Calendar,$D1118,B1119,"f",FALSE)</f>
        <v>47661</v>
      </c>
      <c r="E1119" s="139">
        <f>_xll.qlInterestRateIndexValueDate(IndexON,D1119)</f>
        <v>47661</v>
      </c>
      <c r="F1119" s="155">
        <f>IFERROR(_xll.qlIndexFixing(IndexON,D1119,TRUE,_xll.ohTrigger(RecalcTrigger,TriggerON)),NA())</f>
        <v>1.7745572827108091E-2</v>
      </c>
      <c r="H1119" s="42">
        <f>_xll.qlCalendarAdvance(Calendar,$H1118,B1119,"f",FALSE)</f>
        <v>47661</v>
      </c>
      <c r="I1119" s="139">
        <f>_xll.qlInterestRateIndexValueDate(Index1M,$H1119)</f>
        <v>47665</v>
      </c>
      <c r="J1119" s="144">
        <f>IFERROR(_xll.qlIndexFixing(Index1M,$H1119,TRUE,_xll.ohTrigger(RecalcTrigger,Trigger1M)),NA())</f>
        <v>1.76481062582046E-2</v>
      </c>
      <c r="K1119" s="44">
        <f>IFERROR(_xll.qlIndexFixing(Index3M,H1119,TRUE,_xll.ohTrigger(RecalcTrigger,Trigger3M)),NA())</f>
        <v>1.8292635308961233E-2</v>
      </c>
      <c r="L1119" s="44">
        <f>IFERROR(_xll.qlIndexFixing(Index6M,$H1119,TRUE,_xll.ohTrigger(RecalcTrigger,Trigger6M)),NA())</f>
        <v>1.8471800591446881E-2</v>
      </c>
      <c r="M1119" s="145">
        <f>IFERROR(_xll.qlIndexFixing(Index1Y,$H1119,TRUE,_xll.ohTrigger(RecalcTrigger,Trigger1Y)),NA())</f>
        <v>1.8548571809556755E-2</v>
      </c>
      <c r="N1119" s="144">
        <f>IFERROR(_xll.qlIndexFixing(ONIndex1M,I1119,TRUE,_xll.ohTrigger(RecalcTrigger,Trigger1M)),NA())</f>
        <v>1.7632982979423062E-2</v>
      </c>
      <c r="O1119" s="44">
        <f>IFERROR(_xll.qlIndexFixing(ONIndex3M,I1119,TRUE,_xll.ohTrigger(RecalcTrigger,Trigger3M)),NA())</f>
        <v>1.8258971901961019E-2</v>
      </c>
      <c r="P1119" s="44">
        <f>IFERROR(_xll.qlIndexFixing(ONIndex6M,I1119,TRUE,_xll.ohTrigger(RecalcTrigger,Trigger6M)),NA())</f>
        <v>1.8422905051975746E-2</v>
      </c>
      <c r="Q1119" s="145">
        <f>IFERROR(_xll.qlIndexFixing(ONIndex1Y,I1119,TRUE,_xll.ohTrigger(RecalcTrigger,Trigger1Y)),NA())</f>
        <v>1.8496305569399851E-2</v>
      </c>
    </row>
    <row r="1120" spans="2:17" x14ac:dyDescent="0.2">
      <c r="B1120" s="39" t="s">
        <v>42</v>
      </c>
      <c r="D1120" s="42">
        <f>_xll.qlCalendarAdvance(Calendar,$D1119,B1120,"f",FALSE)</f>
        <v>47668</v>
      </c>
      <c r="E1120" s="139">
        <f>_xll.qlInterestRateIndexValueDate(IndexON,D1120)</f>
        <v>47668</v>
      </c>
      <c r="F1120" s="155">
        <f>IFERROR(_xll.qlIndexFixing(IndexON,D1120,TRUE,_xll.ohTrigger(RecalcTrigger,TriggerON)),NA())</f>
        <v>1.7745432959550556E-2</v>
      </c>
      <c r="H1120" s="42">
        <f>_xll.qlCalendarAdvance(Calendar,$H1119,B1120,"f",FALSE)</f>
        <v>47668</v>
      </c>
      <c r="I1120" s="139">
        <f>_xll.qlInterestRateIndexValueDate(Index1M,$H1120)</f>
        <v>47672</v>
      </c>
      <c r="J1120" s="144">
        <f>IFERROR(_xll.qlIndexFixing(Index1M,$H1120,TRUE,_xll.ohTrigger(RecalcTrigger,Trigger1M)),NA())</f>
        <v>1.7649175948589904E-2</v>
      </c>
      <c r="K1120" s="44">
        <f>IFERROR(_xll.qlIndexFixing(Index3M,H1120,TRUE,_xll.ohTrigger(RecalcTrigger,Trigger3M)),NA())</f>
        <v>1.8291070322045522E-2</v>
      </c>
      <c r="L1120" s="44">
        <f>IFERROR(_xll.qlIndexFixing(Index6M,$H1120,TRUE,_xll.ohTrigger(RecalcTrigger,Trigger6M)),NA())</f>
        <v>1.8468301981562546E-2</v>
      </c>
      <c r="M1120" s="145">
        <f>IFERROR(_xll.qlIndexFixing(Index1Y,$H1120,TRUE,_xll.ohTrigger(RecalcTrigger,Trigger1Y)),NA())</f>
        <v>1.8543577238457037E-2</v>
      </c>
      <c r="N1120" s="144">
        <f>IFERROR(_xll.qlIndexFixing(ONIndex1M,I1120,TRUE,_xll.ohTrigger(RecalcTrigger,Trigger1M)),NA())</f>
        <v>1.7634228331244728E-2</v>
      </c>
      <c r="O1120" s="44">
        <f>IFERROR(_xll.qlIndexFixing(ONIndex3M,I1120,TRUE,_xll.ohTrigger(RecalcTrigger,Trigger3M)),NA())</f>
        <v>1.8257899136084887E-2</v>
      </c>
      <c r="P1120" s="44">
        <f>IFERROR(_xll.qlIndexFixing(ONIndex6M,I1120,TRUE,_xll.ohTrigger(RecalcTrigger,Trigger6M)),NA())</f>
        <v>1.8420537840428963E-2</v>
      </c>
      <c r="Q1120" s="145">
        <f>IFERROR(_xll.qlIndexFixing(ONIndex1Y,I1120,TRUE,_xll.ohTrigger(RecalcTrigger,Trigger1Y)),NA())</f>
        <v>1.8492218415104844E-2</v>
      </c>
    </row>
    <row r="1121" spans="2:17" x14ac:dyDescent="0.2">
      <c r="B1121" s="39" t="s">
        <v>42</v>
      </c>
      <c r="D1121" s="42">
        <f>_xll.qlCalendarAdvance(Calendar,$D1120,B1121,"f",FALSE)</f>
        <v>47675</v>
      </c>
      <c r="E1121" s="139">
        <f>_xll.qlInterestRateIndexValueDate(IndexON,D1121)</f>
        <v>47675</v>
      </c>
      <c r="F1121" s="155">
        <f>IFERROR(_xll.qlIndexFixing(IndexON,D1121,TRUE,_xll.ohTrigger(RecalcTrigger,TriggerON)),NA())</f>
        <v>1.7745223278318178E-2</v>
      </c>
      <c r="H1121" s="42">
        <f>_xll.qlCalendarAdvance(Calendar,$H1120,B1121,"f",FALSE)</f>
        <v>47675</v>
      </c>
      <c r="I1121" s="139">
        <f>_xll.qlInterestRateIndexValueDate(Index1M,$H1121)</f>
        <v>47679</v>
      </c>
      <c r="J1121" s="144">
        <f>IFERROR(_xll.qlIndexFixing(Index1M,$H1121,TRUE,_xll.ohTrigger(RecalcTrigger,Trigger1M)),NA())</f>
        <v>1.7650150138825482E-2</v>
      </c>
      <c r="K1121" s="44">
        <f>IFERROR(_xll.qlIndexFixing(Index3M,H1121,TRUE,_xll.ohTrigger(RecalcTrigger,Trigger3M)),NA())</f>
        <v>1.8289427422698519E-2</v>
      </c>
      <c r="L1121" s="44">
        <f>IFERROR(_xll.qlIndexFixing(Index6M,$H1121,TRUE,_xll.ohTrigger(RecalcTrigger,Trigger6M)),NA())</f>
        <v>1.8464953622878748E-2</v>
      </c>
      <c r="M1121" s="145">
        <f>IFERROR(_xll.qlIndexFixing(Index1Y,$H1121,TRUE,_xll.ohTrigger(RecalcTrigger,Trigger1Y)),NA())</f>
        <v>1.853855397922775E-2</v>
      </c>
      <c r="N1121" s="144">
        <f>IFERROR(_xll.qlIndexFixing(ONIndex1M,I1121,TRUE,_xll.ohTrigger(RecalcTrigger,Trigger1M)),NA())</f>
        <v>1.7635378186415807E-2</v>
      </c>
      <c r="O1121" s="44">
        <f>IFERROR(_xll.qlIndexFixing(ONIndex3M,I1121,TRUE,_xll.ohTrigger(RecalcTrigger,Trigger3M)),NA())</f>
        <v>1.8256747561169462E-2</v>
      </c>
      <c r="P1121" s="44">
        <f>IFERROR(_xll.qlIndexFixing(ONIndex6M,I1121,TRUE,_xll.ohTrigger(RecalcTrigger,Trigger6M)),NA())</f>
        <v>1.8418099798980236E-2</v>
      </c>
      <c r="Q1121" s="145">
        <f>IFERROR(_xll.qlIndexFixing(ONIndex1Y,I1121,TRUE,_xll.ohTrigger(RecalcTrigger,Trigger1Y)),NA())</f>
        <v>1.8488092939863421E-2</v>
      </c>
    </row>
    <row r="1122" spans="2:17" x14ac:dyDescent="0.2">
      <c r="B1122" s="39" t="s">
        <v>42</v>
      </c>
      <c r="D1122" s="42">
        <f>_xll.qlCalendarAdvance(Calendar,$D1121,B1122,"f",FALSE)</f>
        <v>47682</v>
      </c>
      <c r="E1122" s="139">
        <f>_xll.qlInterestRateIndexValueDate(IndexON,D1122)</f>
        <v>47682</v>
      </c>
      <c r="F1122" s="155">
        <f>IFERROR(_xll.qlIndexFixing(IndexON,D1122,TRUE,_xll.ohTrigger(RecalcTrigger,TriggerON)),NA())</f>
        <v>1.7744944037847432E-2</v>
      </c>
      <c r="H1122" s="42">
        <f>_xll.qlCalendarAdvance(Calendar,$H1121,B1122,"f",FALSE)</f>
        <v>47682</v>
      </c>
      <c r="I1122" s="139">
        <f>_xll.qlInterestRateIndexValueDate(Index1M,$H1122)</f>
        <v>47686</v>
      </c>
      <c r="J1122" s="144">
        <f>IFERROR(_xll.qlIndexFixing(Index1M,$H1122,TRUE,_xll.ohTrigger(RecalcTrigger,Trigger1M)),NA())</f>
        <v>1.765102890257628E-2</v>
      </c>
      <c r="K1122" s="44">
        <f>IFERROR(_xll.qlIndexFixing(Index3M,H1122,TRUE,_xll.ohTrigger(RecalcTrigger,Trigger3M)),NA())</f>
        <v>1.8287706813831833E-2</v>
      </c>
      <c r="L1122" s="44">
        <f>IFERROR(_xll.qlIndexFixing(Index6M,$H1122,TRUE,_xll.ohTrigger(RecalcTrigger,Trigger6M)),NA())</f>
        <v>1.846153692115329E-2</v>
      </c>
      <c r="M1122" s="145">
        <f>IFERROR(_xll.qlIndexFixing(Index1Y,$H1122,TRUE,_xll.ohTrigger(RecalcTrigger,Trigger1Y)),NA())</f>
        <v>1.8533502433880467E-2</v>
      </c>
      <c r="N1122" s="144">
        <f>IFERROR(_xll.qlIndexFixing(ONIndex1M,I1122,TRUE,_xll.ohTrigger(RecalcTrigger,Trigger1M)),NA())</f>
        <v>1.7636432618477471E-2</v>
      </c>
      <c r="O1122" s="44">
        <f>IFERROR(_xll.qlIndexFixing(ONIndex3M,I1122,TRUE,_xll.ohTrigger(RecalcTrigger,Trigger3M)),NA())</f>
        <v>1.8255517379053288E-2</v>
      </c>
      <c r="P1122" s="44">
        <f>IFERROR(_xll.qlIndexFixing(ONIndex6M,I1122,TRUE,_xll.ohTrigger(RecalcTrigger,Trigger6M)),NA())</f>
        <v>1.8415591153528865E-2</v>
      </c>
      <c r="Q1122" s="145">
        <f>IFERROR(_xll.qlIndexFixing(ONIndex1Y,I1122,TRUE,_xll.ohTrigger(RecalcTrigger,Trigger1Y)),NA())</f>
        <v>1.848392953768041E-2</v>
      </c>
    </row>
    <row r="1123" spans="2:17" x14ac:dyDescent="0.2">
      <c r="B1123" s="39" t="s">
        <v>42</v>
      </c>
      <c r="D1123" s="42">
        <f>_xll.qlCalendarAdvance(Calendar,$D1122,B1123,"f",FALSE)</f>
        <v>47689</v>
      </c>
      <c r="E1123" s="139">
        <f>_xll.qlInterestRateIndexValueDate(IndexON,D1123)</f>
        <v>47689</v>
      </c>
      <c r="F1123" s="155">
        <f>IFERROR(_xll.qlIndexFixing(IndexON,D1123,TRUE,_xll.ohTrigger(RecalcTrigger,TriggerON)),NA())</f>
        <v>1.7744595492574788E-2</v>
      </c>
      <c r="H1123" s="42">
        <f>_xll.qlCalendarAdvance(Calendar,$H1122,B1123,"f",FALSE)</f>
        <v>47689</v>
      </c>
      <c r="I1123" s="139">
        <f>_xll.qlInterestRateIndexValueDate(Index1M,$H1123)</f>
        <v>47693</v>
      </c>
      <c r="J1123" s="144">
        <f>IFERROR(_xll.qlIndexFixing(Index1M,$H1123,TRUE,_xll.ohTrigger(RecalcTrigger,Trigger1M)),NA())</f>
        <v>1.7651812313507244E-2</v>
      </c>
      <c r="K1123" s="44">
        <f>IFERROR(_xll.qlIndexFixing(Index3M,H1123,TRUE,_xll.ohTrigger(RecalcTrigger,Trigger3M)),NA())</f>
        <v>1.8285908698358794E-2</v>
      </c>
      <c r="L1123" s="44">
        <f>IFERROR(_xll.qlIndexFixing(Index6M,$H1123,TRUE,_xll.ohTrigger(RecalcTrigger,Trigger6M)),NA())</f>
        <v>1.8458052104947689E-2</v>
      </c>
      <c r="M1123" s="145">
        <f>IFERROR(_xll.qlIndexFixing(Index1Y,$H1123,TRUE,_xll.ohTrigger(RecalcTrigger,Trigger1Y)),NA())</f>
        <v>1.8528423004421944E-2</v>
      </c>
      <c r="N1123" s="144">
        <f>IFERROR(_xll.qlIndexFixing(ONIndex1M,I1123,TRUE,_xll.ohTrigger(RecalcTrigger,Trigger1M)),NA())</f>
        <v>1.7637391701130767E-2</v>
      </c>
      <c r="O1123" s="44">
        <f>IFERROR(_xll.qlIndexFixing(ONIndex3M,I1123,TRUE,_xll.ohTrigger(RecalcTrigger,Trigger3M)),NA())</f>
        <v>1.8254208791654847E-2</v>
      </c>
      <c r="P1123" s="44">
        <f>IFERROR(_xll.qlIndexFixing(ONIndex6M,I1123,TRUE,_xll.ohTrigger(RecalcTrigger,Trigger6M)),NA())</f>
        <v>1.8413012130373829E-2</v>
      </c>
      <c r="Q1123" s="145">
        <f>IFERROR(_xll.qlIndexFixing(ONIndex1Y,I1123,TRUE,_xll.ohTrigger(RecalcTrigger,Trigger1Y)),NA())</f>
        <v>1.8479728602880385E-2</v>
      </c>
    </row>
    <row r="1124" spans="2:17" x14ac:dyDescent="0.2">
      <c r="B1124" s="39" t="s">
        <v>42</v>
      </c>
      <c r="D1124" s="42">
        <f>_xll.qlCalendarAdvance(Calendar,$D1123,B1124,"f",FALSE)</f>
        <v>47696</v>
      </c>
      <c r="E1124" s="139">
        <f>_xll.qlInterestRateIndexValueDate(IndexON,D1124)</f>
        <v>47696</v>
      </c>
      <c r="F1124" s="155">
        <f>IFERROR(_xll.qlIndexFixing(IndexON,D1124,TRUE,_xll.ohTrigger(RecalcTrigger,TriggerON)),NA())</f>
        <v>1.7744177896616975E-2</v>
      </c>
      <c r="H1124" s="42">
        <f>_xll.qlCalendarAdvance(Calendar,$H1123,B1124,"f",FALSE)</f>
        <v>47696</v>
      </c>
      <c r="I1124" s="139">
        <f>_xll.qlInterestRateIndexValueDate(Index1M,$H1124)</f>
        <v>47700</v>
      </c>
      <c r="J1124" s="144">
        <f>IFERROR(_xll.qlIndexFixing(Index1M,$H1124,TRUE,_xll.ohTrigger(RecalcTrigger,Trigger1M)),NA())</f>
        <v>1.7652500445288478E-2</v>
      </c>
      <c r="K1124" s="44">
        <f>IFERROR(_xll.qlIndexFixing(Index3M,H1124,TRUE,_xll.ohTrigger(RecalcTrigger,Trigger3M)),NA())</f>
        <v>1.8284033279198825E-2</v>
      </c>
      <c r="L1124" s="44">
        <f>IFERROR(_xll.qlIndexFixing(Index6M,$H1124,TRUE,_xll.ohTrigger(RecalcTrigger,Trigger6M)),NA())</f>
        <v>1.8454499402827371E-2</v>
      </c>
      <c r="M1124" s="145">
        <f>IFERROR(_xll.qlIndexFixing(Index1Y,$H1124,TRUE,_xll.ohTrigger(RecalcTrigger,Trigger1Y)),NA())</f>
        <v>1.8523316092853025E-2</v>
      </c>
      <c r="N1124" s="144">
        <f>IFERROR(_xll.qlIndexFixing(ONIndex1M,I1124,TRUE,_xll.ohTrigger(RecalcTrigger,Trigger1M)),NA())</f>
        <v>1.7638255507836931E-2</v>
      </c>
      <c r="O1124" s="44">
        <f>IFERROR(_xll.qlIndexFixing(ONIndex3M,I1124,TRUE,_xll.ohTrigger(RecalcTrigger,Trigger3M)),NA())</f>
        <v>1.8252822000892621E-2</v>
      </c>
      <c r="P1124" s="44">
        <f>IFERROR(_xll.qlIndexFixing(ONIndex6M,I1124,TRUE,_xll.ohTrigger(RecalcTrigger,Trigger6M)),NA())</f>
        <v>1.8410362955334492E-2</v>
      </c>
      <c r="Q1124" s="145">
        <f>IFERROR(_xll.qlIndexFixing(ONIndex1Y,I1124,TRUE,_xll.ohTrigger(RecalcTrigger,Trigger1Y)),NA())</f>
        <v>1.8475490529548111E-2</v>
      </c>
    </row>
    <row r="1125" spans="2:17" x14ac:dyDescent="0.2">
      <c r="B1125" s="39" t="s">
        <v>42</v>
      </c>
      <c r="D1125" s="42">
        <f>_xll.qlCalendarAdvance(Calendar,$D1124,B1125,"f",FALSE)</f>
        <v>47703</v>
      </c>
      <c r="E1125" s="139">
        <f>_xll.qlInterestRateIndexValueDate(IndexON,D1125)</f>
        <v>47703</v>
      </c>
      <c r="F1125" s="155">
        <f>IFERROR(_xll.qlIndexFixing(IndexON,D1125,TRUE,_xll.ohTrigger(RecalcTrigger,TriggerON)),NA())</f>
        <v>1.7743691504330528E-2</v>
      </c>
      <c r="H1125" s="42">
        <f>_xll.qlCalendarAdvance(Calendar,$H1124,B1125,"f",FALSE)</f>
        <v>47703</v>
      </c>
      <c r="I1125" s="139">
        <f>_xll.qlInterestRateIndexValueDate(Index1M,$H1125)</f>
        <v>47707</v>
      </c>
      <c r="J1125" s="144">
        <f>IFERROR(_xll.qlIndexFixing(Index1M,$H1125,TRUE,_xll.ohTrigger(RecalcTrigger,Trigger1M)),NA())</f>
        <v>1.765309337159782E-2</v>
      </c>
      <c r="K1125" s="44">
        <f>IFERROR(_xll.qlIndexFixing(Index3M,H1125,TRUE,_xll.ohTrigger(RecalcTrigger,Trigger3M)),NA())</f>
        <v>1.8282080759278296E-2</v>
      </c>
      <c r="L1125" s="44">
        <f>IFERROR(_xll.qlIndexFixing(Index6M,$H1125,TRUE,_xll.ohTrigger(RecalcTrigger,Trigger6M)),NA())</f>
        <v>1.8450879043365152E-2</v>
      </c>
      <c r="M1125" s="145">
        <f>IFERROR(_xll.qlIndexFixing(Index1Y,$H1125,TRUE,_xll.ohTrigger(RecalcTrigger,Trigger1Y)),NA())</f>
        <v>1.8518182101168422E-2</v>
      </c>
      <c r="N1125" s="144">
        <f>IFERROR(_xll.qlIndexFixing(ONIndex1M,I1125,TRUE,_xll.ohTrigger(RecalcTrigger,Trigger1M)),NA())</f>
        <v>1.7639024112217072E-2</v>
      </c>
      <c r="O1125" s="44">
        <f>IFERROR(_xll.qlIndexFixing(ONIndex3M,I1125,TRUE,_xll.ohTrigger(RecalcTrigger,Trigger3M)),NA())</f>
        <v>1.8251357208525221E-2</v>
      </c>
      <c r="P1125" s="44">
        <f>IFERROR(_xll.qlIndexFixing(ONIndex6M,I1125,TRUE,_xll.ohTrigger(RecalcTrigger,Trigger6M)),NA())</f>
        <v>1.8407643854709832E-2</v>
      </c>
      <c r="Q1125" s="145">
        <f>IFERROR(_xll.qlIndexFixing(ONIndex1Y,I1125,TRUE,_xll.ohTrigger(RecalcTrigger,Trigger1Y)),NA())</f>
        <v>1.847121571200816E-2</v>
      </c>
    </row>
    <row r="1126" spans="2:17" x14ac:dyDescent="0.2">
      <c r="B1126" s="39" t="s">
        <v>42</v>
      </c>
      <c r="D1126" s="42">
        <f>_xll.qlCalendarAdvance(Calendar,$D1125,B1126,"f",FALSE)</f>
        <v>47710</v>
      </c>
      <c r="E1126" s="139">
        <f>_xll.qlInterestRateIndexValueDate(IndexON,D1126)</f>
        <v>47710</v>
      </c>
      <c r="F1126" s="155">
        <f>IFERROR(_xll.qlIndexFixing(IndexON,D1126,TRUE,_xll.ohTrigger(RecalcTrigger,TriggerON)),NA())</f>
        <v>1.7743136569992046E-2</v>
      </c>
      <c r="H1126" s="42">
        <f>_xll.qlCalendarAdvance(Calendar,$H1125,B1126,"f",FALSE)</f>
        <v>47710</v>
      </c>
      <c r="I1126" s="139">
        <f>_xll.qlInterestRateIndexValueDate(Index1M,$H1126)</f>
        <v>47714</v>
      </c>
      <c r="J1126" s="144">
        <f>IFERROR(_xll.qlIndexFixing(Index1M,$H1126,TRUE,_xll.ohTrigger(RecalcTrigger,Trigger1M)),NA())</f>
        <v>1.7653591166105369E-2</v>
      </c>
      <c r="K1126" s="44">
        <f>IFERROR(_xll.qlIndexFixing(Index3M,H1126,TRUE,_xll.ohTrigger(RecalcTrigger,Trigger3M)),NA())</f>
        <v>1.8280051341522711E-2</v>
      </c>
      <c r="L1126" s="44">
        <f>IFERROR(_xll.qlIndexFixing(Index6M,$H1126,TRUE,_xll.ohTrigger(RecalcTrigger,Trigger6M)),NA())</f>
        <v>1.8447191255137753E-2</v>
      </c>
      <c r="M1126" s="145">
        <f>IFERROR(_xll.qlIndexFixing(Index1Y,$H1126,TRUE,_xll.ohTrigger(RecalcTrigger,Trigger1Y)),NA())</f>
        <v>1.8513021431356715E-2</v>
      </c>
      <c r="N1126" s="144">
        <f>IFERROR(_xll.qlIndexFixing(ONIndex1M,I1126,TRUE,_xll.ohTrigger(RecalcTrigger,Trigger1M)),NA())</f>
        <v>1.76396975878923E-2</v>
      </c>
      <c r="O1126" s="44">
        <f>IFERROR(_xll.qlIndexFixing(ONIndex3M,I1126,TRUE,_xll.ohTrigger(RecalcTrigger,Trigger3M)),NA())</f>
        <v>1.8249814616551063E-2</v>
      </c>
      <c r="P1126" s="44">
        <f>IFERROR(_xll.qlIndexFixing(ONIndex6M,I1126,TRUE,_xll.ohTrigger(RecalcTrigger,Trigger6M)),NA())</f>
        <v>1.840485505439915E-2</v>
      </c>
      <c r="Q1126" s="145">
        <f>IFERROR(_xll.qlIndexFixing(ONIndex1Y,I1126,TRUE,_xll.ohTrigger(RecalcTrigger,Trigger1Y)),NA())</f>
        <v>1.8466904544265361E-2</v>
      </c>
    </row>
    <row r="1127" spans="2:17" x14ac:dyDescent="0.2">
      <c r="B1127" s="39" t="s">
        <v>42</v>
      </c>
      <c r="D1127" s="42">
        <f>_xll.qlCalendarAdvance(Calendar,$D1126,B1127,"f",FALSE)</f>
        <v>47717</v>
      </c>
      <c r="E1127" s="139">
        <f>_xll.qlInterestRateIndexValueDate(IndexON,D1127)</f>
        <v>47717</v>
      </c>
      <c r="F1127" s="155">
        <f>IFERROR(_xll.qlIndexFixing(IndexON,D1127,TRUE,_xll.ohTrigger(RecalcTrigger,TriggerON)),NA())</f>
        <v>1.7742513347958067E-2</v>
      </c>
      <c r="H1127" s="42">
        <f>_xll.qlCalendarAdvance(Calendar,$H1126,B1127,"f",FALSE)</f>
        <v>47717</v>
      </c>
      <c r="I1127" s="139">
        <f>_xll.qlInterestRateIndexValueDate(Index1M,$H1127)</f>
        <v>47721</v>
      </c>
      <c r="J1127" s="144">
        <f>IFERROR(_xll.qlIndexFixing(Index1M,$H1127,TRUE,_xll.ohTrigger(RecalcTrigger,Trigger1M)),NA())</f>
        <v>1.7653993902488969E-2</v>
      </c>
      <c r="K1127" s="44">
        <f>IFERROR(_xll.qlIndexFixing(Index3M,H1127,TRUE,_xll.ohTrigger(RecalcTrigger,Trigger3M)),NA())</f>
        <v>1.8277945228864525E-2</v>
      </c>
      <c r="L1127" s="44">
        <f>IFERROR(_xll.qlIndexFixing(Index6M,$H1127,TRUE,_xll.ohTrigger(RecalcTrigger,Trigger6M)),NA())</f>
        <v>1.844343626672711E-2</v>
      </c>
      <c r="M1127" s="145">
        <f>IFERROR(_xll.qlIndexFixing(Index1Y,$H1127,TRUE,_xll.ohTrigger(RecalcTrigger,Trigger1Y)),NA())</f>
        <v>1.850783448540079E-2</v>
      </c>
      <c r="N1127" s="144">
        <f>IFERROR(_xll.qlIndexFixing(ONIndex1M,I1127,TRUE,_xll.ohTrigger(RecalcTrigger,Trigger1M)),NA())</f>
        <v>1.7640276008403788E-2</v>
      </c>
      <c r="O1127" s="44">
        <f>IFERROR(_xll.qlIndexFixing(ONIndex3M,I1127,TRUE,_xll.ohTrigger(RecalcTrigger,Trigger3M)),NA())</f>
        <v>1.8248194426808695E-2</v>
      </c>
      <c r="P1127" s="44">
        <f>IFERROR(_xll.qlIndexFixing(ONIndex6M,I1127,TRUE,_xll.ohTrigger(RecalcTrigger,Trigger6M)),NA())</f>
        <v>1.8401996780701424E-2</v>
      </c>
      <c r="Q1127" s="145">
        <f>IFERROR(_xll.qlIndexFixing(ONIndex1Y,I1127,TRUE,_xll.ohTrigger(RecalcTrigger,Trigger1Y)),NA())</f>
        <v>1.846255742080416E-2</v>
      </c>
    </row>
    <row r="1128" spans="2:17" x14ac:dyDescent="0.2">
      <c r="B1128" s="39" t="s">
        <v>42</v>
      </c>
      <c r="D1128" s="42">
        <f>_xll.qlCalendarAdvance(Calendar,$D1127,B1128,"f",FALSE)</f>
        <v>47724</v>
      </c>
      <c r="E1128" s="139">
        <f>_xll.qlInterestRateIndexValueDate(IndexON,D1128)</f>
        <v>47724</v>
      </c>
      <c r="F1128" s="155">
        <f>IFERROR(_xll.qlIndexFixing(IndexON,D1128,TRUE,_xll.ohTrigger(RecalcTrigger,TriggerON)),NA())</f>
        <v>1.7741822092505188E-2</v>
      </c>
      <c r="H1128" s="42">
        <f>_xll.qlCalendarAdvance(Calendar,$H1127,B1128,"f",FALSE)</f>
        <v>47724</v>
      </c>
      <c r="I1128" s="139">
        <f>_xll.qlInterestRateIndexValueDate(Index1M,$H1128)</f>
        <v>47728</v>
      </c>
      <c r="J1128" s="144">
        <f>IFERROR(_xll.qlIndexFixing(Index1M,$H1128,TRUE,_xll.ohTrigger(RecalcTrigger,Trigger1M)),NA())</f>
        <v>1.7653855089815096E-2</v>
      </c>
      <c r="K1128" s="44">
        <f>IFERROR(_xll.qlIndexFixing(Index3M,H1128,TRUE,_xll.ohTrigger(RecalcTrigger,Trigger3M)),NA())</f>
        <v>1.8275469756891118E-2</v>
      </c>
      <c r="L1128" s="44">
        <f>IFERROR(_xll.qlIndexFixing(Index6M,$H1128,TRUE,_xll.ohTrigger(RecalcTrigger,Trigger6M)),NA())</f>
        <v>1.8439264388480984E-2</v>
      </c>
      <c r="M1128" s="145">
        <f>IFERROR(_xll.qlIndexFixing(Index1Y,$H1128,TRUE,_xll.ohTrigger(RecalcTrigger,Trigger1Y)),NA())</f>
        <v>1.8502621665276959E-2</v>
      </c>
      <c r="N1128" s="144">
        <f>IFERROR(_xll.qlIndexFixing(ONIndex1M,I1128,TRUE,_xll.ohTrigger(RecalcTrigger,Trigger1M)),NA())</f>
        <v>1.7640759447372645E-2</v>
      </c>
      <c r="O1128" s="44">
        <f>IFERROR(_xll.qlIndexFixing(ONIndex3M,I1128,TRUE,_xll.ohTrigger(RecalcTrigger,Trigger3M)),NA())</f>
        <v>1.8246496841136661E-2</v>
      </c>
      <c r="P1128" s="44">
        <f>IFERROR(_xll.qlIndexFixing(ONIndex6M,I1128,TRUE,_xll.ohTrigger(RecalcTrigger,Trigger6M)),NA())</f>
        <v>1.8399069259755763E-2</v>
      </c>
      <c r="Q1128" s="145">
        <f>IFERROR(_xll.qlIndexFixing(ONIndex1Y,I1128,TRUE,_xll.ohTrigger(RecalcTrigger,Trigger1Y)),NA())</f>
        <v>1.8458174735549449E-2</v>
      </c>
    </row>
    <row r="1129" spans="2:17" x14ac:dyDescent="0.2">
      <c r="B1129" s="39" t="s">
        <v>42</v>
      </c>
      <c r="D1129" s="42">
        <f>_xll.qlCalendarAdvance(Calendar,$D1128,B1129,"f",FALSE)</f>
        <v>47731</v>
      </c>
      <c r="E1129" s="139">
        <f>_xll.qlInterestRateIndexValueDate(IndexON,D1129)</f>
        <v>47731</v>
      </c>
      <c r="F1129" s="155">
        <f>IFERROR(_xll.qlIndexFixing(IndexON,D1129,TRUE,_xll.ohTrigger(RecalcTrigger,TriggerON)),NA())</f>
        <v>1.7741063057910011E-2</v>
      </c>
      <c r="H1129" s="42">
        <f>_xll.qlCalendarAdvance(Calendar,$H1128,B1129,"f",FALSE)</f>
        <v>47731</v>
      </c>
      <c r="I1129" s="139">
        <f>_xll.qlInterestRateIndexValueDate(Index1M,$H1129)</f>
        <v>47735</v>
      </c>
      <c r="J1129" s="144">
        <f>IFERROR(_xll.qlIndexFixing(Index1M,$H1129,TRUE,_xll.ohTrigger(RecalcTrigger,Trigger1M)),NA())</f>
        <v>1.7654074693302491E-2</v>
      </c>
      <c r="K1129" s="44">
        <f>IFERROR(_xll.qlIndexFixing(Index3M,H1129,TRUE,_xll.ohTrigger(RecalcTrigger,Trigger3M)),NA())</f>
        <v>1.8273216388283806E-2</v>
      </c>
      <c r="L1129" s="44">
        <f>IFERROR(_xll.qlIndexFixing(Index6M,$H1129,TRUE,_xll.ohTrigger(RecalcTrigger,Trigger6M)),NA())</f>
        <v>1.8435385459560503E-2</v>
      </c>
      <c r="M1129" s="145">
        <f>IFERROR(_xll.qlIndexFixing(Index1Y,$H1129,TRUE,_xll.ohTrigger(RecalcTrigger,Trigger1Y)),NA())</f>
        <v>1.8497383372955627E-2</v>
      </c>
      <c r="N1129" s="144">
        <f>IFERROR(_xll.qlIndexFixing(ONIndex1M,I1129,TRUE,_xll.ohTrigger(RecalcTrigger,Trigger1M)),NA())</f>
        <v>1.7641147978260108E-2</v>
      </c>
      <c r="O1129" s="44">
        <f>IFERROR(_xll.qlIndexFixing(ONIndex3M,I1129,TRUE,_xll.ohTrigger(RecalcTrigger,Trigger3M)),NA())</f>
        <v>1.824472206153338E-2</v>
      </c>
      <c r="P1129" s="44">
        <f>IFERROR(_xll.qlIndexFixing(ONIndex6M,I1129,TRUE,_xll.ohTrigger(RecalcTrigger,Trigger6M)),NA())</f>
        <v>1.8396072717221656E-2</v>
      </c>
      <c r="Q1129" s="145">
        <f>IFERROR(_xll.qlIndexFixing(ONIndex1Y,I1129,TRUE,_xll.ohTrigger(RecalcTrigger,Trigger1Y)),NA())</f>
        <v>1.84537568828258E-2</v>
      </c>
    </row>
    <row r="1130" spans="2:17" x14ac:dyDescent="0.2">
      <c r="B1130" s="39" t="s">
        <v>42</v>
      </c>
      <c r="D1130" s="42">
        <f>_xll.qlCalendarAdvance(Calendar,$D1129,B1130,"f",FALSE)</f>
        <v>47738</v>
      </c>
      <c r="E1130" s="139">
        <f>_xll.qlInterestRateIndexValueDate(IndexON,D1130)</f>
        <v>47738</v>
      </c>
      <c r="F1130" s="155">
        <f>IFERROR(_xll.qlIndexFixing(IndexON,D1130,TRUE,_xll.ohTrigger(RecalcTrigger,TriggerON)),NA())</f>
        <v>1.7740236498529072E-2</v>
      </c>
      <c r="H1130" s="42">
        <f>_xll.qlCalendarAdvance(Calendar,$H1129,B1130,"f",FALSE)</f>
        <v>47738</v>
      </c>
      <c r="I1130" s="139">
        <f>_xll.qlInterestRateIndexValueDate(Index1M,$H1130)</f>
        <v>47742</v>
      </c>
      <c r="J1130" s="144">
        <f>IFERROR(_xll.qlIndexFixing(Index1M,$H1130,TRUE,_xll.ohTrigger(RecalcTrigger,Trigger1M)),NA())</f>
        <v>1.7654199459097519E-2</v>
      </c>
      <c r="K1130" s="44">
        <f>IFERROR(_xll.qlIndexFixing(Index3M,H1130,TRUE,_xll.ohTrigger(RecalcTrigger,Trigger3M)),NA())</f>
        <v>1.8270886922936155E-2</v>
      </c>
      <c r="L1130" s="44">
        <f>IFERROR(_xll.qlIndexFixing(Index6M,$H1130,TRUE,_xll.ohTrigger(RecalcTrigger,Trigger6M)),NA())</f>
        <v>1.8431439990276469E-2</v>
      </c>
      <c r="M1130" s="145">
        <f>IFERROR(_xll.qlIndexFixing(Index1Y,$H1130,TRUE,_xll.ohTrigger(RecalcTrigger,Trigger1Y)),NA())</f>
        <v>1.8492120010400404E-2</v>
      </c>
      <c r="N1130" s="144">
        <f>IFERROR(_xll.qlIndexFixing(ONIndex1M,I1130,TRUE,_xll.ohTrigger(RecalcTrigger,Trigger1M)),NA())</f>
        <v>1.7641441674767222E-2</v>
      </c>
      <c r="O1130" s="44">
        <f>IFERROR(_xll.qlIndexFixing(ONIndex3M,I1130,TRUE,_xll.ohTrigger(RecalcTrigger,Trigger3M)),NA())</f>
        <v>1.8242870289757462E-2</v>
      </c>
      <c r="P1130" s="44">
        <f>IFERROR(_xll.qlIndexFixing(ONIndex6M,I1130,TRUE,_xll.ohTrigger(RecalcTrigger,Trigger6M)),NA())</f>
        <v>1.8393007379637893E-2</v>
      </c>
      <c r="Q1130" s="145">
        <f>IFERROR(_xll.qlIndexFixing(ONIndex1Y,I1130,TRUE,_xll.ohTrigger(RecalcTrigger,Trigger1Y)),NA())</f>
        <v>1.8449304256797916E-2</v>
      </c>
    </row>
    <row r="1131" spans="2:17" x14ac:dyDescent="0.2">
      <c r="B1131" s="39" t="s">
        <v>42</v>
      </c>
      <c r="D1131" s="42">
        <f>_xll.qlCalendarAdvance(Calendar,$D1130,B1131,"f",FALSE)</f>
        <v>47745</v>
      </c>
      <c r="E1131" s="139">
        <f>_xll.qlInterestRateIndexValueDate(IndexON,D1131)</f>
        <v>47745</v>
      </c>
      <c r="F1131" s="155">
        <f>IFERROR(_xll.qlIndexFixing(IndexON,D1131,TRUE,_xll.ohTrigger(RecalcTrigger,TriggerON)),NA())</f>
        <v>1.7739342668638969E-2</v>
      </c>
      <c r="H1131" s="42">
        <f>_xll.qlCalendarAdvance(Calendar,$H1130,B1131,"f",FALSE)</f>
        <v>47745</v>
      </c>
      <c r="I1131" s="139">
        <f>_xll.qlInterestRateIndexValueDate(Index1M,$H1131)</f>
        <v>47749</v>
      </c>
      <c r="J1131" s="144">
        <f>IFERROR(_xll.qlIndexFixing(Index1M,$H1131,TRUE,_xll.ohTrigger(RecalcTrigger,Trigger1M)),NA())</f>
        <v>1.7654229460882576E-2</v>
      </c>
      <c r="K1131" s="44">
        <f>IFERROR(_xll.qlIndexFixing(Index3M,H1131,TRUE,_xll.ohTrigger(RecalcTrigger,Trigger3M)),NA())</f>
        <v>1.8268481563784737E-2</v>
      </c>
      <c r="L1131" s="44">
        <f>IFERROR(_xll.qlIndexFixing(Index6M,$H1131,TRUE,_xll.ohTrigger(RecalcTrigger,Trigger6M)),NA())</f>
        <v>1.8427428209201655E-2</v>
      </c>
      <c r="M1131" s="145">
        <f>IFERROR(_xll.qlIndexFixing(Index1Y,$H1131,TRUE,_xll.ohTrigger(RecalcTrigger,Trigger1Y)),NA())</f>
        <v>1.8486831979568775E-2</v>
      </c>
      <c r="N1131" s="144">
        <f>IFERROR(_xll.qlIndexFixing(ONIndex1M,I1131,TRUE,_xll.ohTrigger(RecalcTrigger,Trigger1M)),NA())</f>
        <v>1.7641640610515097E-2</v>
      </c>
      <c r="O1131" s="44">
        <f>IFERROR(_xll.qlIndexFixing(ONIndex3M,I1131,TRUE,_xll.ohTrigger(RecalcTrigger,Trigger3M)),NA())</f>
        <v>1.8240941727647453E-2</v>
      </c>
      <c r="P1131" s="44">
        <f>IFERROR(_xll.qlIndexFixing(ONIndex6M,I1131,TRUE,_xll.ohTrigger(RecalcTrigger,Trigger6M)),NA())</f>
        <v>1.8389873472823837E-2</v>
      </c>
      <c r="Q1131" s="145">
        <f>IFERROR(_xll.qlIndexFixing(ONIndex1Y,I1131,TRUE,_xll.ohTrigger(RecalcTrigger,Trigger1Y)),NA())</f>
        <v>1.8444817251710433E-2</v>
      </c>
    </row>
    <row r="1132" spans="2:17" x14ac:dyDescent="0.2">
      <c r="B1132" s="39" t="s">
        <v>42</v>
      </c>
      <c r="D1132" s="42">
        <f>_xll.qlCalendarAdvance(Calendar,$D1131,B1132,"f",FALSE)</f>
        <v>47752</v>
      </c>
      <c r="E1132" s="139">
        <f>_xll.qlInterestRateIndexValueDate(IndexON,D1132)</f>
        <v>47752</v>
      </c>
      <c r="F1132" s="155">
        <f>IFERROR(_xll.qlIndexFixing(IndexON,D1132,TRUE,_xll.ohTrigger(RecalcTrigger,TriggerON)),NA())</f>
        <v>1.7738381822516303E-2</v>
      </c>
      <c r="H1132" s="42">
        <f>_xll.qlCalendarAdvance(Calendar,$H1131,B1132,"f",FALSE)</f>
        <v>47752</v>
      </c>
      <c r="I1132" s="139">
        <f>_xll.qlInterestRateIndexValueDate(Index1M,$H1132)</f>
        <v>47756</v>
      </c>
      <c r="J1132" s="144">
        <f>IFERROR(_xll.qlIndexFixing(Index1M,$H1132,TRUE,_xll.ohTrigger(RecalcTrigger,Trigger1M)),NA())</f>
        <v>1.7654584291411233E-2</v>
      </c>
      <c r="K1132" s="44">
        <f>IFERROR(_xll.qlIndexFixing(Index3M,H1132,TRUE,_xll.ohTrigger(RecalcTrigger,Trigger3M)),NA())</f>
        <v>1.8266271344931955E-2</v>
      </c>
      <c r="L1132" s="44">
        <f>IFERROR(_xll.qlIndexFixing(Index6M,$H1132,TRUE,_xll.ohTrigger(RecalcTrigger,Trigger6M)),NA())</f>
        <v>1.8423350344916292E-2</v>
      </c>
      <c r="M1132" s="145">
        <f>IFERROR(_xll.qlIndexFixing(Index1Y,$H1132,TRUE,_xll.ohTrigger(RecalcTrigger,Trigger1Y)),NA())</f>
        <v>1.8481519682410994E-2</v>
      </c>
      <c r="N1132" s="144">
        <f>IFERROR(_xll.qlIndexFixing(ONIndex1M,I1132,TRUE,_xll.ohTrigger(RecalcTrigger,Trigger1M)),NA())</f>
        <v>1.7641744858885033E-2</v>
      </c>
      <c r="O1132" s="44">
        <f>IFERROR(_xll.qlIndexFixing(ONIndex3M,I1132,TRUE,_xll.ohTrigger(RecalcTrigger,Trigger3M)),NA())</f>
        <v>1.8238936577281706E-2</v>
      </c>
      <c r="P1132" s="44">
        <f>IFERROR(_xll.qlIndexFixing(ONIndex6M,I1132,TRUE,_xll.ohTrigger(RecalcTrigger,Trigger6M)),NA())</f>
        <v>1.8386671222918594E-2</v>
      </c>
      <c r="Q1132" s="145">
        <f>IFERROR(_xll.qlIndexFixing(ONIndex1Y,I1132,TRUE,_xll.ohTrigger(RecalcTrigger,Trigger1Y)),NA())</f>
        <v>1.8440296261648115E-2</v>
      </c>
    </row>
    <row r="1133" spans="2:17" x14ac:dyDescent="0.2">
      <c r="B1133" s="39" t="s">
        <v>42</v>
      </c>
      <c r="D1133" s="42">
        <f>_xll.qlCalendarAdvance(Calendar,$D1132,B1133,"f",FALSE)</f>
        <v>47759</v>
      </c>
      <c r="E1133" s="139">
        <f>_xll.qlInterestRateIndexValueDate(IndexON,D1133)</f>
        <v>47759</v>
      </c>
      <c r="F1133" s="155">
        <f>IFERROR(_xll.qlIndexFixing(IndexON,D1133,TRUE,_xll.ohTrigger(RecalcTrigger,TriggerON)),NA())</f>
        <v>1.7737354214437673E-2</v>
      </c>
      <c r="H1133" s="42">
        <f>_xll.qlCalendarAdvance(Calendar,$H1132,B1133,"f",FALSE)</f>
        <v>47759</v>
      </c>
      <c r="I1133" s="139">
        <f>_xll.qlInterestRateIndexValueDate(Index1M,$H1133)</f>
        <v>47763</v>
      </c>
      <c r="J1133" s="144">
        <f>IFERROR(_xll.qlIndexFixing(Index1M,$H1133,TRUE,_xll.ohTrigger(RecalcTrigger,Trigger1M)),NA())</f>
        <v>1.765441822640175E-2</v>
      </c>
      <c r="K1133" s="44">
        <f>IFERROR(_xll.qlIndexFixing(Index3M,H1133,TRUE,_xll.ohTrigger(RecalcTrigger,Trigger3M)),NA())</f>
        <v>1.826370932465168E-2</v>
      </c>
      <c r="L1133" s="44">
        <f>IFERROR(_xll.qlIndexFixing(Index6M,$H1133,TRUE,_xll.ohTrigger(RecalcTrigger,Trigger6M)),NA())</f>
        <v>1.8419206626002799E-2</v>
      </c>
      <c r="M1133" s="145">
        <f>IFERROR(_xll.qlIndexFixing(Index1Y,$H1133,TRUE,_xll.ohTrigger(RecalcTrigger,Trigger1Y)),NA())</f>
        <v>1.8476183520871176E-2</v>
      </c>
      <c r="N1133" s="144">
        <f>IFERROR(_xll.qlIndexFixing(ONIndex1M,I1133,TRUE,_xll.ohTrigger(RecalcTrigger,Trigger1M)),NA())</f>
        <v>1.7641754493658013E-2</v>
      </c>
      <c r="O1133" s="44">
        <f>IFERROR(_xll.qlIndexFixing(ONIndex3M,I1133,TRUE,_xll.ohTrigger(RecalcTrigger,Trigger3M)),NA())</f>
        <v>1.8236855040498767E-2</v>
      </c>
      <c r="P1133" s="44">
        <f>IFERROR(_xll.qlIndexFixing(ONIndex6M,I1133,TRUE,_xll.ohTrigger(RecalcTrigger,Trigger6M)),NA())</f>
        <v>1.8383400856141208E-2</v>
      </c>
      <c r="Q1133" s="145">
        <f>IFERROR(_xll.qlIndexFixing(ONIndex1Y,I1133,TRUE,_xll.ohTrigger(RecalcTrigger,Trigger1Y)),NA())</f>
        <v>1.84357416808556E-2</v>
      </c>
    </row>
    <row r="1134" spans="2:17" x14ac:dyDescent="0.2">
      <c r="B1134" s="39" t="s">
        <v>42</v>
      </c>
      <c r="D1134" s="42">
        <f>_xll.qlCalendarAdvance(Calendar,$D1133,B1134,"f",FALSE)</f>
        <v>47766</v>
      </c>
      <c r="E1134" s="139">
        <f>_xll.qlInterestRateIndexValueDate(IndexON,D1134)</f>
        <v>47766</v>
      </c>
      <c r="F1134" s="155">
        <f>IFERROR(_xll.qlIndexFixing(IndexON,D1134,TRUE,_xll.ohTrigger(RecalcTrigger,TriggerON)),NA())</f>
        <v>1.7736260098839551E-2</v>
      </c>
      <c r="H1134" s="42">
        <f>_xll.qlCalendarAdvance(Calendar,$H1133,B1134,"f",FALSE)</f>
        <v>47766</v>
      </c>
      <c r="I1134" s="139">
        <f>_xll.qlInterestRateIndexValueDate(Index1M,$H1134)</f>
        <v>47770</v>
      </c>
      <c r="J1134" s="144">
        <f>IFERROR(_xll.qlIndexFixing(Index1M,$H1134,TRUE,_xll.ohTrigger(RecalcTrigger,Trigger1M)),NA())</f>
        <v>1.7654157619075062E-2</v>
      </c>
      <c r="K1134" s="44">
        <f>IFERROR(_xll.qlIndexFixing(Index3M,H1134,TRUE,_xll.ohTrigger(RecalcTrigger,Trigger3M)),NA())</f>
        <v>1.8261072030103714E-2</v>
      </c>
      <c r="L1134" s="44">
        <f>IFERROR(_xll.qlIndexFixing(Index6M,$H1134,TRUE,_xll.ohTrigger(RecalcTrigger,Trigger6M)),NA())</f>
        <v>1.8415143338707574E-2</v>
      </c>
      <c r="M1134" s="145">
        <f>IFERROR(_xll.qlIndexFixing(Index1Y,$H1134,TRUE,_xll.ohTrigger(RecalcTrigger,Trigger1Y)),NA())</f>
        <v>1.8470823896886226E-2</v>
      </c>
      <c r="N1134" s="144">
        <f>IFERROR(_xll.qlIndexFixing(ONIndex1M,I1134,TRUE,_xll.ohTrigger(RecalcTrigger,Trigger1M)),NA())</f>
        <v>1.7641669588375208E-2</v>
      </c>
      <c r="O1134" s="44">
        <f>IFERROR(_xll.qlIndexFixing(ONIndex3M,I1134,TRUE,_xll.ohTrigger(RecalcTrigger,Trigger3M)),NA())</f>
        <v>1.8234697318977311E-2</v>
      </c>
      <c r="P1134" s="44">
        <f>IFERROR(_xll.qlIndexFixing(ONIndex6M,I1134,TRUE,_xll.ohTrigger(RecalcTrigger,Trigger6M)),NA())</f>
        <v>1.8380062598470914E-2</v>
      </c>
      <c r="Q1134" s="145">
        <f>IFERROR(_xll.qlIndexFixing(ONIndex1Y,I1134,TRUE,_xll.ohTrigger(RecalcTrigger,Trigger1Y)),NA())</f>
        <v>1.8431153903577524E-2</v>
      </c>
    </row>
    <row r="1135" spans="2:17" x14ac:dyDescent="0.2">
      <c r="B1135" s="39" t="s">
        <v>42</v>
      </c>
      <c r="D1135" s="42">
        <f>_xll.qlCalendarAdvance(Calendar,$D1134,B1135,"f",FALSE)</f>
        <v>47773</v>
      </c>
      <c r="E1135" s="139">
        <f>_xll.qlInterestRateIndexValueDate(IndexON,D1135)</f>
        <v>47773</v>
      </c>
      <c r="F1135" s="155">
        <f>IFERROR(_xll.qlIndexFixing(IndexON,D1135,TRUE,_xll.ohTrigger(RecalcTrigger,TriggerON)),NA())</f>
        <v>1.7735099729838666E-2</v>
      </c>
      <c r="H1135" s="42">
        <f>_xll.qlCalendarAdvance(Calendar,$H1134,B1135,"f",FALSE)</f>
        <v>47773</v>
      </c>
      <c r="I1135" s="139">
        <f>_xll.qlInterestRateIndexValueDate(Index1M,$H1135)</f>
        <v>47777</v>
      </c>
      <c r="J1135" s="144">
        <f>IFERROR(_xll.qlIndexFixing(Index1M,$H1135,TRUE,_xll.ohTrigger(RecalcTrigger,Trigger1M)),NA())</f>
        <v>1.7653802543124486E-2</v>
      </c>
      <c r="K1135" s="44">
        <f>IFERROR(_xll.qlIndexFixing(Index3M,H1135,TRUE,_xll.ohTrigger(RecalcTrigger,Trigger3M)),NA())</f>
        <v>1.8258359664250927E-2</v>
      </c>
      <c r="L1135" s="44">
        <f>IFERROR(_xll.qlIndexFixing(Index6M,$H1135,TRUE,_xll.ohTrigger(RecalcTrigger,Trigger6M)),NA())</f>
        <v>1.8410722538650583E-2</v>
      </c>
      <c r="M1135" s="145">
        <f>IFERROR(_xll.qlIndexFixing(Index1Y,$H1135,TRUE,_xll.ohTrigger(RecalcTrigger,Trigger1Y)),NA())</f>
        <v>1.8465441212386895E-2</v>
      </c>
      <c r="N1135" s="144">
        <f>IFERROR(_xll.qlIndexFixing(ONIndex1M,I1135,TRUE,_xll.ohTrigger(RecalcTrigger,Trigger1M)),NA())</f>
        <v>1.7641490216497857E-2</v>
      </c>
      <c r="O1135" s="44">
        <f>IFERROR(_xll.qlIndexFixing(ONIndex3M,I1135,TRUE,_xll.ohTrigger(RecalcTrigger,Trigger3M)),NA())</f>
        <v>1.8232463614795691E-2</v>
      </c>
      <c r="P1135" s="44">
        <f>IFERROR(_xll.qlIndexFixing(ONIndex6M,I1135,TRUE,_xll.ohTrigger(RecalcTrigger,Trigger6M)),NA())</f>
        <v>1.8376656675966885E-2</v>
      </c>
      <c r="Q1135" s="145">
        <f>IFERROR(_xll.qlIndexFixing(ONIndex1Y,I1135,TRUE,_xll.ohTrigger(RecalcTrigger,Trigger1Y)),NA())</f>
        <v>1.8426533323978589E-2</v>
      </c>
    </row>
    <row r="1136" spans="2:17" x14ac:dyDescent="0.2">
      <c r="B1136" s="39" t="s">
        <v>42</v>
      </c>
      <c r="D1136" s="42">
        <f>_xll.qlCalendarAdvance(Calendar,$D1135,B1136,"f",FALSE)</f>
        <v>47780</v>
      </c>
      <c r="E1136" s="139">
        <f>_xll.qlInterestRateIndexValueDate(IndexON,D1136)</f>
        <v>47780</v>
      </c>
      <c r="F1136" s="155">
        <f>IFERROR(_xll.qlIndexFixing(IndexON,D1136,TRUE,_xll.ohTrigger(RecalcTrigger,TriggerON)),NA())</f>
        <v>1.7733873361951424E-2</v>
      </c>
      <c r="H1136" s="42">
        <f>_xll.qlCalendarAdvance(Calendar,$H1135,B1136,"f",FALSE)</f>
        <v>47780</v>
      </c>
      <c r="I1136" s="139">
        <f>_xll.qlInterestRateIndexValueDate(Index1M,$H1136)</f>
        <v>47784</v>
      </c>
      <c r="J1136" s="144">
        <f>IFERROR(_xll.qlIndexFixing(Index1M,$H1136,TRUE,_xll.ohTrigger(RecalcTrigger,Trigger1M)),NA())</f>
        <v>1.7653353072248482E-2</v>
      </c>
      <c r="K1136" s="44">
        <f>IFERROR(_xll.qlIndexFixing(Index3M,H1136,TRUE,_xll.ohTrigger(RecalcTrigger,Trigger3M)),NA())</f>
        <v>1.825557243006139E-2</v>
      </c>
      <c r="L1136" s="44">
        <f>IFERROR(_xll.qlIndexFixing(Index6M,$H1136,TRUE,_xll.ohTrigger(RecalcTrigger,Trigger6M)),NA())</f>
        <v>1.8406382627401307E-2</v>
      </c>
      <c r="M1136" s="145">
        <f>IFERROR(_xll.qlIndexFixing(Index1Y,$H1136,TRUE,_xll.ohTrigger(RecalcTrigger,Trigger1Y)),NA())</f>
        <v>1.8460035869295417E-2</v>
      </c>
      <c r="N1136" s="144">
        <f>IFERROR(_xll.qlIndexFixing(ONIndex1M,I1136,TRUE,_xll.ohTrigger(RecalcTrigger,Trigger1M)),NA())</f>
        <v>1.7641216451727004E-2</v>
      </c>
      <c r="O1136" s="44">
        <f>IFERROR(_xll.qlIndexFixing(ONIndex3M,I1136,TRUE,_xll.ohTrigger(RecalcTrigger,Trigger3M)),NA())</f>
        <v>1.8230154129792453E-2</v>
      </c>
      <c r="P1136" s="44">
        <f>IFERROR(_xll.qlIndexFixing(ONIndex6M,I1136,TRUE,_xll.ohTrigger(RecalcTrigger,Trigger6M)),NA())</f>
        <v>1.8373183314768227E-2</v>
      </c>
      <c r="Q1136" s="145">
        <f>IFERROR(_xll.qlIndexFixing(ONIndex1Y,I1136,TRUE,_xll.ohTrigger(RecalcTrigger,Trigger1Y)),NA())</f>
        <v>1.8421880336303431E-2</v>
      </c>
    </row>
    <row r="1137" spans="2:17" x14ac:dyDescent="0.2">
      <c r="B1137" s="39" t="s">
        <v>42</v>
      </c>
      <c r="D1137" s="42">
        <f>_xll.qlCalendarAdvance(Calendar,$D1136,B1137,"f",FALSE)</f>
        <v>47787</v>
      </c>
      <c r="E1137" s="139">
        <f>_xll.qlInterestRateIndexValueDate(IndexON,D1137)</f>
        <v>47787</v>
      </c>
      <c r="F1137" s="155">
        <f>IFERROR(_xll.qlIndexFixing(IndexON,D1137,TRUE,_xll.ohTrigger(RecalcTrigger,TriggerON)),NA())</f>
        <v>1.7732581249374491E-2</v>
      </c>
      <c r="H1137" s="42">
        <f>_xll.qlCalendarAdvance(Calendar,$H1136,B1137,"f",FALSE)</f>
        <v>47787</v>
      </c>
      <c r="I1137" s="139">
        <f>_xll.qlInterestRateIndexValueDate(Index1M,$H1137)</f>
        <v>47791</v>
      </c>
      <c r="J1137" s="144">
        <f>IFERROR(_xll.qlIndexFixing(Index1M,$H1137,TRUE,_xll.ohTrigger(RecalcTrigger,Trigger1M)),NA())</f>
        <v>1.7652423553858654E-2</v>
      </c>
      <c r="K1137" s="44">
        <f>IFERROR(_xll.qlIndexFixing(Index3M,H1137,TRUE,_xll.ohTrigger(RecalcTrigger,Trigger3M)),NA())</f>
        <v>1.8252710530503181E-2</v>
      </c>
      <c r="L1137" s="44">
        <f>IFERROR(_xll.qlIndexFixing(Index6M,$H1137,TRUE,_xll.ohTrigger(RecalcTrigger,Trigger6M)),NA())</f>
        <v>1.8401977775904129E-2</v>
      </c>
      <c r="M1137" s="145">
        <f>IFERROR(_xll.qlIndexFixing(Index1Y,$H1137,TRUE,_xll.ohTrigger(RecalcTrigger,Trigger1Y)),NA())</f>
        <v>1.8454608269528966E-2</v>
      </c>
      <c r="N1137" s="144">
        <f>IFERROR(_xll.qlIndexFixing(ONIndex1M,I1137,TRUE,_xll.ohTrigger(RecalcTrigger,Trigger1M)),NA())</f>
        <v>1.7640848367683759E-2</v>
      </c>
      <c r="O1137" s="44">
        <f>IFERROR(_xll.qlIndexFixing(ONIndex3M,I1137,TRUE,_xll.ohTrigger(RecalcTrigger,Trigger3M)),NA())</f>
        <v>1.8227769065806143E-2</v>
      </c>
      <c r="P1137" s="44">
        <f>IFERROR(_xll.qlIndexFixing(ONIndex6M,I1137,TRUE,_xll.ohTrigger(RecalcTrigger,Trigger6M)),NA())</f>
        <v>1.8369642740934111E-2</v>
      </c>
      <c r="Q1137" s="145">
        <f>IFERROR(_xll.qlIndexFixing(ONIndex1Y,I1137,TRUE,_xll.ohTrigger(RecalcTrigger,Trigger1Y)),NA())</f>
        <v>1.8417195334716752E-2</v>
      </c>
    </row>
    <row r="1138" spans="2:17" x14ac:dyDescent="0.2">
      <c r="B1138" s="39" t="s">
        <v>42</v>
      </c>
      <c r="D1138" s="42">
        <f>_xll.qlCalendarAdvance(Calendar,$D1137,B1138,"f",FALSE)</f>
        <v>47794</v>
      </c>
      <c r="E1138" s="139">
        <f>_xll.qlInterestRateIndexValueDate(IndexON,D1138)</f>
        <v>47794</v>
      </c>
      <c r="F1138" s="155">
        <f>IFERROR(_xll.qlIndexFixing(IndexON,D1138,TRUE,_xll.ohTrigger(RecalcTrigger,TriggerON)),NA())</f>
        <v>1.7731223646304528E-2</v>
      </c>
      <c r="H1138" s="42">
        <f>_xll.qlCalendarAdvance(Calendar,$H1137,B1138,"f",FALSE)</f>
        <v>47794</v>
      </c>
      <c r="I1138" s="139">
        <f>_xll.qlInterestRateIndexValueDate(Index1M,$H1138)</f>
        <v>47798</v>
      </c>
      <c r="J1138" s="144">
        <f>IFERROR(_xll.qlIndexFixing(Index1M,$H1138,TRUE,_xll.ohTrigger(RecalcTrigger,Trigger1M)),NA())</f>
        <v>1.7651792270864775E-2</v>
      </c>
      <c r="K1138" s="44">
        <f>IFERROR(_xll.qlIndexFixing(Index3M,H1138,TRUE,_xll.ohTrigger(RecalcTrigger,Trigger3M)),NA())</f>
        <v>1.8249774168553938E-2</v>
      </c>
      <c r="L1138" s="44">
        <f>IFERROR(_xll.qlIndexFixing(Index6M,$H1138,TRUE,_xll.ohTrigger(RecalcTrigger,Trigger6M)),NA())</f>
        <v>1.8397508212765628E-2</v>
      </c>
      <c r="M1138" s="145">
        <f>IFERROR(_xll.qlIndexFixing(Index1Y,$H1138,TRUE,_xll.ohTrigger(RecalcTrigger,Trigger1Y)),NA())</f>
        <v>1.8449158814995755E-2</v>
      </c>
      <c r="N1138" s="144">
        <f>IFERROR(_xll.qlIndexFixing(ONIndex1M,I1138,TRUE,_xll.ohTrigger(RecalcTrigger,Trigger1M)),NA())</f>
        <v>1.7640386037749423E-2</v>
      </c>
      <c r="O1138" s="44">
        <f>IFERROR(_xll.qlIndexFixing(ONIndex3M,I1138,TRUE,_xll.ohTrigger(RecalcTrigger,Trigger3M)),NA())</f>
        <v>1.8225308624755243E-2</v>
      </c>
      <c r="P1138" s="44">
        <f>IFERROR(_xll.qlIndexFixing(ONIndex6M,I1138,TRUE,_xll.ohTrigger(RecalcTrigger,Trigger6M)),NA())</f>
        <v>1.8366035180683582E-2</v>
      </c>
      <c r="Q1138" s="145">
        <f>IFERROR(_xll.qlIndexFixing(ONIndex1Y,I1138,TRUE,_xll.ohTrigger(RecalcTrigger,Trigger1Y)),NA())</f>
        <v>1.8412478713303315E-2</v>
      </c>
    </row>
    <row r="1139" spans="2:17" x14ac:dyDescent="0.2">
      <c r="B1139" s="39" t="s">
        <v>42</v>
      </c>
      <c r="D1139" s="42">
        <f>_xll.qlCalendarAdvance(Calendar,$D1138,B1139,"f",FALSE)</f>
        <v>47801</v>
      </c>
      <c r="E1139" s="139">
        <f>_xll.qlInterestRateIndexValueDate(IndexON,D1139)</f>
        <v>47801</v>
      </c>
      <c r="F1139" s="155">
        <f>IFERROR(_xll.qlIndexFixing(IndexON,D1139,TRUE,_xll.ohTrigger(RecalcTrigger,TriggerON)),NA())</f>
        <v>1.7729800807178009E-2</v>
      </c>
      <c r="H1139" s="42">
        <f>_xll.qlCalendarAdvance(Calendar,$H1138,B1139,"f",FALSE)</f>
        <v>47801</v>
      </c>
      <c r="I1139" s="139">
        <f>_xll.qlInterestRateIndexValueDate(Index1M,$H1139)</f>
        <v>47805</v>
      </c>
      <c r="J1139" s="144">
        <f>IFERROR(_xll.qlIndexFixing(Index1M,$H1139,TRUE,_xll.ohTrigger(RecalcTrigger,Trigger1M)),NA())</f>
        <v>1.7651066813402672E-2</v>
      </c>
      <c r="K1139" s="44">
        <f>IFERROR(_xll.qlIndexFixing(Index3M,H1139,TRUE,_xll.ohTrigger(RecalcTrigger,Trigger3M)),NA())</f>
        <v>1.8246763547188689E-2</v>
      </c>
      <c r="L1139" s="44">
        <f>IFERROR(_xll.qlIndexFixing(Index6M,$H1139,TRUE,_xll.ohTrigger(RecalcTrigger,Trigger6M)),NA())</f>
        <v>1.8392974166595469E-2</v>
      </c>
      <c r="M1139" s="145">
        <f>IFERROR(_xll.qlIndexFixing(Index1Y,$H1139,TRUE,_xll.ohTrigger(RecalcTrigger,Trigger1Y)),NA())</f>
        <v>1.8443687907597633E-2</v>
      </c>
      <c r="N1139" s="144">
        <f>IFERROR(_xll.qlIndexFixing(ONIndex1M,I1139,TRUE,_xll.ohTrigger(RecalcTrigger,Trigger1M)),NA())</f>
        <v>1.7639829535784912E-2</v>
      </c>
      <c r="O1139" s="44">
        <f>IFERROR(_xll.qlIndexFixing(ONIndex3M,I1139,TRUE,_xll.ohTrigger(RecalcTrigger,Trigger3M)),NA())</f>
        <v>1.8222773008478299E-2</v>
      </c>
      <c r="P1139" s="44">
        <f>IFERROR(_xll.qlIndexFixing(ONIndex6M,I1139,TRUE,_xll.ohTrigger(RecalcTrigger,Trigger6M)),NA())</f>
        <v>1.8362360859915938E-2</v>
      </c>
      <c r="Q1139" s="145">
        <f>IFERROR(_xll.qlIndexFixing(ONIndex1Y,I1139,TRUE,_xll.ohTrigger(RecalcTrigger,Trigger1Y)),NA())</f>
        <v>1.8407730866467631E-2</v>
      </c>
    </row>
    <row r="1140" spans="2:17" x14ac:dyDescent="0.2">
      <c r="B1140" s="39" t="s">
        <v>42</v>
      </c>
      <c r="D1140" s="42">
        <f>_xll.qlCalendarAdvance(Calendar,$D1139,B1140,"f",FALSE)</f>
        <v>47808</v>
      </c>
      <c r="E1140" s="139">
        <f>_xll.qlInterestRateIndexValueDate(IndexON,D1140)</f>
        <v>47808</v>
      </c>
      <c r="F1140" s="155">
        <f>IFERROR(_xll.qlIndexFixing(IndexON,D1140,TRUE,_xll.ohTrigger(RecalcTrigger,TriggerON)),NA())</f>
        <v>1.7728312986271533E-2</v>
      </c>
      <c r="H1140" s="42">
        <f>_xll.qlCalendarAdvance(Calendar,$H1139,B1140,"f",FALSE)</f>
        <v>47808</v>
      </c>
      <c r="I1140" s="139">
        <f>_xll.qlInterestRateIndexValueDate(Index1M,$H1140)</f>
        <v>47812</v>
      </c>
      <c r="J1140" s="144">
        <f>IFERROR(_xll.qlIndexFixing(Index1M,$H1140,TRUE,_xll.ohTrigger(RecalcTrigger,Trigger1M)),NA())</f>
        <v>1.76509775403344E-2</v>
      </c>
      <c r="K1140" s="44">
        <f>IFERROR(_xll.qlIndexFixing(Index3M,H1140,TRUE,_xll.ohTrigger(RecalcTrigger,Trigger3M)),NA())</f>
        <v>1.8243678869392016E-2</v>
      </c>
      <c r="L1140" s="44">
        <f>IFERROR(_xll.qlIndexFixing(Index6M,$H1140,TRUE,_xll.ohTrigger(RecalcTrigger,Trigger6M)),NA())</f>
        <v>1.8388375866007695E-2</v>
      </c>
      <c r="M1140" s="145">
        <f>IFERROR(_xll.qlIndexFixing(Index1Y,$H1140,TRUE,_xll.ohTrigger(RecalcTrigger,Trigger1Y)),NA())</f>
        <v>1.8438195949229009E-2</v>
      </c>
      <c r="N1140" s="144">
        <f>IFERROR(_xll.qlIndexFixing(ONIndex1M,I1140,TRUE,_xll.ohTrigger(RecalcTrigger,Trigger1M)),NA())</f>
        <v>1.7639178935091593E-2</v>
      </c>
      <c r="O1140" s="44">
        <f>IFERROR(_xll.qlIndexFixing(ONIndex3M,I1140,TRUE,_xll.ohTrigger(RecalcTrigger,Trigger3M)),NA())</f>
        <v>1.8220162418893793E-2</v>
      </c>
      <c r="P1140" s="44">
        <f>IFERROR(_xll.qlIndexFixing(ONIndex6M,I1140,TRUE,_xll.ohTrigger(RecalcTrigger,Trigger6M)),NA())</f>
        <v>1.8358620004770287E-2</v>
      </c>
      <c r="Q1140" s="145">
        <f>IFERROR(_xll.qlIndexFixing(ONIndex1Y,I1140,TRUE,_xll.ohTrigger(RecalcTrigger,Trigger1Y)),NA())</f>
        <v>1.8402952188214527E-2</v>
      </c>
    </row>
    <row r="1141" spans="2:17" x14ac:dyDescent="0.2">
      <c r="B1141" s="39" t="s">
        <v>42</v>
      </c>
      <c r="D1141" s="42">
        <f>_xll.qlCalendarAdvance(Calendar,$D1140,B1141,"f",FALSE)</f>
        <v>47815</v>
      </c>
      <c r="E1141" s="139">
        <f>_xll.qlInterestRateIndexValueDate(IndexON,D1141)</f>
        <v>47815</v>
      </c>
      <c r="F1141" s="155">
        <f>IFERROR(_xll.qlIndexFixing(IndexON,D1141,TRUE,_xll.ohTrigger(RecalcTrigger,TriggerON)),NA())</f>
        <v>1.7726760437861699E-2</v>
      </c>
      <c r="H1141" s="42">
        <f>_xll.qlCalendarAdvance(Calendar,$H1140,B1141,"f",FALSE)</f>
        <v>47815</v>
      </c>
      <c r="I1141" s="139">
        <f>_xll.qlInterestRateIndexValueDate(Index1M,$H1141)</f>
        <v>47819</v>
      </c>
      <c r="J1141" s="144">
        <f>IFERROR(_xll.qlIndexFixing(Index1M,$H1141,TRUE,_xll.ohTrigger(RecalcTrigger,Trigger1M)),NA())</f>
        <v>1.7649692373577837E-2</v>
      </c>
      <c r="K1141" s="44">
        <f>IFERROR(_xll.qlIndexFixing(Index3M,H1141,TRUE,_xll.ohTrigger(RecalcTrigger,Trigger3M)),NA())</f>
        <v>1.8240298461655771E-2</v>
      </c>
      <c r="L1141" s="44">
        <f>IFERROR(_xll.qlIndexFixing(Index6M,$H1141,TRUE,_xll.ohTrigger(RecalcTrigger,Trigger6M)),NA())</f>
        <v>1.8383713539622076E-2</v>
      </c>
      <c r="M1141" s="145">
        <f>IFERROR(_xll.qlIndexFixing(Index1Y,$H1141,TRUE,_xll.ohTrigger(RecalcTrigger,Trigger1Y)),NA())</f>
        <v>1.8432683341776408E-2</v>
      </c>
      <c r="N1141" s="144">
        <f>IFERROR(_xll.qlIndexFixing(ONIndex1M,I1141,TRUE,_xll.ohTrigger(RecalcTrigger,Trigger1M)),NA())</f>
        <v>1.763843430937051E-2</v>
      </c>
      <c r="O1141" s="44">
        <f>IFERROR(_xll.qlIndexFixing(ONIndex3M,I1141,TRUE,_xll.ohTrigger(RecalcTrigger,Trigger3M)),NA())</f>
        <v>1.8217477058000142E-2</v>
      </c>
      <c r="P1141" s="44">
        <f>IFERROR(_xll.qlIndexFixing(ONIndex6M,I1141,TRUE,_xll.ohTrigger(RecalcTrigger,Trigger6M)),NA())</f>
        <v>1.8354812841305801E-2</v>
      </c>
      <c r="Q1141" s="145">
        <f>IFERROR(_xll.qlIndexFixing(ONIndex1Y,I1141,TRUE,_xll.ohTrigger(RecalcTrigger,Trigger1Y)),NA())</f>
        <v>1.8398143072868578E-2</v>
      </c>
    </row>
    <row r="1142" spans="2:17" x14ac:dyDescent="0.2">
      <c r="B1142" s="39" t="s">
        <v>42</v>
      </c>
      <c r="D1142" s="42">
        <f>_xll.qlCalendarAdvance(Calendar,$D1141,B1142,"f",FALSE)</f>
        <v>47822</v>
      </c>
      <c r="E1142" s="139">
        <f>_xll.qlInterestRateIndexValueDate(IndexON,D1142)</f>
        <v>47822</v>
      </c>
      <c r="F1142" s="155">
        <f>IFERROR(_xll.qlIndexFixing(IndexON,D1142,TRUE,_xll.ohTrigger(RecalcTrigger,TriggerON)),NA())</f>
        <v>1.7725143416305045E-2</v>
      </c>
      <c r="H1142" s="42">
        <f>_xll.qlCalendarAdvance(Calendar,$H1141,B1142,"f",FALSE)</f>
        <v>47822</v>
      </c>
      <c r="I1142" s="139">
        <f>_xll.qlInterestRateIndexValueDate(Index1M,$H1142)</f>
        <v>47826</v>
      </c>
      <c r="J1142" s="144">
        <f>IFERROR(_xll.qlIndexFixing(Index1M,$H1142,TRUE,_xll.ohTrigger(RecalcTrigger,Trigger1M)),NA())</f>
        <v>1.7648678080935704E-2</v>
      </c>
      <c r="K1142" s="44">
        <f>IFERROR(_xll.qlIndexFixing(Index3M,H1142,TRUE,_xll.ohTrigger(RecalcTrigger,Trigger3M)),NA())</f>
        <v>1.8237071665504173E-2</v>
      </c>
      <c r="L1142" s="44">
        <f>IFERROR(_xll.qlIndexFixing(Index6M,$H1142,TRUE,_xll.ohTrigger(RecalcTrigger,Trigger6M)),NA())</f>
        <v>1.8378987416060557E-2</v>
      </c>
      <c r="M1142" s="145">
        <f>IFERROR(_xll.qlIndexFixing(Index1Y,$H1142,TRUE,_xll.ohTrigger(RecalcTrigger,Trigger1Y)),NA())</f>
        <v>1.8427150487119567E-2</v>
      </c>
      <c r="N1142" s="144">
        <f>IFERROR(_xll.qlIndexFixing(ONIndex1M,I1142,TRUE,_xll.ohTrigger(RecalcTrigger,Trigger1M)),NA())</f>
        <v>1.7637595732242772E-2</v>
      </c>
      <c r="O1142" s="44">
        <f>IFERROR(_xll.qlIndexFixing(ONIndex3M,I1142,TRUE,_xll.ohTrigger(RecalcTrigger,Trigger3M)),NA())</f>
        <v>1.8214717127396085E-2</v>
      </c>
      <c r="P1142" s="44">
        <f>IFERROR(_xll.qlIndexFixing(ONIndex6M,I1142,TRUE,_xll.ohTrigger(RecalcTrigger,Trigger6M)),NA())</f>
        <v>1.8350939595741522E-2</v>
      </c>
      <c r="Q1142" s="145">
        <f>IFERROR(_xll.qlIndexFixing(ONIndex1Y,I1142,TRUE,_xll.ohTrigger(RecalcTrigger,Trigger1Y)),NA())</f>
        <v>1.8393303914514547E-2</v>
      </c>
    </row>
    <row r="1143" spans="2:17" x14ac:dyDescent="0.2">
      <c r="B1143" s="39" t="s">
        <v>42</v>
      </c>
      <c r="D1143" s="42">
        <f>_xll.qlCalendarAdvance(Calendar,$D1142,B1143,"f",FALSE)</f>
        <v>47829</v>
      </c>
      <c r="E1143" s="139">
        <f>_xll.qlInterestRateIndexValueDate(IndexON,D1143)</f>
        <v>47829</v>
      </c>
      <c r="F1143" s="155">
        <f>IFERROR(_xll.qlIndexFixing(IndexON,D1143,TRUE,_xll.ohTrigger(RecalcTrigger,TriggerON)),NA())</f>
        <v>1.7723462175878169E-2</v>
      </c>
      <c r="H1143" s="42">
        <f>_xll.qlCalendarAdvance(Calendar,$H1142,B1143,"f",FALSE)</f>
        <v>47829</v>
      </c>
      <c r="I1143" s="139">
        <f>_xll.qlInterestRateIndexValueDate(Index1M,$H1143)</f>
        <v>47833</v>
      </c>
      <c r="J1143" s="144">
        <f>IFERROR(_xll.qlIndexFixing(Index1M,$H1143,TRUE,_xll.ohTrigger(RecalcTrigger,Trigger1M)),NA())</f>
        <v>1.7647569909316718E-2</v>
      </c>
      <c r="K1143" s="44">
        <f>IFERROR(_xll.qlIndexFixing(Index3M,H1143,TRUE,_xll.ohTrigger(RecalcTrigger,Trigger3M)),NA())</f>
        <v>1.8233771411070483E-2</v>
      </c>
      <c r="L1143" s="44">
        <f>IFERROR(_xll.qlIndexFixing(Index6M,$H1143,TRUE,_xll.ohTrigger(RecalcTrigger,Trigger6M)),NA())</f>
        <v>1.8374197723949059E-2</v>
      </c>
      <c r="M1143" s="145">
        <f>IFERROR(_xll.qlIndexFixing(Index1Y,$H1143,TRUE,_xll.ohTrigger(RecalcTrigger,Trigger1Y)),NA())</f>
        <v>1.8421597787130112E-2</v>
      </c>
      <c r="N1143" s="144">
        <f>IFERROR(_xll.qlIndexFixing(ONIndex1M,I1143,TRUE,_xll.ohTrigger(RecalcTrigger,Trigger1M)),NA())</f>
        <v>1.7636663277249554E-2</v>
      </c>
      <c r="O1143" s="44">
        <f>IFERROR(_xll.qlIndexFixing(ONIndex3M,I1143,TRUE,_xll.ohTrigger(RecalcTrigger,Trigger3M)),NA())</f>
        <v>1.8211882829239912E-2</v>
      </c>
      <c r="P1143" s="44">
        <f>IFERROR(_xll.qlIndexFixing(ONIndex6M,I1143,TRUE,_xll.ohTrigger(RecalcTrigger,Trigger6M)),NA())</f>
        <v>1.8347000493976751E-2</v>
      </c>
      <c r="Q1143" s="145">
        <f>IFERROR(_xll.qlIndexFixing(ONIndex1Y,I1143,TRUE,_xll.ohTrigger(RecalcTrigger,Trigger1Y)),NA())</f>
        <v>1.8388435107477008E-2</v>
      </c>
    </row>
    <row r="1144" spans="2:17" x14ac:dyDescent="0.2">
      <c r="B1144" s="39" t="s">
        <v>42</v>
      </c>
      <c r="D1144" s="42">
        <f>_xll.qlCalendarAdvance(Calendar,$D1143,B1144,"f",FALSE)</f>
        <v>47836</v>
      </c>
      <c r="E1144" s="139">
        <f>_xll.qlInterestRateIndexValueDate(IndexON,D1144)</f>
        <v>47836</v>
      </c>
      <c r="F1144" s="155">
        <f>IFERROR(_xll.qlIndexFixing(IndexON,D1144,TRUE,_xll.ohTrigger(RecalcTrigger,TriggerON)),NA())</f>
        <v>1.7721716970857671E-2</v>
      </c>
      <c r="H1144" s="42">
        <f>_xll.qlCalendarAdvance(Calendar,$H1143,B1144,"f",FALSE)</f>
        <v>47836</v>
      </c>
      <c r="I1144" s="139">
        <f>_xll.qlInterestRateIndexValueDate(Index1M,$H1144)</f>
        <v>47840</v>
      </c>
      <c r="J1144" s="144">
        <f>IFERROR(_xll.qlIndexFixing(Index1M,$H1144,TRUE,_xll.ohTrigger(RecalcTrigger,Trigger1M)),NA())</f>
        <v>1.7646367932439979E-2</v>
      </c>
      <c r="K1144" s="44">
        <f>IFERROR(_xll.qlIndexFixing(Index3M,H1144,TRUE,_xll.ohTrigger(RecalcTrigger,Trigger3M)),NA())</f>
        <v>1.8230397901336941E-2</v>
      </c>
      <c r="L1144" s="44">
        <f>IFERROR(_xll.qlIndexFixing(Index6M,$H1144,TRUE,_xll.ohTrigger(RecalcTrigger,Trigger6M)),NA())</f>
        <v>1.8369344691919191E-2</v>
      </c>
      <c r="M1144" s="145">
        <f>IFERROR(_xll.qlIndexFixing(Index1Y,$H1144,TRUE,_xll.ohTrigger(RecalcTrigger,Trigger1Y)),NA())</f>
        <v>1.8416025643341979E-2</v>
      </c>
      <c r="N1144" s="144">
        <f>IFERROR(_xll.qlIndexFixing(ONIndex1M,I1144,TRUE,_xll.ohTrigger(RecalcTrigger,Trigger1M)),NA())</f>
        <v>1.763603175846562E-2</v>
      </c>
      <c r="O1144" s="44">
        <f>IFERROR(_xll.qlIndexFixing(ONIndex3M,I1144,TRUE,_xll.ohTrigger(RecalcTrigger,Trigger3M)),NA())</f>
        <v>1.8208625630142805E-2</v>
      </c>
      <c r="P1144" s="44">
        <f>IFERROR(_xll.qlIndexFixing(ONIndex6M,I1144,TRUE,_xll.ohTrigger(RecalcTrigger,Trigger6M)),NA())</f>
        <v>1.8342193434932597E-2</v>
      </c>
      <c r="Q1144" s="145">
        <f>IFERROR(_xll.qlIndexFixing(ONIndex1Y,I1144,TRUE,_xll.ohTrigger(RecalcTrigger,Trigger1Y)),NA())</f>
        <v>1.838236738659127E-2</v>
      </c>
    </row>
    <row r="1145" spans="2:17" x14ac:dyDescent="0.2">
      <c r="B1145" s="39" t="s">
        <v>42</v>
      </c>
      <c r="D1145" s="42">
        <f>_xll.qlCalendarAdvance(Calendar,$D1144,B1145,"f",FALSE)</f>
        <v>47844</v>
      </c>
      <c r="E1145" s="139">
        <f>_xll.qlInterestRateIndexValueDate(IndexON,D1145)</f>
        <v>47844</v>
      </c>
      <c r="F1145" s="155">
        <f>IFERROR(_xll.qlIndexFixing(IndexON,D1145,TRUE,_xll.ohTrigger(RecalcTrigger,TriggerON)),NA())</f>
        <v>1.7720251296129419E-2</v>
      </c>
      <c r="H1145" s="42">
        <f>_xll.qlCalendarAdvance(Calendar,$H1144,B1145,"f",FALSE)</f>
        <v>47844</v>
      </c>
      <c r="I1145" s="139">
        <f>_xll.qlInterestRateIndexValueDate(Index1M,$H1145)</f>
        <v>47848</v>
      </c>
      <c r="J1145" s="144">
        <f>IFERROR(_xll.qlIndexFixing(Index1M,$H1145,TRUE,_xll.ohTrigger(RecalcTrigger,Trigger1M)),NA())</f>
        <v>1.7644879475559649E-2</v>
      </c>
      <c r="K1145" s="44">
        <f>IFERROR(_xll.qlIndexFixing(Index3M,H1145,TRUE,_xll.ohTrigger(RecalcTrigger,Trigger3M)),NA())</f>
        <v>1.8226252884553595E-2</v>
      </c>
      <c r="L1145" s="44">
        <f>IFERROR(_xll.qlIndexFixing(Index6M,$H1145,TRUE,_xll.ohTrigger(RecalcTrigger,Trigger6M)),NA())</f>
        <v>1.8363627457433192E-2</v>
      </c>
      <c r="M1145" s="145">
        <f>IFERROR(_xll.qlIndexFixing(Index1Y,$H1145,TRUE,_xll.ohTrigger(RecalcTrigger,Trigger1Y)),NA())</f>
        <v>1.8409633946105619E-2</v>
      </c>
      <c r="N1145" s="144">
        <f>IFERROR(_xll.qlIndexFixing(ONIndex1M,I1145,TRUE,_xll.ohTrigger(RecalcTrigger,Trigger1M)),NA())</f>
        <v>1.7634871507583583E-2</v>
      </c>
      <c r="O1145" s="44">
        <f>IFERROR(_xll.qlIndexFixing(ONIndex3M,I1145,TRUE,_xll.ohTrigger(RecalcTrigger,Trigger3M)),NA())</f>
        <v>1.8205611261761234E-2</v>
      </c>
      <c r="P1145" s="44">
        <f>IFERROR(_xll.qlIndexFixing(ONIndex6M,I1145,TRUE,_xll.ohTrigger(RecalcTrigger,Trigger6M)),NA())</f>
        <v>1.8338094922283332E-2</v>
      </c>
      <c r="Q1145" s="145">
        <f>IFERROR(_xll.qlIndexFixing(ONIndex1Y,I1145,TRUE,_xll.ohTrigger(RecalcTrigger,Trigger1Y)),NA())</f>
        <v>1.8377427714932892E-2</v>
      </c>
    </row>
    <row r="1146" spans="2:17" x14ac:dyDescent="0.2">
      <c r="B1146" s="39" t="s">
        <v>42</v>
      </c>
      <c r="D1146" s="42">
        <f>_xll.qlCalendarAdvance(Calendar,$D1145,B1146,"f",FALSE)</f>
        <v>47851</v>
      </c>
      <c r="E1146" s="139">
        <f>_xll.qlInterestRateIndexValueDate(IndexON,D1146)</f>
        <v>47851</v>
      </c>
      <c r="F1146" s="155">
        <f>IFERROR(_xll.qlIndexFixing(IndexON,D1146,TRUE,_xll.ohTrigger(RecalcTrigger,TriggerON)),NA())</f>
        <v>1.7718360656910903E-2</v>
      </c>
      <c r="H1146" s="42">
        <f>_xll.qlCalendarAdvance(Calendar,$H1145,B1146,"f",FALSE)</f>
        <v>47851</v>
      </c>
      <c r="I1146" s="139">
        <f>_xll.qlInterestRateIndexValueDate(Index1M,$H1146)</f>
        <v>47855</v>
      </c>
      <c r="J1146" s="144">
        <f>IFERROR(_xll.qlIndexFixing(Index1M,$H1146,TRUE,_xll.ohTrigger(RecalcTrigger,Trigger1M)),NA())</f>
        <v>1.7643476735648325E-2</v>
      </c>
      <c r="K1146" s="44">
        <f>IFERROR(_xll.qlIndexFixing(Index3M,H1146,TRUE,_xll.ohTrigger(RecalcTrigger,Trigger3M)),NA())</f>
        <v>1.82227284242229E-2</v>
      </c>
      <c r="L1146" s="44">
        <f>IFERROR(_xll.qlIndexFixing(Index6M,$H1146,TRUE,_xll.ohTrigger(RecalcTrigger,Trigger6M)),NA())</f>
        <v>1.8358644131129542E-2</v>
      </c>
      <c r="M1146" s="145">
        <f>IFERROR(_xll.qlIndexFixing(Index1Y,$H1146,TRUE,_xll.ohTrigger(RecalcTrigger,Trigger1Y)),NA())</f>
        <v>1.840402037742701E-2</v>
      </c>
      <c r="N1146" s="144">
        <f>IFERROR(_xll.qlIndexFixing(ONIndex1M,I1146,TRUE,_xll.ohTrigger(RecalcTrigger,Trigger1M)),NA())</f>
        <v>1.7633122361688791E-2</v>
      </c>
      <c r="O1146" s="44">
        <f>IFERROR(_xll.qlIndexFixing(ONIndex3M,I1146,TRUE,_xll.ohTrigger(RecalcTrigger,Trigger3M)),NA())</f>
        <v>1.8202493139254372E-2</v>
      </c>
      <c r="P1146" s="44">
        <f>IFERROR(_xll.qlIndexFixing(ONIndex6M,I1146,TRUE,_xll.ohTrigger(RecalcTrigger,Trigger6M)),NA())</f>
        <v>1.8334194246714119E-2</v>
      </c>
      <c r="Q1146" s="145">
        <f>IFERROR(_xll.qlIndexFixing(ONIndex1Y,I1146,TRUE,_xll.ohTrigger(RecalcTrigger,Trigger1Y)),NA())</f>
        <v>1.837294452242233E-2</v>
      </c>
    </row>
    <row r="1147" spans="2:17" x14ac:dyDescent="0.2">
      <c r="B1147" s="39" t="s">
        <v>42</v>
      </c>
      <c r="D1147" s="42">
        <f>_xll.qlCalendarAdvance(Calendar,$D1146,B1147,"f",FALSE)</f>
        <v>47858</v>
      </c>
      <c r="E1147" s="139">
        <f>_xll.qlInterestRateIndexValueDate(IndexON,D1147)</f>
        <v>47858</v>
      </c>
      <c r="F1147" s="155">
        <f>IFERROR(_xll.qlIndexFixing(IndexON,D1147,TRUE,_xll.ohTrigger(RecalcTrigger,TriggerON)),NA())</f>
        <v>1.7716406882515301E-2</v>
      </c>
      <c r="H1147" s="42">
        <f>_xll.qlCalendarAdvance(Calendar,$H1146,B1147,"f",FALSE)</f>
        <v>47858</v>
      </c>
      <c r="I1147" s="139">
        <f>_xll.qlInterestRateIndexValueDate(Index1M,$H1147)</f>
        <v>47862</v>
      </c>
      <c r="J1147" s="144">
        <f>IFERROR(_xll.qlIndexFixing(Index1M,$H1147,TRUE,_xll.ohTrigger(RecalcTrigger,Trigger1M)),NA())</f>
        <v>1.7641980422172618E-2</v>
      </c>
      <c r="K1147" s="44">
        <f>IFERROR(_xll.qlIndexFixing(Index3M,H1147,TRUE,_xll.ohTrigger(RecalcTrigger,Trigger3M)),NA())</f>
        <v>1.8219320800639146E-2</v>
      </c>
      <c r="L1147" s="44">
        <f>IFERROR(_xll.qlIndexFixing(Index6M,$H1147,TRUE,_xll.ohTrigger(RecalcTrigger,Trigger6M)),NA())</f>
        <v>1.8353598170263601E-2</v>
      </c>
      <c r="M1147" s="145">
        <f>IFERROR(_xll.qlIndexFixing(Index1Y,$H1147,TRUE,_xll.ohTrigger(RecalcTrigger,Trigger1Y)),NA())</f>
        <v>1.8398387067747018E-2</v>
      </c>
      <c r="N1147" s="144">
        <f>IFERROR(_xll.qlIndexFixing(ONIndex1M,I1147,TRUE,_xll.ohTrigger(RecalcTrigger,Trigger1M)),NA())</f>
        <v>1.7631801768054345E-2</v>
      </c>
      <c r="O1147" s="44">
        <f>IFERROR(_xll.qlIndexFixing(ONIndex3M,I1147,TRUE,_xll.ohTrigger(RecalcTrigger,Trigger3M)),NA())</f>
        <v>1.819935289702812E-2</v>
      </c>
      <c r="P1147" s="44">
        <f>IFERROR(_xll.qlIndexFixing(ONIndex6M,I1147,TRUE,_xll.ohTrigger(RecalcTrigger,Trigger6M)),NA())</f>
        <v>1.8329984721185966E-2</v>
      </c>
      <c r="Q1147" s="145">
        <f>IFERROR(_xll.qlIndexFixing(ONIndex1Y,I1147,TRUE,_xll.ohTrigger(RecalcTrigger,Trigger1Y)),NA())</f>
        <v>1.8367957084199915E-2</v>
      </c>
    </row>
    <row r="1148" spans="2:17" x14ac:dyDescent="0.2">
      <c r="B1148" s="39" t="s">
        <v>42</v>
      </c>
      <c r="D1148" s="42">
        <f>_xll.qlCalendarAdvance(Calendar,$D1147,B1148,"f",FALSE)</f>
        <v>47865</v>
      </c>
      <c r="E1148" s="139">
        <f>_xll.qlInterestRateIndexValueDate(IndexON,D1148)</f>
        <v>47865</v>
      </c>
      <c r="F1148" s="155">
        <f>IFERROR(_xll.qlIndexFixing(IndexON,D1148,TRUE,_xll.ohTrigger(RecalcTrigger,TriggerON)),NA())</f>
        <v>1.7714390227245858E-2</v>
      </c>
      <c r="H1148" s="42">
        <f>_xll.qlCalendarAdvance(Calendar,$H1147,B1148,"f",FALSE)</f>
        <v>47865</v>
      </c>
      <c r="I1148" s="139">
        <f>_xll.qlInterestRateIndexValueDate(Index1M,$H1148)</f>
        <v>47869</v>
      </c>
      <c r="J1148" s="144">
        <f>IFERROR(_xll.qlIndexFixing(Index1M,$H1148,TRUE,_xll.ohTrigger(RecalcTrigger,Trigger1M)),NA())</f>
        <v>1.7640390608854209E-2</v>
      </c>
      <c r="K1148" s="44">
        <f>IFERROR(_xll.qlIndexFixing(Index3M,H1148,TRUE,_xll.ohTrigger(RecalcTrigger,Trigger3M)),NA())</f>
        <v>1.8215461821952772E-2</v>
      </c>
      <c r="L1148" s="44">
        <f>IFERROR(_xll.qlIndexFixing(Index6M,$H1148,TRUE,_xll.ohTrigger(RecalcTrigger,Trigger6M)),NA())</f>
        <v>1.8348489803465304E-2</v>
      </c>
      <c r="M1148" s="145">
        <f>IFERROR(_xll.qlIndexFixing(Index1Y,$H1148,TRUE,_xll.ohTrigger(RecalcTrigger,Trigger1Y)),NA())</f>
        <v>1.8392733730638326E-2</v>
      </c>
      <c r="N1148" s="144">
        <f>IFERROR(_xll.qlIndexFixing(ONIndex1M,I1148,TRUE,_xll.ohTrigger(RecalcTrigger,Trigger1M)),NA())</f>
        <v>1.7630387674891779E-2</v>
      </c>
      <c r="O1148" s="44">
        <f>IFERROR(_xll.qlIndexFixing(ONIndex3M,I1148,TRUE,_xll.ohTrigger(RecalcTrigger,Trigger3M)),NA())</f>
        <v>1.8196139325459271E-2</v>
      </c>
      <c r="P1148" s="44">
        <f>IFERROR(_xll.qlIndexFixing(ONIndex6M,I1148,TRUE,_xll.ohTrigger(RecalcTrigger,Trigger6M)),NA())</f>
        <v>1.8325710502127279E-2</v>
      </c>
      <c r="Q1148" s="145">
        <f>IFERROR(_xll.qlIndexFixing(ONIndex1Y,I1148,TRUE,_xll.ohTrigger(RecalcTrigger,Trigger1Y)),NA())</f>
        <v>1.8362942024552353E-2</v>
      </c>
    </row>
    <row r="1149" spans="2:17" x14ac:dyDescent="0.2">
      <c r="B1149" s="39" t="s">
        <v>42</v>
      </c>
      <c r="D1149" s="42">
        <f>_xll.qlCalendarAdvance(Calendar,$D1148,B1149,"f",FALSE)</f>
        <v>47872</v>
      </c>
      <c r="E1149" s="139">
        <f>_xll.qlInterestRateIndexValueDate(IndexON,D1149)</f>
        <v>47872</v>
      </c>
      <c r="F1149" s="155">
        <f>IFERROR(_xll.qlIndexFixing(IndexON,D1149,TRUE,_xll.ohTrigger(RecalcTrigger,TriggerON)),NA())</f>
        <v>1.7712310945459109E-2</v>
      </c>
      <c r="H1149" s="42">
        <f>_xll.qlCalendarAdvance(Calendar,$H1148,B1149,"f",FALSE)</f>
        <v>47872</v>
      </c>
      <c r="I1149" s="139">
        <f>_xll.qlInterestRateIndexValueDate(Index1M,$H1149)</f>
        <v>47876</v>
      </c>
      <c r="J1149" s="144">
        <f>IFERROR(_xll.qlIndexFixing(Index1M,$H1149,TRUE,_xll.ohTrigger(RecalcTrigger,Trigger1M)),NA())</f>
        <v>1.7638707369425077E-2</v>
      </c>
      <c r="K1149" s="44">
        <f>IFERROR(_xll.qlIndexFixing(Index3M,H1149,TRUE,_xll.ohTrigger(RecalcTrigger,Trigger3M)),NA())</f>
        <v>1.8211720085982819E-2</v>
      </c>
      <c r="L1149" s="44">
        <f>IFERROR(_xll.qlIndexFixing(Index6M,$H1149,TRUE,_xll.ohTrigger(RecalcTrigger,Trigger6M)),NA())</f>
        <v>1.8343319259371209E-2</v>
      </c>
      <c r="M1149" s="145">
        <f>IFERROR(_xll.qlIndexFixing(Index1Y,$H1149,TRUE,_xll.ohTrigger(RecalcTrigger,Trigger1Y)),NA())</f>
        <v>1.8387060076212488E-2</v>
      </c>
      <c r="N1149" s="144">
        <f>IFERROR(_xll.qlIndexFixing(ONIndex1M,I1149,TRUE,_xll.ohTrigger(RecalcTrigger,Trigger1M)),NA())</f>
        <v>1.7628880155982074E-2</v>
      </c>
      <c r="O1149" s="44">
        <f>IFERROR(_xll.qlIndexFixing(ONIndex3M,I1149,TRUE,_xll.ohTrigger(RecalcTrigger,Trigger3M)),NA())</f>
        <v>1.8192852626386369E-2</v>
      </c>
      <c r="P1149" s="44">
        <f>IFERROR(_xll.qlIndexFixing(ONIndex6M,I1149,TRUE,_xll.ohTrigger(RecalcTrigger,Trigger6M)),NA())</f>
        <v>1.8321371816076848E-2</v>
      </c>
      <c r="Q1149" s="145">
        <f>IFERROR(_xll.qlIndexFixing(ONIndex1Y,I1149,TRUE,_xll.ohTrigger(RecalcTrigger,Trigger1Y)),NA())</f>
        <v>1.8357899737644345E-2</v>
      </c>
    </row>
    <row r="1150" spans="2:17" x14ac:dyDescent="0.2">
      <c r="B1150" s="39" t="s">
        <v>42</v>
      </c>
      <c r="D1150" s="42">
        <f>_xll.qlCalendarAdvance(Calendar,$D1149,B1150,"f",FALSE)</f>
        <v>47879</v>
      </c>
      <c r="E1150" s="139">
        <f>_xll.qlInterestRateIndexValueDate(IndexON,D1150)</f>
        <v>47879</v>
      </c>
      <c r="F1150" s="155">
        <f>IFERROR(_xll.qlIndexFixing(IndexON,D1150,TRUE,_xll.ohTrigger(RecalcTrigger,TriggerON)),NA())</f>
        <v>1.7710169291431654E-2</v>
      </c>
      <c r="H1150" s="42">
        <f>_xll.qlCalendarAdvance(Calendar,$H1149,B1150,"f",FALSE)</f>
        <v>47879</v>
      </c>
      <c r="I1150" s="139">
        <f>_xll.qlInterestRateIndexValueDate(Index1M,$H1150)</f>
        <v>47883</v>
      </c>
      <c r="J1150" s="144">
        <f>IFERROR(_xll.qlIndexFixing(Index1M,$H1150,TRUE,_xll.ohTrigger(RecalcTrigger,Trigger1M)),NA())</f>
        <v>1.7636037943795962E-2</v>
      </c>
      <c r="K1150" s="44">
        <f>IFERROR(_xll.qlIndexFixing(Index3M,H1150,TRUE,_xll.ohTrigger(RecalcTrigger,Trigger3M)),NA())</f>
        <v>1.8207906330777845E-2</v>
      </c>
      <c r="L1150" s="44">
        <f>IFERROR(_xll.qlIndexFixing(Index6M,$H1150,TRUE,_xll.ohTrigger(RecalcTrigger,Trigger6M)),NA())</f>
        <v>1.8338086766618755E-2</v>
      </c>
      <c r="M1150" s="145">
        <f>IFERROR(_xll.qlIndexFixing(Index1Y,$H1150,TRUE,_xll.ohTrigger(RecalcTrigger,Trigger1Y)),NA())</f>
        <v>1.8381365811120383E-2</v>
      </c>
      <c r="N1150" s="144">
        <f>IFERROR(_xll.qlIndexFixing(ONIndex1M,I1150,TRUE,_xll.ohTrigger(RecalcTrigger,Trigger1M)),NA())</f>
        <v>1.7627279284706532E-2</v>
      </c>
      <c r="O1150" s="44">
        <f>IFERROR(_xll.qlIndexFixing(ONIndex3M,I1150,TRUE,_xll.ohTrigger(RecalcTrigger,Trigger3M)),NA())</f>
        <v>1.8189493001647961E-2</v>
      </c>
      <c r="P1150" s="44">
        <f>IFERROR(_xll.qlIndexFixing(ONIndex6M,I1150,TRUE,_xll.ohTrigger(RecalcTrigger,Trigger6M)),NA())</f>
        <v>1.8316968888534291E-2</v>
      </c>
      <c r="Q1150" s="145">
        <f>IFERROR(_xll.qlIndexFixing(ONIndex1Y,I1150,TRUE,_xll.ohTrigger(RecalcTrigger,Trigger1Y)),NA())</f>
        <v>1.8352830617640592E-2</v>
      </c>
    </row>
    <row r="1151" spans="2:17" x14ac:dyDescent="0.2">
      <c r="B1151" s="39" t="s">
        <v>42</v>
      </c>
      <c r="D1151" s="42">
        <f>_xll.qlCalendarAdvance(Calendar,$D1150,B1151,"f",FALSE)</f>
        <v>47886</v>
      </c>
      <c r="E1151" s="139">
        <f>_xll.qlInterestRateIndexValueDate(IndexON,D1151)</f>
        <v>47886</v>
      </c>
      <c r="F1151" s="155">
        <f>IFERROR(_xll.qlIndexFixing(IndexON,D1151,TRUE,_xll.ohTrigger(RecalcTrigger,TriggerON)),NA())</f>
        <v>1.7707965519546676E-2</v>
      </c>
      <c r="H1151" s="42">
        <f>_xll.qlCalendarAdvance(Calendar,$H1150,B1151,"f",FALSE)</f>
        <v>47886</v>
      </c>
      <c r="I1151" s="139">
        <f>_xll.qlInterestRateIndexValueDate(Index1M,$H1151)</f>
        <v>47890</v>
      </c>
      <c r="J1151" s="144">
        <f>IFERROR(_xll.qlIndexFixing(Index1M,$H1151,TRUE,_xll.ohTrigger(RecalcTrigger,Trigger1M)),NA())</f>
        <v>1.7634188315965065E-2</v>
      </c>
      <c r="K1151" s="44">
        <f>IFERROR(_xll.qlIndexFixing(Index3M,H1151,TRUE,_xll.ohTrigger(RecalcTrigger,Trigger3M)),NA())</f>
        <v>1.820402075933103E-2</v>
      </c>
      <c r="L1151" s="44">
        <f>IFERROR(_xll.qlIndexFixing(Index6M,$H1151,TRUE,_xll.ohTrigger(RecalcTrigger,Trigger6M)),NA())</f>
        <v>1.8332792553848919E-2</v>
      </c>
      <c r="M1151" s="145">
        <f>IFERROR(_xll.qlIndexFixing(Index1Y,$H1151,TRUE,_xll.ohTrigger(RecalcTrigger,Trigger1Y)),NA())</f>
        <v>1.8375650638551976E-2</v>
      </c>
      <c r="N1151" s="144">
        <f>IFERROR(_xll.qlIndexFixing(ONIndex1M,I1151,TRUE,_xll.ohTrigger(RecalcTrigger,Trigger1M)),NA())</f>
        <v>1.7625585134846133E-2</v>
      </c>
      <c r="O1151" s="44">
        <f>IFERROR(_xll.qlIndexFixing(ONIndex3M,I1151,TRUE,_xll.ohTrigger(RecalcTrigger,Trigger3M)),NA())</f>
        <v>1.8186060653082592E-2</v>
      </c>
      <c r="P1151" s="44">
        <f>IFERROR(_xll.qlIndexFixing(ONIndex6M,I1151,TRUE,_xll.ohTrigger(RecalcTrigger,Trigger6M)),NA())</f>
        <v>1.8312501946038395E-2</v>
      </c>
      <c r="Q1151" s="145">
        <f>IFERROR(_xll.qlIndexFixing(ONIndex1Y,I1151,TRUE,_xll.ohTrigger(RecalcTrigger,Trigger1Y)),NA())</f>
        <v>1.834773505878573E-2</v>
      </c>
    </row>
    <row r="1152" spans="2:17" x14ac:dyDescent="0.2">
      <c r="B1152" s="39" t="s">
        <v>42</v>
      </c>
      <c r="D1152" s="42">
        <f>_xll.qlCalendarAdvance(Calendar,$D1151,B1152,"f",FALSE)</f>
        <v>47893</v>
      </c>
      <c r="E1152" s="139">
        <f>_xll.qlInterestRateIndexValueDate(IndexON,D1152)</f>
        <v>47893</v>
      </c>
      <c r="F1152" s="155">
        <f>IFERROR(_xll.qlIndexFixing(IndexON,D1152,TRUE,_xll.ohTrigger(RecalcTrigger,TriggerON)),NA())</f>
        <v>1.7705699884107418E-2</v>
      </c>
      <c r="H1152" s="42">
        <f>_xll.qlCalendarAdvance(Calendar,$H1151,B1152,"f",FALSE)</f>
        <v>47893</v>
      </c>
      <c r="I1152" s="139">
        <f>_xll.qlInterestRateIndexValueDate(Index1M,$H1152)</f>
        <v>47897</v>
      </c>
      <c r="J1152" s="144">
        <f>IFERROR(_xll.qlIndexFixing(Index1M,$H1152,TRUE,_xll.ohTrigger(RecalcTrigger,Trigger1M)),NA())</f>
        <v>1.7632245481077811E-2</v>
      </c>
      <c r="K1152" s="44">
        <f>IFERROR(_xll.qlIndexFixing(Index3M,H1152,TRUE,_xll.ohTrigger(RecalcTrigger,Trigger3M)),NA())</f>
        <v>1.8200063574638214E-2</v>
      </c>
      <c r="L1152" s="44">
        <f>IFERROR(_xll.qlIndexFixing(Index6M,$H1152,TRUE,_xll.ohTrigger(RecalcTrigger,Trigger6M)),NA())</f>
        <v>1.832743684970797E-2</v>
      </c>
      <c r="M1152" s="145">
        <f>IFERROR(_xll.qlIndexFixing(Index1Y,$H1152,TRUE,_xll.ohTrigger(RecalcTrigger,Trigger1Y)),NA())</f>
        <v>1.8369914258236999E-2</v>
      </c>
      <c r="N1152" s="144">
        <f>IFERROR(_xll.qlIndexFixing(ONIndex1M,I1152,TRUE,_xll.ohTrigger(RecalcTrigger,Trigger1M)),NA())</f>
        <v>1.762379777978218E-2</v>
      </c>
      <c r="O1152" s="44">
        <f>IFERROR(_xll.qlIndexFixing(ONIndex3M,I1152,TRUE,_xll.ohTrigger(RecalcTrigger,Trigger3M)),NA())</f>
        <v>1.8182555782688681E-2</v>
      </c>
      <c r="P1152" s="44">
        <f>IFERROR(_xll.qlIndexFixing(ONIndex6M,I1152,TRUE,_xll.ohTrigger(RecalcTrigger,Trigger6M)),NA())</f>
        <v>1.8307971214568397E-2</v>
      </c>
      <c r="Q1152" s="145">
        <f>IFERROR(_xll.qlIndexFixing(ONIndex1Y,I1152,TRUE,_xll.ohTrigger(RecalcTrigger,Trigger1Y)),NA())</f>
        <v>1.8342613455244461E-2</v>
      </c>
    </row>
    <row r="1153" spans="2:17" x14ac:dyDescent="0.2">
      <c r="B1153" s="39" t="s">
        <v>42</v>
      </c>
      <c r="D1153" s="42">
        <f>_xll.qlCalendarAdvance(Calendar,$D1152,B1153,"f",FALSE)</f>
        <v>47900</v>
      </c>
      <c r="E1153" s="139">
        <f>_xll.qlInterestRateIndexValueDate(IndexON,D1153)</f>
        <v>47900</v>
      </c>
      <c r="F1153" s="155">
        <f>IFERROR(_xll.qlIndexFixing(IndexON,D1153,TRUE,_xll.ohTrigger(RecalcTrigger,TriggerON)),NA())</f>
        <v>1.7703372639417125E-2</v>
      </c>
      <c r="H1153" s="42">
        <f>_xll.qlCalendarAdvance(Calendar,$H1152,B1153,"f",FALSE)</f>
        <v>47900</v>
      </c>
      <c r="I1153" s="139">
        <f>_xll.qlInterestRateIndexValueDate(Index1M,$H1153)</f>
        <v>47904</v>
      </c>
      <c r="J1153" s="144">
        <f>IFERROR(_xll.qlIndexFixing(Index1M,$H1153,TRUE,_xll.ohTrigger(RecalcTrigger,Trigger1M)),NA())</f>
        <v>1.7630209512852373E-2</v>
      </c>
      <c r="K1153" s="44">
        <f>IFERROR(_xll.qlIndexFixing(Index3M,H1153,TRUE,_xll.ohTrigger(RecalcTrigger,Trigger3M)),NA())</f>
        <v>1.8196034979698794E-2</v>
      </c>
      <c r="L1153" s="44">
        <f>IFERROR(_xll.qlIndexFixing(Index6M,$H1153,TRUE,_xll.ohTrigger(RecalcTrigger,Trigger6M)),NA())</f>
        <v>1.8322019882843509E-2</v>
      </c>
      <c r="M1153" s="145">
        <f>IFERROR(_xll.qlIndexFixing(Index1Y,$H1153,TRUE,_xll.ohTrigger(RecalcTrigger,Trigger1Y)),NA())</f>
        <v>1.8364156366444492E-2</v>
      </c>
      <c r="N1153" s="144">
        <f>IFERROR(_xll.qlIndexFixing(ONIndex1M,I1153,TRUE,_xll.ohTrigger(RecalcTrigger,Trigger1M)),NA())</f>
        <v>1.7621917293295652E-2</v>
      </c>
      <c r="O1153" s="44">
        <f>IFERROR(_xll.qlIndexFixing(ONIndex3M,I1153,TRUE,_xll.ohTrigger(RecalcTrigger,Trigger3M)),NA())</f>
        <v>1.8178978592224837E-2</v>
      </c>
      <c r="P1153" s="44">
        <f>IFERROR(_xll.qlIndexFixing(ONIndex6M,I1153,TRUE,_xll.ohTrigger(RecalcTrigger,Trigger6M)),NA())</f>
        <v>1.8303376920103531E-2</v>
      </c>
      <c r="Q1153" s="145">
        <f>IFERROR(_xll.qlIndexFixing(ONIndex1Y,I1153,TRUE,_xll.ohTrigger(RecalcTrigger,Trigger1Y)),NA())</f>
        <v>1.8337466201261421E-2</v>
      </c>
    </row>
    <row r="1154" spans="2:17" x14ac:dyDescent="0.2">
      <c r="B1154" s="39" t="s">
        <v>42</v>
      </c>
      <c r="D1154" s="42">
        <f>_xll.qlCalendarAdvance(Calendar,$D1153,B1154,"f",FALSE)</f>
        <v>47907</v>
      </c>
      <c r="E1154" s="139">
        <f>_xll.qlInterestRateIndexValueDate(IndexON,D1154)</f>
        <v>47907</v>
      </c>
      <c r="F1154" s="155">
        <f>IFERROR(_xll.qlIndexFixing(IndexON,D1154,TRUE,_xll.ohTrigger(RecalcTrigger,TriggerON)),NA())</f>
        <v>1.7700984039885626E-2</v>
      </c>
      <c r="H1154" s="42">
        <f>_xll.qlCalendarAdvance(Calendar,$H1153,B1154,"f",FALSE)</f>
        <v>47907</v>
      </c>
      <c r="I1154" s="139">
        <f>_xll.qlInterestRateIndexValueDate(Index1M,$H1154)</f>
        <v>47911</v>
      </c>
      <c r="J1154" s="144">
        <f>IFERROR(_xll.qlIndexFixing(Index1M,$H1154,TRUE,_xll.ohTrigger(RecalcTrigger,Trigger1M)),NA())</f>
        <v>1.7628892361196979E-2</v>
      </c>
      <c r="K1154" s="44">
        <f>IFERROR(_xll.qlIndexFixing(Index3M,H1154,TRUE,_xll.ohTrigger(RecalcTrigger,Trigger3M)),NA())</f>
        <v>1.8192239595006796E-2</v>
      </c>
      <c r="L1154" s="44">
        <f>IFERROR(_xll.qlIndexFixing(Index6M,$H1154,TRUE,_xll.ohTrigger(RecalcTrigger,Trigger6M)),NA())</f>
        <v>1.8316697029805287E-2</v>
      </c>
      <c r="M1154" s="145">
        <f>IFERROR(_xll.qlIndexFixing(Index1Y,$H1154,TRUE,_xll.ohTrigger(RecalcTrigger,Trigger1Y)),NA())</f>
        <v>1.8358416567943778E-2</v>
      </c>
      <c r="N1154" s="144">
        <f>IFERROR(_xll.qlIndexFixing(ONIndex1M,I1154,TRUE,_xll.ohTrigger(RecalcTrigger,Trigger1M)),NA())</f>
        <v>1.7619943748767852E-2</v>
      </c>
      <c r="O1154" s="44">
        <f>IFERROR(_xll.qlIndexFixing(ONIndex3M,I1154,TRUE,_xll.ohTrigger(RecalcTrigger,Trigger3M)),NA())</f>
        <v>1.8175329283689479E-2</v>
      </c>
      <c r="P1154" s="44">
        <f>IFERROR(_xll.qlIndexFixing(ONIndex6M,I1154,TRUE,_xll.ohTrigger(RecalcTrigger,Trigger6M)),NA())</f>
        <v>1.8298719288862841E-2</v>
      </c>
      <c r="Q1154" s="145">
        <f>IFERROR(_xll.qlIndexFixing(ONIndex1Y,I1154,TRUE,_xll.ohTrigger(RecalcTrigger,Trigger1Y)),NA())</f>
        <v>1.8332293691001311E-2</v>
      </c>
    </row>
    <row r="1155" spans="2:17" x14ac:dyDescent="0.2">
      <c r="B1155" s="39" t="s">
        <v>42</v>
      </c>
      <c r="D1155" s="42">
        <f>_xll.qlCalendarAdvance(Calendar,$D1154,B1155,"f",FALSE)</f>
        <v>47914</v>
      </c>
      <c r="E1155" s="139">
        <f>_xll.qlInterestRateIndexValueDate(IndexON,D1155)</f>
        <v>47914</v>
      </c>
      <c r="F1155" s="155">
        <f>IFERROR(_xll.qlIndexFixing(IndexON,D1155,TRUE,_xll.ohTrigger(RecalcTrigger,TriggerON)),NA())</f>
        <v>1.7698534339762872E-2</v>
      </c>
      <c r="H1155" s="42">
        <f>_xll.qlCalendarAdvance(Calendar,$H1154,B1155,"f",FALSE)</f>
        <v>47914</v>
      </c>
      <c r="I1155" s="139">
        <f>_xll.qlInterestRateIndexValueDate(Index1M,$H1155)</f>
        <v>47918</v>
      </c>
      <c r="J1155" s="144">
        <f>IFERROR(_xll.qlIndexFixing(Index1M,$H1155,TRUE,_xll.ohTrigger(RecalcTrigger,Trigger1M)),NA())</f>
        <v>1.762769676176517E-2</v>
      </c>
      <c r="K1155" s="44">
        <f>IFERROR(_xll.qlIndexFixing(Index3M,H1155,TRUE,_xll.ohTrigger(RecalcTrigger,Trigger3M)),NA())</f>
        <v>1.8188058302940298E-2</v>
      </c>
      <c r="L1155" s="44">
        <f>IFERROR(_xll.qlIndexFixing(Index6M,$H1155,TRUE,_xll.ohTrigger(RecalcTrigger,Trigger6M)),NA())</f>
        <v>1.8311144592678685E-2</v>
      </c>
      <c r="M1155" s="145">
        <f>IFERROR(_xll.qlIndexFixing(Index1Y,$H1155,TRUE,_xll.ohTrigger(RecalcTrigger,Trigger1Y)),NA())</f>
        <v>1.8352612662137113E-2</v>
      </c>
      <c r="N1155" s="144">
        <f>IFERROR(_xll.qlIndexFixing(ONIndex1M,I1155,TRUE,_xll.ohTrigger(RecalcTrigger,Trigger1M)),NA())</f>
        <v>1.7617877219979761E-2</v>
      </c>
      <c r="O1155" s="44">
        <f>IFERROR(_xll.qlIndexFixing(ONIndex3M,I1155,TRUE,_xll.ohTrigger(RecalcTrigger,Trigger3M)),NA())</f>
        <v>1.8171608058921151E-2</v>
      </c>
      <c r="P1155" s="44">
        <f>IFERROR(_xll.qlIndexFixing(ONIndex6M,I1155,TRUE,_xll.ohTrigger(RecalcTrigger,Trigger6M)),NA())</f>
        <v>1.8293998546745627E-2</v>
      </c>
      <c r="Q1155" s="145">
        <f>IFERROR(_xll.qlIndexFixing(ONIndex1Y,I1155,TRUE,_xll.ohTrigger(RecalcTrigger,Trigger1Y)),NA())</f>
        <v>1.8327096318708769E-2</v>
      </c>
    </row>
    <row r="1156" spans="2:17" x14ac:dyDescent="0.2">
      <c r="B1156" s="39" t="s">
        <v>42</v>
      </c>
      <c r="D1156" s="42">
        <f>_xll.qlCalendarAdvance(Calendar,$D1155,B1156,"f",FALSE)</f>
        <v>47921</v>
      </c>
      <c r="E1156" s="139">
        <f>_xll.qlInterestRateIndexValueDate(IndexON,D1156)</f>
        <v>47921</v>
      </c>
      <c r="F1156" s="155">
        <f>IFERROR(_xll.qlIndexFixing(IndexON,D1156,TRUE,_xll.ohTrigger(RecalcTrigger,TriggerON)),NA())</f>
        <v>1.7696023793432047E-2</v>
      </c>
      <c r="H1156" s="42">
        <f>_xll.qlCalendarAdvance(Calendar,$H1155,B1156,"f",FALSE)</f>
        <v>47921</v>
      </c>
      <c r="I1156" s="139">
        <f>_xll.qlInterestRateIndexValueDate(Index1M,$H1156)</f>
        <v>47925</v>
      </c>
      <c r="J1156" s="144">
        <f>IFERROR(_xll.qlIndexFixing(Index1M,$H1156,TRUE,_xll.ohTrigger(RecalcTrigger,Trigger1M)),NA())</f>
        <v>1.7624314955823527E-2</v>
      </c>
      <c r="K1156" s="44">
        <f>IFERROR(_xll.qlIndexFixing(Index3M,H1156,TRUE,_xll.ohTrigger(RecalcTrigger,Trigger3M)),NA())</f>
        <v>1.8183806231610481E-2</v>
      </c>
      <c r="L1156" s="44">
        <f>IFERROR(_xll.qlIndexFixing(Index6M,$H1156,TRUE,_xll.ohTrigger(RecalcTrigger,Trigger6M)),NA())</f>
        <v>1.8305531618854693E-2</v>
      </c>
      <c r="M1156" s="145">
        <f>IFERROR(_xll.qlIndexFixing(Index1Y,$H1156,TRUE,_xll.ohTrigger(RecalcTrigger,Trigger1Y)),NA())</f>
        <v>1.8346786259804928E-2</v>
      </c>
      <c r="N1156" s="144">
        <f>IFERROR(_xll.qlIndexFixing(ONIndex1M,I1156,TRUE,_xll.ohTrigger(RecalcTrigger,Trigger1M)),NA())</f>
        <v>1.7615717780312679E-2</v>
      </c>
      <c r="O1156" s="44">
        <f>IFERROR(_xll.qlIndexFixing(ONIndex3M,I1156,TRUE,_xll.ohTrigger(RecalcTrigger,Trigger3M)),NA())</f>
        <v>1.8167815119758401E-2</v>
      </c>
      <c r="P1156" s="44">
        <f>IFERROR(_xll.qlIndexFixing(ONIndex6M,I1156,TRUE,_xll.ohTrigger(RecalcTrigger,Trigger6M)),NA())</f>
        <v>1.8289214920050867E-2</v>
      </c>
      <c r="Q1156" s="145">
        <f>IFERROR(_xll.qlIndexFixing(ONIndex1Y,I1156,TRUE,_xll.ohTrigger(RecalcTrigger,Trigger1Y)),NA())</f>
        <v>1.8321874478468558E-2</v>
      </c>
    </row>
    <row r="1157" spans="2:17" x14ac:dyDescent="0.2">
      <c r="B1157" s="39" t="s">
        <v>42</v>
      </c>
      <c r="D1157" s="42">
        <f>_xll.qlCalendarAdvance(Calendar,$D1156,B1157,"f",FALSE)</f>
        <v>47928</v>
      </c>
      <c r="E1157" s="139">
        <f>_xll.qlInterestRateIndexValueDate(IndexON,D1157)</f>
        <v>47928</v>
      </c>
      <c r="F1157" s="155">
        <f>IFERROR(_xll.qlIndexFixing(IndexON,D1157,TRUE,_xll.ohTrigger(RecalcTrigger,TriggerON)),NA())</f>
        <v>1.7693452655196396E-2</v>
      </c>
      <c r="H1157" s="42">
        <f>_xll.qlCalendarAdvance(Calendar,$H1156,B1157,"f",FALSE)</f>
        <v>47928</v>
      </c>
      <c r="I1157" s="139">
        <f>_xll.qlInterestRateIndexValueDate(Index1M,$H1157)</f>
        <v>47932</v>
      </c>
      <c r="J1157" s="144">
        <f>IFERROR(_xll.qlIndexFixing(Index1M,$H1157,TRUE,_xll.ohTrigger(RecalcTrigger,Trigger1M)),NA())</f>
        <v>1.7621886961945318E-2</v>
      </c>
      <c r="K1157" s="44">
        <f>IFERROR(_xll.qlIndexFixing(Index3M,H1157,TRUE,_xll.ohTrigger(RecalcTrigger,Trigger3M)),NA())</f>
        <v>1.8179483584054062E-2</v>
      </c>
      <c r="L1157" s="44">
        <f>IFERROR(_xll.qlIndexFixing(Index6M,$H1157,TRUE,_xll.ohTrigger(RecalcTrigger,Trigger6M)),NA())</f>
        <v>1.829985833703732E-2</v>
      </c>
      <c r="M1157" s="145">
        <f>IFERROR(_xll.qlIndexFixing(Index1Y,$H1157,TRUE,_xll.ohTrigger(RecalcTrigger,Trigger1Y)),NA())</f>
        <v>1.8340937044833971E-2</v>
      </c>
      <c r="N1157" s="144">
        <f>IFERROR(_xll.qlIndexFixing(ONIndex1M,I1157,TRUE,_xll.ohTrigger(RecalcTrigger,Trigger1M)),NA())</f>
        <v>1.7613465503467651E-2</v>
      </c>
      <c r="O1157" s="44">
        <f>IFERROR(_xll.qlIndexFixing(ONIndex3M,I1157,TRUE,_xll.ohTrigger(RecalcTrigger,Trigger3M)),NA())</f>
        <v>1.8163950668039774E-2</v>
      </c>
      <c r="P1157" s="44">
        <f>IFERROR(_xll.qlIndexFixing(ONIndex6M,I1157,TRUE,_xll.ohTrigger(RecalcTrigger,Trigger6M)),NA())</f>
        <v>1.8284368634757797E-2</v>
      </c>
      <c r="Q1157" s="145">
        <f>IFERROR(_xll.qlIndexFixing(ONIndex1Y,I1157,TRUE,_xll.ohTrigger(RecalcTrigger,Trigger1Y)),NA())</f>
        <v>1.8316628564445381E-2</v>
      </c>
    </row>
    <row r="1158" spans="2:17" x14ac:dyDescent="0.2">
      <c r="B1158" s="39" t="s">
        <v>42</v>
      </c>
      <c r="D1158" s="42">
        <f>_xll.qlCalendarAdvance(Calendar,$D1157,B1158,"f",FALSE)</f>
        <v>47935</v>
      </c>
      <c r="E1158" s="139">
        <f>_xll.qlInterestRateIndexValueDate(IndexON,D1158)</f>
        <v>47935</v>
      </c>
      <c r="F1158" s="155">
        <f>IFERROR(_xll.qlIndexFixing(IndexON,D1158,TRUE,_xll.ohTrigger(RecalcTrigger,TriggerON)),NA())</f>
        <v>1.7690821179385807E-2</v>
      </c>
      <c r="H1158" s="42">
        <f>_xll.qlCalendarAdvance(Calendar,$H1157,B1158,"f",FALSE)</f>
        <v>47935</v>
      </c>
      <c r="I1158" s="139">
        <f>_xll.qlInterestRateIndexValueDate(Index1M,$H1158)</f>
        <v>47939</v>
      </c>
      <c r="J1158" s="144">
        <f>IFERROR(_xll.qlIndexFixing(Index1M,$H1158,TRUE,_xll.ohTrigger(RecalcTrigger,Trigger1M)),NA())</f>
        <v>1.7619366205598435E-2</v>
      </c>
      <c r="K1158" s="44">
        <f>IFERROR(_xll.qlIndexFixing(Index3M,H1158,TRUE,_xll.ohTrigger(RecalcTrigger,Trigger3M)),NA())</f>
        <v>1.8174959505148504E-2</v>
      </c>
      <c r="L1158" s="44">
        <f>IFERROR(_xll.qlIndexFixing(Index6M,$H1158,TRUE,_xll.ohTrigger(RecalcTrigger,Trigger6M)),NA())</f>
        <v>1.8294091779157147E-2</v>
      </c>
      <c r="M1158" s="145">
        <f>IFERROR(_xll.qlIndexFixing(Index1Y,$H1158,TRUE,_xll.ohTrigger(RecalcTrigger,Trigger1Y)),NA())</f>
        <v>1.8335064697661507E-2</v>
      </c>
      <c r="N1158" s="144">
        <f>IFERROR(_xll.qlIndexFixing(ONIndex1M,I1158,TRUE,_xll.ohTrigger(RecalcTrigger,Trigger1M)),NA())</f>
        <v>1.7611120462985852E-2</v>
      </c>
      <c r="O1158" s="44">
        <f>IFERROR(_xll.qlIndexFixing(ONIndex3M,I1158,TRUE,_xll.ohTrigger(RecalcTrigger,Trigger3M)),NA())</f>
        <v>1.8160014905843624E-2</v>
      </c>
      <c r="P1158" s="44">
        <f>IFERROR(_xll.qlIndexFixing(ONIndex6M,I1158,TRUE,_xll.ohTrigger(RecalcTrigger,Trigger6M)),NA())</f>
        <v>1.8279459917005525E-2</v>
      </c>
      <c r="Q1158" s="145">
        <f>IFERROR(_xll.qlIndexFixing(ONIndex1Y,I1158,TRUE,_xll.ohTrigger(RecalcTrigger,Trigger1Y)),NA())</f>
        <v>1.8311358971043745E-2</v>
      </c>
    </row>
    <row r="1159" spans="2:17" x14ac:dyDescent="0.2">
      <c r="B1159" s="39" t="s">
        <v>42</v>
      </c>
      <c r="D1159" s="42">
        <f>_xll.qlCalendarAdvance(Calendar,$D1158,B1159,"f",FALSE)</f>
        <v>47942</v>
      </c>
      <c r="E1159" s="139">
        <f>_xll.qlInterestRateIndexValueDate(IndexON,D1159)</f>
        <v>47942</v>
      </c>
      <c r="F1159" s="155">
        <f>IFERROR(_xll.qlIndexFixing(IndexON,D1159,TRUE,_xll.ohTrigger(RecalcTrigger,TriggerON)),NA())</f>
        <v>1.7688129620383464E-2</v>
      </c>
      <c r="H1159" s="42">
        <f>_xll.qlCalendarAdvance(Calendar,$H1158,B1159,"f",FALSE)</f>
        <v>47942</v>
      </c>
      <c r="I1159" s="139">
        <f>_xll.qlInterestRateIndexValueDate(Index1M,$H1159)</f>
        <v>47946</v>
      </c>
      <c r="J1159" s="144">
        <f>IFERROR(_xll.qlIndexFixing(Index1M,$H1159,TRUE,_xll.ohTrigger(RecalcTrigger,Trigger1M)),NA())</f>
        <v>1.7616516485457367E-2</v>
      </c>
      <c r="K1159" s="44">
        <f>IFERROR(_xll.qlIndexFixing(Index3M,H1159,TRUE,_xll.ohTrigger(RecalcTrigger,Trigger3M)),NA())</f>
        <v>1.8170501512639735E-2</v>
      </c>
      <c r="L1159" s="44">
        <f>IFERROR(_xll.qlIndexFixing(Index6M,$H1159,TRUE,_xll.ohTrigger(RecalcTrigger,Trigger6M)),NA())</f>
        <v>1.8288303056434557E-2</v>
      </c>
      <c r="M1159" s="145">
        <f>IFERROR(_xll.qlIndexFixing(Index1Y,$H1159,TRUE,_xll.ohTrigger(RecalcTrigger,Trigger1Y)),NA())</f>
        <v>1.832916889527466E-2</v>
      </c>
      <c r="N1159" s="144">
        <f>IFERROR(_xll.qlIndexFixing(ONIndex1M,I1159,TRUE,_xll.ohTrigger(RecalcTrigger,Trigger1M)),NA())</f>
        <v>1.7609689865633271E-2</v>
      </c>
      <c r="O1159" s="44">
        <f>IFERROR(_xll.qlIndexFixing(ONIndex3M,I1159,TRUE,_xll.ohTrigger(RecalcTrigger,Trigger3M)),NA())</f>
        <v>1.8156679931546904E-2</v>
      </c>
      <c r="P1159" s="44">
        <f>IFERROR(_xll.qlIndexFixing(ONIndex6M,I1159,TRUE,_xll.ohTrigger(RecalcTrigger,Trigger6M)),NA())</f>
        <v>1.827491119079383E-2</v>
      </c>
      <c r="Q1159" s="145">
        <f>IFERROR(_xll.qlIndexFixing(ONIndex1Y,I1159,TRUE,_xll.ohTrigger(RecalcTrigger,Trigger1Y)),NA())</f>
        <v>1.830641067442329E-2</v>
      </c>
    </row>
    <row r="1160" spans="2:17" x14ac:dyDescent="0.2">
      <c r="B1160" s="39" t="s">
        <v>42</v>
      </c>
      <c r="D1160" s="42">
        <f>_xll.qlCalendarAdvance(Calendar,$D1159,B1160,"f",FALSE)</f>
        <v>47953</v>
      </c>
      <c r="E1160" s="139">
        <f>_xll.qlInterestRateIndexValueDate(IndexON,D1160)</f>
        <v>47953</v>
      </c>
      <c r="F1160" s="155">
        <f>IFERROR(_xll.qlIndexFixing(IndexON,D1160,TRUE,_xll.ohTrigger(RecalcTrigger,TriggerON)),NA())</f>
        <v>1.76833125947784E-2</v>
      </c>
      <c r="H1160" s="42">
        <f>_xll.qlCalendarAdvance(Calendar,$H1159,B1160,"f",FALSE)</f>
        <v>47953</v>
      </c>
      <c r="I1160" s="139">
        <f>_xll.qlInterestRateIndexValueDate(Index1M,$H1160)</f>
        <v>47955</v>
      </c>
      <c r="J1160" s="144">
        <f>IFERROR(_xll.qlIndexFixing(Index1M,$H1160,TRUE,_xll.ohTrigger(RecalcTrigger,Trigger1M)),NA())</f>
        <v>1.761348351335873E-2</v>
      </c>
      <c r="K1160" s="44">
        <f>IFERROR(_xll.qlIndexFixing(Index3M,H1160,TRUE,_xll.ohTrigger(RecalcTrigger,Trigger3M)),NA())</f>
        <v>1.8164667011387491E-2</v>
      </c>
      <c r="L1160" s="44">
        <f>IFERROR(_xll.qlIndexFixing(Index6M,$H1160,TRUE,_xll.ohTrigger(RecalcTrigger,Trigger6M)),NA())</f>
        <v>1.8280772817591589E-2</v>
      </c>
      <c r="M1160" s="145">
        <f>IFERROR(_xll.qlIndexFixing(Index1Y,$H1160,TRUE,_xll.ohTrigger(RecalcTrigger,Trigger1Y)),NA())</f>
        <v>1.8321604993011782E-2</v>
      </c>
      <c r="N1160" s="144">
        <f>IFERROR(_xll.qlIndexFixing(ONIndex1M,I1160,TRUE,_xll.ohTrigger(RecalcTrigger,Trigger1M)),NA())</f>
        <v>1.7604664918566826E-2</v>
      </c>
      <c r="O1160" s="44">
        <f>IFERROR(_xll.qlIndexFixing(ONIndex3M,I1160,TRUE,_xll.ohTrigger(RecalcTrigger,Trigger3M)),NA())</f>
        <v>1.8149568340390942E-2</v>
      </c>
      <c r="P1160" s="44">
        <f>IFERROR(_xll.qlIndexFixing(ONIndex6M,I1160,TRUE,_xll.ohTrigger(RecalcTrigger,Trigger6M)),NA())</f>
        <v>1.8266552402108616E-2</v>
      </c>
      <c r="Q1160" s="145">
        <f>IFERROR(_xll.qlIndexFixing(ONIndex1Y,I1160,TRUE,_xll.ohTrigger(RecalcTrigger,Trigger1Y)),NA())</f>
        <v>1.8297702613798705E-2</v>
      </c>
    </row>
    <row r="1161" spans="2:17" x14ac:dyDescent="0.2">
      <c r="B1161" s="39" t="s">
        <v>42</v>
      </c>
      <c r="D1161" s="42">
        <f>_xll.qlCalendarAdvance(Calendar,$D1160,B1161,"f",FALSE)</f>
        <v>47960</v>
      </c>
      <c r="E1161" s="139">
        <f>_xll.qlInterestRateIndexValueDate(IndexON,D1161)</f>
        <v>47960</v>
      </c>
      <c r="F1161" s="155">
        <f>IFERROR(_xll.qlIndexFixing(IndexON,D1161,TRUE,_xll.ohTrigger(RecalcTrigger,TriggerON)),NA())</f>
        <v>1.7680476455055327E-2</v>
      </c>
      <c r="H1161" s="42">
        <f>_xll.qlCalendarAdvance(Calendar,$H1160,B1161,"f",FALSE)</f>
        <v>47960</v>
      </c>
      <c r="I1161" s="139">
        <f>_xll.qlInterestRateIndexValueDate(Index1M,$H1161)</f>
        <v>47962</v>
      </c>
      <c r="J1161" s="144">
        <f>IFERROR(_xll.qlIndexFixing(Index1M,$H1161,TRUE,_xll.ohTrigger(RecalcTrigger,Trigger1M)),NA())</f>
        <v>1.7610651745083861E-2</v>
      </c>
      <c r="K1161" s="44">
        <f>IFERROR(_xll.qlIndexFixing(Index3M,H1161,TRUE,_xll.ohTrigger(RecalcTrigger,Trigger3M)),NA())</f>
        <v>1.8160049367200469E-2</v>
      </c>
      <c r="L1161" s="44">
        <f>IFERROR(_xll.qlIndexFixing(Index6M,$H1161,TRUE,_xll.ohTrigger(RecalcTrigger,Trigger6M)),NA())</f>
        <v>1.8274848121712768E-2</v>
      </c>
      <c r="M1161" s="145">
        <f>IFERROR(_xll.qlIndexFixing(Index1Y,$H1161,TRUE,_xll.ohTrigger(RecalcTrigger,Trigger1Y)),NA())</f>
        <v>1.8315649583000124E-2</v>
      </c>
      <c r="N1161" s="144">
        <f>IFERROR(_xll.qlIndexFixing(ONIndex1M,I1161,TRUE,_xll.ohTrigger(RecalcTrigger,Trigger1M)),NA())</f>
        <v>1.7601989180215938E-2</v>
      </c>
      <c r="O1161" s="44">
        <f>IFERROR(_xll.qlIndexFixing(ONIndex3M,I1161,TRUE,_xll.ohTrigger(RecalcTrigger,Trigger3M)),NA())</f>
        <v>1.8145379545559948E-2</v>
      </c>
      <c r="P1161" s="44">
        <f>IFERROR(_xll.qlIndexFixing(ONIndex6M,I1161,TRUE,_xll.ohTrigger(RecalcTrigger,Trigger6M)),NA())</f>
        <v>1.826142255676011E-2</v>
      </c>
      <c r="Q1161" s="145">
        <f>IFERROR(_xll.qlIndexFixing(ONIndex1Y,I1161,TRUE,_xll.ohTrigger(RecalcTrigger,Trigger1Y)),NA())</f>
        <v>1.8292351668591778E-2</v>
      </c>
    </row>
    <row r="1162" spans="2:17" x14ac:dyDescent="0.2">
      <c r="B1162" s="39" t="s">
        <v>42</v>
      </c>
      <c r="D1162" s="42">
        <f>_xll.qlCalendarAdvance(Calendar,$D1161,B1162,"f",FALSE)</f>
        <v>47967</v>
      </c>
      <c r="E1162" s="139">
        <f>_xll.qlInterestRateIndexValueDate(IndexON,D1162)</f>
        <v>47967</v>
      </c>
      <c r="F1162" s="155">
        <f>IFERROR(_xll.qlIndexFixing(IndexON,D1162,TRUE,_xll.ohTrigger(RecalcTrigger,TriggerON)),NA())</f>
        <v>1.7677581109811769E-2</v>
      </c>
      <c r="H1162" s="42">
        <f>_xll.qlCalendarAdvance(Calendar,$H1161,B1162,"f",FALSE)</f>
        <v>47967</v>
      </c>
      <c r="I1162" s="139">
        <f>_xll.qlInterestRateIndexValueDate(Index1M,$H1162)</f>
        <v>47970</v>
      </c>
      <c r="J1162" s="144">
        <f>IFERROR(_xll.qlIndexFixing(Index1M,$H1162,TRUE,_xll.ohTrigger(RecalcTrigger,Trigger1M)),NA())</f>
        <v>1.7607089713048158E-2</v>
      </c>
      <c r="K1162" s="44">
        <f>IFERROR(_xll.qlIndexFixing(Index3M,H1162,TRUE,_xll.ohTrigger(RecalcTrigger,Trigger3M)),NA())</f>
        <v>1.8155009854625891E-2</v>
      </c>
      <c r="L1162" s="44">
        <f>IFERROR(_xll.qlIndexFixing(Index6M,$H1162,TRUE,_xll.ohTrigger(RecalcTrigger,Trigger6M)),NA())</f>
        <v>1.8268031089582921E-2</v>
      </c>
      <c r="M1162" s="145">
        <f>IFERROR(_xll.qlIndexFixing(Index1Y,$H1162,TRUE,_xll.ohTrigger(RecalcTrigger,Trigger1Y)),NA())</f>
        <v>1.8308792809181559E-2</v>
      </c>
      <c r="N1162" s="144">
        <f>IFERROR(_xll.qlIndexFixing(ONIndex1M,I1162,TRUE,_xll.ohTrigger(RecalcTrigger,Trigger1M)),NA())</f>
        <v>1.7598818021600238E-2</v>
      </c>
      <c r="O1162" s="44">
        <f>IFERROR(_xll.qlIndexFixing(ONIndex3M,I1162,TRUE,_xll.ohTrigger(RecalcTrigger,Trigger3M)),NA())</f>
        <v>1.814050617417351E-2</v>
      </c>
      <c r="P1162" s="44">
        <f>IFERROR(_xll.qlIndexFixing(ONIndex6M,I1162,TRUE,_xll.ohTrigger(RecalcTrigger,Trigger6M)),NA())</f>
        <v>1.8255484707188074E-2</v>
      </c>
      <c r="Q1162" s="145">
        <f>IFERROR(_xll.qlIndexFixing(ONIndex1Y,I1162,TRUE,_xll.ohTrigger(RecalcTrigger,Trigger1Y)),NA())</f>
        <v>1.8286209537068387E-2</v>
      </c>
    </row>
    <row r="1163" spans="2:17" x14ac:dyDescent="0.2">
      <c r="B1163" s="39" t="s">
        <v>42</v>
      </c>
      <c r="D1163" s="42">
        <f>_xll.qlCalendarAdvance(Calendar,$D1162,B1163,"f",FALSE)</f>
        <v>47974</v>
      </c>
      <c r="E1163" s="139">
        <f>_xll.qlInterestRateIndexValueDate(IndexON,D1163)</f>
        <v>47974</v>
      </c>
      <c r="F1163" s="155">
        <f>IFERROR(_xll.qlIndexFixing(IndexON,D1163,TRUE,_xll.ohTrigger(RecalcTrigger,TriggerON)),NA())</f>
        <v>1.7674626813484196E-2</v>
      </c>
      <c r="H1163" s="42">
        <f>_xll.qlCalendarAdvance(Calendar,$H1162,B1163,"f",FALSE)</f>
        <v>47974</v>
      </c>
      <c r="I1163" s="139">
        <f>_xll.qlInterestRateIndexValueDate(Index1M,$H1163)</f>
        <v>47976</v>
      </c>
      <c r="J1163" s="144">
        <f>IFERROR(_xll.qlIndexFixing(Index1M,$H1163,TRUE,_xll.ohTrigger(RecalcTrigger,Trigger1M)),NA())</f>
        <v>1.7604710945471613E-2</v>
      </c>
      <c r="K1163" s="44">
        <f>IFERROR(_xll.qlIndexFixing(Index3M,H1163,TRUE,_xll.ohTrigger(RecalcTrigger,Trigger3M)),NA())</f>
        <v>1.8150709445909716E-2</v>
      </c>
      <c r="L1163" s="44">
        <f>IFERROR(_xll.qlIndexFixing(Index6M,$H1163,TRUE,_xll.ohTrigger(RecalcTrigger,Trigger6M)),NA())</f>
        <v>1.8262849229212112E-2</v>
      </c>
      <c r="M1163" s="145">
        <f>IFERROR(_xll.qlIndexFixing(Index1Y,$H1163,TRUE,_xll.ohTrigger(RecalcTrigger,Trigger1Y)),NA())</f>
        <v>1.8303664545852621E-2</v>
      </c>
      <c r="N1163" s="144">
        <f>IFERROR(_xll.qlIndexFixing(ONIndex1M,I1163,TRUE,_xll.ohTrigger(RecalcTrigger,Trigger1M)),NA())</f>
        <v>1.7596360495417684E-2</v>
      </c>
      <c r="O1163" s="44">
        <f>IFERROR(_xll.qlIndexFixing(ONIndex3M,I1163,TRUE,_xll.ohTrigger(RecalcTrigger,Trigger3M)),NA())</f>
        <v>1.8136790994489616E-2</v>
      </c>
      <c r="P1163" s="44">
        <f>IFERROR(_xll.qlIndexFixing(ONIndex6M,I1163,TRUE,_xll.ohTrigger(RecalcTrigger,Trigger6M)),NA())</f>
        <v>1.825097889530447E-2</v>
      </c>
      <c r="Q1163" s="145">
        <f>IFERROR(_xll.qlIndexFixing(ONIndex1Y,I1163,TRUE,_xll.ohTrigger(RecalcTrigger,Trigger1Y)),NA())</f>
        <v>1.82815845402029E-2</v>
      </c>
    </row>
    <row r="1164" spans="2:17" x14ac:dyDescent="0.2">
      <c r="B1164" s="39" t="s">
        <v>42</v>
      </c>
      <c r="D1164" s="42">
        <f>_xll.qlCalendarAdvance(Calendar,$D1163,B1164,"f",FALSE)</f>
        <v>47981</v>
      </c>
      <c r="E1164" s="139">
        <f>_xll.qlInterestRateIndexValueDate(IndexON,D1164)</f>
        <v>47981</v>
      </c>
      <c r="F1164" s="155">
        <f>IFERROR(_xll.qlIndexFixing(IndexON,D1164,TRUE,_xll.ohTrigger(RecalcTrigger,TriggerON)),NA())</f>
        <v>1.7671613820269272E-2</v>
      </c>
      <c r="H1164" s="42">
        <f>_xll.qlCalendarAdvance(Calendar,$H1163,B1164,"f",FALSE)</f>
        <v>47981</v>
      </c>
      <c r="I1164" s="139">
        <f>_xll.qlInterestRateIndexValueDate(Index1M,$H1164)</f>
        <v>47983</v>
      </c>
      <c r="J1164" s="144">
        <f>IFERROR(_xll.qlIndexFixing(Index1M,$H1164,TRUE,_xll.ohTrigger(RecalcTrigger,Trigger1M)),NA())</f>
        <v>1.7601602061663724E-2</v>
      </c>
      <c r="K1164" s="44">
        <f>IFERROR(_xll.qlIndexFixing(Index3M,H1164,TRUE,_xll.ohTrigger(RecalcTrigger,Trigger3M)),NA())</f>
        <v>1.8145878728812074E-2</v>
      </c>
      <c r="L1164" s="44">
        <f>IFERROR(_xll.qlIndexFixing(Index6M,$H1164,TRUE,_xll.ohTrigger(RecalcTrigger,Trigger6M)),NA())</f>
        <v>1.825673463162944E-2</v>
      </c>
      <c r="M1164" s="145">
        <f>IFERROR(_xll.qlIndexFixing(Index1Y,$H1164,TRUE,_xll.ohTrigger(RecalcTrigger,Trigger1Y)),NA())</f>
        <v>1.8297634245708821E-2</v>
      </c>
      <c r="N1164" s="144">
        <f>IFERROR(_xll.qlIndexFixing(ONIndex1M,I1164,TRUE,_xll.ohTrigger(RecalcTrigger,Trigger1M)),NA())</f>
        <v>1.7593407696052665E-2</v>
      </c>
      <c r="O1164" s="44">
        <f>IFERROR(_xll.qlIndexFixing(ONIndex3M,I1164,TRUE,_xll.ohTrigger(RecalcTrigger,Trigger3M)),NA())</f>
        <v>1.8132391642167178E-2</v>
      </c>
      <c r="P1164" s="44">
        <f>IFERROR(_xll.qlIndexFixing(ONIndex6M,I1164,TRUE,_xll.ohTrigger(RecalcTrigger,Trigger6M)),NA())</f>
        <v>1.8245665531395616E-2</v>
      </c>
      <c r="Q1164" s="145">
        <f>IFERROR(_xll.qlIndexFixing(ONIndex1Y,I1164,TRUE,_xll.ohTrigger(RecalcTrigger,Trigger1Y)),NA())</f>
        <v>1.8276169145270416E-2</v>
      </c>
    </row>
    <row r="1165" spans="2:17" x14ac:dyDescent="0.2">
      <c r="B1165" s="39" t="s">
        <v>42</v>
      </c>
      <c r="D1165" s="42">
        <f>_xll.qlCalendarAdvance(Calendar,$D1164,B1165,"f",FALSE)</f>
        <v>47988</v>
      </c>
      <c r="E1165" s="139">
        <f>_xll.qlInterestRateIndexValueDate(IndexON,D1165)</f>
        <v>47988</v>
      </c>
      <c r="F1165" s="155">
        <f>IFERROR(_xll.qlIndexFixing(IndexON,D1165,TRUE,_xll.ohTrigger(RecalcTrigger,TriggerON)),NA())</f>
        <v>1.7668542384443597E-2</v>
      </c>
      <c r="H1165" s="42">
        <f>_xll.qlCalendarAdvance(Calendar,$H1164,B1165,"f",FALSE)</f>
        <v>47988</v>
      </c>
      <c r="I1165" s="139">
        <f>_xll.qlInterestRateIndexValueDate(Index1M,$H1165)</f>
        <v>47990</v>
      </c>
      <c r="J1165" s="144">
        <f>IFERROR(_xll.qlIndexFixing(Index1M,$H1165,TRUE,_xll.ohTrigger(RecalcTrigger,Trigger1M)),NA())</f>
        <v>1.7598400953547644E-2</v>
      </c>
      <c r="K1165" s="44">
        <f>IFERROR(_xll.qlIndexFixing(Index3M,H1165,TRUE,_xll.ohTrigger(RecalcTrigger,Trigger3M)),NA())</f>
        <v>1.8140979117907251E-2</v>
      </c>
      <c r="L1165" s="44">
        <f>IFERROR(_xll.qlIndexFixing(Index6M,$H1165,TRUE,_xll.ohTrigger(RecalcTrigger,Trigger6M)),NA())</f>
        <v>1.8250561648126155E-2</v>
      </c>
      <c r="M1165" s="145">
        <f>IFERROR(_xll.qlIndexFixing(Index1Y,$H1165,TRUE,_xll.ohTrigger(RecalcTrigger,Trigger1Y)),NA())</f>
        <v>1.8291578303461582E-2</v>
      </c>
      <c r="N1165" s="144">
        <f>IFERROR(_xll.qlIndexFixing(ONIndex1M,I1165,TRUE,_xll.ohTrigger(RecalcTrigger,Trigger1M)),NA())</f>
        <v>1.7590362690285133E-2</v>
      </c>
      <c r="O1165" s="44">
        <f>IFERROR(_xll.qlIndexFixing(ONIndex3M,I1165,TRUE,_xll.ohTrigger(RecalcTrigger,Trigger3M)),NA())</f>
        <v>1.8127922507744643E-2</v>
      </c>
      <c r="P1165" s="44">
        <f>IFERROR(_xll.qlIndexFixing(ONIndex6M,I1165,TRUE,_xll.ohTrigger(RecalcTrigger,Trigger6M)),NA())</f>
        <v>1.8240291446778301E-2</v>
      </c>
      <c r="Q1165" s="145">
        <f>IFERROR(_xll.qlIndexFixing(ONIndex1Y,I1165,TRUE,_xll.ohTrigger(RecalcTrigger,Trigger1Y)),NA())</f>
        <v>1.8270733055532062E-2</v>
      </c>
    </row>
    <row r="1166" spans="2:17" x14ac:dyDescent="0.2">
      <c r="B1166" s="39" t="s">
        <v>42</v>
      </c>
      <c r="D1166" s="42">
        <f>_xll.qlCalendarAdvance(Calendar,$D1165,B1166,"f",FALSE)</f>
        <v>47995</v>
      </c>
      <c r="E1166" s="139">
        <f>_xll.qlInterestRateIndexValueDate(IndexON,D1166)</f>
        <v>47995</v>
      </c>
      <c r="F1166" s="155">
        <f>IFERROR(_xll.qlIndexFixing(IndexON,D1166,TRUE,_xll.ohTrigger(RecalcTrigger,TriggerON)),NA())</f>
        <v>1.7665412760443644E-2</v>
      </c>
      <c r="H1166" s="42">
        <f>_xll.qlCalendarAdvance(Calendar,$H1165,B1166,"f",FALSE)</f>
        <v>47995</v>
      </c>
      <c r="I1166" s="139">
        <f>_xll.qlInterestRateIndexValueDate(Index1M,$H1166)</f>
        <v>47997</v>
      </c>
      <c r="J1166" s="144">
        <f>IFERROR(_xll.qlIndexFixing(Index1M,$H1166,TRUE,_xll.ohTrigger(RecalcTrigger,Trigger1M)),NA())</f>
        <v>1.7595107694891865E-2</v>
      </c>
      <c r="K1166" s="44">
        <f>IFERROR(_xll.qlIndexFixing(Index3M,H1166,TRUE,_xll.ohTrigger(RecalcTrigger,Trigger3M)),NA())</f>
        <v>1.8136010816256296E-2</v>
      </c>
      <c r="L1166" s="44">
        <f>IFERROR(_xll.qlIndexFixing(Index6M,$H1166,TRUE,_xll.ohTrigger(RecalcTrigger,Trigger6M)),NA())</f>
        <v>1.824434252855129E-2</v>
      </c>
      <c r="M1166" s="145">
        <f>IFERROR(_xll.qlIndexFixing(Index1Y,$H1166,TRUE,_xll.ohTrigger(RecalcTrigger,Trigger1Y)),NA())</f>
        <v>1.8285496374030635E-2</v>
      </c>
      <c r="N1166" s="144">
        <f>IFERROR(_xll.qlIndexFixing(ONIndex1M,I1166,TRUE,_xll.ohTrigger(RecalcTrigger,Trigger1M)),NA())</f>
        <v>1.758722555165626E-2</v>
      </c>
      <c r="O1166" s="44">
        <f>IFERROR(_xll.qlIndexFixing(ONIndex3M,I1166,TRUE,_xll.ohTrigger(RecalcTrigger,Trigger3M)),NA())</f>
        <v>1.8123383793140491E-2</v>
      </c>
      <c r="P1166" s="44">
        <f>IFERROR(_xll.qlIndexFixing(ONIndex6M,I1166,TRUE,_xll.ohTrigger(RecalcTrigger,Trigger6M)),NA())</f>
        <v>1.8234856867591631E-2</v>
      </c>
      <c r="Q1166" s="145">
        <f>IFERROR(_xll.qlIndexFixing(ONIndex1Y,I1166,TRUE,_xll.ohTrigger(RecalcTrigger,Trigger1Y)),NA())</f>
        <v>1.8265276665072605E-2</v>
      </c>
    </row>
    <row r="1167" spans="2:17" x14ac:dyDescent="0.2">
      <c r="B1167" s="39" t="s">
        <v>42</v>
      </c>
      <c r="D1167" s="42">
        <f>_xll.qlCalendarAdvance(Calendar,$D1166,B1167,"f",FALSE)</f>
        <v>48002</v>
      </c>
      <c r="E1167" s="139">
        <f>_xll.qlInterestRateIndexValueDate(IndexON,D1167)</f>
        <v>48002</v>
      </c>
      <c r="F1167" s="155">
        <f>IFERROR(_xll.qlIndexFixing(IndexON,D1167,TRUE,_xll.ohTrigger(RecalcTrigger,TriggerON)),NA())</f>
        <v>1.7662225202466075E-2</v>
      </c>
      <c r="H1167" s="42">
        <f>_xll.qlCalendarAdvance(Calendar,$H1166,B1167,"f",FALSE)</f>
        <v>48002</v>
      </c>
      <c r="I1167" s="139">
        <f>_xll.qlInterestRateIndexValueDate(Index1M,$H1167)</f>
        <v>48004</v>
      </c>
      <c r="J1167" s="144">
        <f>IFERROR(_xll.qlIndexFixing(Index1M,$H1167,TRUE,_xll.ohTrigger(RecalcTrigger,Trigger1M)),NA())</f>
        <v>1.7591722359472373E-2</v>
      </c>
      <c r="K1167" s="44">
        <f>IFERROR(_xll.qlIndexFixing(Index3M,H1167,TRUE,_xll.ohTrigger(RecalcTrigger,Trigger3M)),NA())</f>
        <v>1.8130974026927201E-2</v>
      </c>
      <c r="L1167" s="44">
        <f>IFERROR(_xll.qlIndexFixing(Index6M,$H1167,TRUE,_xll.ohTrigger(RecalcTrigger,Trigger6M)),NA())</f>
        <v>1.823806658814655E-2</v>
      </c>
      <c r="M1167" s="145">
        <f>IFERROR(_xll.qlIndexFixing(Index1Y,$H1167,TRUE,_xll.ohTrigger(RecalcTrigger,Trigger1Y)),NA())</f>
        <v>1.8279388108905625E-2</v>
      </c>
      <c r="N1167" s="144">
        <f>IFERROR(_xll.qlIndexFixing(ONIndex1M,I1167,TRUE,_xll.ohTrigger(RecalcTrigger,Trigger1M)),NA())</f>
        <v>1.7583996353547349E-2</v>
      </c>
      <c r="O1167" s="44">
        <f>IFERROR(_xll.qlIndexFixing(ONIndex3M,I1167,TRUE,_xll.ohTrigger(RecalcTrigger,Trigger3M)),NA())</f>
        <v>1.8118775700273204E-2</v>
      </c>
      <c r="P1167" s="44">
        <f>IFERROR(_xll.qlIndexFixing(ONIndex6M,I1167,TRUE,_xll.ohTrigger(RecalcTrigger,Trigger6M)),NA())</f>
        <v>1.8229362019814843E-2</v>
      </c>
      <c r="Q1167" s="145">
        <f>IFERROR(_xll.qlIndexFixing(ONIndex1Y,I1167,TRUE,_xll.ohTrigger(RecalcTrigger,Trigger1Y)),NA())</f>
        <v>1.8259800368136681E-2</v>
      </c>
    </row>
    <row r="1168" spans="2:17" x14ac:dyDescent="0.2">
      <c r="B1168" s="39" t="s">
        <v>42</v>
      </c>
      <c r="D1168" s="42">
        <f>_xll.qlCalendarAdvance(Calendar,$D1167,B1168,"f",FALSE)</f>
        <v>48009</v>
      </c>
      <c r="E1168" s="139">
        <f>_xll.qlInterestRateIndexValueDate(IndexON,D1168)</f>
        <v>48009</v>
      </c>
      <c r="F1168" s="155">
        <f>IFERROR(_xll.qlIndexFixing(IndexON,D1168,TRUE,_xll.ohTrigger(RecalcTrigger,TriggerON)),NA())</f>
        <v>1.7658979964787491E-2</v>
      </c>
      <c r="H1168" s="42">
        <f>_xll.qlCalendarAdvance(Calendar,$H1167,B1168,"f",FALSE)</f>
        <v>48009</v>
      </c>
      <c r="I1168" s="139">
        <f>_xll.qlInterestRateIndexValueDate(Index1M,$H1168)</f>
        <v>48011</v>
      </c>
      <c r="J1168" s="144">
        <f>IFERROR(_xll.qlIndexFixing(Index1M,$H1168,TRUE,_xll.ohTrigger(RecalcTrigger,Trigger1M)),NA())</f>
        <v>1.7588245021062654E-2</v>
      </c>
      <c r="K1168" s="44">
        <f>IFERROR(_xll.qlIndexFixing(Index3M,H1168,TRUE,_xll.ohTrigger(RecalcTrigger,Trigger3M)),NA())</f>
        <v>1.8125868952986228E-2</v>
      </c>
      <c r="L1168" s="44">
        <f>IFERROR(_xll.qlIndexFixing(Index6M,$H1168,TRUE,_xll.ohTrigger(RecalcTrigger,Trigger6M)),NA())</f>
        <v>1.8231732907488134E-2</v>
      </c>
      <c r="M1168" s="145">
        <f>IFERROR(_xll.qlIndexFixing(Index1Y,$H1168,TRUE,_xll.ohTrigger(RecalcTrigger,Trigger1Y)),NA())</f>
        <v>1.8273253156146557E-2</v>
      </c>
      <c r="N1168" s="144">
        <f>IFERROR(_xll.qlIndexFixing(ONIndex1M,I1168,TRUE,_xll.ohTrigger(RecalcTrigger,Trigger1M)),NA())</f>
        <v>1.7580675169899251E-2</v>
      </c>
      <c r="O1168" s="44">
        <f>IFERROR(_xll.qlIndexFixing(ONIndex3M,I1168,TRUE,_xll.ohTrigger(RecalcTrigger,Trigger3M)),NA())</f>
        <v>1.8114098430901393E-2</v>
      </c>
      <c r="P1168" s="44">
        <f>IFERROR(_xll.qlIndexFixing(ONIndex6M,I1168,TRUE,_xll.ohTrigger(RecalcTrigger,Trigger6M)),NA())</f>
        <v>1.8223807129746916E-2</v>
      </c>
      <c r="Q1168" s="145">
        <f>IFERROR(_xll.qlIndexFixing(ONIndex1Y,I1168,TRUE,_xll.ohTrigger(RecalcTrigger,Trigger1Y)),NA())</f>
        <v>1.825430455888899E-2</v>
      </c>
    </row>
    <row r="1169" spans="2:17" x14ac:dyDescent="0.2">
      <c r="B1169" s="39" t="s">
        <v>42</v>
      </c>
      <c r="D1169" s="42">
        <f>_xll.qlCalendarAdvance(Calendar,$D1168,B1169,"f",FALSE)</f>
        <v>48016</v>
      </c>
      <c r="E1169" s="139">
        <f>_xll.qlInterestRateIndexValueDate(IndexON,D1169)</f>
        <v>48016</v>
      </c>
      <c r="F1169" s="155">
        <f>IFERROR(_xll.qlIndexFixing(IndexON,D1169,TRUE,_xll.ohTrigger(RecalcTrigger,TriggerON)),NA())</f>
        <v>1.7655677301844364E-2</v>
      </c>
      <c r="H1169" s="42">
        <f>_xll.qlCalendarAdvance(Calendar,$H1168,B1169,"f",FALSE)</f>
        <v>48016</v>
      </c>
      <c r="I1169" s="139">
        <f>_xll.qlInterestRateIndexValueDate(Index1M,$H1169)</f>
        <v>48018</v>
      </c>
      <c r="J1169" s="144">
        <f>IFERROR(_xll.qlIndexFixing(Index1M,$H1169,TRUE,_xll.ohTrigger(RecalcTrigger,Trigger1M)),NA())</f>
        <v>1.7584675753441192E-2</v>
      </c>
      <c r="K1169" s="44">
        <f>IFERROR(_xll.qlIndexFixing(Index3M,H1169,TRUE,_xll.ohTrigger(RecalcTrigger,Trigger3M)),NA())</f>
        <v>1.812069579750572E-2</v>
      </c>
      <c r="L1169" s="44">
        <f>IFERROR(_xll.qlIndexFixing(Index6M,$H1169,TRUE,_xll.ohTrigger(RecalcTrigger,Trigger6M)),NA())</f>
        <v>1.8225341715298445E-2</v>
      </c>
      <c r="M1169" s="145">
        <f>IFERROR(_xll.qlIndexFixing(Index1Y,$H1169,TRUE,_xll.ohTrigger(RecalcTrigger,Trigger1Y)),NA())</f>
        <v>1.8267091160383348E-2</v>
      </c>
      <c r="N1169" s="144">
        <f>IFERROR(_xll.qlIndexFixing(ONIndex1M,I1169,TRUE,_xll.ohTrigger(RecalcTrigger,Trigger1M)),NA())</f>
        <v>1.7577262073933397E-2</v>
      </c>
      <c r="O1169" s="44">
        <f>IFERROR(_xll.qlIndexFixing(ONIndex3M,I1169,TRUE,_xll.ohTrigger(RecalcTrigger,Trigger3M)),NA())</f>
        <v>1.8109352187023475E-2</v>
      </c>
      <c r="P1169" s="44">
        <f>IFERROR(_xll.qlIndexFixing(ONIndex6M,I1169,TRUE,_xll.ohTrigger(RecalcTrigger,Trigger6M)),NA())</f>
        <v>1.8218192423287149E-2</v>
      </c>
      <c r="Q1169" s="145">
        <f>IFERROR(_xll.qlIndexFixing(ONIndex1Y,I1169,TRUE,_xll.ohTrigger(RecalcTrigger,Trigger1Y)),NA())</f>
        <v>1.8248789631574169E-2</v>
      </c>
    </row>
    <row r="1170" spans="2:17" x14ac:dyDescent="0.2">
      <c r="B1170" s="39" t="s">
        <v>42</v>
      </c>
      <c r="D1170" s="42">
        <f>_xll.qlCalendarAdvance(Calendar,$D1169,B1170,"f",FALSE)</f>
        <v>48023</v>
      </c>
      <c r="E1170" s="139">
        <f>_xll.qlInterestRateIndexValueDate(IndexON,D1170)</f>
        <v>48023</v>
      </c>
      <c r="F1170" s="155">
        <f>IFERROR(_xll.qlIndexFixing(IndexON,D1170,TRUE,_xll.ohTrigger(RecalcTrigger,TriggerON)),NA())</f>
        <v>1.7652317467913292E-2</v>
      </c>
      <c r="H1170" s="42">
        <f>_xll.qlCalendarAdvance(Calendar,$H1169,B1170,"f",FALSE)</f>
        <v>48023</v>
      </c>
      <c r="I1170" s="139">
        <f>_xll.qlInterestRateIndexValueDate(Index1M,$H1170)</f>
        <v>48025</v>
      </c>
      <c r="J1170" s="144">
        <f>IFERROR(_xll.qlIndexFixing(Index1M,$H1170,TRUE,_xll.ohTrigger(RecalcTrigger,Trigger1M)),NA())</f>
        <v>1.7581014630388969E-2</v>
      </c>
      <c r="K1170" s="44">
        <f>IFERROR(_xll.qlIndexFixing(Index3M,H1170,TRUE,_xll.ohTrigger(RecalcTrigger,Trigger3M)),NA())</f>
        <v>1.8115454763558018E-2</v>
      </c>
      <c r="L1170" s="44">
        <f>IFERROR(_xll.qlIndexFixing(Index6M,$H1170,TRUE,_xll.ohTrigger(RecalcTrigger,Trigger6M)),NA())</f>
        <v>1.8218829003149518E-2</v>
      </c>
      <c r="M1170" s="145">
        <f>IFERROR(_xll.qlIndexFixing(Index1Y,$H1170,TRUE,_xll.ohTrigger(RecalcTrigger,Trigger1Y)),NA())</f>
        <v>1.8260901762816271E-2</v>
      </c>
      <c r="N1170" s="144">
        <f>IFERROR(_xll.qlIndexFixing(ONIndex1M,I1170,TRUE,_xll.ohTrigger(RecalcTrigger,Trigger1M)),NA())</f>
        <v>1.7573757139510704E-2</v>
      </c>
      <c r="O1170" s="44">
        <f>IFERROR(_xll.qlIndexFixing(ONIndex3M,I1170,TRUE,_xll.ohTrigger(RecalcTrigger,Trigger3M)),NA())</f>
        <v>1.8104537170637869E-2</v>
      </c>
      <c r="P1170" s="44">
        <f>IFERROR(_xll.qlIndexFixing(ONIndex6M,I1170,TRUE,_xll.ohTrigger(RecalcTrigger,Trigger6M)),NA())</f>
        <v>1.8212518126574651E-2</v>
      </c>
      <c r="Q1170" s="145">
        <f>IFERROR(_xll.qlIndexFixing(ONIndex1Y,I1170,TRUE,_xll.ohTrigger(RecalcTrigger,Trigger1Y)),NA())</f>
        <v>1.8243255980356921E-2</v>
      </c>
    </row>
    <row r="1171" spans="2:17" x14ac:dyDescent="0.2">
      <c r="B1171" s="39" t="s">
        <v>42</v>
      </c>
      <c r="D1171" s="42">
        <f>_xll.qlCalendarAdvance(Calendar,$D1170,B1171,"f",FALSE)</f>
        <v>48030</v>
      </c>
      <c r="E1171" s="139">
        <f>_xll.qlInterestRateIndexValueDate(IndexON,D1171)</f>
        <v>48030</v>
      </c>
      <c r="F1171" s="155">
        <f>IFERROR(_xll.qlIndexFixing(IndexON,D1171,TRUE,_xll.ohTrigger(RecalcTrigger,TriggerON)),NA())</f>
        <v>1.7648900717111005E-2</v>
      </c>
      <c r="H1171" s="42">
        <f>_xll.qlCalendarAdvance(Calendar,$H1170,B1171,"f",FALSE)</f>
        <v>48030</v>
      </c>
      <c r="I1171" s="139">
        <f>_xll.qlInterestRateIndexValueDate(Index1M,$H1171)</f>
        <v>48032</v>
      </c>
      <c r="J1171" s="144">
        <f>IFERROR(_xll.qlIndexFixing(Index1M,$H1171,TRUE,_xll.ohTrigger(RecalcTrigger,Trigger1M)),NA())</f>
        <v>1.7577261725684468E-2</v>
      </c>
      <c r="K1171" s="44">
        <f>IFERROR(_xll.qlIndexFixing(Index3M,H1171,TRUE,_xll.ohTrigger(RecalcTrigger,Trigger3M)),NA())</f>
        <v>1.8110146054218068E-2</v>
      </c>
      <c r="L1171" s="44">
        <f>IFERROR(_xll.qlIndexFixing(Index6M,$H1171,TRUE,_xll.ohTrigger(RecalcTrigger,Trigger6M)),NA())</f>
        <v>1.8212310891853652E-2</v>
      </c>
      <c r="M1171" s="145">
        <f>IFERROR(_xll.qlIndexFixing(Index1Y,$H1171,TRUE,_xll.ohTrigger(RecalcTrigger,Trigger1Y)),NA())</f>
        <v>1.8254684601217035E-2</v>
      </c>
      <c r="N1171" s="144">
        <f>IFERROR(_xll.qlIndexFixing(ONIndex1M,I1171,TRUE,_xll.ohTrigger(RecalcTrigger,Trigger1M)),NA())</f>
        <v>1.7570160440092408E-2</v>
      </c>
      <c r="O1171" s="44">
        <f>IFERROR(_xll.qlIndexFixing(ONIndex3M,I1171,TRUE,_xll.ohTrigger(RecalcTrigger,Trigger3M)),NA())</f>
        <v>1.8099653583343311E-2</v>
      </c>
      <c r="P1171" s="44">
        <f>IFERROR(_xll.qlIndexFixing(ONIndex6M,I1171,TRUE,_xll.ohTrigger(RecalcTrigger,Trigger6M)),NA())</f>
        <v>1.8206784465668591E-2</v>
      </c>
      <c r="Q1171" s="145">
        <f>IFERROR(_xll.qlIndexFixing(ONIndex1Y,I1171,TRUE,_xll.ohTrigger(RecalcTrigger,Trigger1Y)),NA())</f>
        <v>1.823770399948188E-2</v>
      </c>
    </row>
    <row r="1172" spans="2:17" x14ac:dyDescent="0.2">
      <c r="B1172" s="39" t="s">
        <v>42</v>
      </c>
      <c r="D1172" s="42">
        <f>_xll.qlCalendarAdvance(Calendar,$D1171,B1172,"f",FALSE)</f>
        <v>48037</v>
      </c>
      <c r="E1172" s="139">
        <f>_xll.qlInterestRateIndexValueDate(IndexON,D1172)</f>
        <v>48037</v>
      </c>
      <c r="F1172" s="155">
        <f>IFERROR(_xll.qlIndexFixing(IndexON,D1172,TRUE,_xll.ohTrigger(RecalcTrigger,TriggerON)),NA())</f>
        <v>1.7645427303873973E-2</v>
      </c>
      <c r="H1172" s="42">
        <f>_xll.qlCalendarAdvance(Calendar,$H1171,B1172,"f",FALSE)</f>
        <v>48037</v>
      </c>
      <c r="I1172" s="139">
        <f>_xll.qlInterestRateIndexValueDate(Index1M,$H1172)</f>
        <v>48039</v>
      </c>
      <c r="J1172" s="144">
        <f>IFERROR(_xll.qlIndexFixing(Index1M,$H1172,TRUE,_xll.ohTrigger(RecalcTrigger,Trigger1M)),NA())</f>
        <v>1.7573417113116163E-2</v>
      </c>
      <c r="K1172" s="44">
        <f>IFERROR(_xll.qlIndexFixing(Index3M,H1172,TRUE,_xll.ohTrigger(RecalcTrigger,Trigger3M)),NA())</f>
        <v>1.8104769872565162E-2</v>
      </c>
      <c r="L1172" s="44">
        <f>IFERROR(_xll.qlIndexFixing(Index6M,$H1172,TRUE,_xll.ohTrigger(RecalcTrigger,Trigger6M)),NA())</f>
        <v>1.8205736655511669E-2</v>
      </c>
      <c r="M1172" s="145">
        <f>IFERROR(_xll.qlIndexFixing(Index1Y,$H1172,TRUE,_xll.ohTrigger(RecalcTrigger,Trigger1Y)),NA())</f>
        <v>1.8248439309927915E-2</v>
      </c>
      <c r="N1172" s="144">
        <f>IFERROR(_xll.qlIndexFixing(ONIndex1M,I1172,TRUE,_xll.ohTrigger(RecalcTrigger,Trigger1M)),NA())</f>
        <v>1.7566472049219684E-2</v>
      </c>
      <c r="O1172" s="44">
        <f>IFERROR(_xll.qlIndexFixing(ONIndex3M,I1172,TRUE,_xll.ohTrigger(RecalcTrigger,Trigger3M)),NA())</f>
        <v>1.8094701627298093E-2</v>
      </c>
      <c r="P1172" s="44">
        <f>IFERROR(_xll.qlIndexFixing(ONIndex6M,I1172,TRUE,_xll.ohTrigger(RecalcTrigger,Trigger6M)),NA())</f>
        <v>1.8200991666708077E-2</v>
      </c>
      <c r="Q1172" s="145">
        <f>IFERROR(_xll.qlIndexFixing(ONIndex1Y,I1172,TRUE,_xll.ohTrigger(RecalcTrigger,Trigger1Y)),NA())</f>
        <v>1.8232134083033813E-2</v>
      </c>
    </row>
    <row r="1173" spans="2:17" x14ac:dyDescent="0.2">
      <c r="B1173" s="39" t="s">
        <v>42</v>
      </c>
      <c r="D1173" s="42">
        <f>_xll.qlCalendarAdvance(Calendar,$D1172,B1173,"f",FALSE)</f>
        <v>48044</v>
      </c>
      <c r="E1173" s="139">
        <f>_xll.qlInterestRateIndexValueDate(IndexON,D1173)</f>
        <v>48044</v>
      </c>
      <c r="F1173" s="155">
        <f>IFERROR(_xll.qlIndexFixing(IndexON,D1173,TRUE,_xll.ohTrigger(RecalcTrigger,TriggerON)),NA())</f>
        <v>1.7641897482638669E-2</v>
      </c>
      <c r="H1173" s="42">
        <f>_xll.qlCalendarAdvance(Calendar,$H1172,B1173,"f",FALSE)</f>
        <v>48044</v>
      </c>
      <c r="I1173" s="139">
        <f>_xll.qlInterestRateIndexValueDate(Index1M,$H1173)</f>
        <v>48046</v>
      </c>
      <c r="J1173" s="144">
        <f>IFERROR(_xll.qlIndexFixing(Index1M,$H1173,TRUE,_xll.ohTrigger(RecalcTrigger,Trigger1M)),NA())</f>
        <v>1.7569480866467535E-2</v>
      </c>
      <c r="K1173" s="44">
        <f>IFERROR(_xll.qlIndexFixing(Index3M,H1173,TRUE,_xll.ohTrigger(RecalcTrigger,Trigger3M)),NA())</f>
        <v>1.8099326421678597E-2</v>
      </c>
      <c r="L1173" s="44">
        <f>IFERROR(_xll.qlIndexFixing(Index6M,$H1173,TRUE,_xll.ohTrigger(RecalcTrigger,Trigger6M)),NA())</f>
        <v>1.8199106855096344E-2</v>
      </c>
      <c r="M1173" s="145">
        <f>IFERROR(_xll.qlIndexFixing(Index1Y,$H1173,TRUE,_xll.ohTrigger(RecalcTrigger,Trigger1Y)),NA())</f>
        <v>1.8242165519862411E-2</v>
      </c>
      <c r="N1173" s="144">
        <f>IFERROR(_xll.qlIndexFixing(ONIndex1M,I1173,TRUE,_xll.ohTrigger(RecalcTrigger,Trigger1M)),NA())</f>
        <v>1.7562692040593575E-2</v>
      </c>
      <c r="O1173" s="44">
        <f>IFERROR(_xll.qlIndexFixing(ONIndex3M,I1173,TRUE,_xll.ohTrigger(RecalcTrigger,Trigger3M)),NA())</f>
        <v>1.8089681504260824E-2</v>
      </c>
      <c r="P1173" s="44">
        <f>IFERROR(_xll.qlIndexFixing(ONIndex6M,I1173,TRUE,_xll.ohTrigger(RecalcTrigger,Trigger6M)),NA())</f>
        <v>1.8195139955832218E-2</v>
      </c>
      <c r="Q1173" s="145">
        <f>IFERROR(_xll.qlIndexFixing(ONIndex1Y,I1173,TRUE,_xll.ohTrigger(RecalcTrigger,Trigger1Y)),NA())</f>
        <v>1.8226546625337292E-2</v>
      </c>
    </row>
    <row r="1174" spans="2:17" x14ac:dyDescent="0.2">
      <c r="B1174" s="39" t="s">
        <v>42</v>
      </c>
      <c r="D1174" s="42">
        <f>_xll.qlCalendarAdvance(Calendar,$D1173,B1174,"f",FALSE)</f>
        <v>48051</v>
      </c>
      <c r="E1174" s="139">
        <f>_xll.qlInterestRateIndexValueDate(IndexON,D1174)</f>
        <v>48051</v>
      </c>
      <c r="F1174" s="155">
        <f>IFERROR(_xll.qlIndexFixing(IndexON,D1174,TRUE,_xll.ohTrigger(RecalcTrigger,TriggerON)),NA())</f>
        <v>1.7638311507441884E-2</v>
      </c>
      <c r="H1174" s="42">
        <f>_xll.qlCalendarAdvance(Calendar,$H1173,B1174,"f",FALSE)</f>
        <v>48051</v>
      </c>
      <c r="I1174" s="139">
        <f>_xll.qlInterestRateIndexValueDate(Index1M,$H1174)</f>
        <v>48053</v>
      </c>
      <c r="J1174" s="144">
        <f>IFERROR(_xll.qlIndexFixing(Index1M,$H1174,TRUE,_xll.ohTrigger(RecalcTrigger,Trigger1M)),NA())</f>
        <v>1.7565453059527059E-2</v>
      </c>
      <c r="K1174" s="44">
        <f>IFERROR(_xll.qlIndexFixing(Index3M,H1174,TRUE,_xll.ohTrigger(RecalcTrigger,Trigger3M)),NA())</f>
        <v>1.8093815904642874E-2</v>
      </c>
      <c r="L1174" s="44">
        <f>IFERROR(_xll.qlIndexFixing(Index6M,$H1174,TRUE,_xll.ohTrigger(RecalcTrigger,Trigger6M)),NA())</f>
        <v>1.819242205325395E-2</v>
      </c>
      <c r="M1174" s="145">
        <f>IFERROR(_xll.qlIndexFixing(Index1Y,$H1174,TRUE,_xll.ohTrigger(RecalcTrigger,Trigger1Y)),NA())</f>
        <v>1.8235862858504596E-2</v>
      </c>
      <c r="N1174" s="144">
        <f>IFERROR(_xll.qlIndexFixing(ONIndex1M,I1174,TRUE,_xll.ohTrigger(RecalcTrigger,Trigger1M)),NA())</f>
        <v>1.7558820487755256E-2</v>
      </c>
      <c r="O1174" s="44">
        <f>IFERROR(_xll.qlIndexFixing(ONIndex3M,I1174,TRUE,_xll.ohTrigger(RecalcTrigger,Trigger3M)),NA())</f>
        <v>1.8084593416070049E-2</v>
      </c>
      <c r="P1174" s="44">
        <f>IFERROR(_xll.qlIndexFixing(ONIndex6M,I1174,TRUE,_xll.ohTrigger(RecalcTrigger,Trigger6M)),NA())</f>
        <v>1.8189229559020248E-2</v>
      </c>
      <c r="Q1174" s="145">
        <f>IFERROR(_xll.qlIndexFixing(ONIndex1Y,I1174,TRUE,_xll.ohTrigger(RecalcTrigger,Trigger1Y)),NA())</f>
        <v>1.8220942020557018E-2</v>
      </c>
    </row>
    <row r="1175" spans="2:17" x14ac:dyDescent="0.2">
      <c r="B1175" s="39" t="s">
        <v>42</v>
      </c>
      <c r="D1175" s="42">
        <f>_xll.qlCalendarAdvance(Calendar,$D1174,B1175,"f",FALSE)</f>
        <v>48058</v>
      </c>
      <c r="E1175" s="139">
        <f>_xll.qlInterestRateIndexValueDate(IndexON,D1175)</f>
        <v>48058</v>
      </c>
      <c r="F1175" s="155">
        <f>IFERROR(_xll.qlIndexFixing(IndexON,D1175,TRUE,_xll.ohTrigger(RecalcTrigger,TriggerON)),NA())</f>
        <v>1.7634669632800026E-2</v>
      </c>
      <c r="H1175" s="42">
        <f>_xll.qlCalendarAdvance(Calendar,$H1174,B1175,"f",FALSE)</f>
        <v>48058</v>
      </c>
      <c r="I1175" s="139">
        <f>_xll.qlInterestRateIndexValueDate(Index1M,$H1175)</f>
        <v>48060</v>
      </c>
      <c r="J1175" s="144">
        <f>IFERROR(_xll.qlIndexFixing(Index1M,$H1175,TRUE,_xll.ohTrigger(RecalcTrigger,Trigger1M)),NA())</f>
        <v>1.7560953994020703E-2</v>
      </c>
      <c r="K1175" s="44">
        <f>IFERROR(_xll.qlIndexFixing(Index3M,H1175,TRUE,_xll.ohTrigger(RecalcTrigger,Trigger3M)),NA())</f>
        <v>1.8088238524540765E-2</v>
      </c>
      <c r="L1175" s="44">
        <f>IFERROR(_xll.qlIndexFixing(Index6M,$H1175,TRUE,_xll.ohTrigger(RecalcTrigger,Trigger6M)),NA())</f>
        <v>1.818580930504906E-2</v>
      </c>
      <c r="M1175" s="145">
        <f>IFERROR(_xll.qlIndexFixing(Index1Y,$H1175,TRUE,_xll.ohTrigger(RecalcTrigger,Trigger1Y)),NA())</f>
        <v>1.8229572153850168E-2</v>
      </c>
      <c r="N1175" s="144">
        <f>IFERROR(_xll.qlIndexFixing(ONIndex1M,I1175,TRUE,_xll.ohTrigger(RecalcTrigger,Trigger1M)),NA())</f>
        <v>1.7554857464245899E-2</v>
      </c>
      <c r="O1175" s="44">
        <f>IFERROR(_xll.qlIndexFixing(ONIndex3M,I1175,TRUE,_xll.ohTrigger(RecalcTrigger,Trigger3M)),NA())</f>
        <v>1.8079437564644252E-2</v>
      </c>
      <c r="P1175" s="44">
        <f>IFERROR(_xll.qlIndexFixing(ONIndex6M,I1175,TRUE,_xll.ohTrigger(RecalcTrigger,Trigger6M)),NA())</f>
        <v>1.8183260702331339E-2</v>
      </c>
      <c r="Q1175" s="145">
        <f>IFERROR(_xll.qlIndexFixing(ONIndex1Y,I1175,TRUE,_xll.ohTrigger(RecalcTrigger,Trigger1Y)),NA())</f>
        <v>1.8215320662777756E-2</v>
      </c>
    </row>
    <row r="1176" spans="2:17" x14ac:dyDescent="0.2">
      <c r="B1176" s="39" t="s">
        <v>42</v>
      </c>
      <c r="D1176" s="42">
        <f>_xll.qlCalendarAdvance(Calendar,$D1175,B1176,"f",FALSE)</f>
        <v>48065</v>
      </c>
      <c r="E1176" s="139">
        <f>_xll.qlInterestRateIndexValueDate(IndexON,D1176)</f>
        <v>48065</v>
      </c>
      <c r="F1176" s="155">
        <f>IFERROR(_xll.qlIndexFixing(IndexON,D1176,TRUE,_xll.ohTrigger(RecalcTrigger,TriggerON)),NA())</f>
        <v>1.7630972112989696E-2</v>
      </c>
      <c r="H1176" s="42">
        <f>_xll.qlCalendarAdvance(Calendar,$H1175,B1176,"f",FALSE)</f>
        <v>48065</v>
      </c>
      <c r="I1176" s="139">
        <f>_xll.qlInterestRateIndexValueDate(Index1M,$H1176)</f>
        <v>48067</v>
      </c>
      <c r="J1176" s="144">
        <f>IFERROR(_xll.qlIndexFixing(Index1M,$H1176,TRUE,_xll.ohTrigger(RecalcTrigger,Trigger1M)),NA())</f>
        <v>1.7557123059936952E-2</v>
      </c>
      <c r="K1176" s="44">
        <f>IFERROR(_xll.qlIndexFixing(Index3M,H1176,TRUE,_xll.ohTrigger(RecalcTrigger,Trigger3M)),NA())</f>
        <v>1.808259448446025E-2</v>
      </c>
      <c r="L1176" s="44">
        <f>IFERROR(_xll.qlIndexFixing(Index6M,$H1176,TRUE,_xll.ohTrigger(RecalcTrigger,Trigger6M)),NA())</f>
        <v>1.8178889704240551E-2</v>
      </c>
      <c r="M1176" s="145">
        <f>IFERROR(_xll.qlIndexFixing(Index1Y,$H1176,TRUE,_xll.ohTrigger(RecalcTrigger,Trigger1Y)),NA())</f>
        <v>1.8223169414710923E-2</v>
      </c>
      <c r="N1176" s="144">
        <f>IFERROR(_xll.qlIndexFixing(ONIndex1M,I1176,TRUE,_xll.ohTrigger(RecalcTrigger,Trigger1M)),NA())</f>
        <v>1.7550803043686614E-2</v>
      </c>
      <c r="O1176" s="44">
        <f>IFERROR(_xll.qlIndexFixing(ONIndex3M,I1176,TRUE,_xll.ohTrigger(RecalcTrigger,Trigger3M)),NA())</f>
        <v>1.8074214151821977E-2</v>
      </c>
      <c r="P1176" s="44">
        <f>IFERROR(_xll.qlIndexFixing(ONIndex6M,I1176,TRUE,_xll.ohTrigger(RecalcTrigger,Trigger6M)),NA())</f>
        <v>1.817723361206447E-2</v>
      </c>
      <c r="Q1176" s="145">
        <f>IFERROR(_xll.qlIndexFixing(ONIndex1Y,I1176,TRUE,_xll.ohTrigger(RecalcTrigger,Trigger1Y)),NA())</f>
        <v>1.8209682946324079E-2</v>
      </c>
    </row>
    <row r="1177" spans="2:17" x14ac:dyDescent="0.2">
      <c r="B1177" s="39" t="s">
        <v>42</v>
      </c>
      <c r="D1177" s="42">
        <f>_xll.qlCalendarAdvance(Calendar,$D1176,B1177,"f",FALSE)</f>
        <v>48072</v>
      </c>
      <c r="E1177" s="139">
        <f>_xll.qlInterestRateIndexValueDate(IndexON,D1177)</f>
        <v>48072</v>
      </c>
      <c r="F1177" s="155">
        <f>IFERROR(_xll.qlIndexFixing(IndexON,D1177,TRUE,_xll.ohTrigger(RecalcTrigger,TriggerON)),NA())</f>
        <v>1.7627219202207556E-2</v>
      </c>
      <c r="H1177" s="42">
        <f>_xll.qlCalendarAdvance(Calendar,$H1176,B1177,"f",FALSE)</f>
        <v>48072</v>
      </c>
      <c r="I1177" s="139">
        <f>_xll.qlInterestRateIndexValueDate(Index1M,$H1177)</f>
        <v>48074</v>
      </c>
      <c r="J1177" s="144">
        <f>IFERROR(_xll.qlIndexFixing(Index1M,$H1177,TRUE,_xll.ohTrigger(RecalcTrigger,Trigger1M)),NA())</f>
        <v>1.7552821014874265E-2</v>
      </c>
      <c r="K1177" s="44">
        <f>IFERROR(_xll.qlIndexFixing(Index3M,H1177,TRUE,_xll.ohTrigger(RecalcTrigger,Trigger3M)),NA())</f>
        <v>1.8076883987493651E-2</v>
      </c>
      <c r="L1177" s="44">
        <f>IFERROR(_xll.qlIndexFixing(Index6M,$H1177,TRUE,_xll.ohTrigger(RecalcTrigger,Trigger6M)),NA())</f>
        <v>1.8172043290729592E-2</v>
      </c>
      <c r="M1177" s="145">
        <f>IFERROR(_xll.qlIndexFixing(Index1Y,$H1177,TRUE,_xll.ohTrigger(RecalcTrigger,Trigger1Y)),NA())</f>
        <v>1.8216777870103E-2</v>
      </c>
      <c r="N1177" s="144">
        <f>IFERROR(_xll.qlIndexFixing(ONIndex1M,I1177,TRUE,_xll.ohTrigger(RecalcTrigger,Trigger1M)),NA())</f>
        <v>1.7546657299538637E-2</v>
      </c>
      <c r="O1177" s="44">
        <f>IFERROR(_xll.qlIndexFixing(ONIndex3M,I1177,TRUE,_xll.ohTrigger(RecalcTrigger,Trigger3M)),NA())</f>
        <v>1.8068923379601642E-2</v>
      </c>
      <c r="P1177" s="44">
        <f>IFERROR(_xll.qlIndexFixing(ONIndex6M,I1177,TRUE,_xll.ohTrigger(RecalcTrigger,Trigger6M)),NA())</f>
        <v>1.817114851411894E-2</v>
      </c>
      <c r="Q1177" s="145">
        <f>IFERROR(_xll.qlIndexFixing(ONIndex1Y,I1177,TRUE,_xll.ohTrigger(RecalcTrigger,Trigger1Y)),NA())</f>
        <v>1.8204029265360688E-2</v>
      </c>
    </row>
    <row r="1178" spans="2:17" x14ac:dyDescent="0.2">
      <c r="B1178" s="39" t="s">
        <v>42</v>
      </c>
      <c r="D1178" s="42">
        <f>_xll.qlCalendarAdvance(Calendar,$D1177,B1178,"f",FALSE)</f>
        <v>48079</v>
      </c>
      <c r="E1178" s="139">
        <f>_xll.qlInterestRateIndexValueDate(IndexON,D1178)</f>
        <v>48079</v>
      </c>
      <c r="F1178" s="155">
        <f>IFERROR(_xll.qlIndexFixing(IndexON,D1178,TRUE,_xll.ohTrigger(RecalcTrigger,TriggerON)),NA())</f>
        <v>1.7623411154810142E-2</v>
      </c>
      <c r="H1178" s="42">
        <f>_xll.qlCalendarAdvance(Calendar,$H1177,B1178,"f",FALSE)</f>
        <v>48079</v>
      </c>
      <c r="I1178" s="139">
        <f>_xll.qlInterestRateIndexValueDate(Index1M,$H1178)</f>
        <v>48081</v>
      </c>
      <c r="J1178" s="144">
        <f>IFERROR(_xll.qlIndexFixing(Index1M,$H1178,TRUE,_xll.ohTrigger(RecalcTrigger,Trigger1M)),NA())</f>
        <v>1.7548427704693614E-2</v>
      </c>
      <c r="K1178" s="44">
        <f>IFERROR(_xll.qlIndexFixing(Index3M,H1178,TRUE,_xll.ohTrigger(RecalcTrigger,Trigger3M)),NA())</f>
        <v>1.8071107236728084E-2</v>
      </c>
      <c r="L1178" s="44">
        <f>IFERROR(_xll.qlIndexFixing(Index6M,$H1178,TRUE,_xll.ohTrigger(RecalcTrigger,Trigger6M)),NA())</f>
        <v>1.8165144143109942E-2</v>
      </c>
      <c r="M1178" s="145">
        <f>IFERROR(_xll.qlIndexFixing(Index1Y,$H1178,TRUE,_xll.ohTrigger(RecalcTrigger,Trigger1Y)),NA())</f>
        <v>1.8210355929860152E-2</v>
      </c>
      <c r="N1178" s="144">
        <f>IFERROR(_xll.qlIndexFixing(ONIndex1M,I1178,TRUE,_xll.ohTrigger(RecalcTrigger,Trigger1M)),NA())</f>
        <v>1.7542420305662887E-2</v>
      </c>
      <c r="O1178" s="44">
        <f>IFERROR(_xll.qlIndexFixing(ONIndex3M,I1178,TRUE,_xll.ohTrigger(RecalcTrigger,Trigger3M)),NA())</f>
        <v>1.8063565449741859E-2</v>
      </c>
      <c r="P1178" s="44">
        <f>IFERROR(_xll.qlIndexFixing(ONIndex6M,I1178,TRUE,_xll.ohTrigger(RecalcTrigger,Trigger6M)),NA())</f>
        <v>1.8165005634473985E-2</v>
      </c>
      <c r="Q1178" s="145">
        <f>IFERROR(_xll.qlIndexFixing(ONIndex1Y,I1178,TRUE,_xll.ohTrigger(RecalcTrigger,Trigger1Y)),NA())</f>
        <v>1.8198360014052284E-2</v>
      </c>
    </row>
    <row r="1179" spans="2:17" x14ac:dyDescent="0.2">
      <c r="B1179" s="39" t="s">
        <v>42</v>
      </c>
      <c r="D1179" s="42">
        <f>_xll.qlCalendarAdvance(Calendar,$D1178,B1179,"f",FALSE)</f>
        <v>48086</v>
      </c>
      <c r="E1179" s="139">
        <f>_xll.qlInterestRateIndexValueDate(IndexON,D1179)</f>
        <v>48086</v>
      </c>
      <c r="F1179" s="155">
        <f>IFERROR(_xll.qlIndexFixing(IndexON,D1179,TRUE,_xll.ohTrigger(RecalcTrigger,TriggerON)),NA())</f>
        <v>1.7619548225074055E-2</v>
      </c>
      <c r="H1179" s="42">
        <f>_xll.qlCalendarAdvance(Calendar,$H1178,B1179,"f",FALSE)</f>
        <v>48086</v>
      </c>
      <c r="I1179" s="139">
        <f>_xll.qlInterestRateIndexValueDate(Index1M,$H1179)</f>
        <v>48088</v>
      </c>
      <c r="J1179" s="144">
        <f>IFERROR(_xll.qlIndexFixing(Index1M,$H1179,TRUE,_xll.ohTrigger(RecalcTrigger,Trigger1M)),NA())</f>
        <v>1.7543943203198464E-2</v>
      </c>
      <c r="K1179" s="44">
        <f>IFERROR(_xll.qlIndexFixing(Index3M,H1179,TRUE,_xll.ohTrigger(RecalcTrigger,Trigger3M)),NA())</f>
        <v>1.8065264435261089E-2</v>
      </c>
      <c r="L1179" s="44">
        <f>IFERROR(_xll.qlIndexFixing(Index6M,$H1179,TRUE,_xll.ohTrigger(RecalcTrigger,Trigger6M)),NA())</f>
        <v>1.81583662896143E-2</v>
      </c>
      <c r="M1179" s="145">
        <f>IFERROR(_xll.qlIndexFixing(Index1Y,$H1179,TRUE,_xll.ohTrigger(RecalcTrigger,Trigger1Y)),NA())</f>
        <v>1.8203903204327122E-2</v>
      </c>
      <c r="N1179" s="144">
        <f>IFERROR(_xll.qlIndexFixing(ONIndex1M,I1179,TRUE,_xll.ohTrigger(RecalcTrigger,Trigger1M)),NA())</f>
        <v>1.7538092135360728E-2</v>
      </c>
      <c r="O1179" s="44">
        <f>IFERROR(_xll.qlIndexFixing(ONIndex3M,I1179,TRUE,_xll.ohTrigger(RecalcTrigger,Trigger3M)),NA())</f>
        <v>1.8058140564161107E-2</v>
      </c>
      <c r="P1179" s="44">
        <f>IFERROR(_xll.qlIndexFixing(ONIndex6M,I1179,TRUE,_xll.ohTrigger(RecalcTrigger,Trigger6M)),NA())</f>
        <v>1.8158805199588457E-2</v>
      </c>
      <c r="Q1179" s="145">
        <f>IFERROR(_xll.qlIndexFixing(ONIndex1Y,I1179,TRUE,_xll.ohTrigger(RecalcTrigger,Trigger1Y)),NA())</f>
        <v>1.8192675586563567E-2</v>
      </c>
    </row>
    <row r="1180" spans="2:17" x14ac:dyDescent="0.2">
      <c r="B1180" s="39" t="s">
        <v>42</v>
      </c>
      <c r="D1180" s="42">
        <f>_xll.qlCalendarAdvance(Calendar,$D1179,B1180,"f",FALSE)</f>
        <v>48093</v>
      </c>
      <c r="E1180" s="139">
        <f>_xll.qlInterestRateIndexValueDate(IndexON,D1180)</f>
        <v>48093</v>
      </c>
      <c r="F1180" s="155">
        <f>IFERROR(_xll.qlIndexFixing(IndexON,D1180,TRUE,_xll.ohTrigger(RecalcTrigger,TriggerON)),NA())</f>
        <v>1.761563066735583E-2</v>
      </c>
      <c r="H1180" s="42">
        <f>_xll.qlCalendarAdvance(Calendar,$H1179,B1180,"f",FALSE)</f>
        <v>48093</v>
      </c>
      <c r="I1180" s="139">
        <f>_xll.qlInterestRateIndexValueDate(Index1M,$H1180)</f>
        <v>48095</v>
      </c>
      <c r="J1180" s="144">
        <f>IFERROR(_xll.qlIndexFixing(Index1M,$H1180,TRUE,_xll.ohTrigger(RecalcTrigger,Trigger1M)),NA())</f>
        <v>1.7539367584184784E-2</v>
      </c>
      <c r="K1180" s="44">
        <f>IFERROR(_xll.qlIndexFixing(Index3M,H1180,TRUE,_xll.ohTrigger(RecalcTrigger,Trigger3M)),NA())</f>
        <v>1.8059337939050457E-2</v>
      </c>
      <c r="L1180" s="44">
        <f>IFERROR(_xll.qlIndexFixing(Index6M,$H1180,TRUE,_xll.ohTrigger(RecalcTrigger,Trigger6M)),NA())</f>
        <v>1.8151435690765053E-2</v>
      </c>
      <c r="M1180" s="145">
        <f>IFERROR(_xll.qlIndexFixing(Index1Y,$H1180,TRUE,_xll.ohTrigger(RecalcTrigger,Trigger1Y)),NA())</f>
        <v>1.8197419300421378E-2</v>
      </c>
      <c r="N1180" s="144">
        <f>IFERROR(_xll.qlIndexFixing(ONIndex1M,I1180,TRUE,_xll.ohTrigger(RecalcTrigger,Trigger1M)),NA())</f>
        <v>1.7533672862413141E-2</v>
      </c>
      <c r="O1180" s="44">
        <f>IFERROR(_xll.qlIndexFixing(ONIndex3M,I1180,TRUE,_xll.ohTrigger(RecalcTrigger,Trigger3M)),NA())</f>
        <v>1.8052648924937742E-2</v>
      </c>
      <c r="P1180" s="44">
        <f>IFERROR(_xll.qlIndexFixing(ONIndex6M,I1180,TRUE,_xll.ohTrigger(RecalcTrigger,Trigger6M)),NA())</f>
        <v>1.8152547435201782E-2</v>
      </c>
      <c r="Q1180" s="145">
        <f>IFERROR(_xll.qlIndexFixing(ONIndex1Y,I1180,TRUE,_xll.ohTrigger(RecalcTrigger,Trigger1Y)),NA())</f>
        <v>1.8186976377219111E-2</v>
      </c>
    </row>
    <row r="1181" spans="2:17" x14ac:dyDescent="0.2">
      <c r="B1181" s="39" t="s">
        <v>42</v>
      </c>
      <c r="D1181" s="42">
        <f>_xll.qlCalendarAdvance(Calendar,$D1180,B1181,"f",FALSE)</f>
        <v>48100</v>
      </c>
      <c r="E1181" s="139">
        <f>_xll.qlInterestRateIndexValueDate(IndexON,D1181)</f>
        <v>48100</v>
      </c>
      <c r="F1181" s="155">
        <f>IFERROR(_xll.qlIndexFixing(IndexON,D1181,TRUE,_xll.ohTrigger(RecalcTrigger,TriggerON)),NA())</f>
        <v>1.7611658736012004E-2</v>
      </c>
      <c r="H1181" s="42">
        <f>_xll.qlCalendarAdvance(Calendar,$H1180,B1181,"f",FALSE)</f>
        <v>48100</v>
      </c>
      <c r="I1181" s="139">
        <f>_xll.qlInterestRateIndexValueDate(Index1M,$H1181)</f>
        <v>48102</v>
      </c>
      <c r="J1181" s="144">
        <f>IFERROR(_xll.qlIndexFixing(Index1M,$H1181,TRUE,_xll.ohTrigger(RecalcTrigger,Trigger1M)),NA())</f>
        <v>1.7534700921456037E-2</v>
      </c>
      <c r="K1181" s="44">
        <f>IFERROR(_xll.qlIndexFixing(Index3M,H1181,TRUE,_xll.ohTrigger(RecalcTrigger,Trigger3M)),NA())</f>
        <v>1.8053368594778827E-2</v>
      </c>
      <c r="L1181" s="44">
        <f>IFERROR(_xll.qlIndexFixing(Index6M,$H1181,TRUE,_xll.ohTrigger(RecalcTrigger,Trigger6M)),NA())</f>
        <v>1.8144396789928789E-2</v>
      </c>
      <c r="M1181" s="145">
        <f>IFERROR(_xll.qlIndexFixing(Index1Y,$H1181,TRUE,_xll.ohTrigger(RecalcTrigger,Trigger1Y)),NA())</f>
        <v>1.8190903821633363E-2</v>
      </c>
      <c r="N1181" s="144">
        <f>IFERROR(_xll.qlIndexFixing(ONIndex1M,I1181,TRUE,_xll.ohTrigger(RecalcTrigger,Trigger1M)),NA())</f>
        <v>1.7529162560281364E-2</v>
      </c>
      <c r="O1181" s="44">
        <f>IFERROR(_xll.qlIndexFixing(ONIndex3M,I1181,TRUE,_xll.ohTrigger(RecalcTrigger,Trigger3M)),NA())</f>
        <v>1.8047090733590565E-2</v>
      </c>
      <c r="P1181" s="44">
        <f>IFERROR(_xll.qlIndexFixing(ONIndex6M,I1181,TRUE,_xll.ohTrigger(RecalcTrigger,Trigger6M)),NA())</f>
        <v>1.8146232567612941E-2</v>
      </c>
      <c r="Q1181" s="145">
        <f>IFERROR(_xll.qlIndexFixing(ONIndex1Y,I1181,TRUE,_xll.ohTrigger(RecalcTrigger,Trigger1Y)),NA())</f>
        <v>1.8181262780023744E-2</v>
      </c>
    </row>
    <row r="1182" spans="2:17" x14ac:dyDescent="0.2">
      <c r="B1182" s="39" t="s">
        <v>42</v>
      </c>
      <c r="D1182" s="42">
        <f>_xll.qlCalendarAdvance(Calendar,$D1181,B1182,"f",FALSE)</f>
        <v>48107</v>
      </c>
      <c r="E1182" s="139">
        <f>_xll.qlInterestRateIndexValueDate(IndexON,D1182)</f>
        <v>48107</v>
      </c>
      <c r="F1182" s="155">
        <f>IFERROR(_xll.qlIndexFixing(IndexON,D1182,TRUE,_xll.ohTrigger(RecalcTrigger,TriggerON)),NA())</f>
        <v>1.7607632685159302E-2</v>
      </c>
      <c r="H1182" s="42">
        <f>_xll.qlCalendarAdvance(Calendar,$H1181,B1182,"f",FALSE)</f>
        <v>48107</v>
      </c>
      <c r="I1182" s="139">
        <f>_xll.qlInterestRateIndexValueDate(Index1M,$H1182)</f>
        <v>48109</v>
      </c>
      <c r="J1182" s="144">
        <f>IFERROR(_xll.qlIndexFixing(Index1M,$H1182,TRUE,_xll.ohTrigger(RecalcTrigger,Trigger1M)),NA())</f>
        <v>1.7529943288820682E-2</v>
      </c>
      <c r="K1182" s="44">
        <f>IFERROR(_xll.qlIndexFixing(Index3M,H1182,TRUE,_xll.ohTrigger(RecalcTrigger,Trigger3M)),NA())</f>
        <v>1.8047333797768583E-2</v>
      </c>
      <c r="L1182" s="44">
        <f>IFERROR(_xll.qlIndexFixing(Index6M,$H1182,TRUE,_xll.ohTrigger(RecalcTrigger,Trigger6M)),NA())</f>
        <v>1.8137307279470098E-2</v>
      </c>
      <c r="M1182" s="145">
        <f>IFERROR(_xll.qlIndexFixing(Index1Y,$H1182,TRUE,_xll.ohTrigger(RecalcTrigger,Trigger1Y)),NA())</f>
        <v>1.8184356368026684E-2</v>
      </c>
      <c r="N1182" s="144">
        <f>IFERROR(_xll.qlIndexFixing(ONIndex1M,I1182,TRUE,_xll.ohTrigger(RecalcTrigger,Trigger1M)),NA())</f>
        <v>1.7524561302586505E-2</v>
      </c>
      <c r="O1182" s="44">
        <f>IFERROR(_xll.qlIndexFixing(ONIndex3M,I1182,TRUE,_xll.ohTrigger(RecalcTrigger,Trigger3M)),NA())</f>
        <v>1.8041466192277866E-2</v>
      </c>
      <c r="P1182" s="44">
        <f>IFERROR(_xll.qlIndexFixing(ONIndex6M,I1182,TRUE,_xll.ohTrigger(RecalcTrigger,Trigger6M)),NA())</f>
        <v>1.8139860822721232E-2</v>
      </c>
      <c r="Q1182" s="145">
        <f>IFERROR(_xll.qlIndexFixing(ONIndex1Y,I1182,TRUE,_xll.ohTrigger(RecalcTrigger,Trigger1Y)),NA())</f>
        <v>1.8175535189381975E-2</v>
      </c>
    </row>
    <row r="1183" spans="2:17" x14ac:dyDescent="0.2">
      <c r="B1183" s="39" t="s">
        <v>42</v>
      </c>
      <c r="D1183" s="42">
        <f>_xll.qlCalendarAdvance(Calendar,$D1182,B1183,"f",FALSE)</f>
        <v>48114</v>
      </c>
      <c r="E1183" s="139">
        <f>_xll.qlInterestRateIndexValueDate(IndexON,D1183)</f>
        <v>48114</v>
      </c>
      <c r="F1183" s="155">
        <f>IFERROR(_xll.qlIndexFixing(IndexON,D1183,TRUE,_xll.ohTrigger(RecalcTrigger,TriggerON)),NA())</f>
        <v>1.7603552769314135E-2</v>
      </c>
      <c r="H1183" s="42">
        <f>_xll.qlCalendarAdvance(Calendar,$H1182,B1183,"f",FALSE)</f>
        <v>48114</v>
      </c>
      <c r="I1183" s="139">
        <f>_xll.qlInterestRateIndexValueDate(Index1M,$H1183)</f>
        <v>48116</v>
      </c>
      <c r="J1183" s="144">
        <f>IFERROR(_xll.qlIndexFixing(Index1M,$H1183,TRUE,_xll.ohTrigger(RecalcTrigger,Trigger1M)),NA())</f>
        <v>1.7525094760087179E-2</v>
      </c>
      <c r="K1183" s="44">
        <f>IFERROR(_xll.qlIndexFixing(Index3M,H1183,TRUE,_xll.ohTrigger(RecalcTrigger,Trigger3M)),NA())</f>
        <v>1.8041243269486903E-2</v>
      </c>
      <c r="L1183" s="44">
        <f>IFERROR(_xll.qlIndexFixing(Index6M,$H1183,TRUE,_xll.ohTrigger(RecalcTrigger,Trigger6M)),NA())</f>
        <v>1.8130167743653045E-2</v>
      </c>
      <c r="M1183" s="145">
        <f>IFERROR(_xll.qlIndexFixing(Index1Y,$H1183,TRUE,_xll.ohTrigger(RecalcTrigger,Trigger1Y)),NA())</f>
        <v>1.8177776536238352E-2</v>
      </c>
      <c r="N1183" s="144">
        <f>IFERROR(_xll.qlIndexFixing(ONIndex1M,I1183,TRUE,_xll.ohTrigger(RecalcTrigger,Trigger1M)),NA())</f>
        <v>1.7519869162949675E-2</v>
      </c>
      <c r="O1183" s="44">
        <f>IFERROR(_xll.qlIndexFixing(ONIndex3M,I1183,TRUE,_xll.ohTrigger(RecalcTrigger,Trigger3M)),NA())</f>
        <v>1.8035775502838192E-2</v>
      </c>
      <c r="P1183" s="44">
        <f>IFERROR(_xll.qlIndexFixing(ONIndex6M,I1183,TRUE,_xll.ohTrigger(RecalcTrigger,Trigger6M)),NA())</f>
        <v>1.8133432426745699E-2</v>
      </c>
      <c r="Q1183" s="145">
        <f>IFERROR(_xll.qlIndexFixing(ONIndex1Y,I1183,TRUE,_xll.ohTrigger(RecalcTrigger,Trigger1Y)),NA())</f>
        <v>1.8169793999298633E-2</v>
      </c>
    </row>
    <row r="1184" spans="2:17" x14ac:dyDescent="0.2">
      <c r="B1184" s="39" t="s">
        <v>42</v>
      </c>
      <c r="D1184" s="42">
        <f>_xll.qlCalendarAdvance(Calendar,$D1183,B1184,"f",FALSE)</f>
        <v>48121</v>
      </c>
      <c r="E1184" s="139">
        <f>_xll.qlInterestRateIndexValueDate(IndexON,D1184)</f>
        <v>48121</v>
      </c>
      <c r="F1184" s="155">
        <f>IFERROR(_xll.qlIndexFixing(IndexON,D1184,TRUE,_xll.ohTrigger(RecalcTrigger,TriggerON)),NA())</f>
        <v>1.7599419242673164E-2</v>
      </c>
      <c r="H1184" s="42">
        <f>_xll.qlCalendarAdvance(Calendar,$H1183,B1184,"f",FALSE)</f>
        <v>48121</v>
      </c>
      <c r="I1184" s="139">
        <f>_xll.qlInterestRateIndexValueDate(Index1M,$H1184)</f>
        <v>48123</v>
      </c>
      <c r="J1184" s="144">
        <f>IFERROR(_xll.qlIndexFixing(Index1M,$H1184,TRUE,_xll.ohTrigger(RecalcTrigger,Trigger1M)),NA())</f>
        <v>1.7520155409056493E-2</v>
      </c>
      <c r="K1184" s="44">
        <f>IFERROR(_xll.qlIndexFixing(Index3M,H1184,TRUE,_xll.ohTrigger(RecalcTrigger,Trigger3M)),NA())</f>
        <v>1.8035067543331524E-2</v>
      </c>
      <c r="L1184" s="44">
        <f>IFERROR(_xll.qlIndexFixing(Index6M,$H1184,TRUE,_xll.ohTrigger(RecalcTrigger,Trigger6M)),NA())</f>
        <v>1.8122903066166197E-2</v>
      </c>
      <c r="M1184" s="145">
        <f>IFERROR(_xll.qlIndexFixing(Index1Y,$H1184,TRUE,_xll.ohTrigger(RecalcTrigger,Trigger1Y)),NA())</f>
        <v>1.8171163919479191E-2</v>
      </c>
      <c r="N1184" s="144">
        <f>IFERROR(_xll.qlIndexFixing(ONIndex1M,I1184,TRUE,_xll.ohTrigger(RecalcTrigger,Trigger1M)),NA())</f>
        <v>1.7515086214912046E-2</v>
      </c>
      <c r="O1184" s="44">
        <f>IFERROR(_xll.qlIndexFixing(ONIndex3M,I1184,TRUE,_xll.ohTrigger(RecalcTrigger,Trigger3M)),NA())</f>
        <v>1.8030018867110087E-2</v>
      </c>
      <c r="P1184" s="44">
        <f>IFERROR(_xll.qlIndexFixing(ONIndex6M,I1184,TRUE,_xll.ohTrigger(RecalcTrigger,Trigger6M)),NA())</f>
        <v>1.812694760582545E-2</v>
      </c>
      <c r="Q1184" s="145">
        <f>IFERROR(_xll.qlIndexFixing(ONIndex1Y,I1184,TRUE,_xll.ohTrigger(RecalcTrigger,Trigger1Y)),NA())</f>
        <v>1.8164039604178228E-2</v>
      </c>
    </row>
    <row r="1185" spans="2:17" x14ac:dyDescent="0.2">
      <c r="B1185" s="39" t="s">
        <v>42</v>
      </c>
      <c r="D1185" s="42">
        <f>_xll.qlCalendarAdvance(Calendar,$D1184,B1185,"f",FALSE)</f>
        <v>48128</v>
      </c>
      <c r="E1185" s="139">
        <f>_xll.qlInterestRateIndexValueDate(IndexON,D1185)</f>
        <v>48128</v>
      </c>
      <c r="F1185" s="155">
        <f>IFERROR(_xll.qlIndexFixing(IndexON,D1185,TRUE,_xll.ohTrigger(RecalcTrigger,TriggerON)),NA())</f>
        <v>1.7595232359512991E-2</v>
      </c>
      <c r="H1185" s="42">
        <f>_xll.qlCalendarAdvance(Calendar,$H1184,B1185,"f",FALSE)</f>
        <v>48128</v>
      </c>
      <c r="I1185" s="139">
        <f>_xll.qlInterestRateIndexValueDate(Index1M,$H1185)</f>
        <v>48130</v>
      </c>
      <c r="J1185" s="144">
        <f>IFERROR(_xll.qlIndexFixing(Index1M,$H1185,TRUE,_xll.ohTrigger(RecalcTrigger,Trigger1M)),NA())</f>
        <v>1.7515125309549573E-2</v>
      </c>
      <c r="K1185" s="44">
        <f>IFERROR(_xll.qlIndexFixing(Index3M,H1185,TRUE,_xll.ohTrigger(RecalcTrigger,Trigger3M)),NA())</f>
        <v>1.8028835302500292E-2</v>
      </c>
      <c r="L1185" s="44">
        <f>IFERROR(_xll.qlIndexFixing(Index6M,$H1185,TRUE,_xll.ohTrigger(RecalcTrigger,Trigger6M)),NA())</f>
        <v>1.8115661640809577E-2</v>
      </c>
      <c r="M1185" s="145">
        <f>IFERROR(_xll.qlIndexFixing(Index1Y,$H1185,TRUE,_xll.ohTrigger(RecalcTrigger,Trigger1Y)),NA())</f>
        <v>1.8164518107533431E-2</v>
      </c>
      <c r="N1185" s="144">
        <f>IFERROR(_xll.qlIndexFixing(ONIndex1M,I1185,TRUE,_xll.ohTrigger(RecalcTrigger,Trigger1M)),NA())</f>
        <v>1.7510212532094727E-2</v>
      </c>
      <c r="O1185" s="44">
        <f>IFERROR(_xll.qlIndexFixing(ONIndex3M,I1185,TRUE,_xll.ohTrigger(RecalcTrigger,Trigger3M)),NA())</f>
        <v>1.8024196486932098E-2</v>
      </c>
      <c r="P1185" s="44">
        <f>IFERROR(_xll.qlIndexFixing(ONIndex6M,I1185,TRUE,_xll.ohTrigger(RecalcTrigger,Trigger6M)),NA())</f>
        <v>1.8120406585939719E-2</v>
      </c>
      <c r="Q1185" s="145">
        <f>IFERROR(_xll.qlIndexFixing(ONIndex1Y,I1185,TRUE,_xll.ohTrigger(RecalcTrigger,Trigger1Y)),NA())</f>
        <v>1.8158272398025588E-2</v>
      </c>
    </row>
    <row r="1186" spans="2:17" x14ac:dyDescent="0.2">
      <c r="B1186" s="39" t="s">
        <v>42</v>
      </c>
      <c r="D1186" s="42">
        <f>_xll.qlCalendarAdvance(Calendar,$D1185,B1186,"f",FALSE)</f>
        <v>48135</v>
      </c>
      <c r="E1186" s="139">
        <f>_xll.qlInterestRateIndexValueDate(IndexON,D1186)</f>
        <v>48135</v>
      </c>
      <c r="F1186" s="155">
        <f>IFERROR(_xll.qlIndexFixing(IndexON,D1186,TRUE,_xll.ohTrigger(RecalcTrigger,TriggerON)),NA())</f>
        <v>1.7590992374190151E-2</v>
      </c>
      <c r="H1186" s="42">
        <f>_xll.qlCalendarAdvance(Calendar,$H1185,B1186,"f",FALSE)</f>
        <v>48135</v>
      </c>
      <c r="I1186" s="139">
        <f>_xll.qlInterestRateIndexValueDate(Index1M,$H1186)</f>
        <v>48137</v>
      </c>
      <c r="J1186" s="144">
        <f>IFERROR(_xll.qlIndexFixing(Index1M,$H1186,TRUE,_xll.ohTrigger(RecalcTrigger,Trigger1M)),NA())</f>
        <v>1.7510004535374879E-2</v>
      </c>
      <c r="K1186" s="44">
        <f>IFERROR(_xll.qlIndexFixing(Index3M,H1186,TRUE,_xll.ohTrigger(RecalcTrigger,Trigger3M)),NA())</f>
        <v>1.8022541498671749E-2</v>
      </c>
      <c r="L1186" s="44">
        <f>IFERROR(_xll.qlIndexFixing(Index6M,$H1186,TRUE,_xll.ohTrigger(RecalcTrigger,Trigger6M)),NA())</f>
        <v>1.8108371989219024E-2</v>
      </c>
      <c r="M1186" s="145">
        <f>IFERROR(_xll.qlIndexFixing(Index1Y,$H1186,TRUE,_xll.ohTrigger(RecalcTrigger,Trigger1Y)),NA())</f>
        <v>1.8157838686759773E-2</v>
      </c>
      <c r="N1186" s="144">
        <f>IFERROR(_xll.qlIndexFixing(ONIndex1M,I1186,TRUE,_xll.ohTrigger(RecalcTrigger,Trigger1M)),NA())</f>
        <v>1.7505248188038891E-2</v>
      </c>
      <c r="O1186" s="44">
        <f>IFERROR(_xll.qlIndexFixing(ONIndex3M,I1186,TRUE,_xll.ohTrigger(RecalcTrigger,Trigger3M)),NA())</f>
        <v>1.8018308564222707E-2</v>
      </c>
      <c r="P1186" s="44">
        <f>IFERROR(_xll.qlIndexFixing(ONIndex6M,I1186,TRUE,_xll.ohTrigger(RecalcTrigger,Trigger6M)),NA())</f>
        <v>1.8113809593227614E-2</v>
      </c>
      <c r="Q1186" s="145">
        <f>IFERROR(_xll.qlIndexFixing(ONIndex1Y,I1186,TRUE,_xll.ohTrigger(RecalcTrigger,Trigger1Y)),NA())</f>
        <v>1.8152492775165285E-2</v>
      </c>
    </row>
    <row r="1187" spans="2:17" x14ac:dyDescent="0.2">
      <c r="B1187" s="39" t="s">
        <v>42</v>
      </c>
      <c r="D1187" s="42">
        <f>_xll.qlCalendarAdvance(Calendar,$D1186,B1187,"f",FALSE)</f>
        <v>48142</v>
      </c>
      <c r="E1187" s="139">
        <f>_xll.qlInterestRateIndexValueDate(IndexON,D1187)</f>
        <v>48142</v>
      </c>
      <c r="F1187" s="155">
        <f>IFERROR(_xll.qlIndexFixing(IndexON,D1187,TRUE,_xll.ohTrigger(RecalcTrigger,TriggerON)),NA())</f>
        <v>1.7586699540981243E-2</v>
      </c>
      <c r="H1187" s="42">
        <f>_xll.qlCalendarAdvance(Calendar,$H1186,B1187,"f",FALSE)</f>
        <v>48142</v>
      </c>
      <c r="I1187" s="139">
        <f>_xll.qlInterestRateIndexValueDate(Index1M,$H1187)</f>
        <v>48144</v>
      </c>
      <c r="J1187" s="144">
        <f>IFERROR(_xll.qlIndexFixing(Index1M,$H1187,TRUE,_xll.ohTrigger(RecalcTrigger,Trigger1M)),NA())</f>
        <v>1.7504793160348364E-2</v>
      </c>
      <c r="K1187" s="44">
        <f>IFERROR(_xll.qlIndexFixing(Index3M,H1187,TRUE,_xll.ohTrigger(RecalcTrigger,Trigger3M)),NA())</f>
        <v>1.8016187537889011E-2</v>
      </c>
      <c r="L1187" s="44">
        <f>IFERROR(_xll.qlIndexFixing(Index6M,$H1187,TRUE,_xll.ohTrigger(RecalcTrigger,Trigger6M)),NA())</f>
        <v>1.8101034700786237E-2</v>
      </c>
      <c r="M1187" s="145">
        <f>IFERROR(_xll.qlIndexFixing(Index1Y,$H1187,TRUE,_xll.ohTrigger(RecalcTrigger,Trigger1Y)),NA())</f>
        <v>1.8151125240091409E-2</v>
      </c>
      <c r="N1187" s="144">
        <f>IFERROR(_xll.qlIndexFixing(ONIndex1M,I1187,TRUE,_xll.ohTrigger(RecalcTrigger,Trigger1M)),NA())</f>
        <v>1.7500193256285712E-2</v>
      </c>
      <c r="O1187" s="44">
        <f>IFERROR(_xll.qlIndexFixing(ONIndex3M,I1187,TRUE,_xll.ohTrigger(RecalcTrigger,Trigger3M)),NA())</f>
        <v>1.8012355300900396E-2</v>
      </c>
      <c r="P1187" s="44">
        <f>IFERROR(_xll.qlIndexFixing(ONIndex6M,I1187,TRUE,_xll.ohTrigger(RecalcTrigger,Trigger6M)),NA())</f>
        <v>1.8107156853748307E-2</v>
      </c>
      <c r="Q1187" s="145">
        <f>IFERROR(_xll.qlIndexFixing(ONIndex1Y,I1187,TRUE,_xll.ohTrigger(RecalcTrigger,Trigger1Y)),NA())</f>
        <v>1.814670112960215E-2</v>
      </c>
    </row>
    <row r="1188" spans="2:17" x14ac:dyDescent="0.2">
      <c r="B1188" s="39" t="s">
        <v>42</v>
      </c>
      <c r="D1188" s="42">
        <f>_xll.qlCalendarAdvance(Calendar,$D1187,B1188,"f",FALSE)</f>
        <v>48149</v>
      </c>
      <c r="E1188" s="139">
        <f>_xll.qlInterestRateIndexValueDate(IndexON,D1188)</f>
        <v>48149</v>
      </c>
      <c r="F1188" s="155">
        <f>IFERROR(_xll.qlIndexFixing(IndexON,D1188,TRUE,_xll.ohTrigger(RecalcTrigger,TriggerON)),NA())</f>
        <v>1.7582354114162868E-2</v>
      </c>
      <c r="H1188" s="42">
        <f>_xll.qlCalendarAdvance(Calendar,$H1187,B1188,"f",FALSE)</f>
        <v>48149</v>
      </c>
      <c r="I1188" s="139">
        <f>_xll.qlInterestRateIndexValueDate(Index1M,$H1188)</f>
        <v>48151</v>
      </c>
      <c r="J1188" s="144">
        <f>IFERROR(_xll.qlIndexFixing(Index1M,$H1188,TRUE,_xll.ohTrigger(RecalcTrigger,Trigger1M)),NA())</f>
        <v>1.7499373662687206E-2</v>
      </c>
      <c r="K1188" s="44">
        <f>IFERROR(_xll.qlIndexFixing(Index3M,H1188,TRUE,_xll.ohTrigger(RecalcTrigger,Trigger3M)),NA())</f>
        <v>1.8009774832235561E-2</v>
      </c>
      <c r="L1188" s="44">
        <f>IFERROR(_xll.qlIndexFixing(Index6M,$H1188,TRUE,_xll.ohTrigger(RecalcTrigger,Trigger6M)),NA())</f>
        <v>1.8093650366603424E-2</v>
      </c>
      <c r="M1188" s="145">
        <f>IFERROR(_xll.qlIndexFixing(Index1Y,$H1188,TRUE,_xll.ohTrigger(RecalcTrigger,Trigger1Y)),NA())</f>
        <v>1.8144533667202124E-2</v>
      </c>
      <c r="N1188" s="144">
        <f>IFERROR(_xll.qlIndexFixing(ONIndex1M,I1188,TRUE,_xll.ohTrigger(RecalcTrigger,Trigger1M)),NA())</f>
        <v>1.7495047810616171E-2</v>
      </c>
      <c r="O1188" s="44">
        <f>IFERROR(_xll.qlIndexFixing(ONIndex3M,I1188,TRUE,_xll.ohTrigger(RecalcTrigger,Trigger3M)),NA())</f>
        <v>1.8006336898963582E-2</v>
      </c>
      <c r="P1188" s="44">
        <f>IFERROR(_xll.qlIndexFixing(ONIndex6M,I1188,TRUE,_xll.ohTrigger(RecalcTrigger,Trigger6M)),NA())</f>
        <v>1.8100448593640905E-2</v>
      </c>
      <c r="Q1188" s="145">
        <f>IFERROR(_xll.qlIndexFixing(ONIndex1Y,I1188,TRUE,_xll.ohTrigger(RecalcTrigger,Trigger1Y)),NA())</f>
        <v>1.8140897855820626E-2</v>
      </c>
    </row>
    <row r="1189" spans="2:17" x14ac:dyDescent="0.2">
      <c r="B1189" s="39" t="s">
        <v>42</v>
      </c>
      <c r="D1189" s="42">
        <f>_xll.qlCalendarAdvance(Calendar,$D1188,B1189,"f",FALSE)</f>
        <v>48156</v>
      </c>
      <c r="E1189" s="139">
        <f>_xll.qlInterestRateIndexValueDate(IndexON,D1189)</f>
        <v>48156</v>
      </c>
      <c r="F1189" s="155">
        <f>IFERROR(_xll.qlIndexFixing(IndexON,D1189,TRUE,_xll.ohTrigger(RecalcTrigger,TriggerON)),NA())</f>
        <v>1.7577956348091561E-2</v>
      </c>
      <c r="H1189" s="42">
        <f>_xll.qlCalendarAdvance(Calendar,$H1188,B1189,"f",FALSE)</f>
        <v>48156</v>
      </c>
      <c r="I1189" s="139">
        <f>_xll.qlInterestRateIndexValueDate(Index1M,$H1189)</f>
        <v>48158</v>
      </c>
      <c r="J1189" s="144">
        <f>IFERROR(_xll.qlIndexFixing(Index1M,$H1189,TRUE,_xll.ohTrigger(RecalcTrigger,Trigger1M)),NA())</f>
        <v>1.7494098903016175E-2</v>
      </c>
      <c r="K1189" s="44">
        <f>IFERROR(_xll.qlIndexFixing(Index3M,H1189,TRUE,_xll.ohTrigger(RecalcTrigger,Trigger3M)),NA())</f>
        <v>1.8003304799849188E-2</v>
      </c>
      <c r="L1189" s="44">
        <f>IFERROR(_xll.qlIndexFixing(Index6M,$H1189,TRUE,_xll.ohTrigger(RecalcTrigger,Trigger6M)),NA())</f>
        <v>1.8086312930296441E-2</v>
      </c>
      <c r="M1189" s="145">
        <f>IFERROR(_xll.qlIndexFixing(Index1Y,$H1189,TRUE,_xll.ohTrigger(RecalcTrigger,Trigger1Y)),NA())</f>
        <v>1.8137594583676114E-2</v>
      </c>
      <c r="N1189" s="144">
        <f>IFERROR(_xll.qlIndexFixing(ONIndex1M,I1189,TRUE,_xll.ohTrigger(RecalcTrigger,Trigger1M)),NA())</f>
        <v>1.7489811924411569E-2</v>
      </c>
      <c r="O1189" s="44">
        <f>IFERROR(_xll.qlIndexFixing(ONIndex3M,I1189,TRUE,_xll.ohTrigger(RecalcTrigger,Trigger3M)),NA())</f>
        <v>1.8000253559931068E-2</v>
      </c>
      <c r="P1189" s="44">
        <f>IFERROR(_xll.qlIndexFixing(ONIndex6M,I1189,TRUE,_xll.ohTrigger(RecalcTrigger,Trigger6M)),NA())</f>
        <v>1.8093685038884644E-2</v>
      </c>
      <c r="Q1189" s="145">
        <f>IFERROR(_xll.qlIndexFixing(ONIndex1Y,I1189,TRUE,_xll.ohTrigger(RecalcTrigger,Trigger1Y)),NA())</f>
        <v>1.8135083347745606E-2</v>
      </c>
    </row>
    <row r="1190" spans="2:17" x14ac:dyDescent="0.2">
      <c r="B1190" s="39" t="s">
        <v>42</v>
      </c>
      <c r="D1190" s="42">
        <f>_xll.qlCalendarAdvance(Calendar,$D1189,B1190,"f",FALSE)</f>
        <v>48163</v>
      </c>
      <c r="E1190" s="139">
        <f>_xll.qlInterestRateIndexValueDate(IndexON,D1190)</f>
        <v>48163</v>
      </c>
      <c r="F1190" s="155">
        <f>IFERROR(_xll.qlIndexFixing(IndexON,D1190,TRUE,_xll.ohTrigger(RecalcTrigger,TriggerON)),NA())</f>
        <v>1.7573506497123859E-2</v>
      </c>
      <c r="H1190" s="42">
        <f>_xll.qlCalendarAdvance(Calendar,$H1189,B1190,"f",FALSE)</f>
        <v>48163</v>
      </c>
      <c r="I1190" s="139">
        <f>_xll.qlInterestRateIndexValueDate(Index1M,$H1190)</f>
        <v>48165</v>
      </c>
      <c r="J1190" s="144">
        <f>IFERROR(_xll.qlIndexFixing(Index1M,$H1190,TRUE,_xll.ohTrigger(RecalcTrigger,Trigger1M)),NA())</f>
        <v>1.74886161683524E-2</v>
      </c>
      <c r="K1190" s="44">
        <f>IFERROR(_xll.qlIndexFixing(Index3M,H1190,TRUE,_xll.ohTrigger(RecalcTrigger,Trigger3M)),NA())</f>
        <v>1.7996778864910662E-2</v>
      </c>
      <c r="L1190" s="44">
        <f>IFERROR(_xll.qlIndexFixing(Index6M,$H1190,TRUE,_xll.ohTrigger(RecalcTrigger,Trigger6M)),NA())</f>
        <v>1.8078839719873202E-2</v>
      </c>
      <c r="M1190" s="145">
        <f>IFERROR(_xll.qlIndexFixing(Index1Y,$H1190,TRUE,_xll.ohTrigger(RecalcTrigger,Trigger1Y)),NA())</f>
        <v>1.8130776522669905E-2</v>
      </c>
      <c r="N1190" s="144">
        <f>IFERROR(_xll.qlIndexFixing(ONIndex1M,I1190,TRUE,_xll.ohTrigger(RecalcTrigger,Trigger1M)),NA())</f>
        <v>1.7484485671293015E-2</v>
      </c>
      <c r="O1190" s="44">
        <f>IFERROR(_xll.qlIndexFixing(ONIndex3M,I1190,TRUE,_xll.ohTrigger(RecalcTrigger,Trigger3M)),NA())</f>
        <v>1.7994105486041079E-2</v>
      </c>
      <c r="P1190" s="44">
        <f>IFERROR(_xll.qlIndexFixing(ONIndex6M,I1190,TRUE,_xll.ohTrigger(RecalcTrigger,Trigger6M)),NA())</f>
        <v>1.8086866415698566E-2</v>
      </c>
      <c r="Q1190" s="145">
        <f>IFERROR(_xll.qlIndexFixing(ONIndex1Y,I1190,TRUE,_xll.ohTrigger(RecalcTrigger,Trigger1Y)),NA())</f>
        <v>1.8129257999701665E-2</v>
      </c>
    </row>
    <row r="1191" spans="2:17" x14ac:dyDescent="0.2">
      <c r="B1191" s="39" t="s">
        <v>42</v>
      </c>
      <c r="D1191" s="42">
        <f>_xll.qlCalendarAdvance(Calendar,$D1190,B1191,"f",FALSE)</f>
        <v>48170</v>
      </c>
      <c r="E1191" s="139">
        <f>_xll.qlInterestRateIndexValueDate(IndexON,D1191)</f>
        <v>48170</v>
      </c>
      <c r="F1191" s="155">
        <f>IFERROR(_xll.qlIndexFixing(IndexON,D1191,TRUE,_xll.ohTrigger(RecalcTrigger,TriggerON)),NA())</f>
        <v>1.7569004815456424E-2</v>
      </c>
      <c r="H1191" s="42">
        <f>_xll.qlCalendarAdvance(Calendar,$H1190,B1191,"f",FALSE)</f>
        <v>48170</v>
      </c>
      <c r="I1191" s="139">
        <f>_xll.qlInterestRateIndexValueDate(Index1M,$H1191)</f>
        <v>48172</v>
      </c>
      <c r="J1191" s="144">
        <f>IFERROR(_xll.qlIndexFixing(Index1M,$H1191,TRUE,_xll.ohTrigger(RecalcTrigger,Trigger1M)),NA())</f>
        <v>1.7483043128118103E-2</v>
      </c>
      <c r="K1191" s="44">
        <f>IFERROR(_xll.qlIndexFixing(Index3M,H1191,TRUE,_xll.ohTrigger(RecalcTrigger,Trigger3M)),NA())</f>
        <v>1.7990198457646354E-2</v>
      </c>
      <c r="L1191" s="44">
        <f>IFERROR(_xll.qlIndexFixing(Index6M,$H1191,TRUE,_xll.ohTrigger(RecalcTrigger,Trigger6M)),NA())</f>
        <v>1.8071321219699989E-2</v>
      </c>
      <c r="M1191" s="145">
        <f>IFERROR(_xll.qlIndexFixing(Index1Y,$H1191,TRUE,_xll.ohTrigger(RecalcTrigger,Trigger1Y)),NA())</f>
        <v>1.8123922733250204E-2</v>
      </c>
      <c r="N1191" s="144">
        <f>IFERROR(_xll.qlIndexFixing(ONIndex1M,I1191,TRUE,_xll.ohTrigger(RecalcTrigger,Trigger1M)),NA())</f>
        <v>1.7479069124961555E-2</v>
      </c>
      <c r="O1191" s="44">
        <f>IFERROR(_xll.qlIndexFixing(ONIndex3M,I1191,TRUE,_xll.ohTrigger(RecalcTrigger,Trigger3M)),NA())</f>
        <v>1.7987892879052225E-2</v>
      </c>
      <c r="P1191" s="44">
        <f>IFERROR(_xll.qlIndexFixing(ONIndex6M,I1191,TRUE,_xll.ohTrigger(RecalcTrigger,Trigger6M)),NA())</f>
        <v>1.8079992949981971E-2</v>
      </c>
      <c r="Q1191" s="145">
        <f>IFERROR(_xll.qlIndexFixing(ONIndex1Y,I1191,TRUE,_xll.ohTrigger(RecalcTrigger,Trigger1Y)),NA())</f>
        <v>1.8123422205853501E-2</v>
      </c>
    </row>
    <row r="1192" spans="2:17" x14ac:dyDescent="0.2">
      <c r="B1192" s="39" t="s">
        <v>42</v>
      </c>
      <c r="D1192" s="42">
        <f>_xll.qlCalendarAdvance(Calendar,$D1191,B1192,"f",FALSE)</f>
        <v>48177</v>
      </c>
      <c r="E1192" s="139">
        <f>_xll.qlInterestRateIndexValueDate(IndexON,D1192)</f>
        <v>48177</v>
      </c>
      <c r="F1192" s="155">
        <f>IFERROR(_xll.qlIndexFixing(IndexON,D1192,TRUE,_xll.ohTrigger(RecalcTrigger,TriggerON)),NA())</f>
        <v>1.7564451557445793E-2</v>
      </c>
      <c r="H1192" s="42">
        <f>_xll.qlCalendarAdvance(Calendar,$H1191,B1192,"f",FALSE)</f>
        <v>48177</v>
      </c>
      <c r="I1192" s="139">
        <f>_xll.qlInterestRateIndexValueDate(Index1M,$H1192)</f>
        <v>48179</v>
      </c>
      <c r="J1192" s="144">
        <f>IFERROR(_xll.qlIndexFixing(Index1M,$H1192,TRUE,_xll.ohTrigger(RecalcTrigger,Trigger1M)),NA())</f>
        <v>1.7477381358824706E-2</v>
      </c>
      <c r="K1192" s="44">
        <f>IFERROR(_xll.qlIndexFixing(Index3M,H1192,TRUE,_xll.ohTrigger(RecalcTrigger,Trigger3M)),NA())</f>
        <v>1.7983565014333451E-2</v>
      </c>
      <c r="L1192" s="44">
        <f>IFERROR(_xll.qlIndexFixing(Index6M,$H1192,TRUE,_xll.ohTrigger(RecalcTrigger,Trigger6M)),NA())</f>
        <v>1.8063758029411871E-2</v>
      </c>
      <c r="M1192" s="145">
        <f>IFERROR(_xll.qlIndexFixing(Index1Y,$H1192,TRUE,_xll.ohTrigger(RecalcTrigger,Trigger1Y)),NA())</f>
        <v>1.811703278122629E-2</v>
      </c>
      <c r="N1192" s="144">
        <f>IFERROR(_xll.qlIndexFixing(ONIndex1M,I1192,TRUE,_xll.ohTrigger(RecalcTrigger,Trigger1M)),NA())</f>
        <v>1.7473562358878425E-2</v>
      </c>
      <c r="O1192" s="44">
        <f>IFERROR(_xll.qlIndexFixing(ONIndex3M,I1192,TRUE,_xll.ohTrigger(RecalcTrigger,Trigger3M)),NA())</f>
        <v>1.7981615940882989E-2</v>
      </c>
      <c r="P1192" s="44">
        <f>IFERROR(_xll.qlIndexFixing(ONIndex6M,I1192,TRUE,_xll.ohTrigger(RecalcTrigger,Trigger6M)),NA())</f>
        <v>1.8073064868113775E-2</v>
      </c>
      <c r="Q1192" s="145">
        <f>IFERROR(_xll.qlIndexFixing(ONIndex1Y,I1192,TRUE,_xll.ohTrigger(RecalcTrigger,Trigger1Y)),NA())</f>
        <v>1.8117576360525689E-2</v>
      </c>
    </row>
    <row r="1193" spans="2:17" x14ac:dyDescent="0.2">
      <c r="B1193" s="39" t="s">
        <v>42</v>
      </c>
      <c r="D1193" s="42">
        <f>_xll.qlCalendarAdvance(Calendar,$D1192,B1193,"f",FALSE)</f>
        <v>48184</v>
      </c>
      <c r="E1193" s="139">
        <f>_xll.qlInterestRateIndexValueDate(IndexON,D1193)</f>
        <v>48184</v>
      </c>
      <c r="F1193" s="155">
        <f>IFERROR(_xll.qlIndexFixing(IndexON,D1193,TRUE,_xll.ohTrigger(RecalcTrigger,TriggerON)),NA())</f>
        <v>1.7559846977368565E-2</v>
      </c>
      <c r="H1193" s="42">
        <f>_xll.qlCalendarAdvance(Calendar,$H1192,B1193,"f",FALSE)</f>
        <v>48184</v>
      </c>
      <c r="I1193" s="139">
        <f>_xll.qlInterestRateIndexValueDate(Index1M,$H1193)</f>
        <v>48186</v>
      </c>
      <c r="J1193" s="144">
        <f>IFERROR(_xll.qlIndexFixing(Index1M,$H1193,TRUE,_xll.ohTrigger(RecalcTrigger,Trigger1M)),NA())</f>
        <v>1.7471638463043282E-2</v>
      </c>
      <c r="K1193" s="44">
        <f>IFERROR(_xll.qlIndexFixing(Index3M,H1193,TRUE,_xll.ohTrigger(RecalcTrigger,Trigger3M)),NA())</f>
        <v>1.7976918571257411E-2</v>
      </c>
      <c r="L1193" s="44">
        <f>IFERROR(_xll.qlIndexFixing(Index6M,$H1193,TRUE,_xll.ohTrigger(RecalcTrigger,Trigger6M)),NA())</f>
        <v>1.8056043816488572E-2</v>
      </c>
      <c r="M1193" s="145">
        <f>IFERROR(_xll.qlIndexFixing(Index1Y,$H1193,TRUE,_xll.ohTrigger(RecalcTrigger,Trigger1Y)),NA())</f>
        <v>1.8110106228983E-2</v>
      </c>
      <c r="N1193" s="144">
        <f>IFERROR(_xll.qlIndexFixing(ONIndex1M,I1193,TRUE,_xll.ohTrigger(RecalcTrigger,Trigger1M)),NA())</f>
        <v>1.7467965446664735E-2</v>
      </c>
      <c r="O1193" s="44">
        <f>IFERROR(_xll.qlIndexFixing(ONIndex3M,I1193,TRUE,_xll.ohTrigger(RecalcTrigger,Trigger3M)),NA())</f>
        <v>1.797527487329198E-2</v>
      </c>
      <c r="P1193" s="44">
        <f>IFERROR(_xll.qlIndexFixing(ONIndex6M,I1193,TRUE,_xll.ohTrigger(RecalcTrigger,Trigger6M)),NA())</f>
        <v>1.8066082395993277E-2</v>
      </c>
      <c r="Q1193" s="145">
        <f>IFERROR(_xll.qlIndexFixing(ONIndex1Y,I1193,TRUE,_xll.ohTrigger(RecalcTrigger,Trigger1Y)),NA())</f>
        <v>1.8111720857643121E-2</v>
      </c>
    </row>
    <row r="1194" spans="2:17" x14ac:dyDescent="0.2">
      <c r="B1194" s="39" t="s">
        <v>42</v>
      </c>
      <c r="D1194" s="42">
        <f>_xll.qlCalendarAdvance(Calendar,$D1193,B1194,"f",FALSE)</f>
        <v>48191</v>
      </c>
      <c r="E1194" s="139">
        <f>_xll.qlInterestRateIndexValueDate(IndexON,D1194)</f>
        <v>48191</v>
      </c>
      <c r="F1194" s="155">
        <f>IFERROR(_xll.qlIndexFixing(IndexON,D1194,TRUE,_xll.ohTrigger(RecalcTrigger,TriggerON)),NA())</f>
        <v>1.7555191329581277E-2</v>
      </c>
      <c r="H1194" s="42">
        <f>_xll.qlCalendarAdvance(Calendar,$H1193,B1194,"f",FALSE)</f>
        <v>48191</v>
      </c>
      <c r="I1194" s="139">
        <f>_xll.qlInterestRateIndexValueDate(Index1M,$H1194)</f>
        <v>48193</v>
      </c>
      <c r="J1194" s="144">
        <f>IFERROR(_xll.qlIndexFixing(Index1M,$H1194,TRUE,_xll.ohTrigger(RecalcTrigger,Trigger1M)),NA())</f>
        <v>1.7465823588204143E-2</v>
      </c>
      <c r="K1194" s="44">
        <f>IFERROR(_xll.qlIndexFixing(Index3M,H1194,TRUE,_xll.ohTrigger(RecalcTrigger,Trigger3M)),NA())</f>
        <v>1.797018706495998E-2</v>
      </c>
      <c r="L1194" s="44">
        <f>IFERROR(_xll.qlIndexFixing(Index6M,$H1194,TRUE,_xll.ohTrigger(RecalcTrigger,Trigger6M)),NA())</f>
        <v>1.8048389715807658E-2</v>
      </c>
      <c r="M1194" s="145">
        <f>IFERROR(_xll.qlIndexFixing(Index1Y,$H1194,TRUE,_xll.ohTrigger(RecalcTrigger,Trigger1Y)),NA())</f>
        <v>1.8103142635481389E-2</v>
      </c>
      <c r="N1194" s="144">
        <f>IFERROR(_xll.qlIndexFixing(ONIndex1M,I1194,TRUE,_xll.ohTrigger(RecalcTrigger,Trigger1M)),NA())</f>
        <v>1.7462278461941594E-2</v>
      </c>
      <c r="O1194" s="44">
        <f>IFERROR(_xll.qlIndexFixing(ONIndex3M,I1194,TRUE,_xll.ohTrigger(RecalcTrigger,Trigger3M)),NA())</f>
        <v>1.7968869878357552E-2</v>
      </c>
      <c r="P1194" s="44">
        <f>IFERROR(_xll.qlIndexFixing(ONIndex6M,I1194,TRUE,_xll.ohTrigger(RecalcTrigger,Trigger6M)),NA())</f>
        <v>1.8059045759599712E-2</v>
      </c>
      <c r="Q1194" s="145">
        <f>IFERROR(_xll.qlIndexFixing(ONIndex1Y,I1194,TRUE,_xll.ohTrigger(RecalcTrigger,Trigger1Y)),NA())</f>
        <v>1.8105856091690242E-2</v>
      </c>
    </row>
    <row r="1195" spans="2:17" x14ac:dyDescent="0.2">
      <c r="B1195" s="39" t="s">
        <v>42</v>
      </c>
      <c r="D1195" s="42">
        <f>_xll.qlCalendarAdvance(Calendar,$D1194,B1195,"f",FALSE)</f>
        <v>48198</v>
      </c>
      <c r="E1195" s="139">
        <f>_xll.qlInterestRateIndexValueDate(IndexON,D1195)</f>
        <v>48198</v>
      </c>
      <c r="F1195" s="155">
        <f>IFERROR(_xll.qlIndexFixing(IndexON,D1195,TRUE,_xll.ohTrigger(RecalcTrigger,TriggerON)),NA())</f>
        <v>1.7550484868280591E-2</v>
      </c>
      <c r="H1195" s="42">
        <f>_xll.qlCalendarAdvance(Calendar,$H1194,B1195,"f",FALSE)</f>
        <v>48198</v>
      </c>
      <c r="I1195" s="139">
        <f>_xll.qlInterestRateIndexValueDate(Index1M,$H1195)</f>
        <v>48200</v>
      </c>
      <c r="J1195" s="144">
        <f>IFERROR(_xll.qlIndexFixing(Index1M,$H1195,TRUE,_xll.ohTrigger(RecalcTrigger,Trigger1M)),NA())</f>
        <v>1.7459945927745801E-2</v>
      </c>
      <c r="K1195" s="44">
        <f>IFERROR(_xll.qlIndexFixing(Index3M,H1195,TRUE,_xll.ohTrigger(RecalcTrigger,Trigger3M)),NA())</f>
        <v>1.7963406829461657E-2</v>
      </c>
      <c r="L1195" s="44">
        <f>IFERROR(_xll.qlIndexFixing(Index6M,$H1195,TRUE,_xll.ohTrigger(RecalcTrigger,Trigger6M)),NA())</f>
        <v>1.8040692754556567E-2</v>
      </c>
      <c r="M1195" s="145">
        <f>IFERROR(_xll.qlIndexFixing(Index1Y,$H1195,TRUE,_xll.ohTrigger(RecalcTrigger,Trigger1Y)),NA())</f>
        <v>1.8096141556259597E-2</v>
      </c>
      <c r="N1195" s="144">
        <f>IFERROR(_xll.qlIndexFixing(ONIndex1M,I1195,TRUE,_xll.ohTrigger(RecalcTrigger,Trigger1M)),NA())</f>
        <v>1.745650161805834E-2</v>
      </c>
      <c r="O1195" s="44">
        <f>IFERROR(_xll.qlIndexFixing(ONIndex3M,I1195,TRUE,_xll.ohTrigger(RecalcTrigger,Trigger3M)),NA())</f>
        <v>1.7962401210516177E-2</v>
      </c>
      <c r="P1195" s="44">
        <f>IFERROR(_xll.qlIndexFixing(ONIndex6M,I1195,TRUE,_xll.ohTrigger(RecalcTrigger,Trigger6M)),NA())</f>
        <v>1.805195521464853E-2</v>
      </c>
      <c r="Q1195" s="145">
        <f>IFERROR(_xll.qlIndexFixing(ONIndex1Y,I1195,TRUE,_xll.ohTrigger(RecalcTrigger,Trigger1Y)),NA())</f>
        <v>1.8099982338446452E-2</v>
      </c>
    </row>
    <row r="1196" spans="2:17" x14ac:dyDescent="0.2">
      <c r="B1196" s="39" t="s">
        <v>42</v>
      </c>
      <c r="D1196" s="42">
        <f>_xll.qlCalendarAdvance(Calendar,$D1195,B1196,"f",FALSE)</f>
        <v>48205</v>
      </c>
      <c r="E1196" s="139">
        <f>_xll.qlInterestRateIndexValueDate(IndexON,D1196)</f>
        <v>48205</v>
      </c>
      <c r="F1196" s="155">
        <f>IFERROR(_xll.qlIndexFixing(IndexON,D1196,TRUE,_xll.ohTrigger(RecalcTrigger,TriggerON)),NA())</f>
        <v>1.7545727834793468E-2</v>
      </c>
      <c r="H1196" s="42">
        <f>_xll.qlCalendarAdvance(Calendar,$H1195,B1196,"f",FALSE)</f>
        <v>48205</v>
      </c>
      <c r="I1196" s="139">
        <f>_xll.qlInterestRateIndexValueDate(Index1M,$H1196)</f>
        <v>48211</v>
      </c>
      <c r="J1196" s="144">
        <f>IFERROR(_xll.qlIndexFixing(Index1M,$H1196,TRUE,_xll.ohTrigger(RecalcTrigger,Trigger1M)),NA())</f>
        <v>1.74506105608421E-2</v>
      </c>
      <c r="K1196" s="44">
        <f>IFERROR(_xll.qlIndexFixing(Index3M,H1196,TRUE,_xll.ohTrigger(RecalcTrigger,Trigger3M)),NA())</f>
        <v>1.7952605490704356E-2</v>
      </c>
      <c r="L1196" s="44">
        <f>IFERROR(_xll.qlIndexFixing(Index6M,$H1196,TRUE,_xll.ohTrigger(RecalcTrigger,Trigger6M)),NA())</f>
        <v>1.8028512333236262E-2</v>
      </c>
      <c r="M1196" s="145">
        <f>IFERROR(_xll.qlIndexFixing(Index1Y,$H1196,TRUE,_xll.ohTrigger(RecalcTrigger,Trigger1Y)),NA())</f>
        <v>1.8085218615289004E-2</v>
      </c>
      <c r="N1196" s="144">
        <f>IFERROR(_xll.qlIndexFixing(ONIndex1M,I1196,TRUE,_xll.ohTrigger(RecalcTrigger,Trigger1M)),NA())</f>
        <v>1.7448982270273916E-2</v>
      </c>
      <c r="O1196" s="44">
        <f>IFERROR(_xll.qlIndexFixing(ONIndex3M,I1196,TRUE,_xll.ohTrigger(RecalcTrigger,Trigger3M)),NA())</f>
        <v>1.79539840342402E-2</v>
      </c>
      <c r="P1196" s="44">
        <f>IFERROR(_xll.qlIndexFixing(ONIndex6M,I1196,TRUE,_xll.ohTrigger(RecalcTrigger,Trigger6M)),NA())</f>
        <v>1.8042707235585986E-2</v>
      </c>
      <c r="Q1196" s="145">
        <f>IFERROR(_xll.qlIndexFixing(ONIndex1Y,I1196,TRUE,_xll.ohTrigger(RecalcTrigger,Trigger1Y)),NA())</f>
        <v>1.8092416550570256E-2</v>
      </c>
    </row>
    <row r="1197" spans="2:17" x14ac:dyDescent="0.2">
      <c r="B1197" s="39" t="s">
        <v>42</v>
      </c>
      <c r="D1197" s="42">
        <f>_xll.qlCalendarAdvance(Calendar,$D1196,B1197,"f",FALSE)</f>
        <v>48212</v>
      </c>
      <c r="E1197" s="139">
        <f>_xll.qlInterestRateIndexValueDate(IndexON,D1197)</f>
        <v>48212</v>
      </c>
      <c r="F1197" s="155">
        <f>IFERROR(_xll.qlIndexFixing(IndexON,D1197,TRUE,_xll.ohTrigger(RecalcTrigger,TriggerON)),NA())</f>
        <v>1.7540920116090319E-2</v>
      </c>
      <c r="H1197" s="42">
        <f>_xll.qlCalendarAdvance(Calendar,$H1196,B1197,"f",FALSE)</f>
        <v>48212</v>
      </c>
      <c r="I1197" s="139">
        <f>_xll.qlInterestRateIndexValueDate(Index1M,$H1197)</f>
        <v>48215</v>
      </c>
      <c r="J1197" s="144">
        <f>IFERROR(_xll.qlIndexFixing(Index1M,$H1197,TRUE,_xll.ohTrigger(RecalcTrigger,Trigger1M)),NA())</f>
        <v>1.7447185895648091E-2</v>
      </c>
      <c r="K1197" s="44">
        <f>IFERROR(_xll.qlIndexFixing(Index3M,H1197,TRUE,_xll.ohTrigger(RecalcTrigger,Trigger3M)),NA())</f>
        <v>1.7948719748670541E-2</v>
      </c>
      <c r="L1197" s="44">
        <f>IFERROR(_xll.qlIndexFixing(Index6M,$H1197,TRUE,_xll.ohTrigger(RecalcTrigger,Trigger6M)),NA())</f>
        <v>1.8024178166162141E-2</v>
      </c>
      <c r="M1197" s="145">
        <f>IFERROR(_xll.qlIndexFixing(Index1Y,$H1197,TRUE,_xll.ohTrigger(RecalcTrigger,Trigger1Y)),NA())</f>
        <v>1.8081090902275849E-2</v>
      </c>
      <c r="N1197" s="144">
        <f>IFERROR(_xll.qlIndexFixing(ONIndex1M,I1197,TRUE,_xll.ohTrigger(RecalcTrigger,Trigger1M)),NA())</f>
        <v>1.7443920690158876E-2</v>
      </c>
      <c r="O1197" s="44">
        <f>IFERROR(_xll.qlIndexFixing(ONIndex3M,I1197,TRUE,_xll.ohTrigger(RecalcTrigger,Trigger3M)),NA())</f>
        <v>1.7948364109914294E-2</v>
      </c>
      <c r="P1197" s="44">
        <f>IFERROR(_xll.qlIndexFixing(ONIndex6M,I1197,TRUE,_xll.ohTrigger(RecalcTrigger,Trigger6M)),NA())</f>
        <v>1.8036601777087213E-2</v>
      </c>
      <c r="Q1197" s="145">
        <f>IFERROR(_xll.qlIndexFixing(ONIndex1Y,I1197,TRUE,_xll.ohTrigger(RecalcTrigger,Trigger1Y)),NA())</f>
        <v>1.8087282548346906E-2</v>
      </c>
    </row>
    <row r="1198" spans="2:17" x14ac:dyDescent="0.2">
      <c r="B1198" s="39" t="s">
        <v>42</v>
      </c>
      <c r="D1198" s="42">
        <f>_xll.qlCalendarAdvance(Calendar,$D1197,B1198,"f",FALSE)</f>
        <v>48219</v>
      </c>
      <c r="E1198" s="139">
        <f>_xll.qlInterestRateIndexValueDate(IndexON,D1198)</f>
        <v>48219</v>
      </c>
      <c r="F1198" s="155">
        <f>IFERROR(_xll.qlIndexFixing(IndexON,D1198,TRUE,_xll.ohTrigger(RecalcTrigger,TriggerON)),NA())</f>
        <v>1.7536061793785862E-2</v>
      </c>
      <c r="H1198" s="42">
        <f>_xll.qlCalendarAdvance(Calendar,$H1197,B1198,"f",FALSE)</f>
        <v>48219</v>
      </c>
      <c r="I1198" s="139">
        <f>_xll.qlInterestRateIndexValueDate(Index1M,$H1198)</f>
        <v>48221</v>
      </c>
      <c r="J1198" s="144">
        <f>IFERROR(_xll.qlIndexFixing(Index1M,$H1198,TRUE,_xll.ohTrigger(RecalcTrigger,Trigger1M)),NA())</f>
        <v>1.7442007294129758E-2</v>
      </c>
      <c r="K1198" s="44">
        <f>IFERROR(_xll.qlIndexFixing(Index3M,H1198,TRUE,_xll.ohTrigger(RecalcTrigger,Trigger3M)),NA())</f>
        <v>1.7942785644455058E-2</v>
      </c>
      <c r="L1198" s="44">
        <f>IFERROR(_xll.qlIndexFixing(Index6M,$H1198,TRUE,_xll.ohTrigger(RecalcTrigger,Trigger6M)),NA())</f>
        <v>1.8017473387341647E-2</v>
      </c>
      <c r="M1198" s="145">
        <f>IFERROR(_xll.qlIndexFixing(Index1Y,$H1198,TRUE,_xll.ohTrigger(RecalcTrigger,Trigger1Y)),NA())</f>
        <v>1.8074910519866729E-2</v>
      </c>
      <c r="N1198" s="144">
        <f>IFERROR(_xll.qlIndexFixing(ONIndex1M,I1198,TRUE,_xll.ohTrigger(RecalcTrigger,Trigger1M)),NA())</f>
        <v>1.7438826190616652E-2</v>
      </c>
      <c r="O1198" s="44">
        <f>IFERROR(_xll.qlIndexFixing(ONIndex3M,I1198,TRUE,_xll.ohTrigger(RecalcTrigger,Trigger3M)),NA())</f>
        <v>1.7942688145655694E-2</v>
      </c>
      <c r="P1198" s="44">
        <f>IFERROR(_xll.qlIndexFixing(ONIndex6M,I1198,TRUE,_xll.ohTrigger(RecalcTrigger,Trigger6M)),NA())</f>
        <v>1.8030403045639076E-2</v>
      </c>
      <c r="Q1198" s="145">
        <f>IFERROR(_xll.qlIndexFixing(ONIndex1Y,I1198,TRUE,_xll.ohTrigger(RecalcTrigger,Trigger1Y)),NA())</f>
        <v>1.8082147532494375E-2</v>
      </c>
    </row>
    <row r="1199" spans="2:17" x14ac:dyDescent="0.2">
      <c r="B1199" s="39" t="s">
        <v>42</v>
      </c>
      <c r="D1199" s="42">
        <f>_xll.qlCalendarAdvance(Calendar,$D1198,B1199,"f",FALSE)</f>
        <v>48226</v>
      </c>
      <c r="E1199" s="139">
        <f>_xll.qlInterestRateIndexValueDate(IndexON,D1199)</f>
        <v>48226</v>
      </c>
      <c r="F1199" s="155">
        <f>IFERROR(_xll.qlIndexFixing(IndexON,D1199,TRUE,_xll.ohTrigger(RecalcTrigger,TriggerON)),NA())</f>
        <v>1.7531153119358933E-2</v>
      </c>
      <c r="H1199" s="42">
        <f>_xll.qlCalendarAdvance(Calendar,$H1198,B1199,"f",FALSE)</f>
        <v>48226</v>
      </c>
      <c r="I1199" s="139">
        <f>_xll.qlInterestRateIndexValueDate(Index1M,$H1199)</f>
        <v>48228</v>
      </c>
      <c r="J1199" s="144">
        <f>IFERROR(_xll.qlIndexFixing(Index1M,$H1199,TRUE,_xll.ohTrigger(RecalcTrigger,Trigger1M)),NA())</f>
        <v>1.7435932158345324E-2</v>
      </c>
      <c r="K1199" s="44">
        <f>IFERROR(_xll.qlIndexFixing(Index3M,H1199,TRUE,_xll.ohTrigger(RecalcTrigger,Trigger3M)),NA())</f>
        <v>1.7935820076000721E-2</v>
      </c>
      <c r="L1199" s="44">
        <f>IFERROR(_xll.qlIndexFixing(Index6M,$H1199,TRUE,_xll.ohTrigger(RecalcTrigger,Trigger6M)),NA())</f>
        <v>1.800961284093534E-2</v>
      </c>
      <c r="M1199" s="145">
        <f>IFERROR(_xll.qlIndexFixing(Index1Y,$H1199,TRUE,_xll.ohTrigger(RecalcTrigger,Trigger1Y)),NA())</f>
        <v>1.8067757913413304E-2</v>
      </c>
      <c r="N1199" s="144">
        <f>IFERROR(_xll.qlIndexFixing(ONIndex1M,I1199,TRUE,_xll.ohTrigger(RecalcTrigger,Trigger1M)),NA())</f>
        <v>1.7432838088442537E-2</v>
      </c>
      <c r="O1199" s="44">
        <f>IFERROR(_xll.qlIndexFixing(ONIndex3M,I1199,TRUE,_xll.ohTrigger(RecalcTrigger,Trigger3M)),NA())</f>
        <v>1.7936022390108164E-2</v>
      </c>
      <c r="P1199" s="44">
        <f>IFERROR(_xll.qlIndexFixing(ONIndex6M,I1199,TRUE,_xll.ohTrigger(RecalcTrigger,Trigger6M)),NA())</f>
        <v>1.8023130102831075E-2</v>
      </c>
      <c r="Q1199" s="145">
        <f>IFERROR(_xll.qlIndexFixing(ONIndex1Y,I1199,TRUE,_xll.ohTrigger(RecalcTrigger,Trigger1Y)),NA())</f>
        <v>1.8076117154697258E-2</v>
      </c>
    </row>
    <row r="1200" spans="2:17" x14ac:dyDescent="0.2">
      <c r="B1200" s="39" t="s">
        <v>42</v>
      </c>
      <c r="D1200" s="42">
        <f>_xll.qlCalendarAdvance(Calendar,$D1199,B1200,"f",FALSE)</f>
        <v>48233</v>
      </c>
      <c r="E1200" s="139">
        <f>_xll.qlInterestRateIndexValueDate(IndexON,D1200)</f>
        <v>48233</v>
      </c>
      <c r="F1200" s="155">
        <f>IFERROR(_xll.qlIndexFixing(IndexON,D1200,TRUE,_xll.ohTrigger(RecalcTrigger,TriggerON)),NA())</f>
        <v>1.7526194344288371E-2</v>
      </c>
      <c r="H1200" s="42">
        <f>_xll.qlCalendarAdvance(Calendar,$H1199,B1200,"f",FALSE)</f>
        <v>48233</v>
      </c>
      <c r="I1200" s="139">
        <f>_xll.qlInterestRateIndexValueDate(Index1M,$H1200)</f>
        <v>48235</v>
      </c>
      <c r="J1200" s="144">
        <f>IFERROR(_xll.qlIndexFixing(Index1M,$H1200,TRUE,_xll.ohTrigger(RecalcTrigger,Trigger1M)),NA())</f>
        <v>1.7429809747187275E-2</v>
      </c>
      <c r="K1200" s="44">
        <f>IFERROR(_xll.qlIndexFixing(Index3M,H1200,TRUE,_xll.ohTrigger(RecalcTrigger,Trigger3M)),NA())</f>
        <v>1.7928809064658248E-2</v>
      </c>
      <c r="L1200" s="44">
        <f>IFERROR(_xll.qlIndexFixing(Index6M,$H1200,TRUE,_xll.ohTrigger(RecalcTrigger,Trigger6M)),NA())</f>
        <v>1.8001711303732341E-2</v>
      </c>
      <c r="M1200" s="145">
        <f>IFERROR(_xll.qlIndexFixing(Index1Y,$H1200,TRUE,_xll.ohTrigger(RecalcTrigger,Trigger1Y)),NA())</f>
        <v>1.8060567875363795E-2</v>
      </c>
      <c r="N1200" s="144">
        <f>IFERROR(_xll.qlIndexFixing(ONIndex1M,I1200,TRUE,_xll.ohTrigger(RecalcTrigger,Trigger1M)),NA())</f>
        <v>1.7426802312563439E-2</v>
      </c>
      <c r="O1200" s="44">
        <f>IFERROR(_xll.qlIndexFixing(ONIndex3M,I1200,TRUE,_xll.ohTrigger(RecalcTrigger,Trigger3M)),NA())</f>
        <v>1.7929309736155474E-2</v>
      </c>
      <c r="P1200" s="44">
        <f>IFERROR(_xll.qlIndexFixing(ONIndex6M,I1200,TRUE,_xll.ohTrigger(RecalcTrigger,Trigger6M)),NA())</f>
        <v>1.8015813167213679E-2</v>
      </c>
      <c r="Q1200" s="145">
        <f>IFERROR(_xll.qlIndexFixing(ONIndex1Y,I1200,TRUE,_xll.ohTrigger(RecalcTrigger,Trigger1Y)),NA())</f>
        <v>1.8070044416544917E-2</v>
      </c>
    </row>
    <row r="1201" spans="2:17" x14ac:dyDescent="0.2">
      <c r="B1201" s="39" t="s">
        <v>42</v>
      </c>
      <c r="D1201" s="42">
        <f>_xll.qlCalendarAdvance(Calendar,$D1200,B1201,"f",FALSE)</f>
        <v>48240</v>
      </c>
      <c r="E1201" s="139">
        <f>_xll.qlInterestRateIndexValueDate(IndexON,D1201)</f>
        <v>48240</v>
      </c>
      <c r="F1201" s="155">
        <f>IFERROR(_xll.qlIndexFixing(IndexON,D1201,TRUE,_xll.ohTrigger(RecalcTrigger,TriggerON)),NA())</f>
        <v>1.7521185720132948E-2</v>
      </c>
      <c r="H1201" s="42">
        <f>_xll.qlCalendarAdvance(Calendar,$H1200,B1201,"f",FALSE)</f>
        <v>48240</v>
      </c>
      <c r="I1201" s="139">
        <f>_xll.qlInterestRateIndexValueDate(Index1M,$H1201)</f>
        <v>48242</v>
      </c>
      <c r="J1201" s="144">
        <f>IFERROR(_xll.qlIndexFixing(Index1M,$H1201,TRUE,_xll.ohTrigger(RecalcTrigger,Trigger1M)),NA())</f>
        <v>1.7423709169527939E-2</v>
      </c>
      <c r="K1201" s="44">
        <f>IFERROR(_xll.qlIndexFixing(Index3M,H1201,TRUE,_xll.ohTrigger(RecalcTrigger,Trigger3M)),NA())</f>
        <v>1.7921752893007754E-2</v>
      </c>
      <c r="L1201" s="44">
        <f>IFERROR(_xll.qlIndexFixing(Index6M,$H1201,TRUE,_xll.ohTrigger(RecalcTrigger,Trigger6M)),NA())</f>
        <v>1.7993769048885583E-2</v>
      </c>
      <c r="M1201" s="145">
        <f>IFERROR(_xll.qlIndexFixing(Index1Y,$H1201,TRUE,_xll.ohTrigger(RecalcTrigger,Trigger1Y)),NA())</f>
        <v>1.8053340627146516E-2</v>
      </c>
      <c r="N1201" s="144">
        <f>IFERROR(_xll.qlIndexFixing(ONIndex1M,I1201,TRUE,_xll.ohTrigger(RecalcTrigger,Trigger1M)),NA())</f>
        <v>1.7420719146672425E-2</v>
      </c>
      <c r="O1201" s="44">
        <f>IFERROR(_xll.qlIndexFixing(ONIndex3M,I1201,TRUE,_xll.ohTrigger(RecalcTrigger,Trigger3M)),NA())</f>
        <v>1.7922550464692932E-2</v>
      </c>
      <c r="P1201" s="44">
        <f>IFERROR(_xll.qlIndexFixing(ONIndex6M,I1201,TRUE,_xll.ohTrigger(RecalcTrigger,Trigger6M)),NA())</f>
        <v>1.8008452509050699E-2</v>
      </c>
      <c r="Q1201" s="145">
        <f>IFERROR(_xll.qlIndexFixing(ONIndex1Y,I1201,TRUE,_xll.ohTrigger(RecalcTrigger,Trigger1Y)),NA())</f>
        <v>1.8063929534823941E-2</v>
      </c>
    </row>
    <row r="1202" spans="2:17" x14ac:dyDescent="0.2">
      <c r="B1202" s="39" t="s">
        <v>42</v>
      </c>
      <c r="D1202" s="42">
        <f>_xll.qlCalendarAdvance(Calendar,$D1201,B1202,"f",FALSE)</f>
        <v>48247</v>
      </c>
      <c r="E1202" s="139">
        <f>_xll.qlInterestRateIndexValueDate(IndexON,D1202)</f>
        <v>48247</v>
      </c>
      <c r="F1202" s="155">
        <f>IFERROR(_xll.qlIndexFixing(IndexON,D1202,TRUE,_xll.ohTrigger(RecalcTrigger,TriggerON)),NA())</f>
        <v>1.7516127498211631E-2</v>
      </c>
      <c r="H1202" s="42">
        <f>_xll.qlCalendarAdvance(Calendar,$H1201,B1202,"f",FALSE)</f>
        <v>48247</v>
      </c>
      <c r="I1202" s="139">
        <f>_xll.qlInterestRateIndexValueDate(Index1M,$H1202)</f>
        <v>48249</v>
      </c>
      <c r="J1202" s="144">
        <f>IFERROR(_xll.qlIndexFixing(Index1M,$H1202,TRUE,_xll.ohTrigger(RecalcTrigger,Trigger1M)),NA())</f>
        <v>1.7417503900917269E-2</v>
      </c>
      <c r="K1202" s="44">
        <f>IFERROR(_xll.qlIndexFixing(Index3M,H1202,TRUE,_xll.ohTrigger(RecalcTrigger,Trigger3M)),NA())</f>
        <v>1.7914722322868393E-2</v>
      </c>
      <c r="L1202" s="44">
        <f>IFERROR(_xll.qlIndexFixing(Index6M,$H1202,TRUE,_xll.ohTrigger(RecalcTrigger,Trigger6M)),NA())</f>
        <v>1.798578634954667E-2</v>
      </c>
      <c r="M1202" s="145">
        <f>IFERROR(_xll.qlIndexFixing(Index1Y,$H1202,TRUE,_xll.ohTrigger(RecalcTrigger,Trigger1Y)),NA())</f>
        <v>1.8046076390186731E-2</v>
      </c>
      <c r="N1202" s="144">
        <f>IFERROR(_xll.qlIndexFixing(ONIndex1M,I1202,TRUE,_xll.ohTrigger(RecalcTrigger,Trigger1M)),NA())</f>
        <v>1.741458887438263E-2</v>
      </c>
      <c r="O1202" s="44">
        <f>IFERROR(_xll.qlIndexFixing(ONIndex3M,I1202,TRUE,_xll.ohTrigger(RecalcTrigger,Trigger3M)),NA())</f>
        <v>1.7915744856935589E-2</v>
      </c>
      <c r="P1202" s="44">
        <f>IFERROR(_xll.qlIndexFixing(ONIndex6M,I1202,TRUE,_xll.ohTrigger(RecalcTrigger,Trigger6M)),NA())</f>
        <v>1.8001048398446073E-2</v>
      </c>
      <c r="Q1202" s="145">
        <f>IFERROR(_xll.qlIndexFixing(ONIndex1Y,I1202,TRUE,_xll.ohTrigger(RecalcTrigger,Trigger1Y)),NA())</f>
        <v>1.8057772726081112E-2</v>
      </c>
    </row>
    <row r="1203" spans="2:17" x14ac:dyDescent="0.2">
      <c r="B1203" s="39" t="s">
        <v>42</v>
      </c>
      <c r="D1203" s="42">
        <f>_xll.qlCalendarAdvance(Calendar,$D1202,B1203,"f",FALSE)</f>
        <v>48254</v>
      </c>
      <c r="E1203" s="139">
        <f>_xll.qlInterestRateIndexValueDate(IndexON,D1203)</f>
        <v>48254</v>
      </c>
      <c r="F1203" s="155">
        <f>IFERROR(_xll.qlIndexFixing(IndexON,D1203,TRUE,_xll.ohTrigger(RecalcTrigger,TriggerON)),NA())</f>
        <v>1.751101993016313E-2</v>
      </c>
      <c r="H1203" s="42">
        <f>_xll.qlCalendarAdvance(Calendar,$H1202,B1203,"f",FALSE)</f>
        <v>48254</v>
      </c>
      <c r="I1203" s="139">
        <f>_xll.qlInterestRateIndexValueDate(Index1M,$H1203)</f>
        <v>48256</v>
      </c>
      <c r="J1203" s="144">
        <f>IFERROR(_xll.qlIndexFixing(Index1M,$H1203,TRUE,_xll.ohTrigger(RecalcTrigger,Trigger1M)),NA())</f>
        <v>1.7411252154974268E-2</v>
      </c>
      <c r="K1203" s="44">
        <f>IFERROR(_xll.qlIndexFixing(Index3M,H1203,TRUE,_xll.ohTrigger(RecalcTrigger,Trigger3M)),NA())</f>
        <v>1.7907580165434034E-2</v>
      </c>
      <c r="L1203" s="44">
        <f>IFERROR(_xll.qlIndexFixing(Index6M,$H1203,TRUE,_xll.ohTrigger(RecalcTrigger,Trigger6M)),NA())</f>
        <v>1.7977763478865025E-2</v>
      </c>
      <c r="M1203" s="145">
        <f>IFERROR(_xll.qlIndexFixing(Index1Y,$H1203,TRUE,_xll.ohTrigger(RecalcTrigger,Trigger1Y)),NA())</f>
        <v>1.8038775385907757E-2</v>
      </c>
      <c r="N1203" s="144">
        <f>IFERROR(_xll.qlIndexFixing(ONIndex1M,I1203,TRUE,_xll.ohTrigger(RecalcTrigger,Trigger1M)),NA())</f>
        <v>1.7408411779307187E-2</v>
      </c>
      <c r="O1203" s="44">
        <f>IFERROR(_xll.qlIndexFixing(ONIndex3M,I1203,TRUE,_xll.ohTrigger(RecalcTrigger,Trigger3M)),NA())</f>
        <v>1.790889319401856E-2</v>
      </c>
      <c r="P1203" s="44">
        <f>IFERROR(_xll.qlIndexFixing(ONIndex6M,I1203,TRUE,_xll.ohTrigger(RecalcTrigger,Trigger6M)),NA())</f>
        <v>1.7993601105583679E-2</v>
      </c>
      <c r="Q1203" s="145">
        <f>IFERROR(_xll.qlIndexFixing(ONIndex1Y,I1203,TRUE,_xll.ohTrigger(RecalcTrigger,Trigger1Y)),NA())</f>
        <v>1.8051574207103016E-2</v>
      </c>
    </row>
    <row r="1204" spans="2:17" x14ac:dyDescent="0.2">
      <c r="B1204" s="39" t="s">
        <v>42</v>
      </c>
      <c r="D1204" s="42">
        <f>_xll.qlCalendarAdvance(Calendar,$D1203,B1204,"f",FALSE)</f>
        <v>48261</v>
      </c>
      <c r="E1204" s="139">
        <f>_xll.qlInterestRateIndexValueDate(IndexON,D1204)</f>
        <v>48261</v>
      </c>
      <c r="F1204" s="155">
        <f>IFERROR(_xll.qlIndexFixing(IndexON,D1204,TRUE,_xll.ohTrigger(RecalcTrigger,TriggerON)),NA())</f>
        <v>1.7505863267546218E-2</v>
      </c>
      <c r="H1204" s="42">
        <f>_xll.qlCalendarAdvance(Calendar,$H1203,B1204,"f",FALSE)</f>
        <v>48261</v>
      </c>
      <c r="I1204" s="139">
        <f>_xll.qlInterestRateIndexValueDate(Index1M,$H1204)</f>
        <v>48263</v>
      </c>
      <c r="J1204" s="144">
        <f>IFERROR(_xll.qlIndexFixing(Index1M,$H1204,TRUE,_xll.ohTrigger(RecalcTrigger,Trigger1M)),NA())</f>
        <v>1.7404954215819255E-2</v>
      </c>
      <c r="K1204" s="44">
        <f>IFERROR(_xll.qlIndexFixing(Index3M,H1204,TRUE,_xll.ohTrigger(RecalcTrigger,Trigger3M)),NA())</f>
        <v>1.7900393677306781E-2</v>
      </c>
      <c r="L1204" s="44">
        <f>IFERROR(_xll.qlIndexFixing(Index6M,$H1204,TRUE,_xll.ohTrigger(RecalcTrigger,Trigger6M)),NA())</f>
        <v>1.7969700709987858E-2</v>
      </c>
      <c r="M1204" s="145">
        <f>IFERROR(_xll.qlIndexFixing(Index1Y,$H1204,TRUE,_xll.ohTrigger(RecalcTrigger,Trigger1Y)),NA())</f>
        <v>1.8031437835730302E-2</v>
      </c>
      <c r="N1204" s="144">
        <f>IFERROR(_xll.qlIndexFixing(ONIndex1M,I1204,TRUE,_xll.ohTrigger(RecalcTrigger,Trigger1M)),NA())</f>
        <v>1.74021881452191E-2</v>
      </c>
      <c r="O1204" s="44">
        <f>IFERROR(_xll.qlIndexFixing(ONIndex3M,I1204,TRUE,_xll.ohTrigger(RecalcTrigger,Trigger3M)),NA())</f>
        <v>1.7901995756837152E-2</v>
      </c>
      <c r="P1204" s="44">
        <f>IFERROR(_xll.qlIndexFixing(ONIndex6M,I1204,TRUE,_xll.ohTrigger(RecalcTrigger,Trigger6M)),NA())</f>
        <v>1.7986110900967134E-2</v>
      </c>
      <c r="Q1204" s="145">
        <f>IFERROR(_xll.qlIndexFixing(ONIndex1Y,I1204,TRUE,_xll.ohTrigger(RecalcTrigger,Trigger1Y)),NA())</f>
        <v>1.8045334194356499E-2</v>
      </c>
    </row>
    <row r="1205" spans="2:17" x14ac:dyDescent="0.2">
      <c r="B1205" s="39" t="s">
        <v>42</v>
      </c>
      <c r="D1205" s="42">
        <f>_xll.qlCalendarAdvance(Calendar,$D1204,B1205,"f",FALSE)</f>
        <v>48268</v>
      </c>
      <c r="E1205" s="139">
        <f>_xll.qlInterestRateIndexValueDate(IndexON,D1205)</f>
        <v>48268</v>
      </c>
      <c r="F1205" s="155">
        <f>IFERROR(_xll.qlIndexFixing(IndexON,D1205,TRUE,_xll.ohTrigger(RecalcTrigger,TriggerON)),NA())</f>
        <v>1.7500657761679861E-2</v>
      </c>
      <c r="H1205" s="42">
        <f>_xll.qlCalendarAdvance(Calendar,$H1204,B1205,"f",FALSE)</f>
        <v>48268</v>
      </c>
      <c r="I1205" s="139">
        <f>_xll.qlInterestRateIndexValueDate(Index1M,$H1205)</f>
        <v>48270</v>
      </c>
      <c r="J1205" s="144">
        <f>IFERROR(_xll.qlIndexFixing(Index1M,$H1205,TRUE,_xll.ohTrigger(RecalcTrigger,Trigger1M)),NA())</f>
        <v>1.7398460542655512E-2</v>
      </c>
      <c r="K1205" s="44">
        <f>IFERROR(_xll.qlIndexFixing(Index3M,H1205,TRUE,_xll.ohTrigger(RecalcTrigger,Trigger3M)),NA())</f>
        <v>1.7893163141049939E-2</v>
      </c>
      <c r="L1205" s="44">
        <f>IFERROR(_xll.qlIndexFixing(Index6M,$H1205,TRUE,_xll.ohTrigger(RecalcTrigger,Trigger6M)),NA())</f>
        <v>1.7961598316061519E-2</v>
      </c>
      <c r="M1205" s="145">
        <f>IFERROR(_xll.qlIndexFixing(Index1Y,$H1205,TRUE,_xll.ohTrigger(RecalcTrigger,Trigger1Y)),NA())</f>
        <v>1.8024063961072898E-2</v>
      </c>
      <c r="N1205" s="144">
        <f>IFERROR(_xll.qlIndexFixing(ONIndex1M,I1205,TRUE,_xll.ohTrigger(RecalcTrigger,Trigger1M)),NA())</f>
        <v>1.7395918255731502E-2</v>
      </c>
      <c r="O1205" s="44">
        <f>IFERROR(_xll.qlIndexFixing(ONIndex3M,I1205,TRUE,_xll.ohTrigger(RecalcTrigger,Trigger3M)),NA())</f>
        <v>1.7895052826686353E-2</v>
      </c>
      <c r="P1205" s="44">
        <f>IFERROR(_xll.qlIndexFixing(ONIndex6M,I1205,TRUE,_xll.ohTrigger(RecalcTrigger,Trigger6M)),NA())</f>
        <v>1.797857805446057E-2</v>
      </c>
      <c r="Q1205" s="145">
        <f>IFERROR(_xll.qlIndexFixing(ONIndex1Y,I1205,TRUE,_xll.ohTrigger(RecalcTrigger,Trigger1Y)),NA())</f>
        <v>1.8039052904468278E-2</v>
      </c>
    </row>
    <row r="1206" spans="2:17" x14ac:dyDescent="0.2">
      <c r="B1206" s="39" t="s">
        <v>42</v>
      </c>
      <c r="D1206" s="42">
        <f>_xll.qlCalendarAdvance(Calendar,$D1205,B1206,"f",FALSE)</f>
        <v>48275</v>
      </c>
      <c r="E1206" s="139">
        <f>_xll.qlInterestRateIndexValueDate(IndexON,D1206)</f>
        <v>48275</v>
      </c>
      <c r="F1206" s="155">
        <f>IFERROR(_xll.qlIndexFixing(IndexON,D1206,TRUE,_xll.ohTrigger(RecalcTrigger,TriggerON)),NA())</f>
        <v>1.7495403664282705E-2</v>
      </c>
      <c r="H1206" s="42">
        <f>_xll.qlCalendarAdvance(Calendar,$H1205,B1206,"f",FALSE)</f>
        <v>48275</v>
      </c>
      <c r="I1206" s="139">
        <f>_xll.qlInterestRateIndexValueDate(Index1M,$H1206)</f>
        <v>48277</v>
      </c>
      <c r="J1206" s="144">
        <f>IFERROR(_xll.qlIndexFixing(Index1M,$H1206,TRUE,_xll.ohTrigger(RecalcTrigger,Trigger1M)),NA())</f>
        <v>1.7392098411000978E-2</v>
      </c>
      <c r="K1206" s="44">
        <f>IFERROR(_xll.qlIndexFixing(Index3M,H1206,TRUE,_xll.ohTrigger(RecalcTrigger,Trigger3M)),NA())</f>
        <v>1.7885719874524818E-2</v>
      </c>
      <c r="L1206" s="44">
        <f>IFERROR(_xll.qlIndexFixing(Index6M,$H1206,TRUE,_xll.ohTrigger(RecalcTrigger,Trigger6M)),NA())</f>
        <v>1.7952859263566181E-2</v>
      </c>
      <c r="M1206" s="145">
        <f>IFERROR(_xll.qlIndexFixing(Index1Y,$H1206,TRUE,_xll.ohTrigger(RecalcTrigger,Trigger1Y)),NA())</f>
        <v>1.8016967699207631E-2</v>
      </c>
      <c r="N1206" s="144">
        <f>IFERROR(_xll.qlIndexFixing(ONIndex1M,I1206,TRUE,_xll.ohTrigger(RecalcTrigger,Trigger1M)),NA())</f>
        <v>1.7389602394617398E-2</v>
      </c>
      <c r="O1206" s="44">
        <f>IFERROR(_xll.qlIndexFixing(ONIndex3M,I1206,TRUE,_xll.ohTrigger(RecalcTrigger,Trigger3M)),NA())</f>
        <v>1.7888064684461469E-2</v>
      </c>
      <c r="P1206" s="44">
        <f>IFERROR(_xll.qlIndexFixing(ONIndex6M,I1206,TRUE,_xll.ohTrigger(RecalcTrigger,Trigger6M)),NA())</f>
        <v>1.7971002836487671E-2</v>
      </c>
      <c r="Q1206" s="145">
        <f>IFERROR(_xll.qlIndexFixing(ONIndex1Y,I1206,TRUE,_xll.ohTrigger(RecalcTrigger,Trigger1Y)),NA())</f>
        <v>1.8032730554224941E-2</v>
      </c>
    </row>
    <row r="1207" spans="2:17" x14ac:dyDescent="0.2">
      <c r="B1207" s="39" t="s">
        <v>42</v>
      </c>
      <c r="D1207" s="42">
        <f>_xll.qlCalendarAdvance(Calendar,$D1206,B1207,"f",FALSE)</f>
        <v>48282</v>
      </c>
      <c r="E1207" s="139">
        <f>_xll.qlInterestRateIndexValueDate(IndexON,D1207)</f>
        <v>48282</v>
      </c>
      <c r="F1207" s="155">
        <f>IFERROR(_xll.qlIndexFixing(IndexON,D1207,TRUE,_xll.ohTrigger(RecalcTrigger,TriggerON)),NA())</f>
        <v>1.7490101226593779E-2</v>
      </c>
      <c r="H1207" s="42">
        <f>_xll.qlCalendarAdvance(Calendar,$H1206,B1207,"f",FALSE)</f>
        <v>48282</v>
      </c>
      <c r="I1207" s="139">
        <f>_xll.qlInterestRateIndexValueDate(Index1M,$H1207)</f>
        <v>48284</v>
      </c>
      <c r="J1207" s="144">
        <f>IFERROR(_xll.qlIndexFixing(Index1M,$H1207,TRUE,_xll.ohTrigger(RecalcTrigger,Trigger1M)),NA())</f>
        <v>1.7385653029020343E-2</v>
      </c>
      <c r="K1207" s="44">
        <f>IFERROR(_xll.qlIndexFixing(Index3M,H1207,TRUE,_xll.ohTrigger(RecalcTrigger,Trigger3M)),NA())</f>
        <v>1.787839526234369E-2</v>
      </c>
      <c r="L1207" s="44">
        <f>IFERROR(_xll.qlIndexFixing(Index6M,$H1207,TRUE,_xll.ohTrigger(RecalcTrigger,Trigger6M)),NA())</f>
        <v>1.7944666038974499E-2</v>
      </c>
      <c r="M1207" s="145">
        <f>IFERROR(_xll.qlIndexFixing(Index1Y,$H1207,TRUE,_xll.ohTrigger(RecalcTrigger,Trigger1Y)),NA())</f>
        <v>1.8009530203560331E-2</v>
      </c>
      <c r="N1207" s="144">
        <f>IFERROR(_xll.qlIndexFixing(ONIndex1M,I1207,TRUE,_xll.ohTrigger(RecalcTrigger,Trigger1M)),NA())</f>
        <v>1.7383240845489922E-2</v>
      </c>
      <c r="O1207" s="44">
        <f>IFERROR(_xll.qlIndexFixing(ONIndex3M,I1207,TRUE,_xll.ohTrigger(RecalcTrigger,Trigger3M)),NA())</f>
        <v>1.7881031611377551E-2</v>
      </c>
      <c r="P1207" s="44">
        <f>IFERROR(_xll.qlIndexFixing(ONIndex6M,I1207,TRUE,_xll.ohTrigger(RecalcTrigger,Trigger6M)),NA())</f>
        <v>1.7963385517232311E-2</v>
      </c>
      <c r="Q1207" s="145">
        <f>IFERROR(_xll.qlIndexFixing(ONIndex1Y,I1207,TRUE,_xll.ohTrigger(RecalcTrigger,Trigger1Y)),NA())</f>
        <v>1.8026367360253204E-2</v>
      </c>
    </row>
    <row r="1208" spans="2:17" x14ac:dyDescent="0.2">
      <c r="B1208" s="39" t="s">
        <v>42</v>
      </c>
      <c r="D1208" s="42">
        <f>_xll.qlCalendarAdvance(Calendar,$D1207,B1208,"f",FALSE)</f>
        <v>48289</v>
      </c>
      <c r="E1208" s="139">
        <f>_xll.qlInterestRateIndexValueDate(IndexON,D1208)</f>
        <v>48289</v>
      </c>
      <c r="F1208" s="155">
        <f>IFERROR(_xll.qlIndexFixing(IndexON,D1208,TRUE,_xll.ohTrigger(RecalcTrigger,TriggerON)),NA())</f>
        <v>1.748475070033173E-2</v>
      </c>
      <c r="H1208" s="42">
        <f>_xll.qlCalendarAdvance(Calendar,$H1207,B1208,"f",FALSE)</f>
        <v>48289</v>
      </c>
      <c r="I1208" s="139">
        <f>_xll.qlInterestRateIndexValueDate(Index1M,$H1208)</f>
        <v>48291</v>
      </c>
      <c r="J1208" s="144">
        <f>IFERROR(_xll.qlIndexFixing(Index1M,$H1208,TRUE,_xll.ohTrigger(RecalcTrigger,Trigger1M)),NA())</f>
        <v>1.7379162645030088E-2</v>
      </c>
      <c r="K1208" s="44">
        <f>IFERROR(_xll.qlIndexFixing(Index3M,H1208,TRUE,_xll.ohTrigger(RecalcTrigger,Trigger3M)),NA())</f>
        <v>1.7871027486103277E-2</v>
      </c>
      <c r="L1208" s="44">
        <f>IFERROR(_xll.qlIndexFixing(Index6M,$H1208,TRUE,_xll.ohTrigger(RecalcTrigger,Trigger6M)),NA())</f>
        <v>1.7936434079850246E-2</v>
      </c>
      <c r="M1208" s="145">
        <f>IFERROR(_xll.qlIndexFixing(Index1Y,$H1208,TRUE,_xll.ohTrigger(RecalcTrigger,Trigger1Y)),NA())</f>
        <v>1.8002057005086693E-2</v>
      </c>
      <c r="N1208" s="144">
        <f>IFERROR(_xll.qlIndexFixing(ONIndex1M,I1208,TRUE,_xll.ohTrigger(RecalcTrigger,Trigger1M)),NA())</f>
        <v>1.7376833891962207E-2</v>
      </c>
      <c r="O1208" s="44">
        <f>IFERROR(_xll.qlIndexFixing(ONIndex3M,I1208,TRUE,_xll.ohTrigger(RecalcTrigger,Trigger3M)),NA())</f>
        <v>1.7873953888569716E-2</v>
      </c>
      <c r="P1208" s="44">
        <f>IFERROR(_xll.qlIndexFixing(ONIndex6M,I1208,TRUE,_xll.ohTrigger(RecalcTrigger,Trigger6M)),NA())</f>
        <v>1.7955726367038238E-2</v>
      </c>
      <c r="Q1208" s="145">
        <f>IFERROR(_xll.qlIndexFixing(ONIndex1Y,I1208,TRUE,_xll.ohTrigger(RecalcTrigger,Trigger1Y)),NA())</f>
        <v>1.8019963539019912E-2</v>
      </c>
    </row>
    <row r="1209" spans="2:17" x14ac:dyDescent="0.2">
      <c r="B1209" s="39" t="s">
        <v>42</v>
      </c>
      <c r="D1209" s="42">
        <f>_xll.qlCalendarAdvance(Calendar,$D1208,B1209,"f",FALSE)</f>
        <v>48296</v>
      </c>
      <c r="E1209" s="139">
        <f>_xll.qlInterestRateIndexValueDate(IndexON,D1209)</f>
        <v>48296</v>
      </c>
      <c r="F1209" s="155">
        <f>IFERROR(_xll.qlIndexFixing(IndexON,D1209,TRUE,_xll.ohTrigger(RecalcTrigger,TriggerON)),NA())</f>
        <v>1.7479352336815523E-2</v>
      </c>
      <c r="H1209" s="42">
        <f>_xll.qlCalendarAdvance(Calendar,$H1208,B1209,"f",FALSE)</f>
        <v>48296</v>
      </c>
      <c r="I1209" s="139">
        <f>_xll.qlInterestRateIndexValueDate(Index1M,$H1209)</f>
        <v>48298</v>
      </c>
      <c r="J1209" s="144">
        <f>IFERROR(_xll.qlIndexFixing(Index1M,$H1209,TRUE,_xll.ohTrigger(RecalcTrigger,Trigger1M)),NA())</f>
        <v>1.7372627543197905E-2</v>
      </c>
      <c r="K1209" s="44">
        <f>IFERROR(_xll.qlIndexFixing(Index3M,H1209,TRUE,_xll.ohTrigger(RecalcTrigger,Trigger3M)),NA())</f>
        <v>1.786361682839753E-2</v>
      </c>
      <c r="L1209" s="44">
        <f>IFERROR(_xll.qlIndexFixing(Index6M,$H1209,TRUE,_xll.ohTrigger(RecalcTrigger,Trigger6M)),NA())</f>
        <v>1.7928163659394238E-2</v>
      </c>
      <c r="M1209" s="145">
        <f>IFERROR(_xll.qlIndexFixing(Index1Y,$H1209,TRUE,_xll.ohTrigger(RecalcTrigger,Trigger1Y)),NA())</f>
        <v>1.7994548325155499E-2</v>
      </c>
      <c r="N1209" s="144">
        <f>IFERROR(_xll.qlIndexFixing(ONIndex1M,I1209,TRUE,_xll.ohTrigger(RecalcTrigger,Trigger1M)),NA())</f>
        <v>1.7368530120132064E-2</v>
      </c>
      <c r="O1209" s="44">
        <f>IFERROR(_xll.qlIndexFixing(ONIndex3M,I1209,TRUE,_xll.ohTrigger(RecalcTrigger,Trigger3M)),NA())</f>
        <v>1.7864788803558795E-2</v>
      </c>
      <c r="P1209" s="44">
        <f>IFERROR(_xll.qlIndexFixing(ONIndex6M,I1209,TRUE,_xll.ohTrigger(RecalcTrigger,Trigger6M)),NA())</f>
        <v>1.7945817856945823E-2</v>
      </c>
      <c r="Q1209" s="145">
        <f>IFERROR(_xll.qlIndexFixing(ONIndex1Y,I1209,TRUE,_xll.ohTrigger(RecalcTrigger,Trigger1Y)),NA())</f>
        <v>1.8011670706039595E-2</v>
      </c>
    </row>
    <row r="1210" spans="2:17" x14ac:dyDescent="0.2">
      <c r="B1210" s="39" t="s">
        <v>42</v>
      </c>
      <c r="D1210" s="42">
        <f>_xll.qlCalendarAdvance(Calendar,$D1209,B1210,"f",FALSE)</f>
        <v>48303</v>
      </c>
      <c r="E1210" s="139">
        <f>_xll.qlInterestRateIndexValueDate(IndexON,D1210)</f>
        <v>48303</v>
      </c>
      <c r="F1210" s="155">
        <f>IFERROR(_xll.qlIndexFixing(IndexON,D1210,TRUE,_xll.ohTrigger(RecalcTrigger,TriggerON)),NA())</f>
        <v>1.7473906387683869E-2</v>
      </c>
      <c r="H1210" s="42">
        <f>_xll.qlCalendarAdvance(Calendar,$H1209,B1210,"f",FALSE)</f>
        <v>48303</v>
      </c>
      <c r="I1210" s="139">
        <f>_xll.qlInterestRateIndexValueDate(Index1M,$H1210)</f>
        <v>48305</v>
      </c>
      <c r="J1210" s="144">
        <f>IFERROR(_xll.qlIndexFixing(Index1M,$H1210,TRUE,_xll.ohTrigger(RecalcTrigger,Trigger1M)),NA())</f>
        <v>1.7366048007698975E-2</v>
      </c>
      <c r="K1210" s="44">
        <f>IFERROR(_xll.qlIndexFixing(Index3M,H1210,TRUE,_xll.ohTrigger(RecalcTrigger,Trigger3M)),NA())</f>
        <v>1.7856261759962744E-2</v>
      </c>
      <c r="L1210" s="44">
        <f>IFERROR(_xll.qlIndexFixing(Index6M,$H1210,TRUE,_xll.ohTrigger(RecalcTrigger,Trigger6M)),NA())</f>
        <v>1.7920340347874195E-2</v>
      </c>
      <c r="M1210" s="145">
        <f>IFERROR(_xll.qlIndexFixing(Index1Y,$H1210,TRUE,_xll.ohTrigger(RecalcTrigger,Trigger1Y)),NA())</f>
        <v>1.7987004385132913E-2</v>
      </c>
      <c r="N1210" s="144">
        <f>IFERROR(_xll.qlIndexFixing(ONIndex1M,I1210,TRUE,_xll.ohTrigger(RecalcTrigger,Trigger1M)),NA())</f>
        <v>1.7363884906478333E-2</v>
      </c>
      <c r="O1210" s="44">
        <f>IFERROR(_xll.qlIndexFixing(ONIndex3M,I1210,TRUE,_xll.ohTrigger(RecalcTrigger,Trigger3M)),NA())</f>
        <v>1.7859665617603326E-2</v>
      </c>
      <c r="P1210" s="44">
        <f>IFERROR(_xll.qlIndexFixing(ONIndex6M,I1210,TRUE,_xll.ohTrigger(RecalcTrigger,Trigger6M)),NA())</f>
        <v>1.7940283654249711E-2</v>
      </c>
      <c r="Q1210" s="145">
        <f>IFERROR(_xll.qlIndexFixing(ONIndex1Y,I1210,TRUE,_xll.ohTrigger(RecalcTrigger,Trigger1Y)),NA())</f>
        <v>1.8007034881435402E-2</v>
      </c>
    </row>
    <row r="1211" spans="2:17" x14ac:dyDescent="0.2">
      <c r="B1211" s="39" t="s">
        <v>42</v>
      </c>
      <c r="D1211" s="42">
        <f>_xll.qlCalendarAdvance(Calendar,$D1210,B1211,"f",FALSE)</f>
        <v>48310</v>
      </c>
      <c r="E1211" s="139">
        <f>_xll.qlInterestRateIndexValueDate(IndexON,D1211)</f>
        <v>48310</v>
      </c>
      <c r="F1211" s="155">
        <f>IFERROR(_xll.qlIndexFixing(IndexON,D1211,TRUE,_xll.ohTrigger(RecalcTrigger,TriggerON)),NA())</f>
        <v>1.7468413104335667E-2</v>
      </c>
      <c r="H1211" s="42">
        <f>_xll.qlCalendarAdvance(Calendar,$H1210,B1211,"f",FALSE)</f>
        <v>48310</v>
      </c>
      <c r="I1211" s="139">
        <f>_xll.qlInterestRateIndexValueDate(Index1M,$H1211)</f>
        <v>48312</v>
      </c>
      <c r="J1211" s="144">
        <f>IFERROR(_xll.qlIndexFixing(Index1M,$H1211,TRUE,_xll.ohTrigger(RecalcTrigger,Trigger1M)),NA())</f>
        <v>1.7359424322695993E-2</v>
      </c>
      <c r="K1211" s="44">
        <f>IFERROR(_xll.qlIndexFixing(Index3M,H1211,TRUE,_xll.ohTrigger(RecalcTrigger,Trigger3M)),NA())</f>
        <v>1.7848769527087319E-2</v>
      </c>
      <c r="L1211" s="44">
        <f>IFERROR(_xll.qlIndexFixing(Index6M,$H1211,TRUE,_xll.ohTrigger(RecalcTrigger,Trigger6M)),NA())</f>
        <v>1.7912002908368193E-2</v>
      </c>
      <c r="M1211" s="145">
        <f>IFERROR(_xll.qlIndexFixing(Index1Y,$H1211,TRUE,_xll.ohTrigger(RecalcTrigger,Trigger1Y)),NA())</f>
        <v>1.7979425406382022E-2</v>
      </c>
      <c r="N1211" s="144">
        <f>IFERROR(_xll.qlIndexFixing(ONIndex1M,I1211,TRUE,_xll.ohTrigger(RecalcTrigger,Trigger1M)),NA())</f>
        <v>1.7357343441908313E-2</v>
      </c>
      <c r="O1211" s="44">
        <f>IFERROR(_xll.qlIndexFixing(ONIndex3M,I1211,TRUE,_xll.ohTrigger(RecalcTrigger,Trigger3M)),NA())</f>
        <v>1.7852455631794939E-2</v>
      </c>
      <c r="P1211" s="44">
        <f>IFERROR(_xll.qlIndexFixing(ONIndex6M,I1211,TRUE,_xll.ohTrigger(RecalcTrigger,Trigger6M)),NA())</f>
        <v>1.7932500632182879E-2</v>
      </c>
      <c r="Q1211" s="145">
        <f>IFERROR(_xll.qlIndexFixing(ONIndex1Y,I1211,TRUE,_xll.ohTrigger(RecalcTrigger,Trigger1Y)),NA())</f>
        <v>1.8000510478497489E-2</v>
      </c>
    </row>
    <row r="1212" spans="2:17" x14ac:dyDescent="0.2">
      <c r="B1212" s="39" t="s">
        <v>42</v>
      </c>
      <c r="D1212" s="42">
        <f>_xll.qlCalendarAdvance(Calendar,$D1211,B1212,"f",FALSE)</f>
        <v>48317</v>
      </c>
      <c r="E1212" s="139">
        <f>_xll.qlInterestRateIndexValueDate(IndexON,D1212)</f>
        <v>48317</v>
      </c>
      <c r="F1212" s="155">
        <f>IFERROR(_xll.qlIndexFixing(IndexON,D1212,TRUE,_xll.ohTrigger(RecalcTrigger,TriggerON)),NA())</f>
        <v>1.7462872738329693E-2</v>
      </c>
      <c r="H1212" s="42">
        <f>_xll.qlCalendarAdvance(Calendar,$H1211,B1212,"f",FALSE)</f>
        <v>48317</v>
      </c>
      <c r="I1212" s="139">
        <f>_xll.qlInterestRateIndexValueDate(Index1M,$H1212)</f>
        <v>48319</v>
      </c>
      <c r="J1212" s="144">
        <f>IFERROR(_xll.qlIndexFixing(Index1M,$H1212,TRUE,_xll.ohTrigger(RecalcTrigger,Trigger1M)),NA())</f>
        <v>1.735275677236664E-2</v>
      </c>
      <c r="K1212" s="44">
        <f>IFERROR(_xll.qlIndexFixing(Index3M,H1212,TRUE,_xll.ohTrigger(RecalcTrigger,Trigger3M)),NA())</f>
        <v>1.7841235242260521E-2</v>
      </c>
      <c r="L1212" s="44">
        <f>IFERROR(_xll.qlIndexFixing(Index6M,$H1212,TRUE,_xll.ohTrigger(RecalcTrigger,Trigger6M)),NA())</f>
        <v>1.7903627773604127E-2</v>
      </c>
      <c r="M1212" s="145">
        <f>IFERROR(_xll.qlIndexFixing(Index1Y,$H1212,TRUE,_xll.ohTrigger(RecalcTrigger,Trigger1Y)),NA())</f>
        <v>1.7971326751601808E-2</v>
      </c>
      <c r="N1212" s="144">
        <f>IFERROR(_xll.qlIndexFixing(ONIndex1M,I1212,TRUE,_xll.ohTrigger(RecalcTrigger,Trigger1M)),NA())</f>
        <v>1.7350757707630393E-2</v>
      </c>
      <c r="O1212" s="44">
        <f>IFERROR(_xll.qlIndexFixing(ONIndex3M,I1212,TRUE,_xll.ohTrigger(RecalcTrigger,Trigger3M)),NA())</f>
        <v>1.784520212048335E-2</v>
      </c>
      <c r="P1212" s="44">
        <f>IFERROR(_xll.qlIndexFixing(ONIndex6M,I1212,TRUE,_xll.ohTrigger(RecalcTrigger,Trigger6M)),NA())</f>
        <v>1.7924676860072708E-2</v>
      </c>
      <c r="Q1212" s="145">
        <f>IFERROR(_xll.qlIndexFixing(ONIndex1Y,I1212,TRUE,_xll.ohTrigger(RecalcTrigger,Trigger1Y)),NA())</f>
        <v>1.7993946314884823E-2</v>
      </c>
    </row>
    <row r="1213" spans="2:17" x14ac:dyDescent="0.2">
      <c r="B1213" s="39" t="s">
        <v>42</v>
      </c>
      <c r="D1213" s="42">
        <f>_xll.qlCalendarAdvance(Calendar,$D1212,B1213,"f",FALSE)</f>
        <v>48324</v>
      </c>
      <c r="E1213" s="139">
        <f>_xll.qlInterestRateIndexValueDate(IndexON,D1213)</f>
        <v>48324</v>
      </c>
      <c r="F1213" s="155">
        <f>IFERROR(_xll.qlIndexFixing(IndexON,D1213,TRUE,_xll.ohTrigger(RecalcTrigger,TriggerON)),NA())</f>
        <v>1.7457285541144785E-2</v>
      </c>
      <c r="H1213" s="42">
        <f>_xll.qlCalendarAdvance(Calendar,$H1212,B1213,"f",FALSE)</f>
        <v>48324</v>
      </c>
      <c r="I1213" s="139">
        <f>_xll.qlInterestRateIndexValueDate(Index1M,$H1213)</f>
        <v>48326</v>
      </c>
      <c r="J1213" s="144">
        <f>IFERROR(_xll.qlIndexFixing(Index1M,$H1213,TRUE,_xll.ohTrigger(RecalcTrigger,Trigger1M)),NA())</f>
        <v>1.7346045640876107E-2</v>
      </c>
      <c r="K1213" s="44">
        <f>IFERROR(_xll.qlIndexFixing(Index3M,H1213,TRUE,_xll.ohTrigger(RecalcTrigger,Trigger3M)),NA())</f>
        <v>1.7833659188056319E-2</v>
      </c>
      <c r="L1213" s="44">
        <f>IFERROR(_xll.qlIndexFixing(Index6M,$H1213,TRUE,_xll.ohTrigger(RecalcTrigger,Trigger6M)),NA())</f>
        <v>1.7895215216726566E-2</v>
      </c>
      <c r="M1213" s="145">
        <f>IFERROR(_xll.qlIndexFixing(Index1Y,$H1213,TRUE,_xll.ohTrigger(RecalcTrigger,Trigger1Y)),NA())</f>
        <v>1.7964163218133031E-2</v>
      </c>
      <c r="N1213" s="144">
        <f>IFERROR(_xll.qlIndexFixing(ONIndex1M,I1213,TRUE,_xll.ohTrigger(RecalcTrigger,Trigger1M)),NA())</f>
        <v>1.7344127987337643E-2</v>
      </c>
      <c r="O1213" s="44">
        <f>IFERROR(_xll.qlIndexFixing(ONIndex3M,I1213,TRUE,_xll.ohTrigger(RecalcTrigger,Trigger3M)),NA())</f>
        <v>1.7837905364803675E-2</v>
      </c>
      <c r="P1213" s="44">
        <f>IFERROR(_xll.qlIndexFixing(ONIndex6M,I1213,TRUE,_xll.ohTrigger(RecalcTrigger,Trigger6M)),NA())</f>
        <v>1.7916812607863264E-2</v>
      </c>
      <c r="Q1213" s="145">
        <f>IFERROR(_xll.qlIndexFixing(ONIndex1Y,I1213,TRUE,_xll.ohTrigger(RecalcTrigger,Trigger1Y)),NA())</f>
        <v>1.7987342607224122E-2</v>
      </c>
    </row>
    <row r="1214" spans="2:17" x14ac:dyDescent="0.2">
      <c r="B1214" s="39" t="s">
        <v>42</v>
      </c>
      <c r="D1214" s="42">
        <f>_xll.qlCalendarAdvance(Calendar,$D1213,B1214,"f",FALSE)</f>
        <v>48331</v>
      </c>
      <c r="E1214" s="139">
        <f>_xll.qlInterestRateIndexValueDate(IndexON,D1214)</f>
        <v>48331</v>
      </c>
      <c r="F1214" s="155">
        <f>IFERROR(_xll.qlIndexFixing(IndexON,D1214,TRUE,_xll.ohTrigger(RecalcTrigger,TriggerON)),NA())</f>
        <v>1.7451651764179843E-2</v>
      </c>
      <c r="H1214" s="42">
        <f>_xll.qlCalendarAdvance(Calendar,$H1213,B1214,"f",FALSE)</f>
        <v>48331</v>
      </c>
      <c r="I1214" s="139">
        <f>_xll.qlInterestRateIndexValueDate(Index1M,$H1214)</f>
        <v>48333</v>
      </c>
      <c r="J1214" s="144">
        <f>IFERROR(_xll.qlIndexFixing(Index1M,$H1214,TRUE,_xll.ohTrigger(RecalcTrigger,Trigger1M)),NA())</f>
        <v>1.7339291212387087E-2</v>
      </c>
      <c r="K1214" s="44">
        <f>IFERROR(_xll.qlIndexFixing(Index3M,H1214,TRUE,_xll.ohTrigger(RecalcTrigger,Trigger3M)),NA())</f>
        <v>1.7826041647046917E-2</v>
      </c>
      <c r="L1214" s="44">
        <f>IFERROR(_xll.qlIndexFixing(Index6M,$H1214,TRUE,_xll.ohTrigger(RecalcTrigger,Trigger6M)),NA())</f>
        <v>1.7886765510875272E-2</v>
      </c>
      <c r="M1214" s="145">
        <f>IFERROR(_xll.qlIndexFixing(Index1Y,$H1214,TRUE,_xll.ohTrigger(RecalcTrigger,Trigger1Y)),NA())</f>
        <v>1.7956480451346221E-2</v>
      </c>
      <c r="N1214" s="144">
        <f>IFERROR(_xll.qlIndexFixing(ONIndex1M,I1214,TRUE,_xll.ohTrigger(RecalcTrigger,Trigger1M)),NA())</f>
        <v>1.7337454564723132E-2</v>
      </c>
      <c r="O1214" s="44">
        <f>IFERROR(_xll.qlIndexFixing(ONIndex3M,I1214,TRUE,_xll.ohTrigger(RecalcTrigger,Trigger3M)),NA())</f>
        <v>1.7830565645731156E-2</v>
      </c>
      <c r="P1214" s="44">
        <f>IFERROR(_xll.qlIndexFixing(ONIndex6M,I1214,TRUE,_xll.ohTrigger(RecalcTrigger,Trigger6M)),NA())</f>
        <v>1.7908908146058167E-2</v>
      </c>
      <c r="Q1214" s="145">
        <f>IFERROR(_xll.qlIndexFixing(ONIndex1Y,I1214,TRUE,_xll.ohTrigger(RecalcTrigger,Trigger1Y)),NA())</f>
        <v>1.79806995721421E-2</v>
      </c>
    </row>
    <row r="1215" spans="2:17" x14ac:dyDescent="0.2">
      <c r="B1215" s="39" t="s">
        <v>42</v>
      </c>
      <c r="D1215" s="42">
        <f>_xll.qlCalendarAdvance(Calendar,$D1214,B1215,"f",FALSE)</f>
        <v>48338</v>
      </c>
      <c r="E1215" s="139">
        <f>_xll.qlInterestRateIndexValueDate(IndexON,D1215)</f>
        <v>48338</v>
      </c>
      <c r="F1215" s="155">
        <f>IFERROR(_xll.qlIndexFixing(IndexON,D1215,TRUE,_xll.ohTrigger(RecalcTrigger,TriggerON)),NA())</f>
        <v>1.7445971659073578E-2</v>
      </c>
      <c r="H1215" s="42">
        <f>_xll.qlCalendarAdvance(Calendar,$H1214,B1215,"f",FALSE)</f>
        <v>48338</v>
      </c>
      <c r="I1215" s="139">
        <f>_xll.qlInterestRateIndexValueDate(Index1M,$H1215)</f>
        <v>48340</v>
      </c>
      <c r="J1215" s="144">
        <f>IFERROR(_xll.qlIndexFixing(Index1M,$H1215,TRUE,_xll.ohTrigger(RecalcTrigger,Trigger1M)),NA())</f>
        <v>1.733249377107976E-2</v>
      </c>
      <c r="K1215" s="44">
        <f>IFERROR(_xll.qlIndexFixing(Index3M,H1215,TRUE,_xll.ohTrigger(RecalcTrigger,Trigger3M)),NA())</f>
        <v>1.7818268196502667E-2</v>
      </c>
      <c r="L1215" s="44">
        <f>IFERROR(_xll.qlIndexFixing(Index6M,$H1215,TRUE,_xll.ohTrigger(RecalcTrigger,Trigger6M)),NA())</f>
        <v>1.7877748747650881E-2</v>
      </c>
      <c r="M1215" s="145">
        <f>IFERROR(_xll.qlIndexFixing(Index1Y,$H1215,TRUE,_xll.ohTrigger(RecalcTrigger,Trigger1Y)),NA())</f>
        <v>1.7948763531253256E-2</v>
      </c>
      <c r="N1215" s="144">
        <f>IFERROR(_xll.qlIndexFixing(ONIndex1M,I1215,TRUE,_xll.ohTrigger(RecalcTrigger,Trigger1M)),NA())</f>
        <v>1.7330737723399992E-2</v>
      </c>
      <c r="O1215" s="44">
        <f>IFERROR(_xll.qlIndexFixing(ONIndex3M,I1215,TRUE,_xll.ohTrigger(RecalcTrigger,Trigger3M)),NA())</f>
        <v>1.7823183244480845E-2</v>
      </c>
      <c r="P1215" s="44">
        <f>IFERROR(_xll.qlIndexFixing(ONIndex6M,I1215,TRUE,_xll.ohTrigger(RecalcTrigger,Trigger6M)),NA())</f>
        <v>1.7900963744761356E-2</v>
      </c>
      <c r="Q1215" s="145">
        <f>IFERROR(_xll.qlIndexFixing(ONIndex1Y,I1215,TRUE,_xll.ohTrigger(RecalcTrigger,Trigger1Y)),NA())</f>
        <v>1.7974017426345412E-2</v>
      </c>
    </row>
    <row r="1216" spans="2:17" x14ac:dyDescent="0.2">
      <c r="B1216" s="39" t="s">
        <v>42</v>
      </c>
      <c r="D1216" s="42">
        <f>_xll.qlCalendarAdvance(Calendar,$D1215,B1216,"f",FALSE)</f>
        <v>48345</v>
      </c>
      <c r="E1216" s="139">
        <f>_xll.qlInterestRateIndexValueDate(IndexON,D1216)</f>
        <v>48345</v>
      </c>
      <c r="F1216" s="155">
        <f>IFERROR(_xll.qlIndexFixing(IndexON,D1216,TRUE,_xll.ohTrigger(RecalcTrigger,TriggerON)),NA())</f>
        <v>1.7440245477224892E-2</v>
      </c>
      <c r="H1216" s="42">
        <f>_xll.qlCalendarAdvance(Calendar,$H1215,B1216,"f",FALSE)</f>
        <v>48345</v>
      </c>
      <c r="I1216" s="139">
        <f>_xll.qlInterestRateIndexValueDate(Index1M,$H1216)</f>
        <v>48347</v>
      </c>
      <c r="J1216" s="144">
        <f>IFERROR(_xll.qlIndexFixing(Index1M,$H1216,TRUE,_xll.ohTrigger(RecalcTrigger,Trigger1M)),NA())</f>
        <v>1.7325653601114321E-2</v>
      </c>
      <c r="K1216" s="44">
        <f>IFERROR(_xll.qlIndexFixing(Index3M,H1216,TRUE,_xll.ohTrigger(RecalcTrigger,Trigger3M)),NA())</f>
        <v>1.7810565281081499E-2</v>
      </c>
      <c r="L1216" s="44">
        <f>IFERROR(_xll.qlIndexFixing(Index6M,$H1216,TRUE,_xll.ohTrigger(RecalcTrigger,Trigger6M)),NA())</f>
        <v>1.7869216747299497E-2</v>
      </c>
      <c r="M1216" s="145">
        <f>IFERROR(_xll.qlIndexFixing(Index1Y,$H1216,TRUE,_xll.ohTrigger(RecalcTrigger,Trigger1Y)),NA())</f>
        <v>1.7941012679201462E-2</v>
      </c>
      <c r="N1216" s="144">
        <f>IFERROR(_xll.qlIndexFixing(ONIndex1M,I1216,TRUE,_xll.ohTrigger(RecalcTrigger,Trigger1M)),NA())</f>
        <v>1.7323977747141228E-2</v>
      </c>
      <c r="O1216" s="44">
        <f>IFERROR(_xll.qlIndexFixing(ONIndex3M,I1216,TRUE,_xll.ohTrigger(RecalcTrigger,Trigger3M)),NA())</f>
        <v>1.7815758442107921E-2</v>
      </c>
      <c r="P1216" s="44">
        <f>IFERROR(_xll.qlIndexFixing(ONIndex6M,I1216,TRUE,_xll.ohTrigger(RecalcTrigger,Trigger6M)),NA())</f>
        <v>1.7892979674156706E-2</v>
      </c>
      <c r="Q1216" s="145">
        <f>IFERROR(_xll.qlIndexFixing(ONIndex1Y,I1216,TRUE,_xll.ohTrigger(RecalcTrigger,Trigger1Y)),NA())</f>
        <v>1.7967296386460774E-2</v>
      </c>
    </row>
    <row r="1217" spans="2:17" x14ac:dyDescent="0.2">
      <c r="B1217" s="39" t="s">
        <v>42</v>
      </c>
      <c r="D1217" s="42">
        <f>_xll.qlCalendarAdvance(Calendar,$D1216,B1217,"f",FALSE)</f>
        <v>48352</v>
      </c>
      <c r="E1217" s="139">
        <f>_xll.qlInterestRateIndexValueDate(IndexON,D1217)</f>
        <v>48352</v>
      </c>
      <c r="F1217" s="155">
        <f>IFERROR(_xll.qlIndexFixing(IndexON,D1217,TRUE,_xll.ohTrigger(RecalcTrigger,TriggerON)),NA())</f>
        <v>1.7434473470192557E-2</v>
      </c>
      <c r="H1217" s="42">
        <f>_xll.qlCalendarAdvance(Calendar,$H1216,B1217,"f",FALSE)</f>
        <v>48352</v>
      </c>
      <c r="I1217" s="139">
        <f>_xll.qlInterestRateIndexValueDate(Index1M,$H1217)</f>
        <v>48354</v>
      </c>
      <c r="J1217" s="144">
        <f>IFERROR(_xll.qlIndexFixing(Index1M,$H1217,TRUE,_xll.ohTrigger(RecalcTrigger,Trigger1M)),NA())</f>
        <v>1.7318770986663456E-2</v>
      </c>
      <c r="K1217" s="44">
        <f>IFERROR(_xll.qlIndexFixing(Index3M,H1217,TRUE,_xll.ohTrigger(RecalcTrigger,Trigger3M)),NA())</f>
        <v>1.7802821744911827E-2</v>
      </c>
      <c r="L1217" s="44">
        <f>IFERROR(_xll.qlIndexFixing(Index6M,$H1217,TRUE,_xll.ohTrigger(RecalcTrigger,Trigger6M)),NA())</f>
        <v>1.7860648471135648E-2</v>
      </c>
      <c r="M1217" s="145">
        <f>IFERROR(_xll.qlIndexFixing(Index1Y,$H1217,TRUE,_xll.ohTrigger(RecalcTrigger,Trigger1Y)),NA())</f>
        <v>1.793322811653553E-2</v>
      </c>
      <c r="N1217" s="144">
        <f>IFERROR(_xll.qlIndexFixing(ONIndex1M,I1217,TRUE,_xll.ohTrigger(RecalcTrigger,Trigger1M)),NA())</f>
        <v>1.7317174919559974E-2</v>
      </c>
      <c r="O1217" s="44">
        <f>IFERROR(_xll.qlIndexFixing(ONIndex3M,I1217,TRUE,_xll.ohTrigger(RecalcTrigger,Trigger3M)),NA())</f>
        <v>1.7808291519587627E-2</v>
      </c>
      <c r="P1217" s="44">
        <f>IFERROR(_xll.qlIndexFixing(ONIndex6M,I1217,TRUE,_xll.ohTrigger(RecalcTrigger,Trigger6M)),NA())</f>
        <v>1.7884956204587965E-2</v>
      </c>
      <c r="Q1217" s="145">
        <f>IFERROR(_xll.qlIndexFixing(ONIndex1Y,I1217,TRUE,_xll.ohTrigger(RecalcTrigger,Trigger1Y)),NA())</f>
        <v>1.7960536669034965E-2</v>
      </c>
    </row>
    <row r="1218" spans="2:17" x14ac:dyDescent="0.2">
      <c r="B1218" s="39" t="s">
        <v>42</v>
      </c>
      <c r="D1218" s="42">
        <f>_xll.qlCalendarAdvance(Calendar,$D1217,B1218,"f",FALSE)</f>
        <v>48359</v>
      </c>
      <c r="E1218" s="139">
        <f>_xll.qlInterestRateIndexValueDate(IndexON,D1218)</f>
        <v>48359</v>
      </c>
      <c r="F1218" s="155">
        <f>IFERROR(_xll.qlIndexFixing(IndexON,D1218,TRUE,_xll.ohTrigger(RecalcTrigger,TriggerON)),NA())</f>
        <v>1.7428655889455413E-2</v>
      </c>
      <c r="H1218" s="42">
        <f>_xll.qlCalendarAdvance(Calendar,$H1217,B1218,"f",FALSE)</f>
        <v>48359</v>
      </c>
      <c r="I1218" s="139">
        <f>_xll.qlInterestRateIndexValueDate(Index1M,$H1218)</f>
        <v>48361</v>
      </c>
      <c r="J1218" s="144">
        <f>IFERROR(_xll.qlIndexFixing(Index1M,$H1218,TRUE,_xll.ohTrigger(RecalcTrigger,Trigger1M)),NA())</f>
        <v>1.7311846211894855E-2</v>
      </c>
      <c r="K1218" s="44">
        <f>IFERROR(_xll.qlIndexFixing(Index3M,H1218,TRUE,_xll.ohTrigger(RecalcTrigger,Trigger3M)),NA())</f>
        <v>1.7795037870580649E-2</v>
      </c>
      <c r="L1218" s="44">
        <f>IFERROR(_xll.qlIndexFixing(Index6M,$H1218,TRUE,_xll.ohTrigger(RecalcTrigger,Trigger6M)),NA())</f>
        <v>1.785204419233824E-2</v>
      </c>
      <c r="M1218" s="145">
        <f>IFERROR(_xll.qlIndexFixing(Index1Y,$H1218,TRUE,_xll.ohTrigger(RecalcTrigger,Trigger1Y)),NA())</f>
        <v>1.7925410064595994E-2</v>
      </c>
      <c r="N1218" s="144">
        <f>IFERROR(_xll.qlIndexFixing(ONIndex1M,I1218,TRUE,_xll.ohTrigger(RecalcTrigger,Trigger1M)),NA())</f>
        <v>1.7310329524269363E-2</v>
      </c>
      <c r="O1218" s="44">
        <f>IFERROR(_xll.qlIndexFixing(ONIndex3M,I1218,TRUE,_xll.ohTrigger(RecalcTrigger,Trigger3M)),NA())</f>
        <v>1.7800782758135014E-2</v>
      </c>
      <c r="P1218" s="44">
        <f>IFERROR(_xll.qlIndexFixing(ONIndex6M,I1218,TRUE,_xll.ohTrigger(RecalcTrigger,Trigger6M)),NA())</f>
        <v>1.7876893606159072E-2</v>
      </c>
      <c r="Q1218" s="145">
        <f>IFERROR(_xll.qlIndexFixing(ONIndex1Y,I1218,TRUE,_xll.ohTrigger(RecalcTrigger,Trigger1Y)),NA())</f>
        <v>1.7953738490694704E-2</v>
      </c>
    </row>
    <row r="1219" spans="2:17" x14ac:dyDescent="0.2">
      <c r="B1219" s="39" t="s">
        <v>42</v>
      </c>
      <c r="D1219" s="42">
        <f>_xll.qlCalendarAdvance(Calendar,$D1218,B1219,"f",FALSE)</f>
        <v>48366</v>
      </c>
      <c r="E1219" s="139">
        <f>_xll.qlInterestRateIndexValueDate(IndexON,D1219)</f>
        <v>48366</v>
      </c>
      <c r="F1219" s="155">
        <f>IFERROR(_xll.qlIndexFixing(IndexON,D1219,TRUE,_xll.ohTrigger(RecalcTrigger,TriggerON)),NA())</f>
        <v>1.7422792986572233E-2</v>
      </c>
      <c r="H1219" s="42">
        <f>_xll.qlCalendarAdvance(Calendar,$H1218,B1219,"f",FALSE)</f>
        <v>48366</v>
      </c>
      <c r="I1219" s="139">
        <f>_xll.qlInterestRateIndexValueDate(Index1M,$H1219)</f>
        <v>48368</v>
      </c>
      <c r="J1219" s="144">
        <f>IFERROR(_xll.qlIndexFixing(Index1M,$H1219,TRUE,_xll.ohTrigger(RecalcTrigger,Trigger1M)),NA())</f>
        <v>1.7304879560973707E-2</v>
      </c>
      <c r="K1219" s="44">
        <f>IFERROR(_xll.qlIndexFixing(Index3M,H1219,TRUE,_xll.ohTrigger(RecalcTrigger,Trigger3M)),NA())</f>
        <v>1.7787213940670617E-2</v>
      </c>
      <c r="L1219" s="44">
        <f>IFERROR(_xll.qlIndexFixing(Index6M,$H1219,TRUE,_xll.ohTrigger(RecalcTrigger,Trigger6M)),NA())</f>
        <v>1.7843969306776057E-2</v>
      </c>
      <c r="M1219" s="145">
        <f>IFERROR(_xll.qlIndexFixing(Index1Y,$H1219,TRUE,_xll.ohTrigger(RecalcTrigger,Trigger1Y)),NA())</f>
        <v>1.7917558744720112E-2</v>
      </c>
      <c r="N1219" s="144">
        <f>IFERROR(_xll.qlIndexFixing(ONIndex1M,I1219,TRUE,_xll.ohTrigger(RecalcTrigger,Trigger1M)),NA())</f>
        <v>1.7303441844962464E-2</v>
      </c>
      <c r="O1219" s="44">
        <f>IFERROR(_xll.qlIndexFixing(ONIndex3M,I1219,TRUE,_xll.ohTrigger(RecalcTrigger,Trigger3M)),NA())</f>
        <v>1.7793232438805262E-2</v>
      </c>
      <c r="P1219" s="44">
        <f>IFERROR(_xll.qlIndexFixing(ONIndex6M,I1219,TRUE,_xll.ohTrigger(RecalcTrigger,Trigger6M)),NA())</f>
        <v>1.7868792149213775E-2</v>
      </c>
      <c r="Q1219" s="145">
        <f>IFERROR(_xll.qlIndexFixing(ONIndex1Y,I1219,TRUE,_xll.ohTrigger(RecalcTrigger,Trigger1Y)),NA())</f>
        <v>1.7946902068226578E-2</v>
      </c>
    </row>
    <row r="1220" spans="2:17" x14ac:dyDescent="0.2">
      <c r="B1220" s="39" t="s">
        <v>42</v>
      </c>
      <c r="D1220" s="42">
        <f>_xll.qlCalendarAdvance(Calendar,$D1219,B1220,"f",FALSE)</f>
        <v>48373</v>
      </c>
      <c r="E1220" s="139">
        <f>_xll.qlInterestRateIndexValueDate(IndexON,D1220)</f>
        <v>48373</v>
      </c>
      <c r="F1220" s="155">
        <f>IFERROR(_xll.qlIndexFixing(IndexON,D1220,TRUE,_xll.ohTrigger(RecalcTrigger,TriggerON)),NA())</f>
        <v>1.7416885012861982E-2</v>
      </c>
      <c r="H1220" s="42">
        <f>_xll.qlCalendarAdvance(Calendar,$H1219,B1220,"f",FALSE)</f>
        <v>48373</v>
      </c>
      <c r="I1220" s="139">
        <f>_xll.qlInterestRateIndexValueDate(Index1M,$H1220)</f>
        <v>48375</v>
      </c>
      <c r="J1220" s="144">
        <f>IFERROR(_xll.qlIndexFixing(Index1M,$H1220,TRUE,_xll.ohTrigger(RecalcTrigger,Trigger1M)),NA())</f>
        <v>1.7297871318070202E-2</v>
      </c>
      <c r="K1220" s="44">
        <f>IFERROR(_xll.qlIndexFixing(Index3M,H1220,TRUE,_xll.ohTrigger(RecalcTrigger,Trigger3M)),NA())</f>
        <v>1.7779350237764384E-2</v>
      </c>
      <c r="L1220" s="44">
        <f>IFERROR(_xll.qlIndexFixing(Index6M,$H1220,TRUE,_xll.ohTrigger(RecalcTrigger,Trigger6M)),NA())</f>
        <v>1.7835302442901615E-2</v>
      </c>
      <c r="M1220" s="145">
        <f>IFERROR(_xll.qlIndexFixing(Index1Y,$H1220,TRUE,_xll.ohTrigger(RecalcTrigger,Trigger1Y)),NA())</f>
        <v>1.7909674378241185E-2</v>
      </c>
      <c r="N1220" s="144">
        <f>IFERROR(_xll.qlIndexFixing(ONIndex1M,I1220,TRUE,_xll.ohTrigger(RecalcTrigger,Trigger1M)),NA())</f>
        <v>1.7296512165412281E-2</v>
      </c>
      <c r="O1220" s="44">
        <f>IFERROR(_xll.qlIndexFixing(ONIndex3M,I1220,TRUE,_xll.ohTrigger(RecalcTrigger,Trigger3M)),NA())</f>
        <v>1.7785640842733486E-2</v>
      </c>
      <c r="P1220" s="44">
        <f>IFERROR(_xll.qlIndexFixing(ONIndex6M,I1220,TRUE,_xll.ohTrigger(RecalcTrigger,Trigger6M)),NA())</f>
        <v>1.7860652103935948E-2</v>
      </c>
      <c r="Q1220" s="145">
        <f>IFERROR(_xll.qlIndexFixing(ONIndex1Y,I1220,TRUE,_xll.ohTrigger(RecalcTrigger,Trigger1Y)),NA())</f>
        <v>1.7940027618097432E-2</v>
      </c>
    </row>
    <row r="1221" spans="2:17" x14ac:dyDescent="0.2">
      <c r="B1221" s="39" t="s">
        <v>42</v>
      </c>
      <c r="D1221" s="42">
        <f>_xll.qlCalendarAdvance(Calendar,$D1220,B1221,"f",FALSE)</f>
        <v>48380</v>
      </c>
      <c r="E1221" s="139">
        <f>_xll.qlInterestRateIndexValueDate(IndexON,D1221)</f>
        <v>48380</v>
      </c>
      <c r="F1221" s="155">
        <f>IFERROR(_xll.qlIndexFixing(IndexON,D1221,TRUE,_xll.ohTrigger(RecalcTrigger,TriggerON)),NA())</f>
        <v>1.7410932219963371E-2</v>
      </c>
      <c r="H1221" s="42">
        <f>_xll.qlCalendarAdvance(Calendar,$H1220,B1221,"f",FALSE)</f>
        <v>48380</v>
      </c>
      <c r="I1221" s="139">
        <f>_xll.qlInterestRateIndexValueDate(Index1M,$H1221)</f>
        <v>48382</v>
      </c>
      <c r="J1221" s="144">
        <f>IFERROR(_xll.qlIndexFixing(Index1M,$H1221,TRUE,_xll.ohTrigger(RecalcTrigger,Trigger1M)),NA())</f>
        <v>1.7290821767352027E-2</v>
      </c>
      <c r="K1221" s="44">
        <f>IFERROR(_xll.qlIndexFixing(Index3M,H1221,TRUE,_xll.ohTrigger(RecalcTrigger,Trigger3M)),NA())</f>
        <v>1.777144704444808E-2</v>
      </c>
      <c r="L1221" s="44">
        <f>IFERROR(_xll.qlIndexFixing(Index6M,$H1221,TRUE,_xll.ohTrigger(RecalcTrigger,Trigger6M)),NA())</f>
        <v>1.7826600341967126E-2</v>
      </c>
      <c r="M1221" s="145">
        <f>IFERROR(_xll.qlIndexFixing(Index1Y,$H1221,TRUE,_xll.ohTrigger(RecalcTrigger,Trigger1Y)),NA())</f>
        <v>1.7901757186489894E-2</v>
      </c>
      <c r="N1221" s="144">
        <f>IFERROR(_xll.qlIndexFixing(ONIndex1M,I1221,TRUE,_xll.ohTrigger(RecalcTrigger,Trigger1M)),NA())</f>
        <v>1.7289540769152012E-2</v>
      </c>
      <c r="O1221" s="44">
        <f>IFERROR(_xll.qlIndexFixing(ONIndex3M,I1221,TRUE,_xll.ohTrigger(RecalcTrigger,Trigger3M)),NA())</f>
        <v>1.7778008250814992E-2</v>
      </c>
      <c r="P1221" s="44">
        <f>IFERROR(_xll.qlIndexFixing(ONIndex6M,I1221,TRUE,_xll.ohTrigger(RecalcTrigger,Trigger6M)),NA())</f>
        <v>1.7852473740429531E-2</v>
      </c>
      <c r="Q1221" s="145">
        <f>IFERROR(_xll.qlIndexFixing(ONIndex1Y,I1221,TRUE,_xll.ohTrigger(RecalcTrigger,Trigger1Y)),NA())</f>
        <v>1.7933115357093854E-2</v>
      </c>
    </row>
    <row r="1222" spans="2:17" x14ac:dyDescent="0.2">
      <c r="B1222" s="39" t="s">
        <v>42</v>
      </c>
      <c r="D1222" s="42">
        <f>_xll.qlCalendarAdvance(Calendar,$D1221,B1222,"f",FALSE)</f>
        <v>48387</v>
      </c>
      <c r="E1222" s="139">
        <f>_xll.qlInterestRateIndexValueDate(IndexON,D1222)</f>
        <v>48387</v>
      </c>
      <c r="F1222" s="155">
        <f>IFERROR(_xll.qlIndexFixing(IndexON,D1222,TRUE,_xll.ohTrigger(RecalcTrigger,TriggerON)),NA())</f>
        <v>1.7404934859275301E-2</v>
      </c>
      <c r="H1222" s="42">
        <f>_xll.qlCalendarAdvance(Calendar,$H1221,B1222,"f",FALSE)</f>
        <v>48387</v>
      </c>
      <c r="I1222" s="139">
        <f>_xll.qlInterestRateIndexValueDate(Index1M,$H1222)</f>
        <v>48389</v>
      </c>
      <c r="J1222" s="144">
        <f>IFERROR(_xll.qlIndexFixing(Index1M,$H1222,TRUE,_xll.ohTrigger(RecalcTrigger,Trigger1M)),NA())</f>
        <v>1.7283731192986873E-2</v>
      </c>
      <c r="K1222" s="44">
        <f>IFERROR(_xll.qlIndexFixing(Index3M,H1222,TRUE,_xll.ohTrigger(RecalcTrigger,Trigger3M)),NA())</f>
        <v>1.7763504643300881E-2</v>
      </c>
      <c r="L1222" s="44">
        <f>IFERROR(_xll.qlIndexFixing(Index6M,$H1222,TRUE,_xll.ohTrigger(RecalcTrigger,Trigger6M)),NA())</f>
        <v>1.7817863277090951E-2</v>
      </c>
      <c r="M1222" s="145">
        <f>IFERROR(_xll.qlIndexFixing(Index1Y,$H1222,TRUE,_xll.ohTrigger(RecalcTrigger,Trigger1Y)),NA())</f>
        <v>1.7893807390791883E-2</v>
      </c>
      <c r="N1222" s="144">
        <f>IFERROR(_xll.qlIndexFixing(ONIndex1M,I1222,TRUE,_xll.ohTrigger(RecalcTrigger,Trigger1M)),NA())</f>
        <v>1.7282527939954662E-2</v>
      </c>
      <c r="O1222" s="44">
        <f>IFERROR(_xll.qlIndexFixing(ONIndex3M,I1222,TRUE,_xll.ohTrigger(RecalcTrigger,Trigger3M)),NA())</f>
        <v>1.7770334944344768E-2</v>
      </c>
      <c r="P1222" s="44">
        <f>IFERROR(_xll.qlIndexFixing(ONIndex6M,I1222,TRUE,_xll.ohTrigger(RecalcTrigger,Trigger6M)),NA())</f>
        <v>1.7844257329118207E-2</v>
      </c>
      <c r="Q1222" s="145">
        <f>IFERROR(_xll.qlIndexFixing(ONIndex1Y,I1222,TRUE,_xll.ohTrigger(RecalcTrigger,Trigger1Y)),NA())</f>
        <v>1.7926165501682689E-2</v>
      </c>
    </row>
    <row r="1223" spans="2:17" x14ac:dyDescent="0.2">
      <c r="B1223" s="39" t="s">
        <v>42</v>
      </c>
      <c r="D1223" s="42">
        <f>_xll.qlCalendarAdvance(Calendar,$D1222,B1223,"f",FALSE)</f>
        <v>48394</v>
      </c>
      <c r="E1223" s="139">
        <f>_xll.qlInterestRateIndexValueDate(IndexON,D1223)</f>
        <v>48394</v>
      </c>
      <c r="F1223" s="155">
        <f>IFERROR(_xll.qlIndexFixing(IndexON,D1223,TRUE,_xll.ohTrigger(RecalcTrigger,TriggerON)),NA())</f>
        <v>1.7398893182516417E-2</v>
      </c>
      <c r="H1223" s="42">
        <f>_xll.qlCalendarAdvance(Calendar,$H1222,B1223,"f",FALSE)</f>
        <v>48394</v>
      </c>
      <c r="I1223" s="139">
        <f>_xll.qlInterestRateIndexValueDate(Index1M,$H1223)</f>
        <v>48396</v>
      </c>
      <c r="J1223" s="144">
        <f>IFERROR(_xll.qlIndexFixing(Index1M,$H1223,TRUE,_xll.ohTrigger(RecalcTrigger,Trigger1M)),NA())</f>
        <v>1.7276599879139931E-2</v>
      </c>
      <c r="K1223" s="44">
        <f>IFERROR(_xll.qlIndexFixing(Index3M,H1223,TRUE,_xll.ohTrigger(RecalcTrigger,Trigger3M)),NA())</f>
        <v>1.77555233169037E-2</v>
      </c>
      <c r="L1223" s="44">
        <f>IFERROR(_xll.qlIndexFixing(Index6M,$H1223,TRUE,_xll.ohTrigger(RecalcTrigger,Trigger6M)),NA())</f>
        <v>1.7808492319874129E-2</v>
      </c>
      <c r="M1223" s="145">
        <f>IFERROR(_xll.qlIndexFixing(Index1Y,$H1223,TRUE,_xll.ohTrigger(RecalcTrigger,Trigger1Y)),NA())</f>
        <v>1.7885825212470167E-2</v>
      </c>
      <c r="N1223" s="144">
        <f>IFERROR(_xll.qlIndexFixing(ONIndex1M,I1223,TRUE,_xll.ohTrigger(RecalcTrigger,Trigger1M)),NA())</f>
        <v>1.7275473961433363E-2</v>
      </c>
      <c r="O1223" s="44">
        <f>IFERROR(_xll.qlIndexFixing(ONIndex3M,I1223,TRUE,_xll.ohTrigger(RecalcTrigger,Trigger3M)),NA())</f>
        <v>1.7762621204218121E-2</v>
      </c>
      <c r="P1223" s="44">
        <f>IFERROR(_xll.qlIndexFixing(ONIndex6M,I1223,TRUE,_xll.ohTrigger(RecalcTrigger,Trigger6M)),NA())</f>
        <v>1.7836003140105916E-2</v>
      </c>
      <c r="Q1223" s="145">
        <f>IFERROR(_xll.qlIndexFixing(ONIndex1Y,I1223,TRUE,_xll.ohTrigger(RecalcTrigger,Trigger1Y)),NA())</f>
        <v>1.791917826857059E-2</v>
      </c>
    </row>
    <row r="1224" spans="2:17" x14ac:dyDescent="0.2">
      <c r="B1224" s="39" t="s">
        <v>42</v>
      </c>
      <c r="D1224" s="42">
        <f>_xll.qlCalendarAdvance(Calendar,$D1223,B1224,"f",FALSE)</f>
        <v>48401</v>
      </c>
      <c r="E1224" s="139">
        <f>_xll.qlInterestRateIndexValueDate(IndexON,D1224)</f>
        <v>48401</v>
      </c>
      <c r="F1224" s="155">
        <f>IFERROR(_xll.qlIndexFixing(IndexON,D1224,TRUE,_xll.ohTrigger(RecalcTrigger,TriggerON)),NA())</f>
        <v>1.7392807440845814E-2</v>
      </c>
      <c r="H1224" s="42">
        <f>_xll.qlCalendarAdvance(Calendar,$H1223,B1224,"f",FALSE)</f>
        <v>48401</v>
      </c>
      <c r="I1224" s="139">
        <f>_xll.qlInterestRateIndexValueDate(Index1M,$H1224)</f>
        <v>48403</v>
      </c>
      <c r="J1224" s="144">
        <f>IFERROR(_xll.qlIndexFixing(Index1M,$H1224,TRUE,_xll.ohTrigger(RecalcTrigger,Trigger1M)),NA())</f>
        <v>1.726942810997889E-2</v>
      </c>
      <c r="K1224" s="44">
        <f>IFERROR(_xll.qlIndexFixing(Index3M,H1224,TRUE,_xll.ohTrigger(RecalcTrigger,Trigger3M)),NA())</f>
        <v>1.7747503347837455E-2</v>
      </c>
      <c r="L1224" s="44">
        <f>IFERROR(_xll.qlIndexFixing(Index6M,$H1224,TRUE,_xll.ohTrigger(RecalcTrigger,Trigger6M)),NA())</f>
        <v>1.779967776185172E-2</v>
      </c>
      <c r="M1224" s="145">
        <f>IFERROR(_xll.qlIndexFixing(Index1Y,$H1224,TRUE,_xll.ohTrigger(RecalcTrigger,Trigger1Y)),NA())</f>
        <v>1.787781087284316E-2</v>
      </c>
      <c r="N1224" s="144">
        <f>IFERROR(_xll.qlIndexFixing(ONIndex1M,I1224,TRUE,_xll.ohTrigger(RecalcTrigger,Trigger1M)),NA())</f>
        <v>1.7268379117281185E-2</v>
      </c>
      <c r="O1224" s="44">
        <f>IFERROR(_xll.qlIndexFixing(ONIndex3M,I1224,TRUE,_xll.ohTrigger(RecalcTrigger,Trigger3M)),NA())</f>
        <v>1.7754867311650102E-2</v>
      </c>
      <c r="P1224" s="44">
        <f>IFERROR(_xll.qlIndexFixing(ONIndex6M,I1224,TRUE,_xll.ohTrigger(RecalcTrigger,Trigger6M)),NA())</f>
        <v>1.7827711443576533E-2</v>
      </c>
      <c r="Q1224" s="145">
        <f>IFERROR(_xll.qlIndexFixing(ONIndex1Y,I1224,TRUE,_xll.ohTrigger(RecalcTrigger,Trigger1Y)),NA())</f>
        <v>1.7912153874464209E-2</v>
      </c>
    </row>
    <row r="1225" spans="2:17" x14ac:dyDescent="0.2">
      <c r="B1225" s="39" t="s">
        <v>42</v>
      </c>
      <c r="D1225" s="42">
        <f>_xll.qlCalendarAdvance(Calendar,$D1224,B1225,"f",FALSE)</f>
        <v>48408</v>
      </c>
      <c r="E1225" s="139">
        <f>_xll.qlInterestRateIndexValueDate(IndexON,D1225)</f>
        <v>48408</v>
      </c>
      <c r="F1225" s="155">
        <f>IFERROR(_xll.qlIndexFixing(IndexON,D1225,TRUE,_xll.ohTrigger(RecalcTrigger,TriggerON)),NA())</f>
        <v>1.7386677885982138E-2</v>
      </c>
      <c r="H1225" s="42">
        <f>_xll.qlCalendarAdvance(Calendar,$H1224,B1225,"f",FALSE)</f>
        <v>48408</v>
      </c>
      <c r="I1225" s="139">
        <f>_xll.qlInterestRateIndexValueDate(Index1M,$H1225)</f>
        <v>48410</v>
      </c>
      <c r="J1225" s="144">
        <f>IFERROR(_xll.qlIndexFixing(Index1M,$H1225,TRUE,_xll.ohTrigger(RecalcTrigger,Trigger1M)),NA())</f>
        <v>1.7262216169668942E-2</v>
      </c>
      <c r="K1225" s="44">
        <f>IFERROR(_xll.qlIndexFixing(Index3M,H1225,TRUE,_xll.ohTrigger(RecalcTrigger,Trigger3M)),NA())</f>
        <v>1.773944501867785E-2</v>
      </c>
      <c r="L1225" s="44">
        <f>IFERROR(_xll.qlIndexFixing(Index6M,$H1225,TRUE,_xll.ohTrigger(RecalcTrigger,Trigger6M)),NA())</f>
        <v>1.7790829113361228E-2</v>
      </c>
      <c r="M1225" s="145">
        <f>IFERROR(_xll.qlIndexFixing(Index1Y,$H1225,TRUE,_xll.ohTrigger(RecalcTrigger,Trigger1Y)),NA())</f>
        <v>1.7869764593225555E-2</v>
      </c>
      <c r="N1225" s="144">
        <f>IFERROR(_xll.qlIndexFixing(ONIndex1M,I1225,TRUE,_xll.ohTrigger(RecalcTrigger,Trigger1M)),NA())</f>
        <v>1.7261243691191197E-2</v>
      </c>
      <c r="O1225" s="44">
        <f>IFERROR(_xll.qlIndexFixing(ONIndex3M,I1225,TRUE,_xll.ohTrigger(RecalcTrigger,Trigger3M)),NA())</f>
        <v>1.7747073547855763E-2</v>
      </c>
      <c r="P1225" s="44">
        <f>IFERROR(_xll.qlIndexFixing(ONIndex6M,I1225,TRUE,_xll.ohTrigger(RecalcTrigger,Trigger6M)),NA())</f>
        <v>1.7819382509873805E-2</v>
      </c>
      <c r="Q1225" s="145">
        <f>IFERROR(_xll.qlIndexFixing(ONIndex1Y,I1225,TRUE,_xll.ohTrigger(RecalcTrigger,Trigger1Y)),NA())</f>
        <v>1.7905092535830391E-2</v>
      </c>
    </row>
    <row r="1226" spans="2:17" x14ac:dyDescent="0.2">
      <c r="B1226" s="39" t="s">
        <v>42</v>
      </c>
      <c r="D1226" s="42">
        <f>_xll.qlCalendarAdvance(Calendar,$D1225,B1226,"f",FALSE)</f>
        <v>48415</v>
      </c>
      <c r="E1226" s="139">
        <f>_xll.qlInterestRateIndexValueDate(IndexON,D1226)</f>
        <v>48415</v>
      </c>
      <c r="F1226" s="155">
        <f>IFERROR(_xll.qlIndexFixing(IndexON,D1226,TRUE,_xll.ohTrigger(RecalcTrigger,TriggerON)),NA())</f>
        <v>1.7380504769404226E-2</v>
      </c>
      <c r="H1226" s="42">
        <f>_xll.qlCalendarAdvance(Calendar,$H1225,B1226,"f",FALSE)</f>
        <v>48415</v>
      </c>
      <c r="I1226" s="139">
        <f>_xll.qlInterestRateIndexValueDate(Index1M,$H1226)</f>
        <v>48417</v>
      </c>
      <c r="J1226" s="144">
        <f>IFERROR(_xll.qlIndexFixing(Index1M,$H1226,TRUE,_xll.ohTrigger(RecalcTrigger,Trigger1M)),NA())</f>
        <v>1.7254964342380275E-2</v>
      </c>
      <c r="K1226" s="44">
        <f>IFERROR(_xll.qlIndexFixing(Index3M,H1226,TRUE,_xll.ohTrigger(RecalcTrigger,Trigger3M)),NA())</f>
        <v>1.7731348612002318E-2</v>
      </c>
      <c r="L1226" s="44">
        <f>IFERROR(_xll.qlIndexFixing(Index6M,$H1226,TRUE,_xll.ohTrigger(RecalcTrigger,Trigger6M)),NA())</f>
        <v>1.7781946647555766E-2</v>
      </c>
      <c r="M1226" s="145">
        <f>IFERROR(_xll.qlIndexFixing(Index1Y,$H1226,TRUE,_xll.ohTrigger(RecalcTrigger,Trigger1Y)),NA())</f>
        <v>1.7861686594928324E-2</v>
      </c>
      <c r="N1226" s="144">
        <f>IFERROR(_xll.qlIndexFixing(ONIndex1M,I1226,TRUE,_xll.ohTrigger(RecalcTrigger,Trigger1M)),NA())</f>
        <v>1.7254067966776532E-2</v>
      </c>
      <c r="O1226" s="44">
        <f>IFERROR(_xll.qlIndexFixing(ONIndex3M,I1226,TRUE,_xll.ohTrigger(RecalcTrigger,Trigger3M)),NA())</f>
        <v>1.7739240193490602E-2</v>
      </c>
      <c r="P1226" s="44">
        <f>IFERROR(_xll.qlIndexFixing(ONIndex6M,I1226,TRUE,_xll.ohTrigger(RecalcTrigger,Trigger6M)),NA())</f>
        <v>1.7811016609021735E-2</v>
      </c>
      <c r="Q1226" s="145">
        <f>IFERROR(_xll.qlIndexFixing(ONIndex1Y,I1226,TRUE,_xll.ohTrigger(RecalcTrigger,Trigger1Y)),NA())</f>
        <v>1.7897994469455725E-2</v>
      </c>
    </row>
    <row r="1227" spans="2:17" x14ac:dyDescent="0.2">
      <c r="B1227" s="39" t="s">
        <v>42</v>
      </c>
      <c r="D1227" s="42">
        <f>_xll.qlCalendarAdvance(Calendar,$D1226,B1227,"f",FALSE)</f>
        <v>48422</v>
      </c>
      <c r="E1227" s="139">
        <f>_xll.qlInterestRateIndexValueDate(IndexON,D1227)</f>
        <v>48422</v>
      </c>
      <c r="F1227" s="155">
        <f>IFERROR(_xll.qlIndexFixing(IndexON,D1227,TRUE,_xll.ohTrigger(RecalcTrigger,TriggerON)),NA())</f>
        <v>1.737428834251098E-2</v>
      </c>
      <c r="H1227" s="42">
        <f>_xll.qlCalendarAdvance(Calendar,$H1226,B1227,"f",FALSE)</f>
        <v>48422</v>
      </c>
      <c r="I1227" s="139">
        <f>_xll.qlInterestRateIndexValueDate(Index1M,$H1227)</f>
        <v>48424</v>
      </c>
      <c r="J1227" s="144">
        <f>IFERROR(_xll.qlIndexFixing(Index1M,$H1227,TRUE,_xll.ohTrigger(RecalcTrigger,Trigger1M)),NA())</f>
        <v>1.724767291227558E-2</v>
      </c>
      <c r="K1227" s="44">
        <f>IFERROR(_xll.qlIndexFixing(Index3M,H1227,TRUE,_xll.ohTrigger(RecalcTrigger,Trigger3M)),NA())</f>
        <v>1.7723214410387437E-2</v>
      </c>
      <c r="L1227" s="44">
        <f>IFERROR(_xll.qlIndexFixing(Index6M,$H1227,TRUE,_xll.ohTrigger(RecalcTrigger,Trigger6M)),NA())</f>
        <v>1.7773030637587155E-2</v>
      </c>
      <c r="M1227" s="145">
        <f>IFERROR(_xll.qlIndexFixing(Index1Y,$H1227,TRUE,_xll.ohTrigger(RecalcTrigger,Trigger1Y)),NA())</f>
        <v>1.7853577099257396E-2</v>
      </c>
      <c r="N1227" s="144">
        <f>IFERROR(_xll.qlIndexFixing(ONIndex1M,I1227,TRUE,_xll.ohTrigger(RecalcTrigger,Trigger1M)),NA())</f>
        <v>1.7246852227650322E-2</v>
      </c>
      <c r="O1227" s="44">
        <f>IFERROR(_xll.qlIndexFixing(ONIndex3M,I1227,TRUE,_xll.ohTrigger(RecalcTrigger,Trigger3M)),NA())</f>
        <v>1.7731367530089415E-2</v>
      </c>
      <c r="P1227" s="44">
        <f>IFERROR(_xll.qlIndexFixing(ONIndex6M,I1227,TRUE,_xll.ohTrigger(RecalcTrigger,Trigger6M)),NA())</f>
        <v>1.7802614011523943E-2</v>
      </c>
      <c r="Q1227" s="145">
        <f>IFERROR(_xll.qlIndexFixing(ONIndex1Y,I1227,TRUE,_xll.ohTrigger(RecalcTrigger,Trigger1Y)),NA())</f>
        <v>1.789085989188699E-2</v>
      </c>
    </row>
    <row r="1228" spans="2:17" x14ac:dyDescent="0.2">
      <c r="B1228" s="39" t="s">
        <v>42</v>
      </c>
      <c r="D1228" s="42">
        <f>_xll.qlCalendarAdvance(Calendar,$D1227,B1228,"f",FALSE)</f>
        <v>48429</v>
      </c>
      <c r="E1228" s="139">
        <f>_xll.qlInterestRateIndexValueDate(IndexON,D1228)</f>
        <v>48429</v>
      </c>
      <c r="F1228" s="155">
        <f>IFERROR(_xll.qlIndexFixing(IndexON,D1228,TRUE,_xll.ohTrigger(RecalcTrigger,TriggerON)),NA())</f>
        <v>1.7368028856941109E-2</v>
      </c>
      <c r="H1228" s="42">
        <f>_xll.qlCalendarAdvance(Calendar,$H1227,B1228,"f",FALSE)</f>
        <v>48429</v>
      </c>
      <c r="I1228" s="139">
        <f>_xll.qlInterestRateIndexValueDate(Index1M,$H1228)</f>
        <v>48431</v>
      </c>
      <c r="J1228" s="144">
        <f>IFERROR(_xll.qlIndexFixing(Index1M,$H1228,TRUE,_xll.ohTrigger(RecalcTrigger,Trigger1M)),NA())</f>
        <v>1.724034216352005E-2</v>
      </c>
      <c r="K1228" s="44">
        <f>IFERROR(_xll.qlIndexFixing(Index3M,H1228,TRUE,_xll.ohTrigger(RecalcTrigger,Trigger3M)),NA())</f>
        <v>1.7715042696407168E-2</v>
      </c>
      <c r="L1228" s="44">
        <f>IFERROR(_xll.qlIndexFixing(Index6M,$H1228,TRUE,_xll.ohTrigger(RecalcTrigger,Trigger6M)),NA())</f>
        <v>1.7764081356603786E-2</v>
      </c>
      <c r="M1228" s="145">
        <f>IFERROR(_xll.qlIndexFixing(Index1Y,$H1228,TRUE,_xll.ohTrigger(RecalcTrigger,Trigger1Y)),NA())</f>
        <v>1.7845436327516076E-2</v>
      </c>
      <c r="N1228" s="144">
        <f>IFERROR(_xll.qlIndexFixing(ONIndex1M,I1228,TRUE,_xll.ohTrigger(RecalcTrigger,Trigger1M)),NA())</f>
        <v>1.723959675766551E-2</v>
      </c>
      <c r="O1228" s="44">
        <f>IFERROR(_xll.qlIndexFixing(ONIndex3M,I1228,TRUE,_xll.ohTrigger(RecalcTrigger,Trigger3M)),NA())</f>
        <v>1.7723455838467572E-2</v>
      </c>
      <c r="P1228" s="44">
        <f>IFERROR(_xll.qlIndexFixing(ONIndex6M,I1228,TRUE,_xll.ohTrigger(RecalcTrigger,Trigger6M)),NA())</f>
        <v>1.7794174987404432E-2</v>
      </c>
      <c r="Q1228" s="145">
        <f>IFERROR(_xll.qlIndexFixing(ONIndex1Y,I1228,TRUE,_xll.ohTrigger(RecalcTrigger,Trigger1Y)),NA())</f>
        <v>1.788368901983084E-2</v>
      </c>
    </row>
    <row r="1229" spans="2:17" x14ac:dyDescent="0.2">
      <c r="B1229" s="39" t="s">
        <v>42</v>
      </c>
      <c r="D1229" s="42">
        <f>_xll.qlCalendarAdvance(Calendar,$D1228,B1229,"f",FALSE)</f>
        <v>48436</v>
      </c>
      <c r="E1229" s="139">
        <f>_xll.qlInterestRateIndexValueDate(IndexON,D1229)</f>
        <v>48436</v>
      </c>
      <c r="F1229" s="155">
        <f>IFERROR(_xll.qlIndexFixing(IndexON,D1229,TRUE,_xll.ohTrigger(RecalcTrigger,TriggerON)),NA())</f>
        <v>1.7361726564093516E-2</v>
      </c>
      <c r="H1229" s="42">
        <f>_xll.qlCalendarAdvance(Calendar,$H1228,B1229,"f",FALSE)</f>
        <v>48436</v>
      </c>
      <c r="I1229" s="139">
        <f>_xll.qlInterestRateIndexValueDate(Index1M,$H1229)</f>
        <v>48438</v>
      </c>
      <c r="J1229" s="144">
        <f>IFERROR(_xll.qlIndexFixing(Index1M,$H1229,TRUE,_xll.ohTrigger(RecalcTrigger,Trigger1M)),NA())</f>
        <v>1.7232972380281375E-2</v>
      </c>
      <c r="K1229" s="44">
        <f>IFERROR(_xll.qlIndexFixing(Index3M,H1229,TRUE,_xll.ohTrigger(RecalcTrigger,Trigger3M)),NA())</f>
        <v>1.7706833752634606E-2</v>
      </c>
      <c r="L1229" s="44">
        <f>IFERROR(_xll.qlIndexFixing(Index6M,$H1229,TRUE,_xll.ohTrigger(RecalcTrigger,Trigger6M)),NA())</f>
        <v>1.7755099077748887E-2</v>
      </c>
      <c r="M1229" s="145">
        <f>IFERROR(_xll.qlIndexFixing(Index1Y,$H1229,TRUE,_xll.ohTrigger(RecalcTrigger,Trigger1Y)),NA())</f>
        <v>1.7837264501002197E-2</v>
      </c>
      <c r="N1229" s="144">
        <f>IFERROR(_xll.qlIndexFixing(ONIndex1M,I1229,TRUE,_xll.ohTrigger(RecalcTrigger,Trigger1M)),NA())</f>
        <v>1.7232301840355291E-2</v>
      </c>
      <c r="O1229" s="44">
        <f>IFERROR(_xll.qlIndexFixing(ONIndex3M,I1229,TRUE,_xll.ohTrigger(RecalcTrigger,Trigger3M)),NA())</f>
        <v>1.771550539976019E-2</v>
      </c>
      <c r="P1229" s="44">
        <f>IFERROR(_xll.qlIndexFixing(ONIndex6M,I1229,TRUE,_xll.ohTrigger(RecalcTrigger,Trigger6M)),NA())</f>
        <v>1.7785699807006949E-2</v>
      </c>
      <c r="Q1229" s="145">
        <f>IFERROR(_xll.qlIndexFixing(ONIndex1Y,I1229,TRUE,_xll.ohTrigger(RecalcTrigger,Trigger1Y)),NA())</f>
        <v>1.7876482069754118E-2</v>
      </c>
    </row>
    <row r="1230" spans="2:17" x14ac:dyDescent="0.2">
      <c r="B1230" s="39" t="s">
        <v>42</v>
      </c>
      <c r="D1230" s="42">
        <f>_xll.qlCalendarAdvance(Calendar,$D1229,B1230,"f",FALSE)</f>
        <v>48443</v>
      </c>
      <c r="E1230" s="139">
        <f>_xll.qlInterestRateIndexValueDate(IndexON,D1230)</f>
        <v>48443</v>
      </c>
      <c r="F1230" s="155">
        <f>IFERROR(_xll.qlIndexFixing(IndexON,D1230,TRUE,_xll.ohTrigger(RecalcTrigger,TriggerON)),NA())</f>
        <v>1.7355381715447038E-2</v>
      </c>
      <c r="H1230" s="42">
        <f>_xll.qlCalendarAdvance(Calendar,$H1229,B1230,"f",FALSE)</f>
        <v>48443</v>
      </c>
      <c r="I1230" s="139">
        <f>_xll.qlInterestRateIndexValueDate(Index1M,$H1230)</f>
        <v>48445</v>
      </c>
      <c r="J1230" s="144">
        <f>IFERROR(_xll.qlIndexFixing(Index1M,$H1230,TRUE,_xll.ohTrigger(RecalcTrigger,Trigger1M)),NA())</f>
        <v>1.7225563846717251E-2</v>
      </c>
      <c r="K1230" s="44">
        <f>IFERROR(_xll.qlIndexFixing(Index3M,H1230,TRUE,_xll.ohTrigger(RecalcTrigger,Trigger3M)),NA())</f>
        <v>1.7698587861643713E-2</v>
      </c>
      <c r="L1230" s="44">
        <f>IFERROR(_xll.qlIndexFixing(Index6M,$H1230,TRUE,_xll.ohTrigger(RecalcTrigger,Trigger6M)),NA())</f>
        <v>1.7746084074163962E-2</v>
      </c>
      <c r="M1230" s="145">
        <f>IFERROR(_xll.qlIndexFixing(Index1Y,$H1230,TRUE,_xll.ohTrigger(RecalcTrigger,Trigger1Y)),NA())</f>
        <v>1.7829061841009641E-2</v>
      </c>
      <c r="N1230" s="144">
        <f>IFERROR(_xll.qlIndexFixing(ONIndex1M,I1230,TRUE,_xll.ohTrigger(RecalcTrigger,Trigger1M)),NA())</f>
        <v>1.7224967759492671E-2</v>
      </c>
      <c r="O1230" s="44">
        <f>IFERROR(_xll.qlIndexFixing(ONIndex3M,I1230,TRUE,_xll.ohTrigger(RecalcTrigger,Trigger3M)),NA())</f>
        <v>1.7707516495182318E-2</v>
      </c>
      <c r="P1230" s="44">
        <f>IFERROR(_xll.qlIndexFixing(ONIndex6M,I1230,TRUE,_xll.ohTrigger(RecalcTrigger,Trigger6M)),NA())</f>
        <v>1.7777188740435435E-2</v>
      </c>
      <c r="Q1230" s="145">
        <f>IFERROR(_xll.qlIndexFixing(ONIndex1Y,I1230,TRUE,_xll.ohTrigger(RecalcTrigger,Trigger1Y)),NA())</f>
        <v>1.7869239258443415E-2</v>
      </c>
    </row>
    <row r="1231" spans="2:17" x14ac:dyDescent="0.2">
      <c r="B1231" s="39" t="s">
        <v>42</v>
      </c>
      <c r="D1231" s="42">
        <f>_xll.qlCalendarAdvance(Calendar,$D1230,B1231,"f",FALSE)</f>
        <v>48450</v>
      </c>
      <c r="E1231" s="139">
        <f>_xll.qlInterestRateIndexValueDate(IndexON,D1231)</f>
        <v>48450</v>
      </c>
      <c r="F1231" s="155">
        <f>IFERROR(_xll.qlIndexFixing(IndexON,D1231,TRUE,_xll.ohTrigger(RecalcTrigger,TriggerON)),NA())</f>
        <v>1.7348994562560449E-2</v>
      </c>
      <c r="H1231" s="42">
        <f>_xll.qlCalendarAdvance(Calendar,$H1230,B1231,"f",FALSE)</f>
        <v>48450</v>
      </c>
      <c r="I1231" s="139">
        <f>_xll.qlInterestRateIndexValueDate(Index1M,$H1231)</f>
        <v>48452</v>
      </c>
      <c r="J1231" s="144">
        <f>IFERROR(_xll.qlIndexFixing(Index1M,$H1231,TRUE,_xll.ohTrigger(RecalcTrigger,Trigger1M)),NA())</f>
        <v>1.721811684700536E-2</v>
      </c>
      <c r="K1231" s="44">
        <f>IFERROR(_xll.qlIndexFixing(Index3M,H1231,TRUE,_xll.ohTrigger(RecalcTrigger,Trigger3M)),NA())</f>
        <v>1.7690305306002376E-2</v>
      </c>
      <c r="L1231" s="44">
        <f>IFERROR(_xll.qlIndexFixing(Index6M,$H1231,TRUE,_xll.ohTrigger(RecalcTrigger,Trigger6M)),NA())</f>
        <v>1.7737036618987519E-2</v>
      </c>
      <c r="M1231" s="145">
        <f>IFERROR(_xll.qlIndexFixing(Index1Y,$H1231,TRUE,_xll.ohTrigger(RecalcTrigger,Trigger1Y)),NA())</f>
        <v>1.7820828568828356E-2</v>
      </c>
      <c r="N1231" s="144">
        <f>IFERROR(_xll.qlIndexFixing(ONIndex1M,I1231,TRUE,_xll.ohTrigger(RecalcTrigger,Trigger1M)),NA())</f>
        <v>1.7217594798530911E-2</v>
      </c>
      <c r="O1231" s="44">
        <f>IFERROR(_xll.qlIndexFixing(ONIndex3M,I1231,TRUE,_xll.ohTrigger(RecalcTrigger,Trigger3M)),NA())</f>
        <v>1.7699489405709201E-2</v>
      </c>
      <c r="P1231" s="44">
        <f>IFERROR(_xll.qlIndexFixing(ONIndex6M,I1231,TRUE,_xll.ohTrigger(RecalcTrigger,Trigger6M)),NA())</f>
        <v>1.7768642058033635E-2</v>
      </c>
      <c r="Q1231" s="145">
        <f>IFERROR(_xll.qlIndexFixing(ONIndex1Y,I1231,TRUE,_xll.ohTrigger(RecalcTrigger,Trigger1Y)),NA())</f>
        <v>1.7861960802525445E-2</v>
      </c>
    </row>
    <row r="1232" spans="2:17" x14ac:dyDescent="0.2">
      <c r="B1232" s="39" t="s">
        <v>42</v>
      </c>
      <c r="D1232" s="42">
        <f>_xll.qlCalendarAdvance(Calendar,$D1231,B1232,"f",FALSE)</f>
        <v>48457</v>
      </c>
      <c r="E1232" s="139">
        <f>_xll.qlInterestRateIndexValueDate(IndexON,D1232)</f>
        <v>48457</v>
      </c>
      <c r="F1232" s="155">
        <f>IFERROR(_xll.qlIndexFixing(IndexON,D1232,TRUE,_xll.ohTrigger(RecalcTrigger,TriggerON)),NA())</f>
        <v>1.7342565356912587E-2</v>
      </c>
      <c r="H1232" s="42">
        <f>_xll.qlCalendarAdvance(Calendar,$H1231,B1232,"f",FALSE)</f>
        <v>48457</v>
      </c>
      <c r="I1232" s="139">
        <f>_xll.qlInterestRateIndexValueDate(Index1M,$H1232)</f>
        <v>48459</v>
      </c>
      <c r="J1232" s="144">
        <f>IFERROR(_xll.qlIndexFixing(Index1M,$H1232,TRUE,_xll.ohTrigger(RecalcTrigger,Trigger1M)),NA())</f>
        <v>1.7210631665298404E-2</v>
      </c>
      <c r="K1232" s="44">
        <f>IFERROR(_xll.qlIndexFixing(Index3M,H1232,TRUE,_xll.ohTrigger(RecalcTrigger,Trigger3M)),NA())</f>
        <v>1.7682153792506677E-2</v>
      </c>
      <c r="L1232" s="44">
        <f>IFERROR(_xll.qlIndexFixing(Index6M,$H1232,TRUE,_xll.ohTrigger(RecalcTrigger,Trigger6M)),NA())</f>
        <v>1.772907689075242E-2</v>
      </c>
      <c r="M1232" s="145">
        <f>IFERROR(_xll.qlIndexFixing(Index1Y,$H1232,TRUE,_xll.ohTrigger(RecalcTrigger,Trigger1Y)),NA())</f>
        <v>1.7812564905743032E-2</v>
      </c>
      <c r="N1232" s="144">
        <f>IFERROR(_xll.qlIndexFixing(ONIndex1M,I1232,TRUE,_xll.ohTrigger(RecalcTrigger,Trigger1M)),NA())</f>
        <v>1.7210183241402888E-2</v>
      </c>
      <c r="O1232" s="44">
        <f>IFERROR(_xll.qlIndexFixing(ONIndex3M,I1232,TRUE,_xll.ohTrigger(RecalcTrigger,Trigger3M)),NA())</f>
        <v>1.7691424412396017E-2</v>
      </c>
      <c r="P1232" s="44">
        <f>IFERROR(_xll.qlIndexFixing(ONIndex6M,I1232,TRUE,_xll.ohTrigger(RecalcTrigger,Trigger6M)),NA())</f>
        <v>1.7760060029905489E-2</v>
      </c>
      <c r="Q1232" s="145">
        <f>IFERROR(_xll.qlIndexFixing(ONIndex1Y,I1232,TRUE,_xll.ohTrigger(RecalcTrigger,Trigger1Y)),NA())</f>
        <v>1.7854646918626926E-2</v>
      </c>
    </row>
    <row r="1233" spans="2:17" x14ac:dyDescent="0.2">
      <c r="B1233" s="39" t="s">
        <v>42</v>
      </c>
      <c r="D1233" s="42">
        <f>_xll.qlCalendarAdvance(Calendar,$D1232,B1233,"f",FALSE)</f>
        <v>48464</v>
      </c>
      <c r="E1233" s="139">
        <f>_xll.qlInterestRateIndexValueDate(IndexON,D1233)</f>
        <v>48464</v>
      </c>
      <c r="F1233" s="155">
        <f>IFERROR(_xll.qlIndexFixing(IndexON,D1233,TRUE,_xll.ohTrigger(RecalcTrigger,TriggerON)),NA())</f>
        <v>1.7336094349822417E-2</v>
      </c>
      <c r="H1233" s="42">
        <f>_xll.qlCalendarAdvance(Calendar,$H1232,B1233,"f",FALSE)</f>
        <v>48464</v>
      </c>
      <c r="I1233" s="139">
        <f>_xll.qlInterestRateIndexValueDate(Index1M,$H1233)</f>
        <v>48466</v>
      </c>
      <c r="J1233" s="144">
        <f>IFERROR(_xll.qlIndexFixing(Index1M,$H1233,TRUE,_xll.ohTrigger(RecalcTrigger,Trigger1M)),NA())</f>
        <v>1.7203108585761573E-2</v>
      </c>
      <c r="K1233" s="44">
        <f>IFERROR(_xll.qlIndexFixing(Index3M,H1233,TRUE,_xll.ohTrigger(RecalcTrigger,Trigger3M)),NA())</f>
        <v>1.7673801689722352E-2</v>
      </c>
      <c r="L1233" s="44">
        <f>IFERROR(_xll.qlIndexFixing(Index6M,$H1233,TRUE,_xll.ohTrigger(RecalcTrigger,Trigger6M)),NA())</f>
        <v>1.7719978519612611E-2</v>
      </c>
      <c r="M1233" s="145">
        <f>IFERROR(_xll.qlIndexFixing(Index1Y,$H1233,TRUE,_xll.ohTrigger(RecalcTrigger,Trigger1Y)),NA())</f>
        <v>1.7804271073034856E-2</v>
      </c>
      <c r="N1233" s="144">
        <f>IFERROR(_xll.qlIndexFixing(ONIndex1M,I1233,TRUE,_xll.ohTrigger(RecalcTrigger,Trigger1M)),NA())</f>
        <v>1.7202733371641798E-2</v>
      </c>
      <c r="O1233" s="44">
        <f>IFERROR(_xll.qlIndexFixing(ONIndex3M,I1233,TRUE,_xll.ohTrigger(RecalcTrigger,Trigger3M)),NA())</f>
        <v>1.7683321796377882E-2</v>
      </c>
      <c r="P1233" s="44">
        <f>IFERROR(_xll.qlIndexFixing(ONIndex6M,I1233,TRUE,_xll.ohTrigger(RecalcTrigger,Trigger6M)),NA())</f>
        <v>1.7751442926394745E-2</v>
      </c>
      <c r="Q1233" s="145">
        <f>IFERROR(_xll.qlIndexFixing(ONIndex1Y,I1233,TRUE,_xll.ohTrigger(RecalcTrigger,Trigger1Y)),NA())</f>
        <v>1.7847297823294639E-2</v>
      </c>
    </row>
    <row r="1234" spans="2:17" x14ac:dyDescent="0.2">
      <c r="B1234" s="39" t="s">
        <v>42</v>
      </c>
      <c r="D1234" s="42">
        <f>_xll.qlCalendarAdvance(Calendar,$D1233,B1234,"f",FALSE)</f>
        <v>48471</v>
      </c>
      <c r="E1234" s="139">
        <f>_xll.qlInterestRateIndexValueDate(IndexON,D1234)</f>
        <v>48471</v>
      </c>
      <c r="F1234" s="155">
        <f>IFERROR(_xll.qlIndexFixing(IndexON,D1234,TRUE,_xll.ohTrigger(RecalcTrigger,TriggerON)),NA())</f>
        <v>1.7329581793168458E-2</v>
      </c>
      <c r="H1234" s="42">
        <f>_xll.qlCalendarAdvance(Calendar,$H1233,B1234,"f",FALSE)</f>
        <v>48471</v>
      </c>
      <c r="I1234" s="139">
        <f>_xll.qlInterestRateIndexValueDate(Index1M,$H1234)</f>
        <v>48473</v>
      </c>
      <c r="J1234" s="144">
        <f>IFERROR(_xll.qlIndexFixing(Index1M,$H1234,TRUE,_xll.ohTrigger(RecalcTrigger,Trigger1M)),NA())</f>
        <v>1.7195547892565055E-2</v>
      </c>
      <c r="K1234" s="44">
        <f>IFERROR(_xll.qlIndexFixing(Index3M,H1234,TRUE,_xll.ohTrigger(RecalcTrigger,Trigger3M)),NA())</f>
        <v>1.7665413751370547E-2</v>
      </c>
      <c r="L1234" s="44">
        <f>IFERROR(_xll.qlIndexFixing(Index6M,$H1234,TRUE,_xll.ohTrigger(RecalcTrigger,Trigger6M)),NA())</f>
        <v>1.7710848425362035E-2</v>
      </c>
      <c r="M1234" s="145">
        <f>IFERROR(_xll.qlIndexFixing(Index1Y,$H1234,TRUE,_xll.ohTrigger(RecalcTrigger,Trigger1Y)),NA())</f>
        <v>1.7795947291979967E-2</v>
      </c>
      <c r="N1234" s="144">
        <f>IFERROR(_xll.qlIndexFixing(ONIndex1M,I1234,TRUE,_xll.ohTrigger(RecalcTrigger,Trigger1M)),NA())</f>
        <v>1.7195245472940712E-2</v>
      </c>
      <c r="O1234" s="44">
        <f>IFERROR(_xll.qlIndexFixing(ONIndex3M,I1234,TRUE,_xll.ohTrigger(RecalcTrigger,Trigger3M)),NA())</f>
        <v>1.7675181838630039E-2</v>
      </c>
      <c r="P1234" s="44">
        <f>IFERROR(_xll.qlIndexFixing(ONIndex6M,I1234,TRUE,_xll.ohTrigger(RecalcTrigger,Trigger6M)),NA())</f>
        <v>1.7742791017605342E-2</v>
      </c>
      <c r="Q1234" s="145">
        <f>IFERROR(_xll.qlIndexFixing(ONIndex1Y,I1234,TRUE,_xll.ohTrigger(RecalcTrigger,Trigger1Y)),NA())</f>
        <v>1.7839913733155299E-2</v>
      </c>
    </row>
    <row r="1235" spans="2:17" x14ac:dyDescent="0.2">
      <c r="B1235" s="39" t="s">
        <v>42</v>
      </c>
      <c r="D1235" s="42">
        <f>_xll.qlCalendarAdvance(Calendar,$D1234,B1235,"f",FALSE)</f>
        <v>48478</v>
      </c>
      <c r="E1235" s="139">
        <f>_xll.qlInterestRateIndexValueDate(IndexON,D1235)</f>
        <v>48478</v>
      </c>
      <c r="F1235" s="155">
        <f>IFERROR(_xll.qlIndexFixing(IndexON,D1235,TRUE,_xll.ohTrigger(RecalcTrigger,TriggerON)),NA())</f>
        <v>1.7323027938109803E-2</v>
      </c>
      <c r="H1235" s="42">
        <f>_xll.qlCalendarAdvance(Calendar,$H1234,B1235,"f",FALSE)</f>
        <v>48478</v>
      </c>
      <c r="I1235" s="139">
        <f>_xll.qlInterestRateIndexValueDate(Index1M,$H1235)</f>
        <v>48480</v>
      </c>
      <c r="J1235" s="144">
        <f>IFERROR(_xll.qlIndexFixing(Index1M,$H1235,TRUE,_xll.ohTrigger(RecalcTrigger,Trigger1M)),NA())</f>
        <v>1.718794986986405E-2</v>
      </c>
      <c r="K1235" s="44">
        <f>IFERROR(_xll.qlIndexFixing(Index3M,H1235,TRUE,_xll.ohTrigger(RecalcTrigger,Trigger3M)),NA())</f>
        <v>1.7656990260000626E-2</v>
      </c>
      <c r="L1235" s="44">
        <f>IFERROR(_xll.qlIndexFixing(Index6M,$H1235,TRUE,_xll.ohTrigger(RecalcTrigger,Trigger6M)),NA())</f>
        <v>1.7701686881046366E-2</v>
      </c>
      <c r="M1235" s="145">
        <f>IFERROR(_xll.qlIndexFixing(Index1Y,$H1235,TRUE,_xll.ohTrigger(RecalcTrigger,Trigger1Y)),NA())</f>
        <v>1.7787593783849708E-2</v>
      </c>
      <c r="N1235" s="144">
        <f>IFERROR(_xll.qlIndexFixing(ONIndex1M,I1235,TRUE,_xll.ohTrigger(RecalcTrigger,Trigger1M)),NA())</f>
        <v>1.7187719828912762E-2</v>
      </c>
      <c r="O1235" s="44">
        <f>IFERROR(_xll.qlIndexFixing(ONIndex3M,I1235,TRUE,_xll.ohTrigger(RecalcTrigger,Trigger3M)),NA())</f>
        <v>1.7667004820447474E-2</v>
      </c>
      <c r="P1235" s="44">
        <f>IFERROR(_xll.qlIndexFixing(ONIndex6M,I1235,TRUE,_xll.ohTrigger(RecalcTrigger,Trigger6M)),NA())</f>
        <v>1.7734104573801091E-2</v>
      </c>
      <c r="Q1235" s="145">
        <f>IFERROR(_xll.qlIndexFixing(ONIndex1Y,I1235,TRUE,_xll.ohTrigger(RecalcTrigger,Trigger1Y)),NA())</f>
        <v>1.7832494864995496E-2</v>
      </c>
    </row>
    <row r="1236" spans="2:17" x14ac:dyDescent="0.2">
      <c r="B1236" s="39" t="s">
        <v>42</v>
      </c>
      <c r="D1236" s="42">
        <f>_xll.qlCalendarAdvance(Calendar,$D1235,B1236,"f",FALSE)</f>
        <v>48485</v>
      </c>
      <c r="E1236" s="139">
        <f>_xll.qlInterestRateIndexValueDate(IndexON,D1236)</f>
        <v>48485</v>
      </c>
      <c r="F1236" s="155">
        <f>IFERROR(_xll.qlIndexFixing(IndexON,D1236,TRUE,_xll.ohTrigger(RecalcTrigger,TriggerON)),NA())</f>
        <v>1.7316433036205225E-2</v>
      </c>
      <c r="H1236" s="42">
        <f>_xll.qlCalendarAdvance(Calendar,$H1235,B1236,"f",FALSE)</f>
        <v>48485</v>
      </c>
      <c r="I1236" s="139">
        <f>_xll.qlInterestRateIndexValueDate(Index1M,$H1236)</f>
        <v>48487</v>
      </c>
      <c r="J1236" s="144">
        <f>IFERROR(_xll.qlIndexFixing(Index1M,$H1236,TRUE,_xll.ohTrigger(RecalcTrigger,Trigger1M)),NA())</f>
        <v>1.7180730325120467E-2</v>
      </c>
      <c r="K1236" s="44">
        <f>IFERROR(_xll.qlIndexFixing(Index3M,H1236,TRUE,_xll.ohTrigger(RecalcTrigger,Trigger3M)),NA())</f>
        <v>1.7648352447929647E-2</v>
      </c>
      <c r="L1236" s="44">
        <f>IFERROR(_xll.qlIndexFixing(Index6M,$H1236,TRUE,_xll.ohTrigger(RecalcTrigger,Trigger6M)),NA())</f>
        <v>1.7692260251761651E-2</v>
      </c>
      <c r="M1236" s="145">
        <f>IFERROR(_xll.qlIndexFixing(Index1Y,$H1236,TRUE,_xll.ohTrigger(RecalcTrigger,Trigger1Y)),NA())</f>
        <v>1.7779210769911236E-2</v>
      </c>
      <c r="N1236" s="144">
        <f>IFERROR(_xll.qlIndexFixing(ONIndex1M,I1236,TRUE,_xll.ohTrigger(RecalcTrigger,Trigger1M)),NA())</f>
        <v>1.7180156723410889E-2</v>
      </c>
      <c r="O1236" s="44">
        <f>IFERROR(_xll.qlIndexFixing(ONIndex3M,I1236,TRUE,_xll.ohTrigger(RecalcTrigger,Trigger3M)),NA())</f>
        <v>1.7658791022725495E-2</v>
      </c>
      <c r="P1236" s="44">
        <f>IFERROR(_xll.qlIndexFixing(ONIndex6M,I1236,TRUE,_xll.ohTrigger(RecalcTrigger,Trigger6M)),NA())</f>
        <v>1.7725383865245803E-2</v>
      </c>
      <c r="Q1236" s="145">
        <f>IFERROR(_xll.qlIndexFixing(ONIndex1Y,I1236,TRUE,_xll.ohTrigger(RecalcTrigger,Trigger1Y)),NA())</f>
        <v>1.7825041435282074E-2</v>
      </c>
    </row>
    <row r="1237" spans="2:17" x14ac:dyDescent="0.2">
      <c r="B1237" s="39" t="s">
        <v>42</v>
      </c>
      <c r="D1237" s="42">
        <f>_xll.qlCalendarAdvance(Calendar,$D1236,B1237,"f",FALSE)</f>
        <v>48492</v>
      </c>
      <c r="E1237" s="139">
        <f>_xll.qlInterestRateIndexValueDate(IndexON,D1237)</f>
        <v>48492</v>
      </c>
      <c r="F1237" s="155">
        <f>IFERROR(_xll.qlIndexFixing(IndexON,D1237,TRUE,_xll.ohTrigger(RecalcTrigger,TriggerON)),NA())</f>
        <v>1.7309797339173372E-2</v>
      </c>
      <c r="H1237" s="42">
        <f>_xll.qlCalendarAdvance(Calendar,$H1236,B1237,"f",FALSE)</f>
        <v>48492</v>
      </c>
      <c r="I1237" s="139">
        <f>_xll.qlInterestRateIndexValueDate(Index1M,$H1237)</f>
        <v>48494</v>
      </c>
      <c r="J1237" s="144">
        <f>IFERROR(_xll.qlIndexFixing(Index1M,$H1237,TRUE,_xll.ohTrigger(RecalcTrigger,Trigger1M)),NA())</f>
        <v>1.717264297261184E-2</v>
      </c>
      <c r="K1237" s="44">
        <f>IFERROR(_xll.qlIndexFixing(Index3M,H1237,TRUE,_xll.ohTrigger(RecalcTrigger,Trigger3M)),NA())</f>
        <v>1.7639855838298992E-2</v>
      </c>
      <c r="L1237" s="44">
        <f>IFERROR(_xll.qlIndexFixing(Index6M,$H1237,TRUE,_xll.ohTrigger(RecalcTrigger,Trigger6M)),NA())</f>
        <v>1.7683034062374665E-2</v>
      </c>
      <c r="M1237" s="145">
        <f>IFERROR(_xll.qlIndexFixing(Index1Y,$H1237,TRUE,_xll.ohTrigger(RecalcTrigger,Trigger1Y)),NA())</f>
        <v>1.7770798471426253E-2</v>
      </c>
      <c r="N1237" s="144">
        <f>IFERROR(_xll.qlIndexFixing(ONIndex1M,I1237,TRUE,_xll.ohTrigger(RecalcTrigger,Trigger1M)),NA())</f>
        <v>1.7172556439888353E-2</v>
      </c>
      <c r="O1237" s="44">
        <f>IFERROR(_xll.qlIndexFixing(ONIndex3M,I1237,TRUE,_xll.ohTrigger(RecalcTrigger,Trigger3M)),NA())</f>
        <v>1.7650540726599218E-2</v>
      </c>
      <c r="P1237" s="44">
        <f>IFERROR(_xll.qlIndexFixing(ONIndex6M,I1237,TRUE,_xll.ohTrigger(RecalcTrigger,Trigger6M)),NA())</f>
        <v>1.771662916220329E-2</v>
      </c>
      <c r="Q1237" s="145">
        <f>IFERROR(_xll.qlIndexFixing(ONIndex1Y,I1237,TRUE,_xll.ohTrigger(RecalcTrigger,Trigger1Y)),NA())</f>
        <v>1.7817553660801622E-2</v>
      </c>
    </row>
    <row r="1238" spans="2:17" x14ac:dyDescent="0.2">
      <c r="B1238" s="39" t="s">
        <v>42</v>
      </c>
      <c r="D1238" s="42">
        <f>_xll.qlCalendarAdvance(Calendar,$D1237,B1238,"f",FALSE)</f>
        <v>48499</v>
      </c>
      <c r="E1238" s="139">
        <f>_xll.qlInterestRateIndexValueDate(IndexON,D1238)</f>
        <v>48499</v>
      </c>
      <c r="F1238" s="155">
        <f>IFERROR(_xll.qlIndexFixing(IndexON,D1238,TRUE,_xll.ohTrigger(RecalcTrigger,TriggerON)),NA())</f>
        <v>1.7303121098253271E-2</v>
      </c>
      <c r="H1238" s="42">
        <f>_xll.qlCalendarAdvance(Calendar,$H1237,B1238,"f",FALSE)</f>
        <v>48499</v>
      </c>
      <c r="I1238" s="139">
        <f>_xll.qlInterestRateIndexValueDate(Index1M,$H1238)</f>
        <v>48501</v>
      </c>
      <c r="J1238" s="144">
        <f>IFERROR(_xll.qlIndexFixing(Index1M,$H1238,TRUE,_xll.ohTrigger(RecalcTrigger,Trigger1M)),NA())</f>
        <v>1.7164934666383524E-2</v>
      </c>
      <c r="K1238" s="44">
        <f>IFERROR(_xll.qlIndexFixing(Index3M,H1238,TRUE,_xll.ohTrigger(RecalcTrigger,Trigger3M)),NA())</f>
        <v>1.7631324541972217E-2</v>
      </c>
      <c r="L1238" s="44">
        <f>IFERROR(_xll.qlIndexFixing(Index6M,$H1238,TRUE,_xll.ohTrigger(RecalcTrigger,Trigger6M)),NA())</f>
        <v>1.7673777260281465E-2</v>
      </c>
      <c r="M1238" s="145">
        <f>IFERROR(_xll.qlIndexFixing(Index1Y,$H1238,TRUE,_xll.ohTrigger(RecalcTrigger,Trigger1Y)),NA())</f>
        <v>1.7762357109652072E-2</v>
      </c>
      <c r="N1238" s="144">
        <f>IFERROR(_xll.qlIndexFixing(ONIndex1M,I1238,TRUE,_xll.ohTrigger(RecalcTrigger,Trigger1M)),NA())</f>
        <v>1.7164919262118161E-2</v>
      </c>
      <c r="O1238" s="44">
        <f>IFERROR(_xll.qlIndexFixing(ONIndex3M,I1238,TRUE,_xll.ohTrigger(RecalcTrigger,Trigger3M)),NA())</f>
        <v>1.764225421312382E-2</v>
      </c>
      <c r="P1238" s="44">
        <f>IFERROR(_xll.qlIndexFixing(ONIndex6M,I1238,TRUE,_xll.ohTrigger(RecalcTrigger,Trigger6M)),NA())</f>
        <v>1.7707840734777491E-2</v>
      </c>
      <c r="Q1238" s="145">
        <f>IFERROR(_xll.qlIndexFixing(ONIndex1Y,I1238,TRUE,_xll.ohTrigger(RecalcTrigger,Trigger1Y)),NA())</f>
        <v>1.7810031758020983E-2</v>
      </c>
    </row>
    <row r="1239" spans="2:17" x14ac:dyDescent="0.2">
      <c r="B1239" s="39" t="s">
        <v>42</v>
      </c>
      <c r="D1239" s="42">
        <f>_xll.qlCalendarAdvance(Calendar,$D1238,B1239,"f",FALSE)</f>
        <v>48506</v>
      </c>
      <c r="E1239" s="139">
        <f>_xll.qlInterestRateIndexValueDate(IndexON,D1239)</f>
        <v>48506</v>
      </c>
      <c r="F1239" s="155">
        <f>IFERROR(_xll.qlIndexFixing(IndexON,D1239,TRUE,_xll.ohTrigger(RecalcTrigger,TriggerON)),NA())</f>
        <v>1.7296404565003698E-2</v>
      </c>
      <c r="H1239" s="42">
        <f>_xll.qlCalendarAdvance(Calendar,$H1238,B1239,"f",FALSE)</f>
        <v>48506</v>
      </c>
      <c r="I1239" s="139">
        <f>_xll.qlInterestRateIndexValueDate(Index1M,$H1239)</f>
        <v>48508</v>
      </c>
      <c r="J1239" s="144">
        <f>IFERROR(_xll.qlIndexFixing(Index1M,$H1239,TRUE,_xll.ohTrigger(RecalcTrigger,Trigger1M)),NA())</f>
        <v>1.7157190167301495E-2</v>
      </c>
      <c r="K1239" s="44">
        <f>IFERROR(_xll.qlIndexFixing(Index3M,H1239,TRUE,_xll.ohTrigger(RecalcTrigger,Trigger3M)),NA())</f>
        <v>1.7622758841511117E-2</v>
      </c>
      <c r="L1239" s="44">
        <f>IFERROR(_xll.qlIndexFixing(Index6M,$H1239,TRUE,_xll.ohTrigger(RecalcTrigger,Trigger6M)),NA())</f>
        <v>1.7664490118529125E-2</v>
      </c>
      <c r="M1239" s="145">
        <f>IFERROR(_xll.qlIndexFixing(Index1Y,$H1239,TRUE,_xll.ohTrigger(RecalcTrigger,Trigger1Y)),NA())</f>
        <v>1.775388690584162E-2</v>
      </c>
      <c r="N1239" s="144">
        <f>IFERROR(_xll.qlIndexFixing(ONIndex1M,I1239,TRUE,_xll.ohTrigger(RecalcTrigger,Trigger1M)),NA())</f>
        <v>1.7157245473713445E-2</v>
      </c>
      <c r="O1239" s="44">
        <f>IFERROR(_xll.qlIndexFixing(ONIndex3M,I1239,TRUE,_xll.ohTrigger(RecalcTrigger,Trigger3M)),NA())</f>
        <v>1.763393176359429E-2</v>
      </c>
      <c r="P1239" s="44">
        <f>IFERROR(_xll.qlIndexFixing(ONIndex6M,I1239,TRUE,_xll.ohTrigger(RecalcTrigger,Trigger6M)),NA())</f>
        <v>1.7699018853312154E-2</v>
      </c>
      <c r="Q1239" s="145">
        <f>IFERROR(_xll.qlIndexFixing(ONIndex1Y,I1239,TRUE,_xll.ohTrigger(RecalcTrigger,Trigger1Y)),NA())</f>
        <v>1.7802475943726748E-2</v>
      </c>
    </row>
    <row r="1240" spans="2:17" x14ac:dyDescent="0.2">
      <c r="B1240" s="39" t="s">
        <v>42</v>
      </c>
      <c r="D1240" s="42">
        <f>_xll.qlCalendarAdvance(Calendar,$D1239,B1240,"f",FALSE)</f>
        <v>48513</v>
      </c>
      <c r="E1240" s="139">
        <f>_xll.qlInterestRateIndexValueDate(IndexON,D1240)</f>
        <v>48513</v>
      </c>
      <c r="F1240" s="155">
        <f>IFERROR(_xll.qlIndexFixing(IndexON,D1240,TRUE,_xll.ohTrigger(RecalcTrigger,TriggerON)),NA())</f>
        <v>1.7289647990983426E-2</v>
      </c>
      <c r="H1240" s="42">
        <f>_xll.qlCalendarAdvance(Calendar,$H1239,B1240,"f",FALSE)</f>
        <v>48513</v>
      </c>
      <c r="I1240" s="139">
        <f>_xll.qlInterestRateIndexValueDate(Index1M,$H1240)</f>
        <v>48515</v>
      </c>
      <c r="J1240" s="144">
        <f>IFERROR(_xll.qlIndexFixing(Index1M,$H1240,TRUE,_xll.ohTrigger(RecalcTrigger,Trigger1M)),NA())</f>
        <v>1.7149409759528444E-2</v>
      </c>
      <c r="K1240" s="44">
        <f>IFERROR(_xll.qlIndexFixing(Index3M,H1240,TRUE,_xll.ohTrigger(RecalcTrigger,Trigger3M)),NA())</f>
        <v>1.7614159019472275E-2</v>
      </c>
      <c r="L1240" s="44">
        <f>IFERROR(_xll.qlIndexFixing(Index6M,$H1240,TRUE,_xll.ohTrigger(RecalcTrigger,Trigger6M)),NA())</f>
        <v>1.765517291016078E-2</v>
      </c>
      <c r="M1240" s="145">
        <f>IFERROR(_xll.qlIndexFixing(Index1Y,$H1240,TRUE,_xll.ohTrigger(RecalcTrigger,Trigger1Y)),NA())</f>
        <v>1.7745388081241705E-2</v>
      </c>
      <c r="N1240" s="144">
        <f>IFERROR(_xll.qlIndexFixing(ONIndex1M,I1240,TRUE,_xll.ohTrigger(RecalcTrigger,Trigger1M)),NA())</f>
        <v>1.7149535358527146E-2</v>
      </c>
      <c r="O1240" s="44">
        <f>IFERROR(_xll.qlIndexFixing(ONIndex3M,I1240,TRUE,_xll.ohTrigger(RecalcTrigger,Trigger3M)),NA())</f>
        <v>1.7625573658905935E-2</v>
      </c>
      <c r="P1240" s="44">
        <f>IFERROR(_xll.qlIndexFixing(ONIndex6M,I1240,TRUE,_xll.ohTrigger(RecalcTrigger,Trigger6M)),NA())</f>
        <v>1.7690163787831281E-2</v>
      </c>
      <c r="Q1240" s="145">
        <f>IFERROR(_xll.qlIndexFixing(ONIndex1Y,I1240,TRUE,_xll.ohTrigger(RecalcTrigger,Trigger1Y)),NA())</f>
        <v>1.7794886434385759E-2</v>
      </c>
    </row>
    <row r="1241" spans="2:17" x14ac:dyDescent="0.2">
      <c r="B1241" s="39" t="s">
        <v>42</v>
      </c>
      <c r="D1241" s="42">
        <f>_xll.qlCalendarAdvance(Calendar,$D1240,B1241,"f",FALSE)</f>
        <v>48520</v>
      </c>
      <c r="E1241" s="139">
        <f>_xll.qlInterestRateIndexValueDate(IndexON,D1241)</f>
        <v>48520</v>
      </c>
      <c r="F1241" s="155">
        <f>IFERROR(_xll.qlIndexFixing(IndexON,D1241,TRUE,_xll.ohTrigger(RecalcTrigger,TriggerON)),NA())</f>
        <v>1.7282851627591356E-2</v>
      </c>
      <c r="H1241" s="42">
        <f>_xll.qlCalendarAdvance(Calendar,$H1240,B1241,"f",FALSE)</f>
        <v>48520</v>
      </c>
      <c r="I1241" s="139">
        <f>_xll.qlInterestRateIndexValueDate(Index1M,$H1241)</f>
        <v>48522</v>
      </c>
      <c r="J1241" s="144">
        <f>IFERROR(_xll.qlIndexFixing(Index1M,$H1241,TRUE,_xll.ohTrigger(RecalcTrigger,Trigger1M)),NA())</f>
        <v>1.7141593727227067E-2</v>
      </c>
      <c r="K1241" s="44">
        <f>IFERROR(_xll.qlIndexFixing(Index3M,H1241,TRUE,_xll.ohTrigger(RecalcTrigger,Trigger3M)),NA())</f>
        <v>1.7605525358412286E-2</v>
      </c>
      <c r="L1241" s="44">
        <f>IFERROR(_xll.qlIndexFixing(Index6M,$H1241,TRUE,_xll.ohTrigger(RecalcTrigger,Trigger6M)),NA())</f>
        <v>1.7646072453945238E-2</v>
      </c>
      <c r="M1241" s="145">
        <f>IFERROR(_xll.qlIndexFixing(Index1Y,$H1241,TRUE,_xll.ohTrigger(RecalcTrigger,Trigger1Y)),NA())</f>
        <v>1.7736860857095187E-2</v>
      </c>
      <c r="N1241" s="144">
        <f>IFERROR(_xll.qlIndexFixing(ONIndex1M,I1241,TRUE,_xll.ohTrigger(RecalcTrigger,Trigger1M)),NA())</f>
        <v>1.7141789199932589E-2</v>
      </c>
      <c r="O1241" s="44">
        <f>IFERROR(_xll.qlIndexFixing(ONIndex3M,I1241,TRUE,_xll.ohTrigger(RecalcTrigger,Trigger3M)),NA())</f>
        <v>1.7617180180033998E-2</v>
      </c>
      <c r="P1241" s="44">
        <f>IFERROR(_xll.qlIndexFixing(ONIndex6M,I1241,TRUE,_xll.ohTrigger(RecalcTrigger,Trigger6M)),NA())</f>
        <v>1.7681275808838492E-2</v>
      </c>
      <c r="Q1241" s="145">
        <f>IFERROR(_xll.qlIndexFixing(ONIndex1Y,I1241,TRUE,_xll.ohTrigger(RecalcTrigger,Trigger1Y)),NA())</f>
        <v>1.7787263446784607E-2</v>
      </c>
    </row>
    <row r="1242" spans="2:17" x14ac:dyDescent="0.2">
      <c r="B1242" s="39" t="s">
        <v>42</v>
      </c>
      <c r="D1242" s="42">
        <f>_xll.qlCalendarAdvance(Calendar,$D1241,B1242,"f",FALSE)</f>
        <v>48527</v>
      </c>
      <c r="E1242" s="139">
        <f>_xll.qlInterestRateIndexValueDate(IndexON,D1242)</f>
        <v>48527</v>
      </c>
      <c r="F1242" s="155">
        <f>IFERROR(_xll.qlIndexFixing(IndexON,D1242,TRUE,_xll.ohTrigger(RecalcTrigger,TriggerON)),NA())</f>
        <v>1.7276015726386262E-2</v>
      </c>
      <c r="H1242" s="42">
        <f>_xll.qlCalendarAdvance(Calendar,$H1241,B1242,"f",FALSE)</f>
        <v>48527</v>
      </c>
      <c r="I1242" s="139">
        <f>_xll.qlInterestRateIndexValueDate(Index1M,$H1242)</f>
        <v>48529</v>
      </c>
      <c r="J1242" s="144">
        <f>IFERROR(_xll.qlIndexFixing(Index1M,$H1242,TRUE,_xll.ohTrigger(RecalcTrigger,Trigger1M)),NA())</f>
        <v>1.7133742354550063E-2</v>
      </c>
      <c r="K1242" s="44">
        <f>IFERROR(_xll.qlIndexFixing(Index3M,H1242,TRUE,_xll.ohTrigger(RecalcTrigger,Trigger3M)),NA())</f>
        <v>1.7596858140884259E-2</v>
      </c>
      <c r="L1242" s="44">
        <f>IFERROR(_xll.qlIndexFixing(Index6M,$H1242,TRUE,_xll.ohTrigger(RecalcTrigger,Trigger6M)),NA())</f>
        <v>1.7636698404176334E-2</v>
      </c>
      <c r="M1242" s="145">
        <f>IFERROR(_xll.qlIndexFixing(Index1Y,$H1242,TRUE,_xll.ohTrigger(RecalcTrigger,Trigger1Y)),NA())</f>
        <v>1.7728305454639447E-2</v>
      </c>
      <c r="N1242" s="144">
        <f>IFERROR(_xll.qlIndexFixing(ONIndex1M,I1242,TRUE,_xll.ohTrigger(RecalcTrigger,Trigger1M)),NA())</f>
        <v>1.7134007281862651E-2</v>
      </c>
      <c r="O1242" s="44">
        <f>IFERROR(_xll.qlIndexFixing(ONIndex3M,I1242,TRUE,_xll.ohTrigger(RecalcTrigger,Trigger3M)),NA())</f>
        <v>1.7608751608273465E-2</v>
      </c>
      <c r="P1242" s="44">
        <f>IFERROR(_xll.qlIndexFixing(ONIndex6M,I1242,TRUE,_xll.ohTrigger(RecalcTrigger,Trigger6M)),NA())</f>
        <v>1.7672355186357791E-2</v>
      </c>
      <c r="Q1242" s="145">
        <f>IFERROR(_xll.qlIndexFixing(ONIndex1Y,I1242,TRUE,_xll.ohTrigger(RecalcTrigger,Trigger1Y)),NA())</f>
        <v>1.7779607197470071E-2</v>
      </c>
    </row>
    <row r="1243" spans="2:17" x14ac:dyDescent="0.2">
      <c r="B1243" s="39" t="s">
        <v>42</v>
      </c>
      <c r="D1243" s="42">
        <f>_xll.qlCalendarAdvance(Calendar,$D1242,B1243,"f",FALSE)</f>
        <v>48534</v>
      </c>
      <c r="E1243" s="139">
        <f>_xll.qlInterestRateIndexValueDate(IndexON,D1243)</f>
        <v>48534</v>
      </c>
      <c r="F1243" s="155">
        <f>IFERROR(_xll.qlIndexFixing(IndexON,D1243,TRUE,_xll.ohTrigger(RecalcTrigger,TriggerON)),NA())</f>
        <v>1.7269140538926919E-2</v>
      </c>
      <c r="H1243" s="42">
        <f>_xll.qlCalendarAdvance(Calendar,$H1242,B1243,"f",FALSE)</f>
        <v>48534</v>
      </c>
      <c r="I1243" s="139">
        <f>_xll.qlInterestRateIndexValueDate(Index1M,$H1243)</f>
        <v>48536</v>
      </c>
      <c r="J1243" s="144">
        <f>IFERROR(_xll.qlIndexFixing(Index1M,$H1243,TRUE,_xll.ohTrigger(RecalcTrigger,Trigger1M)),NA())</f>
        <v>1.7125855925662625E-2</v>
      </c>
      <c r="K1243" s="44">
        <f>IFERROR(_xll.qlIndexFixing(Index3M,H1243,TRUE,_xll.ohTrigger(RecalcTrigger,Trigger3M)),NA())</f>
        <v>1.7588157649442174E-2</v>
      </c>
      <c r="L1243" s="44">
        <f>IFERROR(_xll.qlIndexFixing(Index6M,$H1243,TRUE,_xll.ohTrigger(RecalcTrigger,Trigger6M)),NA())</f>
        <v>1.7627295088583635E-2</v>
      </c>
      <c r="M1243" s="145">
        <f>IFERROR(_xll.qlIndexFixing(Index1Y,$H1243,TRUE,_xll.ohTrigger(RecalcTrigger,Trigger1Y)),NA())</f>
        <v>1.7719722095106617E-2</v>
      </c>
      <c r="N1243" s="144">
        <f>IFERROR(_xll.qlIndexFixing(ONIndex1M,I1243,TRUE,_xll.ohTrigger(RecalcTrigger,Trigger1M)),NA())</f>
        <v>1.7126189887850529E-2</v>
      </c>
      <c r="O1243" s="44">
        <f>IFERROR(_xll.qlIndexFixing(ONIndex3M,I1243,TRUE,_xll.ohTrigger(RecalcTrigger,Trigger3M)),NA())</f>
        <v>1.7600288224599581E-2</v>
      </c>
      <c r="P1243" s="44">
        <f>IFERROR(_xll.qlIndexFixing(ONIndex6M,I1243,TRUE,_xll.ohTrigger(RecalcTrigger,Trigger6M)),NA())</f>
        <v>1.7663402190732924E-2</v>
      </c>
      <c r="Q1243" s="145">
        <f>IFERROR(_xll.qlIndexFixing(ONIndex1Y,I1243,TRUE,_xll.ohTrigger(RecalcTrigger,Trigger1Y)),NA())</f>
        <v>1.7771917903068868E-2</v>
      </c>
    </row>
    <row r="1244" spans="2:17" x14ac:dyDescent="0.2">
      <c r="B1244" s="39" t="s">
        <v>42</v>
      </c>
      <c r="D1244" s="42">
        <f>_xll.qlCalendarAdvance(Calendar,$D1243,B1244,"f",FALSE)</f>
        <v>48541</v>
      </c>
      <c r="E1244" s="139">
        <f>_xll.qlInterestRateIndexValueDate(IndexON,D1244)</f>
        <v>48541</v>
      </c>
      <c r="F1244" s="155">
        <f>IFERROR(_xll.qlIndexFixing(IndexON,D1244,TRUE,_xll.ohTrigger(RecalcTrigger,TriggerON)),NA())</f>
        <v>1.7262226316612228E-2</v>
      </c>
      <c r="H1244" s="42">
        <f>_xll.qlCalendarAdvance(Calendar,$H1243,B1244,"f",FALSE)</f>
        <v>48541</v>
      </c>
      <c r="I1244" s="139">
        <f>_xll.qlInterestRateIndexValueDate(Index1M,$H1244)</f>
        <v>48543</v>
      </c>
      <c r="J1244" s="144">
        <f>IFERROR(_xll.qlIndexFixing(Index1M,$H1244,TRUE,_xll.ohTrigger(RecalcTrigger,Trigger1M)),NA())</f>
        <v>1.7117934724724948E-2</v>
      </c>
      <c r="K1244" s="44">
        <f>IFERROR(_xll.qlIndexFixing(Index3M,H1244,TRUE,_xll.ohTrigger(RecalcTrigger,Trigger3M)),NA())</f>
        <v>1.7579424166635663E-2</v>
      </c>
      <c r="L1244" s="44">
        <f>IFERROR(_xll.qlIndexFixing(Index6M,$H1244,TRUE,_xll.ohTrigger(RecalcTrigger,Trigger6M)),NA())</f>
        <v>1.7617862780182337E-2</v>
      </c>
      <c r="M1244" s="145">
        <f>IFERROR(_xll.qlIndexFixing(Index1Y,$H1244,TRUE,_xll.ohTrigger(RecalcTrigger,Trigger1Y)),NA())</f>
        <v>1.7711110999723785E-2</v>
      </c>
      <c r="N1244" s="144">
        <f>IFERROR(_xll.qlIndexFixing(ONIndex1M,I1244,TRUE,_xll.ohTrigger(RecalcTrigger,Trigger1M)),NA())</f>
        <v>1.7118337301509357E-2</v>
      </c>
      <c r="O1244" s="44">
        <f>IFERROR(_xll.qlIndexFixing(ONIndex3M,I1244,TRUE,_xll.ohTrigger(RecalcTrigger,Trigger3M)),NA())</f>
        <v>1.7591790310147459E-2</v>
      </c>
      <c r="P1244" s="44">
        <f>IFERROR(_xll.qlIndexFixing(ONIndex6M,I1244,TRUE,_xll.ohTrigger(RecalcTrigger,Trigger6M)),NA())</f>
        <v>1.7654417092067831E-2</v>
      </c>
      <c r="Q1244" s="145">
        <f>IFERROR(_xll.qlIndexFixing(ONIndex1Y,I1244,TRUE,_xll.ohTrigger(RecalcTrigger,Trigger1Y)),NA())</f>
        <v>1.776419578028765E-2</v>
      </c>
    </row>
    <row r="1245" spans="2:17" x14ac:dyDescent="0.2">
      <c r="B1245" s="39" t="s">
        <v>42</v>
      </c>
      <c r="D1245" s="42">
        <f>_xll.qlCalendarAdvance(Calendar,$D1244,B1245,"f",FALSE)</f>
        <v>48548</v>
      </c>
      <c r="E1245" s="139">
        <f>_xll.qlInterestRateIndexValueDate(IndexON,D1245)</f>
        <v>48548</v>
      </c>
      <c r="F1245" s="155">
        <f>IFERROR(_xll.qlIndexFixing(IndexON,D1245,TRUE,_xll.ohTrigger(RecalcTrigger,TriggerON)),NA())</f>
        <v>1.7255273311000963E-2</v>
      </c>
      <c r="H1245" s="42">
        <f>_xll.qlCalendarAdvance(Calendar,$H1244,B1245,"f",FALSE)</f>
        <v>48548</v>
      </c>
      <c r="I1245" s="139">
        <f>_xll.qlInterestRateIndexValueDate(Index1M,$H1245)</f>
        <v>48550</v>
      </c>
      <c r="J1245" s="144">
        <f>IFERROR(_xll.qlIndexFixing(Index1M,$H1245,TRUE,_xll.ohTrigger(RecalcTrigger,Trigger1M)),NA())</f>
        <v>1.7109979035892231E-2</v>
      </c>
      <c r="K1245" s="44">
        <f>IFERROR(_xll.qlIndexFixing(Index3M,H1245,TRUE,_xll.ohTrigger(RecalcTrigger,Trigger3M)),NA())</f>
        <v>1.7571065942782127E-2</v>
      </c>
      <c r="L1245" s="44">
        <f>IFERROR(_xll.qlIndexFixing(Index6M,$H1245,TRUE,_xll.ohTrigger(RecalcTrigger,Trigger6M)),NA())</f>
        <v>1.7608145425362567E-2</v>
      </c>
      <c r="M1245" s="145">
        <f>IFERROR(_xll.qlIndexFixing(Index1Y,$H1245,TRUE,_xll.ohTrigger(RecalcTrigger,Trigger1Y)),NA())</f>
        <v>1.770247238971279E-2</v>
      </c>
      <c r="N1245" s="144">
        <f>IFERROR(_xll.qlIndexFixing(ONIndex1M,I1245,TRUE,_xll.ohTrigger(RecalcTrigger,Trigger1M)),NA())</f>
        <v>1.7110449806692074E-2</v>
      </c>
      <c r="O1245" s="44">
        <f>IFERROR(_xll.qlIndexFixing(ONIndex3M,I1245,TRUE,_xll.ohTrigger(RecalcTrigger,Trigger3M)),NA())</f>
        <v>1.758325814597228E-2</v>
      </c>
      <c r="P1245" s="44">
        <f>IFERROR(_xll.qlIndexFixing(ONIndex6M,I1245,TRUE,_xll.ohTrigger(RecalcTrigger,Trigger6M)),NA())</f>
        <v>1.7645400160706259E-2</v>
      </c>
      <c r="Q1245" s="145">
        <f>IFERROR(_xll.qlIndexFixing(ONIndex1Y,I1245,TRUE,_xll.ohTrigger(RecalcTrigger,Trigger1Y)),NA())</f>
        <v>1.7756441045673199E-2</v>
      </c>
    </row>
    <row r="1246" spans="2:17" x14ac:dyDescent="0.2">
      <c r="B1246" s="39" t="s">
        <v>42</v>
      </c>
      <c r="D1246" s="42">
        <f>_xll.qlCalendarAdvance(Calendar,$D1245,B1246,"f",FALSE)</f>
        <v>48555</v>
      </c>
      <c r="E1246" s="139">
        <f>_xll.qlInterestRateIndexValueDate(IndexON,D1246)</f>
        <v>48555</v>
      </c>
      <c r="F1246" s="155">
        <f>IFERROR(_xll.qlIndexFixing(IndexON,D1246,TRUE,_xll.ohTrigger(RecalcTrigger,TriggerON)),NA())</f>
        <v>1.7248281773492025E-2</v>
      </c>
      <c r="H1246" s="42">
        <f>_xll.qlCalendarAdvance(Calendar,$H1245,B1246,"f",FALSE)</f>
        <v>48555</v>
      </c>
      <c r="I1246" s="139">
        <f>_xll.qlInterestRateIndexValueDate(Index1M,$H1246)</f>
        <v>48557</v>
      </c>
      <c r="J1246" s="144">
        <f>IFERROR(_xll.qlIndexFixing(Index1M,$H1246,TRUE,_xll.ohTrigger(RecalcTrigger,Trigger1M)),NA())</f>
        <v>1.7101989143322172E-2</v>
      </c>
      <c r="K1246" s="44">
        <f>IFERROR(_xll.qlIndexFixing(Index3M,H1246,TRUE,_xll.ohTrigger(RecalcTrigger,Trigger3M)),NA())</f>
        <v>1.7562272708828708E-2</v>
      </c>
      <c r="L1246" s="44">
        <f>IFERROR(_xll.qlIndexFixing(Index6M,$H1246,TRUE,_xll.ohTrigger(RecalcTrigger,Trigger6M)),NA())</f>
        <v>1.7598653551011881E-2</v>
      </c>
      <c r="M1246" s="145">
        <f>IFERROR(_xll.qlIndexFixing(Index1Y,$H1246,TRUE,_xll.ohTrigger(RecalcTrigger,Trigger1Y)),NA())</f>
        <v>1.7693806486290209E-2</v>
      </c>
      <c r="N1246" s="144">
        <f>IFERROR(_xll.qlIndexFixing(ONIndex1M,I1246,TRUE,_xll.ohTrigger(RecalcTrigger,Trigger1M)),NA())</f>
        <v>1.7102527686931879E-2</v>
      </c>
      <c r="O1246" s="44">
        <f>IFERROR(_xll.qlIndexFixing(ONIndex3M,I1246,TRUE,_xll.ohTrigger(RecalcTrigger,Trigger3M)),NA())</f>
        <v>1.7574692013289095E-2</v>
      </c>
      <c r="P1246" s="44">
        <f>IFERROR(_xll.qlIndexFixing(ONIndex6M,I1246,TRUE,_xll.ohTrigger(RecalcTrigger,Trigger6M)),NA())</f>
        <v>1.7636351666752148E-2</v>
      </c>
      <c r="Q1246" s="145">
        <f>IFERROR(_xll.qlIndexFixing(ONIndex1Y,I1246,TRUE,_xll.ohTrigger(RecalcTrigger,Trigger1Y)),NA())</f>
        <v>1.7748653915852231E-2</v>
      </c>
    </row>
    <row r="1247" spans="2:17" x14ac:dyDescent="0.2">
      <c r="B1247" s="39" t="s">
        <v>42</v>
      </c>
      <c r="D1247" s="42">
        <f>_xll.qlCalendarAdvance(Calendar,$D1246,B1247,"f",FALSE)</f>
        <v>48562</v>
      </c>
      <c r="E1247" s="139">
        <f>_xll.qlInterestRateIndexValueDate(IndexON,D1247)</f>
        <v>48562</v>
      </c>
      <c r="F1247" s="155">
        <f>IFERROR(_xll.qlIndexFixing(IndexON,D1247,TRUE,_xll.ohTrigger(RecalcTrigger,TriggerON)),NA())</f>
        <v>1.7241251955644188E-2</v>
      </c>
      <c r="H1247" s="42">
        <f>_xll.qlCalendarAdvance(Calendar,$H1246,B1247,"f",FALSE)</f>
        <v>48562</v>
      </c>
      <c r="I1247" s="139">
        <f>_xll.qlInterestRateIndexValueDate(Index1M,$H1247)</f>
        <v>48564</v>
      </c>
      <c r="J1247" s="144">
        <f>IFERROR(_xll.qlIndexFixing(Index1M,$H1247,TRUE,_xll.ohTrigger(RecalcTrigger,Trigger1M)),NA())</f>
        <v>1.7093965331177463E-2</v>
      </c>
      <c r="K1247" s="44">
        <f>IFERROR(_xll.qlIndexFixing(Index3M,H1247,TRUE,_xll.ohTrigger(RecalcTrigger,Trigger3M)),NA())</f>
        <v>1.7553447293496838E-2</v>
      </c>
      <c r="L1247" s="44">
        <f>IFERROR(_xll.qlIndexFixing(Index6M,$H1247,TRUE,_xll.ohTrigger(RecalcTrigger,Trigger6M)),NA())</f>
        <v>1.7589133521246494E-2</v>
      </c>
      <c r="M1247" s="145">
        <f>IFERROR(_xll.qlIndexFixing(Index1Y,$H1247,TRUE,_xll.ohTrigger(RecalcTrigger,Trigger1Y)),NA())</f>
        <v>1.7685113510667146E-2</v>
      </c>
      <c r="N1247" s="144">
        <f>IFERROR(_xll.qlIndexFixing(ONIndex1M,I1247,TRUE,_xll.ohTrigger(RecalcTrigger,Trigger1M)),NA())</f>
        <v>1.7094571226001776E-2</v>
      </c>
      <c r="O1247" s="44">
        <f>IFERROR(_xll.qlIndexFixing(ONIndex3M,I1247,TRUE,_xll.ohTrigger(RecalcTrigger,Trigger3M)),NA())</f>
        <v>1.7566092192913274E-2</v>
      </c>
      <c r="P1247" s="44">
        <f>IFERROR(_xll.qlIndexFixing(ONIndex6M,I1247,TRUE,_xll.ohTrigger(RecalcTrigger,Trigger6M)),NA())</f>
        <v>1.7627271880549245E-2</v>
      </c>
      <c r="Q1247" s="145">
        <f>IFERROR(_xll.qlIndexFixing(ONIndex1Y,I1247,TRUE,_xll.ohTrigger(RecalcTrigger,Trigger1Y)),NA())</f>
        <v>1.7740834607611333E-2</v>
      </c>
    </row>
    <row r="1248" spans="2:17" x14ac:dyDescent="0.2">
      <c r="B1248" s="39" t="s">
        <v>42</v>
      </c>
      <c r="D1248" s="42">
        <f>_xll.qlCalendarAdvance(Calendar,$D1247,B1248,"f",FALSE)</f>
        <v>48569</v>
      </c>
      <c r="E1248" s="139">
        <f>_xll.qlInterestRateIndexValueDate(IndexON,D1248)</f>
        <v>48569</v>
      </c>
      <c r="F1248" s="155">
        <f>IFERROR(_xll.qlIndexFixing(IndexON,D1248,TRUE,_xll.ohTrigger(RecalcTrigger,TriggerON)),NA())</f>
        <v>1.7234184109016226E-2</v>
      </c>
      <c r="H1248" s="42">
        <f>_xll.qlCalendarAdvance(Calendar,$H1247,B1248,"f",FALSE)</f>
        <v>48569</v>
      </c>
      <c r="I1248" s="139">
        <f>_xll.qlInterestRateIndexValueDate(Index1M,$H1248)</f>
        <v>48571</v>
      </c>
      <c r="J1248" s="144">
        <f>IFERROR(_xll.qlIndexFixing(Index1M,$H1248,TRUE,_xll.ohTrigger(RecalcTrigger,Trigger1M)),NA())</f>
        <v>1.7085907883610807E-2</v>
      </c>
      <c r="K1248" s="44">
        <f>IFERROR(_xll.qlIndexFixing(Index3M,H1248,TRUE,_xll.ohTrigger(RecalcTrigger,Trigger3M)),NA())</f>
        <v>1.7544589979295644E-2</v>
      </c>
      <c r="L1248" s="44">
        <f>IFERROR(_xll.qlIndexFixing(Index6M,$H1248,TRUE,_xll.ohTrigger(RecalcTrigger,Trigger6M)),NA())</f>
        <v>1.7579585609079223E-2</v>
      </c>
      <c r="M1248" s="145">
        <f>IFERROR(_xll.qlIndexFixing(Index1Y,$H1248,TRUE,_xll.ohTrigger(RecalcTrigger,Trigger1Y)),NA())</f>
        <v>1.7676393684049233E-2</v>
      </c>
      <c r="N1248" s="144">
        <f>IFERROR(_xll.qlIndexFixing(ONIndex1M,I1248,TRUE,_xll.ohTrigger(RecalcTrigger,Trigger1M)),NA())</f>
        <v>1.7086580707434962E-2</v>
      </c>
      <c r="O1248" s="44">
        <f>IFERROR(_xll.qlIndexFixing(ONIndex3M,I1248,TRUE,_xll.ohTrigger(RecalcTrigger,Trigger3M)),NA())</f>
        <v>1.7557458966139805E-2</v>
      </c>
      <c r="P1248" s="44">
        <f>IFERROR(_xll.qlIndexFixing(ONIndex6M,I1248,TRUE,_xll.ohTrigger(RecalcTrigger,Trigger6M)),NA())</f>
        <v>1.7618161072121552E-2</v>
      </c>
      <c r="Q1248" s="145">
        <f>IFERROR(_xll.qlIndexFixing(ONIndex1Y,I1248,TRUE,_xll.ohTrigger(RecalcTrigger,Trigger1Y)),NA())</f>
        <v>1.7732983337417352E-2</v>
      </c>
    </row>
    <row r="1249" spans="2:17" x14ac:dyDescent="0.2">
      <c r="B1249" s="39" t="s">
        <v>42</v>
      </c>
      <c r="D1249" s="42">
        <f>_xll.qlCalendarAdvance(Calendar,$D1248,B1249,"f",FALSE)</f>
        <v>48576</v>
      </c>
      <c r="E1249" s="139">
        <f>_xll.qlInterestRateIndexValueDate(IndexON,D1249)</f>
        <v>48576</v>
      </c>
      <c r="F1249" s="155">
        <f>IFERROR(_xll.qlIndexFixing(IndexON,D1249,TRUE,_xll.ohTrigger(RecalcTrigger,TriggerON)),NA())</f>
        <v>1.7227078484927105E-2</v>
      </c>
      <c r="H1249" s="42">
        <f>_xll.qlCalendarAdvance(Calendar,$H1248,B1249,"f",FALSE)</f>
        <v>48576</v>
      </c>
      <c r="I1249" s="139">
        <f>_xll.qlInterestRateIndexValueDate(Index1M,$H1249)</f>
        <v>48578</v>
      </c>
      <c r="J1249" s="144">
        <f>IFERROR(_xll.qlIndexFixing(Index1M,$H1249,TRUE,_xll.ohTrigger(RecalcTrigger,Trigger1M)),NA())</f>
        <v>1.7077817084782398E-2</v>
      </c>
      <c r="K1249" s="44">
        <f>IFERROR(_xll.qlIndexFixing(Index3M,H1249,TRUE,_xll.ohTrigger(RecalcTrigger,Trigger3M)),NA())</f>
        <v>1.7535701048738694E-2</v>
      </c>
      <c r="L1249" s="44">
        <f>IFERROR(_xll.qlIndexFixing(Index6M,$H1249,TRUE,_xll.ohTrigger(RecalcTrigger,Trigger6M)),NA())</f>
        <v>1.75700100875185E-2</v>
      </c>
      <c r="M1249" s="145">
        <f>IFERROR(_xll.qlIndexFixing(Index1Y,$H1249,TRUE,_xll.ohTrigger(RecalcTrigger,Trigger1Y)),NA())</f>
        <v>1.7667647227636616E-2</v>
      </c>
      <c r="N1249" s="144">
        <f>IFERROR(_xll.qlIndexFixing(ONIndex1M,I1249,TRUE,_xll.ohTrigger(RecalcTrigger,Trigger1M)),NA())</f>
        <v>1.7078556415004442E-2</v>
      </c>
      <c r="O1249" s="44">
        <f>IFERROR(_xll.qlIndexFixing(ONIndex3M,I1249,TRUE,_xll.ohTrigger(RecalcTrigger,Trigger3M)),NA())</f>
        <v>1.7548792613863995E-2</v>
      </c>
      <c r="P1249" s="44">
        <f>IFERROR(_xll.qlIndexFixing(ONIndex6M,I1249,TRUE,_xll.ohTrigger(RecalcTrigger,Trigger6M)),NA())</f>
        <v>1.760901951197269E-2</v>
      </c>
      <c r="Q1249" s="145">
        <f>IFERROR(_xll.qlIndexFixing(ONIndex1Y,I1249,TRUE,_xll.ohTrigger(RecalcTrigger,Trigger1Y)),NA())</f>
        <v>1.7725100321897003E-2</v>
      </c>
    </row>
    <row r="1250" spans="2:17" x14ac:dyDescent="0.2">
      <c r="B1250" s="39" t="s">
        <v>42</v>
      </c>
      <c r="D1250" s="42">
        <f>_xll.qlCalendarAdvance(Calendar,$D1249,B1250,"f",FALSE)</f>
        <v>48583</v>
      </c>
      <c r="E1250" s="139">
        <f>_xll.qlInterestRateIndexValueDate(IndexON,D1250)</f>
        <v>48583</v>
      </c>
      <c r="F1250" s="155">
        <f>IFERROR(_xll.qlIndexFixing(IndexON,D1250,TRUE,_xll.ohTrigger(RecalcTrigger,TriggerON)),NA())</f>
        <v>1.7219935335015535E-2</v>
      </c>
      <c r="H1250" s="42">
        <f>_xll.qlCalendarAdvance(Calendar,$H1249,B1250,"f",FALSE)</f>
        <v>48583</v>
      </c>
      <c r="I1250" s="139">
        <f>_xll.qlInterestRateIndexValueDate(Index1M,$H1250)</f>
        <v>48585</v>
      </c>
      <c r="J1250" s="144">
        <f>IFERROR(_xll.qlIndexFixing(Index1M,$H1250,TRUE,_xll.ohTrigger(RecalcTrigger,Trigger1M)),NA())</f>
        <v>1.7069693218844939E-2</v>
      </c>
      <c r="K1250" s="44">
        <f>IFERROR(_xll.qlIndexFixing(Index3M,H1250,TRUE,_xll.ohTrigger(RecalcTrigger,Trigger3M)),NA())</f>
        <v>1.7526780784334228E-2</v>
      </c>
      <c r="L1250" s="44">
        <f>IFERROR(_xll.qlIndexFixing(Index6M,$H1250,TRUE,_xll.ohTrigger(RecalcTrigger,Trigger6M)),NA())</f>
        <v>1.7560675369028365E-2</v>
      </c>
      <c r="M1250" s="145">
        <f>IFERROR(_xll.qlIndexFixing(Index1Y,$H1250,TRUE,_xll.ohTrigger(RecalcTrigger,Trigger1Y)),NA())</f>
        <v>1.7658874362623984E-2</v>
      </c>
      <c r="N1250" s="144">
        <f>IFERROR(_xll.qlIndexFixing(ONIndex1M,I1250,TRUE,_xll.ohTrigger(RecalcTrigger,Trigger1M)),NA())</f>
        <v>1.7070498632403286E-2</v>
      </c>
      <c r="O1250" s="44">
        <f>IFERROR(_xll.qlIndexFixing(ONIndex3M,I1250,TRUE,_xll.ohTrigger(RecalcTrigger,Trigger3M)),NA())</f>
        <v>1.7540093417380831E-2</v>
      </c>
      <c r="P1250" s="44">
        <f>IFERROR(_xll.qlIndexFixing(ONIndex6M,I1250,TRUE,_xll.ohTrigger(RecalcTrigger,Trigger6M)),NA())</f>
        <v>1.7599847470206598E-2</v>
      </c>
      <c r="Q1250" s="145">
        <f>IFERROR(_xll.qlIndexFixing(ONIndex1Y,I1250,TRUE,_xll.ohTrigger(RecalcTrigger,Trigger1Y)),NA())</f>
        <v>1.7717185777756939E-2</v>
      </c>
    </row>
    <row r="1251" spans="2:17" x14ac:dyDescent="0.2">
      <c r="B1251" s="39" t="s">
        <v>42</v>
      </c>
      <c r="D1251" s="42">
        <f>_xll.qlCalendarAdvance(Calendar,$D1250,B1251,"f",FALSE)</f>
        <v>48590</v>
      </c>
      <c r="E1251" s="139">
        <f>_xll.qlInterestRateIndexValueDate(IndexON,D1251)</f>
        <v>48590</v>
      </c>
      <c r="F1251" s="155">
        <f>IFERROR(_xll.qlIndexFixing(IndexON,D1251,TRUE,_xll.ohTrigger(RecalcTrigger,TriggerON)),NA())</f>
        <v>1.7212754910840289E-2</v>
      </c>
      <c r="H1251" s="42">
        <f>_xll.qlCalendarAdvance(Calendar,$H1250,B1251,"f",FALSE)</f>
        <v>48590</v>
      </c>
      <c r="I1251" s="139">
        <f>_xll.qlInterestRateIndexValueDate(Index1M,$H1251)</f>
        <v>48592</v>
      </c>
      <c r="J1251" s="144">
        <f>IFERROR(_xll.qlIndexFixing(Index1M,$H1251,TRUE,_xll.ohTrigger(RecalcTrigger,Trigger1M)),NA())</f>
        <v>1.7061536569956126E-2</v>
      </c>
      <c r="K1251" s="44">
        <f>IFERROR(_xll.qlIndexFixing(Index3M,H1251,TRUE,_xll.ohTrigger(RecalcTrigger,Trigger3M)),NA())</f>
        <v>1.7517829468588708E-2</v>
      </c>
      <c r="L1251" s="44">
        <f>IFERROR(_xll.qlIndexFixing(Index6M,$H1251,TRUE,_xll.ohTrigger(RecalcTrigger,Trigger6M)),NA())</f>
        <v>1.755104775500611E-2</v>
      </c>
      <c r="M1251" s="145">
        <f>IFERROR(_xll.qlIndexFixing(Index1Y,$H1251,TRUE,_xll.ohTrigger(RecalcTrigger,Trigger1Y)),NA())</f>
        <v>1.7650075310200537E-2</v>
      </c>
      <c r="N1251" s="144">
        <f>IFERROR(_xll.qlIndexFixing(ONIndex1M,I1251,TRUE,_xll.ohTrigger(RecalcTrigger,Trigger1M)),NA())</f>
        <v>1.706240764316469E-2</v>
      </c>
      <c r="O1251" s="44">
        <f>IFERROR(_xll.qlIndexFixing(ONIndex3M,I1251,TRUE,_xll.ohTrigger(RecalcTrigger,Trigger3M)),NA())</f>
        <v>1.7531361657745492E-2</v>
      </c>
      <c r="P1251" s="44">
        <f>IFERROR(_xll.qlIndexFixing(ONIndex6M,I1251,TRUE,_xll.ohTrigger(RecalcTrigger,Trigger6M)),NA())</f>
        <v>1.7590645216927214E-2</v>
      </c>
      <c r="Q1251" s="145">
        <f>IFERROR(_xll.qlIndexFixing(ONIndex1Y,I1251,TRUE,_xll.ohTrigger(RecalcTrigger,Trigger1Y)),NA())</f>
        <v>1.770923992154394E-2</v>
      </c>
    </row>
    <row r="1252" spans="2:17" x14ac:dyDescent="0.2">
      <c r="B1252" s="39" t="s">
        <v>42</v>
      </c>
      <c r="D1252" s="42">
        <f>_xll.qlCalendarAdvance(Calendar,$D1251,B1252,"f",FALSE)</f>
        <v>48597</v>
      </c>
      <c r="E1252" s="139">
        <f>_xll.qlInterestRateIndexValueDate(IndexON,D1252)</f>
        <v>48597</v>
      </c>
      <c r="F1252" s="155">
        <f>IFERROR(_xll.qlIndexFixing(IndexON,D1252,TRUE,_xll.ohTrigger(RecalcTrigger,TriggerON)),NA())</f>
        <v>1.7205537463720333E-2</v>
      </c>
      <c r="H1252" s="42">
        <f>_xll.qlCalendarAdvance(Calendar,$H1251,B1252,"f",FALSE)</f>
        <v>48597</v>
      </c>
      <c r="I1252" s="139">
        <f>_xll.qlInterestRateIndexValueDate(Index1M,$H1252)</f>
        <v>48599</v>
      </c>
      <c r="J1252" s="144">
        <f>IFERROR(_xll.qlIndexFixing(Index1M,$H1252,TRUE,_xll.ohTrigger(RecalcTrigger,Trigger1M)),NA())</f>
        <v>1.7053347422271159E-2</v>
      </c>
      <c r="K1252" s="44">
        <f>IFERROR(_xll.qlIndexFixing(Index3M,H1252,TRUE,_xll.ohTrigger(RecalcTrigger,Trigger3M)),NA())</f>
        <v>1.7508847384007709E-2</v>
      </c>
      <c r="L1252" s="44">
        <f>IFERROR(_xll.qlIndexFixing(Index6M,$H1252,TRUE,_xll.ohTrigger(RecalcTrigger,Trigger6M)),NA())</f>
        <v>1.7541393332139207E-2</v>
      </c>
      <c r="M1252" s="145">
        <f>IFERROR(_xll.qlIndexFixing(Index1Y,$H1252,TRUE,_xll.ohTrigger(RecalcTrigger,Trigger1Y)),NA())</f>
        <v>1.7641250291549348E-2</v>
      </c>
      <c r="N1252" s="144">
        <f>IFERROR(_xll.qlIndexFixing(ONIndex1M,I1252,TRUE,_xll.ohTrigger(RecalcTrigger,Trigger1M)),NA())</f>
        <v>1.7054283731061659E-2</v>
      </c>
      <c r="O1252" s="44">
        <f>IFERROR(_xll.qlIndexFixing(ONIndex3M,I1252,TRUE,_xll.ohTrigger(RecalcTrigger,Trigger3M)),NA())</f>
        <v>1.7522597615853286E-2</v>
      </c>
      <c r="P1252" s="44">
        <f>IFERROR(_xll.qlIndexFixing(ONIndex6M,I1252,TRUE,_xll.ohTrigger(RecalcTrigger,Trigger6M)),NA())</f>
        <v>1.7581413022478287E-2</v>
      </c>
      <c r="Q1252" s="145">
        <f>IFERROR(_xll.qlIndexFixing(ONIndex1Y,I1252,TRUE,_xll.ohTrigger(RecalcTrigger,Trigger1Y)),NA())</f>
        <v>1.7701262970124532E-2</v>
      </c>
    </row>
    <row r="1253" spans="2:17" x14ac:dyDescent="0.2">
      <c r="B1253" s="39" t="s">
        <v>42</v>
      </c>
      <c r="D1253" s="42">
        <f>_xll.qlCalendarAdvance(Calendar,$D1252,B1253,"f",FALSE)</f>
        <v>48604</v>
      </c>
      <c r="E1253" s="139">
        <f>_xll.qlInterestRateIndexValueDate(IndexON,D1253)</f>
        <v>48604</v>
      </c>
      <c r="F1253" s="155">
        <f>IFERROR(_xll.qlIndexFixing(IndexON,D1253,TRUE,_xll.ohTrigger(RecalcTrigger,TriggerON)),NA())</f>
        <v>1.7198283245214441E-2</v>
      </c>
      <c r="H1253" s="42">
        <f>_xll.qlCalendarAdvance(Calendar,$H1252,B1253,"f",FALSE)</f>
        <v>48604</v>
      </c>
      <c r="I1253" s="139">
        <f>_xll.qlInterestRateIndexValueDate(Index1M,$H1253)</f>
        <v>48606</v>
      </c>
      <c r="J1253" s="144">
        <f>IFERROR(_xll.qlIndexFixing(Index1M,$H1253,TRUE,_xll.ohTrigger(RecalcTrigger,Trigger1M)),NA())</f>
        <v>1.7045126059942739E-2</v>
      </c>
      <c r="K1253" s="44">
        <f>IFERROR(_xll.qlIndexFixing(Index3M,H1253,TRUE,_xll.ohTrigger(RecalcTrigger,Trigger3M)),NA())</f>
        <v>1.7499834813094139E-2</v>
      </c>
      <c r="L1253" s="44">
        <f>IFERROR(_xll.qlIndexFixing(Index6M,$H1253,TRUE,_xll.ohTrigger(RecalcTrigger,Trigger6M)),NA())</f>
        <v>1.7531712373404881E-2</v>
      </c>
      <c r="M1253" s="145">
        <f>IFERROR(_xll.qlIndexFixing(Index1Y,$H1253,TRUE,_xll.ohTrigger(RecalcTrigger,Trigger1Y)),NA())</f>
        <v>1.7632399527848227E-2</v>
      </c>
      <c r="N1253" s="144">
        <f>IFERROR(_xll.qlIndexFixing(ONIndex1M,I1253,TRUE,_xll.ohTrigger(RecalcTrigger,Trigger1M)),NA())</f>
        <v>1.7046127179707327E-2</v>
      </c>
      <c r="O1253" s="44">
        <f>IFERROR(_xll.qlIndexFixing(ONIndex3M,I1253,TRUE,_xll.ohTrigger(RecalcTrigger,Trigger3M)),NA())</f>
        <v>1.7513801572919263E-2</v>
      </c>
      <c r="P1253" s="44">
        <f>IFERROR(_xll.qlIndexFixing(ONIndex6M,I1253,TRUE,_xll.ohTrigger(RecalcTrigger,Trigger6M)),NA())</f>
        <v>1.7572151157123628E-2</v>
      </c>
      <c r="Q1253" s="145">
        <f>IFERROR(_xll.qlIndexFixing(ONIndex1Y,I1253,TRUE,_xll.ohTrigger(RecalcTrigger,Trigger1Y)),NA())</f>
        <v>1.7693255139805686E-2</v>
      </c>
    </row>
    <row r="1254" spans="2:17" x14ac:dyDescent="0.2">
      <c r="B1254" s="39" t="s">
        <v>42</v>
      </c>
      <c r="D1254" s="42">
        <f>_xll.qlCalendarAdvance(Calendar,$D1253,B1254,"f",FALSE)</f>
        <v>48611</v>
      </c>
      <c r="E1254" s="139">
        <f>_xll.qlInterestRateIndexValueDate(IndexON,D1254)</f>
        <v>48611</v>
      </c>
      <c r="F1254" s="155">
        <f>IFERROR(_xll.qlIndexFixing(IndexON,D1254,TRUE,_xll.ohTrigger(RecalcTrigger,TriggerON)),NA())</f>
        <v>1.7190992506881386E-2</v>
      </c>
      <c r="H1254" s="42">
        <f>_xll.qlCalendarAdvance(Calendar,$H1253,B1254,"f",FALSE)</f>
        <v>48611</v>
      </c>
      <c r="I1254" s="139">
        <f>_xll.qlInterestRateIndexValueDate(Index1M,$H1254)</f>
        <v>48613</v>
      </c>
      <c r="J1254" s="144">
        <f>IFERROR(_xll.qlIndexFixing(Index1M,$H1254,TRUE,_xll.ohTrigger(RecalcTrigger,Trigger1M)),NA())</f>
        <v>1.7037628507849636E-2</v>
      </c>
      <c r="K1254" s="44">
        <f>IFERROR(_xll.qlIndexFixing(Index3M,H1254,TRUE,_xll.ohTrigger(RecalcTrigger,Trigger3M)),NA())</f>
        <v>1.7491019200512679E-2</v>
      </c>
      <c r="L1254" s="44">
        <f>IFERROR(_xll.qlIndexFixing(Index6M,$H1254,TRUE,_xll.ohTrigger(RecalcTrigger,Trigger6M)),NA())</f>
        <v>1.7522005151776814E-2</v>
      </c>
      <c r="M1254" s="145">
        <f>IFERROR(_xll.qlIndexFixing(Index1Y,$H1254,TRUE,_xll.ohTrigger(RecalcTrigger,Trigger1Y)),NA())</f>
        <v>1.7623523240269084E-2</v>
      </c>
      <c r="N1254" s="144">
        <f>IFERROR(_xll.qlIndexFixing(ONIndex1M,I1254,TRUE,_xll.ohTrigger(RecalcTrigger,Trigger1M)),NA())</f>
        <v>1.7037938272874698E-2</v>
      </c>
      <c r="O1254" s="44">
        <f>IFERROR(_xll.qlIndexFixing(ONIndex3M,I1254,TRUE,_xll.ohTrigger(RecalcTrigger,Trigger3M)),NA())</f>
        <v>1.7504973810158475E-2</v>
      </c>
      <c r="P1254" s="44">
        <f>IFERROR(_xll.qlIndexFixing(ONIndex6M,I1254,TRUE,_xll.ohTrigger(RecalcTrigger,Trigger6M)),NA())</f>
        <v>1.7562859890887239E-2</v>
      </c>
      <c r="Q1254" s="145">
        <f>IFERROR(_xll.qlIndexFixing(ONIndex1Y,I1254,TRUE,_xll.ohTrigger(RecalcTrigger,Trigger1Y)),NA())</f>
        <v>1.7685216647453927E-2</v>
      </c>
    </row>
    <row r="1255" spans="2:17" x14ac:dyDescent="0.2">
      <c r="B1255" s="39" t="s">
        <v>42</v>
      </c>
      <c r="D1255" s="42">
        <f>_xll.qlCalendarAdvance(Calendar,$D1254,B1255,"f",FALSE)</f>
        <v>48618</v>
      </c>
      <c r="E1255" s="139">
        <f>_xll.qlInterestRateIndexValueDate(IndexON,D1255)</f>
        <v>48618</v>
      </c>
      <c r="F1255" s="155">
        <f>IFERROR(_xll.qlIndexFixing(IndexON,D1255,TRUE,_xll.ohTrigger(RecalcTrigger,TriggerON)),NA())</f>
        <v>1.7183665500120071E-2</v>
      </c>
      <c r="H1255" s="42">
        <f>_xll.qlCalendarAdvance(Calendar,$H1254,B1255,"f",FALSE)</f>
        <v>48618</v>
      </c>
      <c r="I1255" s="139">
        <f>_xll.qlInterestRateIndexValueDate(Index1M,$H1255)</f>
        <v>48620</v>
      </c>
      <c r="J1255" s="144">
        <f>IFERROR(_xll.qlIndexFixing(Index1M,$H1255,TRUE,_xll.ohTrigger(RecalcTrigger,Trigger1M)),NA())</f>
        <v>1.7029354088665523E-2</v>
      </c>
      <c r="K1255" s="44">
        <f>IFERROR(_xll.qlIndexFixing(Index3M,H1255,TRUE,_xll.ohTrigger(RecalcTrigger,Trigger3M)),NA())</f>
        <v>1.7481949028961323E-2</v>
      </c>
      <c r="L1255" s="44">
        <f>IFERROR(_xll.qlIndexFixing(Index6M,$H1255,TRUE,_xll.ohTrigger(RecalcTrigger,Trigger6M)),NA())</f>
        <v>1.7512271940223399E-2</v>
      </c>
      <c r="M1255" s="145">
        <f>IFERROR(_xll.qlIndexFixing(Index1Y,$H1255,TRUE,_xll.ohTrigger(RecalcTrigger,Trigger1Y)),NA())</f>
        <v>1.7614621649977905E-2</v>
      </c>
      <c r="N1255" s="144">
        <f>IFERROR(_xll.qlIndexFixing(ONIndex1M,I1255,TRUE,_xll.ohTrigger(RecalcTrigger,Trigger1M)),NA())</f>
        <v>1.7029717294176905E-2</v>
      </c>
      <c r="O1255" s="44">
        <f>IFERROR(_xll.qlIndexFixing(ONIndex3M,I1255,TRUE,_xll.ohTrigger(RecalcTrigger,Trigger3M)),NA())</f>
        <v>1.7496114608386293E-2</v>
      </c>
      <c r="P1255" s="44">
        <f>IFERROR(_xll.qlIndexFixing(ONIndex6M,I1255,TRUE,_xll.ohTrigger(RecalcTrigger,Trigger6M)),NA())</f>
        <v>1.7553539494272741E-2</v>
      </c>
      <c r="Q1255" s="145">
        <f>IFERROR(_xll.qlIndexFixing(ONIndex1Y,I1255,TRUE,_xll.ohTrigger(RecalcTrigger,Trigger1Y)),NA())</f>
        <v>1.7677147709616037E-2</v>
      </c>
    </row>
    <row r="1256" spans="2:17" x14ac:dyDescent="0.2">
      <c r="B1256" s="39" t="s">
        <v>42</v>
      </c>
      <c r="D1256" s="42">
        <f>_xll.qlCalendarAdvance(Calendar,$D1255,B1256,"f",FALSE)</f>
        <v>48625</v>
      </c>
      <c r="E1256" s="139">
        <f>_xll.qlInterestRateIndexValueDate(IndexON,D1256)</f>
        <v>48625</v>
      </c>
      <c r="F1256" s="155">
        <f>IFERROR(_xll.qlIndexFixing(IndexON,D1256,TRUE,_xll.ohTrigger(RecalcTrigger,TriggerON)),NA())</f>
        <v>1.7176302476489269E-2</v>
      </c>
      <c r="H1256" s="42">
        <f>_xll.qlCalendarAdvance(Calendar,$H1255,B1256,"f",FALSE)</f>
        <v>48625</v>
      </c>
      <c r="I1256" s="139">
        <f>_xll.qlInterestRateIndexValueDate(Index1M,$H1256)</f>
        <v>48627</v>
      </c>
      <c r="J1256" s="144">
        <f>IFERROR(_xll.qlIndexFixing(Index1M,$H1256,TRUE,_xll.ohTrigger(RecalcTrigger,Trigger1M)),NA())</f>
        <v>1.7021048231300778E-2</v>
      </c>
      <c r="K1256" s="44">
        <f>IFERROR(_xll.qlIndexFixing(Index3M,H1256,TRUE,_xll.ohTrigger(RecalcTrigger,Trigger3M)),NA())</f>
        <v>1.7472849199606563E-2</v>
      </c>
      <c r="L1256" s="44">
        <f>IFERROR(_xll.qlIndexFixing(Index6M,$H1256,TRUE,_xll.ohTrigger(RecalcTrigger,Trigger6M)),NA())</f>
        <v>1.7502513011709485E-2</v>
      </c>
      <c r="M1256" s="145">
        <f>IFERROR(_xll.qlIndexFixing(Index1Y,$H1256,TRUE,_xll.ohTrigger(RecalcTrigger,Trigger1Y)),NA())</f>
        <v>1.7605694978134332E-2</v>
      </c>
      <c r="N1256" s="144">
        <f>IFERROR(_xll.qlIndexFixing(ONIndex1M,I1256,TRUE,_xll.ohTrigger(RecalcTrigger,Trigger1M)),NA())</f>
        <v>1.7021464527227081E-2</v>
      </c>
      <c r="O1256" s="44">
        <f>IFERROR(_xll.qlIndexFixing(ONIndex3M,I1256,TRUE,_xll.ohTrigger(RecalcTrigger,Trigger3M)),NA())</f>
        <v>1.7487224248817768E-2</v>
      </c>
      <c r="P1256" s="44">
        <f>IFERROR(_xll.qlIndexFixing(ONIndex6M,I1256,TRUE,_xll.ohTrigger(RecalcTrigger,Trigger6M)),NA())</f>
        <v>1.7544190237384072E-2</v>
      </c>
      <c r="Q1256" s="145">
        <f>IFERROR(_xll.qlIndexFixing(ONIndex1Y,I1256,TRUE,_xll.ohTrigger(RecalcTrigger,Trigger1Y)),NA())</f>
        <v>1.7669048542918731E-2</v>
      </c>
    </row>
    <row r="1257" spans="2:17" x14ac:dyDescent="0.2">
      <c r="B1257" s="39" t="s">
        <v>42</v>
      </c>
      <c r="D1257" s="42">
        <f>_xll.qlCalendarAdvance(Calendar,$D1256,B1257,"f",FALSE)</f>
        <v>48632</v>
      </c>
      <c r="E1257" s="139">
        <f>_xll.qlInterestRateIndexValueDate(IndexON,D1257)</f>
        <v>48632</v>
      </c>
      <c r="F1257" s="155">
        <f>IFERROR(_xll.qlIndexFixing(IndexON,D1257,TRUE,_xll.ohTrigger(RecalcTrigger,TriggerON)),NA())</f>
        <v>1.7168903687467818E-2</v>
      </c>
      <c r="H1257" s="42">
        <f>_xll.qlCalendarAdvance(Calendar,$H1256,B1257,"f",FALSE)</f>
        <v>48632</v>
      </c>
      <c r="I1257" s="139">
        <f>_xll.qlInterestRateIndexValueDate(Index1M,$H1257)</f>
        <v>48634</v>
      </c>
      <c r="J1257" s="144">
        <f>IFERROR(_xll.qlIndexFixing(Index1M,$H1257,TRUE,_xll.ohTrigger(RecalcTrigger,Trigger1M)),NA())</f>
        <v>1.7012711219839587E-2</v>
      </c>
      <c r="K1257" s="44">
        <f>IFERROR(_xll.qlIndexFixing(Index3M,H1257,TRUE,_xll.ohTrigger(RecalcTrigger,Trigger3M)),NA())</f>
        <v>1.7463719994930751E-2</v>
      </c>
      <c r="L1257" s="44">
        <f>IFERROR(_xll.qlIndexFixing(Index6M,$H1257,TRUE,_xll.ohTrigger(RecalcTrigger,Trigger6M)),NA())</f>
        <v>1.7492728639195518E-2</v>
      </c>
      <c r="M1257" s="145">
        <f>IFERROR(_xll.qlIndexFixing(Index1Y,$H1257,TRUE,_xll.ohTrigger(RecalcTrigger,Trigger1Y)),NA())</f>
        <v>1.75967434458934E-2</v>
      </c>
      <c r="N1257" s="144">
        <f>IFERROR(_xll.qlIndexFixing(ONIndex1M,I1257,TRUE,_xll.ohTrigger(RecalcTrigger,Trigger1M)),NA())</f>
        <v>1.7013180255718297E-2</v>
      </c>
      <c r="O1257" s="44">
        <f>IFERROR(_xll.qlIndexFixing(ONIndex3M,I1257,TRUE,_xll.ohTrigger(RecalcTrigger,Trigger3M)),NA())</f>
        <v>1.7478303012588015E-2</v>
      </c>
      <c r="P1257" s="44">
        <f>IFERROR(_xll.qlIndexFixing(ONIndex6M,I1257,TRUE,_xll.ohTrigger(RecalcTrigger,Trigger6M)),NA())</f>
        <v>1.7534812390245236E-2</v>
      </c>
      <c r="Q1257" s="145">
        <f>IFERROR(_xll.qlIndexFixing(ONIndex1Y,I1257,TRUE,_xll.ohTrigger(RecalcTrigger,Trigger1Y)),NA())</f>
        <v>1.7660919363988725E-2</v>
      </c>
    </row>
    <row r="1258" spans="2:17" x14ac:dyDescent="0.2">
      <c r="B1258" s="39" t="s">
        <v>42</v>
      </c>
      <c r="D1258" s="42">
        <f>_xll.qlCalendarAdvance(Calendar,$D1257,B1258,"f",FALSE)</f>
        <v>48639</v>
      </c>
      <c r="E1258" s="139">
        <f>_xll.qlInterestRateIndexValueDate(IndexON,D1258)</f>
        <v>48639</v>
      </c>
      <c r="F1258" s="155">
        <f>IFERROR(_xll.qlIndexFixing(IndexON,D1258,TRUE,_xll.ohTrigger(RecalcTrigger,TriggerON)),NA())</f>
        <v>1.7161469384614492E-2</v>
      </c>
      <c r="H1258" s="42">
        <f>_xll.qlCalendarAdvance(Calendar,$H1257,B1258,"f",FALSE)</f>
        <v>48639</v>
      </c>
      <c r="I1258" s="139">
        <f>_xll.qlInterestRateIndexValueDate(Index1M,$H1258)</f>
        <v>48641</v>
      </c>
      <c r="J1258" s="144">
        <f>IFERROR(_xll.qlIndexFixing(Index1M,$H1258,TRUE,_xll.ohTrigger(RecalcTrigger,Trigger1M)),NA())</f>
        <v>1.7003545974043355E-2</v>
      </c>
      <c r="K1258" s="44">
        <f>IFERROR(_xll.qlIndexFixing(Index3M,H1258,TRUE,_xll.ohTrigger(RecalcTrigger,Trigger3M)),NA())</f>
        <v>1.7453849538694395E-2</v>
      </c>
      <c r="L1258" s="44">
        <f>IFERROR(_xll.qlIndexFixing(Index6M,$H1258,TRUE,_xll.ohTrigger(RecalcTrigger,Trigger6M)),NA())</f>
        <v>1.7481486573061318E-2</v>
      </c>
      <c r="M1258" s="145">
        <f>IFERROR(_xll.qlIndexFixing(Index1Y,$H1258,TRUE,_xll.ohTrigger(RecalcTrigger,Trigger1Y)),NA())</f>
        <v>1.7587767274402703E-2</v>
      </c>
      <c r="N1258" s="144">
        <f>IFERROR(_xll.qlIndexFixing(ONIndex1M,I1258,TRUE,_xll.ohTrigger(RecalcTrigger,Trigger1M)),NA())</f>
        <v>1.7004864763423555E-2</v>
      </c>
      <c r="O1258" s="44">
        <f>IFERROR(_xll.qlIndexFixing(ONIndex3M,I1258,TRUE,_xll.ohTrigger(RecalcTrigger,Trigger3M)),NA())</f>
        <v>1.7469351180672277E-2</v>
      </c>
      <c r="P1258" s="44">
        <f>IFERROR(_xll.qlIndexFixing(ONIndex6M,I1258,TRUE,_xll.ohTrigger(RecalcTrigger,Trigger6M)),NA())</f>
        <v>1.7525406223439788E-2</v>
      </c>
      <c r="Q1258" s="145">
        <f>IFERROR(_xll.qlIndexFixing(ONIndex1Y,I1258,TRUE,_xll.ohTrigger(RecalcTrigger,Trigger1Y)),NA())</f>
        <v>1.7652760389452737E-2</v>
      </c>
    </row>
    <row r="1259" spans="2:17" x14ac:dyDescent="0.2">
      <c r="B1259" s="39" t="s">
        <v>42</v>
      </c>
      <c r="D1259" s="42">
        <f>_xll.qlCalendarAdvance(Calendar,$D1258,B1259,"f",FALSE)</f>
        <v>48646</v>
      </c>
      <c r="E1259" s="139">
        <f>_xll.qlInterestRateIndexValueDate(IndexON,D1259)</f>
        <v>48646</v>
      </c>
      <c r="F1259" s="155">
        <f>IFERROR(_xll.qlIndexFixing(IndexON,D1259,TRUE,_xll.ohTrigger(RecalcTrigger,TriggerON)),NA())</f>
        <v>1.7153999819328192E-2</v>
      </c>
      <c r="H1259" s="42">
        <f>_xll.qlCalendarAdvance(Calendar,$H1258,B1259,"f",FALSE)</f>
        <v>48646</v>
      </c>
      <c r="I1259" s="139">
        <f>_xll.qlInterestRateIndexValueDate(Index1M,$H1259)</f>
        <v>48648</v>
      </c>
      <c r="J1259" s="144">
        <f>IFERROR(_xll.qlIndexFixing(Index1M,$H1259,TRUE,_xll.ohTrigger(RecalcTrigger,Trigger1M)),NA())</f>
        <v>1.6995137291078433E-2</v>
      </c>
      <c r="K1259" s="44">
        <f>IFERROR(_xll.qlIndexFixing(Index3M,H1259,TRUE,_xll.ohTrigger(RecalcTrigger,Trigger3M)),NA())</f>
        <v>1.7444655090376907E-2</v>
      </c>
      <c r="L1259" s="44">
        <f>IFERROR(_xll.qlIndexFixing(Index6M,$H1259,TRUE,_xll.ohTrigger(RecalcTrigger,Trigger6M)),NA())</f>
        <v>1.7471641352182342E-2</v>
      </c>
      <c r="M1259" s="145">
        <f>IFERROR(_xll.qlIndexFixing(Index1Y,$H1259,TRUE,_xll.ohTrigger(RecalcTrigger,Trigger1Y)),NA())</f>
        <v>1.7578766684804143E-2</v>
      </c>
      <c r="N1259" s="144">
        <f>IFERROR(_xll.qlIndexFixing(ONIndex1M,I1259,TRUE,_xll.ohTrigger(RecalcTrigger,Trigger1M)),NA())</f>
        <v>1.6996518333876054E-2</v>
      </c>
      <c r="O1259" s="44">
        <f>IFERROR(_xll.qlIndexFixing(ONIndex3M,I1259,TRUE,_xll.ohTrigger(RecalcTrigger,Trigger3M)),NA())</f>
        <v>1.7460369034205669E-2</v>
      </c>
      <c r="P1259" s="44">
        <f>IFERROR(_xll.qlIndexFixing(ONIndex6M,I1259,TRUE,_xll.ohTrigger(RecalcTrigger,Trigger6M)),NA())</f>
        <v>1.7515972006911795E-2</v>
      </c>
      <c r="Q1259" s="145">
        <f>IFERROR(_xll.qlIndexFixing(ONIndex1Y,I1259,TRUE,_xll.ohTrigger(RecalcTrigger,Trigger1Y)),NA())</f>
        <v>1.764457183601742E-2</v>
      </c>
    </row>
    <row r="1260" spans="2:17" x14ac:dyDescent="0.2">
      <c r="B1260" s="39" t="s">
        <v>42</v>
      </c>
      <c r="D1260" s="42">
        <f>_xll.qlCalendarAdvance(Calendar,$D1259,B1260,"f",FALSE)</f>
        <v>48653</v>
      </c>
      <c r="E1260" s="139">
        <f>_xll.qlInterestRateIndexValueDate(IndexON,D1260)</f>
        <v>48653</v>
      </c>
      <c r="F1260" s="155">
        <f>IFERROR(_xll.qlIndexFixing(IndexON,D1260,TRUE,_xll.ohTrigger(RecalcTrigger,TriggerON)),NA())</f>
        <v>1.7146495243167692E-2</v>
      </c>
      <c r="H1260" s="42">
        <f>_xll.qlCalendarAdvance(Calendar,$H1259,B1260,"f",FALSE)</f>
        <v>48653</v>
      </c>
      <c r="I1260" s="139">
        <f>_xll.qlInterestRateIndexValueDate(Index1M,$H1260)</f>
        <v>48655</v>
      </c>
      <c r="J1260" s="144">
        <f>IFERROR(_xll.qlIndexFixing(Index1M,$H1260,TRUE,_xll.ohTrigger(RecalcTrigger,Trigger1M)),NA())</f>
        <v>1.6986493337307416E-2</v>
      </c>
      <c r="K1260" s="44">
        <f>IFERROR(_xll.qlIndexFixing(Index3M,H1260,TRUE,_xll.ohTrigger(RecalcTrigger,Trigger3M)),NA())</f>
        <v>1.7435432171270214E-2</v>
      </c>
      <c r="L1260" s="44">
        <f>IFERROR(_xll.qlIndexFixing(Index6M,$H1260,TRUE,_xll.ohTrigger(RecalcTrigger,Trigger6M)),NA())</f>
        <v>1.7461771599045852E-2</v>
      </c>
      <c r="M1260" s="145">
        <f>IFERROR(_xll.qlIndexFixing(Index1Y,$H1260,TRUE,_xll.ohTrigger(RecalcTrigger,Trigger1Y)),NA())</f>
        <v>1.7569741898234362E-2</v>
      </c>
      <c r="N1260" s="144">
        <f>IFERROR(_xll.qlIndexFixing(ONIndex1M,I1260,TRUE,_xll.ohTrigger(RecalcTrigger,Trigger1M)),NA())</f>
        <v>1.6988141250848798E-2</v>
      </c>
      <c r="O1260" s="44">
        <f>IFERROR(_xll.qlIndexFixing(ONIndex3M,I1260,TRUE,_xll.ohTrigger(RecalcTrigger,Trigger3M)),NA())</f>
        <v>1.7451356854243372E-2</v>
      </c>
      <c r="P1260" s="44">
        <f>IFERROR(_xll.qlIndexFixing(ONIndex6M,I1260,TRUE,_xll.ohTrigger(RecalcTrigger,Trigger6M)),NA())</f>
        <v>1.7506510011005005E-2</v>
      </c>
      <c r="Q1260" s="145">
        <f>IFERROR(_xll.qlIndexFixing(ONIndex1Y,I1260,TRUE,_xll.ohTrigger(RecalcTrigger,Trigger1Y)),NA())</f>
        <v>1.7636353920229553E-2</v>
      </c>
    </row>
    <row r="1261" spans="2:17" x14ac:dyDescent="0.2">
      <c r="B1261" s="39" t="s">
        <v>42</v>
      </c>
      <c r="D1261" s="42">
        <f>_xll.qlCalendarAdvance(Calendar,$D1260,B1261,"f",FALSE)</f>
        <v>48660</v>
      </c>
      <c r="E1261" s="139">
        <f>_xll.qlInterestRateIndexValueDate(IndexON,D1261)</f>
        <v>48660</v>
      </c>
      <c r="F1261" s="155">
        <f>IFERROR(_xll.qlIndexFixing(IndexON,D1261,TRUE,_xll.ohTrigger(RecalcTrigger,TriggerON)),NA())</f>
        <v>1.713895590761183E-2</v>
      </c>
      <c r="H1261" s="42">
        <f>_xll.qlCalendarAdvance(Calendar,$H1260,B1261,"f",FALSE)</f>
        <v>48660</v>
      </c>
      <c r="I1261" s="139">
        <f>_xll.qlInterestRateIndexValueDate(Index1M,$H1261)</f>
        <v>48662</v>
      </c>
      <c r="J1261" s="144">
        <f>IFERROR(_xll.qlIndexFixing(Index1M,$H1261,TRUE,_xll.ohTrigger(RecalcTrigger,Trigger1M)),NA())</f>
        <v>1.6978229532570166E-2</v>
      </c>
      <c r="K1261" s="44">
        <f>IFERROR(_xll.qlIndexFixing(Index3M,H1261,TRUE,_xll.ohTrigger(RecalcTrigger,Trigger3M)),NA())</f>
        <v>1.742618106389528E-2</v>
      </c>
      <c r="L1261" s="44">
        <f>IFERROR(_xll.qlIndexFixing(Index6M,$H1261,TRUE,_xll.ohTrigger(RecalcTrigger,Trigger6M)),NA())</f>
        <v>1.7451877586669152E-2</v>
      </c>
      <c r="M1261" s="145">
        <f>IFERROR(_xll.qlIndexFixing(Index1Y,$H1261,TRUE,_xll.ohTrigger(RecalcTrigger,Trigger1Y)),NA())</f>
        <v>1.7560693135822775E-2</v>
      </c>
      <c r="N1261" s="144">
        <f>IFERROR(_xll.qlIndexFixing(ONIndex1M,I1261,TRUE,_xll.ohTrigger(RecalcTrigger,Trigger1M)),NA())</f>
        <v>1.6979733797874985E-2</v>
      </c>
      <c r="O1261" s="44">
        <f>IFERROR(_xll.qlIndexFixing(ONIndex3M,I1261,TRUE,_xll.ohTrigger(RecalcTrigger,Trigger3M)),NA())</f>
        <v>1.7442314922000435E-2</v>
      </c>
      <c r="P1261" s="44">
        <f>IFERROR(_xll.qlIndexFixing(ONIndex6M,I1261,TRUE,_xll.ohTrigger(RecalcTrigger,Trigger6M)),NA())</f>
        <v>1.7497020505903293E-2</v>
      </c>
      <c r="Q1261" s="145">
        <f>IFERROR(_xll.qlIndexFixing(ONIndex1Y,I1261,TRUE,_xll.ohTrigger(RecalcTrigger,Trigger1Y)),NA())</f>
        <v>1.7628106858715853E-2</v>
      </c>
    </row>
    <row r="1262" spans="2:17" x14ac:dyDescent="0.2">
      <c r="B1262" s="39" t="s">
        <v>42</v>
      </c>
      <c r="D1262" s="42">
        <f>_xll.qlCalendarAdvance(Calendar,$D1261,B1262,"f",FALSE)</f>
        <v>48667</v>
      </c>
      <c r="E1262" s="139">
        <f>_xll.qlInterestRateIndexValueDate(IndexON,D1262)</f>
        <v>48667</v>
      </c>
      <c r="F1262" s="155">
        <f>IFERROR(_xll.qlIndexFixing(IndexON,D1262,TRUE,_xll.ohTrigger(RecalcTrigger,TriggerON)),NA())</f>
        <v>1.7131382064059508E-2</v>
      </c>
      <c r="H1262" s="42">
        <f>_xll.qlCalendarAdvance(Calendar,$H1261,B1262,"f",FALSE)</f>
        <v>48667</v>
      </c>
      <c r="I1262" s="139">
        <f>_xll.qlInterestRateIndexValueDate(Index1M,$H1262)</f>
        <v>48669</v>
      </c>
      <c r="J1262" s="144">
        <f>IFERROR(_xll.qlIndexFixing(Index1M,$H1262,TRUE,_xll.ohTrigger(RecalcTrigger,Trigger1M)),NA())</f>
        <v>1.6970359716372226E-2</v>
      </c>
      <c r="K1262" s="44">
        <f>IFERROR(_xll.qlIndexFixing(Index3M,H1262,TRUE,_xll.ohTrigger(RecalcTrigger,Trigger3M)),NA())</f>
        <v>1.7417149342815953E-2</v>
      </c>
      <c r="L1262" s="44">
        <f>IFERROR(_xll.qlIndexFixing(Index6M,$H1262,TRUE,_xll.ohTrigger(RecalcTrigger,Trigger6M)),NA())</f>
        <v>1.7442845252588622E-2</v>
      </c>
      <c r="M1262" s="145">
        <f>IFERROR(_xll.qlIndexFixing(Index1Y,$H1262,TRUE,_xll.ohTrigger(RecalcTrigger,Trigger1Y)),NA())</f>
        <v>1.7551620618693104E-2</v>
      </c>
      <c r="N1262" s="144">
        <f>IFERROR(_xll.qlIndexFixing(ONIndex1M,I1262,TRUE,_xll.ohTrigger(RecalcTrigger,Trigger1M)),NA())</f>
        <v>1.6971296258727619E-2</v>
      </c>
      <c r="O1262" s="44">
        <f>IFERROR(_xll.qlIndexFixing(ONIndex3M,I1262,TRUE,_xll.ohTrigger(RecalcTrigger,Trigger3M)),NA())</f>
        <v>1.7433243518452102E-2</v>
      </c>
      <c r="P1262" s="44">
        <f>IFERROR(_xll.qlIndexFixing(ONIndex6M,I1262,TRUE,_xll.ohTrigger(RecalcTrigger,Trigger6M)),NA())</f>
        <v>1.7487503761870471E-2</v>
      </c>
      <c r="Q1262" s="145">
        <f>IFERROR(_xll.qlIndexFixing(ONIndex1Y,I1262,TRUE,_xll.ohTrigger(RecalcTrigger,Trigger1Y)),NA())</f>
        <v>1.7619830868182973E-2</v>
      </c>
    </row>
    <row r="1263" spans="2:17" x14ac:dyDescent="0.2">
      <c r="B1263" s="39" t="s">
        <v>42</v>
      </c>
      <c r="D1263" s="42">
        <f>_xll.qlCalendarAdvance(Calendar,$D1262,B1263,"f",FALSE)</f>
        <v>48674</v>
      </c>
      <c r="E1263" s="139">
        <f>_xll.qlInterestRateIndexValueDate(IndexON,D1263)</f>
        <v>48674</v>
      </c>
      <c r="F1263" s="155">
        <f>IFERROR(_xll.qlIndexFixing(IndexON,D1263,TRUE,_xll.ohTrigger(RecalcTrigger,TriggerON)),NA())</f>
        <v>1.7123773964149436E-2</v>
      </c>
      <c r="H1263" s="42">
        <f>_xll.qlCalendarAdvance(Calendar,$H1262,B1263,"f",FALSE)</f>
        <v>48674</v>
      </c>
      <c r="I1263" s="139">
        <f>_xll.qlInterestRateIndexValueDate(Index1M,$H1263)</f>
        <v>48676</v>
      </c>
      <c r="J1263" s="144">
        <f>IFERROR(_xll.qlIndexFixing(Index1M,$H1263,TRUE,_xll.ohTrigger(RecalcTrigger,Trigger1M)),NA())</f>
        <v>1.6961203144955361E-2</v>
      </c>
      <c r="K1263" s="44">
        <f>IFERROR(_xll.qlIndexFixing(Index3M,H1263,TRUE,_xll.ohTrigger(RecalcTrigger,Trigger3M)),NA())</f>
        <v>1.7407845075281942E-2</v>
      </c>
      <c r="L1263" s="44">
        <f>IFERROR(_xll.qlIndexFixing(Index6M,$H1263,TRUE,_xll.ohTrigger(RecalcTrigger,Trigger6M)),NA())</f>
        <v>1.7432909779947294E-2</v>
      </c>
      <c r="M1263" s="145">
        <f>IFERROR(_xll.qlIndexFixing(Index1Y,$H1263,TRUE,_xll.ohTrigger(RecalcTrigger,Trigger1Y)),NA())</f>
        <v>1.7541562370019494E-2</v>
      </c>
      <c r="N1263" s="144">
        <f>IFERROR(_xll.qlIndexFixing(ONIndex1M,I1263,TRUE,_xll.ohTrigger(RecalcTrigger,Trigger1M)),NA())</f>
        <v>1.6962828917179706E-2</v>
      </c>
      <c r="O1263" s="44">
        <f>IFERROR(_xll.qlIndexFixing(ONIndex3M,I1263,TRUE,_xll.ohTrigger(RecalcTrigger,Trigger3M)),NA())</f>
        <v>1.7424142924653552E-2</v>
      </c>
      <c r="P1263" s="44">
        <f>IFERROR(_xll.qlIndexFixing(ONIndex6M,I1263,TRUE,_xll.ohTrigger(RecalcTrigger,Trigger6M)),NA())</f>
        <v>1.7477960049090413E-2</v>
      </c>
      <c r="Q1263" s="145">
        <f>IFERROR(_xll.qlIndexFixing(ONIndex1Y,I1263,TRUE,_xll.ohTrigger(RecalcTrigger,Trigger1Y)),NA())</f>
        <v>1.7611526165257629E-2</v>
      </c>
    </row>
    <row r="1264" spans="2:17" x14ac:dyDescent="0.2">
      <c r="B1264" s="39" t="s">
        <v>42</v>
      </c>
      <c r="D1264" s="42">
        <f>_xll.qlCalendarAdvance(Calendar,$D1263,B1264,"f",FALSE)</f>
        <v>48681</v>
      </c>
      <c r="E1264" s="139">
        <f>_xll.qlInterestRateIndexValueDate(IndexON,D1264)</f>
        <v>48681</v>
      </c>
      <c r="F1264" s="155">
        <f>IFERROR(_xll.qlIndexFixing(IndexON,D1264,TRUE,_xll.ohTrigger(RecalcTrigger,TriggerON)),NA())</f>
        <v>1.7116131859280515E-2</v>
      </c>
      <c r="H1264" s="42">
        <f>_xll.qlCalendarAdvance(Calendar,$H1263,B1264,"f",FALSE)</f>
        <v>48681</v>
      </c>
      <c r="I1264" s="139">
        <f>_xll.qlInterestRateIndexValueDate(Index1M,$H1264)</f>
        <v>48683</v>
      </c>
      <c r="J1264" s="144">
        <f>IFERROR(_xll.qlIndexFixing(Index1M,$H1264,TRUE,_xll.ohTrigger(RecalcTrigger,Trigger1M)),NA())</f>
        <v>1.6952646175602271E-2</v>
      </c>
      <c r="K1264" s="44">
        <f>IFERROR(_xll.qlIndexFixing(Index3M,H1264,TRUE,_xll.ohTrigger(RecalcTrigger,Trigger3M)),NA())</f>
        <v>1.7398513447925392E-2</v>
      </c>
      <c r="L1264" s="44">
        <f>IFERROR(_xll.qlIndexFixing(Index6M,$H1264,TRUE,_xll.ohTrigger(RecalcTrigger,Trigger6M)),NA())</f>
        <v>1.7422950811171088E-2</v>
      </c>
      <c r="M1264" s="145">
        <f>IFERROR(_xll.qlIndexFixing(Index1Y,$H1264,TRUE,_xll.ohTrigger(RecalcTrigger,Trigger1Y)),NA())</f>
        <v>1.7533405204741774E-2</v>
      </c>
      <c r="N1264" s="144">
        <f>IFERROR(_xll.qlIndexFixing(ONIndex1M,I1264,TRUE,_xll.ohTrigger(RecalcTrigger,Trigger1M)),NA())</f>
        <v>1.6951899000128279E-2</v>
      </c>
      <c r="O1264" s="44">
        <f>IFERROR(_xll.qlIndexFixing(ONIndex3M,I1264,TRUE,_xll.ohTrigger(RecalcTrigger,Trigger3M)),NA())</f>
        <v>1.7412399721843386E-2</v>
      </c>
      <c r="P1264" s="44">
        <f>IFERROR(_xll.qlIndexFixing(ONIndex6M,I1264,TRUE,_xll.ohTrigger(RecalcTrigger,Trigger6M)),NA())</f>
        <v>1.7465650368615471E-2</v>
      </c>
      <c r="Q1264" s="145">
        <f>IFERROR(_xll.qlIndexFixing(ONIndex1Y,I1264,TRUE,_xll.ohTrigger(RecalcTrigger,Trigger1Y)),NA())</f>
        <v>1.7600806848943051E-2</v>
      </c>
    </row>
    <row r="1265" spans="2:17" x14ac:dyDescent="0.2">
      <c r="B1265" s="39" t="s">
        <v>42</v>
      </c>
      <c r="D1265" s="42">
        <f>_xll.qlCalendarAdvance(Calendar,$D1264,B1265,"f",FALSE)</f>
        <v>48688</v>
      </c>
      <c r="E1265" s="139">
        <f>_xll.qlInterestRateIndexValueDate(IndexON,D1265)</f>
        <v>48688</v>
      </c>
      <c r="F1265" s="155">
        <f>IFERROR(_xll.qlIndexFixing(IndexON,D1265,TRUE,_xll.ohTrigger(RecalcTrigger,TriggerON)),NA())</f>
        <v>1.7108456001011518E-2</v>
      </c>
      <c r="H1265" s="42">
        <f>_xll.qlCalendarAdvance(Calendar,$H1264,B1265,"f",FALSE)</f>
        <v>48688</v>
      </c>
      <c r="I1265" s="139">
        <f>_xll.qlInterestRateIndexValueDate(Index1M,$H1265)</f>
        <v>48690</v>
      </c>
      <c r="J1265" s="144">
        <f>IFERROR(_xll.qlIndexFixing(Index1M,$H1265,TRUE,_xll.ohTrigger(RecalcTrigger,Trigger1M)),NA())</f>
        <v>1.694406040141816E-2</v>
      </c>
      <c r="K1265" s="44">
        <f>IFERROR(_xll.qlIndexFixing(Index3M,H1265,TRUE,_xll.ohTrigger(RecalcTrigger,Trigger3M)),NA())</f>
        <v>1.738915474324209E-2</v>
      </c>
      <c r="L1265" s="44">
        <f>IFERROR(_xll.qlIndexFixing(Index6M,$H1265,TRUE,_xll.ohTrigger(RecalcTrigger,Trigger6M)),NA())</f>
        <v>1.7412968619215003E-2</v>
      </c>
      <c r="M1265" s="145">
        <f>IFERROR(_xll.qlIndexFixing(Index1Y,$H1265,TRUE,_xll.ohTrigger(RecalcTrigger,Trigger1Y)),NA())</f>
        <v>1.7524262750136018E-2</v>
      </c>
      <c r="N1265" s="144">
        <f>IFERROR(_xll.qlIndexFixing(ONIndex1M,I1265,TRUE,_xll.ohTrigger(RecalcTrigger,Trigger1M)),NA())</f>
        <v>1.6945805961015026E-2</v>
      </c>
      <c r="O1265" s="44">
        <f>IFERROR(_xll.qlIndexFixing(ONIndex3M,I1265,TRUE,_xll.ohTrigger(RecalcTrigger,Trigger3M)),NA())</f>
        <v>1.7405855290846262E-2</v>
      </c>
      <c r="P1265" s="44">
        <f>IFERROR(_xll.qlIndexFixing(ONIndex6M,I1265,TRUE,_xll.ohTrigger(RecalcTrigger,Trigger6M)),NA())</f>
        <v>1.7458792798183964E-2</v>
      </c>
      <c r="Q1265" s="145">
        <f>IFERROR(_xll.qlIndexFixing(ONIndex1Y,I1265,TRUE,_xll.ohTrigger(RecalcTrigger,Trigger1Y)),NA())</f>
        <v>1.7594831488576546E-2</v>
      </c>
    </row>
    <row r="1266" spans="2:17" x14ac:dyDescent="0.2">
      <c r="B1266" s="39" t="s">
        <v>42</v>
      </c>
      <c r="D1266" s="42">
        <f>_xll.qlCalendarAdvance(Calendar,$D1265,B1266,"f",FALSE)</f>
        <v>48695</v>
      </c>
      <c r="E1266" s="139">
        <f>_xll.qlInterestRateIndexValueDate(IndexON,D1266)</f>
        <v>48695</v>
      </c>
      <c r="F1266" s="155">
        <f>IFERROR(_xll.qlIndexFixing(IndexON,D1266,TRUE,_xll.ohTrigger(RecalcTrigger,TriggerON)),NA())</f>
        <v>1.7100746640901221E-2</v>
      </c>
      <c r="H1266" s="42">
        <f>_xll.qlCalendarAdvance(Calendar,$H1265,B1266,"f",FALSE)</f>
        <v>48695</v>
      </c>
      <c r="I1266" s="139">
        <f>_xll.qlInterestRateIndexValueDate(Index1M,$H1266)</f>
        <v>48697</v>
      </c>
      <c r="J1266" s="144">
        <f>IFERROR(_xll.qlIndexFixing(Index1M,$H1266,TRUE,_xll.ohTrigger(RecalcTrigger,Trigger1M)),NA())</f>
        <v>1.6935446106553231E-2</v>
      </c>
      <c r="K1266" s="44">
        <f>IFERROR(_xll.qlIndexFixing(Index3M,H1266,TRUE,_xll.ohTrigger(RecalcTrigger,Trigger3M)),NA())</f>
        <v>1.737976924372606E-2</v>
      </c>
      <c r="L1266" s="44">
        <f>IFERROR(_xll.qlIndexFixing(Index6M,$H1266,TRUE,_xll.ohTrigger(RecalcTrigger,Trigger6M)),NA())</f>
        <v>1.7402963477027474E-2</v>
      </c>
      <c r="M1266" s="145">
        <f>IFERROR(_xll.qlIndexFixing(Index1Y,$H1266,TRUE,_xll.ohTrigger(RecalcTrigger,Trigger1Y)),NA())</f>
        <v>1.7515097425243559E-2</v>
      </c>
      <c r="N1266" s="144">
        <f>IFERROR(_xll.qlIndexFixing(ONIndex1M,I1266,TRUE,_xll.ohTrigger(RecalcTrigger,Trigger1M)),NA())</f>
        <v>1.6937250913864332E-2</v>
      </c>
      <c r="O1266" s="44">
        <f>IFERROR(_xll.qlIndexFixing(ONIndex3M,I1266,TRUE,_xll.ohTrigger(RecalcTrigger,Trigger3M)),NA())</f>
        <v>1.7396668812788008E-2</v>
      </c>
      <c r="P1266" s="44">
        <f>IFERROR(_xll.qlIndexFixing(ONIndex6M,I1266,TRUE,_xll.ohTrigger(RecalcTrigger,Trigger6M)),NA())</f>
        <v>1.7449169800585196E-2</v>
      </c>
      <c r="Q1266" s="145">
        <f>IFERROR(_xll.qlIndexFixing(ONIndex1Y,I1266,TRUE,_xll.ohTrigger(RecalcTrigger,Trigger1Y)),NA())</f>
        <v>1.7586441948074238E-2</v>
      </c>
    </row>
    <row r="1267" spans="2:17" x14ac:dyDescent="0.2">
      <c r="B1267" s="39" t="s">
        <v>42</v>
      </c>
      <c r="D1267" s="42">
        <f>_xll.qlCalendarAdvance(Calendar,$D1266,B1267,"f",FALSE)</f>
        <v>48702</v>
      </c>
      <c r="E1267" s="139">
        <f>_xll.qlInterestRateIndexValueDate(IndexON,D1267)</f>
        <v>48702</v>
      </c>
      <c r="F1267" s="155">
        <f>IFERROR(_xll.qlIndexFixing(IndexON,D1267,TRUE,_xll.ohTrigger(RecalcTrigger,TriggerON)),NA())</f>
        <v>1.7093004030268588E-2</v>
      </c>
      <c r="H1267" s="42">
        <f>_xll.qlCalendarAdvance(Calendar,$H1266,B1267,"f",FALSE)</f>
        <v>48702</v>
      </c>
      <c r="I1267" s="139">
        <f>_xll.qlInterestRateIndexValueDate(Index1M,$H1267)</f>
        <v>48704</v>
      </c>
      <c r="J1267" s="144">
        <f>IFERROR(_xll.qlIndexFixing(Index1M,$H1267,TRUE,_xll.ohTrigger(RecalcTrigger,Trigger1M)),NA())</f>
        <v>1.69268035751452E-2</v>
      </c>
      <c r="K1267" s="44">
        <f>IFERROR(_xll.qlIndexFixing(Index3M,H1267,TRUE,_xll.ohTrigger(RecalcTrigger,Trigger3M)),NA())</f>
        <v>1.7370098286822479E-2</v>
      </c>
      <c r="L1267" s="44">
        <f>IFERROR(_xll.qlIndexFixing(Index6M,$H1267,TRUE,_xll.ohTrigger(RecalcTrigger,Trigger6M)),NA())</f>
        <v>1.7392019356714097E-2</v>
      </c>
      <c r="M1267" s="145">
        <f>IFERROR(_xll.qlIndexFixing(Index1Y,$H1267,TRUE,_xll.ohTrigger(RecalcTrigger,Trigger1Y)),NA())</f>
        <v>1.7505909451155266E-2</v>
      </c>
      <c r="N1267" s="144">
        <f>IFERROR(_xll.qlIndexFixing(ONIndex1M,I1267,TRUE,_xll.ohTrigger(RecalcTrigger,Trigger1M)),NA())</f>
        <v>1.6928667198845559E-2</v>
      </c>
      <c r="O1267" s="44">
        <f>IFERROR(_xll.qlIndexFixing(ONIndex3M,I1267,TRUE,_xll.ohTrigger(RecalcTrigger,Trigger3M)),NA())</f>
        <v>1.7387454268940061E-2</v>
      </c>
      <c r="P1267" s="44">
        <f>IFERROR(_xll.qlIndexFixing(ONIndex6M,I1267,TRUE,_xll.ohTrigger(RecalcTrigger,Trigger6M)),NA())</f>
        <v>1.7439520915134565E-2</v>
      </c>
      <c r="Q1267" s="145">
        <f>IFERROR(_xll.qlIndexFixing(ONIndex1Y,I1267,TRUE,_xll.ohTrigger(RecalcTrigger,Trigger1Y)),NA())</f>
        <v>1.7578024561686334E-2</v>
      </c>
    </row>
    <row r="1268" spans="2:17" x14ac:dyDescent="0.2">
      <c r="B1268" s="39" t="s">
        <v>42</v>
      </c>
      <c r="D1268" s="42">
        <f>_xll.qlCalendarAdvance(Calendar,$D1267,B1268,"f",FALSE)</f>
        <v>48709</v>
      </c>
      <c r="E1268" s="139">
        <f>_xll.qlInterestRateIndexValueDate(IndexON,D1268)</f>
        <v>48709</v>
      </c>
      <c r="F1268" s="155">
        <f>IFERROR(_xll.qlIndexFixing(IndexON,D1268,TRUE,_xll.ohTrigger(RecalcTrigger,TriggerON)),NA())</f>
        <v>1.7085228420672394E-2</v>
      </c>
      <c r="H1268" s="42">
        <f>_xll.qlCalendarAdvance(Calendar,$H1267,B1268,"f",FALSE)</f>
        <v>48709</v>
      </c>
      <c r="I1268" s="139">
        <f>_xll.qlInterestRateIndexValueDate(Index1M,$H1268)</f>
        <v>48711</v>
      </c>
      <c r="J1268" s="144">
        <f>IFERROR(_xll.qlIndexFixing(Index1M,$H1268,TRUE,_xll.ohTrigger(RecalcTrigger,Trigger1M)),NA())</f>
        <v>1.6918133091341769E-2</v>
      </c>
      <c r="K1268" s="44">
        <f>IFERROR(_xll.qlIndexFixing(Index3M,H1268,TRUE,_xll.ohTrigger(RecalcTrigger,Trigger3M)),NA())</f>
        <v>1.7360657771935264E-2</v>
      </c>
      <c r="L1268" s="44">
        <f>IFERROR(_xll.qlIndexFixing(Index6M,$H1268,TRUE,_xll.ohTrigger(RecalcTrigger,Trigger6M)),NA())</f>
        <v>1.7381963173735287E-2</v>
      </c>
      <c r="M1268" s="145">
        <f>IFERROR(_xll.qlIndexFixing(Index1Y,$H1268,TRUE,_xll.ohTrigger(RecalcTrigger,Trigger1Y)),NA())</f>
        <v>1.749669904895719E-2</v>
      </c>
      <c r="N1268" s="144">
        <f>IFERROR(_xll.qlIndexFixing(ONIndex1M,I1268,TRUE,_xll.ohTrigger(RecalcTrigger,Trigger1M)),NA())</f>
        <v>1.692005509957184E-2</v>
      </c>
      <c r="O1268" s="44">
        <f>IFERROR(_xll.qlIndexFixing(ONIndex3M,I1268,TRUE,_xll.ohTrigger(RecalcTrigger,Trigger3M)),NA())</f>
        <v>1.7378211940357602E-2</v>
      </c>
      <c r="P1268" s="44">
        <f>IFERROR(_xll.qlIndexFixing(ONIndex6M,I1268,TRUE,_xll.ohTrigger(RecalcTrigger,Trigger6M)),NA())</f>
        <v>1.7429846412095884E-2</v>
      </c>
      <c r="Q1268" s="145">
        <f>IFERROR(_xll.qlIndexFixing(ONIndex1Y,I1268,TRUE,_xll.ohTrigger(RecalcTrigger,Trigger1Y)),NA())</f>
        <v>1.7569579546039549E-2</v>
      </c>
    </row>
    <row r="1269" spans="2:17" x14ac:dyDescent="0.2">
      <c r="B1269" s="39" t="s">
        <v>42</v>
      </c>
      <c r="D1269" s="42">
        <f>_xll.qlCalendarAdvance(Calendar,$D1268,B1269,"f",FALSE)</f>
        <v>48716</v>
      </c>
      <c r="E1269" s="139">
        <f>_xll.qlInterestRateIndexValueDate(IndexON,D1269)</f>
        <v>48716</v>
      </c>
      <c r="F1269" s="155">
        <f>IFERROR(_xll.qlIndexFixing(IndexON,D1269,TRUE,_xll.ohTrigger(RecalcTrigger,TriggerON)),NA())</f>
        <v>1.7077420063671411E-2</v>
      </c>
      <c r="H1269" s="42">
        <f>_xll.qlCalendarAdvance(Calendar,$H1268,B1269,"f",FALSE)</f>
        <v>48716</v>
      </c>
      <c r="I1269" s="139">
        <f>_xll.qlInterestRateIndexValueDate(Index1M,$H1269)</f>
        <v>48718</v>
      </c>
      <c r="J1269" s="144">
        <f>IFERROR(_xll.qlIndexFixing(Index1M,$H1269,TRUE,_xll.ohTrigger(RecalcTrigger,Trigger1M)),NA())</f>
        <v>1.6909434939293144E-2</v>
      </c>
      <c r="K1269" s="44">
        <f>IFERROR(_xll.qlIndexFixing(Index3M,H1269,TRUE,_xll.ohTrigger(RecalcTrigger,Trigger3M)),NA())</f>
        <v>1.7351191328859754E-2</v>
      </c>
      <c r="L1269" s="44">
        <f>IFERROR(_xll.qlIndexFixing(Index6M,$H1269,TRUE,_xll.ohTrigger(RecalcTrigger,Trigger6M)),NA())</f>
        <v>1.7371884915481969E-2</v>
      </c>
      <c r="M1269" s="145">
        <f>IFERROR(_xll.qlIndexFixing(Index1Y,$H1269,TRUE,_xll.ohTrigger(RecalcTrigger,Trigger1Y)),NA())</f>
        <v>1.7487466439727286E-2</v>
      </c>
      <c r="N1269" s="144">
        <f>IFERROR(_xll.qlIndexFixing(ONIndex1M,I1269,TRUE,_xll.ohTrigger(RecalcTrigger,Trigger1M)),NA())</f>
        <v>1.6911414899976052E-2</v>
      </c>
      <c r="O1269" s="44">
        <f>IFERROR(_xll.qlIndexFixing(ONIndex3M,I1269,TRUE,_xll.ohTrigger(RecalcTrigger,Trigger3M)),NA())</f>
        <v>1.7368942107935936E-2</v>
      </c>
      <c r="P1269" s="44">
        <f>IFERROR(_xll.qlIndexFixing(ONIndex6M,I1269,TRUE,_xll.ohTrigger(RecalcTrigger,Trigger6M)),NA())</f>
        <v>1.7420146561493155E-2</v>
      </c>
      <c r="Q1269" s="145">
        <f>IFERROR(_xll.qlIndexFixing(ONIndex1Y,I1269,TRUE,_xll.ohTrigger(RecalcTrigger,Trigger1Y)),NA())</f>
        <v>1.7561107117760599E-2</v>
      </c>
    </row>
    <row r="1270" spans="2:17" x14ac:dyDescent="0.2">
      <c r="B1270" s="39" t="s">
        <v>42</v>
      </c>
      <c r="D1270" s="42">
        <f>_xll.qlCalendarAdvance(Calendar,$D1269,B1270,"f",FALSE)</f>
        <v>48723</v>
      </c>
      <c r="E1270" s="139">
        <f>_xll.qlInterestRateIndexValueDate(IndexON,D1270)</f>
        <v>48723</v>
      </c>
      <c r="F1270" s="155">
        <f>IFERROR(_xll.qlIndexFixing(IndexON,D1270,TRUE,_xll.ohTrigger(RecalcTrigger,TriggerON)),NA())</f>
        <v>1.7069579210744479E-2</v>
      </c>
      <c r="H1270" s="42">
        <f>_xll.qlCalendarAdvance(Calendar,$H1269,B1270,"f",FALSE)</f>
        <v>48723</v>
      </c>
      <c r="I1270" s="139">
        <f>_xll.qlInterestRateIndexValueDate(Index1M,$H1270)</f>
        <v>48725</v>
      </c>
      <c r="J1270" s="144">
        <f>IFERROR(_xll.qlIndexFixing(Index1M,$H1270,TRUE,_xll.ohTrigger(RecalcTrigger,Trigger1M)),NA())</f>
        <v>1.6900709403137038E-2</v>
      </c>
      <c r="K1270" s="44">
        <f>IFERROR(_xll.qlIndexFixing(Index3M,H1270,TRUE,_xll.ohTrigger(RecalcTrigger,Trigger3M)),NA())</f>
        <v>1.734169924009606E-2</v>
      </c>
      <c r="L1270" s="44">
        <f>IFERROR(_xll.qlIndexFixing(Index6M,$H1270,TRUE,_xll.ohTrigger(RecalcTrigger,Trigger6M)),NA())</f>
        <v>1.7361784854930187E-2</v>
      </c>
      <c r="M1270" s="145">
        <f>IFERROR(_xll.qlIndexFixing(Index1Y,$H1270,TRUE,_xll.ohTrigger(RecalcTrigger,Trigger1Y)),NA())</f>
        <v>1.747821184453803E-2</v>
      </c>
      <c r="N1270" s="144">
        <f>IFERROR(_xll.qlIndexFixing(ONIndex1M,I1270,TRUE,_xll.ohTrigger(RecalcTrigger,Trigger1M)),NA())</f>
        <v>1.6902746883431519E-2</v>
      </c>
      <c r="O1270" s="44">
        <f>IFERROR(_xll.qlIndexFixing(ONIndex3M,I1270,TRUE,_xll.ohTrigger(RecalcTrigger,Trigger3M)),NA())</f>
        <v>1.7359645052970052E-2</v>
      </c>
      <c r="P1270" s="44">
        <f>IFERROR(_xll.qlIndexFixing(ONIndex6M,I1270,TRUE,_xll.ohTrigger(RecalcTrigger,Trigger6M)),NA())</f>
        <v>1.7410421633909934E-2</v>
      </c>
      <c r="Q1270" s="145">
        <f>IFERROR(_xll.qlIndexFixing(ONIndex1Y,I1270,TRUE,_xll.ohTrigger(RecalcTrigger,Trigger1Y)),NA())</f>
        <v>1.7552607493556138E-2</v>
      </c>
    </row>
    <row r="1271" spans="2:17" x14ac:dyDescent="0.2">
      <c r="B1271" s="39" t="s">
        <v>42</v>
      </c>
      <c r="D1271" s="42">
        <f>_xll.qlCalendarAdvance(Calendar,$D1270,B1271,"f",FALSE)</f>
        <v>48730</v>
      </c>
      <c r="E1271" s="139">
        <f>_xll.qlInterestRateIndexValueDate(IndexON,D1271)</f>
        <v>48730</v>
      </c>
      <c r="F1271" s="155">
        <f>IFERROR(_xll.qlIndexFixing(IndexON,D1271,TRUE,_xll.ohTrigger(RecalcTrigger,TriggerON)),NA())</f>
        <v>1.7061706113290498E-2</v>
      </c>
      <c r="H1271" s="42">
        <f>_xll.qlCalendarAdvance(Calendar,$H1270,B1271,"f",FALSE)</f>
        <v>48730</v>
      </c>
      <c r="I1271" s="139">
        <f>_xll.qlInterestRateIndexValueDate(Index1M,$H1271)</f>
        <v>48732</v>
      </c>
      <c r="J1271" s="144">
        <f>IFERROR(_xll.qlIndexFixing(Index1M,$H1271,TRUE,_xll.ohTrigger(RecalcTrigger,Trigger1M)),NA())</f>
        <v>1.6891956767021155E-2</v>
      </c>
      <c r="K1271" s="44">
        <f>IFERROR(_xll.qlIndexFixing(Index3M,H1271,TRUE,_xll.ohTrigger(RecalcTrigger,Trigger3M)),NA())</f>
        <v>1.7332181788143428E-2</v>
      </c>
      <c r="L1271" s="44">
        <f>IFERROR(_xll.qlIndexFixing(Index6M,$H1271,TRUE,_xll.ohTrigger(RecalcTrigger,Trigger6M)),NA())</f>
        <v>1.7352603065529233E-2</v>
      </c>
      <c r="M1271" s="145">
        <f>IFERROR(_xll.qlIndexFixing(Index1Y,$H1271,TRUE,_xll.ohTrigger(RecalcTrigger,Trigger1Y)),NA())</f>
        <v>1.7468935484454665E-2</v>
      </c>
      <c r="N1271" s="144">
        <f>IFERROR(_xll.qlIndexFixing(ONIndex1M,I1271,TRUE,_xll.ohTrigger(RecalcTrigger,Trigger1M)),NA())</f>
        <v>1.6894051333711246E-2</v>
      </c>
      <c r="O1271" s="44">
        <f>IFERROR(_xll.qlIndexFixing(ONIndex3M,I1271,TRUE,_xll.ohTrigger(RecalcTrigger,Trigger3M)),NA())</f>
        <v>1.7350321056355256E-2</v>
      </c>
      <c r="P1271" s="44">
        <f>IFERROR(_xll.qlIndexFixing(ONIndex6M,I1271,TRUE,_xll.ohTrigger(RecalcTrigger,Trigger6M)),NA())</f>
        <v>1.7400671899290288E-2</v>
      </c>
      <c r="Q1271" s="145">
        <f>IFERROR(_xll.qlIndexFixing(ONIndex1Y,I1271,TRUE,_xll.ohTrigger(RecalcTrigger,Trigger1Y)),NA())</f>
        <v>1.7544080889813074E-2</v>
      </c>
    </row>
    <row r="1272" spans="2:17" x14ac:dyDescent="0.2">
      <c r="B1272" s="39" t="s">
        <v>42</v>
      </c>
      <c r="D1272" s="42">
        <f>_xll.qlCalendarAdvance(Calendar,$D1271,B1272,"f",FALSE)</f>
        <v>48737</v>
      </c>
      <c r="E1272" s="139">
        <f>_xll.qlInterestRateIndexValueDate(IndexON,D1272)</f>
        <v>48737</v>
      </c>
      <c r="F1272" s="155">
        <f>IFERROR(_xll.qlIndexFixing(IndexON,D1272,TRUE,_xll.ohTrigger(RecalcTrigger,TriggerON)),NA())</f>
        <v>1.7053801023028115E-2</v>
      </c>
      <c r="H1272" s="42">
        <f>_xll.qlCalendarAdvance(Calendar,$H1271,B1272,"f",FALSE)</f>
        <v>48737</v>
      </c>
      <c r="I1272" s="139">
        <f>_xll.qlInterestRateIndexValueDate(Index1M,$H1272)</f>
        <v>48739</v>
      </c>
      <c r="J1272" s="144">
        <f>IFERROR(_xll.qlIndexFixing(Index1M,$H1272,TRUE,_xll.ohTrigger(RecalcTrigger,Trigger1M)),NA())</f>
        <v>1.6883177315085707E-2</v>
      </c>
      <c r="K1272" s="44">
        <f>IFERROR(_xll.qlIndexFixing(Index3M,H1272,TRUE,_xll.ohTrigger(RecalcTrigger,Trigger3M)),NA())</f>
        <v>1.732263925549762E-2</v>
      </c>
      <c r="L1272" s="44">
        <f>IFERROR(_xll.qlIndexFixing(Index6M,$H1272,TRUE,_xll.ohTrigger(RecalcTrigger,Trigger6M)),NA())</f>
        <v>1.7342465953630044E-2</v>
      </c>
      <c r="M1272" s="145">
        <f>IFERROR(_xll.qlIndexFixing(Index1Y,$H1272,TRUE,_xll.ohTrigger(RecalcTrigger,Trigger1Y)),NA())</f>
        <v>1.7459637580535436E-2</v>
      </c>
      <c r="N1272" s="144">
        <f>IFERROR(_xll.qlIndexFixing(ONIndex1M,I1272,TRUE,_xll.ohTrigger(RecalcTrigger,Trigger1M)),NA())</f>
        <v>1.688532853458824E-2</v>
      </c>
      <c r="O1272" s="44">
        <f>IFERROR(_xll.qlIndexFixing(ONIndex3M,I1272,TRUE,_xll.ohTrigger(RecalcTrigger,Trigger3M)),NA())</f>
        <v>1.7340970399386535E-2</v>
      </c>
      <c r="P1272" s="44">
        <f>IFERROR(_xll.qlIndexFixing(ONIndex6M,I1272,TRUE,_xll.ohTrigger(RecalcTrigger,Trigger6M)),NA())</f>
        <v>1.7390897627977964E-2</v>
      </c>
      <c r="Q1272" s="145">
        <f>IFERROR(_xll.qlIndexFixing(ONIndex1Y,I1272,TRUE,_xll.ohTrigger(RecalcTrigger,Trigger1Y)),NA())</f>
        <v>1.7535527523477867E-2</v>
      </c>
    </row>
    <row r="1273" spans="2:17" x14ac:dyDescent="0.2">
      <c r="B1273" s="39" t="s">
        <v>42</v>
      </c>
      <c r="D1273" s="42">
        <f>_xll.qlCalendarAdvance(Calendar,$D1272,B1273,"f",FALSE)</f>
        <v>48744</v>
      </c>
      <c r="E1273" s="139">
        <f>_xll.qlInterestRateIndexValueDate(IndexON,D1273)</f>
        <v>48744</v>
      </c>
      <c r="F1273" s="155">
        <f>IFERROR(_xll.qlIndexFixing(IndexON,D1273,TRUE,_xll.ohTrigger(RecalcTrigger,TriggerON)),NA())</f>
        <v>1.7045864191196358E-2</v>
      </c>
      <c r="H1273" s="42">
        <f>_xll.qlCalendarAdvance(Calendar,$H1272,B1273,"f",FALSE)</f>
        <v>48744</v>
      </c>
      <c r="I1273" s="139">
        <f>_xll.qlInterestRateIndexValueDate(Index1M,$H1273)</f>
        <v>48746</v>
      </c>
      <c r="J1273" s="144">
        <f>IFERROR(_xll.qlIndexFixing(Index1M,$H1273,TRUE,_xll.ohTrigger(RecalcTrigger,Trigger1M)),NA())</f>
        <v>1.6874371331475901E-2</v>
      </c>
      <c r="K1273" s="44">
        <f>IFERROR(_xll.qlIndexFixing(Index3M,H1273,TRUE,_xll.ohTrigger(RecalcTrigger,Trigger3M)),NA())</f>
        <v>1.731307192465267E-2</v>
      </c>
      <c r="L1273" s="44">
        <f>IFERROR(_xll.qlIndexFixing(Index6M,$H1273,TRUE,_xll.ohTrigger(RecalcTrigger,Trigger6M)),NA())</f>
        <v>1.7332307802013561E-2</v>
      </c>
      <c r="M1273" s="145">
        <f>IFERROR(_xll.qlIndexFixing(Index1Y,$H1273,TRUE,_xll.ohTrigger(RecalcTrigger,Trigger1Y)),NA())</f>
        <v>1.7450318353832445E-2</v>
      </c>
      <c r="N1273" s="144">
        <f>IFERROR(_xll.qlIndexFixing(ONIndex1M,I1273,TRUE,_xll.ohTrigger(RecalcTrigger,Trigger1M)),NA())</f>
        <v>1.687657876951576E-2</v>
      </c>
      <c r="O1273" s="44">
        <f>IFERROR(_xll.qlIndexFixing(ONIndex3M,I1273,TRUE,_xll.ohTrigger(RecalcTrigger,Trigger3M)),NA())</f>
        <v>1.7331593363039133E-2</v>
      </c>
      <c r="P1273" s="44">
        <f>IFERROR(_xll.qlIndexFixing(ONIndex6M,I1273,TRUE,_xll.ohTrigger(RecalcTrigger,Trigger6M)),NA())</f>
        <v>1.7381099090156837E-2</v>
      </c>
      <c r="Q1273" s="145">
        <f>IFERROR(_xll.qlIndexFixing(ONIndex1Y,I1273,TRUE,_xll.ohTrigger(RecalcTrigger,Trigger1Y)),NA())</f>
        <v>1.7526947610937427E-2</v>
      </c>
    </row>
    <row r="1274" spans="2:17" x14ac:dyDescent="0.2">
      <c r="B1274" s="39" t="s">
        <v>42</v>
      </c>
      <c r="D1274" s="42">
        <f>_xll.qlCalendarAdvance(Calendar,$D1273,B1274,"f",FALSE)</f>
        <v>48751</v>
      </c>
      <c r="E1274" s="139">
        <f>_xll.qlInterestRateIndexValueDate(IndexON,D1274)</f>
        <v>48751</v>
      </c>
      <c r="F1274" s="155">
        <f>IFERROR(_xll.qlIndexFixing(IndexON,D1274,TRUE,_xll.ohTrigger(RecalcTrigger,TriggerON)),NA())</f>
        <v>1.7037895869433939E-2</v>
      </c>
      <c r="H1274" s="42">
        <f>_xll.qlCalendarAdvance(Calendar,$H1273,B1274,"f",FALSE)</f>
        <v>48751</v>
      </c>
      <c r="I1274" s="139">
        <f>_xll.qlInterestRateIndexValueDate(Index1M,$H1274)</f>
        <v>48753</v>
      </c>
      <c r="J1274" s="144">
        <f>IFERROR(_xll.qlIndexFixing(Index1M,$H1274,TRUE,_xll.ohTrigger(RecalcTrigger,Trigger1M)),NA())</f>
        <v>1.686553910033195E-2</v>
      </c>
      <c r="K1274" s="44">
        <f>IFERROR(_xll.qlIndexFixing(Index3M,H1274,TRUE,_xll.ohTrigger(RecalcTrigger,Trigger3M)),NA())</f>
        <v>1.7303480078097386E-2</v>
      </c>
      <c r="L1274" s="44">
        <f>IFERROR(_xll.qlIndexFixing(Index6M,$H1274,TRUE,_xll.ohTrigger(RecalcTrigger,Trigger6M)),NA())</f>
        <v>1.732212888358892E-2</v>
      </c>
      <c r="M1274" s="145">
        <f>IFERROR(_xll.qlIndexFixing(Index1Y,$H1274,TRUE,_xll.ohTrigger(RecalcTrigger,Trigger1Y)),NA())</f>
        <v>1.7440978025390581E-2</v>
      </c>
      <c r="N1274" s="144">
        <f>IFERROR(_xll.qlIndexFixing(ONIndex1M,I1274,TRUE,_xll.ohTrigger(RecalcTrigger,Trigger1M)),NA())</f>
        <v>1.6867802322346748E-2</v>
      </c>
      <c r="O1274" s="44">
        <f>IFERROR(_xll.qlIndexFixing(ONIndex3M,I1274,TRUE,_xll.ohTrigger(RecalcTrigger,Trigger3M)),NA())</f>
        <v>1.7322190228288292E-2</v>
      </c>
      <c r="P1274" s="44">
        <f>IFERROR(_xll.qlIndexFixing(ONIndex6M,I1274,TRUE,_xll.ohTrigger(RecalcTrigger,Trigger6M)),NA())</f>
        <v>1.7371276556170656E-2</v>
      </c>
      <c r="Q1274" s="145">
        <f>IFERROR(_xll.qlIndexFixing(ONIndex1Y,I1274,TRUE,_xll.ohTrigger(RecalcTrigger,Trigger1Y)),NA())</f>
        <v>1.7518341368898405E-2</v>
      </c>
    </row>
    <row r="1275" spans="2:17" x14ac:dyDescent="0.2">
      <c r="B1275" s="39" t="s">
        <v>42</v>
      </c>
      <c r="D1275" s="42">
        <f>_xll.qlCalendarAdvance(Calendar,$D1274,B1275,"f",FALSE)</f>
        <v>48758</v>
      </c>
      <c r="E1275" s="139">
        <f>_xll.qlInterestRateIndexValueDate(IndexON,D1275)</f>
        <v>48758</v>
      </c>
      <c r="F1275" s="155">
        <f>IFERROR(_xll.qlIndexFixing(IndexON,D1275,TRUE,_xll.ohTrigger(RecalcTrigger,TriggerON)),NA())</f>
        <v>1.7029896309139758E-2</v>
      </c>
      <c r="H1275" s="42">
        <f>_xll.qlCalendarAdvance(Calendar,$H1274,B1275,"f",FALSE)</f>
        <v>48758</v>
      </c>
      <c r="I1275" s="139">
        <f>_xll.qlInterestRateIndexValueDate(Index1M,$H1275)</f>
        <v>48760</v>
      </c>
      <c r="J1275" s="144">
        <f>IFERROR(_xll.qlIndexFixing(Index1M,$H1275,TRUE,_xll.ohTrigger(RecalcTrigger,Trigger1M)),NA())</f>
        <v>1.6857401698599676E-2</v>
      </c>
      <c r="K1275" s="44">
        <f>IFERROR(_xll.qlIndexFixing(Index3M,H1275,TRUE,_xll.ohTrigger(RecalcTrigger,Trigger3M)),NA())</f>
        <v>1.7293863998324058E-2</v>
      </c>
      <c r="L1275" s="44">
        <f>IFERROR(_xll.qlIndexFixing(Index6M,$H1275,TRUE,_xll.ohTrigger(RecalcTrigger,Trigger6M)),NA())</f>
        <v>1.7311929471264365E-2</v>
      </c>
      <c r="M1275" s="145">
        <f>IFERROR(_xll.qlIndexFixing(Index1Y,$H1275,TRUE,_xll.ohTrigger(RecalcTrigger,Trigger1Y)),NA())</f>
        <v>1.7431616816247712E-2</v>
      </c>
      <c r="N1275" s="144">
        <f>IFERROR(_xll.qlIndexFixing(ONIndex1M,I1275,TRUE,_xll.ohTrigger(RecalcTrigger,Trigger1M)),NA())</f>
        <v>1.6858999476694336E-2</v>
      </c>
      <c r="O1275" s="44">
        <f>IFERROR(_xll.qlIndexFixing(ONIndex3M,I1275,TRUE,_xll.ohTrigger(RecalcTrigger,Trigger3M)),NA())</f>
        <v>1.7312761276349065E-2</v>
      </c>
      <c r="P1275" s="44">
        <f>IFERROR(_xll.qlIndexFixing(ONIndex6M,I1275,TRUE,_xll.ohTrigger(RecalcTrigger,Trigger6M)),NA())</f>
        <v>1.7361430295963487E-2</v>
      </c>
      <c r="Q1275" s="145">
        <f>IFERROR(_xll.qlIndexFixing(ONIndex1Y,I1275,TRUE,_xll.ohTrigger(RecalcTrigger,Trigger1Y)),NA())</f>
        <v>1.7509709014067454E-2</v>
      </c>
    </row>
    <row r="1276" spans="2:17" x14ac:dyDescent="0.2">
      <c r="B1276" s="39" t="s">
        <v>42</v>
      </c>
      <c r="D1276" s="42">
        <f>_xll.qlCalendarAdvance(Calendar,$D1275,B1276,"f",FALSE)</f>
        <v>48765</v>
      </c>
      <c r="E1276" s="139">
        <f>_xll.qlInterestRateIndexValueDate(IndexON,D1276)</f>
        <v>48765</v>
      </c>
      <c r="F1276" s="155">
        <f>IFERROR(_xll.qlIndexFixing(IndexON,D1276,TRUE,_xll.ohTrigger(RecalcTrigger,TriggerON)),NA())</f>
        <v>1.702186576187259E-2</v>
      </c>
      <c r="H1276" s="42">
        <f>_xll.qlCalendarAdvance(Calendar,$H1275,B1276,"f",FALSE)</f>
        <v>48765</v>
      </c>
      <c r="I1276" s="139">
        <f>_xll.qlInterestRateIndexValueDate(Index1M,$H1276)</f>
        <v>48767</v>
      </c>
      <c r="J1276" s="144">
        <f>IFERROR(_xll.qlIndexFixing(Index1M,$H1276,TRUE,_xll.ohTrigger(RecalcTrigger,Trigger1M)),NA())</f>
        <v>1.6847797031997458E-2</v>
      </c>
      <c r="K1276" s="44">
        <f>IFERROR(_xll.qlIndexFixing(Index3M,H1276,TRUE,_xll.ohTrigger(RecalcTrigger,Trigger3M)),NA())</f>
        <v>1.7284223967818032E-2</v>
      </c>
      <c r="L1276" s="44">
        <f>IFERROR(_xll.qlIndexFixing(Index6M,$H1276,TRUE,_xll.ohTrigger(RecalcTrigger,Trigger6M)),NA())</f>
        <v>1.7300741929260271E-2</v>
      </c>
      <c r="M1276" s="145">
        <f>IFERROR(_xll.qlIndexFixing(Index1Y,$H1276,TRUE,_xll.ohTrigger(RecalcTrigger,Trigger1Y)),NA())</f>
        <v>1.742223494743558E-2</v>
      </c>
      <c r="N1276" s="144">
        <f>IFERROR(_xll.qlIndexFixing(ONIndex1M,I1276,TRUE,_xll.ohTrigger(RecalcTrigger,Trigger1M)),NA())</f>
        <v>1.6850170516251595E-2</v>
      </c>
      <c r="O1276" s="44">
        <f>IFERROR(_xll.qlIndexFixing(ONIndex3M,I1276,TRUE,_xll.ohTrigger(RecalcTrigger,Trigger3M)),NA())</f>
        <v>1.7303306788356565E-2</v>
      </c>
      <c r="P1276" s="44">
        <f>IFERROR(_xll.qlIndexFixing(ONIndex6M,I1276,TRUE,_xll.ohTrigger(RecalcTrigger,Trigger6M)),NA())</f>
        <v>1.7351560579959013E-2</v>
      </c>
      <c r="Q1276" s="145">
        <f>IFERROR(_xll.qlIndexFixing(ONIndex1Y,I1276,TRUE,_xll.ohTrigger(RecalcTrigger,Trigger1Y)),NA())</f>
        <v>1.7501050762991355E-2</v>
      </c>
    </row>
    <row r="1277" spans="2:17" x14ac:dyDescent="0.2">
      <c r="B1277" s="39" t="s">
        <v>42</v>
      </c>
      <c r="D1277" s="42">
        <f>_xll.qlCalendarAdvance(Calendar,$D1276,B1277,"f",FALSE)</f>
        <v>48772</v>
      </c>
      <c r="E1277" s="139">
        <f>_xll.qlInterestRateIndexValueDate(IndexON,D1277)</f>
        <v>48772</v>
      </c>
      <c r="F1277" s="155">
        <f>IFERROR(_xll.qlIndexFixing(IndexON,D1277,TRUE,_xll.ohTrigger(RecalcTrigger,TriggerON)),NA())</f>
        <v>1.7013804479111272E-2</v>
      </c>
      <c r="H1277" s="42">
        <f>_xll.qlCalendarAdvance(Calendar,$H1276,B1277,"f",FALSE)</f>
        <v>48772</v>
      </c>
      <c r="I1277" s="139">
        <f>_xll.qlInterestRateIndexValueDate(Index1M,$H1277)</f>
        <v>48774</v>
      </c>
      <c r="J1277" s="144">
        <f>IFERROR(_xll.qlIndexFixing(Index1M,$H1277,TRUE,_xll.ohTrigger(RecalcTrigger,Trigger1M)),NA())</f>
        <v>1.683888776308734E-2</v>
      </c>
      <c r="K1277" s="44">
        <f>IFERROR(_xll.qlIndexFixing(Index3M,H1277,TRUE,_xll.ohTrigger(RecalcTrigger,Trigger3M)),NA())</f>
        <v>1.7274560269064643E-2</v>
      </c>
      <c r="L1277" s="44">
        <f>IFERROR(_xll.qlIndexFixing(Index6M,$H1277,TRUE,_xll.ohTrigger(RecalcTrigger,Trigger6M)),NA())</f>
        <v>1.7290496895474211E-2</v>
      </c>
      <c r="M1277" s="145">
        <f>IFERROR(_xll.qlIndexFixing(Index1Y,$H1277,TRUE,_xll.ohTrigger(RecalcTrigger,Trigger1Y)),NA())</f>
        <v>1.7412832639978042E-2</v>
      </c>
      <c r="N1277" s="144">
        <f>IFERROR(_xll.qlIndexFixing(ONIndex1M,I1277,TRUE,_xll.ohTrigger(RecalcTrigger,Trigger1M)),NA())</f>
        <v>1.6841315724631656E-2</v>
      </c>
      <c r="O1277" s="44">
        <f>IFERROR(_xll.qlIndexFixing(ONIndex3M,I1277,TRUE,_xll.ohTrigger(RecalcTrigger,Trigger3M)),NA())</f>
        <v>1.7293827045126164E-2</v>
      </c>
      <c r="P1277" s="44">
        <f>IFERROR(_xll.qlIndexFixing(ONIndex6M,I1277,TRUE,_xll.ohTrigger(RecalcTrigger,Trigger6M)),NA())</f>
        <v>1.7341667678421047E-2</v>
      </c>
      <c r="Q1277" s="145">
        <f>IFERROR(_xll.qlIndexFixing(ONIndex1Y,I1277,TRUE,_xll.ohTrigger(RecalcTrigger,Trigger1Y)),NA())</f>
        <v>1.7492366832296824E-2</v>
      </c>
    </row>
    <row r="1278" spans="2:17" x14ac:dyDescent="0.2">
      <c r="B1278" s="39" t="s">
        <v>42</v>
      </c>
      <c r="D1278" s="42">
        <f>_xll.qlCalendarAdvance(Calendar,$D1277,B1278,"f",FALSE)</f>
        <v>48779</v>
      </c>
      <c r="E1278" s="139">
        <f>_xll.qlInterestRateIndexValueDate(IndexON,D1278)</f>
        <v>48779</v>
      </c>
      <c r="F1278" s="155">
        <f>IFERROR(_xll.qlIndexFixing(IndexON,D1278,TRUE,_xll.ohTrigger(RecalcTrigger,TriggerON)),NA())</f>
        <v>1.7005712712414578E-2</v>
      </c>
      <c r="H1278" s="42">
        <f>_xll.qlCalendarAdvance(Calendar,$H1277,B1278,"f",FALSE)</f>
        <v>48779</v>
      </c>
      <c r="I1278" s="139">
        <f>_xll.qlInterestRateIndexValueDate(Index1M,$H1278)</f>
        <v>48781</v>
      </c>
      <c r="J1278" s="144">
        <f>IFERROR(_xll.qlIndexFixing(Index1M,$H1278,TRUE,_xll.ohTrigger(RecalcTrigger,Trigger1M)),NA())</f>
        <v>1.6829953383203922E-2</v>
      </c>
      <c r="K1278" s="44">
        <f>IFERROR(_xll.qlIndexFixing(Index3M,H1278,TRUE,_xll.ohTrigger(RecalcTrigger,Trigger3M)),NA())</f>
        <v>1.7264873184544886E-2</v>
      </c>
      <c r="L1278" s="44">
        <f>IFERROR(_xll.qlIndexFixing(Index6M,$H1278,TRUE,_xll.ohTrigger(RecalcTrigger,Trigger6M)),NA())</f>
        <v>1.7280232243003412E-2</v>
      </c>
      <c r="M1278" s="145">
        <f>IFERROR(_xll.qlIndexFixing(Index1Y,$H1278,TRUE,_xll.ohTrigger(RecalcTrigger,Trigger1Y)),NA())</f>
        <v>1.7403410114892603E-2</v>
      </c>
      <c r="N1278" s="144">
        <f>IFERROR(_xll.qlIndexFixing(ONIndex1M,I1278,TRUE,_xll.ohTrigger(RecalcTrigger,Trigger1M)),NA())</f>
        <v>1.6832435385447653E-2</v>
      </c>
      <c r="O1278" s="44">
        <f>IFERROR(_xll.qlIndexFixing(ONIndex3M,I1278,TRUE,_xll.ohTrigger(RecalcTrigger,Trigger3M)),NA())</f>
        <v>1.7284322328112722E-2</v>
      </c>
      <c r="P1278" s="44">
        <f>IFERROR(_xll.qlIndexFixing(ONIndex6M,I1278,TRUE,_xll.ohTrigger(RecalcTrigger,Trigger6M)),NA())</f>
        <v>1.733175186137359E-2</v>
      </c>
      <c r="Q1278" s="145">
        <f>IFERROR(_xll.qlIndexFixing(ONIndex1Y,I1278,TRUE,_xll.ohTrigger(RecalcTrigger,Trigger1Y)),NA())</f>
        <v>1.7483657438610578E-2</v>
      </c>
    </row>
    <row r="1279" spans="2:17" x14ac:dyDescent="0.2">
      <c r="B1279" s="39" t="s">
        <v>42</v>
      </c>
      <c r="D1279" s="42">
        <f>_xll.qlCalendarAdvance(Calendar,$D1278,B1279,"f",FALSE)</f>
        <v>48786</v>
      </c>
      <c r="E1279" s="139">
        <f>_xll.qlInterestRateIndexValueDate(IndexON,D1279)</f>
        <v>48786</v>
      </c>
      <c r="F1279" s="155">
        <f>IFERROR(_xll.qlIndexFixing(IndexON,D1279,TRUE,_xll.ohTrigger(RecalcTrigger,TriggerON)),NA())</f>
        <v>1.6997590713341282E-2</v>
      </c>
      <c r="H1279" s="42">
        <f>_xll.qlCalendarAdvance(Calendar,$H1278,B1279,"f",FALSE)</f>
        <v>48786</v>
      </c>
      <c r="I1279" s="139">
        <f>_xll.qlInterestRateIndexValueDate(Index1M,$H1279)</f>
        <v>48788</v>
      </c>
      <c r="J1279" s="144">
        <f>IFERROR(_xll.qlIndexFixing(Index1M,$H1279,TRUE,_xll.ohTrigger(RecalcTrigger,Trigger1M)),NA())</f>
        <v>1.6820994176482418E-2</v>
      </c>
      <c r="K1279" s="44">
        <f>IFERROR(_xll.qlIndexFixing(Index3M,H1279,TRUE,_xll.ohTrigger(RecalcTrigger,Trigger3M)),NA())</f>
        <v>1.7255162996739761E-2</v>
      </c>
      <c r="L1279" s="44">
        <f>IFERROR(_xll.qlIndexFixing(Index6M,$H1279,TRUE,_xll.ohTrigger(RecalcTrigger,Trigger6M)),NA())</f>
        <v>1.7269948244777938E-2</v>
      </c>
      <c r="M1279" s="145">
        <f>IFERROR(_xll.qlIndexFixing(Index1Y,$H1279,TRUE,_xll.ohTrigger(RecalcTrigger,Trigger1Y)),NA())</f>
        <v>1.7393967593189324E-2</v>
      </c>
      <c r="N1279" s="144">
        <f>IFERROR(_xll.qlIndexFixing(ONIndex1M,I1279,TRUE,_xll.ohTrigger(RecalcTrigger,Trigger1M)),NA())</f>
        <v>1.6823529782552527E-2</v>
      </c>
      <c r="O1279" s="44">
        <f>IFERROR(_xll.qlIndexFixing(ONIndex3M,I1279,TRUE,_xll.ohTrigger(RecalcTrigger,Trigger3M)),NA())</f>
        <v>1.727479291813161E-2</v>
      </c>
      <c r="P1279" s="44">
        <f>IFERROR(_xll.qlIndexFixing(ONIndex6M,I1279,TRUE,_xll.ohTrigger(RecalcTrigger,Trigger6M)),NA())</f>
        <v>1.7321813399240327E-2</v>
      </c>
      <c r="Q1279" s="145">
        <f>IFERROR(_xll.qlIndexFixing(ONIndex1Y,I1279,TRUE,_xll.ohTrigger(RecalcTrigger,Trigger1Y)),NA())</f>
        <v>1.7474922798719206E-2</v>
      </c>
    </row>
    <row r="1280" spans="2:17" x14ac:dyDescent="0.2">
      <c r="B1280" s="39" t="s">
        <v>42</v>
      </c>
      <c r="D1280" s="42">
        <f>_xll.qlCalendarAdvance(Calendar,$D1279,B1280,"f",FALSE)</f>
        <v>48793</v>
      </c>
      <c r="E1280" s="139">
        <f>_xll.qlInterestRateIndexValueDate(IndexON,D1280)</f>
        <v>48793</v>
      </c>
      <c r="F1280" s="155">
        <f>IFERROR(_xll.qlIndexFixing(IndexON,D1280,TRUE,_xll.ohTrigger(RecalcTrigger,TriggerON)),NA())</f>
        <v>1.6989438733130413E-2</v>
      </c>
      <c r="H1280" s="42">
        <f>_xll.qlCalendarAdvance(Calendar,$H1279,B1280,"f",FALSE)</f>
        <v>48793</v>
      </c>
      <c r="I1280" s="139">
        <f>_xll.qlInterestRateIndexValueDate(Index1M,$H1280)</f>
        <v>48795</v>
      </c>
      <c r="J1280" s="144">
        <f>IFERROR(_xll.qlIndexFixing(Index1M,$H1280,TRUE,_xll.ohTrigger(RecalcTrigger,Trigger1M)),NA())</f>
        <v>1.6812010427055546E-2</v>
      </c>
      <c r="K1280" s="44">
        <f>IFERROR(_xll.qlIndexFixing(Index3M,H1280,TRUE,_xll.ohTrigger(RecalcTrigger,Trigger3M)),NA())</f>
        <v>1.7245429988125911E-2</v>
      </c>
      <c r="L1280" s="44">
        <f>IFERROR(_xll.qlIndexFixing(Index6M,$H1280,TRUE,_xll.ohTrigger(RecalcTrigger,Trigger6M)),NA())</f>
        <v>1.7259645173720545E-2</v>
      </c>
      <c r="M1280" s="145">
        <f>IFERROR(_xll.qlIndexFixing(Index1Y,$H1280,TRUE,_xll.ohTrigger(RecalcTrigger,Trigger1Y)),NA())</f>
        <v>1.7384505295871034E-2</v>
      </c>
      <c r="N1280" s="144">
        <f>IFERROR(_xll.qlIndexFixing(ONIndex1M,I1280,TRUE,_xll.ohTrigger(RecalcTrigger,Trigger1M)),NA())</f>
        <v>1.6814599199479474E-2</v>
      </c>
      <c r="O1280" s="44">
        <f>IFERROR(_xll.qlIndexFixing(ONIndex3M,I1280,TRUE,_xll.ohTrigger(RecalcTrigger,Trigger3M)),NA())</f>
        <v>1.7265239096397877E-2</v>
      </c>
      <c r="P1280" s="44">
        <f>IFERROR(_xll.qlIndexFixing(ONIndex6M,I1280,TRUE,_xll.ohTrigger(RecalcTrigger,Trigger6M)),NA())</f>
        <v>1.7311852562125196E-2</v>
      </c>
      <c r="Q1280" s="145">
        <f>IFERROR(_xll.qlIndexFixing(ONIndex1Y,I1280,TRUE,_xll.ohTrigger(RecalcTrigger,Trigger1Y)),NA())</f>
        <v>1.7466163129089551E-2</v>
      </c>
    </row>
    <row r="1281" spans="2:17" x14ac:dyDescent="0.2">
      <c r="B1281" s="39" t="s">
        <v>42</v>
      </c>
      <c r="D1281" s="42">
        <f>_xll.qlCalendarAdvance(Calendar,$D1280,B1281,"f",FALSE)</f>
        <v>48800</v>
      </c>
      <c r="E1281" s="139">
        <f>_xll.qlInterestRateIndexValueDate(IndexON,D1281)</f>
        <v>48800</v>
      </c>
      <c r="F1281" s="155">
        <f>IFERROR(_xll.qlIndexFixing(IndexON,D1281,TRUE,_xll.ohTrigger(RecalcTrigger,TriggerON)),NA())</f>
        <v>1.6981257023420682E-2</v>
      </c>
      <c r="H1281" s="42">
        <f>_xll.qlCalendarAdvance(Calendar,$H1280,B1281,"f",FALSE)</f>
        <v>48800</v>
      </c>
      <c r="I1281" s="139">
        <f>_xll.qlInterestRateIndexValueDate(Index1M,$H1281)</f>
        <v>48802</v>
      </c>
      <c r="J1281" s="144">
        <f>IFERROR(_xll.qlIndexFixing(Index1M,$H1281,TRUE,_xll.ohTrigger(RecalcTrigger,Trigger1M)),NA())</f>
        <v>1.6803002419066015E-2</v>
      </c>
      <c r="K1281" s="44">
        <f>IFERROR(_xll.qlIndexFixing(Index3M,H1281,TRUE,_xll.ohTrigger(RecalcTrigger,Trigger3M)),NA())</f>
        <v>1.7235674441179124E-2</v>
      </c>
      <c r="L1281" s="44">
        <f>IFERROR(_xll.qlIndexFixing(Index6M,$H1281,TRUE,_xll.ohTrigger(RecalcTrigger,Trigger6M)),NA())</f>
        <v>1.7249323302749701E-2</v>
      </c>
      <c r="M1281" s="145">
        <f>IFERROR(_xll.qlIndexFixing(Index1Y,$H1281,TRUE,_xll.ohTrigger(RecalcTrigger,Trigger1Y)),NA())</f>
        <v>1.7375023443934438E-2</v>
      </c>
      <c r="N1281" s="144">
        <f>IFERROR(_xll.qlIndexFixing(ONIndex1M,I1281,TRUE,_xll.ohTrigger(RecalcTrigger,Trigger1M)),NA())</f>
        <v>1.6805643920001501E-2</v>
      </c>
      <c r="O1281" s="44">
        <f>IFERROR(_xll.qlIndexFixing(ONIndex3M,I1281,TRUE,_xll.ohTrigger(RecalcTrigger,Trigger3M)),NA())</f>
        <v>1.7255661143886769E-2</v>
      </c>
      <c r="P1281" s="44">
        <f>IFERROR(_xll.qlIndexFixing(ONIndex6M,I1281,TRUE,_xll.ohTrigger(RecalcTrigger,Trigger6M)),NA())</f>
        <v>1.7301869620451882E-2</v>
      </c>
      <c r="Q1281" s="145">
        <f>IFERROR(_xll.qlIndexFixing(ONIndex1Y,I1281,TRUE,_xll.ohTrigger(RecalcTrigger,Trigger1Y)),NA())</f>
        <v>1.7457378646348332E-2</v>
      </c>
    </row>
    <row r="1282" spans="2:17" x14ac:dyDescent="0.2">
      <c r="B1282" s="39" t="s">
        <v>42</v>
      </c>
      <c r="D1282" s="42">
        <f>_xll.qlCalendarAdvance(Calendar,$D1281,B1282,"f",FALSE)</f>
        <v>48807</v>
      </c>
      <c r="E1282" s="139">
        <f>_xll.qlInterestRateIndexValueDate(IndexON,D1282)</f>
        <v>48807</v>
      </c>
      <c r="F1282" s="155">
        <f>IFERROR(_xll.qlIndexFixing(IndexON,D1282,TRUE,_xll.ohTrigger(RecalcTrigger,TriggerON)),NA())</f>
        <v>1.6973045835690925E-2</v>
      </c>
      <c r="H1282" s="42">
        <f>_xll.qlCalendarAdvance(Calendar,$H1281,B1282,"f",FALSE)</f>
        <v>48807</v>
      </c>
      <c r="I1282" s="139">
        <f>_xll.qlInterestRateIndexValueDate(Index1M,$H1282)</f>
        <v>48809</v>
      </c>
      <c r="J1282" s="144">
        <f>IFERROR(_xll.qlIndexFixing(Index1M,$H1282,TRUE,_xll.ohTrigger(RecalcTrigger,Trigger1M)),NA())</f>
        <v>1.6793970436646544E-2</v>
      </c>
      <c r="K1282" s="44">
        <f>IFERROR(_xll.qlIndexFixing(Index3M,H1282,TRUE,_xll.ohTrigger(RecalcTrigger,Trigger3M)),NA())</f>
        <v>1.7225896638370836E-2</v>
      </c>
      <c r="L1282" s="44">
        <f>IFERROR(_xll.qlIndexFixing(Index6M,$H1282,TRUE,_xll.ohTrigger(RecalcTrigger,Trigger6M)),NA())</f>
        <v>1.7238982904779997E-2</v>
      </c>
      <c r="M1282" s="145">
        <f>IFERROR(_xll.qlIndexFixing(Index1Y,$H1282,TRUE,_xll.ohTrigger(RecalcTrigger,Trigger1Y)),NA())</f>
        <v>1.7365522258367475E-2</v>
      </c>
      <c r="N1282" s="144">
        <f>IFERROR(_xll.qlIndexFixing(ONIndex1M,I1282,TRUE,_xll.ohTrigger(RecalcTrigger,Trigger1M)),NA())</f>
        <v>1.6796664227651803E-2</v>
      </c>
      <c r="O1282" s="44">
        <f>IFERROR(_xll.qlIndexFixing(ONIndex3M,I1282,TRUE,_xll.ohTrigger(RecalcTrigger,Trigger3M)),NA())</f>
        <v>1.72460593417334E-2</v>
      </c>
      <c r="P1282" s="44">
        <f>IFERROR(_xll.qlIndexFixing(ONIndex6M,I1282,TRUE,_xll.ohTrigger(RecalcTrigger,Trigger6M)),NA())</f>
        <v>1.7291864844164451E-2</v>
      </c>
      <c r="Q1282" s="145">
        <f>IFERROR(_xll.qlIndexFixing(ONIndex1Y,I1282,TRUE,_xll.ohTrigger(RecalcTrigger,Trigger1Y)),NA())</f>
        <v>1.7448569567202199E-2</v>
      </c>
    </row>
    <row r="1283" spans="2:17" x14ac:dyDescent="0.2">
      <c r="B1283" s="39" t="s">
        <v>42</v>
      </c>
      <c r="D1283" s="42">
        <f>_xll.qlCalendarAdvance(Calendar,$D1282,B1283,"f",FALSE)</f>
        <v>48814</v>
      </c>
      <c r="E1283" s="139">
        <f>_xll.qlInterestRateIndexValueDate(IndexON,D1283)</f>
        <v>48814</v>
      </c>
      <c r="F1283" s="155">
        <f>IFERROR(_xll.qlIndexFixing(IndexON,D1283,TRUE,_xll.ohTrigger(RecalcTrigger,TriggerON)),NA())</f>
        <v>1.6964805421499918E-2</v>
      </c>
      <c r="H1283" s="42">
        <f>_xll.qlCalendarAdvance(Calendar,$H1282,B1283,"f",FALSE)</f>
        <v>48814</v>
      </c>
      <c r="I1283" s="139">
        <f>_xll.qlInterestRateIndexValueDate(Index1M,$H1283)</f>
        <v>48816</v>
      </c>
      <c r="J1283" s="144">
        <f>IFERROR(_xll.qlIndexFixing(Index1M,$H1283,TRUE,_xll.ohTrigger(RecalcTrigger,Trigger1M)),NA())</f>
        <v>1.6784914763934844E-2</v>
      </c>
      <c r="K1283" s="44">
        <f>IFERROR(_xll.qlIndexFixing(Index3M,H1283,TRUE,_xll.ohTrigger(RecalcTrigger,Trigger3M)),NA())</f>
        <v>1.721609686217335E-2</v>
      </c>
      <c r="L1283" s="44">
        <f>IFERROR(_xll.qlIndexFixing(Index6M,$H1283,TRUE,_xll.ohTrigger(RecalcTrigger,Trigger6M)),NA())</f>
        <v>1.7228624252719579E-2</v>
      </c>
      <c r="M1283" s="145">
        <f>IFERROR(_xll.qlIndexFixing(Index1Y,$H1283,TRUE,_xll.ohTrigger(RecalcTrigger,Trigger1Y)),NA())</f>
        <v>1.7356001960152388E-2</v>
      </c>
      <c r="N1283" s="144">
        <f>IFERROR(_xll.qlIndexFixing(ONIndex1M,I1283,TRUE,_xll.ohTrigger(RecalcTrigger,Trigger1M)),NA())</f>
        <v>1.678766040612345E-2</v>
      </c>
      <c r="O1283" s="44">
        <f>IFERROR(_xll.qlIndexFixing(ONIndex3M,I1283,TRUE,_xll.ohTrigger(RecalcTrigger,Trigger3M)),NA())</f>
        <v>1.7236433971072884E-2</v>
      </c>
      <c r="P1283" s="44">
        <f>IFERROR(_xll.qlIndexFixing(ONIndex6M,I1283,TRUE,_xll.ohTrigger(RecalcTrigger,Trigger6M)),NA())</f>
        <v>1.7281838503686586E-2</v>
      </c>
      <c r="Q1283" s="145">
        <f>IFERROR(_xll.qlIndexFixing(ONIndex1Y,I1283,TRUE,_xll.ohTrigger(RecalcTrigger,Trigger1Y)),NA())</f>
        <v>1.743973610827787E-2</v>
      </c>
    </row>
    <row r="1284" spans="2:17" x14ac:dyDescent="0.2">
      <c r="B1284" s="39" t="s">
        <v>42</v>
      </c>
      <c r="D1284" s="42">
        <f>_xll.qlCalendarAdvance(Calendar,$D1283,B1284,"f",FALSE)</f>
        <v>48821</v>
      </c>
      <c r="E1284" s="139">
        <f>_xll.qlInterestRateIndexValueDate(IndexON,D1284)</f>
        <v>48821</v>
      </c>
      <c r="F1284" s="155">
        <f>IFERROR(_xll.qlIndexFixing(IndexON,D1284,TRUE,_xll.ohTrigger(RecalcTrigger,TriggerON)),NA())</f>
        <v>1.6956536032326497E-2</v>
      </c>
      <c r="H1284" s="42">
        <f>_xll.qlCalendarAdvance(Calendar,$H1283,B1284,"f",FALSE)</f>
        <v>48821</v>
      </c>
      <c r="I1284" s="139">
        <f>_xll.qlInterestRateIndexValueDate(Index1M,$H1284)</f>
        <v>48823</v>
      </c>
      <c r="J1284" s="144">
        <f>IFERROR(_xll.qlIndexFixing(Index1M,$H1284,TRUE,_xll.ohTrigger(RecalcTrigger,Trigger1M)),NA())</f>
        <v>1.6775835685058638E-2</v>
      </c>
      <c r="K1284" s="44">
        <f>IFERROR(_xll.qlIndexFixing(Index3M,H1284,TRUE,_xll.ohTrigger(RecalcTrigger,Trigger3M)),NA())</f>
        <v>1.7206570365598646E-2</v>
      </c>
      <c r="L1284" s="44">
        <f>IFERROR(_xll.qlIndexFixing(Index6M,$H1284,TRUE,_xll.ohTrigger(RecalcTrigger,Trigger6M)),NA())</f>
        <v>1.7219930022413024E-2</v>
      </c>
      <c r="M1284" s="145">
        <f>IFERROR(_xll.qlIndexFixing(Index1Y,$H1284,TRUE,_xll.ohTrigger(RecalcTrigger,Trigger1Y)),NA())</f>
        <v>1.7346462770263103E-2</v>
      </c>
      <c r="N1284" s="144">
        <f>IFERROR(_xll.qlIndexFixing(ONIndex1M,I1284,TRUE,_xll.ohTrigger(RecalcTrigger,Trigger1M)),NA())</f>
        <v>1.6778632739189447E-2</v>
      </c>
      <c r="O1284" s="44">
        <f>IFERROR(_xll.qlIndexFixing(ONIndex3M,I1284,TRUE,_xll.ohTrigger(RecalcTrigger,Trigger3M)),NA())</f>
        <v>1.7226785312880466E-2</v>
      </c>
      <c r="P1284" s="44">
        <f>IFERROR(_xll.qlIndexFixing(ONIndex6M,I1284,TRUE,_xll.ohTrigger(RecalcTrigger,Trigger6M)),NA())</f>
        <v>1.7271790869042292E-2</v>
      </c>
      <c r="Q1284" s="145">
        <f>IFERROR(_xll.qlIndexFixing(ONIndex1Y,I1284,TRUE,_xll.ohTrigger(RecalcTrigger,Trigger1Y)),NA())</f>
        <v>1.7430878486202062E-2</v>
      </c>
    </row>
    <row r="1285" spans="2:17" x14ac:dyDescent="0.2">
      <c r="B1285" s="39" t="s">
        <v>42</v>
      </c>
      <c r="D1285" s="42">
        <f>_xll.qlCalendarAdvance(Calendar,$D1284,B1285,"f",FALSE)</f>
        <v>48828</v>
      </c>
      <c r="E1285" s="139">
        <f>_xll.qlInterestRateIndexValueDate(IndexON,D1285)</f>
        <v>48828</v>
      </c>
      <c r="F1285" s="155">
        <f>IFERROR(_xll.qlIndexFixing(IndexON,D1285,TRUE,_xll.ohTrigger(RecalcTrigger,TriggerON)),NA())</f>
        <v>1.6948237919489628E-2</v>
      </c>
      <c r="H1285" s="42">
        <f>_xll.qlCalendarAdvance(Calendar,$H1284,B1285,"f",FALSE)</f>
        <v>48828</v>
      </c>
      <c r="I1285" s="139">
        <f>_xll.qlInterestRateIndexValueDate(Index1M,$H1285)</f>
        <v>48830</v>
      </c>
      <c r="J1285" s="144">
        <f>IFERROR(_xll.qlIndexFixing(Index1M,$H1285,TRUE,_xll.ohTrigger(RecalcTrigger,Trigger1M)),NA())</f>
        <v>1.6766733484155638E-2</v>
      </c>
      <c r="K1285" s="44">
        <f>IFERROR(_xll.qlIndexFixing(Index3M,H1285,TRUE,_xll.ohTrigger(RecalcTrigger,Trigger3M)),NA())</f>
        <v>1.7196729435104412E-2</v>
      </c>
      <c r="L1285" s="44">
        <f>IFERROR(_xll.qlIndexFixing(Index6M,$H1285,TRUE,_xll.ohTrigger(RecalcTrigger,Trigger6M)),NA())</f>
        <v>1.720954402124807E-2</v>
      </c>
      <c r="M1285" s="145">
        <f>IFERROR(_xll.qlIndexFixing(Index1Y,$H1285,TRUE,_xll.ohTrigger(RecalcTrigger,Trigger1Y)),NA())</f>
        <v>1.7336904909667196E-2</v>
      </c>
      <c r="N1285" s="144">
        <f>IFERROR(_xll.qlIndexFixing(ONIndex1M,I1285,TRUE,_xll.ohTrigger(RecalcTrigger,Trigger1M)),NA())</f>
        <v>1.6769581510462928E-2</v>
      </c>
      <c r="O1285" s="44">
        <f>IFERROR(_xll.qlIndexFixing(ONIndex3M,I1285,TRUE,_xll.ohTrigger(RecalcTrigger,Trigger3M)),NA())</f>
        <v>1.7217113648371196E-2</v>
      </c>
      <c r="P1285" s="44">
        <f>IFERROR(_xll.qlIndexFixing(ONIndex6M,I1285,TRUE,_xll.ohTrigger(RecalcTrigger,Trigger6M)),NA())</f>
        <v>1.726172221065525E-2</v>
      </c>
      <c r="Q1285" s="145">
        <f>IFERROR(_xll.qlIndexFixing(ONIndex1Y,I1285,TRUE,_xll.ohTrigger(RecalcTrigger,Trigger1Y)),NA())</f>
        <v>1.742199691760149E-2</v>
      </c>
    </row>
    <row r="1286" spans="2:17" x14ac:dyDescent="0.2">
      <c r="B1286" s="39" t="s">
        <v>42</v>
      </c>
      <c r="D1286" s="42">
        <f>_xll.qlCalendarAdvance(Calendar,$D1285,B1286,"f",FALSE)</f>
        <v>48835</v>
      </c>
      <c r="E1286" s="139">
        <f>_xll.qlInterestRateIndexValueDate(IndexON,D1286)</f>
        <v>48835</v>
      </c>
      <c r="F1286" s="155">
        <f>IFERROR(_xll.qlIndexFixing(IndexON,D1286,TRUE,_xll.ohTrigger(RecalcTrigger,TriggerON)),NA())</f>
        <v>1.6939911334787894E-2</v>
      </c>
      <c r="H1286" s="42">
        <f>_xll.qlCalendarAdvance(Calendar,$H1285,B1286,"f",FALSE)</f>
        <v>48835</v>
      </c>
      <c r="I1286" s="139">
        <f>_xll.qlInterestRateIndexValueDate(Index1M,$H1286)</f>
        <v>48837</v>
      </c>
      <c r="J1286" s="144">
        <f>IFERROR(_xll.qlIndexFixing(Index1M,$H1286,TRUE,_xll.ohTrigger(RecalcTrigger,Trigger1M)),NA())</f>
        <v>1.6757608445361061E-2</v>
      </c>
      <c r="K1286" s="44">
        <f>IFERROR(_xll.qlIndexFixing(Index3M,H1286,TRUE,_xll.ohTrigger(RecalcTrigger,Trigger3M)),NA())</f>
        <v>1.7186867359180156E-2</v>
      </c>
      <c r="L1286" s="44">
        <f>IFERROR(_xll.qlIndexFixing(Index6M,$H1286,TRUE,_xll.ohTrigger(RecalcTrigger,Trigger6M)),NA())</f>
        <v>1.7199140489913094E-2</v>
      </c>
      <c r="M1286" s="145">
        <f>IFERROR(_xll.qlIndexFixing(Index1Y,$H1286,TRUE,_xll.ohTrigger(RecalcTrigger,Trigger1Y)),NA())</f>
        <v>1.7327328599323476E-2</v>
      </c>
      <c r="N1286" s="144">
        <f>IFERROR(_xll.qlIndexFixing(ONIndex1M,I1286,TRUE,_xll.ohTrigger(RecalcTrigger,Trigger1M)),NA())</f>
        <v>1.676050700363696E-2</v>
      </c>
      <c r="O1286" s="44">
        <f>IFERROR(_xll.qlIndexFixing(ONIndex3M,I1286,TRUE,_xll.ohTrigger(RecalcTrigger,Trigger3M)),NA())</f>
        <v>1.7207419258440382E-2</v>
      </c>
      <c r="P1286" s="44">
        <f>IFERROR(_xll.qlIndexFixing(ONIndex6M,I1286,TRUE,_xll.ohTrigger(RecalcTrigger,Trigger6M)),NA())</f>
        <v>1.7251632798629402E-2</v>
      </c>
      <c r="Q1286" s="145">
        <f>IFERROR(_xll.qlIndexFixing(ONIndex1Y,I1286,TRUE,_xll.ohTrigger(RecalcTrigger,Trigger1Y)),NA())</f>
        <v>1.7413091618943E-2</v>
      </c>
    </row>
    <row r="1287" spans="2:17" x14ac:dyDescent="0.2">
      <c r="B1287" s="39" t="s">
        <v>42</v>
      </c>
      <c r="D1287" s="42">
        <f>_xll.qlCalendarAdvance(Calendar,$D1286,B1287,"f",FALSE)</f>
        <v>48842</v>
      </c>
      <c r="E1287" s="139">
        <f>_xll.qlInterestRateIndexValueDate(IndexON,D1287)</f>
        <v>48842</v>
      </c>
      <c r="F1287" s="155">
        <f>IFERROR(_xll.qlIndexFixing(IndexON,D1287,TRUE,_xll.ohTrigger(RecalcTrigger,TriggerON)),NA())</f>
        <v>1.6931556529460323E-2</v>
      </c>
      <c r="H1287" s="42">
        <f>_xll.qlCalendarAdvance(Calendar,$H1286,B1287,"f",FALSE)</f>
        <v>48842</v>
      </c>
      <c r="I1287" s="139">
        <f>_xll.qlInterestRateIndexValueDate(Index1M,$H1287)</f>
        <v>48844</v>
      </c>
      <c r="J1287" s="144">
        <f>IFERROR(_xll.qlIndexFixing(Index1M,$H1287,TRUE,_xll.ohTrigger(RecalcTrigger,Trigger1M)),NA())</f>
        <v>1.6748460852802627E-2</v>
      </c>
      <c r="K1287" s="44">
        <f>IFERROR(_xll.qlIndexFixing(Index3M,H1287,TRUE,_xll.ohTrigger(RecalcTrigger,Trigger3M)),NA())</f>
        <v>1.7176984420269836E-2</v>
      </c>
      <c r="L1287" s="44">
        <f>IFERROR(_xll.qlIndexFixing(Index6M,$H1287,TRUE,_xll.ohTrigger(RecalcTrigger,Trigger6M)),NA())</f>
        <v>1.7188719701224559E-2</v>
      </c>
      <c r="M1287" s="145">
        <f>IFERROR(_xll.qlIndexFixing(Index1Y,$H1287,TRUE,_xll.ohTrigger(RecalcTrigger,Trigger1Y)),NA())</f>
        <v>1.7317734060184845E-2</v>
      </c>
      <c r="N1287" s="144">
        <f>IFERROR(_xll.qlIndexFixing(ONIndex1M,I1287,TRUE,_xll.ohTrigger(RecalcTrigger,Trigger1M)),NA())</f>
        <v>1.6751409502244741E-2</v>
      </c>
      <c r="O1287" s="44">
        <f>IFERROR(_xll.qlIndexFixing(ONIndex3M,I1287,TRUE,_xll.ohTrigger(RecalcTrigger,Trigger3M)),NA())</f>
        <v>1.7197702424303074E-2</v>
      </c>
      <c r="P1287" s="44">
        <f>IFERROR(_xll.qlIndexFixing(ONIndex6M,I1287,TRUE,_xll.ohTrigger(RecalcTrigger,Trigger6M)),NA())</f>
        <v>1.7241522903228557E-2</v>
      </c>
      <c r="Q1287" s="145">
        <f>IFERROR(_xll.qlIndexFixing(ONIndex1Y,I1287,TRUE,_xll.ohTrigger(RecalcTrigger,Trigger1Y)),NA())</f>
        <v>1.7404162807173051E-2</v>
      </c>
    </row>
    <row r="1288" spans="2:17" x14ac:dyDescent="0.2">
      <c r="B1288" s="39" t="s">
        <v>42</v>
      </c>
      <c r="D1288" s="42">
        <f>_xll.qlCalendarAdvance(Calendar,$D1287,B1288,"f",FALSE)</f>
        <v>48849</v>
      </c>
      <c r="E1288" s="139">
        <f>_xll.qlInterestRateIndexValueDate(IndexON,D1288)</f>
        <v>48849</v>
      </c>
      <c r="F1288" s="155">
        <f>IFERROR(_xll.qlIndexFixing(IndexON,D1288,TRUE,_xll.ohTrigger(RecalcTrigger,TriggerON)),NA())</f>
        <v>1.6923173755145626E-2</v>
      </c>
      <c r="H1288" s="42">
        <f>_xll.qlCalendarAdvance(Calendar,$H1287,B1288,"f",FALSE)</f>
        <v>48849</v>
      </c>
      <c r="I1288" s="139">
        <f>_xll.qlInterestRateIndexValueDate(Index1M,$H1288)</f>
        <v>48851</v>
      </c>
      <c r="J1288" s="144">
        <f>IFERROR(_xll.qlIndexFixing(Index1M,$H1288,TRUE,_xll.ohTrigger(RecalcTrigger,Trigger1M)),NA())</f>
        <v>1.6739290990608058E-2</v>
      </c>
      <c r="K1288" s="44">
        <f>IFERROR(_xll.qlIndexFixing(Index3M,H1288,TRUE,_xll.ohTrigger(RecalcTrigger,Trigger3M)),NA())</f>
        <v>1.716708090081653E-2</v>
      </c>
      <c r="L1288" s="44">
        <f>IFERROR(_xll.qlIndexFixing(Index6M,$H1288,TRUE,_xll.ohTrigger(RecalcTrigger,Trigger6M)),NA())</f>
        <v>1.7178281927992752E-2</v>
      </c>
      <c r="M1288" s="145">
        <f>IFERROR(_xll.qlIndexFixing(Index1Y,$H1288,TRUE,_xll.ohTrigger(RecalcTrigger,Trigger1Y)),NA())</f>
        <v>1.7308121513196096E-2</v>
      </c>
      <c r="N1288" s="144">
        <f>IFERROR(_xll.qlIndexFixing(ONIndex1M,I1288,TRUE,_xll.ohTrigger(RecalcTrigger,Trigger1M)),NA())</f>
        <v>1.6742289290219148E-2</v>
      </c>
      <c r="O1288" s="44">
        <f>IFERROR(_xll.qlIndexFixing(ONIndex3M,I1288,TRUE,_xll.ohTrigger(RecalcTrigger,Trigger3M)),NA())</f>
        <v>1.7187963427014452E-2</v>
      </c>
      <c r="P1288" s="44">
        <f>IFERROR(_xll.qlIndexFixing(ONIndex6M,I1288,TRUE,_xll.ohTrigger(RecalcTrigger,Trigger6M)),NA())</f>
        <v>1.7231392794636591E-2</v>
      </c>
      <c r="Q1288" s="145">
        <f>IFERROR(_xll.qlIndexFixing(ONIndex1Y,I1288,TRUE,_xll.ohTrigger(RecalcTrigger,Trigger1Y)),NA())</f>
        <v>1.7395210698678554E-2</v>
      </c>
    </row>
    <row r="1289" spans="2:17" x14ac:dyDescent="0.2">
      <c r="B1289" s="39" t="s">
        <v>42</v>
      </c>
      <c r="D1289" s="42">
        <f>_xll.qlCalendarAdvance(Calendar,$D1288,B1289,"f",FALSE)</f>
        <v>48856</v>
      </c>
      <c r="E1289" s="139">
        <f>_xll.qlInterestRateIndexValueDate(IndexON,D1289)</f>
        <v>48856</v>
      </c>
      <c r="F1289" s="155">
        <f>IFERROR(_xll.qlIndexFixing(IndexON,D1289,TRUE,_xll.ohTrigger(RecalcTrigger,TriggerON)),NA())</f>
        <v>1.6914763263322641E-2</v>
      </c>
      <c r="H1289" s="42">
        <f>_xll.qlCalendarAdvance(Calendar,$H1288,B1289,"f",FALSE)</f>
        <v>48856</v>
      </c>
      <c r="I1289" s="139">
        <f>_xll.qlInterestRateIndexValueDate(Index1M,$H1289)</f>
        <v>48858</v>
      </c>
      <c r="J1289" s="144">
        <f>IFERROR(_xll.qlIndexFixing(Index1M,$H1289,TRUE,_xll.ohTrigger(RecalcTrigger,Trigger1M)),NA())</f>
        <v>1.6730099142917565E-2</v>
      </c>
      <c r="K1289" s="44">
        <f>IFERROR(_xll.qlIndexFixing(Index3M,H1289,TRUE,_xll.ohTrigger(RecalcTrigger,Trigger3M)),NA())</f>
        <v>1.7156852581800528E-2</v>
      </c>
      <c r="L1289" s="44">
        <f>IFERROR(_xll.qlIndexFixing(Index6M,$H1289,TRUE,_xll.ohTrigger(RecalcTrigger,Trigger6M)),NA())</f>
        <v>1.7167483127925733E-2</v>
      </c>
      <c r="M1289" s="145">
        <f>IFERROR(_xll.qlIndexFixing(Index1Y,$H1289,TRUE,_xll.ohTrigger(RecalcTrigger,Trigger1Y)),NA())</f>
        <v>1.7298491179294148E-2</v>
      </c>
      <c r="N1289" s="144">
        <f>IFERROR(_xll.qlIndexFixing(ONIndex1M,I1289,TRUE,_xll.ohTrigger(RecalcTrigger,Trigger1M)),NA())</f>
        <v>1.6733146650933506E-2</v>
      </c>
      <c r="O1289" s="44">
        <f>IFERROR(_xll.qlIndexFixing(ONIndex3M,I1289,TRUE,_xll.ohTrigger(RecalcTrigger,Trigger3M)),NA())</f>
        <v>1.7178202547789567E-2</v>
      </c>
      <c r="P1289" s="44">
        <f>IFERROR(_xll.qlIndexFixing(ONIndex6M,I1289,TRUE,_xll.ohTrigger(RecalcTrigger,Trigger6M)),NA())</f>
        <v>1.7221242743197251E-2</v>
      </c>
      <c r="Q1289" s="145">
        <f>IFERROR(_xll.qlIndexFixing(ONIndex1Y,I1289,TRUE,_xll.ohTrigger(RecalcTrigger,Trigger1Y)),NA())</f>
        <v>1.7386235510166159E-2</v>
      </c>
    </row>
    <row r="1290" spans="2:17" x14ac:dyDescent="0.2">
      <c r="B1290" s="39" t="s">
        <v>42</v>
      </c>
      <c r="D1290" s="42">
        <f>_xll.qlCalendarAdvance(Calendar,$D1289,B1290,"f",FALSE)</f>
        <v>48863</v>
      </c>
      <c r="E1290" s="139">
        <f>_xll.qlInterestRateIndexValueDate(IndexON,D1290)</f>
        <v>48863</v>
      </c>
      <c r="F1290" s="155">
        <f>IFERROR(_xll.qlIndexFixing(IndexON,D1290,TRUE,_xll.ohTrigger(RecalcTrigger,TriggerON)),NA())</f>
        <v>1.6906325305470205E-2</v>
      </c>
      <c r="H1290" s="42">
        <f>_xll.qlCalendarAdvance(Calendar,$H1289,B1290,"f",FALSE)</f>
        <v>48863</v>
      </c>
      <c r="I1290" s="139">
        <f>_xll.qlInterestRateIndexValueDate(Index1M,$H1290)</f>
        <v>48865</v>
      </c>
      <c r="J1290" s="144">
        <f>IFERROR(_xll.qlIndexFixing(Index1M,$H1290,TRUE,_xll.ohTrigger(RecalcTrigger,Trigger1M)),NA())</f>
        <v>1.6720885593851376E-2</v>
      </c>
      <c r="K1290" s="44">
        <f>IFERROR(_xll.qlIndexFixing(Index3M,H1290,TRUE,_xll.ohTrigger(RecalcTrigger,Trigger3M)),NA())</f>
        <v>1.7146906900826091E-2</v>
      </c>
      <c r="L1290" s="44">
        <f>IFERROR(_xll.qlIndexFixing(Index6M,$H1290,TRUE,_xll.ohTrigger(RecalcTrigger,Trigger6M)),NA())</f>
        <v>1.7157010627314853E-2</v>
      </c>
      <c r="M1290" s="145">
        <f>IFERROR(_xll.qlIndexFixing(Index1Y,$H1290,TRUE,_xll.ohTrigger(RecalcTrigger,Trigger1Y)),NA())</f>
        <v>1.7288843279409338E-2</v>
      </c>
      <c r="N1290" s="144">
        <f>IFERROR(_xll.qlIndexFixing(ONIndex1M,I1290,TRUE,_xll.ohTrigger(RecalcTrigger,Trigger1M)),NA())</f>
        <v>1.6723981868240756E-2</v>
      </c>
      <c r="O1290" s="44">
        <f>IFERROR(_xll.qlIndexFixing(ONIndex3M,I1290,TRUE,_xll.ohTrigger(RecalcTrigger,Trigger3M)),NA())</f>
        <v>1.7168420067523726E-2</v>
      </c>
      <c r="P1290" s="44">
        <f>IFERROR(_xll.qlIndexFixing(ONIndex6M,I1290,TRUE,_xll.ohTrigger(RecalcTrigger,Trigger6M)),NA())</f>
        <v>1.7211073019014478E-2</v>
      </c>
      <c r="Q1290" s="145">
        <f>IFERROR(_xll.qlIndexFixing(ONIndex1Y,I1290,TRUE,_xll.ohTrigger(RecalcTrigger,Trigger1Y)),NA())</f>
        <v>1.737723745834252E-2</v>
      </c>
    </row>
    <row r="1291" spans="2:17" x14ac:dyDescent="0.2">
      <c r="B1291" s="39" t="s">
        <v>42</v>
      </c>
      <c r="D1291" s="42">
        <f>_xll.qlCalendarAdvance(Calendar,$D1290,B1291,"f",FALSE)</f>
        <v>48870</v>
      </c>
      <c r="E1291" s="139">
        <f>_xll.qlInterestRateIndexValueDate(IndexON,D1291)</f>
        <v>48870</v>
      </c>
      <c r="F1291" s="155">
        <f>IFERROR(_xll.qlIndexFixing(IndexON,D1291,TRUE,_xll.ohTrigger(RecalcTrigger,TriggerON)),NA())</f>
        <v>1.6897860132987219E-2</v>
      </c>
      <c r="H1291" s="42">
        <f>_xll.qlCalendarAdvance(Calendar,$H1290,B1291,"f",FALSE)</f>
        <v>48870</v>
      </c>
      <c r="I1291" s="139">
        <f>_xll.qlInterestRateIndexValueDate(Index1M,$H1291)</f>
        <v>48872</v>
      </c>
      <c r="J1291" s="144">
        <f>IFERROR(_xll.qlIndexFixing(Index1M,$H1291,TRUE,_xll.ohTrigger(RecalcTrigger,Trigger1M)),NA())</f>
        <v>1.6711650627542207E-2</v>
      </c>
      <c r="K1291" s="44">
        <f>IFERROR(_xll.qlIndexFixing(Index3M,H1291,TRUE,_xll.ohTrigger(RecalcTrigger,Trigger3M)),NA())</f>
        <v>1.7136941506133166E-2</v>
      </c>
      <c r="L1291" s="44">
        <f>IFERROR(_xll.qlIndexFixing(Index6M,$H1291,TRUE,_xll.ohTrigger(RecalcTrigger,Trigger6M)),NA())</f>
        <v>1.7146521979583849E-2</v>
      </c>
      <c r="M1291" s="145">
        <f>IFERROR(_xll.qlIndexFixing(Index1Y,$H1291,TRUE,_xll.ohTrigger(RecalcTrigger,Trigger1Y)),NA())</f>
        <v>1.7279178034463907E-2</v>
      </c>
      <c r="N1291" s="144">
        <f>IFERROR(_xll.qlIndexFixing(ONIndex1M,I1291,TRUE,_xll.ohTrigger(RecalcTrigger,Trigger1M)),NA())</f>
        <v>1.6714795225754031E-2</v>
      </c>
      <c r="O1291" s="44">
        <f>IFERROR(_xll.qlIndexFixing(ONIndex3M,I1291,TRUE,_xll.ohTrigger(RecalcTrigger,Trigger3M)),NA())</f>
        <v>1.7158616267272109E-2</v>
      </c>
      <c r="P1291" s="44">
        <f>IFERROR(_xll.qlIndexFixing(ONIndex6M,I1291,TRUE,_xll.ohTrigger(RecalcTrigger,Trigger6M)),NA())</f>
        <v>1.7200883892352081E-2</v>
      </c>
      <c r="Q1291" s="145">
        <f>IFERROR(_xll.qlIndexFixing(ONIndex1Y,I1291,TRUE,_xll.ohTrigger(RecalcTrigger,Trigger1Y)),NA())</f>
        <v>1.7368216759674482E-2</v>
      </c>
    </row>
    <row r="1292" spans="2:17" x14ac:dyDescent="0.2">
      <c r="B1292" s="39" t="s">
        <v>42</v>
      </c>
      <c r="D1292" s="42">
        <f>_xll.qlCalendarAdvance(Calendar,$D1291,B1292,"f",FALSE)</f>
        <v>48877</v>
      </c>
      <c r="E1292" s="139">
        <f>_xll.qlInterestRateIndexValueDate(IndexON,D1292)</f>
        <v>48877</v>
      </c>
      <c r="F1292" s="155">
        <f>IFERROR(_xll.qlIndexFixing(IndexON,D1292,TRUE,_xll.ohTrigger(RecalcTrigger,TriggerON)),NA())</f>
        <v>1.6889367997512394E-2</v>
      </c>
      <c r="H1292" s="42">
        <f>_xll.qlCalendarAdvance(Calendar,$H1291,B1292,"f",FALSE)</f>
        <v>48877</v>
      </c>
      <c r="I1292" s="139">
        <f>_xll.qlInterestRateIndexValueDate(Index1M,$H1292)</f>
        <v>48879</v>
      </c>
      <c r="J1292" s="144">
        <f>IFERROR(_xll.qlIndexFixing(Index1M,$H1292,TRUE,_xll.ohTrigger(RecalcTrigger,Trigger1M)),NA())</f>
        <v>1.6702394528115283E-2</v>
      </c>
      <c r="K1292" s="44">
        <f>IFERROR(_xll.qlIndexFixing(Index3M,H1292,TRUE,_xll.ohTrigger(RecalcTrigger,Trigger3M)),NA())</f>
        <v>1.7126956680169735E-2</v>
      </c>
      <c r="L1292" s="44">
        <f>IFERROR(_xll.qlIndexFixing(Index6M,$H1292,TRUE,_xll.ohTrigger(RecalcTrigger,Trigger6M)),NA())</f>
        <v>1.7136017457538677E-2</v>
      </c>
      <c r="M1292" s="145">
        <f>IFERROR(_xll.qlIndexFixing(Index1Y,$H1292,TRUE,_xll.ohTrigger(RecalcTrigger,Trigger1Y)),NA())</f>
        <v>1.7269495665372649E-2</v>
      </c>
      <c r="N1292" s="144">
        <f>IFERROR(_xll.qlIndexFixing(ONIndex1M,I1292,TRUE,_xll.ohTrigger(RecalcTrigger,Trigger1M)),NA())</f>
        <v>1.6705587007246336E-2</v>
      </c>
      <c r="O1292" s="44">
        <f>IFERROR(_xll.qlIndexFixing(ONIndex3M,I1292,TRUE,_xll.ohTrigger(RecalcTrigger,Trigger3M)),NA())</f>
        <v>1.7148791428329702E-2</v>
      </c>
      <c r="P1292" s="44">
        <f>IFERROR(_xll.qlIndexFixing(ONIndex6M,I1292,TRUE,_xll.ohTrigger(RecalcTrigger,Trigger6M)),NA())</f>
        <v>1.7190675633393937E-2</v>
      </c>
      <c r="Q1292" s="145">
        <f>IFERROR(_xll.qlIndexFixing(ONIndex1Y,I1292,TRUE,_xll.ohTrigger(RecalcTrigger,Trigger1Y)),NA())</f>
        <v>1.7359173630948632E-2</v>
      </c>
    </row>
    <row r="1293" spans="2:17" x14ac:dyDescent="0.2">
      <c r="B1293" s="39" t="s">
        <v>42</v>
      </c>
      <c r="D1293" s="42">
        <f>_xll.qlCalendarAdvance(Calendar,$D1292,B1293,"f",FALSE)</f>
        <v>48884</v>
      </c>
      <c r="E1293" s="139">
        <f>_xll.qlInterestRateIndexValueDate(IndexON,D1293)</f>
        <v>48884</v>
      </c>
      <c r="F1293" s="155">
        <f>IFERROR(_xll.qlIndexFixing(IndexON,D1293,TRUE,_xll.ohTrigger(RecalcTrigger,TriggerON)),NA())</f>
        <v>1.6880849150444632E-2</v>
      </c>
      <c r="H1293" s="42">
        <f>_xll.qlCalendarAdvance(Calendar,$H1292,B1293,"f",FALSE)</f>
        <v>48884</v>
      </c>
      <c r="I1293" s="139">
        <f>_xll.qlInterestRateIndexValueDate(Index1M,$H1293)</f>
        <v>48886</v>
      </c>
      <c r="J1293" s="144">
        <f>IFERROR(_xll.qlIndexFixing(Index1M,$H1293,TRUE,_xll.ohTrigger(RecalcTrigger,Trigger1M)),NA())</f>
        <v>1.6693117579700822E-2</v>
      </c>
      <c r="K1293" s="44">
        <f>IFERROR(_xll.qlIndexFixing(Index3M,H1293,TRUE,_xll.ohTrigger(RecalcTrigger,Trigger3M)),NA())</f>
        <v>1.7116952705379433E-2</v>
      </c>
      <c r="L1293" s="44">
        <f>IFERROR(_xll.qlIndexFixing(Index6M,$H1293,TRUE,_xll.ohTrigger(RecalcTrigger,Trigger6M)),NA())</f>
        <v>1.7125847841730043E-2</v>
      </c>
      <c r="M1293" s="145">
        <f>IFERROR(_xll.qlIndexFixing(Index1Y,$H1293,TRUE,_xll.ohTrigger(RecalcTrigger,Trigger1Y)),NA())</f>
        <v>1.7259796393042474E-2</v>
      </c>
      <c r="N1293" s="144">
        <f>IFERROR(_xll.qlIndexFixing(ONIndex1M,I1293,TRUE,_xll.ohTrigger(RecalcTrigger,Trigger1M)),NA())</f>
        <v>1.6696357496170933E-2</v>
      </c>
      <c r="O1293" s="44">
        <f>IFERROR(_xll.qlIndexFixing(ONIndex3M,I1293,TRUE,_xll.ohTrigger(RecalcTrigger,Trigger3M)),NA())</f>
        <v>1.7138945831591812E-2</v>
      </c>
      <c r="P1293" s="44">
        <f>IFERROR(_xll.qlIndexFixing(ONIndex6M,I1293,TRUE,_xll.ohTrigger(RecalcTrigger,Trigger6M)),NA())</f>
        <v>1.7180448512403856E-2</v>
      </c>
      <c r="Q1293" s="145">
        <f>IFERROR(_xll.qlIndexFixing(ONIndex1Y,I1293,TRUE,_xll.ohTrigger(RecalcTrigger,Trigger1Y)),NA())</f>
        <v>1.7350108288711752E-2</v>
      </c>
    </row>
    <row r="1294" spans="2:17" x14ac:dyDescent="0.2">
      <c r="B1294" s="39" t="s">
        <v>42</v>
      </c>
      <c r="D1294" s="42">
        <f>_xll.qlCalendarAdvance(Calendar,$D1293,B1294,"f",FALSE)</f>
        <v>48891</v>
      </c>
      <c r="E1294" s="139">
        <f>_xll.qlInterestRateIndexValueDate(IndexON,D1294)</f>
        <v>48891</v>
      </c>
      <c r="F1294" s="155">
        <f>IFERROR(_xll.qlIndexFixing(IndexON,D1294,TRUE,_xll.ohTrigger(RecalcTrigger,TriggerON)),NA())</f>
        <v>1.687230384326277E-2</v>
      </c>
      <c r="H1294" s="42">
        <f>_xll.qlCalendarAdvance(Calendar,$H1293,B1294,"f",FALSE)</f>
        <v>48891</v>
      </c>
      <c r="I1294" s="139">
        <f>_xll.qlInterestRateIndexValueDate(Index1M,$H1294)</f>
        <v>48893</v>
      </c>
      <c r="J1294" s="144">
        <f>IFERROR(_xll.qlIndexFixing(Index1M,$H1294,TRUE,_xll.ohTrigger(RecalcTrigger,Trigger1M)),NA())</f>
        <v>1.6683820066424049E-2</v>
      </c>
      <c r="K1294" s="44">
        <f>IFERROR(_xll.qlIndexFixing(Index3M,H1294,TRUE,_xll.ohTrigger(RecalcTrigger,Trigger3M)),NA())</f>
        <v>1.7106929864207632E-2</v>
      </c>
      <c r="L1294" s="44">
        <f>IFERROR(_xll.qlIndexFixing(Index6M,$H1294,TRUE,_xll.ohTrigger(RecalcTrigger,Trigger6M)),NA())</f>
        <v>1.7115313889988215E-2</v>
      </c>
      <c r="M1294" s="145">
        <f>IFERROR(_xll.qlIndexFixing(Index1Y,$H1294,TRUE,_xll.ohTrigger(RecalcTrigger,Trigger1Y)),NA())</f>
        <v>1.7250080438372842E-2</v>
      </c>
      <c r="N1294" s="144">
        <f>IFERROR(_xll.qlIndexFixing(ONIndex1M,I1294,TRUE,_xll.ohTrigger(RecalcTrigger,Trigger1M)),NA())</f>
        <v>1.6687106976300825E-2</v>
      </c>
      <c r="O1294" s="44">
        <f>IFERROR(_xll.qlIndexFixing(ONIndex3M,I1294,TRUE,_xll.ohTrigger(RecalcTrigger,Trigger3M)),NA())</f>
        <v>1.7129079758193555E-2</v>
      </c>
      <c r="P1294" s="44">
        <f>IFERROR(_xll.qlIndexFixing(ONIndex6M,I1294,TRUE,_xll.ohTrigger(RecalcTrigger,Trigger6M)),NA())</f>
        <v>1.7170202799645651E-2</v>
      </c>
      <c r="Q1294" s="145">
        <f>IFERROR(_xll.qlIndexFixing(ONIndex1Y,I1294,TRUE,_xll.ohTrigger(RecalcTrigger,Trigger1Y)),NA())</f>
        <v>1.7341020949670494E-2</v>
      </c>
    </row>
    <row r="1295" spans="2:17" x14ac:dyDescent="0.2">
      <c r="B1295" s="39" t="s">
        <v>42</v>
      </c>
      <c r="D1295" s="42">
        <f>_xll.qlCalendarAdvance(Calendar,$D1294,B1295,"f",FALSE)</f>
        <v>48898</v>
      </c>
      <c r="E1295" s="139">
        <f>_xll.qlInterestRateIndexValueDate(IndexON,D1295)</f>
        <v>48898</v>
      </c>
      <c r="F1295" s="155">
        <f>IFERROR(_xll.qlIndexFixing(IndexON,D1295,TRUE,_xll.ohTrigger(RecalcTrigger,TriggerON)),NA())</f>
        <v>1.6863732327525582E-2</v>
      </c>
      <c r="H1295" s="42">
        <f>_xll.qlCalendarAdvance(Calendar,$H1294,B1295,"f",FALSE)</f>
        <v>48898</v>
      </c>
      <c r="I1295" s="139">
        <f>_xll.qlInterestRateIndexValueDate(Index1M,$H1295)</f>
        <v>48900</v>
      </c>
      <c r="J1295" s="144">
        <f>IFERROR(_xll.qlIndexFixing(Index1M,$H1295,TRUE,_xll.ohTrigger(RecalcTrigger,Trigger1M)),NA())</f>
        <v>1.6674502272407687E-2</v>
      </c>
      <c r="K1295" s="44">
        <f>IFERROR(_xll.qlIndexFixing(Index3M,H1295,TRUE,_xll.ohTrigger(RecalcTrigger,Trigger3M)),NA())</f>
        <v>1.7096888439091882E-2</v>
      </c>
      <c r="L1295" s="44">
        <f>IFERROR(_xll.qlIndexFixing(Index6M,$H1295,TRUE,_xll.ohTrigger(RecalcTrigger,Trigger6M)),NA())</f>
        <v>1.7104764863234652E-2</v>
      </c>
      <c r="M1295" s="145">
        <f>IFERROR(_xll.qlIndexFixing(Index1Y,$H1295,TRUE,_xll.ohTrigger(RecalcTrigger,Trigger1Y)),NA())</f>
        <v>1.7240348022255991E-2</v>
      </c>
      <c r="N1295" s="144">
        <f>IFERROR(_xll.qlIndexFixing(ONIndex1M,I1295,TRUE,_xll.ohTrigger(RecalcTrigger,Trigger1M)),NA())</f>
        <v>1.6677835731409019E-2</v>
      </c>
      <c r="O1295" s="44">
        <f>IFERROR(_xll.qlIndexFixing(ONIndex3M,I1295,TRUE,_xll.ohTrigger(RecalcTrigger,Trigger3M)),NA())</f>
        <v>1.7119193489270046E-2</v>
      </c>
      <c r="P1295" s="44">
        <f>IFERROR(_xll.qlIndexFixing(ONIndex6M,I1295,TRUE,_xll.ohTrigger(RecalcTrigger,Trigger6M)),NA())</f>
        <v>1.7159938765223259E-2</v>
      </c>
      <c r="Q1295" s="145">
        <f>IFERROR(_xll.qlIndexFixing(ONIndex1Y,I1295,TRUE,_xll.ohTrigger(RecalcTrigger,Trigger1Y)),NA())</f>
        <v>1.7331911830371638E-2</v>
      </c>
    </row>
    <row r="1296" spans="2:17" x14ac:dyDescent="0.2">
      <c r="B1296" s="39" t="s">
        <v>42</v>
      </c>
      <c r="D1296" s="42">
        <f>_xll.qlCalendarAdvance(Calendar,$D1295,B1296,"f",FALSE)</f>
        <v>48905</v>
      </c>
      <c r="E1296" s="139">
        <f>_xll.qlInterestRateIndexValueDate(IndexON,D1296)</f>
        <v>48905</v>
      </c>
      <c r="F1296" s="155">
        <f>IFERROR(_xll.qlIndexFixing(IndexON,D1296,TRUE,_xll.ohTrigger(RecalcTrigger,TriggerON)),NA())</f>
        <v>1.6855134854711906E-2</v>
      </c>
      <c r="H1296" s="42">
        <f>_xll.qlCalendarAdvance(Calendar,$H1295,B1296,"f",FALSE)</f>
        <v>48905</v>
      </c>
      <c r="I1296" s="139">
        <f>_xll.qlInterestRateIndexValueDate(Index1M,$H1296)</f>
        <v>48907</v>
      </c>
      <c r="J1296" s="144">
        <f>IFERROR(_xll.qlIndexFixing(Index1M,$H1296,TRUE,_xll.ohTrigger(RecalcTrigger,Trigger1M)),NA())</f>
        <v>1.6664881167812628E-2</v>
      </c>
      <c r="K1296" s="44">
        <f>IFERROR(_xll.qlIndexFixing(Index3M,H1296,TRUE,_xll.ohTrigger(RecalcTrigger,Trigger3M)),NA())</f>
        <v>1.7086828712470602E-2</v>
      </c>
      <c r="L1296" s="44">
        <f>IFERROR(_xll.qlIndexFixing(Index6M,$H1296,TRUE,_xll.ohTrigger(RecalcTrigger,Trigger6M)),NA())</f>
        <v>1.7094201034239892E-2</v>
      </c>
      <c r="M1296" s="145">
        <f>IFERROR(_xll.qlIndexFixing(Index1Y,$H1296,TRUE,_xll.ohTrigger(RecalcTrigger,Trigger1Y)),NA())</f>
        <v>1.723059936557518E-2</v>
      </c>
      <c r="N1296" s="144">
        <f>IFERROR(_xll.qlIndexFixing(ONIndex1M,I1296,TRUE,_xll.ohTrigger(RecalcTrigger,Trigger1M)),NA())</f>
        <v>1.666854404502871E-2</v>
      </c>
      <c r="O1296" s="44">
        <f>IFERROR(_xll.qlIndexFixing(ONIndex3M,I1296,TRUE,_xll.ohTrigger(RecalcTrigger,Trigger3M)),NA())</f>
        <v>1.7109287305796528E-2</v>
      </c>
      <c r="P1296" s="44">
        <f>IFERROR(_xll.qlIndexFixing(ONIndex6M,I1296,TRUE,_xll.ohTrigger(RecalcTrigger,Trigger6M)),NA())</f>
        <v>1.7149656679400493E-2</v>
      </c>
      <c r="Q1296" s="145">
        <f>IFERROR(_xll.qlIndexFixing(ONIndex1Y,I1296,TRUE,_xll.ohTrigger(RecalcTrigger,Trigger1Y)),NA())</f>
        <v>1.7322781147441901E-2</v>
      </c>
    </row>
    <row r="1297" spans="2:17" x14ac:dyDescent="0.2">
      <c r="B1297" s="39" t="s">
        <v>42</v>
      </c>
      <c r="D1297" s="42">
        <f>_xll.qlCalendarAdvance(Calendar,$D1296,B1297,"f",FALSE)</f>
        <v>48912</v>
      </c>
      <c r="E1297" s="139">
        <f>_xll.qlInterestRateIndexValueDate(IndexON,D1297)</f>
        <v>48912</v>
      </c>
      <c r="F1297" s="155">
        <f>IFERROR(_xll.qlIndexFixing(IndexON,D1297,TRUE,_xll.ohTrigger(RecalcTrigger,TriggerON)),NA())</f>
        <v>1.6846511676380516E-2</v>
      </c>
      <c r="H1297" s="42">
        <f>_xll.qlCalendarAdvance(Calendar,$H1296,B1297,"f",FALSE)</f>
        <v>48912</v>
      </c>
      <c r="I1297" s="139">
        <f>_xll.qlInterestRateIndexValueDate(Index1M,$H1297)</f>
        <v>48914</v>
      </c>
      <c r="J1297" s="144">
        <f>IFERROR(_xll.qlIndexFixing(Index1M,$H1297,TRUE,_xll.ohTrigger(RecalcTrigger,Trigger1M)),NA())</f>
        <v>1.6655806978659593E-2</v>
      </c>
      <c r="K1297" s="44">
        <f>IFERROR(_xll.qlIndexFixing(Index3M,H1297,TRUE,_xll.ohTrigger(RecalcTrigger,Trigger3M)),NA())</f>
        <v>1.7077388269218119E-2</v>
      </c>
      <c r="L1297" s="44">
        <f>IFERROR(_xll.qlIndexFixing(Index6M,$H1297,TRUE,_xll.ohTrigger(RecalcTrigger,Trigger6M)),NA())</f>
        <v>1.7083266280357553E-2</v>
      </c>
      <c r="M1297" s="145">
        <f>IFERROR(_xll.qlIndexFixing(Index1Y,$H1297,TRUE,_xll.ohTrigger(RecalcTrigger,Trigger1Y)),NA())</f>
        <v>1.7220834689207532E-2</v>
      </c>
      <c r="N1297" s="144">
        <f>IFERROR(_xll.qlIndexFixing(ONIndex1M,I1297,TRUE,_xll.ohTrigger(RecalcTrigger,Trigger1M)),NA())</f>
        <v>1.6659232200932905E-2</v>
      </c>
      <c r="O1297" s="44">
        <f>IFERROR(_xll.qlIndexFixing(ONIndex3M,I1297,TRUE,_xll.ohTrigger(RecalcTrigger,Trigger3M)),NA())</f>
        <v>1.7099361488988052E-2</v>
      </c>
      <c r="P1297" s="44">
        <f>IFERROR(_xll.qlIndexFixing(ONIndex6M,I1297,TRUE,_xll.ohTrigger(RecalcTrigger,Trigger6M)),NA())</f>
        <v>1.71393568125211E-2</v>
      </c>
      <c r="Q1297" s="145">
        <f>IFERROR(_xll.qlIndexFixing(ONIndex1Y,I1297,TRUE,_xll.ohTrigger(RecalcTrigger,Trigger1Y)),NA())</f>
        <v>1.7313629117508E-2</v>
      </c>
    </row>
    <row r="1298" spans="2:17" x14ac:dyDescent="0.2">
      <c r="B1298" s="39" t="s">
        <v>42</v>
      </c>
      <c r="D1298" s="42">
        <f>_xll.qlCalendarAdvance(Calendar,$D1297,B1298,"f",FALSE)</f>
        <v>48919</v>
      </c>
      <c r="E1298" s="139">
        <f>_xll.qlInterestRateIndexValueDate(IndexON,D1298)</f>
        <v>48919</v>
      </c>
      <c r="F1298" s="155">
        <f>IFERROR(_xll.qlIndexFixing(IndexON,D1298,TRUE,_xll.ohTrigger(RecalcTrigger,TriggerON)),NA())</f>
        <v>1.6837863043850376E-2</v>
      </c>
      <c r="H1298" s="42">
        <f>_xll.qlCalendarAdvance(Calendar,$H1297,B1298,"f",FALSE)</f>
        <v>48919</v>
      </c>
      <c r="I1298" s="139">
        <f>_xll.qlInterestRateIndexValueDate(Index1M,$H1298)</f>
        <v>48921</v>
      </c>
      <c r="J1298" s="144">
        <f>IFERROR(_xll.qlIndexFixing(Index1M,$H1298,TRUE,_xll.ohTrigger(RecalcTrigger,Trigger1M)),NA())</f>
        <v>1.6646430047173311E-2</v>
      </c>
      <c r="K1298" s="44">
        <f>IFERROR(_xll.qlIndexFixing(Index3M,H1298,TRUE,_xll.ohTrigger(RecalcTrigger,Trigger3M)),NA())</f>
        <v>1.7067296171216384E-2</v>
      </c>
      <c r="L1298" s="44">
        <f>IFERROR(_xll.qlIndexFixing(Index6M,$H1298,TRUE,_xll.ohTrigger(RecalcTrigger,Trigger6M)),NA())</f>
        <v>1.7072672241009359E-2</v>
      </c>
      <c r="M1298" s="145">
        <f>IFERROR(_xll.qlIndexFixing(Index1Y,$H1298,TRUE,_xll.ohTrigger(RecalcTrigger,Trigger1Y)),NA())</f>
        <v>1.7211054214020752E-2</v>
      </c>
      <c r="N1298" s="144">
        <f>IFERROR(_xll.qlIndexFixing(ONIndex1M,I1298,TRUE,_xll.ohTrigger(RecalcTrigger,Trigger1M)),NA())</f>
        <v>1.66499004826548E-2</v>
      </c>
      <c r="O1298" s="44">
        <f>IFERROR(_xll.qlIndexFixing(ONIndex3M,I1298,TRUE,_xll.ohTrigger(RecalcTrigger,Trigger3M)),NA())</f>
        <v>1.7089416319819861E-2</v>
      </c>
      <c r="P1298" s="44">
        <f>IFERROR(_xll.qlIndexFixing(ONIndex6M,I1298,TRUE,_xll.ohTrigger(RecalcTrigger,Trigger6M)),NA())</f>
        <v>1.712903943468902E-2</v>
      </c>
      <c r="Q1298" s="145">
        <f>IFERROR(_xll.qlIndexFixing(ONIndex1Y,I1298,TRUE,_xll.ohTrigger(RecalcTrigger,Trigger1Y)),NA())</f>
        <v>1.7304455957356524E-2</v>
      </c>
    </row>
    <row r="1299" spans="2:17" x14ac:dyDescent="0.2">
      <c r="B1299" s="39" t="s">
        <v>42</v>
      </c>
      <c r="D1299" s="42">
        <f>_xll.qlCalendarAdvance(Calendar,$D1298,B1299,"f",FALSE)</f>
        <v>48926</v>
      </c>
      <c r="E1299" s="139">
        <f>_xll.qlInterestRateIndexValueDate(IndexON,D1299)</f>
        <v>48926</v>
      </c>
      <c r="F1299" s="155">
        <f>IFERROR(_xll.qlIndexFixing(IndexON,D1299,TRUE,_xll.ohTrigger(RecalcTrigger,TriggerON)),NA())</f>
        <v>1.6829189209000006E-2</v>
      </c>
      <c r="H1299" s="42">
        <f>_xll.qlCalendarAdvance(Calendar,$H1298,B1299,"f",FALSE)</f>
        <v>48926</v>
      </c>
      <c r="I1299" s="139">
        <f>_xll.qlInterestRateIndexValueDate(Index1M,$H1299)</f>
        <v>48928</v>
      </c>
      <c r="J1299" s="144">
        <f>IFERROR(_xll.qlIndexFixing(Index1M,$H1299,TRUE,_xll.ohTrigger(RecalcTrigger,Trigger1M)),NA())</f>
        <v>1.6637033971445836E-2</v>
      </c>
      <c r="K1299" s="44">
        <f>IFERROR(_xll.qlIndexFixing(Index3M,H1299,TRUE,_xll.ohTrigger(RecalcTrigger,Trigger3M)),NA())</f>
        <v>1.7057186579748418E-2</v>
      </c>
      <c r="L1299" s="44">
        <f>IFERROR(_xll.qlIndexFixing(Index6M,$H1299,TRUE,_xll.ohTrigger(RecalcTrigger,Trigger6M)),NA())</f>
        <v>1.7062064236824402E-2</v>
      </c>
      <c r="M1299" s="145">
        <f>IFERROR(_xll.qlIndexFixing(Index1Y,$H1299,TRUE,_xll.ohTrigger(RecalcTrigger,Trigger1Y)),NA())</f>
        <v>1.720125816087598E-2</v>
      </c>
      <c r="N1299" s="144">
        <f>IFERROR(_xll.qlIndexFixing(ONIndex1M,I1299,TRUE,_xll.ohTrigger(RecalcTrigger,Trigger1M)),NA())</f>
        <v>1.6640549174047337E-2</v>
      </c>
      <c r="O1299" s="44">
        <f>IFERROR(_xll.qlIndexFixing(ONIndex3M,I1299,TRUE,_xll.ohTrigger(RecalcTrigger,Trigger3M)),NA())</f>
        <v>1.7079452079427071E-2</v>
      </c>
      <c r="P1299" s="44">
        <f>IFERROR(_xll.qlIndexFixing(ONIndex6M,I1299,TRUE,_xll.ohTrigger(RecalcTrigger,Trigger6M)),NA())</f>
        <v>1.7118704816088126E-2</v>
      </c>
      <c r="Q1299" s="145">
        <f>IFERROR(_xll.qlIndexFixing(ONIndex1Y,I1299,TRUE,_xll.ohTrigger(RecalcTrigger,Trigger1Y)),NA())</f>
        <v>1.7295261883454316E-2</v>
      </c>
    </row>
    <row r="1300" spans="2:17" x14ac:dyDescent="0.2">
      <c r="B1300" s="39" t="s">
        <v>42</v>
      </c>
      <c r="D1300" s="42">
        <f>_xll.qlCalendarAdvance(Calendar,$D1299,B1300,"f",FALSE)</f>
        <v>48933</v>
      </c>
      <c r="E1300" s="139">
        <f>_xll.qlInterestRateIndexValueDate(IndexON,D1300)</f>
        <v>48933</v>
      </c>
      <c r="F1300" s="155">
        <f>IFERROR(_xll.qlIndexFixing(IndexON,D1300,TRUE,_xll.ohTrigger(RecalcTrigger,TriggerON)),NA())</f>
        <v>1.6820490422748691E-2</v>
      </c>
      <c r="H1300" s="42">
        <f>_xll.qlCalendarAdvance(Calendar,$H1299,B1300,"f",FALSE)</f>
        <v>48933</v>
      </c>
      <c r="I1300" s="139">
        <f>_xll.qlInterestRateIndexValueDate(Index1M,$H1300)</f>
        <v>48935</v>
      </c>
      <c r="J1300" s="144">
        <f>IFERROR(_xll.qlIndexFixing(Index1M,$H1300,TRUE,_xll.ohTrigger(RecalcTrigger,Trigger1M)),NA())</f>
        <v>1.6627619035589902E-2</v>
      </c>
      <c r="K1300" s="44">
        <f>IFERROR(_xll.qlIndexFixing(Index3M,H1300,TRUE,_xll.ohTrigger(RecalcTrigger,Trigger3M)),NA())</f>
        <v>1.7047059777211437E-2</v>
      </c>
      <c r="L1300" s="44">
        <f>IFERROR(_xll.qlIndexFixing(Index6M,$H1300,TRUE,_xll.ohTrigger(RecalcTrigger,Trigger6M)),NA())</f>
        <v>1.7051442540563403E-2</v>
      </c>
      <c r="M1300" s="145">
        <f>IFERROR(_xll.qlIndexFixing(Index1Y,$H1300,TRUE,_xll.ohTrigger(RecalcTrigger,Trigger1Y)),NA())</f>
        <v>1.7191446750625596E-2</v>
      </c>
      <c r="N1300" s="144">
        <f>IFERROR(_xll.qlIndexFixing(ONIndex1M,I1300,TRUE,_xll.ohTrigger(RecalcTrigger,Trigger1M)),NA())</f>
        <v>1.6629838339667913E-2</v>
      </c>
      <c r="O1300" s="44">
        <f>IFERROR(_xll.qlIndexFixing(ONIndex3M,I1300,TRUE,_xll.ohTrigger(RecalcTrigger,Trigger3M)),NA())</f>
        <v>1.7068041384158406E-2</v>
      </c>
      <c r="P1300" s="44">
        <f>IFERROR(_xll.qlIndexFixing(ONIndex6M,I1300,TRUE,_xll.ohTrigger(RecalcTrigger,Trigger6M)),NA())</f>
        <v>1.7106873058994054E-2</v>
      </c>
      <c r="Q1300" s="145">
        <f>IFERROR(_xll.qlIndexFixing(ONIndex1Y,I1300,TRUE,_xll.ohTrigger(RecalcTrigger,Trigger1Y)),NA())</f>
        <v>1.7284729039657165E-2</v>
      </c>
    </row>
    <row r="1301" spans="2:17" x14ac:dyDescent="0.2">
      <c r="B1301" s="39" t="s">
        <v>42</v>
      </c>
      <c r="D1301" s="42">
        <f>_xll.qlCalendarAdvance(Calendar,$D1300,B1301,"f",FALSE)</f>
        <v>48940</v>
      </c>
      <c r="E1301" s="139">
        <f>_xll.qlInterestRateIndexValueDate(IndexON,D1301)</f>
        <v>48940</v>
      </c>
      <c r="F1301" s="155">
        <f>IFERROR(_xll.qlIndexFixing(IndexON,D1301,TRUE,_xll.ohTrigger(RecalcTrigger,TriggerON)),NA())</f>
        <v>1.6811766937054884E-2</v>
      </c>
      <c r="H1301" s="42">
        <f>_xll.qlCalendarAdvance(Calendar,$H1300,B1301,"f",FALSE)</f>
        <v>48940</v>
      </c>
      <c r="I1301" s="139">
        <f>_xll.qlInterestRateIndexValueDate(Index1M,$H1301)</f>
        <v>48942</v>
      </c>
      <c r="J1301" s="144">
        <f>IFERROR(_xll.qlIndexFixing(Index1M,$H1301,TRUE,_xll.ohTrigger(RecalcTrigger,Trigger1M)),NA())</f>
        <v>1.6618185523733231E-2</v>
      </c>
      <c r="K1301" s="44">
        <f>IFERROR(_xll.qlIndexFixing(Index3M,H1301,TRUE,_xll.ohTrigger(RecalcTrigger,Trigger3M)),NA())</f>
        <v>1.7036916046000883E-2</v>
      </c>
      <c r="L1301" s="44">
        <f>IFERROR(_xll.qlIndexFixing(Index6M,$H1301,TRUE,_xll.ohTrigger(RecalcTrigger,Trigger6M)),NA())</f>
        <v>1.7040807424982245E-2</v>
      </c>
      <c r="M1301" s="145">
        <f>IFERROR(_xll.qlIndexFixing(Index1Y,$H1301,TRUE,_xll.ohTrigger(RecalcTrigger,Trigger1Y)),NA())</f>
        <v>1.7181620204114744E-2</v>
      </c>
      <c r="N1301" s="144">
        <f>IFERROR(_xll.qlIndexFixing(ONIndex1M,I1301,TRUE,_xll.ohTrigger(RecalcTrigger,Trigger1M)),NA())</f>
        <v>1.6621788920057057E-2</v>
      </c>
      <c r="O1301" s="44">
        <f>IFERROR(_xll.qlIndexFixing(ONIndex3M,I1301,TRUE,_xll.ohTrigger(RecalcTrigger,Trigger3M)),NA())</f>
        <v>1.7059467509348281E-2</v>
      </c>
      <c r="P1301" s="44">
        <f>IFERROR(_xll.qlIndexFixing(ONIndex6M,I1301,TRUE,_xll.ohTrigger(RecalcTrigger,Trigger6M)),NA())</f>
        <v>1.7097984937795019E-2</v>
      </c>
      <c r="Q1301" s="145">
        <f>IFERROR(_xll.qlIndexFixing(ONIndex1Y,I1301,TRUE,_xll.ohTrigger(RecalcTrigger,Trigger1Y)),NA())</f>
        <v>1.7276811861064445E-2</v>
      </c>
    </row>
    <row r="1302" spans="2:17" x14ac:dyDescent="0.2">
      <c r="B1302" s="39" t="s">
        <v>42</v>
      </c>
      <c r="D1302" s="42">
        <f>_xll.qlCalendarAdvance(Calendar,$D1301,B1302,"f",FALSE)</f>
        <v>48947</v>
      </c>
      <c r="E1302" s="139">
        <f>_xll.qlInterestRateIndexValueDate(IndexON,D1302)</f>
        <v>48947</v>
      </c>
      <c r="F1302" s="155">
        <f>IFERROR(_xll.qlIndexFixing(IndexON,D1302,TRUE,_xll.ohTrigger(RecalcTrigger,TriggerON)),NA())</f>
        <v>1.6803019003077679E-2</v>
      </c>
      <c r="H1302" s="42">
        <f>_xll.qlCalendarAdvance(Calendar,$H1301,B1302,"f",FALSE)</f>
        <v>48947</v>
      </c>
      <c r="I1302" s="139">
        <f>_xll.qlInterestRateIndexValueDate(Index1M,$H1302)</f>
        <v>48949</v>
      </c>
      <c r="J1302" s="144">
        <f>IFERROR(_xll.qlIndexFixing(Index1M,$H1302,TRUE,_xll.ohTrigger(RecalcTrigger,Trigger1M)),NA())</f>
        <v>1.6608733719991053E-2</v>
      </c>
      <c r="K1302" s="44">
        <f>IFERROR(_xll.qlIndexFixing(Index3M,H1302,TRUE,_xll.ohTrigger(RecalcTrigger,Trigger3M)),NA())</f>
        <v>1.702675566850953E-2</v>
      </c>
      <c r="L1302" s="44">
        <f>IFERROR(_xll.qlIndexFixing(Index6M,$H1302,TRUE,_xll.ohTrigger(RecalcTrigger,Trigger6M)),NA())</f>
        <v>1.7030522487561137E-2</v>
      </c>
      <c r="M1302" s="145">
        <f>IFERROR(_xll.qlIndexFixing(Index1Y,$H1302,TRUE,_xll.ohTrigger(RecalcTrigger,Trigger1Y)),NA())</f>
        <v>1.717177874218026E-2</v>
      </c>
      <c r="N1302" s="144">
        <f>IFERROR(_xll.qlIndexFixing(ONIndex1M,I1302,TRUE,_xll.ohTrigger(RecalcTrigger,Trigger1M)),NA())</f>
        <v>1.6612380542060379E-2</v>
      </c>
      <c r="O1302" s="44">
        <f>IFERROR(_xll.qlIndexFixing(ONIndex3M,I1302,TRUE,_xll.ohTrigger(RecalcTrigger,Trigger3M)),NA())</f>
        <v>1.7049447741692703E-2</v>
      </c>
      <c r="P1302" s="44">
        <f>IFERROR(_xll.qlIndexFixing(ONIndex6M,I1302,TRUE,_xll.ohTrigger(RecalcTrigger,Trigger6M)),NA())</f>
        <v>1.7087600218390619E-2</v>
      </c>
      <c r="Q1302" s="145">
        <f>IFERROR(_xll.qlIndexFixing(ONIndex1Y,I1302,TRUE,_xll.ohTrigger(RecalcTrigger,Trigger1Y)),NA())</f>
        <v>1.7267556345830215E-2</v>
      </c>
    </row>
    <row r="1303" spans="2:17" x14ac:dyDescent="0.2">
      <c r="B1303" s="39" t="s">
        <v>42</v>
      </c>
      <c r="D1303" s="42">
        <f>_xll.qlCalendarAdvance(Calendar,$D1302,B1303,"f",FALSE)</f>
        <v>48954</v>
      </c>
      <c r="E1303" s="139">
        <f>_xll.qlInterestRateIndexValueDate(IndexON,D1303)</f>
        <v>48954</v>
      </c>
      <c r="F1303" s="155">
        <f>IFERROR(_xll.qlIndexFixing(IndexON,D1303,TRUE,_xll.ohTrigger(RecalcTrigger,TriggerON)),NA())</f>
        <v>1.6794246872615659E-2</v>
      </c>
      <c r="H1303" s="42">
        <f>_xll.qlCalendarAdvance(Calendar,$H1302,B1303,"f",FALSE)</f>
        <v>48954</v>
      </c>
      <c r="I1303" s="139">
        <f>_xll.qlInterestRateIndexValueDate(Index1M,$H1303)</f>
        <v>48956</v>
      </c>
      <c r="J1303" s="144">
        <f>IFERROR(_xll.qlIndexFixing(Index1M,$H1303,TRUE,_xll.ohTrigger(RecalcTrigger,Trigger1M)),NA())</f>
        <v>1.6599263908483597E-2</v>
      </c>
      <c r="K1303" s="44">
        <f>IFERROR(_xll.qlIndexFixing(Index3M,H1303,TRUE,_xll.ohTrigger(RecalcTrigger,Trigger3M)),NA())</f>
        <v>1.7016578927125714E-2</v>
      </c>
      <c r="L1303" s="44">
        <f>IFERROR(_xll.qlIndexFixing(Index6M,$H1303,TRUE,_xll.ohTrigger(RecalcTrigger,Trigger6M)),NA())</f>
        <v>1.7019862679943314E-2</v>
      </c>
      <c r="M1303" s="145">
        <f>IFERROR(_xll.qlIndexFixing(Index1Y,$H1303,TRUE,_xll.ohTrigger(RecalcTrigger,Trigger1Y)),NA())</f>
        <v>1.7161922585650864E-2</v>
      </c>
      <c r="N1303" s="144">
        <f>IFERROR(_xll.qlIndexFixing(ONIndex1M,I1303,TRUE,_xll.ohTrigger(RecalcTrigger,Trigger1M)),NA())</f>
        <v>1.6602953708346746E-2</v>
      </c>
      <c r="O1303" s="44">
        <f>IFERROR(_xll.qlIndexFixing(ONIndex3M,I1303,TRUE,_xll.ohTrigger(RecalcTrigger,Trigger3M)),NA())</f>
        <v>1.7039410027193114E-2</v>
      </c>
      <c r="P1303" s="44">
        <f>IFERROR(_xll.qlIndexFixing(ONIndex6M,I1303,TRUE,_xll.ohTrigger(RecalcTrigger,Trigger6M)),NA())</f>
        <v>1.7077199339272653E-2</v>
      </c>
      <c r="Q1303" s="145">
        <f>IFERROR(_xll.qlIndexFixing(ONIndex1Y,I1303,TRUE,_xll.ohTrigger(RecalcTrigger,Trigger1Y)),NA())</f>
        <v>1.7258280783432056E-2</v>
      </c>
    </row>
    <row r="1304" spans="2:17" x14ac:dyDescent="0.2">
      <c r="B1304" s="39" t="s">
        <v>42</v>
      </c>
      <c r="D1304" s="42">
        <f>_xll.qlCalendarAdvance(Calendar,$D1303,B1304,"f",FALSE)</f>
        <v>48961</v>
      </c>
      <c r="E1304" s="139">
        <f>_xll.qlInterestRateIndexValueDate(IndexON,D1304)</f>
        <v>48961</v>
      </c>
      <c r="F1304" s="155">
        <f>IFERROR(_xll.qlIndexFixing(IndexON,D1304,TRUE,_xll.ohTrigger(RecalcTrigger,TriggerON)),NA())</f>
        <v>1.6785450797067725E-2</v>
      </c>
      <c r="H1304" s="42">
        <f>_xll.qlCalendarAdvance(Calendar,$H1303,B1304,"f",FALSE)</f>
        <v>48961</v>
      </c>
      <c r="I1304" s="139">
        <f>_xll.qlInterestRateIndexValueDate(Index1M,$H1304)</f>
        <v>48963</v>
      </c>
      <c r="J1304" s="144">
        <f>IFERROR(_xll.qlIndexFixing(Index1M,$H1304,TRUE,_xll.ohTrigger(RecalcTrigger,Trigger1M)),NA())</f>
        <v>1.6589776373328591E-2</v>
      </c>
      <c r="K1304" s="44">
        <f>IFERROR(_xll.qlIndexFixing(Index3M,H1304,TRUE,_xll.ohTrigger(RecalcTrigger,Trigger3M)),NA())</f>
        <v>1.700638610423777E-2</v>
      </c>
      <c r="L1304" s="44">
        <f>IFERROR(_xll.qlIndexFixing(Index6M,$H1304,TRUE,_xll.ohTrigger(RecalcTrigger,Trigger6M)),NA())</f>
        <v>1.7009190252038356E-2</v>
      </c>
      <c r="M1304" s="145">
        <f>IFERROR(_xll.qlIndexFixing(Index1Y,$H1304,TRUE,_xll.ohTrigger(RecalcTrigger,Trigger1Y)),NA())</f>
        <v>1.7152051955347834E-2</v>
      </c>
      <c r="N1304" s="144">
        <f>IFERROR(_xll.qlIndexFixing(ONIndex1M,I1304,TRUE,_xll.ohTrigger(RecalcTrigger,Trigger1M)),NA())</f>
        <v>1.6593508702529292E-2</v>
      </c>
      <c r="O1304" s="44">
        <f>IFERROR(_xll.qlIndexFixing(ONIndex3M,I1304,TRUE,_xll.ohTrigger(RecalcTrigger,Trigger3M)),NA())</f>
        <v>1.7029354646904693E-2</v>
      </c>
      <c r="P1304" s="44">
        <f>IFERROR(_xll.qlIndexFixing(ONIndex6M,I1304,TRUE,_xll.ohTrigger(RecalcTrigger,Trigger6M)),NA())</f>
        <v>1.7066782570465122E-2</v>
      </c>
      <c r="Q1304" s="145">
        <f>IFERROR(_xll.qlIndexFixing(ONIndex1Y,I1304,TRUE,_xll.ohTrigger(RecalcTrigger,Trigger1Y)),NA())</f>
        <v>1.7248985390416749E-2</v>
      </c>
    </row>
    <row r="1305" spans="2:17" x14ac:dyDescent="0.2">
      <c r="B1305" s="39" t="s">
        <v>42</v>
      </c>
      <c r="D1305" s="42">
        <f>_xll.qlCalendarAdvance(Calendar,$D1304,B1305,"f",FALSE)</f>
        <v>48968</v>
      </c>
      <c r="E1305" s="139">
        <f>_xll.qlInterestRateIndexValueDate(IndexON,D1305)</f>
        <v>48968</v>
      </c>
      <c r="F1305" s="155">
        <f>IFERROR(_xll.qlIndexFixing(IndexON,D1305,TRUE,_xll.ohTrigger(RecalcTrigger,TriggerON)),NA())</f>
        <v>1.6776631027832778E-2</v>
      </c>
      <c r="H1305" s="42">
        <f>_xll.qlCalendarAdvance(Calendar,$H1304,B1305,"f",FALSE)</f>
        <v>48968</v>
      </c>
      <c r="I1305" s="139">
        <f>_xll.qlInterestRateIndexValueDate(Index1M,$H1305)</f>
        <v>48970</v>
      </c>
      <c r="J1305" s="144">
        <f>IFERROR(_xll.qlIndexFixing(Index1M,$H1305,TRUE,_xll.ohTrigger(RecalcTrigger,Trigger1M)),NA())</f>
        <v>1.6580271398643764E-2</v>
      </c>
      <c r="K1305" s="44">
        <f>IFERROR(_xll.qlIndexFixing(Index3M,H1305,TRUE,_xll.ohTrigger(RecalcTrigger,Trigger3M)),NA())</f>
        <v>1.6996177482227814E-2</v>
      </c>
      <c r="L1305" s="44">
        <f>IFERROR(_xll.qlIndexFixing(Index6M,$H1305,TRUE,_xll.ohTrigger(RecalcTrigger,Trigger6M)),NA())</f>
        <v>1.6998505476564684E-2</v>
      </c>
      <c r="M1305" s="145">
        <f>IFERROR(_xll.qlIndexFixing(Index1Y,$H1305,TRUE,_xll.ohTrigger(RecalcTrigger,Trigger1Y)),NA())</f>
        <v>1.7142167072083693E-2</v>
      </c>
      <c r="N1305" s="144">
        <f>IFERROR(_xll.qlIndexFixing(ONIndex1M,I1305,TRUE,_xll.ohTrigger(RecalcTrigger,Trigger1M)),NA())</f>
        <v>1.6584045808301084E-2</v>
      </c>
      <c r="O1305" s="44">
        <f>IFERROR(_xll.qlIndexFixing(ONIndex3M,I1305,TRUE,_xll.ohTrigger(RecalcTrigger,Trigger3M)),NA())</f>
        <v>1.7019281881722748E-2</v>
      </c>
      <c r="P1305" s="44">
        <f>IFERROR(_xll.qlIndexFixing(ONIndex6M,I1305,TRUE,_xll.ohTrigger(RecalcTrigger,Trigger6M)),NA())</f>
        <v>1.7056350182391711E-2</v>
      </c>
      <c r="Q1305" s="145">
        <f>IFERROR(_xll.qlIndexFixing(ONIndex1Y,I1305,TRUE,_xll.ohTrigger(RecalcTrigger,Trigger1Y)),NA())</f>
        <v>1.7239670383570882E-2</v>
      </c>
    </row>
    <row r="1306" spans="2:17" x14ac:dyDescent="0.2">
      <c r="B1306" s="39" t="s">
        <v>42</v>
      </c>
      <c r="D1306" s="42">
        <f>_xll.qlCalendarAdvance(Calendar,$D1305,B1306,"f",FALSE)</f>
        <v>48975</v>
      </c>
      <c r="E1306" s="139">
        <f>_xll.qlInterestRateIndexValueDate(IndexON,D1306)</f>
        <v>48975</v>
      </c>
      <c r="F1306" s="155">
        <f>IFERROR(_xll.qlIndexFixing(IndexON,D1306,TRUE,_xll.ohTrigger(RecalcTrigger,TriggerON)),NA())</f>
        <v>1.6767787816549529E-2</v>
      </c>
      <c r="H1306" s="42">
        <f>_xll.qlCalendarAdvance(Calendar,$H1305,B1306,"f",FALSE)</f>
        <v>48975</v>
      </c>
      <c r="I1306" s="139">
        <f>_xll.qlInterestRateIndexValueDate(Index1M,$H1306)</f>
        <v>48977</v>
      </c>
      <c r="J1306" s="144">
        <f>IFERROR(_xll.qlIndexFixing(Index1M,$H1306,TRUE,_xll.ohTrigger(RecalcTrigger,Trigger1M)),NA())</f>
        <v>1.657194991441743E-2</v>
      </c>
      <c r="K1306" s="44">
        <f>IFERROR(_xll.qlIndexFixing(Index3M,H1306,TRUE,_xll.ohTrigger(RecalcTrigger,Trigger3M)),NA())</f>
        <v>1.6986286285481871E-2</v>
      </c>
      <c r="L1306" s="44">
        <f>IFERROR(_xll.qlIndexFixing(Index6M,$H1306,TRUE,_xll.ohTrigger(RecalcTrigger,Trigger6M)),NA())</f>
        <v>1.6987808626237187E-2</v>
      </c>
      <c r="M1306" s="145">
        <f>IFERROR(_xll.qlIndexFixing(Index1Y,$H1306,TRUE,_xll.ohTrigger(RecalcTrigger,Trigger1Y)),NA())</f>
        <v>1.7132268156663511E-2</v>
      </c>
      <c r="N1306" s="144">
        <f>IFERROR(_xll.qlIndexFixing(ONIndex1M,I1306,TRUE,_xll.ohTrigger(RecalcTrigger,Trigger1M)),NA())</f>
        <v>1.6574565309275258E-2</v>
      </c>
      <c r="O1306" s="44">
        <f>IFERROR(_xll.qlIndexFixing(ONIndex3M,I1306,TRUE,_xll.ohTrigger(RecalcTrigger,Trigger3M)),NA())</f>
        <v>1.7009192013022201E-2</v>
      </c>
      <c r="P1306" s="44">
        <f>IFERROR(_xll.qlIndexFixing(ONIndex6M,I1306,TRUE,_xll.ohTrigger(RecalcTrigger,Trigger6M)),NA())</f>
        <v>1.7045902445076422E-2</v>
      </c>
      <c r="Q1306" s="145">
        <f>IFERROR(_xll.qlIndexFixing(ONIndex1Y,I1306,TRUE,_xll.ohTrigger(RecalcTrigger,Trigger1Y)),NA())</f>
        <v>1.72303359793613E-2</v>
      </c>
    </row>
    <row r="1307" spans="2:17" x14ac:dyDescent="0.2">
      <c r="B1307" s="39" t="s">
        <v>42</v>
      </c>
      <c r="D1307" s="42">
        <f>_xll.qlCalendarAdvance(Calendar,$D1306,B1307,"f",FALSE)</f>
        <v>48982</v>
      </c>
      <c r="E1307" s="139">
        <f>_xll.qlInterestRateIndexValueDate(IndexON,D1307)</f>
        <v>48982</v>
      </c>
      <c r="F1307" s="155">
        <f>IFERROR(_xll.qlIndexFixing(IndexON,D1307,TRUE,_xll.ohTrigger(RecalcTrigger,TriggerON)),NA())</f>
        <v>1.6758921414616879E-2</v>
      </c>
      <c r="H1307" s="42">
        <f>_xll.qlCalendarAdvance(Calendar,$H1306,B1307,"f",FALSE)</f>
        <v>48982</v>
      </c>
      <c r="I1307" s="139">
        <f>_xll.qlInterestRateIndexValueDate(Index1M,$H1307)</f>
        <v>48984</v>
      </c>
      <c r="J1307" s="144">
        <f>IFERROR(_xll.qlIndexFixing(Index1M,$H1307,TRUE,_xll.ohTrigger(RecalcTrigger,Trigger1M)),NA())</f>
        <v>1.6562417400193739E-2</v>
      </c>
      <c r="K1307" s="44">
        <f>IFERROR(_xll.qlIndexFixing(Index3M,H1307,TRUE,_xll.ohTrigger(RecalcTrigger,Trigger3M)),NA())</f>
        <v>1.6976048430126484E-2</v>
      </c>
      <c r="L1307" s="44">
        <f>IFERROR(_xll.qlIndexFixing(Index6M,$H1307,TRUE,_xll.ohTrigger(RecalcTrigger,Trigger6M)),NA())</f>
        <v>1.6977099973764131E-2</v>
      </c>
      <c r="M1307" s="145">
        <f>IFERROR(_xll.qlIndexFixing(Index1Y,$H1307,TRUE,_xll.ohTrigger(RecalcTrigger,Trigger1Y)),NA())</f>
        <v>1.7122355429883603E-2</v>
      </c>
      <c r="N1307" s="144">
        <f>IFERROR(_xll.qlIndexFixing(ONIndex1M,I1307,TRUE,_xll.ohTrigger(RecalcTrigger,Trigger1M)),NA())</f>
        <v>1.6565067489224816E-2</v>
      </c>
      <c r="O1307" s="44">
        <f>IFERROR(_xll.qlIndexFixing(ONIndex3M,I1307,TRUE,_xll.ohTrigger(RecalcTrigger,Trigger3M)),NA())</f>
        <v>1.699908532169836E-2</v>
      </c>
      <c r="P1307" s="44">
        <f>IFERROR(_xll.qlIndexFixing(ONIndex6M,I1307,TRUE,_xll.ohTrigger(RecalcTrigger,Trigger6M)),NA())</f>
        <v>1.7035439628942939E-2</v>
      </c>
      <c r="Q1307" s="145">
        <f>IFERROR(_xll.qlIndexFixing(ONIndex1Y,I1307,TRUE,_xll.ohTrigger(RecalcTrigger,Trigger1Y)),NA())</f>
        <v>1.7220982394574591E-2</v>
      </c>
    </row>
    <row r="1308" spans="2:17" x14ac:dyDescent="0.2">
      <c r="B1308" s="39" t="s">
        <v>42</v>
      </c>
      <c r="D1308" s="42">
        <f>_xll.qlCalendarAdvance(Calendar,$D1307,B1308,"f",FALSE)</f>
        <v>48989</v>
      </c>
      <c r="E1308" s="139">
        <f>_xll.qlInterestRateIndexValueDate(IndexON,D1308)</f>
        <v>48989</v>
      </c>
      <c r="F1308" s="155">
        <f>IFERROR(_xll.qlIndexFixing(IndexON,D1308,TRUE,_xll.ohTrigger(RecalcTrigger,TriggerON)),NA())</f>
        <v>1.6750032073513665E-2</v>
      </c>
      <c r="H1308" s="42">
        <f>_xll.qlCalendarAdvance(Calendar,$H1307,B1308,"f",FALSE)</f>
        <v>48989</v>
      </c>
      <c r="I1308" s="139">
        <f>_xll.qlInterestRateIndexValueDate(Index1M,$H1308)</f>
        <v>48991</v>
      </c>
      <c r="J1308" s="144">
        <f>IFERROR(_xll.qlIndexFixing(Index1M,$H1308,TRUE,_xll.ohTrigger(RecalcTrigger,Trigger1M)),NA())</f>
        <v>1.655286821966457E-2</v>
      </c>
      <c r="K1308" s="44">
        <f>IFERROR(_xll.qlIndexFixing(Index3M,H1308,TRUE,_xll.ohTrigger(RecalcTrigger,Trigger3M)),NA())</f>
        <v>1.6965795603031294E-2</v>
      </c>
      <c r="L1308" s="44">
        <f>IFERROR(_xll.qlIndexFixing(Index6M,$H1308,TRUE,_xll.ohTrigger(RecalcTrigger,Trigger6M)),NA())</f>
        <v>1.6966379791847157E-2</v>
      </c>
      <c r="M1308" s="145">
        <f>IFERROR(_xll.qlIndexFixing(Index1Y,$H1308,TRUE,_xll.ohTrigger(RecalcTrigger,Trigger1Y)),NA())</f>
        <v>1.7112429112533054E-2</v>
      </c>
      <c r="N1308" s="144">
        <f>IFERROR(_xll.qlIndexFixing(ONIndex1M,I1308,TRUE,_xll.ohTrigger(RecalcTrigger,Trigger1M)),NA())</f>
        <v>1.6555552631682957E-2</v>
      </c>
      <c r="O1308" s="44">
        <f>IFERROR(_xll.qlIndexFixing(ONIndex3M,I1308,TRUE,_xll.ohTrigger(RecalcTrigger,Trigger3M)),NA())</f>
        <v>1.6988962088886339E-2</v>
      </c>
      <c r="P1308" s="44">
        <f>IFERROR(_xll.qlIndexFixing(ONIndex6M,I1308,TRUE,_xll.ohTrigger(RecalcTrigger,Trigger6M)),NA())</f>
        <v>1.7024962004015265E-2</v>
      </c>
      <c r="Q1308" s="145">
        <f>IFERROR(_xll.qlIndexFixing(ONIndex1Y,I1308,TRUE,_xll.ohTrigger(RecalcTrigger,Trigger1Y)),NA())</f>
        <v>1.7211609845757536E-2</v>
      </c>
    </row>
    <row r="1309" spans="2:17" x14ac:dyDescent="0.2">
      <c r="B1309" s="39" t="s">
        <v>42</v>
      </c>
      <c r="D1309" s="42">
        <f>_xll.qlCalendarAdvance(Calendar,$D1308,B1309,"f",FALSE)</f>
        <v>48996</v>
      </c>
      <c r="E1309" s="139">
        <f>_xll.qlInterestRateIndexValueDate(IndexON,D1309)</f>
        <v>48996</v>
      </c>
      <c r="F1309" s="155">
        <f>IFERROR(_xll.qlIndexFixing(IndexON,D1309,TRUE,_xll.ohTrigger(RecalcTrigger,TriggerON)),NA())</f>
        <v>1.6741120044798663E-2</v>
      </c>
      <c r="H1309" s="42">
        <f>_xll.qlCalendarAdvance(Calendar,$H1308,B1309,"f",FALSE)</f>
        <v>48996</v>
      </c>
      <c r="I1309" s="139">
        <f>_xll.qlInterestRateIndexValueDate(Index1M,$H1309)</f>
        <v>48998</v>
      </c>
      <c r="J1309" s="144">
        <f>IFERROR(_xll.qlIndexFixing(Index1M,$H1309,TRUE,_xll.ohTrigger(RecalcTrigger,Trigger1M)),NA())</f>
        <v>1.6543302656885559E-2</v>
      </c>
      <c r="K1309" s="44">
        <f>IFERROR(_xll.qlIndexFixing(Index3M,H1309,TRUE,_xll.ohTrigger(RecalcTrigger,Trigger3M)),NA())</f>
        <v>1.6955528086555604E-2</v>
      </c>
      <c r="L1309" s="44">
        <f>IFERROR(_xll.qlIndexFixing(Index6M,$H1309,TRUE,_xll.ohTrigger(RecalcTrigger,Trigger6M)),NA())</f>
        <v>1.6955648353184371E-2</v>
      </c>
      <c r="M1309" s="145">
        <f>IFERROR(_xll.qlIndexFixing(Index1Y,$H1309,TRUE,_xll.ohTrigger(RecalcTrigger,Trigger1Y)),NA())</f>
        <v>1.710248942539197E-2</v>
      </c>
      <c r="N1309" s="144">
        <f>IFERROR(_xll.qlIndexFixing(ONIndex1M,I1309,TRUE,_xll.ohTrigger(RecalcTrigger,Trigger1M)),NA())</f>
        <v>1.6546021020422685E-2</v>
      </c>
      <c r="O1309" s="44">
        <f>IFERROR(_xll.qlIndexFixing(ONIndex3M,I1309,TRUE,_xll.ohTrigger(RecalcTrigger,Trigger3M)),NA())</f>
        <v>1.6978822595641319E-2</v>
      </c>
      <c r="P1309" s="44">
        <f>IFERROR(_xll.qlIndexFixing(ONIndex6M,I1309,TRUE,_xll.ohTrigger(RecalcTrigger,Trigger6M)),NA())</f>
        <v>1.7014469840557211E-2</v>
      </c>
      <c r="Q1309" s="145">
        <f>IFERROR(_xll.qlIndexFixing(ONIndex1Y,I1309,TRUE,_xll.ohTrigger(RecalcTrigger,Trigger1Y)),NA())</f>
        <v>1.7202218549456916E-2</v>
      </c>
    </row>
    <row r="1310" spans="2:17" x14ac:dyDescent="0.2">
      <c r="B1310" s="39" t="s">
        <v>42</v>
      </c>
      <c r="D1310" s="42">
        <f>_xll.qlCalendarAdvance(Calendar,$D1309,B1310,"f",FALSE)</f>
        <v>49003</v>
      </c>
      <c r="E1310" s="139">
        <f>_xll.qlInterestRateIndexValueDate(IndexON,D1310)</f>
        <v>49003</v>
      </c>
      <c r="F1310" s="155">
        <f>IFERROR(_xll.qlIndexFixing(IndexON,D1310,TRUE,_xll.ohTrigger(RecalcTrigger,TriggerON)),NA())</f>
        <v>1.6732185579950709E-2</v>
      </c>
      <c r="H1310" s="42">
        <f>_xll.qlCalendarAdvance(Calendar,$H1309,B1310,"f",FALSE)</f>
        <v>49003</v>
      </c>
      <c r="I1310" s="139">
        <f>_xll.qlInterestRateIndexValueDate(Index1M,$H1310)</f>
        <v>49005</v>
      </c>
      <c r="J1310" s="144">
        <f>IFERROR(_xll.qlIndexFixing(Index1M,$H1310,TRUE,_xll.ohTrigger(RecalcTrigger,Trigger1M)),NA())</f>
        <v>1.6532494876270454E-2</v>
      </c>
      <c r="K1310" s="44">
        <f>IFERROR(_xll.qlIndexFixing(Index3M,H1310,TRUE,_xll.ohTrigger(RecalcTrigger,Trigger3M)),NA())</f>
        <v>1.6944229040152442E-2</v>
      </c>
      <c r="L1310" s="44">
        <f>IFERROR(_xll.qlIndexFixing(Index6M,$H1310,TRUE,_xll.ohTrigger(RecalcTrigger,Trigger6M)),NA())</f>
        <v>1.6943037659692656E-2</v>
      </c>
      <c r="M1310" s="145">
        <f>IFERROR(_xll.qlIndexFixing(Index1Y,$H1310,TRUE,_xll.ohTrigger(RecalcTrigger,Trigger1Y)),NA())</f>
        <v>1.7092536589232793E-2</v>
      </c>
      <c r="N1310" s="144">
        <f>IFERROR(_xll.qlIndexFixing(ONIndex1M,I1310,TRUE,_xll.ohTrigger(RecalcTrigger,Trigger1M)),NA())</f>
        <v>1.653647293913707E-2</v>
      </c>
      <c r="O1310" s="44">
        <f>IFERROR(_xll.qlIndexFixing(ONIndex3M,I1310,TRUE,_xll.ohTrigger(RecalcTrigger,Trigger3M)),NA())</f>
        <v>1.6968667123098413E-2</v>
      </c>
      <c r="P1310" s="44">
        <f>IFERROR(_xll.qlIndexFixing(ONIndex6M,I1310,TRUE,_xll.ohTrigger(RecalcTrigger,Trigger6M)),NA())</f>
        <v>1.7003963408912526E-2</v>
      </c>
      <c r="Q1310" s="145">
        <f>IFERROR(_xll.qlIndexFixing(ONIndex1Y,I1310,TRUE,_xll.ohTrigger(RecalcTrigger,Trigger1Y)),NA())</f>
        <v>1.7192808722459318E-2</v>
      </c>
    </row>
    <row r="1311" spans="2:17" x14ac:dyDescent="0.2">
      <c r="B1311" s="39" t="s">
        <v>42</v>
      </c>
      <c r="D1311" s="42">
        <f>_xll.qlCalendarAdvance(Calendar,$D1310,B1311,"f",FALSE)</f>
        <v>49010</v>
      </c>
      <c r="E1311" s="139">
        <f>_xll.qlInterestRateIndexValueDate(IndexON,D1311)</f>
        <v>49010</v>
      </c>
      <c r="F1311" s="155">
        <f>IFERROR(_xll.qlIndexFixing(IndexON,D1311,TRUE,_xll.ohTrigger(RecalcTrigger,TriggerON)),NA())</f>
        <v>1.6723228930288769E-2</v>
      </c>
      <c r="H1311" s="42">
        <f>_xll.qlCalendarAdvance(Calendar,$H1310,B1311,"f",FALSE)</f>
        <v>49010</v>
      </c>
      <c r="I1311" s="139">
        <f>_xll.qlInterestRateIndexValueDate(Index1M,$H1311)</f>
        <v>49012</v>
      </c>
      <c r="J1311" s="144">
        <f>IFERROR(_xll.qlIndexFixing(Index1M,$H1311,TRUE,_xll.ohTrigger(RecalcTrigger,Trigger1M)),NA())</f>
        <v>1.6522582771887947E-2</v>
      </c>
      <c r="K1311" s="44">
        <f>IFERROR(_xll.qlIndexFixing(Index3M,H1311,TRUE,_xll.ohTrigger(RecalcTrigger,Trigger3M)),NA())</f>
        <v>1.6933928681590701E-2</v>
      </c>
      <c r="L1311" s="44">
        <f>IFERROR(_xll.qlIndexFixing(Index6M,$H1311,TRUE,_xll.ohTrigger(RecalcTrigger,Trigger6M)),NA())</f>
        <v>1.6932278671809679E-2</v>
      </c>
      <c r="M1311" s="145">
        <f>IFERROR(_xll.qlIndexFixing(Index1Y,$H1311,TRUE,_xll.ohTrigger(RecalcTrigger,Trigger1Y)),NA())</f>
        <v>1.7082570824819201E-2</v>
      </c>
      <c r="N1311" s="144">
        <f>IFERROR(_xll.qlIndexFixing(ONIndex1M,I1311,TRUE,_xll.ohTrigger(RecalcTrigger,Trigger1M)),NA())</f>
        <v>1.6526908671359308E-2</v>
      </c>
      <c r="O1311" s="44">
        <f>IFERROR(_xll.qlIndexFixing(ONIndex3M,I1311,TRUE,_xll.ohTrigger(RecalcTrigger,Trigger3M)),NA())</f>
        <v>1.6958495952232866E-2</v>
      </c>
      <c r="P1311" s="44">
        <f>IFERROR(_xll.qlIndexFixing(ONIndex6M,I1311,TRUE,_xll.ohTrigger(RecalcTrigger,Trigger6M)),NA())</f>
        <v>1.6993442979265083E-2</v>
      </c>
      <c r="Q1311" s="145">
        <f>IFERROR(_xll.qlIndexFixing(ONIndex1Y,I1311,TRUE,_xll.ohTrigger(RecalcTrigger,Trigger1Y)),NA())</f>
        <v>1.7183380581311525E-2</v>
      </c>
    </row>
    <row r="1312" spans="2:17" x14ac:dyDescent="0.2">
      <c r="B1312" s="39" t="s">
        <v>42</v>
      </c>
      <c r="D1312" s="42">
        <f>_xll.qlCalendarAdvance(Calendar,$D1311,B1312,"f",FALSE)</f>
        <v>49017</v>
      </c>
      <c r="E1312" s="139">
        <f>_xll.qlInterestRateIndexValueDate(IndexON,D1312)</f>
        <v>49017</v>
      </c>
      <c r="F1312" s="155">
        <f>IFERROR(_xll.qlIndexFixing(IndexON,D1312,TRUE,_xll.ohTrigger(RecalcTrigger,TriggerON)),NA())</f>
        <v>1.6714250347611426E-2</v>
      </c>
      <c r="H1312" s="42">
        <f>_xll.qlCalendarAdvance(Calendar,$H1311,B1312,"f",FALSE)</f>
        <v>49017</v>
      </c>
      <c r="I1312" s="139">
        <f>_xll.qlInterestRateIndexValueDate(Index1M,$H1312)</f>
        <v>49019</v>
      </c>
      <c r="J1312" s="144">
        <f>IFERROR(_xll.qlIndexFixing(Index1M,$H1312,TRUE,_xll.ohTrigger(RecalcTrigger,Trigger1M)),NA())</f>
        <v>1.6513272134594525E-2</v>
      </c>
      <c r="K1312" s="44">
        <f>IFERROR(_xll.qlIndexFixing(Index3M,H1312,TRUE,_xll.ohTrigger(RecalcTrigger,Trigger3M)),NA())</f>
        <v>1.6923614540154119E-2</v>
      </c>
      <c r="L1312" s="44">
        <f>IFERROR(_xll.qlIndexFixing(Index6M,$H1312,TRUE,_xll.ohTrigger(RecalcTrigger,Trigger6M)),NA())</f>
        <v>1.6921509341791388E-2</v>
      </c>
      <c r="M1312" s="145">
        <f>IFERROR(_xll.qlIndexFixing(Index1Y,$H1312,TRUE,_xll.ohTrigger(RecalcTrigger,Trigger1Y)),NA())</f>
        <v>1.7072592352907215E-2</v>
      </c>
      <c r="N1312" s="144">
        <f>IFERROR(_xll.qlIndexFixing(ONIndex1M,I1312,TRUE,_xll.ohTrigger(RecalcTrigger,Trigger1M)),NA())</f>
        <v>1.6517328500862405E-2</v>
      </c>
      <c r="O1312" s="44">
        <f>IFERROR(_xll.qlIndexFixing(ONIndex3M,I1312,TRUE,_xll.ohTrigger(RecalcTrigger,Trigger3M)),NA())</f>
        <v>1.6948309364259728E-2</v>
      </c>
      <c r="P1312" s="44">
        <f>IFERROR(_xll.qlIndexFixing(ONIndex6M,I1312,TRUE,_xll.ohTrigger(RecalcTrigger,Trigger6M)),NA())</f>
        <v>1.6982908821798759E-2</v>
      </c>
      <c r="Q1312" s="145">
        <f>IFERROR(_xll.qlIndexFixing(ONIndex1Y,I1312,TRUE,_xll.ohTrigger(RecalcTrigger,Trigger1Y)),NA())</f>
        <v>1.7173934342720187E-2</v>
      </c>
    </row>
    <row r="1313" spans="2:17" x14ac:dyDescent="0.2">
      <c r="B1313" s="39" t="s">
        <v>42</v>
      </c>
      <c r="D1313" s="42">
        <f>_xll.qlCalendarAdvance(Calendar,$D1312,B1313,"f",FALSE)</f>
        <v>49024</v>
      </c>
      <c r="E1313" s="139">
        <f>_xll.qlInterestRateIndexValueDate(IndexON,D1313)</f>
        <v>49024</v>
      </c>
      <c r="F1313" s="155">
        <f>IFERROR(_xll.qlIndexFixing(IndexON,D1313,TRUE,_xll.ohTrigger(RecalcTrigger,TriggerON)),NA())</f>
        <v>1.6705250083237644E-2</v>
      </c>
      <c r="H1313" s="42">
        <f>_xll.qlCalendarAdvance(Calendar,$H1312,B1313,"f",FALSE)</f>
        <v>49024</v>
      </c>
      <c r="I1313" s="139">
        <f>_xll.qlInterestRateIndexValueDate(Index1M,$H1313)</f>
        <v>49026</v>
      </c>
      <c r="J1313" s="144">
        <f>IFERROR(_xll.qlIndexFixing(Index1M,$H1313,TRUE,_xll.ohTrigger(RecalcTrigger,Trigger1M)),NA())</f>
        <v>1.6503637871757015E-2</v>
      </c>
      <c r="K1313" s="44">
        <f>IFERROR(_xll.qlIndexFixing(Index3M,H1313,TRUE,_xll.ohTrigger(RecalcTrigger,Trigger3M)),NA())</f>
        <v>1.6913286898229855E-2</v>
      </c>
      <c r="L1313" s="44">
        <f>IFERROR(_xll.qlIndexFixing(Index6M,$H1313,TRUE,_xll.ohTrigger(RecalcTrigger,Trigger6M)),NA())</f>
        <v>1.6910729942379171E-2</v>
      </c>
      <c r="M1313" s="145">
        <f>IFERROR(_xll.qlIndexFixing(Index1Y,$H1313,TRUE,_xll.ohTrigger(RecalcTrigger,Trigger1Y)),NA())</f>
        <v>1.7061321570563299E-2</v>
      </c>
      <c r="N1313" s="144">
        <f>IFERROR(_xll.qlIndexFixing(ONIndex1M,I1313,TRUE,_xll.ohTrigger(RecalcTrigger,Trigger1M)),NA())</f>
        <v>1.6507732711339429E-2</v>
      </c>
      <c r="O1313" s="44">
        <f>IFERROR(_xll.qlIndexFixing(ONIndex3M,I1313,TRUE,_xll.ohTrigger(RecalcTrigger,Trigger3M)),NA())</f>
        <v>1.6938107640154243E-2</v>
      </c>
      <c r="P1313" s="44">
        <f>IFERROR(_xll.qlIndexFixing(ONIndex6M,I1313,TRUE,_xll.ohTrigger(RecalcTrigger,Trigger6M)),NA())</f>
        <v>1.6972361206697428E-2</v>
      </c>
      <c r="Q1313" s="145">
        <f>IFERROR(_xll.qlIndexFixing(ONIndex1Y,I1313,TRUE,_xll.ohTrigger(RecalcTrigger,Trigger1Y)),NA())</f>
        <v>1.7164470223232087E-2</v>
      </c>
    </row>
    <row r="1314" spans="2:17" x14ac:dyDescent="0.2">
      <c r="B1314" s="39" t="s">
        <v>42</v>
      </c>
      <c r="D1314" s="42">
        <f>_xll.qlCalendarAdvance(Calendar,$D1313,B1314,"f",FALSE)</f>
        <v>49031</v>
      </c>
      <c r="E1314" s="139">
        <f>_xll.qlInterestRateIndexValueDate(IndexON,D1314)</f>
        <v>49031</v>
      </c>
      <c r="F1314" s="155">
        <f>IFERROR(_xll.qlIndexFixing(IndexON,D1314,TRUE,_xll.ohTrigger(RecalcTrigger,TriggerON)),NA())</f>
        <v>1.6696228388646261E-2</v>
      </c>
      <c r="H1314" s="42">
        <f>_xll.qlCalendarAdvance(Calendar,$H1313,B1314,"f",FALSE)</f>
        <v>49031</v>
      </c>
      <c r="I1314" s="139">
        <f>_xll.qlInterestRateIndexValueDate(Index1M,$H1314)</f>
        <v>49033</v>
      </c>
      <c r="J1314" s="144">
        <f>IFERROR(_xll.qlIndexFixing(Index1M,$H1314,TRUE,_xll.ohTrigger(RecalcTrigger,Trigger1M)),NA())</f>
        <v>1.6494926693859886E-2</v>
      </c>
      <c r="K1314" s="44">
        <f>IFERROR(_xll.qlIndexFixing(Index3M,H1314,TRUE,_xll.ohTrigger(RecalcTrigger,Trigger3M)),NA())</f>
        <v>1.6902946038209406E-2</v>
      </c>
      <c r="L1314" s="44">
        <f>IFERROR(_xll.qlIndexFixing(Index6M,$H1314,TRUE,_xll.ohTrigger(RecalcTrigger,Trigger6M)),NA())</f>
        <v>1.6901075749447103E-2</v>
      </c>
      <c r="M1314" s="145">
        <f>IFERROR(_xll.qlIndexFixing(Index1Y,$H1314,TRUE,_xll.ohTrigger(RecalcTrigger,Trigger1Y)),NA())</f>
        <v>1.7052598169569635E-2</v>
      </c>
      <c r="N1314" s="144">
        <f>IFERROR(_xll.qlIndexFixing(ONIndex1M,I1314,TRUE,_xll.ohTrigger(RecalcTrigger,Trigger1M)),NA())</f>
        <v>1.6498121586403514E-2</v>
      </c>
      <c r="O1314" s="44">
        <f>IFERROR(_xll.qlIndexFixing(ONIndex3M,I1314,TRUE,_xll.ohTrigger(RecalcTrigger,Trigger3M)),NA())</f>
        <v>1.6927891061051525E-2</v>
      </c>
      <c r="P1314" s="44">
        <f>IFERROR(_xll.qlIndexFixing(ONIndex6M,I1314,TRUE,_xll.ohTrigger(RecalcTrigger,Trigger6M)),NA())</f>
        <v>1.6961800404144967E-2</v>
      </c>
      <c r="Q1314" s="145">
        <f>IFERROR(_xll.qlIndexFixing(ONIndex1Y,I1314,TRUE,_xll.ohTrigger(RecalcTrigger,Trigger1Y)),NA())</f>
        <v>1.7154988439473939E-2</v>
      </c>
    </row>
    <row r="1315" spans="2:17" x14ac:dyDescent="0.2">
      <c r="B1315" s="39" t="s">
        <v>42</v>
      </c>
      <c r="D1315" s="42">
        <f>_xll.qlCalendarAdvance(Calendar,$D1314,B1315,"f",FALSE)</f>
        <v>49038</v>
      </c>
      <c r="E1315" s="139">
        <f>_xll.qlInterestRateIndexValueDate(IndexON,D1315)</f>
        <v>49038</v>
      </c>
      <c r="F1315" s="155">
        <f>IFERROR(_xll.qlIndexFixing(IndexON,D1315,TRUE,_xll.ohTrigger(RecalcTrigger,TriggerON)),NA())</f>
        <v>1.6687185515475988E-2</v>
      </c>
      <c r="H1315" s="42">
        <f>_xll.qlCalendarAdvance(Calendar,$H1314,B1315,"f",FALSE)</f>
        <v>49038</v>
      </c>
      <c r="I1315" s="139">
        <f>_xll.qlInterestRateIndexValueDate(Index1M,$H1315)</f>
        <v>49040</v>
      </c>
      <c r="J1315" s="144">
        <f>IFERROR(_xll.qlIndexFixing(Index1M,$H1315,TRUE,_xll.ohTrigger(RecalcTrigger,Trigger1M)),NA())</f>
        <v>1.6484324982631582E-2</v>
      </c>
      <c r="K1315" s="44">
        <f>IFERROR(_xll.qlIndexFixing(Index3M,H1315,TRUE,_xll.ohTrigger(RecalcTrigger,Trigger3M)),NA())</f>
        <v>1.6892938406340766E-2</v>
      </c>
      <c r="L1315" s="44">
        <f>IFERROR(_xll.qlIndexFixing(Index6M,$H1315,TRUE,_xll.ohTrigger(RecalcTrigger,Trigger6M)),NA())</f>
        <v>1.6890280304288966E-2</v>
      </c>
      <c r="M1315" s="145">
        <f>IFERROR(_xll.qlIndexFixing(Index1Y,$H1315,TRUE,_xll.ohTrigger(RecalcTrigger,Trigger1Y)),NA())</f>
        <v>1.7042582899613586E-2</v>
      </c>
      <c r="N1315" s="144">
        <f>IFERROR(_xll.qlIndexFixing(ONIndex1M,I1315,TRUE,_xll.ohTrigger(RecalcTrigger,Trigger1M)),NA())</f>
        <v>1.6485742348528731E-2</v>
      </c>
      <c r="O1315" s="44">
        <f>IFERROR(_xll.qlIndexFixing(ONIndex3M,I1315,TRUE,_xll.ohTrigger(RecalcTrigger,Trigger3M)),NA())</f>
        <v>1.6914734084023664E-2</v>
      </c>
      <c r="P1315" s="44">
        <f>IFERROR(_xll.qlIndexFixing(ONIndex6M,I1315,TRUE,_xll.ohTrigger(RecalcTrigger,Trigger6M)),NA())</f>
        <v>1.6948203287112662E-2</v>
      </c>
      <c r="Q1315" s="145">
        <f>IFERROR(_xll.qlIndexFixing(ONIndex1Y,I1315,TRUE,_xll.ohTrigger(RecalcTrigger,Trigger1Y)),NA())</f>
        <v>1.7142771967719739E-2</v>
      </c>
    </row>
    <row r="1316" spans="2:17" x14ac:dyDescent="0.2">
      <c r="B1316" s="39" t="s">
        <v>42</v>
      </c>
      <c r="D1316" s="42">
        <f>_xll.qlCalendarAdvance(Calendar,$D1315,B1316,"f",FALSE)</f>
        <v>49045</v>
      </c>
      <c r="E1316" s="139">
        <f>_xll.qlInterestRateIndexValueDate(IndexON,D1316)</f>
        <v>49045</v>
      </c>
      <c r="F1316" s="155">
        <f>IFERROR(_xll.qlIndexFixing(IndexON,D1316,TRUE,_xll.ohTrigger(RecalcTrigger,TriggerON)),NA())</f>
        <v>1.6678121715045791E-2</v>
      </c>
      <c r="H1316" s="42">
        <f>_xll.qlCalendarAdvance(Calendar,$H1315,B1316,"f",FALSE)</f>
        <v>49045</v>
      </c>
      <c r="I1316" s="139">
        <f>_xll.qlInterestRateIndexValueDate(Index1M,$H1316)</f>
        <v>49047</v>
      </c>
      <c r="J1316" s="144">
        <f>IFERROR(_xll.qlIndexFixing(Index1M,$H1316,TRUE,_xll.ohTrigger(RecalcTrigger,Trigger1M)),NA())</f>
        <v>1.6474646924556635E-2</v>
      </c>
      <c r="K1316" s="44">
        <f>IFERROR(_xll.qlIndexFixing(Index3M,H1316,TRUE,_xll.ohTrigger(RecalcTrigger,Trigger3M)),NA())</f>
        <v>1.6882573292999952E-2</v>
      </c>
      <c r="L1316" s="44">
        <f>IFERROR(_xll.qlIndexFixing(Index6M,$H1316,TRUE,_xll.ohTrigger(RecalcTrigger,Trigger6M)),NA())</f>
        <v>1.6879475549827341E-2</v>
      </c>
      <c r="M1316" s="145">
        <f>IFERROR(_xll.qlIndexFixing(Index1Y,$H1316,TRUE,_xll.ohTrigger(RecalcTrigger,Trigger1Y)),NA())</f>
        <v>1.7032555805099107E-2</v>
      </c>
      <c r="N1316" s="144">
        <f>IFERROR(_xll.qlIndexFixing(ONIndex1M,I1316,TRUE,_xll.ohTrigger(RecalcTrigger,Trigger1M)),NA())</f>
        <v>1.6478854464825332E-2</v>
      </c>
      <c r="O1316" s="44">
        <f>IFERROR(_xll.qlIndexFixing(ONIndex3M,I1316,TRUE,_xll.ohTrigger(RecalcTrigger,Trigger3M)),NA())</f>
        <v>1.6907414462155046E-2</v>
      </c>
      <c r="P1316" s="44">
        <f>IFERROR(_xll.qlIndexFixing(ONIndex6M,I1316,TRUE,_xll.ohTrigger(RecalcTrigger,Trigger6M)),NA())</f>
        <v>1.6940640317981703E-2</v>
      </c>
      <c r="Q1316" s="145">
        <f>IFERROR(_xll.qlIndexFixing(ONIndex1Y,I1316,TRUE,_xll.ohTrigger(RecalcTrigger,Trigger1Y)),NA())</f>
        <v>1.7135972745734307E-2</v>
      </c>
    </row>
    <row r="1317" spans="2:17" x14ac:dyDescent="0.2">
      <c r="B1317" s="39" t="s">
        <v>42</v>
      </c>
      <c r="D1317" s="42">
        <f>_xll.qlCalendarAdvance(Calendar,$D1316,B1317,"f",FALSE)</f>
        <v>49052</v>
      </c>
      <c r="E1317" s="139">
        <f>_xll.qlInterestRateIndexValueDate(IndexON,D1317)</f>
        <v>49052</v>
      </c>
      <c r="F1317" s="155">
        <f>IFERROR(_xll.qlIndexFixing(IndexON,D1317,TRUE,_xll.ohTrigger(RecalcTrigger,TriggerON)),NA())</f>
        <v>1.6669037238914441E-2</v>
      </c>
      <c r="H1317" s="42">
        <f>_xll.qlCalendarAdvance(Calendar,$H1316,B1317,"f",FALSE)</f>
        <v>49052</v>
      </c>
      <c r="I1317" s="139">
        <f>_xll.qlInterestRateIndexValueDate(Index1M,$H1317)</f>
        <v>49054</v>
      </c>
      <c r="J1317" s="144">
        <f>IFERROR(_xll.qlIndexFixing(Index1M,$H1317,TRUE,_xll.ohTrigger(RecalcTrigger,Trigger1M)),NA())</f>
        <v>1.6464954836282186E-2</v>
      </c>
      <c r="K1317" s="44">
        <f>IFERROR(_xll.qlIndexFixing(Index3M,H1317,TRUE,_xll.ohTrigger(RecalcTrigger,Trigger3M)),NA())</f>
        <v>1.6872195788820894E-2</v>
      </c>
      <c r="L1317" s="44">
        <f>IFERROR(_xll.qlIndexFixing(Index6M,$H1317,TRUE,_xll.ohTrigger(RecalcTrigger,Trigger6M)),NA())</f>
        <v>1.6868661758740276E-2</v>
      </c>
      <c r="M1317" s="145">
        <f>IFERROR(_xll.qlIndexFixing(Index1Y,$H1317,TRUE,_xll.ohTrigger(RecalcTrigger,Trigger1Y)),NA())</f>
        <v>1.7022517106740603E-2</v>
      </c>
      <c r="N1317" s="144">
        <f>IFERROR(_xll.qlIndexFixing(ONIndex1M,I1317,TRUE,_xll.ohTrigger(RecalcTrigger,Trigger1M)),NA())</f>
        <v>1.646919903564914E-2</v>
      </c>
      <c r="O1317" s="44">
        <f>IFERROR(_xll.qlIndexFixing(ONIndex3M,I1317,TRUE,_xll.ohTrigger(RecalcTrigger,Trigger3M)),NA())</f>
        <v>1.6897155004551578E-2</v>
      </c>
      <c r="P1317" s="44">
        <f>IFERROR(_xll.qlIndexFixing(ONIndex6M,I1317,TRUE,_xll.ohTrigger(RecalcTrigger,Trigger6M)),NA())</f>
        <v>1.6930041574738652E-2</v>
      </c>
      <c r="Q1317" s="145">
        <f>IFERROR(_xll.qlIndexFixing(ONIndex1Y,I1317,TRUE,_xll.ohTrigger(RecalcTrigger,Trigger1Y)),NA())</f>
        <v>1.7126439269086191E-2</v>
      </c>
    </row>
    <row r="1318" spans="2:17" x14ac:dyDescent="0.2">
      <c r="B1318" s="39" t="s">
        <v>42</v>
      </c>
      <c r="D1318" s="42">
        <f>_xll.qlCalendarAdvance(Calendar,$D1317,B1318,"f",FALSE)</f>
        <v>49059</v>
      </c>
      <c r="E1318" s="139">
        <f>_xll.qlInterestRateIndexValueDate(IndexON,D1318)</f>
        <v>49059</v>
      </c>
      <c r="F1318" s="155">
        <f>IFERROR(_xll.qlIndexFixing(IndexON,D1318,TRUE,_xll.ohTrigger(RecalcTrigger,TriggerON)),NA())</f>
        <v>1.6659932338640715E-2</v>
      </c>
      <c r="H1318" s="42">
        <f>_xll.qlCalendarAdvance(Calendar,$H1317,B1318,"f",FALSE)</f>
        <v>49059</v>
      </c>
      <c r="I1318" s="139">
        <f>_xll.qlInterestRateIndexValueDate(Index1M,$H1318)</f>
        <v>49061</v>
      </c>
      <c r="J1318" s="144">
        <f>IFERROR(_xll.qlIndexFixing(Index1M,$H1318,TRUE,_xll.ohTrigger(RecalcTrigger,Trigger1M)),NA())</f>
        <v>1.6455249001915973E-2</v>
      </c>
      <c r="K1318" s="44">
        <f>IFERROR(_xll.qlIndexFixing(Index3M,H1318,TRUE,_xll.ohTrigger(RecalcTrigger,Trigger3M)),NA())</f>
        <v>1.686180617616849E-2</v>
      </c>
      <c r="L1318" s="44">
        <f>IFERROR(_xll.qlIndexFixing(Index6M,$H1318,TRUE,_xll.ohTrigger(RecalcTrigger,Trigger6M)),NA())</f>
        <v>1.6857839203698405E-2</v>
      </c>
      <c r="M1318" s="145">
        <f>IFERROR(_xll.qlIndexFixing(Index1Y,$H1318,TRUE,_xll.ohTrigger(RecalcTrigger,Trigger1Y)),NA())</f>
        <v>1.7012467025243068E-2</v>
      </c>
      <c r="N1318" s="144">
        <f>IFERROR(_xll.qlIndexFixing(ONIndex1M,I1318,TRUE,_xll.ohTrigger(RecalcTrigger,Trigger1M)),NA())</f>
        <v>1.6458146887332603E-2</v>
      </c>
      <c r="O1318" s="44">
        <f>IFERROR(_xll.qlIndexFixing(ONIndex3M,I1318,TRUE,_xll.ohTrigger(RecalcTrigger,Trigger3M)),NA())</f>
        <v>1.688541311349212E-2</v>
      </c>
      <c r="P1318" s="44">
        <f>IFERROR(_xll.qlIndexFixing(ONIndex6M,I1318,TRUE,_xll.ohTrigger(RecalcTrigger,Trigger6M)),NA())</f>
        <v>1.6917913916820737E-2</v>
      </c>
      <c r="Q1318" s="145">
        <f>IFERROR(_xll.qlIndexFixing(ONIndex1Y,I1318,TRUE,_xll.ohTrigger(RecalcTrigger,Trigger1Y)),NA())</f>
        <v>1.7115523311188596E-2</v>
      </c>
    </row>
    <row r="1319" spans="2:17" x14ac:dyDescent="0.2">
      <c r="B1319" s="39" t="s">
        <v>42</v>
      </c>
      <c r="D1319" s="42">
        <f>_xll.qlCalendarAdvance(Calendar,$D1318,B1319,"f",FALSE)</f>
        <v>49066</v>
      </c>
      <c r="E1319" s="139">
        <f>_xll.qlInterestRateIndexValueDate(IndexON,D1319)</f>
        <v>49066</v>
      </c>
      <c r="F1319" s="155">
        <f>IFERROR(_xll.qlIndexFixing(IndexON,D1319,TRUE,_xll.ohTrigger(RecalcTrigger,TriggerON)),NA())</f>
        <v>1.6650807265703449E-2</v>
      </c>
      <c r="H1319" s="42">
        <f>_xll.qlCalendarAdvance(Calendar,$H1318,B1319,"f",FALSE)</f>
        <v>49066</v>
      </c>
      <c r="I1319" s="139">
        <f>_xll.qlInterestRateIndexValueDate(Index1M,$H1319)</f>
        <v>49068</v>
      </c>
      <c r="J1319" s="144">
        <f>IFERROR(_xll.qlIndexFixing(Index1M,$H1319,TRUE,_xll.ohTrigger(RecalcTrigger,Trigger1M)),NA())</f>
        <v>1.6445529705560735E-2</v>
      </c>
      <c r="K1319" s="44">
        <f>IFERROR(_xll.qlIndexFixing(Index3M,H1319,TRUE,_xll.ohTrigger(RecalcTrigger,Trigger3M)),NA())</f>
        <v>1.6851053350028983E-2</v>
      </c>
      <c r="L1319" s="44">
        <f>IFERROR(_xll.qlIndexFixing(Index6M,$H1319,TRUE,_xll.ohTrigger(RecalcTrigger,Trigger6M)),NA())</f>
        <v>1.6845857361362862E-2</v>
      </c>
      <c r="M1319" s="145">
        <f>IFERROR(_xll.qlIndexFixing(Index1Y,$H1319,TRUE,_xll.ohTrigger(RecalcTrigger,Trigger1Y)),NA())</f>
        <v>1.7002405781304044E-2</v>
      </c>
      <c r="N1319" s="144">
        <f>IFERROR(_xll.qlIndexFixing(ONIndex1M,I1319,TRUE,_xll.ohTrigger(RecalcTrigger,Trigger1M)),NA())</f>
        <v>1.6449845858748091E-2</v>
      </c>
      <c r="O1319" s="44">
        <f>IFERROR(_xll.qlIndexFixing(ONIndex3M,I1319,TRUE,_xll.ohTrigger(RecalcTrigger,Trigger3M)),NA())</f>
        <v>1.6876595178390019E-2</v>
      </c>
      <c r="P1319" s="44">
        <f>IFERROR(_xll.qlIndexFixing(ONIndex6M,I1319,TRUE,_xll.ohTrigger(RecalcTrigger,Trigger6M)),NA())</f>
        <v>1.690880803900896E-2</v>
      </c>
      <c r="Q1319" s="145">
        <f>IFERROR(_xll.qlIndexFixing(ONIndex1Y,I1319,TRUE,_xll.ohTrigger(RecalcTrigger,Trigger1Y)),NA())</f>
        <v>1.7107322139207071E-2</v>
      </c>
    </row>
    <row r="1320" spans="2:17" x14ac:dyDescent="0.2">
      <c r="B1320" s="39" t="s">
        <v>42</v>
      </c>
      <c r="D1320" s="42">
        <f>_xll.qlCalendarAdvance(Calendar,$D1319,B1320,"f",FALSE)</f>
        <v>49073</v>
      </c>
      <c r="E1320" s="139">
        <f>_xll.qlInterestRateIndexValueDate(IndexON,D1320)</f>
        <v>49073</v>
      </c>
      <c r="F1320" s="155">
        <f>IFERROR(_xll.qlIndexFixing(IndexON,D1320,TRUE,_xll.ohTrigger(RecalcTrigger,TriggerON)),NA())</f>
        <v>1.6641662271501545E-2</v>
      </c>
      <c r="H1320" s="42">
        <f>_xll.qlCalendarAdvance(Calendar,$H1319,B1320,"f",FALSE)</f>
        <v>49073</v>
      </c>
      <c r="I1320" s="139">
        <f>_xll.qlInterestRateIndexValueDate(Index1M,$H1320)</f>
        <v>49075</v>
      </c>
      <c r="J1320" s="144">
        <f>IFERROR(_xll.qlIndexFixing(Index1M,$H1320,TRUE,_xll.ohTrigger(RecalcTrigger,Trigger1M)),NA())</f>
        <v>1.643579723131422E-2</v>
      </c>
      <c r="K1320" s="44">
        <f>IFERROR(_xll.qlIndexFixing(Index3M,H1320,TRUE,_xll.ohTrigger(RecalcTrigger,Trigger3M)),NA())</f>
        <v>1.6840639111413161E-2</v>
      </c>
      <c r="L1320" s="44">
        <f>IFERROR(_xll.qlIndexFixing(Index6M,$H1320,TRUE,_xll.ohTrigger(RecalcTrigger,Trigger6M)),NA())</f>
        <v>1.6835015112436666E-2</v>
      </c>
      <c r="M1320" s="145">
        <f>IFERROR(_xll.qlIndexFixing(Index1Y,$H1320,TRUE,_xll.ohTrigger(RecalcTrigger,Trigger1Y)),NA())</f>
        <v>1.6992333595612086E-2</v>
      </c>
      <c r="N1320" s="144">
        <f>IFERROR(_xll.qlIndexFixing(ONIndex1M,I1320,TRUE,_xll.ohTrigger(RecalcTrigger,Trigger1M)),NA())</f>
        <v>1.6440148678329436E-2</v>
      </c>
      <c r="O1320" s="44">
        <f>IFERROR(_xll.qlIndexFixing(ONIndex3M,I1320,TRUE,_xll.ohTrigger(RecalcTrigger,Trigger3M)),NA())</f>
        <v>1.6866295371942286E-2</v>
      </c>
      <c r="P1320" s="44">
        <f>IFERROR(_xll.qlIndexFixing(ONIndex6M,I1320,TRUE,_xll.ohTrigger(RecalcTrigger,Trigger6M)),NA())</f>
        <v>1.6898173786970005E-2</v>
      </c>
      <c r="Q1320" s="145">
        <f>IFERROR(_xll.qlIndexFixing(ONIndex1Y,I1320,TRUE,_xll.ohTrigger(RecalcTrigger,Trigger1Y)),NA())</f>
        <v>1.7097738919229499E-2</v>
      </c>
    </row>
    <row r="1321" spans="2:17" x14ac:dyDescent="0.2">
      <c r="B1321" s="39" t="s">
        <v>42</v>
      </c>
      <c r="D1321" s="42">
        <f>_xll.qlCalendarAdvance(Calendar,$D1320,B1321,"f",FALSE)</f>
        <v>49080</v>
      </c>
      <c r="E1321" s="139">
        <f>_xll.qlInterestRateIndexValueDate(IndexON,D1321)</f>
        <v>49080</v>
      </c>
      <c r="F1321" s="155">
        <f>IFERROR(_xll.qlIndexFixing(IndexON,D1321,TRUE,_xll.ohTrigger(RecalcTrigger,TriggerON)),NA())</f>
        <v>1.6632497607673713E-2</v>
      </c>
      <c r="H1321" s="42">
        <f>_xll.qlCalendarAdvance(Calendar,$H1320,B1321,"f",FALSE)</f>
        <v>49080</v>
      </c>
      <c r="I1321" s="139">
        <f>_xll.qlInterestRateIndexValueDate(Index1M,$H1321)</f>
        <v>49082</v>
      </c>
      <c r="J1321" s="144">
        <f>IFERROR(_xll.qlIndexFixing(Index1M,$H1321,TRUE,_xll.ohTrigger(RecalcTrigger,Trigger1M)),NA())</f>
        <v>1.6426051863284163E-2</v>
      </c>
      <c r="K1321" s="44">
        <f>IFERROR(_xll.qlIndexFixing(Index3M,H1321,TRUE,_xll.ohTrigger(RecalcTrigger,Trigger3M)),NA())</f>
        <v>1.6830213631337403E-2</v>
      </c>
      <c r="L1321" s="44">
        <f>IFERROR(_xll.qlIndexFixing(Index6M,$H1321,TRUE,_xll.ohTrigger(RecalcTrigger,Trigger6M)),NA())</f>
        <v>1.6824164975829857E-2</v>
      </c>
      <c r="M1321" s="145">
        <f>IFERROR(_xll.qlIndexFixing(Index1Y,$H1321,TRUE,_xll.ohTrigger(RecalcTrigger,Trigger1Y)),NA())</f>
        <v>1.6982250688848101E-2</v>
      </c>
      <c r="N1321" s="144">
        <f>IFERROR(_xll.qlIndexFixing(ONIndex1M,I1321,TRUE,_xll.ohTrigger(RecalcTrigger,Trigger1M)),NA())</f>
        <v>1.6430438148189452E-2</v>
      </c>
      <c r="O1321" s="44">
        <f>IFERROR(_xll.qlIndexFixing(ONIndex3M,I1321,TRUE,_xll.ohTrigger(RecalcTrigger,Trigger3M)),NA())</f>
        <v>1.6855982678203318E-2</v>
      </c>
      <c r="P1321" s="44">
        <f>IFERROR(_xll.qlIndexFixing(ONIndex6M,I1321,TRUE,_xll.ohTrigger(RecalcTrigger,Trigger6M)),NA())</f>
        <v>1.6887528239006855E-2</v>
      </c>
      <c r="Q1321" s="145">
        <f>IFERROR(_xll.qlIndexFixing(ONIndex1Y,I1321,TRUE,_xll.ohTrigger(RecalcTrigger,Trigger1Y)),NA())</f>
        <v>1.7088139551528769E-2</v>
      </c>
    </row>
    <row r="1322" spans="2:17" x14ac:dyDescent="0.2">
      <c r="B1322" s="39" t="s">
        <v>42</v>
      </c>
      <c r="D1322" s="42">
        <f>_xll.qlCalendarAdvance(Calendar,$D1321,B1322,"f",FALSE)</f>
        <v>49087</v>
      </c>
      <c r="E1322" s="139">
        <f>_xll.qlInterestRateIndexValueDate(IndexON,D1322)</f>
        <v>49087</v>
      </c>
      <c r="F1322" s="155">
        <f>IFERROR(_xll.qlIndexFixing(IndexON,D1322,TRUE,_xll.ohTrigger(RecalcTrigger,TriggerON)),NA())</f>
        <v>1.6623313525538919E-2</v>
      </c>
      <c r="H1322" s="42">
        <f>_xll.qlCalendarAdvance(Calendar,$H1321,B1322,"f",FALSE)</f>
        <v>49087</v>
      </c>
      <c r="I1322" s="139">
        <f>_xll.qlInterestRateIndexValueDate(Index1M,$H1322)</f>
        <v>49089</v>
      </c>
      <c r="J1322" s="144">
        <f>IFERROR(_xll.qlIndexFixing(Index1M,$H1322,TRUE,_xll.ohTrigger(RecalcTrigger,Trigger1M)),NA())</f>
        <v>1.6416293885573308E-2</v>
      </c>
      <c r="K1322" s="44">
        <f>IFERROR(_xll.qlIndexFixing(Index3M,H1322,TRUE,_xll.ohTrigger(RecalcTrigger,Trigger3M)),NA())</f>
        <v>1.6819777192165403E-2</v>
      </c>
      <c r="L1322" s="44">
        <f>IFERROR(_xll.qlIndexFixing(Index6M,$H1322,TRUE,_xll.ohTrigger(RecalcTrigger,Trigger6M)),NA())</f>
        <v>1.6813307224230967E-2</v>
      </c>
      <c r="M1322" s="145">
        <f>IFERROR(_xll.qlIndexFixing(Index1Y,$H1322,TRUE,_xll.ohTrigger(RecalcTrigger,Trigger1Y)),NA())</f>
        <v>1.6972157281683348E-2</v>
      </c>
      <c r="N1322" s="144">
        <f>IFERROR(_xll.qlIndexFixing(ONIndex1M,I1322,TRUE,_xll.ohTrigger(RecalcTrigger,Trigger1M)),NA())</f>
        <v>1.6420714552021209E-2</v>
      </c>
      <c r="O1322" s="44">
        <f>IFERROR(_xll.qlIndexFixing(ONIndex3M,I1322,TRUE,_xll.ohTrigger(RecalcTrigger,Trigger3M)),NA())</f>
        <v>1.6845657377908552E-2</v>
      </c>
      <c r="P1322" s="44">
        <f>IFERROR(_xll.qlIndexFixing(ONIndex6M,I1322,TRUE,_xll.ohTrigger(RecalcTrigger,Trigger6M)),NA())</f>
        <v>1.6876871665543192E-2</v>
      </c>
      <c r="Q1322" s="145">
        <f>IFERROR(_xll.qlIndexFixing(ONIndex1Y,I1322,TRUE,_xll.ohTrigger(RecalcTrigger,Trigger1Y)),NA())</f>
        <v>1.7078524252491789E-2</v>
      </c>
    </row>
    <row r="1323" spans="2:17" x14ac:dyDescent="0.2">
      <c r="B1323" s="39" t="s">
        <v>42</v>
      </c>
      <c r="D1323" s="42">
        <f>_xll.qlCalendarAdvance(Calendar,$D1322,B1323,"f",FALSE)</f>
        <v>49094</v>
      </c>
      <c r="E1323" s="139">
        <f>_xll.qlInterestRateIndexValueDate(IndexON,D1323)</f>
        <v>49094</v>
      </c>
      <c r="F1323" s="155">
        <f>IFERROR(_xll.qlIndexFixing(IndexON,D1323,TRUE,_xll.ohTrigger(RecalcTrigger,TriggerON)),NA())</f>
        <v>1.6614110276655936E-2</v>
      </c>
      <c r="H1323" s="42">
        <f>_xll.qlCalendarAdvance(Calendar,$H1322,B1323,"f",FALSE)</f>
        <v>49094</v>
      </c>
      <c r="I1323" s="139">
        <f>_xll.qlInterestRateIndexValueDate(Index1M,$H1323)</f>
        <v>49096</v>
      </c>
      <c r="J1323" s="144">
        <f>IFERROR(_xll.qlIndexFixing(Index1M,$H1323,TRUE,_xll.ohTrigger(RecalcTrigger,Trigger1M)),NA())</f>
        <v>1.6406523582279398E-2</v>
      </c>
      <c r="K1323" s="44">
        <f>IFERROR(_xll.qlIndexFixing(Index3M,H1323,TRUE,_xll.ohTrigger(RecalcTrigger,Trigger3M)),NA())</f>
        <v>1.6809330076259125E-2</v>
      </c>
      <c r="L1323" s="44">
        <f>IFERROR(_xll.qlIndexFixing(Index6M,$H1323,TRUE,_xll.ohTrigger(RecalcTrigger,Trigger6M)),NA())</f>
        <v>1.6803604512294748E-2</v>
      </c>
      <c r="M1323" s="145">
        <f>IFERROR(_xll.qlIndexFixing(Index1Y,$H1323,TRUE,_xll.ohTrigger(RecalcTrigger,Trigger1Y)),NA())</f>
        <v>1.6962053594780986E-2</v>
      </c>
      <c r="N1323" s="144">
        <f>IFERROR(_xll.qlIndexFixing(ONIndex1M,I1323,TRUE,_xll.ohTrigger(RecalcTrigger,Trigger1M)),NA())</f>
        <v>1.641097817343784E-2</v>
      </c>
      <c r="O1323" s="44">
        <f>IFERROR(_xll.qlIndexFixing(ONIndex3M,I1323,TRUE,_xll.ohTrigger(RecalcTrigger,Trigger3M)),NA())</f>
        <v>1.6835319752512845E-2</v>
      </c>
      <c r="P1323" s="44">
        <f>IFERROR(_xll.qlIndexFixing(ONIndex6M,I1323,TRUE,_xll.ohTrigger(RecalcTrigger,Trigger6M)),NA())</f>
        <v>1.6866204336762891E-2</v>
      </c>
      <c r="Q1323" s="145">
        <f>IFERROR(_xll.qlIndexFixing(ONIndex1Y,I1323,TRUE,_xll.ohTrigger(RecalcTrigger,Trigger1Y)),NA())</f>
        <v>1.7068893238985083E-2</v>
      </c>
    </row>
    <row r="1324" spans="2:17" x14ac:dyDescent="0.2">
      <c r="B1324" s="39" t="s">
        <v>42</v>
      </c>
      <c r="D1324" s="42">
        <f>_xll.qlCalendarAdvance(Calendar,$D1323,B1324,"f",FALSE)</f>
        <v>49101</v>
      </c>
      <c r="E1324" s="139">
        <f>_xll.qlInterestRateIndexValueDate(IndexON,D1324)</f>
        <v>49101</v>
      </c>
      <c r="F1324" s="155">
        <f>IFERROR(_xll.qlIndexFixing(IndexON,D1324,TRUE,_xll.ohTrigger(RecalcTrigger,TriggerON)),NA())</f>
        <v>1.6604888112583538E-2</v>
      </c>
      <c r="H1324" s="42">
        <f>_xll.qlCalendarAdvance(Calendar,$H1323,B1324,"f",FALSE)</f>
        <v>49101</v>
      </c>
      <c r="I1324" s="139">
        <f>_xll.qlInterestRateIndexValueDate(Index1M,$H1324)</f>
        <v>49103</v>
      </c>
      <c r="J1324" s="144">
        <f>IFERROR(_xll.qlIndexFixing(Index1M,$H1324,TRUE,_xll.ohTrigger(RecalcTrigger,Trigger1M)),NA())</f>
        <v>1.6396741237502677E-2</v>
      </c>
      <c r="K1324" s="44">
        <f>IFERROR(_xll.qlIndexFixing(Index3M,H1324,TRUE,_xll.ohTrigger(RecalcTrigger,Trigger3M)),NA())</f>
        <v>1.6798872565979658E-2</v>
      </c>
      <c r="L1324" s="44">
        <f>IFERROR(_xll.qlIndexFixing(Index6M,$H1324,TRUE,_xll.ohTrigger(RecalcTrigger,Trigger6M)),NA())</f>
        <v>1.6792735099315455E-2</v>
      </c>
      <c r="M1324" s="145">
        <f>IFERROR(_xll.qlIndexFixing(Index1Y,$H1324,TRUE,_xll.ohTrigger(RecalcTrigger,Trigger1Y)),NA())</f>
        <v>1.6951939848796289E-2</v>
      </c>
      <c r="N1324" s="144">
        <f>IFERROR(_xll.qlIndexFixing(ONIndex1M,I1324,TRUE,_xll.ohTrigger(RecalcTrigger,Trigger1M)),NA())</f>
        <v>1.6401229296132414E-2</v>
      </c>
      <c r="O1324" s="44">
        <f>IFERROR(_xll.qlIndexFixing(ONIndex3M,I1324,TRUE,_xll.ohTrigger(RecalcTrigger,Trigger3M)),NA())</f>
        <v>1.6824970082751634E-2</v>
      </c>
      <c r="P1324" s="44">
        <f>IFERROR(_xll.qlIndexFixing(ONIndex6M,I1324,TRUE,_xll.ohTrigger(RecalcTrigger,Trigger6M)),NA())</f>
        <v>1.6855526522769892E-2</v>
      </c>
      <c r="Q1324" s="145">
        <f>IFERROR(_xll.qlIndexFixing(ONIndex1Y,I1324,TRUE,_xll.ohTrigger(RecalcTrigger,Trigger1Y)),NA())</f>
        <v>1.7059246727555433E-2</v>
      </c>
    </row>
    <row r="1325" spans="2:17" x14ac:dyDescent="0.2">
      <c r="B1325" s="39" t="s">
        <v>42</v>
      </c>
      <c r="D1325" s="42">
        <f>_xll.qlCalendarAdvance(Calendar,$D1324,B1325,"f",FALSE)</f>
        <v>49108</v>
      </c>
      <c r="E1325" s="139">
        <f>_xll.qlInterestRateIndexValueDate(IndexON,D1325)</f>
        <v>49108</v>
      </c>
      <c r="F1325" s="155">
        <f>IFERROR(_xll.qlIndexFixing(IndexON,D1325,TRUE,_xll.ohTrigger(RecalcTrigger,TriggerON)),NA())</f>
        <v>1.6595647284800563E-2</v>
      </c>
      <c r="H1325" s="42">
        <f>_xll.qlCalendarAdvance(Calendar,$H1324,B1325,"f",FALSE)</f>
        <v>49108</v>
      </c>
      <c r="I1325" s="139">
        <f>_xll.qlInterestRateIndexValueDate(Index1M,$H1325)</f>
        <v>49110</v>
      </c>
      <c r="J1325" s="144">
        <f>IFERROR(_xll.qlIndexFixing(Index1M,$H1325,TRUE,_xll.ohTrigger(RecalcTrigger,Trigger1M)),NA())</f>
        <v>1.6386947135338392E-2</v>
      </c>
      <c r="K1325" s="44">
        <f>IFERROR(_xll.qlIndexFixing(Index3M,H1325,TRUE,_xll.ohTrigger(RecalcTrigger,Trigger3M)),NA())</f>
        <v>1.6788404943681143E-2</v>
      </c>
      <c r="L1325" s="44">
        <f>IFERROR(_xll.qlIndexFixing(Index6M,$H1325,TRUE,_xll.ohTrigger(RecalcTrigger,Trigger6M)),NA())</f>
        <v>1.6781858830922439E-2</v>
      </c>
      <c r="M1325" s="145">
        <f>IFERROR(_xll.qlIndexFixing(Index1Y,$H1325,TRUE,_xll.ohTrigger(RecalcTrigger,Trigger1Y)),NA())</f>
        <v>1.6941816264374677E-2</v>
      </c>
      <c r="N1325" s="144">
        <f>IFERROR(_xll.qlIndexFixing(ONIndex1M,I1325,TRUE,_xll.ohTrigger(RecalcTrigger,Trigger1M)),NA())</f>
        <v>1.6391468203718063E-2</v>
      </c>
      <c r="O1325" s="44">
        <f>IFERROR(_xll.qlIndexFixing(ONIndex3M,I1325,TRUE,_xll.ohTrigger(RecalcTrigger,Trigger3M)),NA())</f>
        <v>1.6814608650079776E-2</v>
      </c>
      <c r="P1325" s="44">
        <f>IFERROR(_xll.qlIndexFixing(ONIndex6M,I1325,TRUE,_xll.ohTrigger(RecalcTrigger,Trigger6M)),NA())</f>
        <v>1.6844838493748071E-2</v>
      </c>
      <c r="Q1325" s="145">
        <f>IFERROR(_xll.qlIndexFixing(ONIndex1Y,I1325,TRUE,_xll.ohTrigger(RecalcTrigger,Trigger1Y)),NA())</f>
        <v>1.7049584934749618E-2</v>
      </c>
    </row>
    <row r="1326" spans="2:17" x14ac:dyDescent="0.2">
      <c r="B1326" s="39" t="s">
        <v>42</v>
      </c>
      <c r="D1326" s="42">
        <f>_xll.qlCalendarAdvance(Calendar,$D1325,B1326,"f",FALSE)</f>
        <v>49115</v>
      </c>
      <c r="E1326" s="139">
        <f>_xll.qlInterestRateIndexValueDate(IndexON,D1326)</f>
        <v>49115</v>
      </c>
      <c r="F1326" s="155">
        <f>IFERROR(_xll.qlIndexFixing(IndexON,D1326,TRUE,_xll.ohTrigger(RecalcTrigger,TriggerON)),NA())</f>
        <v>1.6586388044705913E-2</v>
      </c>
      <c r="H1326" s="42">
        <f>_xll.qlCalendarAdvance(Calendar,$H1325,B1326,"f",FALSE)</f>
        <v>49115</v>
      </c>
      <c r="I1326" s="139">
        <f>_xll.qlInterestRateIndexValueDate(Index1M,$H1326)</f>
        <v>49117</v>
      </c>
      <c r="J1326" s="144">
        <f>IFERROR(_xll.qlIndexFixing(Index1M,$H1326,TRUE,_xll.ohTrigger(RecalcTrigger,Trigger1M)),NA())</f>
        <v>1.6377141559891784E-2</v>
      </c>
      <c r="K1326" s="44">
        <f>IFERROR(_xll.qlIndexFixing(Index3M,H1326,TRUE,_xll.ohTrigger(RecalcTrigger,Trigger3M)),NA())</f>
        <v>1.6777927491718591E-2</v>
      </c>
      <c r="L1326" s="44">
        <f>IFERROR(_xll.qlIndexFixing(Index6M,$H1326,TRUE,_xll.ohTrigger(RecalcTrigger,Trigger6M)),NA())</f>
        <v>1.67709759797409E-2</v>
      </c>
      <c r="M1326" s="145">
        <f>IFERROR(_xll.qlIndexFixing(Index1Y,$H1326,TRUE,_xll.ohTrigger(RecalcTrigger,Trigger1Y)),NA())</f>
        <v>1.6931683062154125E-2</v>
      </c>
      <c r="N1326" s="144">
        <f>IFERROR(_xll.qlIndexFixing(ONIndex1M,I1326,TRUE,_xll.ohTrigger(RecalcTrigger,Trigger1M)),NA())</f>
        <v>1.6381695179967792E-2</v>
      </c>
      <c r="O1326" s="44">
        <f>IFERROR(_xll.qlIndexFixing(ONIndex3M,I1326,TRUE,_xll.ohTrigger(RecalcTrigger,Trigger3M)),NA())</f>
        <v>1.6804235735232709E-2</v>
      </c>
      <c r="P1326" s="44">
        <f>IFERROR(_xll.qlIndexFixing(ONIndex6M,I1326,TRUE,_xll.ohTrigger(RecalcTrigger,Trigger6M)),NA())</f>
        <v>1.6834140520201046E-2</v>
      </c>
      <c r="Q1326" s="145">
        <f>IFERROR(_xll.qlIndexFixing(ONIndex1Y,I1326,TRUE,_xll.ohTrigger(RecalcTrigger,Trigger1Y)),NA())</f>
        <v>1.7039908077354227E-2</v>
      </c>
    </row>
    <row r="1327" spans="2:17" x14ac:dyDescent="0.2">
      <c r="B1327" s="39" t="s">
        <v>42</v>
      </c>
      <c r="D1327" s="42">
        <f>_xll.qlCalendarAdvance(Calendar,$D1326,B1327,"f",FALSE)</f>
        <v>49122</v>
      </c>
      <c r="E1327" s="139">
        <f>_xll.qlInterestRateIndexValueDate(IndexON,D1327)</f>
        <v>49122</v>
      </c>
      <c r="F1327" s="155">
        <f>IFERROR(_xll.qlIndexFixing(IndexON,D1327,TRUE,_xll.ohTrigger(RecalcTrigger,TriggerON)),NA())</f>
        <v>1.6577110643938298E-2</v>
      </c>
      <c r="H1327" s="42">
        <f>_xll.qlCalendarAdvance(Calendar,$H1326,B1327,"f",FALSE)</f>
        <v>49122</v>
      </c>
      <c r="I1327" s="139">
        <f>_xll.qlInterestRateIndexValueDate(Index1M,$H1327)</f>
        <v>49124</v>
      </c>
      <c r="J1327" s="144">
        <f>IFERROR(_xll.qlIndexFixing(Index1M,$H1327,TRUE,_xll.ohTrigger(RecalcTrigger,Trigger1M)),NA())</f>
        <v>1.6367324795250604E-2</v>
      </c>
      <c r="K1327" s="44">
        <f>IFERROR(_xll.qlIndexFixing(Index3M,H1327,TRUE,_xll.ohTrigger(RecalcTrigger,Trigger3M)),NA())</f>
        <v>1.6767440492441794E-2</v>
      </c>
      <c r="L1327" s="44">
        <f>IFERROR(_xll.qlIndexFixing(Index6M,$H1327,TRUE,_xll.ohTrigger(RecalcTrigger,Trigger6M)),NA())</f>
        <v>1.67600868183908E-2</v>
      </c>
      <c r="M1327" s="145">
        <f>IFERROR(_xll.qlIndexFixing(Index1Y,$H1327,TRUE,_xll.ohTrigger(RecalcTrigger,Trigger1Y)),NA())</f>
        <v>1.6921540462763628E-2</v>
      </c>
      <c r="N1327" s="144">
        <f>IFERROR(_xll.qlIndexFixing(ONIndex1M,I1327,TRUE,_xll.ohTrigger(RecalcTrigger,Trigger1M)),NA())</f>
        <v>1.6371910508494736E-2</v>
      </c>
      <c r="O1327" s="44">
        <f>IFERROR(_xll.qlIndexFixing(ONIndex3M,I1327,TRUE,_xll.ohTrigger(RecalcTrigger,Trigger3M)),NA())</f>
        <v>1.6793851619505418E-2</v>
      </c>
      <c r="P1327" s="44">
        <f>IFERROR(_xll.qlIndexFixing(ONIndex6M,I1327,TRUE,_xll.ohTrigger(RecalcTrigger,Trigger6M)),NA())</f>
        <v>1.6823432871992949E-2</v>
      </c>
      <c r="Q1327" s="145">
        <f>IFERROR(_xll.qlIndexFixing(ONIndex1Y,I1327,TRUE,_xll.ohTrigger(RecalcTrigger,Trigger1Y)),NA())</f>
        <v>1.7030216371836104E-2</v>
      </c>
    </row>
    <row r="1328" spans="2:17" x14ac:dyDescent="0.2">
      <c r="B1328" s="39" t="s">
        <v>42</v>
      </c>
      <c r="D1328" s="42">
        <f>_xll.qlCalendarAdvance(Calendar,$D1327,B1328,"f",FALSE)</f>
        <v>49129</v>
      </c>
      <c r="E1328" s="139">
        <f>_xll.qlInterestRateIndexValueDate(IndexON,D1328)</f>
        <v>49129</v>
      </c>
      <c r="F1328" s="155">
        <f>IFERROR(_xll.qlIndexFixing(IndexON,D1328,TRUE,_xll.ohTrigger(RecalcTrigger,TriggerON)),NA())</f>
        <v>1.6567815333976554E-2</v>
      </c>
      <c r="H1328" s="42">
        <f>_xll.qlCalendarAdvance(Calendar,$H1327,B1328,"f",FALSE)</f>
        <v>49129</v>
      </c>
      <c r="I1328" s="139">
        <f>_xll.qlInterestRateIndexValueDate(Index1M,$H1328)</f>
        <v>49131</v>
      </c>
      <c r="J1328" s="144">
        <f>IFERROR(_xll.qlIndexFixing(Index1M,$H1328,TRUE,_xll.ohTrigger(RecalcTrigger,Trigger1M)),NA())</f>
        <v>1.6357497125515097E-2</v>
      </c>
      <c r="K1328" s="44">
        <f>IFERROR(_xll.qlIndexFixing(Index3M,H1328,TRUE,_xll.ohTrigger(RecalcTrigger,Trigger3M)),NA())</f>
        <v>1.6756944228198813E-2</v>
      </c>
      <c r="L1328" s="44">
        <f>IFERROR(_xll.qlIndexFixing(Index6M,$H1328,TRUE,_xll.ohTrigger(RecalcTrigger,Trigger6M)),NA())</f>
        <v>1.6748016069536145E-2</v>
      </c>
      <c r="M1328" s="145">
        <f>IFERROR(_xll.qlIndexFixing(Index1Y,$H1328,TRUE,_xll.ohTrigger(RecalcTrigger,Trigger1Y)),NA())</f>
        <v>1.6911388686823198E-2</v>
      </c>
      <c r="N1328" s="144">
        <f>IFERROR(_xll.qlIndexFixing(ONIndex1M,I1328,TRUE,_xll.ohTrigger(RecalcTrigger,Trigger1M)),NA())</f>
        <v>1.6362114472912026E-2</v>
      </c>
      <c r="O1328" s="44">
        <f>IFERROR(_xll.qlIndexFixing(ONIndex3M,I1328,TRUE,_xll.ohTrigger(RecalcTrigger,Trigger3M)),NA())</f>
        <v>1.6783456583873146E-2</v>
      </c>
      <c r="P1328" s="44">
        <f>IFERROR(_xll.qlIndexFixing(ONIndex6M,I1328,TRUE,_xll.ohTrigger(RecalcTrigger,Trigger6M)),NA())</f>
        <v>1.68127158196274E-2</v>
      </c>
      <c r="Q1328" s="145">
        <f>IFERROR(_xll.qlIndexFixing(ONIndex1Y,I1328,TRUE,_xll.ohTrigger(RecalcTrigger,Trigger1Y)),NA())</f>
        <v>1.7020510034981839E-2</v>
      </c>
    </row>
    <row r="1329" spans="2:17" x14ac:dyDescent="0.2">
      <c r="B1329" s="39" t="s">
        <v>42</v>
      </c>
      <c r="D1329" s="42">
        <f>_xll.qlCalendarAdvance(Calendar,$D1328,B1329,"f",FALSE)</f>
        <v>49136</v>
      </c>
      <c r="E1329" s="139">
        <f>_xll.qlInterestRateIndexValueDate(IndexON,D1329)</f>
        <v>49136</v>
      </c>
      <c r="F1329" s="155">
        <f>IFERROR(_xll.qlIndexFixing(IndexON,D1329,TRUE,_xll.ohTrigger(RecalcTrigger,TriggerON)),NA())</f>
        <v>1.6558502366139649E-2</v>
      </c>
      <c r="H1329" s="42">
        <f>_xll.qlCalendarAdvance(Calendar,$H1328,B1329,"f",FALSE)</f>
        <v>49136</v>
      </c>
      <c r="I1329" s="139">
        <f>_xll.qlInterestRateIndexValueDate(Index1M,$H1329)</f>
        <v>49138</v>
      </c>
      <c r="J1329" s="144">
        <f>IFERROR(_xll.qlIndexFixing(Index1M,$H1329,TRUE,_xll.ohTrigger(RecalcTrigger,Trigger1M)),NA())</f>
        <v>1.634765883478051E-2</v>
      </c>
      <c r="K1329" s="44">
        <f>IFERROR(_xll.qlIndexFixing(Index3M,H1329,TRUE,_xll.ohTrigger(RecalcTrigger,Trigger3M)),NA())</f>
        <v>1.6746438981333357E-2</v>
      </c>
      <c r="L1329" s="44">
        <f>IFERROR(_xll.qlIndexFixing(Index6M,$H1329,TRUE,_xll.ohTrigger(RecalcTrigger,Trigger6M)),NA())</f>
        <v>1.673711264773544E-2</v>
      </c>
      <c r="M1329" s="145">
        <f>IFERROR(_xll.qlIndexFixing(Index1Y,$H1329,TRUE,_xll.ohTrigger(RecalcTrigger,Trigger1Y)),NA())</f>
        <v>1.6901227954944312E-2</v>
      </c>
      <c r="N1329" s="144">
        <f>IFERROR(_xll.qlIndexFixing(ONIndex1M,I1329,TRUE,_xll.ohTrigger(RecalcTrigger,Trigger1M)),NA())</f>
        <v>1.6352307356992668E-2</v>
      </c>
      <c r="O1329" s="44">
        <f>IFERROR(_xll.qlIndexFixing(ONIndex3M,I1329,TRUE,_xll.ohTrigger(RecalcTrigger,Trigger3M)),NA())</f>
        <v>1.677305090947101E-2</v>
      </c>
      <c r="P1329" s="44">
        <f>IFERROR(_xll.qlIndexFixing(ONIndex6M,I1329,TRUE,_xll.ohTrigger(RecalcTrigger,Trigger6M)),NA())</f>
        <v>1.68019896331284E-2</v>
      </c>
      <c r="Q1329" s="145">
        <f>IFERROR(_xll.qlIndexFixing(ONIndex1Y,I1329,TRUE,_xll.ohTrigger(RecalcTrigger,Trigger1Y)),NA())</f>
        <v>1.7010789283258276E-2</v>
      </c>
    </row>
    <row r="1330" spans="2:17" x14ac:dyDescent="0.2">
      <c r="B1330" s="39" t="s">
        <v>42</v>
      </c>
      <c r="D1330" s="42">
        <f>_xll.qlCalendarAdvance(Calendar,$D1329,B1330,"f",FALSE)</f>
        <v>49143</v>
      </c>
      <c r="E1330" s="139">
        <f>_xll.qlInterestRateIndexValueDate(IndexON,D1330)</f>
        <v>49143</v>
      </c>
      <c r="F1330" s="155">
        <f>IFERROR(_xll.qlIndexFixing(IndexON,D1330,TRUE,_xll.ohTrigger(RecalcTrigger,TriggerON)),NA())</f>
        <v>1.6549171992066292E-2</v>
      </c>
      <c r="H1330" s="42">
        <f>_xll.qlCalendarAdvance(Calendar,$H1329,B1330,"f",FALSE)</f>
        <v>49143</v>
      </c>
      <c r="I1330" s="139">
        <f>_xll.qlInterestRateIndexValueDate(Index1M,$H1330)</f>
        <v>49145</v>
      </c>
      <c r="J1330" s="144">
        <f>IFERROR(_xll.qlIndexFixing(Index1M,$H1330,TRUE,_xll.ohTrigger(RecalcTrigger,Trigger1M)),NA())</f>
        <v>1.6337810207139591E-2</v>
      </c>
      <c r="K1330" s="44">
        <f>IFERROR(_xll.qlIndexFixing(Index3M,H1330,TRUE,_xll.ohTrigger(RecalcTrigger,Trigger3M)),NA())</f>
        <v>1.6735925034188276E-2</v>
      </c>
      <c r="L1330" s="44">
        <f>IFERROR(_xll.qlIndexFixing(Index6M,$H1330,TRUE,_xll.ohTrigger(RecalcTrigger,Trigger6M)),NA())</f>
        <v>1.672620379222706E-2</v>
      </c>
      <c r="M1330" s="145">
        <f>IFERROR(_xll.qlIndexFixing(Index1Y,$H1330,TRUE,_xll.ohTrigger(RecalcTrigger,Trigger1Y)),NA())</f>
        <v>1.6891058487730124E-2</v>
      </c>
      <c r="N1330" s="144">
        <f>IFERROR(_xll.qlIndexFixing(ONIndex1M,I1330,TRUE,_xll.ohTrigger(RecalcTrigger,Trigger1M)),NA())</f>
        <v>1.6342489444349795E-2</v>
      </c>
      <c r="O1330" s="44">
        <f>IFERROR(_xll.qlIndexFixing(ONIndex3M,I1330,TRUE,_xll.ohTrigger(RecalcTrigger,Trigger3M)),NA())</f>
        <v>1.6762634877434124E-2</v>
      </c>
      <c r="P1330" s="44">
        <f>IFERROR(_xll.qlIndexFixing(ONIndex6M,I1330,TRUE,_xll.ohTrigger(RecalcTrigger,Trigger6M)),NA())</f>
        <v>1.6791254582919635E-2</v>
      </c>
      <c r="Q1330" s="145">
        <f>IFERROR(_xll.qlIndexFixing(ONIndex1Y,I1330,TRUE,_xll.ohTrigger(RecalcTrigger,Trigger1Y)),NA())</f>
        <v>1.7001054333452004E-2</v>
      </c>
    </row>
    <row r="1331" spans="2:17" x14ac:dyDescent="0.2">
      <c r="B1331" s="39" t="s">
        <v>42</v>
      </c>
      <c r="D1331" s="42">
        <f>_xll.qlCalendarAdvance(Calendar,$D1330,B1331,"f",FALSE)</f>
        <v>49150</v>
      </c>
      <c r="E1331" s="139">
        <f>_xll.qlInterestRateIndexValueDate(IndexON,D1331)</f>
        <v>49150</v>
      </c>
      <c r="F1331" s="155">
        <f>IFERROR(_xll.qlIndexFixing(IndexON,D1331,TRUE,_xll.ohTrigger(RecalcTrigger,TriggerON)),NA())</f>
        <v>1.653982446323532E-2</v>
      </c>
      <c r="H1331" s="42">
        <f>_xll.qlCalendarAdvance(Calendar,$H1330,B1331,"f",FALSE)</f>
        <v>49150</v>
      </c>
      <c r="I1331" s="139">
        <f>_xll.qlInterestRateIndexValueDate(Index1M,$H1331)</f>
        <v>49152</v>
      </c>
      <c r="J1331" s="144">
        <f>IFERROR(_xll.qlIndexFixing(Index1M,$H1331,TRUE,_xll.ohTrigger(RecalcTrigger,Trigger1M)),NA())</f>
        <v>1.6327951526680096E-2</v>
      </c>
      <c r="K1331" s="44">
        <f>IFERROR(_xll.qlIndexFixing(Index3M,H1331,TRUE,_xll.ohTrigger(RecalcTrigger,Trigger3M)),NA())</f>
        <v>1.6725402669101198E-2</v>
      </c>
      <c r="L1331" s="44">
        <f>IFERROR(_xll.qlIndexFixing(Index6M,$H1331,TRUE,_xll.ohTrigger(RecalcTrigger,Trigger6M)),NA())</f>
        <v>1.6715289775644102E-2</v>
      </c>
      <c r="M1331" s="145">
        <f>IFERROR(_xll.qlIndexFixing(Index1Y,$H1331,TRUE,_xll.ohTrigger(RecalcTrigger,Trigger1Y)),NA())</f>
        <v>1.6880880505774801E-2</v>
      </c>
      <c r="N1331" s="144">
        <f>IFERROR(_xll.qlIndexFixing(ONIndex1M,I1331,TRUE,_xll.ohTrigger(RecalcTrigger,Trigger1M)),NA())</f>
        <v>1.6332661018596539E-2</v>
      </c>
      <c r="O1331" s="44">
        <f>IFERROR(_xll.qlIndexFixing(ONIndex3M,I1331,TRUE,_xll.ohTrigger(RecalcTrigger,Trigger3M)),NA())</f>
        <v>1.6752208768737731E-2</v>
      </c>
      <c r="P1331" s="44">
        <f>IFERROR(_xll.qlIndexFixing(ONIndex6M,I1331,TRUE,_xll.ohTrigger(RecalcTrigger,Trigger6M)),NA())</f>
        <v>1.6780510939025106E-2</v>
      </c>
      <c r="Q1331" s="145">
        <f>IFERROR(_xll.qlIndexFixing(ONIndex1Y,I1331,TRUE,_xll.ohTrigger(RecalcTrigger,Trigger1Y)),NA())</f>
        <v>1.6991305402109802E-2</v>
      </c>
    </row>
    <row r="1332" spans="2:17" x14ac:dyDescent="0.2">
      <c r="B1332" s="39" t="s">
        <v>42</v>
      </c>
      <c r="D1332" s="42">
        <f>_xll.qlCalendarAdvance(Calendar,$D1331,B1332,"f",FALSE)</f>
        <v>49157</v>
      </c>
      <c r="E1332" s="139">
        <f>_xll.qlInterestRateIndexValueDate(IndexON,D1332)</f>
        <v>49157</v>
      </c>
      <c r="F1332" s="155">
        <f>IFERROR(_xll.qlIndexFixing(IndexON,D1332,TRUE,_xll.ohTrigger(RecalcTrigger,TriggerON)),NA())</f>
        <v>1.6530460031045635E-2</v>
      </c>
      <c r="H1332" s="42">
        <f>_xll.qlCalendarAdvance(Calendar,$H1331,B1332,"f",FALSE)</f>
        <v>49157</v>
      </c>
      <c r="I1332" s="139">
        <f>_xll.qlInterestRateIndexValueDate(Index1M,$H1332)</f>
        <v>49159</v>
      </c>
      <c r="J1332" s="144">
        <f>IFERROR(_xll.qlIndexFixing(Index1M,$H1332,TRUE,_xll.ohTrigger(RecalcTrigger,Trigger1M)),NA())</f>
        <v>1.6318083077504764E-2</v>
      </c>
      <c r="K1332" s="44">
        <f>IFERROR(_xll.qlIndexFixing(Index3M,H1332,TRUE,_xll.ohTrigger(RecalcTrigger,Trigger3M)),NA())</f>
        <v>1.671487216840889E-2</v>
      </c>
      <c r="L1332" s="44">
        <f>IFERROR(_xll.qlIndexFixing(Index6M,$H1332,TRUE,_xll.ohTrigger(RecalcTrigger,Trigger6M)),NA())</f>
        <v>1.6704370870613647E-2</v>
      </c>
      <c r="M1332" s="145">
        <f>IFERROR(_xll.qlIndexFixing(Index1Y,$H1332,TRUE,_xll.ohTrigger(RecalcTrigger,Trigger1Y)),NA())</f>
        <v>1.6870694229663544E-2</v>
      </c>
      <c r="N1332" s="144">
        <f>IFERROR(_xll.qlIndexFixing(ONIndex1M,I1332,TRUE,_xll.ohTrigger(RecalcTrigger,Trigger1M)),NA())</f>
        <v>1.6322822363505907E-2</v>
      </c>
      <c r="O1332" s="44">
        <f>IFERROR(_xll.qlIndexFixing(ONIndex3M,I1332,TRUE,_xll.ohTrigger(RecalcTrigger,Trigger3M)),NA())</f>
        <v>1.6741772864596882E-2</v>
      </c>
      <c r="P1332" s="44">
        <f>IFERROR(_xll.qlIndexFixing(ONIndex6M,I1332,TRUE,_xll.ohTrigger(RecalcTrigger,Trigger6M)),NA())</f>
        <v>1.6769758971868498E-2</v>
      </c>
      <c r="Q1332" s="145">
        <f>IFERROR(_xll.qlIndexFixing(ONIndex1Y,I1332,TRUE,_xll.ohTrigger(RecalcTrigger,Trigger1Y)),NA())</f>
        <v>1.6981542705858388E-2</v>
      </c>
    </row>
    <row r="1333" spans="2:17" x14ac:dyDescent="0.2">
      <c r="B1333" s="39" t="s">
        <v>42</v>
      </c>
      <c r="D1333" s="42">
        <f>_xll.qlCalendarAdvance(Calendar,$D1332,B1333,"f",FALSE)</f>
        <v>49164</v>
      </c>
      <c r="E1333" s="139">
        <f>_xll.qlInterestRateIndexValueDate(IndexON,D1333)</f>
        <v>49164</v>
      </c>
      <c r="F1333" s="155">
        <f>IFERROR(_xll.qlIndexFixing(IndexON,D1333,TRUE,_xll.ohTrigger(RecalcTrigger,TriggerON)),NA())</f>
        <v>1.652107894729582E-2</v>
      </c>
      <c r="H1333" s="42">
        <f>_xll.qlCalendarAdvance(Calendar,$H1332,B1333,"f",FALSE)</f>
        <v>49164</v>
      </c>
      <c r="I1333" s="139">
        <f>_xll.qlInterestRateIndexValueDate(Index1M,$H1333)</f>
        <v>49166</v>
      </c>
      <c r="J1333" s="144">
        <f>IFERROR(_xll.qlIndexFixing(Index1M,$H1333,TRUE,_xll.ohTrigger(RecalcTrigger,Trigger1M)),NA())</f>
        <v>1.6308205143693855E-2</v>
      </c>
      <c r="K1333" s="44">
        <f>IFERROR(_xll.qlIndexFixing(Index3M,H1333,TRUE,_xll.ohTrigger(RecalcTrigger,Trigger3M)),NA())</f>
        <v>1.6704333814442893E-2</v>
      </c>
      <c r="L1333" s="44">
        <f>IFERROR(_xll.qlIndexFixing(Index6M,$H1333,TRUE,_xll.ohTrigger(RecalcTrigger,Trigger6M)),NA())</f>
        <v>1.6693447349757619E-2</v>
      </c>
      <c r="M1333" s="145">
        <f>IFERROR(_xll.qlIndexFixing(Index1Y,$H1333,TRUE,_xll.ohTrigger(RecalcTrigger,Trigger1Y)),NA())</f>
        <v>1.6860499879973654E-2</v>
      </c>
      <c r="N1333" s="144">
        <f>IFERROR(_xll.qlIndexFixing(ONIndex1M,I1333,TRUE,_xll.ohTrigger(RecalcTrigger,Trigger1M)),NA())</f>
        <v>1.6312973762770966E-2</v>
      </c>
      <c r="O1333" s="44">
        <f>IFERROR(_xll.qlIndexFixing(ONIndex3M,I1333,TRUE,_xll.ohTrigger(RecalcTrigger,Trigger3M)),NA())</f>
        <v>1.6731327445747013E-2</v>
      </c>
      <c r="P1333" s="44">
        <f>IFERROR(_xll.qlIndexFixing(ONIndex6M,I1333,TRUE,_xll.ohTrigger(RecalcTrigger,Trigger6M)),NA())</f>
        <v>1.6758998951313941E-2</v>
      </c>
      <c r="Q1333" s="145">
        <f>IFERROR(_xll.qlIndexFixing(ONIndex1Y,I1333,TRUE,_xll.ohTrigger(RecalcTrigger,Trigger1Y)),NA())</f>
        <v>1.6971766461324478E-2</v>
      </c>
    </row>
    <row r="1334" spans="2:17" x14ac:dyDescent="0.2">
      <c r="B1334" s="39" t="s">
        <v>42</v>
      </c>
      <c r="D1334" s="42">
        <f>_xll.qlCalendarAdvance(Calendar,$D1333,B1334,"f",FALSE)</f>
        <v>49171</v>
      </c>
      <c r="E1334" s="139">
        <f>_xll.qlInterestRateIndexValueDate(IndexON,D1334)</f>
        <v>49171</v>
      </c>
      <c r="F1334" s="155">
        <f>IFERROR(_xll.qlIndexFixing(IndexON,D1334,TRUE,_xll.ohTrigger(RecalcTrigger,TriggerON)),NA())</f>
        <v>1.6511681463144967E-2</v>
      </c>
      <c r="H1334" s="42">
        <f>_xll.qlCalendarAdvance(Calendar,$H1333,B1334,"f",FALSE)</f>
        <v>49171</v>
      </c>
      <c r="I1334" s="139">
        <f>_xll.qlInterestRateIndexValueDate(Index1M,$H1334)</f>
        <v>49173</v>
      </c>
      <c r="J1334" s="144">
        <f>IFERROR(_xll.qlIndexFixing(Index1M,$H1334,TRUE,_xll.ohTrigger(RecalcTrigger,Trigger1M)),NA())</f>
        <v>1.6298318009345114E-2</v>
      </c>
      <c r="K1334" s="44">
        <f>IFERROR(_xll.qlIndexFixing(Index3M,H1334,TRUE,_xll.ohTrigger(RecalcTrigger,Trigger3M)),NA())</f>
        <v>1.6693787889534767E-2</v>
      </c>
      <c r="L1334" s="44">
        <f>IFERROR(_xll.qlIndexFixing(Index6M,$H1334,TRUE,_xll.ohTrigger(RecalcTrigger,Trigger6M)),NA())</f>
        <v>1.668251948569064E-2</v>
      </c>
      <c r="M1334" s="145">
        <f>IFERROR(_xll.qlIndexFixing(Index1Y,$H1334,TRUE,_xll.ohTrigger(RecalcTrigger,Trigger1Y)),NA())</f>
        <v>1.6850297677272596E-2</v>
      </c>
      <c r="N1334" s="144">
        <f>IFERROR(_xll.qlIndexFixing(ONIndex1M,I1334,TRUE,_xll.ohTrigger(RecalcTrigger,Trigger1M)),NA())</f>
        <v>1.6303115499844978E-2</v>
      </c>
      <c r="O1334" s="44">
        <f>IFERROR(_xll.qlIndexFixing(ONIndex3M,I1334,TRUE,_xll.ohTrigger(RecalcTrigger,Trigger3M)),NA())</f>
        <v>1.6720872793722918E-2</v>
      </c>
      <c r="P1334" s="44">
        <f>IFERROR(_xll.qlIndexFixing(ONIndex6M,I1334,TRUE,_xll.ohTrigger(RecalcTrigger,Trigger6M)),NA())</f>
        <v>1.6748231148024928E-2</v>
      </c>
      <c r="Q1334" s="145">
        <f>IFERROR(_xll.qlIndexFixing(ONIndex1Y,I1334,TRUE,_xll.ohTrigger(RecalcTrigger,Trigger1Y)),NA())</f>
        <v>1.6961976885134789E-2</v>
      </c>
    </row>
    <row r="1335" spans="2:17" x14ac:dyDescent="0.2">
      <c r="B1335" s="39" t="s">
        <v>42</v>
      </c>
      <c r="D1335" s="42">
        <f>_xll.qlCalendarAdvance(Calendar,$D1334,B1335,"f",FALSE)</f>
        <v>49178</v>
      </c>
      <c r="E1335" s="139">
        <f>_xll.qlInterestRateIndexValueDate(IndexON,D1335)</f>
        <v>49178</v>
      </c>
      <c r="F1335" s="155">
        <f>IFERROR(_xll.qlIndexFixing(IndexON,D1335,TRUE,_xll.ohTrigger(RecalcTrigger,TriggerON)),NA())</f>
        <v>1.6502267830151851E-2</v>
      </c>
      <c r="H1335" s="42">
        <f>_xll.qlCalendarAdvance(Calendar,$H1334,B1335,"f",FALSE)</f>
        <v>49178</v>
      </c>
      <c r="I1335" s="139">
        <f>_xll.qlInterestRateIndexValueDate(Index1M,$H1335)</f>
        <v>49180</v>
      </c>
      <c r="J1335" s="144">
        <f>IFERROR(_xll.qlIndexFixing(Index1M,$H1335,TRUE,_xll.ohTrigger(RecalcTrigger,Trigger1M)),NA())</f>
        <v>1.6288421958543797E-2</v>
      </c>
      <c r="K1335" s="44">
        <f>IFERROR(_xll.qlIndexFixing(Index3M,H1335,TRUE,_xll.ohTrigger(RecalcTrigger,Trigger3M)),NA())</f>
        <v>1.6683234676009972E-2</v>
      </c>
      <c r="L1335" s="44">
        <f>IFERROR(_xll.qlIndexFixing(Index6M,$H1335,TRUE,_xll.ohTrigger(RecalcTrigger,Trigger6M)),NA())</f>
        <v>1.6671587551022174E-2</v>
      </c>
      <c r="M1335" s="145">
        <f>IFERROR(_xll.qlIndexFixing(Index1Y,$H1335,TRUE,_xll.ohTrigger(RecalcTrigger,Trigger1Y)),NA())</f>
        <v>1.6840087842120155E-2</v>
      </c>
      <c r="N1335" s="144">
        <f>IFERROR(_xll.qlIndexFixing(ONIndex1M,I1335,TRUE,_xll.ohTrigger(RecalcTrigger,Trigger1M)),NA())</f>
        <v>1.6293247858580884E-2</v>
      </c>
      <c r="O1335" s="44">
        <f>IFERROR(_xll.qlIndexFixing(ONIndex3M,I1335,TRUE,_xll.ohTrigger(RecalcTrigger,Trigger3M)),NA())</f>
        <v>1.6710409189419906E-2</v>
      </c>
      <c r="P1335" s="44">
        <f>IFERROR(_xll.qlIndexFixing(ONIndex6M,I1335,TRUE,_xll.ohTrigger(RecalcTrigger,Trigger6M)),NA())</f>
        <v>1.6737455831945525E-2</v>
      </c>
      <c r="Q1335" s="145">
        <f>IFERROR(_xll.qlIndexFixing(ONIndex1Y,I1335,TRUE,_xll.ohTrigger(RecalcTrigger,Trigger1Y)),NA())</f>
        <v>1.6952174194075909E-2</v>
      </c>
    </row>
    <row r="1336" spans="2:17" x14ac:dyDescent="0.2">
      <c r="B1336" s="39" t="s">
        <v>42</v>
      </c>
      <c r="D1336" s="42">
        <f>_xll.qlCalendarAdvance(Calendar,$D1335,B1336,"f",FALSE)</f>
        <v>49185</v>
      </c>
      <c r="E1336" s="139">
        <f>_xll.qlInterestRateIndexValueDate(IndexON,D1336)</f>
        <v>49185</v>
      </c>
      <c r="F1336" s="155">
        <f>IFERROR(_xll.qlIndexFixing(IndexON,D1336,TRUE,_xll.ohTrigger(RecalcTrigger,TriggerON)),NA())</f>
        <v>1.6492838299955181E-2</v>
      </c>
      <c r="H1336" s="42">
        <f>_xll.qlCalendarAdvance(Calendar,$H1335,B1336,"f",FALSE)</f>
        <v>49185</v>
      </c>
      <c r="I1336" s="139">
        <f>_xll.qlInterestRateIndexValueDate(Index1M,$H1336)</f>
        <v>49187</v>
      </c>
      <c r="J1336" s="144">
        <f>IFERROR(_xll.qlIndexFixing(Index1M,$H1336,TRUE,_xll.ohTrigger(RecalcTrigger,Trigger1M)),NA())</f>
        <v>1.6279537898406849E-2</v>
      </c>
      <c r="K1336" s="44">
        <f>IFERROR(_xll.qlIndexFixing(Index3M,H1336,TRUE,_xll.ohTrigger(RecalcTrigger,Trigger3M)),NA())</f>
        <v>1.6673044475364801E-2</v>
      </c>
      <c r="L1336" s="44">
        <f>IFERROR(_xll.qlIndexFixing(Index6M,$H1336,TRUE,_xll.ohTrigger(RecalcTrigger,Trigger6M)),NA())</f>
        <v>1.6662640737923243E-2</v>
      </c>
      <c r="M1336" s="145">
        <f>IFERROR(_xll.qlIndexFixing(Index1Y,$H1336,TRUE,_xll.ohTrigger(RecalcTrigger,Trigger1Y)),NA())</f>
        <v>1.6829870595066042E-2</v>
      </c>
      <c r="N1336" s="144">
        <f>IFERROR(_xll.qlIndexFixing(ONIndex1M,I1336,TRUE,_xll.ohTrigger(RecalcTrigger,Trigger1M)),NA())</f>
        <v>1.6283371122591817E-2</v>
      </c>
      <c r="O1336" s="44">
        <f>IFERROR(_xll.qlIndexFixing(ONIndex3M,I1336,TRUE,_xll.ohTrigger(RecalcTrigger,Trigger3M)),NA())</f>
        <v>1.6699936913813218E-2</v>
      </c>
      <c r="P1336" s="44">
        <f>IFERROR(_xll.qlIndexFixing(ONIndex6M,I1336,TRUE,_xll.ohTrigger(RecalcTrigger,Trigger6M)),NA())</f>
        <v>1.6726673273419479E-2</v>
      </c>
      <c r="Q1336" s="145">
        <f>IFERROR(_xll.qlIndexFixing(ONIndex1Y,I1336,TRUE,_xll.ohTrigger(RecalcTrigger,Trigger1Y)),NA())</f>
        <v>1.6942358604534746E-2</v>
      </c>
    </row>
    <row r="1337" spans="2:17" x14ac:dyDescent="0.2">
      <c r="B1337" s="39" t="s">
        <v>42</v>
      </c>
      <c r="D1337" s="42">
        <f>_xll.qlCalendarAdvance(Calendar,$D1336,B1337,"f",FALSE)</f>
        <v>49192</v>
      </c>
      <c r="E1337" s="139">
        <f>_xll.qlInterestRateIndexValueDate(IndexON,D1337)</f>
        <v>49192</v>
      </c>
      <c r="F1337" s="155">
        <f>IFERROR(_xll.qlIndexFixing(IndexON,D1337,TRUE,_xll.ohTrigger(RecalcTrigger,TriggerON)),NA())</f>
        <v>1.6483393123873924E-2</v>
      </c>
      <c r="H1337" s="42">
        <f>_xll.qlCalendarAdvance(Calendar,$H1336,B1337,"f",FALSE)</f>
        <v>49192</v>
      </c>
      <c r="I1337" s="139">
        <f>_xll.qlInterestRateIndexValueDate(Index1M,$H1337)</f>
        <v>49194</v>
      </c>
      <c r="J1337" s="144">
        <f>IFERROR(_xll.qlIndexFixing(Index1M,$H1337,TRUE,_xll.ohTrigger(RecalcTrigger,Trigger1M)),NA())</f>
        <v>1.626860424393195E-2</v>
      </c>
      <c r="K1337" s="44">
        <f>IFERROR(_xll.qlIndexFixing(Index3M,H1337,TRUE,_xll.ohTrigger(RecalcTrigger,Trigger3M)),NA())</f>
        <v>1.6662478446753632E-2</v>
      </c>
      <c r="L1337" s="44">
        <f>IFERROR(_xll.qlIndexFixing(Index6M,$H1337,TRUE,_xll.ohTrigger(RecalcTrigger,Trigger6M)),NA())</f>
        <v>1.6651704802127857E-2</v>
      </c>
      <c r="M1337" s="145">
        <f>IFERROR(_xll.qlIndexFixing(Index1Y,$H1337,TRUE,_xll.ohTrigger(RecalcTrigger,Trigger1Y)),NA())</f>
        <v>1.6819646156652317E-2</v>
      </c>
      <c r="N1337" s="144">
        <f>IFERROR(_xll.qlIndexFixing(ONIndex1M,I1337,TRUE,_xll.ohTrigger(RecalcTrigger,Trigger1M)),NA())</f>
        <v>1.6273485575650781E-2</v>
      </c>
      <c r="O1337" s="44">
        <f>IFERROR(_xll.qlIndexFixing(ONIndex3M,I1337,TRUE,_xll.ohTrigger(RecalcTrigger,Trigger3M)),NA())</f>
        <v>1.6689456248117907E-2</v>
      </c>
      <c r="P1337" s="44">
        <f>IFERROR(_xll.qlIndexFixing(ONIndex6M,I1337,TRUE,_xll.ohTrigger(RecalcTrigger,Trigger6M)),NA())</f>
        <v>1.671588374255073E-2</v>
      </c>
      <c r="Q1337" s="145">
        <f>IFERROR(_xll.qlIndexFixing(ONIndex1Y,I1337,TRUE,_xll.ohTrigger(RecalcTrigger,Trigger1Y)),NA())</f>
        <v>1.693253033329789E-2</v>
      </c>
    </row>
    <row r="1338" spans="2:17" x14ac:dyDescent="0.2">
      <c r="B1338" s="39" t="s">
        <v>42</v>
      </c>
      <c r="D1338" s="42">
        <f>_xll.qlCalendarAdvance(Calendar,$D1337,B1338,"f",FALSE)</f>
        <v>49199</v>
      </c>
      <c r="E1338" s="139">
        <f>_xll.qlInterestRateIndexValueDate(IndexON,D1338)</f>
        <v>49199</v>
      </c>
      <c r="F1338" s="155">
        <f>IFERROR(_xll.qlIndexFixing(IndexON,D1338,TRUE,_xll.ohTrigger(RecalcTrigger,TriggerON)),NA())</f>
        <v>1.6473932553546788E-2</v>
      </c>
      <c r="H1338" s="42">
        <f>_xll.qlCalendarAdvance(Calendar,$H1337,B1338,"f",FALSE)</f>
        <v>49199</v>
      </c>
      <c r="I1338" s="139">
        <f>_xll.qlInterestRateIndexValueDate(Index1M,$H1338)</f>
        <v>49201</v>
      </c>
      <c r="J1338" s="144">
        <f>IFERROR(_xll.qlIndexFixing(Index1M,$H1338,TRUE,_xll.ohTrigger(RecalcTrigger,Trigger1M)),NA())</f>
        <v>1.6258683148296926E-2</v>
      </c>
      <c r="K1338" s="44">
        <f>IFERROR(_xll.qlIndexFixing(Index3M,H1338,TRUE,_xll.ohTrigger(RecalcTrigger,Trigger3M)),NA())</f>
        <v>1.6651905956310952E-2</v>
      </c>
      <c r="L1338" s="44">
        <f>IFERROR(_xll.qlIndexFixing(Index6M,$H1338,TRUE,_xll.ohTrigger(RecalcTrigger,Trigger6M)),NA())</f>
        <v>1.6640765515298108E-2</v>
      </c>
      <c r="M1338" s="145">
        <f>IFERROR(_xll.qlIndexFixing(Index1Y,$H1338,TRUE,_xll.ohTrigger(RecalcTrigger,Trigger1Y)),NA())</f>
        <v>1.6809414747411822E-2</v>
      </c>
      <c r="N1338" s="144">
        <f>IFERROR(_xll.qlIndexFixing(ONIndex1M,I1338,TRUE,_xll.ohTrigger(RecalcTrigger,Trigger1M)),NA())</f>
        <v>1.6263591501290975E-2</v>
      </c>
      <c r="O1338" s="44">
        <f>IFERROR(_xll.qlIndexFixing(ONIndex3M,I1338,TRUE,_xll.ohTrigger(RecalcTrigger,Trigger3M)),NA())</f>
        <v>1.6678967473309214E-2</v>
      </c>
      <c r="P1338" s="44">
        <f>IFERROR(_xll.qlIndexFixing(ONIndex6M,I1338,TRUE,_xll.ohTrigger(RecalcTrigger,Trigger6M)),NA())</f>
        <v>1.6705087509603089E-2</v>
      </c>
      <c r="Q1338" s="145">
        <f>IFERROR(_xll.qlIndexFixing(ONIndex1Y,I1338,TRUE,_xll.ohTrigger(RecalcTrigger,Trigger1Y)),NA())</f>
        <v>1.6922689596992058E-2</v>
      </c>
    </row>
    <row r="1339" spans="2:17" x14ac:dyDescent="0.2">
      <c r="B1339" s="39" t="s">
        <v>42</v>
      </c>
      <c r="D1339" s="42">
        <f>_xll.qlCalendarAdvance(Calendar,$D1338,B1339,"f",FALSE)</f>
        <v>49206</v>
      </c>
      <c r="E1339" s="139">
        <f>_xll.qlInterestRateIndexValueDate(IndexON,D1339)</f>
        <v>49206</v>
      </c>
      <c r="F1339" s="155">
        <f>IFERROR(_xll.qlIndexFixing(IndexON,D1339,TRUE,_xll.ohTrigger(RecalcTrigger,TriggerON)),NA())</f>
        <v>1.6464456840372677E-2</v>
      </c>
      <c r="H1339" s="42">
        <f>_xll.qlCalendarAdvance(Calendar,$H1338,B1339,"f",FALSE)</f>
        <v>49206</v>
      </c>
      <c r="I1339" s="139">
        <f>_xll.qlInterestRateIndexValueDate(Index1M,$H1339)</f>
        <v>49208</v>
      </c>
      <c r="J1339" s="144">
        <f>IFERROR(_xll.qlIndexFixing(Index1M,$H1339,TRUE,_xll.ohTrigger(RecalcTrigger,Trigger1M)),NA())</f>
        <v>1.6248754272555344E-2</v>
      </c>
      <c r="K1339" s="44">
        <f>IFERROR(_xll.qlIndexFixing(Index3M,H1339,TRUE,_xll.ohTrigger(RecalcTrigger,Trigger3M)),NA())</f>
        <v>1.6641327286342811E-2</v>
      </c>
      <c r="L1339" s="44">
        <f>IFERROR(_xll.qlIndexFixing(Index6M,$H1339,TRUE,_xll.ohTrigger(RecalcTrigger,Trigger6M)),NA())</f>
        <v>1.6629823149955883E-2</v>
      </c>
      <c r="M1339" s="145">
        <f>IFERROR(_xll.qlIndexFixing(Index1Y,$H1339,TRUE,_xll.ohTrigger(RecalcTrigger,Trigger1Y)),NA())</f>
        <v>1.6799176587868437E-2</v>
      </c>
      <c r="N1339" s="144">
        <f>IFERROR(_xll.qlIndexFixing(ONIndex1M,I1339,TRUE,_xll.ohTrigger(RecalcTrigger,Trigger1M)),NA())</f>
        <v>1.625368918312553E-2</v>
      </c>
      <c r="O1339" s="44">
        <f>IFERROR(_xll.qlIndexFixing(ONIndex3M,I1339,TRUE,_xll.ohTrigger(RecalcTrigger,Trigger3M)),NA())</f>
        <v>1.6668470870602192E-2</v>
      </c>
      <c r="P1339" s="44">
        <f>IFERROR(_xll.qlIndexFixing(ONIndex6M,I1339,TRUE,_xll.ohTrigger(RecalcTrigger,Trigger6M)),NA())</f>
        <v>1.6694284844840368E-2</v>
      </c>
      <c r="Q1339" s="145">
        <f>IFERROR(_xll.qlIndexFixing(ONIndex1Y,I1339,TRUE,_xll.ohTrigger(RecalcTrigger,Trigger1Y)),NA())</f>
        <v>1.6912836612164028E-2</v>
      </c>
    </row>
    <row r="1340" spans="2:17" x14ac:dyDescent="0.2">
      <c r="B1340" s="39" t="s">
        <v>42</v>
      </c>
      <c r="D1340" s="42">
        <f>_xll.qlCalendarAdvance(Calendar,$D1339,B1340,"f",FALSE)</f>
        <v>49213</v>
      </c>
      <c r="E1340" s="139">
        <f>_xll.qlInterestRateIndexValueDate(IndexON,D1340)</f>
        <v>49213</v>
      </c>
      <c r="F1340" s="155">
        <f>IFERROR(_xll.qlIndexFixing(IndexON,D1340,TRUE,_xll.ohTrigger(RecalcTrigger,TriggerON)),NA())</f>
        <v>1.6454966235830426E-2</v>
      </c>
      <c r="H1340" s="42">
        <f>_xll.qlCalendarAdvance(Calendar,$H1339,B1340,"f",FALSE)</f>
        <v>49213</v>
      </c>
      <c r="I1340" s="139">
        <f>_xll.qlInterestRateIndexValueDate(Index1M,$H1340)</f>
        <v>49215</v>
      </c>
      <c r="J1340" s="144">
        <f>IFERROR(_xll.qlIndexFixing(Index1M,$H1340,TRUE,_xll.ohTrigger(RecalcTrigger,Trigger1M)),NA())</f>
        <v>1.6238817900787461E-2</v>
      </c>
      <c r="K1340" s="44">
        <f>IFERROR(_xll.qlIndexFixing(Index3M,H1340,TRUE,_xll.ohTrigger(RecalcTrigger,Trigger3M)),NA())</f>
        <v>1.6630742719142957E-2</v>
      </c>
      <c r="L1340" s="44">
        <f>IFERROR(_xll.qlIndexFixing(Index6M,$H1340,TRUE,_xll.ohTrigger(RecalcTrigger,Trigger6M)),NA())</f>
        <v>1.6618877978617781E-2</v>
      </c>
      <c r="M1340" s="145">
        <f>IFERROR(_xll.qlIndexFixing(Index1Y,$H1340,TRUE,_xll.ohTrigger(RecalcTrigger,Trigger1Y)),NA())</f>
        <v>1.6788931898537054E-2</v>
      </c>
      <c r="N1340" s="144">
        <f>IFERROR(_xll.qlIndexFixing(ONIndex1M,I1340,TRUE,_xll.ohTrigger(RecalcTrigger,Trigger1M)),NA())</f>
        <v>1.6243778905007389E-2</v>
      </c>
      <c r="O1340" s="44">
        <f>IFERROR(_xll.qlIndexFixing(ONIndex3M,I1340,TRUE,_xll.ohTrigger(RecalcTrigger,Trigger3M)),NA())</f>
        <v>1.6657966720972084E-2</v>
      </c>
      <c r="P1340" s="44">
        <f>IFERROR(_xll.qlIndexFixing(ONIndex6M,I1340,TRUE,_xll.ohTrigger(RecalcTrigger,Trigger6M)),NA())</f>
        <v>1.6683476018606314E-2</v>
      </c>
      <c r="Q1340" s="145">
        <f>IFERROR(_xll.qlIndexFixing(ONIndex1Y,I1340,TRUE,_xll.ohTrigger(RecalcTrigger,Trigger1Y)),NA())</f>
        <v>1.6902971595360583E-2</v>
      </c>
    </row>
    <row r="1341" spans="2:17" x14ac:dyDescent="0.2">
      <c r="B1341" s="39" t="s">
        <v>42</v>
      </c>
      <c r="D1341" s="42">
        <f>_xll.qlCalendarAdvance(Calendar,$D1340,B1341,"f",FALSE)</f>
        <v>49220</v>
      </c>
      <c r="E1341" s="139">
        <f>_xll.qlInterestRateIndexValueDate(IndexON,D1341)</f>
        <v>49220</v>
      </c>
      <c r="F1341" s="155">
        <f>IFERROR(_xll.qlIndexFixing(IndexON,D1341,TRUE,_xll.ohTrigger(RecalcTrigger,TriggerON)),NA())</f>
        <v>1.6445460991478811E-2</v>
      </c>
      <c r="H1341" s="42">
        <f>_xll.qlCalendarAdvance(Calendar,$H1340,B1341,"f",FALSE)</f>
        <v>49220</v>
      </c>
      <c r="I1341" s="139">
        <f>_xll.qlInterestRateIndexValueDate(Index1M,$H1341)</f>
        <v>49222</v>
      </c>
      <c r="J1341" s="144">
        <f>IFERROR(_xll.qlIndexFixing(Index1M,$H1341,TRUE,_xll.ohTrigger(RecalcTrigger,Trigger1M)),NA())</f>
        <v>1.622887431708353E-2</v>
      </c>
      <c r="K1341" s="44">
        <f>IFERROR(_xll.qlIndexFixing(Index3M,H1341,TRUE,_xll.ohTrigger(RecalcTrigger,Trigger3M)),NA())</f>
        <v>1.6619778143835879E-2</v>
      </c>
      <c r="L1341" s="44">
        <f>IFERROR(_xll.qlIndexFixing(Index6M,$H1341,TRUE,_xll.ohTrigger(RecalcTrigger,Trigger6M)),NA())</f>
        <v>1.6607529490819672E-2</v>
      </c>
      <c r="M1341" s="145">
        <f>IFERROR(_xll.qlIndexFixing(Index1Y,$H1341,TRUE,_xll.ohTrigger(RecalcTrigger,Trigger1Y)),NA())</f>
        <v>1.6778680899924247E-2</v>
      </c>
      <c r="N1341" s="144">
        <f>IFERROR(_xll.qlIndexFixing(ONIndex1M,I1341,TRUE,_xll.ohTrigger(RecalcTrigger,Trigger1M)),NA())</f>
        <v>1.6233860950469747E-2</v>
      </c>
      <c r="O1341" s="44">
        <f>IFERROR(_xll.qlIndexFixing(ONIndex3M,I1341,TRUE,_xll.ohTrigger(RecalcTrigger,Trigger3M)),NA())</f>
        <v>1.6647455305474068E-2</v>
      </c>
      <c r="P1341" s="44">
        <f>IFERROR(_xll.qlIndexFixing(ONIndex6M,I1341,TRUE,_xll.ohTrigger(RecalcTrigger,Trigger6M)),NA())</f>
        <v>1.6672661300844993E-2</v>
      </c>
      <c r="Q1341" s="145">
        <f>IFERROR(_xll.qlIndexFixing(ONIndex1Y,I1341,TRUE,_xll.ohTrigger(RecalcTrigger,Trigger1Y)),NA())</f>
        <v>1.6893094763608119E-2</v>
      </c>
    </row>
    <row r="1342" spans="2:17" x14ac:dyDescent="0.2">
      <c r="B1342" s="39" t="s">
        <v>42</v>
      </c>
      <c r="D1342" s="42">
        <f>_xll.qlCalendarAdvance(Calendar,$D1341,B1342,"f",FALSE)</f>
        <v>49227</v>
      </c>
      <c r="E1342" s="139">
        <f>_xll.qlInterestRateIndexValueDate(IndexON,D1342)</f>
        <v>49227</v>
      </c>
      <c r="F1342" s="155">
        <f>IFERROR(_xll.qlIndexFixing(IndexON,D1342,TRUE,_xll.ohTrigger(RecalcTrigger,TriggerON)),NA())</f>
        <v>1.6435941358876605E-2</v>
      </c>
      <c r="H1342" s="42">
        <f>_xll.qlCalendarAdvance(Calendar,$H1341,B1342,"f",FALSE)</f>
        <v>49227</v>
      </c>
      <c r="I1342" s="139">
        <f>_xll.qlInterestRateIndexValueDate(Index1M,$H1342)</f>
        <v>49229</v>
      </c>
      <c r="J1342" s="144">
        <f>IFERROR(_xll.qlIndexFixing(Index1M,$H1342,TRUE,_xll.ohTrigger(RecalcTrigger,Trigger1M)),NA())</f>
        <v>1.6218923805521313E-2</v>
      </c>
      <c r="K1342" s="44">
        <f>IFERROR(_xll.qlIndexFixing(Index3M,H1342,TRUE,_xll.ohTrigger(RecalcTrigger,Trigger3M)),NA())</f>
        <v>1.6609181814893761E-2</v>
      </c>
      <c r="L1342" s="44">
        <f>IFERROR(_xll.qlIndexFixing(Index6M,$H1342,TRUE,_xll.ohTrigger(RecalcTrigger,Trigger6M)),NA())</f>
        <v>1.6596578955169111E-2</v>
      </c>
      <c r="M1342" s="145">
        <f>IFERROR(_xll.qlIndexFixing(Index1Y,$H1342,TRUE,_xll.ohTrigger(RecalcTrigger,Trigger1Y)),NA())</f>
        <v>1.6768423812526946E-2</v>
      </c>
      <c r="N1342" s="144">
        <f>IFERROR(_xll.qlIndexFixing(ONIndex1M,I1342,TRUE,_xll.ohTrigger(RecalcTrigger,Trigger1M)),NA())</f>
        <v>1.6223935603205675E-2</v>
      </c>
      <c r="O1342" s="44">
        <f>IFERROR(_xll.qlIndexFixing(ONIndex3M,I1342,TRUE,_xll.ohTrigger(RecalcTrigger,Trigger3M)),NA())</f>
        <v>1.6636936905403132E-2</v>
      </c>
      <c r="P1342" s="44">
        <f>IFERROR(_xll.qlIndexFixing(ONIndex6M,I1342,TRUE,_xll.ohTrigger(RecalcTrigger,Trigger6M)),NA())</f>
        <v>1.666184096198009E-2</v>
      </c>
      <c r="Q1342" s="145">
        <f>IFERROR(_xll.qlIndexFixing(ONIndex1Y,I1342,TRUE,_xll.ohTrigger(RecalcTrigger,Trigger1Y)),NA())</f>
        <v>1.6883206333053735E-2</v>
      </c>
    </row>
    <row r="1343" spans="2:17" x14ac:dyDescent="0.2">
      <c r="B1343" s="39" t="s">
        <v>42</v>
      </c>
      <c r="D1343" s="42">
        <f>_xll.qlCalendarAdvance(Calendar,$D1342,B1343,"f",FALSE)</f>
        <v>49234</v>
      </c>
      <c r="E1343" s="139">
        <f>_xll.qlInterestRateIndexValueDate(IndexON,D1343)</f>
        <v>49234</v>
      </c>
      <c r="F1343" s="155">
        <f>IFERROR(_xll.qlIndexFixing(IndexON,D1343,TRUE,_xll.ohTrigger(RecalcTrigger,TriggerON)),NA())</f>
        <v>1.6426407589342773E-2</v>
      </c>
      <c r="H1343" s="42">
        <f>_xll.qlCalendarAdvance(Calendar,$H1342,B1343,"f",FALSE)</f>
        <v>49234</v>
      </c>
      <c r="I1343" s="139">
        <f>_xll.qlInterestRateIndexValueDate(Index1M,$H1343)</f>
        <v>49236</v>
      </c>
      <c r="J1343" s="144">
        <f>IFERROR(_xll.qlIndexFixing(Index1M,$H1343,TRUE,_xll.ohTrigger(RecalcTrigger,Trigger1M)),NA())</f>
        <v>1.6208966650181067E-2</v>
      </c>
      <c r="K1343" s="44">
        <f>IFERROR(_xll.qlIndexFixing(Index3M,H1343,TRUE,_xll.ohTrigger(RecalcTrigger,Trigger3M)),NA())</f>
        <v>1.6598580455841401E-2</v>
      </c>
      <c r="L1343" s="44">
        <f>IFERROR(_xll.qlIndexFixing(Index6M,$H1343,TRUE,_xll.ohTrigger(RecalcTrigger,Trigger6M)),NA())</f>
        <v>1.6585626450740437E-2</v>
      </c>
      <c r="M1343" s="145">
        <f>IFERROR(_xll.qlIndexFixing(Index1Y,$H1343,TRUE,_xll.ohTrigger(RecalcTrigger,Trigger1Y)),NA())</f>
        <v>1.675816085683399E-2</v>
      </c>
      <c r="N1343" s="144">
        <f>IFERROR(_xll.qlIndexFixing(ONIndex1M,I1343,TRUE,_xll.ohTrigger(RecalcTrigger,Trigger1M)),NA())</f>
        <v>1.621400314690824E-2</v>
      </c>
      <c r="O1343" s="44">
        <f>IFERROR(_xll.qlIndexFixing(ONIndex3M,I1343,TRUE,_xll.ohTrigger(RecalcTrigger,Trigger3M)),NA())</f>
        <v>1.6626411801574648E-2</v>
      </c>
      <c r="P1343" s="44">
        <f>IFERROR(_xll.qlIndexFixing(ONIndex6M,I1343,TRUE,_xll.ohTrigger(RecalcTrigger,Trigger6M)),NA())</f>
        <v>1.6651015272115544E-2</v>
      </c>
      <c r="Q1343" s="145">
        <f>IFERROR(_xll.qlIndexFixing(ONIndex1Y,I1343,TRUE,_xll.ohTrigger(RecalcTrigger,Trigger1Y)),NA())</f>
        <v>1.6873306520563958E-2</v>
      </c>
    </row>
    <row r="1344" spans="2:17" x14ac:dyDescent="0.2">
      <c r="B1344" s="39" t="s">
        <v>42</v>
      </c>
      <c r="D1344" s="42">
        <f>_xll.qlCalendarAdvance(Calendar,$D1343,B1344,"f",FALSE)</f>
        <v>49241</v>
      </c>
      <c r="E1344" s="139">
        <f>_xll.qlInterestRateIndexValueDate(IndexON,D1344)</f>
        <v>49241</v>
      </c>
      <c r="F1344" s="155">
        <f>IFERROR(_xll.qlIndexFixing(IndexON,D1344,TRUE,_xll.ohTrigger(RecalcTrigger,TriggerON)),NA())</f>
        <v>1.6416859934516026E-2</v>
      </c>
      <c r="H1344" s="42">
        <f>_xll.qlCalendarAdvance(Calendar,$H1343,B1344,"f",FALSE)</f>
        <v>49241</v>
      </c>
      <c r="I1344" s="139">
        <f>_xll.qlInterestRateIndexValueDate(Index1M,$H1344)</f>
        <v>49243</v>
      </c>
      <c r="J1344" s="144">
        <f>IFERROR(_xll.qlIndexFixing(Index1M,$H1344,TRUE,_xll.ohTrigger(RecalcTrigger,Trigger1M)),NA())</f>
        <v>1.6199003135145551E-2</v>
      </c>
      <c r="K1344" s="44">
        <f>IFERROR(_xll.qlIndexFixing(Index3M,H1344,TRUE,_xll.ohTrigger(RecalcTrigger,Trigger3M)),NA())</f>
        <v>1.658797434897907E-2</v>
      </c>
      <c r="L1344" s="44">
        <f>IFERROR(_xll.qlIndexFixing(Index6M,$H1344,TRUE,_xll.ohTrigger(RecalcTrigger,Trigger6M)),NA())</f>
        <v>1.6574672250040952E-2</v>
      </c>
      <c r="M1344" s="145">
        <f>IFERROR(_xll.qlIndexFixing(Index1Y,$H1344,TRUE,_xll.ohTrigger(RecalcTrigger,Trigger1Y)),NA())</f>
        <v>1.6747892253324792E-2</v>
      </c>
      <c r="N1344" s="144">
        <f>IFERROR(_xll.qlIndexFixing(ONIndex1M,I1344,TRUE,_xll.ohTrigger(RecalcTrigger,Trigger1M)),NA())</f>
        <v>1.6204063865270513E-2</v>
      </c>
      <c r="O1344" s="44">
        <f>IFERROR(_xll.qlIndexFixing(ONIndex3M,I1344,TRUE,_xll.ohTrigger(RecalcTrigger,Trigger3M)),NA())</f>
        <v>1.6615880275203665E-2</v>
      </c>
      <c r="P1344" s="44">
        <f>IFERROR(_xll.qlIndexFixing(ONIndex6M,I1344,TRUE,_xll.ohTrigger(RecalcTrigger,Trigger6M)),NA())</f>
        <v>1.6640184501515165E-2</v>
      </c>
      <c r="Q1344" s="145">
        <f>IFERROR(_xll.qlIndexFixing(ONIndex1Y,I1344,TRUE,_xll.ohTrigger(RecalcTrigger,Trigger1Y)),NA())</f>
        <v>1.6863395542765502E-2</v>
      </c>
    </row>
    <row r="1345" spans="2:17" x14ac:dyDescent="0.2">
      <c r="B1345" s="39" t="s">
        <v>42</v>
      </c>
      <c r="D1345" s="42">
        <f>_xll.qlCalendarAdvance(Calendar,$D1344,B1345,"f",FALSE)</f>
        <v>49248</v>
      </c>
      <c r="E1345" s="139">
        <f>_xll.qlInterestRateIndexValueDate(IndexON,D1345)</f>
        <v>49248</v>
      </c>
      <c r="F1345" s="155">
        <f>IFERROR(_xll.qlIndexFixing(IndexON,D1345,TRUE,_xll.ohTrigger(RecalcTrigger,TriggerON)),NA())</f>
        <v>1.6407298645795265E-2</v>
      </c>
      <c r="H1345" s="42">
        <f>_xll.qlCalendarAdvance(Calendar,$H1344,B1345,"f",FALSE)</f>
        <v>49248</v>
      </c>
      <c r="I1345" s="139">
        <f>_xll.qlInterestRateIndexValueDate(Index1M,$H1345)</f>
        <v>49250</v>
      </c>
      <c r="J1345" s="144">
        <f>IFERROR(_xll.qlIndexFixing(Index1M,$H1345,TRUE,_xll.ohTrigger(RecalcTrigger,Trigger1M)),NA())</f>
        <v>1.6189033544495024E-2</v>
      </c>
      <c r="K1345" s="44">
        <f>IFERROR(_xll.qlIndexFixing(Index3M,H1345,TRUE,_xll.ohTrigger(RecalcTrigger,Trigger3M)),NA())</f>
        <v>1.6577363776602693E-2</v>
      </c>
      <c r="L1345" s="44">
        <f>IFERROR(_xll.qlIndexFixing(Index6M,$H1345,TRUE,_xll.ohTrigger(RecalcTrigger,Trigger6M)),NA())</f>
        <v>1.6564119569677321E-2</v>
      </c>
      <c r="M1345" s="145">
        <f>IFERROR(_xll.qlIndexFixing(Index1Y,$H1345,TRUE,_xll.ohTrigger(RecalcTrigger,Trigger1Y)),NA())</f>
        <v>1.6737618222469785E-2</v>
      </c>
      <c r="N1345" s="144">
        <f>IFERROR(_xll.qlIndexFixing(ONIndex1M,I1345,TRUE,_xll.ohTrigger(RecalcTrigger,Trigger1M)),NA())</f>
        <v>1.6194118041905625E-2</v>
      </c>
      <c r="O1345" s="44">
        <f>IFERROR(_xll.qlIndexFixing(ONIndex3M,I1345,TRUE,_xll.ohTrigger(RecalcTrigger,Trigger3M)),NA())</f>
        <v>1.6605342607345364E-2</v>
      </c>
      <c r="P1345" s="44">
        <f>IFERROR(_xll.qlIndexFixing(ONIndex6M,I1345,TRUE,_xll.ohTrigger(RecalcTrigger,Trigger6M)),NA())</f>
        <v>1.6629348920522702E-2</v>
      </c>
      <c r="Q1345" s="145">
        <f>IFERROR(_xll.qlIndexFixing(ONIndex1Y,I1345,TRUE,_xll.ohTrigger(RecalcTrigger,Trigger1Y)),NA())</f>
        <v>1.6853473616365022E-2</v>
      </c>
    </row>
    <row r="1346" spans="2:17" x14ac:dyDescent="0.2">
      <c r="B1346" s="39" t="s">
        <v>42</v>
      </c>
      <c r="D1346" s="42">
        <f>_xll.qlCalendarAdvance(Calendar,$D1345,B1346,"f",FALSE)</f>
        <v>49255</v>
      </c>
      <c r="E1346" s="139">
        <f>_xll.qlInterestRateIndexValueDate(IndexON,D1346)</f>
        <v>49255</v>
      </c>
      <c r="F1346" s="155">
        <f>IFERROR(_xll.qlIndexFixing(IndexON,D1346,TRUE,_xll.ohTrigger(RecalcTrigger,TriggerON)),NA())</f>
        <v>1.6397723974739264E-2</v>
      </c>
      <c r="H1346" s="42">
        <f>_xll.qlCalendarAdvance(Calendar,$H1345,B1346,"f",FALSE)</f>
        <v>49255</v>
      </c>
      <c r="I1346" s="139">
        <f>_xll.qlInterestRateIndexValueDate(Index1M,$H1346)</f>
        <v>49257</v>
      </c>
      <c r="J1346" s="144">
        <f>IFERROR(_xll.qlIndexFixing(Index1M,$H1346,TRUE,_xll.ohTrigger(RecalcTrigger,Trigger1M)),NA())</f>
        <v>1.6179058162299753E-2</v>
      </c>
      <c r="K1346" s="44">
        <f>IFERROR(_xll.qlIndexFixing(Index3M,H1346,TRUE,_xll.ohTrigger(RecalcTrigger,Trigger3M)),NA())</f>
        <v>1.6566749021006459E-2</v>
      </c>
      <c r="L1346" s="44">
        <f>IFERROR(_xll.qlIndexFixing(Index6M,$H1346,TRUE,_xll.ohTrigger(RecalcTrigger,Trigger6M)),NA())</f>
        <v>1.6553163284891377E-2</v>
      </c>
      <c r="M1346" s="145">
        <f>IFERROR(_xll.qlIndexFixing(Index1Y,$H1346,TRUE,_xll.ohTrigger(RecalcTrigger,Trigger1Y)),NA())</f>
        <v>1.6727338984730871E-2</v>
      </c>
      <c r="N1346" s="144">
        <f>IFERROR(_xll.qlIndexFixing(ONIndex1M,I1346,TRUE,_xll.ohTrigger(RecalcTrigger,Trigger1M)),NA())</f>
        <v>1.6184165960506647E-2</v>
      </c>
      <c r="O1346" s="44">
        <f>IFERROR(_xll.qlIndexFixing(ONIndex3M,I1346,TRUE,_xll.ohTrigger(RecalcTrigger,Trigger3M)),NA())</f>
        <v>1.6594799079134859E-2</v>
      </c>
      <c r="P1346" s="44">
        <f>IFERROR(_xll.qlIndexFixing(ONIndex6M,I1346,TRUE,_xll.ohTrigger(RecalcTrigger,Trigger6M)),NA())</f>
        <v>1.6618508799162157E-2</v>
      </c>
      <c r="Q1346" s="145">
        <f>IFERROR(_xll.qlIndexFixing(ONIndex1Y,I1346,TRUE,_xll.ohTrigger(RecalcTrigger,Trigger1Y)),NA())</f>
        <v>1.6843540957749426E-2</v>
      </c>
    </row>
    <row r="1347" spans="2:17" x14ac:dyDescent="0.2">
      <c r="B1347" s="39" t="s">
        <v>42</v>
      </c>
      <c r="D1347" s="42">
        <f>_xll.qlCalendarAdvance(Calendar,$D1346,B1347,"f",FALSE)</f>
        <v>49262</v>
      </c>
      <c r="E1347" s="139">
        <f>_xll.qlInterestRateIndexValueDate(IndexON,D1347)</f>
        <v>49262</v>
      </c>
      <c r="F1347" s="155">
        <f>IFERROR(_xll.qlIndexFixing(IndexON,D1347,TRUE,_xll.ohTrigger(RecalcTrigger,TriggerON)),NA())</f>
        <v>1.6388136172826862E-2</v>
      </c>
      <c r="H1347" s="42">
        <f>_xll.qlCalendarAdvance(Calendar,$H1346,B1347,"f",FALSE)</f>
        <v>49262</v>
      </c>
      <c r="I1347" s="139">
        <f>_xll.qlInterestRateIndexValueDate(Index1M,$H1347)</f>
        <v>49264</v>
      </c>
      <c r="J1347" s="144">
        <f>IFERROR(_xll.qlIndexFixing(Index1M,$H1347,TRUE,_xll.ohTrigger(RecalcTrigger,Trigger1M)),NA())</f>
        <v>1.6169077272644994E-2</v>
      </c>
      <c r="K1347" s="44">
        <f>IFERROR(_xll.qlIndexFixing(Index3M,H1347,TRUE,_xll.ohTrigger(RecalcTrigger,Trigger3M)),NA())</f>
        <v>1.6556130364480212E-2</v>
      </c>
      <c r="L1347" s="44">
        <f>IFERROR(_xll.qlIndexFixing(Index6M,$H1347,TRUE,_xll.ohTrigger(RecalcTrigger,Trigger6M)),NA())</f>
        <v>1.6542206101560993E-2</v>
      </c>
      <c r="M1347" s="145">
        <f>IFERROR(_xll.qlIndexFixing(Index1Y,$H1347,TRUE,_xll.ohTrigger(RecalcTrigger,Trigger1Y)),NA())</f>
        <v>1.6717054760560741E-2</v>
      </c>
      <c r="N1347" s="144">
        <f>IFERROR(_xll.qlIndexFixing(ONIndex1M,I1347,TRUE,_xll.ohTrigger(RecalcTrigger,Trigger1M)),NA())</f>
        <v>1.6174207904766646E-2</v>
      </c>
      <c r="O1347" s="44">
        <f>IFERROR(_xll.qlIndexFixing(ONIndex3M,I1347,TRUE,_xll.ohTrigger(RecalcTrigger,Trigger3M)),NA())</f>
        <v>1.6584249971467457E-2</v>
      </c>
      <c r="P1347" s="44">
        <f>IFERROR(_xll.qlIndexFixing(ONIndex6M,I1347,TRUE,_xll.ohTrigger(RecalcTrigger,Trigger6M)),NA())</f>
        <v>1.6607664407617406E-2</v>
      </c>
      <c r="Q1347" s="145">
        <f>IFERROR(_xll.qlIndexFixing(ONIndex1Y,I1347,TRUE,_xll.ohTrigger(RecalcTrigger,Trigger1Y)),NA())</f>
        <v>1.6833597783785237E-2</v>
      </c>
    </row>
    <row r="1348" spans="2:17" x14ac:dyDescent="0.2">
      <c r="B1348" s="39" t="s">
        <v>42</v>
      </c>
      <c r="D1348" s="42">
        <f>_xll.qlCalendarAdvance(Calendar,$D1347,B1348,"f",FALSE)</f>
        <v>49269</v>
      </c>
      <c r="E1348" s="139">
        <f>_xll.qlInterestRateIndexValueDate(IndexON,D1348)</f>
        <v>49269</v>
      </c>
      <c r="F1348" s="155">
        <f>IFERROR(_xll.qlIndexFixing(IndexON,D1348,TRUE,_xll.ohTrigger(RecalcTrigger,TriggerON)),NA())</f>
        <v>1.6378535491536894E-2</v>
      </c>
      <c r="H1348" s="42">
        <f>_xll.qlCalendarAdvance(Calendar,$H1347,B1348,"f",FALSE)</f>
        <v>49269</v>
      </c>
      <c r="I1348" s="139">
        <f>_xll.qlInterestRateIndexValueDate(Index1M,$H1348)</f>
        <v>49271</v>
      </c>
      <c r="J1348" s="144">
        <f>IFERROR(_xll.qlIndexFixing(Index1M,$H1348,TRUE,_xll.ohTrigger(RecalcTrigger,Trigger1M)),NA())</f>
        <v>1.6158388480784117E-2</v>
      </c>
      <c r="K1348" s="44">
        <f>IFERROR(_xll.qlIndexFixing(Index3M,H1348,TRUE,_xll.ohTrigger(RecalcTrigger,Trigger3M)),NA())</f>
        <v>1.6545508089312926E-2</v>
      </c>
      <c r="L1348" s="44">
        <f>IFERROR(_xll.qlIndexFixing(Index6M,$H1348,TRUE,_xll.ohTrigger(RecalcTrigger,Trigger6M)),NA())</f>
        <v>1.653124829215771E-2</v>
      </c>
      <c r="M1348" s="145">
        <f>IFERROR(_xll.qlIndexFixing(Index1Y,$H1348,TRUE,_xll.ohTrigger(RecalcTrigger,Trigger1Y)),NA())</f>
        <v>1.6706765770403118E-2</v>
      </c>
      <c r="N1348" s="144">
        <f>IFERROR(_xll.qlIndexFixing(ONIndex1M,I1348,TRUE,_xll.ohTrigger(RecalcTrigger,Trigger1M)),NA())</f>
        <v>1.6164244158218821E-2</v>
      </c>
      <c r="O1348" s="44">
        <f>IFERROR(_xll.qlIndexFixing(ONIndex3M,I1348,TRUE,_xll.ohTrigger(RecalcTrigger,Trigger3M)),NA())</f>
        <v>1.6573695565718083E-2</v>
      </c>
      <c r="P1348" s="44">
        <f>IFERROR(_xll.qlIndexFixing(ONIndex6M,I1348,TRUE,_xll.ohTrigger(RecalcTrigger,Trigger6M)),NA())</f>
        <v>1.6596816016392069E-2</v>
      </c>
      <c r="Q1348" s="145">
        <f>IFERROR(_xll.qlIndexFixing(ONIndex1Y,I1348,TRUE,_xll.ohTrigger(RecalcTrigger,Trigger1Y)),NA())</f>
        <v>1.6823644311019237E-2</v>
      </c>
    </row>
    <row r="1349" spans="2:17" x14ac:dyDescent="0.2">
      <c r="B1349" s="39" t="s">
        <v>42</v>
      </c>
      <c r="D1349" s="42">
        <f>_xll.qlCalendarAdvance(Calendar,$D1348,B1349,"f",FALSE)</f>
        <v>49276</v>
      </c>
      <c r="E1349" s="139">
        <f>_xll.qlInterestRateIndexValueDate(IndexON,D1349)</f>
        <v>49276</v>
      </c>
      <c r="F1349" s="155">
        <f>IFERROR(_xll.qlIndexFixing(IndexON,D1349,TRUE,_xll.ohTrigger(RecalcTrigger,TriggerON)),NA())</f>
        <v>1.6368922182428136E-2</v>
      </c>
      <c r="H1349" s="42">
        <f>_xll.qlCalendarAdvance(Calendar,$H1348,B1349,"f",FALSE)</f>
        <v>49276</v>
      </c>
      <c r="I1349" s="139">
        <f>_xll.qlInterestRateIndexValueDate(Index1M,$H1349)</f>
        <v>49278</v>
      </c>
      <c r="J1349" s="144">
        <f>IFERROR(_xll.qlIndexFixing(Index1M,$H1349,TRUE,_xll.ohTrigger(RecalcTrigger,Trigger1M)),NA())</f>
        <v>1.6150155824770009E-2</v>
      </c>
      <c r="K1349" s="44">
        <f>IFERROR(_xll.qlIndexFixing(Index3M,H1349,TRUE,_xll.ohTrigger(RecalcTrigger,Trigger3M)),NA())</f>
        <v>1.6535643082986162E-2</v>
      </c>
      <c r="L1349" s="44">
        <f>IFERROR(_xll.qlIndexFixing(Index6M,$H1349,TRUE,_xll.ohTrigger(RecalcTrigger,Trigger6M)),NA())</f>
        <v>1.6519885339735776E-2</v>
      </c>
      <c r="M1349" s="145">
        <f>IFERROR(_xll.qlIndexFixing(Index1Y,$H1349,TRUE,_xll.ohTrigger(RecalcTrigger,Trigger1Y)),NA())</f>
        <v>1.6696472234692741E-2</v>
      </c>
      <c r="N1349" s="144">
        <f>IFERROR(_xll.qlIndexFixing(ONIndex1M,I1349,TRUE,_xll.ohTrigger(RecalcTrigger,Trigger1M)),NA())</f>
        <v>1.6154275004716112E-2</v>
      </c>
      <c r="O1349" s="44">
        <f>IFERROR(_xll.qlIndexFixing(ONIndex3M,I1349,TRUE,_xll.ohTrigger(RecalcTrigger,Trigger3M)),NA())</f>
        <v>1.6563136142702106E-2</v>
      </c>
      <c r="P1349" s="44">
        <f>IFERROR(_xll.qlIndexFixing(ONIndex6M,I1349,TRUE,_xll.ohTrigger(RecalcTrigger,Trigger6M)),NA())</f>
        <v>1.6585963895510147E-2</v>
      </c>
      <c r="Q1349" s="145">
        <f>IFERROR(_xll.qlIndexFixing(ONIndex1Y,I1349,TRUE,_xll.ohTrigger(RecalcTrigger,Trigger1Y)),NA())</f>
        <v>1.6813680755998206E-2</v>
      </c>
    </row>
    <row r="1350" spans="2:17" x14ac:dyDescent="0.2">
      <c r="B1350" s="39" t="s">
        <v>42</v>
      </c>
      <c r="D1350" s="42">
        <f>_xll.qlCalendarAdvance(Calendar,$D1349,B1350,"f",FALSE)</f>
        <v>49283</v>
      </c>
      <c r="E1350" s="139">
        <f>_xll.qlInterestRateIndexValueDate(IndexON,D1350)</f>
        <v>49283</v>
      </c>
      <c r="F1350" s="155">
        <f>IFERROR(_xll.qlIndexFixing(IndexON,D1350,TRUE,_xll.ohTrigger(RecalcTrigger,TriggerON)),NA())</f>
        <v>1.6359296496739617E-2</v>
      </c>
      <c r="H1350" s="42">
        <f>_xll.qlCalendarAdvance(Calendar,$H1349,B1350,"f",FALSE)</f>
        <v>49283</v>
      </c>
      <c r="I1350" s="139">
        <f>_xll.qlInterestRateIndexValueDate(Index1M,$H1350)</f>
        <v>49285</v>
      </c>
      <c r="J1350" s="144">
        <f>IFERROR(_xll.qlIndexFixing(Index1M,$H1350,TRUE,_xll.ohTrigger(RecalcTrigger,Trigger1M)),NA())</f>
        <v>1.613910439966143E-2</v>
      </c>
      <c r="K1350" s="44">
        <f>IFERROR(_xll.qlIndexFixing(Index3M,H1350,TRUE,_xll.ohTrigger(RecalcTrigger,Trigger3M)),NA())</f>
        <v>1.6525015723031444E-2</v>
      </c>
      <c r="L1350" s="44">
        <f>IFERROR(_xll.qlIndexFixing(Index6M,$H1350,TRUE,_xll.ohTrigger(RecalcTrigger,Trigger6M)),NA())</f>
        <v>1.650892668368328E-2</v>
      </c>
      <c r="M1350" s="145">
        <f>IFERROR(_xll.qlIndexFixing(Index1Y,$H1350,TRUE,_xll.ohTrigger(RecalcTrigger,Trigger1Y)),NA())</f>
        <v>1.6686174373855365E-2</v>
      </c>
      <c r="N1350" s="144">
        <f>IFERROR(_xll.qlIndexFixing(ONIndex1M,I1350,TRUE,_xll.ohTrigger(RecalcTrigger,Trigger1M)),NA())</f>
        <v>1.6144300727791716E-2</v>
      </c>
      <c r="O1350" s="44">
        <f>IFERROR(_xll.qlIndexFixing(ONIndex3M,I1350,TRUE,_xll.ohTrigger(RecalcTrigger,Trigger3M)),NA())</f>
        <v>1.6552571983714515E-2</v>
      </c>
      <c r="P1350" s="44">
        <f>IFERROR(_xll.qlIndexFixing(ONIndex6M,I1350,TRUE,_xll.ohTrigger(RecalcTrigger,Trigger6M)),NA())</f>
        <v>1.6575108315235454E-2</v>
      </c>
      <c r="Q1350" s="145">
        <f>IFERROR(_xll.qlIndexFixing(ONIndex1Y,I1350,TRUE,_xll.ohTrigger(RecalcTrigger,Trigger1Y)),NA())</f>
        <v>1.6803707335508733E-2</v>
      </c>
    </row>
    <row r="1351" spans="2:17" x14ac:dyDescent="0.2">
      <c r="B1351" s="39" t="s">
        <v>42</v>
      </c>
      <c r="D1351" s="42">
        <f>_xll.qlCalendarAdvance(Calendar,$D1350,B1351,"f",FALSE)</f>
        <v>49290</v>
      </c>
      <c r="E1351" s="139">
        <f>_xll.qlInterestRateIndexValueDate(IndexON,D1351)</f>
        <v>49290</v>
      </c>
      <c r="F1351" s="155">
        <f>IFERROR(_xll.qlIndexFixing(IndexON,D1351,TRUE,_xll.ohTrigger(RecalcTrigger,TriggerON)),NA())</f>
        <v>1.6349658686349855E-2</v>
      </c>
      <c r="H1351" s="42">
        <f>_xll.qlCalendarAdvance(Calendar,$H1350,B1351,"f",FALSE)</f>
        <v>49290</v>
      </c>
      <c r="I1351" s="139">
        <f>_xll.qlInterestRateIndexValueDate(Index1M,$H1351)</f>
        <v>49292</v>
      </c>
      <c r="J1351" s="144">
        <f>IFERROR(_xll.qlIndexFixing(Index1M,$H1351,TRUE,_xll.ohTrigger(RecalcTrigger,Trigger1M)),NA())</f>
        <v>1.6129104320903864E-2</v>
      </c>
      <c r="K1351" s="44">
        <f>IFERROR(_xll.qlIndexFixing(Index3M,H1351,TRUE,_xll.ohTrigger(RecalcTrigger,Trigger3M)),NA())</f>
        <v>1.651438555058693E-2</v>
      </c>
      <c r="L1351" s="44">
        <f>IFERROR(_xll.qlIndexFixing(Index6M,$H1351,TRUE,_xll.ohTrigger(RecalcTrigger,Trigger6M)),NA())</f>
        <v>1.6497968238730492E-2</v>
      </c>
      <c r="M1351" s="145">
        <f>IFERROR(_xll.qlIndexFixing(Index1Y,$H1351,TRUE,_xll.ohTrigger(RecalcTrigger,Trigger1Y)),NA())</f>
        <v>1.6675872408308211E-2</v>
      </c>
      <c r="N1351" s="144">
        <f>IFERROR(_xll.qlIndexFixing(ONIndex1M,I1351,TRUE,_xll.ohTrigger(RecalcTrigger,Trigger1M)),NA())</f>
        <v>1.6134321611138702E-2</v>
      </c>
      <c r="O1351" s="44">
        <f>IFERROR(_xll.qlIndexFixing(ONIndex3M,I1351,TRUE,_xll.ohTrigger(RecalcTrigger,Trigger3M)),NA())</f>
        <v>1.6542003369650615E-2</v>
      </c>
      <c r="P1351" s="44">
        <f>IFERROR(_xll.qlIndexFixing(ONIndex6M,I1351,TRUE,_xll.ohTrigger(RecalcTrigger,Trigger6M)),NA())</f>
        <v>1.6564249545751863E-2</v>
      </c>
      <c r="Q1351" s="145">
        <f>IFERROR(_xll.qlIndexFixing(ONIndex1Y,I1351,TRUE,_xll.ohTrigger(RecalcTrigger,Trigger1Y)),NA())</f>
        <v>1.6793724266097598E-2</v>
      </c>
    </row>
    <row r="1352" spans="2:17" x14ac:dyDescent="0.2">
      <c r="B1352" s="39" t="s">
        <v>42</v>
      </c>
      <c r="D1352" s="42">
        <f>_xll.qlCalendarAdvance(Calendar,$D1351,B1352,"f",FALSE)</f>
        <v>49297</v>
      </c>
      <c r="E1352" s="139">
        <f>_xll.qlInterestRateIndexValueDate(IndexON,D1352)</f>
        <v>49297</v>
      </c>
      <c r="F1352" s="155">
        <f>IFERROR(_xll.qlIndexFixing(IndexON,D1352,TRUE,_xll.ohTrigger(RecalcTrigger,TriggerON)),NA())</f>
        <v>1.6340009002497879E-2</v>
      </c>
      <c r="H1352" s="42">
        <f>_xll.qlCalendarAdvance(Calendar,$H1351,B1352,"f",FALSE)</f>
        <v>49297</v>
      </c>
      <c r="I1352" s="139">
        <f>_xll.qlInterestRateIndexValueDate(Index1M,$H1352)</f>
        <v>49299</v>
      </c>
      <c r="J1352" s="144">
        <f>IFERROR(_xll.qlIndexFixing(Index1M,$H1352,TRUE,_xll.ohTrigger(RecalcTrigger,Trigger1M)),NA())</f>
        <v>1.6119100155055632E-2</v>
      </c>
      <c r="K1352" s="44">
        <f>IFERROR(_xll.qlIndexFixing(Index3M,H1352,TRUE,_xll.ohTrigger(RecalcTrigger,Trigger3M)),NA())</f>
        <v>1.6503752847901509E-2</v>
      </c>
      <c r="L1352" s="44">
        <f>IFERROR(_xll.qlIndexFixing(Index6M,$H1352,TRUE,_xll.ohTrigger(RecalcTrigger,Trigger6M)),NA())</f>
        <v>1.6487010277332879E-2</v>
      </c>
      <c r="M1352" s="145">
        <f>IFERROR(_xll.qlIndexFixing(Index1Y,$H1352,TRUE,_xll.ohTrigger(RecalcTrigger,Trigger1Y)),NA())</f>
        <v>1.6665566558458862E-2</v>
      </c>
      <c r="N1352" s="144">
        <f>IFERROR(_xll.qlIndexFixing(ONIndex1M,I1352,TRUE,_xll.ohTrigger(RecalcTrigger,Trigger1M)),NA())</f>
        <v>1.6121484663473851E-2</v>
      </c>
      <c r="O1352" s="44">
        <f>IFERROR(_xll.qlIndexFixing(ONIndex3M,I1352,TRUE,_xll.ohTrigger(RecalcTrigger,Trigger3M)),NA())</f>
        <v>1.6528409057814386E-2</v>
      </c>
      <c r="P1352" s="44">
        <f>IFERROR(_xll.qlIndexFixing(ONIndex6M,I1352,TRUE,_xll.ohTrigger(RecalcTrigger,Trigger6M)),NA())</f>
        <v>1.6550284019496431E-2</v>
      </c>
      <c r="Q1352" s="145">
        <f>IFERROR(_xll.qlIndexFixing(ONIndex1Y,I1352,TRUE,_xll.ohTrigger(RecalcTrigger,Trigger1Y)),NA())</f>
        <v>1.6780875061677136E-2</v>
      </c>
    </row>
    <row r="1353" spans="2:17" x14ac:dyDescent="0.2">
      <c r="B1353" s="39" t="s">
        <v>42</v>
      </c>
      <c r="D1353" s="42">
        <f>_xll.qlCalendarAdvance(Calendar,$D1352,B1353,"f",FALSE)</f>
        <v>49305</v>
      </c>
      <c r="E1353" s="139">
        <f>_xll.qlInterestRateIndexValueDate(IndexON,D1353)</f>
        <v>49305</v>
      </c>
      <c r="F1353" s="155">
        <f>IFERROR(_xll.qlIndexFixing(IndexON,D1353,TRUE,_xll.ohTrigger(RecalcTrigger,TriggerON)),NA())</f>
        <v>1.6328966576084625E-2</v>
      </c>
      <c r="H1353" s="42">
        <f>_xll.qlCalendarAdvance(Calendar,$H1352,B1353,"f",FALSE)</f>
        <v>49305</v>
      </c>
      <c r="I1353" s="139">
        <f>_xll.qlInterestRateIndexValueDate(Index1M,$H1353)</f>
        <v>49307</v>
      </c>
      <c r="J1353" s="144">
        <f>IFERROR(_xll.qlIndexFixing(Index1M,$H1353,TRUE,_xll.ohTrigger(RecalcTrigger,Trigger1M)),NA())</f>
        <v>1.6107307120470021E-2</v>
      </c>
      <c r="K1353" s="44">
        <f>IFERROR(_xll.qlIndexFixing(Index3M,H1353,TRUE,_xll.ohTrigger(RecalcTrigger,Trigger3M)),NA())</f>
        <v>1.6491215609248103E-2</v>
      </c>
      <c r="L1353" s="44">
        <f>IFERROR(_xll.qlIndexFixing(Index6M,$H1353,TRUE,_xll.ohTrigger(RecalcTrigger,Trigger6M)),NA())</f>
        <v>1.6474487834488457E-2</v>
      </c>
      <c r="M1353" s="145">
        <f>IFERROR(_xll.qlIndexFixing(Index1Y,$H1353,TRUE,_xll.ohTrigger(RecalcTrigger,Trigger1Y)),NA())</f>
        <v>1.6653072487341398E-2</v>
      </c>
      <c r="N1353" s="144">
        <f>IFERROR(_xll.qlIndexFixing(ONIndex1M,I1353,TRUE,_xll.ohTrigger(RecalcTrigger,Trigger1M)),NA())</f>
        <v>1.6111495549937516E-2</v>
      </c>
      <c r="O1353" s="44">
        <f>IFERROR(_xll.qlIndexFixing(ONIndex3M,I1353,TRUE,_xll.ohTrigger(RecalcTrigger,Trigger3M)),NA())</f>
        <v>1.6517831316331666E-2</v>
      </c>
      <c r="P1353" s="44">
        <f>IFERROR(_xll.qlIndexFixing(ONIndex6M,I1353,TRUE,_xll.ohTrigger(RecalcTrigger,Trigger6M)),NA())</f>
        <v>1.6539418975192177E-2</v>
      </c>
      <c r="Q1353" s="145">
        <f>IFERROR(_xll.qlIndexFixing(ONIndex1Y,I1353,TRUE,_xll.ohTrigger(RecalcTrigger,Trigger1Y)),NA())</f>
        <v>1.6770870751017242E-2</v>
      </c>
    </row>
    <row r="1354" spans="2:17" x14ac:dyDescent="0.2">
      <c r="B1354" s="39" t="s">
        <v>42</v>
      </c>
      <c r="D1354" s="42">
        <f>_xll.qlCalendarAdvance(Calendar,$D1353,B1354,"f",FALSE)</f>
        <v>49312</v>
      </c>
      <c r="E1354" s="139">
        <f>_xll.qlInterestRateIndexValueDate(IndexON,D1354)</f>
        <v>49312</v>
      </c>
      <c r="F1354" s="155">
        <f>IFERROR(_xll.qlIndexFixing(IndexON,D1354,TRUE,_xll.ohTrigger(RecalcTrigger,TriggerON)),NA())</f>
        <v>1.6319292296147481E-2</v>
      </c>
      <c r="H1354" s="42">
        <f>_xll.qlCalendarAdvance(Calendar,$H1353,B1354,"f",FALSE)</f>
        <v>49312</v>
      </c>
      <c r="I1354" s="139">
        <f>_xll.qlInterestRateIndexValueDate(Index1M,$H1354)</f>
        <v>49314</v>
      </c>
      <c r="J1354" s="144">
        <f>IFERROR(_xll.qlIndexFixing(Index1M,$H1354,TRUE,_xll.ohTrigger(RecalcTrigger,Trigger1M)),NA())</f>
        <v>1.6098005873756267E-2</v>
      </c>
      <c r="K1354" s="44">
        <f>IFERROR(_xll.qlIndexFixing(Index3M,H1354,TRUE,_xll.ohTrigger(RecalcTrigger,Trigger3M)),NA())</f>
        <v>1.6480961277292039E-2</v>
      </c>
      <c r="L1354" s="44">
        <f>IFERROR(_xll.qlIndexFixing(Index6M,$H1354,TRUE,_xll.ohTrigger(RecalcTrigger,Trigger6M)),NA())</f>
        <v>1.6463938523317987E-2</v>
      </c>
      <c r="M1354" s="145">
        <f>IFERROR(_xll.qlIndexFixing(Index1Y,$H1354,TRUE,_xll.ohTrigger(RecalcTrigger,Trigger1Y)),NA())</f>
        <v>1.6642757915025574E-2</v>
      </c>
      <c r="N1354" s="144">
        <f>IFERROR(_xll.qlIndexFixing(ONIndex1M,I1354,TRUE,_xll.ohTrigger(RecalcTrigger,Trigger1M)),NA())</f>
        <v>1.6102930331642895E-2</v>
      </c>
      <c r="O1354" s="44">
        <f>IFERROR(_xll.qlIndexFixing(ONIndex3M,I1354,TRUE,_xll.ohTrigger(RecalcTrigger,Trigger3M)),NA())</f>
        <v>1.6508761859386212E-2</v>
      </c>
      <c r="P1354" s="44">
        <f>IFERROR(_xll.qlIndexFixing(ONIndex6M,I1354,TRUE,_xll.ohTrigger(RecalcTrigger,Trigger6M)),NA())</f>
        <v>1.6530104238130505E-2</v>
      </c>
      <c r="Q1354" s="145">
        <f>IFERROR(_xll.qlIndexFixing(ONIndex1Y,I1354,TRUE,_xll.ohTrigger(RecalcTrigger,Trigger1Y)),NA())</f>
        <v>1.6762288506182443E-2</v>
      </c>
    </row>
    <row r="1355" spans="2:17" x14ac:dyDescent="0.2">
      <c r="B1355" s="39" t="s">
        <v>42</v>
      </c>
      <c r="D1355" s="42">
        <f>_xll.qlCalendarAdvance(Calendar,$D1354,B1355,"f",FALSE)</f>
        <v>49319</v>
      </c>
      <c r="E1355" s="139">
        <f>_xll.qlInterestRateIndexValueDate(IndexON,D1355)</f>
        <v>49319</v>
      </c>
      <c r="F1355" s="155">
        <f>IFERROR(_xll.qlIndexFixing(IndexON,D1355,TRUE,_xll.ohTrigger(RecalcTrigger,TriggerON)),NA())</f>
        <v>1.6309606933155862E-2</v>
      </c>
      <c r="H1355" s="42">
        <f>_xll.qlCalendarAdvance(Calendar,$H1354,B1355,"f",FALSE)</f>
        <v>49319</v>
      </c>
      <c r="I1355" s="139">
        <f>_xll.qlInterestRateIndexValueDate(Index1M,$H1355)</f>
        <v>49321</v>
      </c>
      <c r="J1355" s="144">
        <f>IFERROR(_xll.qlIndexFixing(Index1M,$H1355,TRUE,_xll.ohTrigger(RecalcTrigger,Trigger1M)),NA())</f>
        <v>1.6087991363020748E-2</v>
      </c>
      <c r="K1355" s="44">
        <f>IFERROR(_xll.qlIndexFixing(Index3M,H1355,TRUE,_xll.ohTrigger(RecalcTrigger,Trigger3M)),NA())</f>
        <v>1.6470322459891662E-2</v>
      </c>
      <c r="L1355" s="44">
        <f>IFERROR(_xll.qlIndexFixing(Index6M,$H1355,TRUE,_xll.ohTrigger(RecalcTrigger,Trigger6M)),NA())</f>
        <v>1.6452984165283398E-2</v>
      </c>
      <c r="M1355" s="145">
        <f>IFERROR(_xll.qlIndexFixing(Index1Y,$H1355,TRUE,_xll.ohTrigger(RecalcTrigger,Trigger1Y)),NA())</f>
        <v>1.6632440182827366E-2</v>
      </c>
      <c r="N1355" s="144">
        <f>IFERROR(_xll.qlIndexFixing(ONIndex1M,I1355,TRUE,_xll.ohTrigger(RecalcTrigger,Trigger1M)),NA())</f>
        <v>1.6092934186771046E-2</v>
      </c>
      <c r="O1355" s="44">
        <f>IFERROR(_xll.qlIndexFixing(ONIndex3M,I1355,TRUE,_xll.ohTrigger(RecalcTrigger,Trigger3M)),NA())</f>
        <v>1.6498177783370593E-2</v>
      </c>
      <c r="P1355" s="44">
        <f>IFERROR(_xll.qlIndexFixing(ONIndex6M,I1355,TRUE,_xll.ohTrigger(RecalcTrigger,Trigger6M)),NA())</f>
        <v>1.6519235135072918E-2</v>
      </c>
      <c r="Q1355" s="145">
        <f>IFERROR(_xll.qlIndexFixing(ONIndex1Y,I1355,TRUE,_xll.ohTrigger(RecalcTrigger,Trigger1Y)),NA())</f>
        <v>1.675226777042127E-2</v>
      </c>
    </row>
    <row r="1356" spans="2:17" x14ac:dyDescent="0.2">
      <c r="B1356" s="39" t="s">
        <v>42</v>
      </c>
      <c r="D1356" s="42">
        <f>_xll.qlCalendarAdvance(Calendar,$D1355,B1356,"f",FALSE)</f>
        <v>49326</v>
      </c>
      <c r="E1356" s="139">
        <f>_xll.qlInterestRateIndexValueDate(IndexON,D1356)</f>
        <v>49326</v>
      </c>
      <c r="F1356" s="155">
        <f>IFERROR(_xll.qlIndexFixing(IndexON,D1356,TRUE,_xll.ohTrigger(RecalcTrigger,TriggerON)),NA())</f>
        <v>1.6299910738668544E-2</v>
      </c>
      <c r="H1356" s="42">
        <f>_xll.qlCalendarAdvance(Calendar,$H1355,B1356,"f",FALSE)</f>
        <v>49326</v>
      </c>
      <c r="I1356" s="139">
        <f>_xll.qlInterestRateIndexValueDate(Index1M,$H1356)</f>
        <v>49328</v>
      </c>
      <c r="J1356" s="144">
        <f>IFERROR(_xll.qlIndexFixing(Index1M,$H1356,TRUE,_xll.ohTrigger(RecalcTrigger,Trigger1M)),NA())</f>
        <v>1.6077973921612754E-2</v>
      </c>
      <c r="K1356" s="44">
        <f>IFERROR(_xll.qlIndexFixing(Index3M,H1356,TRUE,_xll.ohTrigger(RecalcTrigger,Trigger3M)),NA())</f>
        <v>1.6459682281539045E-2</v>
      </c>
      <c r="L1356" s="44">
        <f>IFERROR(_xll.qlIndexFixing(Index6M,$H1356,TRUE,_xll.ohTrigger(RecalcTrigger,Trigger6M)),NA())</f>
        <v>1.6442031399632052E-2</v>
      </c>
      <c r="M1356" s="145">
        <f>IFERROR(_xll.qlIndexFixing(Index1Y,$H1356,TRUE,_xll.ohTrigger(RecalcTrigger,Trigger1Y)),NA())</f>
        <v>1.6622119511136582E-2</v>
      </c>
      <c r="N1356" s="144">
        <f>IFERROR(_xll.qlIndexFixing(ONIndex1M,I1356,TRUE,_xll.ohTrigger(RecalcTrigger,Trigger1M)),NA())</f>
        <v>1.6082934661003634E-2</v>
      </c>
      <c r="O1356" s="44">
        <f>IFERROR(_xll.qlIndexFixing(ONIndex3M,I1356,TRUE,_xll.ohTrigger(RecalcTrigger,Trigger3M)),NA())</f>
        <v>1.64875906977624E-2</v>
      </c>
      <c r="P1356" s="44">
        <f>IFERROR(_xll.qlIndexFixing(ONIndex6M,I1356,TRUE,_xll.ohTrigger(RecalcTrigger,Trigger6M)),NA())</f>
        <v>1.6508364232414863E-2</v>
      </c>
      <c r="Q1356" s="145">
        <f>IFERROR(_xll.qlIndexFixing(ONIndex1Y,I1356,TRUE,_xll.ohTrigger(RecalcTrigger,Trigger1Y)),NA())</f>
        <v>1.6742238499807272E-2</v>
      </c>
    </row>
    <row r="1357" spans="2:17" x14ac:dyDescent="0.2">
      <c r="B1357" s="39" t="s">
        <v>42</v>
      </c>
      <c r="D1357" s="42">
        <f>_xll.qlCalendarAdvance(Calendar,$D1356,B1357,"f",FALSE)</f>
        <v>49333</v>
      </c>
      <c r="E1357" s="139">
        <f>_xll.qlInterestRateIndexValueDate(IndexON,D1357)</f>
        <v>49333</v>
      </c>
      <c r="F1357" s="155">
        <f>IFERROR(_xll.qlIndexFixing(IndexON,D1357,TRUE,_xll.ohTrigger(RecalcTrigger,TriggerON)),NA())</f>
        <v>1.6290203964244299E-2</v>
      </c>
      <c r="H1357" s="42">
        <f>_xll.qlCalendarAdvance(Calendar,$H1356,B1357,"f",FALSE)</f>
        <v>49333</v>
      </c>
      <c r="I1357" s="139">
        <f>_xll.qlInterestRateIndexValueDate(Index1M,$H1357)</f>
        <v>49335</v>
      </c>
      <c r="J1357" s="144">
        <f>IFERROR(_xll.qlIndexFixing(Index1M,$H1357,TRUE,_xll.ohTrigger(RecalcTrigger,Trigger1M)),NA())</f>
        <v>1.6067953833588926E-2</v>
      </c>
      <c r="K1357" s="44">
        <f>IFERROR(_xll.qlIndexFixing(Index3M,H1357,TRUE,_xll.ohTrigger(RecalcTrigger,Trigger3M)),NA())</f>
        <v>1.6449041024467981E-2</v>
      </c>
      <c r="L1357" s="44">
        <f>IFERROR(_xll.qlIndexFixing(Index6M,$H1357,TRUE,_xll.ohTrigger(RecalcTrigger,Trigger6M)),NA())</f>
        <v>1.6431080498778967E-2</v>
      </c>
      <c r="M1357" s="145">
        <f>IFERROR(_xll.qlIndexFixing(Index1Y,$H1357,TRUE,_xll.ohTrigger(RecalcTrigger,Trigger1Y)),NA())</f>
        <v>1.661179612033389E-2</v>
      </c>
      <c r="N1357" s="144">
        <f>IFERROR(_xll.qlIndexFixing(ONIndex1M,I1357,TRUE,_xll.ohTrigger(RecalcTrigger,Trigger1M)),NA())</f>
        <v>1.6072932038033727E-2</v>
      </c>
      <c r="O1357" s="44">
        <f>IFERROR(_xll.qlIndexFixing(ONIndex3M,I1357,TRUE,_xll.ohTrigger(RecalcTrigger,Trigger3M)),NA())</f>
        <v>1.6477000883856618E-2</v>
      </c>
      <c r="P1357" s="44">
        <f>IFERROR(_xll.qlIndexFixing(ONIndex6M,I1357,TRUE,_xll.ohTrigger(RecalcTrigger,Trigger6M)),NA())</f>
        <v>1.6497491800580022E-2</v>
      </c>
      <c r="Q1357" s="145">
        <f>IFERROR(_xll.qlIndexFixing(ONIndex1Y,I1357,TRUE,_xll.ohTrigger(RecalcTrigger,Trigger1Y)),NA())</f>
        <v>1.6732200911047101E-2</v>
      </c>
    </row>
    <row r="1358" spans="2:17" x14ac:dyDescent="0.2">
      <c r="B1358" s="39" t="s">
        <v>42</v>
      </c>
      <c r="D1358" s="42">
        <f>_xll.qlCalendarAdvance(Calendar,$D1357,B1358,"f",FALSE)</f>
        <v>49340</v>
      </c>
      <c r="E1358" s="139">
        <f>_xll.qlInterestRateIndexValueDate(IndexON,D1358)</f>
        <v>49340</v>
      </c>
      <c r="F1358" s="155">
        <f>IFERROR(_xll.qlIndexFixing(IndexON,D1358,TRUE,_xll.ohTrigger(RecalcTrigger,TriggerON)),NA())</f>
        <v>1.6280486861282029E-2</v>
      </c>
      <c r="H1358" s="42">
        <f>_xll.qlCalendarAdvance(Calendar,$H1357,B1358,"f",FALSE)</f>
        <v>49340</v>
      </c>
      <c r="I1358" s="139">
        <f>_xll.qlInterestRateIndexValueDate(Index1M,$H1358)</f>
        <v>49342</v>
      </c>
      <c r="J1358" s="144">
        <f>IFERROR(_xll.qlIndexFixing(Index1M,$H1358,TRUE,_xll.ohTrigger(RecalcTrigger,Trigger1M)),NA())</f>
        <v>1.6059005409588982E-2</v>
      </c>
      <c r="K1358" s="44">
        <f>IFERROR(_xll.qlIndexFixing(Index3M,H1358,TRUE,_xll.ohTrigger(RecalcTrigger,Trigger3M)),NA())</f>
        <v>1.6438784400853727E-2</v>
      </c>
      <c r="L1358" s="44">
        <f>IFERROR(_xll.qlIndexFixing(Index6M,$H1358,TRUE,_xll.ohTrigger(RecalcTrigger,Trigger6M)),NA())</f>
        <v>1.642013173513298E-2</v>
      </c>
      <c r="M1358" s="145">
        <f>IFERROR(_xll.qlIndexFixing(Index1Y,$H1358,TRUE,_xll.ohTrigger(RecalcTrigger,Trigger1Y)),NA())</f>
        <v>1.6601470230791456E-2</v>
      </c>
      <c r="N1358" s="144">
        <f>IFERROR(_xll.qlIndexFixing(ONIndex1M,I1358,TRUE,_xll.ohTrigger(RecalcTrigger,Trigger1M)),NA())</f>
        <v>1.6062926601634331E-2</v>
      </c>
      <c r="O1358" s="44">
        <f>IFERROR(_xll.qlIndexFixing(ONIndex3M,I1358,TRUE,_xll.ohTrigger(RecalcTrigger,Trigger3M)),NA())</f>
        <v>1.6466408622628492E-2</v>
      </c>
      <c r="P1358" s="44">
        <f>IFERROR(_xll.qlIndexFixing(ONIndex6M,I1358,TRUE,_xll.ohTrigger(RecalcTrigger,Trigger6M)),NA())</f>
        <v>1.6486618109752271E-2</v>
      </c>
      <c r="Q1358" s="145">
        <f>IFERROR(_xll.qlIndexFixing(ONIndex1Y,I1358,TRUE,_xll.ohTrigger(RecalcTrigger,Trigger1Y)),NA())</f>
        <v>1.672215522068754E-2</v>
      </c>
    </row>
    <row r="1359" spans="2:17" x14ac:dyDescent="0.2">
      <c r="B1359" s="39" t="s">
        <v>42</v>
      </c>
      <c r="D1359" s="42">
        <f>_xll.qlCalendarAdvance(Calendar,$D1358,B1359,"f",FALSE)</f>
        <v>49347</v>
      </c>
      <c r="E1359" s="139">
        <f>_xll.qlInterestRateIndexValueDate(IndexON,D1359)</f>
        <v>49347</v>
      </c>
      <c r="F1359" s="155">
        <f>IFERROR(_xll.qlIndexFixing(IndexON,D1359,TRUE,_xll.ohTrigger(RecalcTrigger,TriggerON)),NA())</f>
        <v>1.6270759681260571E-2</v>
      </c>
      <c r="H1359" s="42">
        <f>_xll.qlCalendarAdvance(Calendar,$H1358,B1359,"f",FALSE)</f>
        <v>49347</v>
      </c>
      <c r="I1359" s="139">
        <f>_xll.qlInterestRateIndexValueDate(Index1M,$H1359)</f>
        <v>49349</v>
      </c>
      <c r="J1359" s="144">
        <f>IFERROR(_xll.qlIndexFixing(Index1M,$H1359,TRUE,_xll.ohTrigger(RecalcTrigger,Trigger1M)),NA())</f>
        <v>1.6048982599358639E-2</v>
      </c>
      <c r="K1359" s="44">
        <f>IFERROR(_xll.qlIndexFixing(Index3M,H1359,TRUE,_xll.ohTrigger(RecalcTrigger,Trigger3M)),NA())</f>
        <v>1.6428142302276072E-2</v>
      </c>
      <c r="L1359" s="44">
        <f>IFERROR(_xll.qlIndexFixing(Index6M,$H1359,TRUE,_xll.ohTrigger(RecalcTrigger,Trigger6M)),NA())</f>
        <v>1.6409185381097622E-2</v>
      </c>
      <c r="M1359" s="145">
        <f>IFERROR(_xll.qlIndexFixing(Index1Y,$H1359,TRUE,_xll.ohTrigger(RecalcTrigger,Trigger1Y)),NA())</f>
        <v>1.6591142062871204E-2</v>
      </c>
      <c r="N1359" s="144">
        <f>IFERROR(_xll.qlIndexFixing(ONIndex1M,I1359,TRUE,_xll.ohTrigger(RecalcTrigger,Trigger1M)),NA())</f>
        <v>1.6052918635338642E-2</v>
      </c>
      <c r="O1359" s="44">
        <f>IFERROR(_xll.qlIndexFixing(ONIndex3M,I1359,TRUE,_xll.ohTrigger(RecalcTrigger,Trigger3M)),NA())</f>
        <v>1.6455814195213136E-2</v>
      </c>
      <c r="P1359" s="44">
        <f>IFERROR(_xll.qlIndexFixing(ONIndex6M,I1359,TRUE,_xll.ohTrigger(RecalcTrigger,Trigger6M)),NA())</f>
        <v>1.6475743430115486E-2</v>
      </c>
      <c r="Q1359" s="145">
        <f>IFERROR(_xll.qlIndexFixing(ONIndex1Y,I1359,TRUE,_xll.ohTrigger(RecalcTrigger,Trigger1Y)),NA())</f>
        <v>1.6712101645355304E-2</v>
      </c>
    </row>
    <row r="1360" spans="2:17" x14ac:dyDescent="0.2">
      <c r="B1360" s="39" t="s">
        <v>42</v>
      </c>
      <c r="D1360" s="42">
        <f>_xll.qlCalendarAdvance(Calendar,$D1359,B1360,"f",FALSE)</f>
        <v>49354</v>
      </c>
      <c r="E1360" s="139">
        <f>_xll.qlInterestRateIndexValueDate(IndexON,D1360)</f>
        <v>49354</v>
      </c>
      <c r="F1360" s="155">
        <f>IFERROR(_xll.qlIndexFixing(IndexON,D1360,TRUE,_xll.ohTrigger(RecalcTrigger,TriggerON)),NA())</f>
        <v>1.6261022675818637E-2</v>
      </c>
      <c r="H1360" s="42">
        <f>_xll.qlCalendarAdvance(Calendar,$H1359,B1360,"f",FALSE)</f>
        <v>49354</v>
      </c>
      <c r="I1360" s="139">
        <f>_xll.qlInterestRateIndexValueDate(Index1M,$H1360)</f>
        <v>49356</v>
      </c>
      <c r="J1360" s="144">
        <f>IFERROR(_xll.qlIndexFixing(Index1M,$H1360,TRUE,_xll.ohTrigger(RecalcTrigger,Trigger1M)),NA())</f>
        <v>1.6038957933210023E-2</v>
      </c>
      <c r="K1360" s="44">
        <f>IFERROR(_xll.qlIndexFixing(Index3M,H1360,TRUE,_xll.ohTrigger(RecalcTrigger,Trigger3M)),NA())</f>
        <v>1.6417499951202865E-2</v>
      </c>
      <c r="L1360" s="44">
        <f>IFERROR(_xll.qlIndexFixing(Index6M,$H1360,TRUE,_xll.ohTrigger(RecalcTrigger,Trigger6M)),NA())</f>
        <v>1.6398241709069811E-2</v>
      </c>
      <c r="M1360" s="145">
        <f>IFERROR(_xll.qlIndexFixing(Index1Y,$H1360,TRUE,_xll.ohTrigger(RecalcTrigger,Trigger1Y)),NA())</f>
        <v>1.6580811836927448E-2</v>
      </c>
      <c r="N1360" s="144">
        <f>IFERROR(_xll.qlIndexFixing(ONIndex1M,I1360,TRUE,_xll.ohTrigger(RecalcTrigger,Trigger1M)),NA())</f>
        <v>1.6042908422919666E-2</v>
      </c>
      <c r="O1360" s="44">
        <f>IFERROR(_xll.qlIndexFixing(ONIndex3M,I1360,TRUE,_xll.ohTrigger(RecalcTrigger,Trigger3M)),NA())</f>
        <v>1.644521788266573E-2</v>
      </c>
      <c r="P1360" s="44">
        <f>IFERROR(_xll.qlIndexFixing(ONIndex6M,I1360,TRUE,_xll.ohTrigger(RecalcTrigger,Trigger6M)),NA())</f>
        <v>1.6464868031773605E-2</v>
      </c>
      <c r="Q1360" s="145">
        <f>IFERROR(_xll.qlIndexFixing(ONIndex1Y,I1360,TRUE,_xll.ohTrigger(RecalcTrigger,Trigger1Y)),NA())</f>
        <v>1.6702040401757046E-2</v>
      </c>
    </row>
    <row r="1361" spans="2:17" x14ac:dyDescent="0.2">
      <c r="B1361" s="39" t="s">
        <v>42</v>
      </c>
      <c r="D1361" s="42">
        <f>_xll.qlCalendarAdvance(Calendar,$D1360,B1361,"f",FALSE)</f>
        <v>49361</v>
      </c>
      <c r="E1361" s="139">
        <f>_xll.qlInterestRateIndexValueDate(IndexON,D1361)</f>
        <v>49361</v>
      </c>
      <c r="F1361" s="155">
        <f>IFERROR(_xll.qlIndexFixing(IndexON,D1361,TRUE,_xll.ohTrigger(RecalcTrigger,TriggerON)),NA())</f>
        <v>1.6251276096195255E-2</v>
      </c>
      <c r="H1361" s="42">
        <f>_xll.qlCalendarAdvance(Calendar,$H1360,B1361,"f",FALSE)</f>
        <v>49361</v>
      </c>
      <c r="I1361" s="139">
        <f>_xll.qlInterestRateIndexValueDate(Index1M,$H1361)</f>
        <v>49363</v>
      </c>
      <c r="J1361" s="144">
        <f>IFERROR(_xll.qlIndexFixing(Index1M,$H1361,TRUE,_xll.ohTrigger(RecalcTrigger,Trigger1M)),NA())</f>
        <v>1.6027492911060148E-2</v>
      </c>
      <c r="K1361" s="44">
        <f>IFERROR(_xll.qlIndexFixing(Index3M,H1361,TRUE,_xll.ohTrigger(RecalcTrigger,Trigger3M)),NA())</f>
        <v>1.6406857629844316E-2</v>
      </c>
      <c r="L1361" s="44">
        <f>IFERROR(_xll.qlIndexFixing(Index6M,$H1361,TRUE,_xll.ohTrigger(RecalcTrigger,Trigger6M)),NA())</f>
        <v>1.6387300991439389E-2</v>
      </c>
      <c r="M1361" s="145">
        <f>IFERROR(_xll.qlIndexFixing(Index1Y,$H1361,TRUE,_xll.ohTrigger(RecalcTrigger,Trigger1Y)),NA())</f>
        <v>1.6570479773303601E-2</v>
      </c>
      <c r="N1361" s="144">
        <f>IFERROR(_xll.qlIndexFixing(ONIndex1M,I1361,TRUE,_xll.ohTrigger(RecalcTrigger,Trigger1M)),NA())</f>
        <v>1.60328962479106E-2</v>
      </c>
      <c r="O1361" s="44">
        <f>IFERROR(_xll.qlIndexFixing(ONIndex3M,I1361,TRUE,_xll.ohTrigger(RecalcTrigger,Trigger3M)),NA())</f>
        <v>1.6434619966121389E-2</v>
      </c>
      <c r="P1361" s="44">
        <f>IFERROR(_xll.qlIndexFixing(ONIndex6M,I1361,TRUE,_xll.ohTrigger(RecalcTrigger,Trigger6M)),NA())</f>
        <v>1.6453992185230248E-2</v>
      </c>
      <c r="Q1361" s="145">
        <f>IFERROR(_xll.qlIndexFixing(ONIndex1Y,I1361,TRUE,_xll.ohTrigger(RecalcTrigger,Trigger1Y)),NA())</f>
        <v>1.6691971706599418E-2</v>
      </c>
    </row>
    <row r="1362" spans="2:17" x14ac:dyDescent="0.2">
      <c r="B1362" s="39" t="s">
        <v>42</v>
      </c>
      <c r="D1362" s="42">
        <f>_xll.qlCalendarAdvance(Calendar,$D1361,B1362,"f",FALSE)</f>
        <v>49368</v>
      </c>
      <c r="E1362" s="139">
        <f>_xll.qlInterestRateIndexValueDate(IndexON,D1362)</f>
        <v>49368</v>
      </c>
      <c r="F1362" s="155">
        <f>IFERROR(_xll.qlIndexFixing(IndexON,D1362,TRUE,_xll.ohTrigger(RecalcTrigger,TriggerON)),NA())</f>
        <v>1.6241520194268944E-2</v>
      </c>
      <c r="H1362" s="42">
        <f>_xll.qlCalendarAdvance(Calendar,$H1361,B1362,"f",FALSE)</f>
        <v>49368</v>
      </c>
      <c r="I1362" s="139">
        <f>_xll.qlInterestRateIndexValueDate(Index1M,$H1362)</f>
        <v>49370</v>
      </c>
      <c r="J1362" s="144">
        <f>IFERROR(_xll.qlIndexFixing(Index1M,$H1362,TRUE,_xll.ohTrigger(RecalcTrigger,Trigger1M)),NA())</f>
        <v>1.6017823636031991E-2</v>
      </c>
      <c r="K1362" s="44">
        <f>IFERROR(_xll.qlIndexFixing(Index3M,H1362,TRUE,_xll.ohTrigger(RecalcTrigger,Trigger3M)),NA())</f>
        <v>1.6394279227202685E-2</v>
      </c>
      <c r="L1362" s="44">
        <f>IFERROR(_xll.qlIndexFixing(Index6M,$H1362,TRUE,_xll.ohTrigger(RecalcTrigger,Trigger6M)),NA())</f>
        <v>1.6374728883004078E-2</v>
      </c>
      <c r="M1362" s="145">
        <f>IFERROR(_xll.qlIndexFixing(Index1Y,$H1362,TRUE,_xll.ohTrigger(RecalcTrigger,Trigger1Y)),NA())</f>
        <v>1.6560146092336112E-2</v>
      </c>
      <c r="N1362" s="144">
        <f>IFERROR(_xll.qlIndexFixing(ONIndex1M,I1362,TRUE,_xll.ohTrigger(RecalcTrigger,Trigger1M)),NA())</f>
        <v>1.6022882394084448E-2</v>
      </c>
      <c r="O1362" s="44">
        <f>IFERROR(_xll.qlIndexFixing(ONIndex3M,I1362,TRUE,_xll.ohTrigger(RecalcTrigger,Trigger3M)),NA())</f>
        <v>1.6424020726635291E-2</v>
      </c>
      <c r="P1362" s="44">
        <f>IFERROR(_xll.qlIndexFixing(ONIndex6M,I1362,TRUE,_xll.ohTrigger(RecalcTrigger,Trigger6M)),NA())</f>
        <v>1.6443116160429483E-2</v>
      </c>
      <c r="Q1362" s="145">
        <f>IFERROR(_xll.qlIndexFixing(ONIndex1Y,I1362,TRUE,_xll.ohTrigger(RecalcTrigger,Trigger1Y)),NA())</f>
        <v>1.6681895776269329E-2</v>
      </c>
    </row>
    <row r="1363" spans="2:17" x14ac:dyDescent="0.2">
      <c r="B1363" s="39" t="s">
        <v>42</v>
      </c>
      <c r="D1363" s="42">
        <f>_xll.qlCalendarAdvance(Calendar,$D1362,B1363,"f",FALSE)</f>
        <v>49375</v>
      </c>
      <c r="E1363" s="139">
        <f>_xll.qlInterestRateIndexValueDate(IndexON,D1363)</f>
        <v>49375</v>
      </c>
      <c r="F1363" s="155">
        <f>IFERROR(_xll.qlIndexFixing(IndexON,D1363,TRUE,_xll.ohTrigger(RecalcTrigger,TriggerON)),NA())</f>
        <v>1.6231755221038924E-2</v>
      </c>
      <c r="H1363" s="42">
        <f>_xll.qlCalendarAdvance(Calendar,$H1362,B1363,"f",FALSE)</f>
        <v>49375</v>
      </c>
      <c r="I1363" s="139">
        <f>_xll.qlInterestRateIndexValueDate(Index1M,$H1363)</f>
        <v>49377</v>
      </c>
      <c r="J1363" s="144">
        <f>IFERROR(_xll.qlIndexFixing(Index1M,$H1363,TRUE,_xll.ohTrigger(RecalcTrigger,Trigger1M)),NA())</f>
        <v>1.6007793633384206E-2</v>
      </c>
      <c r="K1363" s="44">
        <f>IFERROR(_xll.qlIndexFixing(Index3M,H1363,TRUE,_xll.ohTrigger(RecalcTrigger,Trigger3M)),NA())</f>
        <v>1.6383635894802583E-2</v>
      </c>
      <c r="L1363" s="44">
        <f>IFERROR(_xll.qlIndexFixing(Index6M,$H1363,TRUE,_xll.ohTrigger(RecalcTrigger,Trigger6M)),NA())</f>
        <v>1.6363794299942801E-2</v>
      </c>
      <c r="M1363" s="145">
        <f>IFERROR(_xll.qlIndexFixing(Index1Y,$H1363,TRUE,_xll.ohTrigger(RecalcTrigger,Trigger1Y)),NA())</f>
        <v>1.6549811014350317E-2</v>
      </c>
      <c r="N1363" s="144">
        <f>IFERROR(_xll.qlIndexFixing(ONIndex1M,I1363,TRUE,_xll.ohTrigger(RecalcTrigger,Trigger1M)),NA())</f>
        <v>1.6012867145054344E-2</v>
      </c>
      <c r="O1363" s="44">
        <f>IFERROR(_xll.qlIndexFixing(ONIndex3M,I1363,TRUE,_xll.ohTrigger(RecalcTrigger,Trigger3M)),NA())</f>
        <v>1.6413420445262616E-2</v>
      </c>
      <c r="P1363" s="44">
        <f>IFERROR(_xll.qlIndexFixing(ONIndex6M,I1363,TRUE,_xll.ohTrigger(RecalcTrigger,Trigger6M)),NA())</f>
        <v>1.643224022763512E-2</v>
      </c>
      <c r="Q1363" s="145">
        <f>IFERROR(_xll.qlIndexFixing(ONIndex1Y,I1363,TRUE,_xll.ohTrigger(RecalcTrigger,Trigger1Y)),NA())</f>
        <v>1.6671812827553367E-2</v>
      </c>
    </row>
    <row r="1364" spans="2:17" x14ac:dyDescent="0.2">
      <c r="B1364" s="39" t="s">
        <v>42</v>
      </c>
      <c r="D1364" s="42">
        <f>_xll.qlCalendarAdvance(Calendar,$D1363,B1364,"f",FALSE)</f>
        <v>49382</v>
      </c>
      <c r="E1364" s="139">
        <f>_xll.qlInterestRateIndexValueDate(IndexON,D1364)</f>
        <v>49382</v>
      </c>
      <c r="F1364" s="155">
        <f>IFERROR(_xll.qlIndexFixing(IndexON,D1364,TRUE,_xll.ohTrigger(RecalcTrigger,TriggerON)),NA())</f>
        <v>1.622198142846365E-2</v>
      </c>
      <c r="H1364" s="42">
        <f>_xll.qlCalendarAdvance(Calendar,$H1363,B1364,"f",FALSE)</f>
        <v>49382</v>
      </c>
      <c r="I1364" s="139">
        <f>_xll.qlInterestRateIndexValueDate(Index1M,$H1364)</f>
        <v>49384</v>
      </c>
      <c r="J1364" s="144">
        <f>IFERROR(_xll.qlIndexFixing(Index1M,$H1364,TRUE,_xll.ohTrigger(RecalcTrigger,Trigger1M)),NA())</f>
        <v>1.5997762972470717E-2</v>
      </c>
      <c r="K1364" s="44">
        <f>IFERROR(_xll.qlIndexFixing(Index3M,H1364,TRUE,_xll.ohTrigger(RecalcTrigger,Trigger3M)),NA())</f>
        <v>1.6372993541301152E-2</v>
      </c>
      <c r="L1364" s="44">
        <f>IFERROR(_xll.qlIndexFixing(Index6M,$H1364,TRUE,_xll.ohTrigger(RecalcTrigger,Trigger6M)),NA())</f>
        <v>1.6352863568248749E-2</v>
      </c>
      <c r="M1364" s="145">
        <f>IFERROR(_xll.qlIndexFixing(Index1Y,$H1364,TRUE,_xll.ohTrigger(RecalcTrigger,Trigger1Y)),NA())</f>
        <v>1.6539474759663282E-2</v>
      </c>
      <c r="N1364" s="144">
        <f>IFERROR(_xll.qlIndexFixing(ONIndex1M,I1364,TRUE,_xll.ohTrigger(RecalcTrigger,Trigger1M)),NA())</f>
        <v>1.6002850784593292E-2</v>
      </c>
      <c r="O1364" s="44">
        <f>IFERROR(_xll.qlIndexFixing(ONIndex3M,I1364,TRUE,_xll.ohTrigger(RecalcTrigger,Trigger3M)),NA())</f>
        <v>1.6402819403058544E-2</v>
      </c>
      <c r="P1364" s="44">
        <f>IFERROR(_xll.qlIndexFixing(ONIndex6M,I1364,TRUE,_xll.ohTrigger(RecalcTrigger,Trigger6M)),NA())</f>
        <v>1.6421364657350779E-2</v>
      </c>
      <c r="Q1364" s="145">
        <f>IFERROR(_xll.qlIndexFixing(ONIndex1Y,I1364,TRUE,_xll.ohTrigger(RecalcTrigger,Trigger1Y)),NA())</f>
        <v>1.6661723076998314E-2</v>
      </c>
    </row>
    <row r="1365" spans="2:17" x14ac:dyDescent="0.2">
      <c r="B1365" s="39" t="s">
        <v>42</v>
      </c>
      <c r="D1365" s="42">
        <f>_xll.qlCalendarAdvance(Calendar,$D1364,B1365,"f",FALSE)</f>
        <v>49389</v>
      </c>
      <c r="E1365" s="139">
        <f>_xll.qlInterestRateIndexValueDate(IndexON,D1365)</f>
        <v>49389</v>
      </c>
      <c r="F1365" s="155">
        <f>IFERROR(_xll.qlIndexFixing(IndexON,D1365,TRUE,_xll.ohTrigger(RecalcTrigger,TriggerON)),NA())</f>
        <v>1.6212199067702215E-2</v>
      </c>
      <c r="H1365" s="42">
        <f>_xll.qlCalendarAdvance(Calendar,$H1364,B1365,"f",FALSE)</f>
        <v>49389</v>
      </c>
      <c r="I1365" s="139">
        <f>_xll.qlInterestRateIndexValueDate(Index1M,$H1365)</f>
        <v>49395</v>
      </c>
      <c r="J1365" s="144">
        <f>IFERROR(_xll.qlIndexFixing(Index1M,$H1365,TRUE,_xll.ohTrigger(RecalcTrigger,Trigger1M)),NA())</f>
        <v>1.5981999858554627E-2</v>
      </c>
      <c r="K1365" s="44">
        <f>IFERROR(_xll.qlIndexFixing(Index3M,H1365,TRUE,_xll.ohTrigger(RecalcTrigger,Trigger3M)),NA())</f>
        <v>1.6357049727624515E-2</v>
      </c>
      <c r="L1365" s="44">
        <f>IFERROR(_xll.qlIndexFixing(Index6M,$H1365,TRUE,_xll.ohTrigger(RecalcTrigger,Trigger6M)),NA())</f>
        <v>1.6336104256158571E-2</v>
      </c>
      <c r="M1365" s="145">
        <f>IFERROR(_xll.qlIndexFixing(Index1Y,$H1365,TRUE,_xll.ohTrigger(RecalcTrigger,Trigger1Y)),NA())</f>
        <v>1.6523592003147323E-2</v>
      </c>
      <c r="N1365" s="144">
        <f>IFERROR(_xll.qlIndexFixing(ONIndex1M,I1365,TRUE,_xll.ohTrigger(RecalcTrigger,Trigger1M)),NA())</f>
        <v>1.5989971430130367E-2</v>
      </c>
      <c r="O1365" s="44">
        <f>IFERROR(_xll.qlIndexFixing(ONIndex3M,I1365,TRUE,_xll.ohTrigger(RecalcTrigger,Trigger3M)),NA())</f>
        <v>1.6389188826151369E-2</v>
      </c>
      <c r="P1365" s="44">
        <f>IFERROR(_xll.qlIndexFixing(ONIndex6M,I1365,TRUE,_xll.ohTrigger(RecalcTrigger,Trigger6M)),NA())</f>
        <v>1.6407382748280241E-2</v>
      </c>
      <c r="Q1365" s="145">
        <f>IFERROR(_xll.qlIndexFixing(ONIndex1Y,I1365,TRUE,_xll.ohTrigger(RecalcTrigger,Trigger1Y)),NA())</f>
        <v>1.6648740894869007E-2</v>
      </c>
    </row>
    <row r="1366" spans="2:17" x14ac:dyDescent="0.2">
      <c r="B1366" s="39" t="s">
        <v>42</v>
      </c>
      <c r="D1366" s="42">
        <f>_xll.qlCalendarAdvance(Calendar,$D1365,B1366,"f",FALSE)</f>
        <v>49396</v>
      </c>
      <c r="E1366" s="139">
        <f>_xll.qlInterestRateIndexValueDate(IndexON,D1366)</f>
        <v>49396</v>
      </c>
      <c r="F1366" s="155">
        <f>IFERROR(_xll.qlIndexFixing(IndexON,D1366,TRUE,_xll.ohTrigger(RecalcTrigger,TriggerON)),NA())</f>
        <v>1.6202408390473266E-2</v>
      </c>
      <c r="H1366" s="42">
        <f>_xll.qlCalendarAdvance(Calendar,$H1365,B1366,"f",FALSE)</f>
        <v>49396</v>
      </c>
      <c r="I1366" s="139">
        <f>_xll.qlInterestRateIndexValueDate(Index1M,$H1366)</f>
        <v>49398</v>
      </c>
      <c r="J1366" s="144">
        <f>IFERROR(_xll.qlIndexFixing(Index1M,$H1366,TRUE,_xll.ohTrigger(RecalcTrigger,Trigger1M)),NA())</f>
        <v>1.5977700812029406E-2</v>
      </c>
      <c r="K1366" s="44">
        <f>IFERROR(_xll.qlIndexFixing(Index3M,H1366,TRUE,_xll.ohTrigger(RecalcTrigger,Trigger3M)),NA())</f>
        <v>1.6352879085729112E-2</v>
      </c>
      <c r="L1366" s="44">
        <f>IFERROR(_xll.qlIndexFixing(Index6M,$H1366,TRUE,_xll.ohTrigger(RecalcTrigger,Trigger6M)),NA())</f>
        <v>1.6332242150238957E-2</v>
      </c>
      <c r="M1366" s="145">
        <f>IFERROR(_xll.qlIndexFixing(Index1Y,$H1366,TRUE,_xll.ohTrigger(RecalcTrigger,Trigger1Y)),NA())</f>
        <v>1.6518799601408854E-2</v>
      </c>
      <c r="N1366" s="144">
        <f>IFERROR(_xll.qlIndexFixing(ONIndex1M,I1366,TRUE,_xll.ohTrigger(RecalcTrigger,Trigger1M)),NA())</f>
        <v>1.5982815863671007E-2</v>
      </c>
      <c r="O1366" s="44">
        <f>IFERROR(_xll.qlIndexFixing(ONIndex3M,I1366,TRUE,_xll.ohTrigger(RecalcTrigger,Trigger3M)),NA())</f>
        <v>1.638161616061673E-2</v>
      </c>
      <c r="P1366" s="44">
        <f>IFERROR(_xll.qlIndexFixing(ONIndex6M,I1366,TRUE,_xll.ohTrigger(RecalcTrigger,Trigger6M)),NA())</f>
        <v>1.6399615684168367E-2</v>
      </c>
      <c r="Q1366" s="145">
        <f>IFERROR(_xll.qlIndexFixing(ONIndex1Y,I1366,TRUE,_xll.ohTrigger(RecalcTrigger,Trigger1Y)),NA())</f>
        <v>1.6641524037197541E-2</v>
      </c>
    </row>
    <row r="1367" spans="2:17" x14ac:dyDescent="0.2">
      <c r="B1367" s="39" t="s">
        <v>42</v>
      </c>
      <c r="D1367" s="42">
        <f>_xll.qlCalendarAdvance(Calendar,$D1366,B1367,"f",FALSE)</f>
        <v>49403</v>
      </c>
      <c r="E1367" s="139">
        <f>_xll.qlInterestRateIndexValueDate(IndexON,D1367)</f>
        <v>49403</v>
      </c>
      <c r="F1367" s="155">
        <f>IFERROR(_xll.qlIndexFixing(IndexON,D1367,TRUE,_xll.ohTrigger(RecalcTrigger,TriggerON)),NA())</f>
        <v>1.6192609648095768E-2</v>
      </c>
      <c r="H1367" s="42">
        <f>_xll.qlCalendarAdvance(Calendar,$H1366,B1367,"f",FALSE)</f>
        <v>49403</v>
      </c>
      <c r="I1367" s="139">
        <f>_xll.qlInterestRateIndexValueDate(Index1M,$H1367)</f>
        <v>49405</v>
      </c>
      <c r="J1367" s="144">
        <f>IFERROR(_xll.qlIndexFixing(Index1M,$H1367,TRUE,_xll.ohTrigger(RecalcTrigger,Trigger1M)),NA())</f>
        <v>1.5967669880589092E-2</v>
      </c>
      <c r="K1367" s="44">
        <f>IFERROR(_xll.qlIndexFixing(Index3M,H1367,TRUE,_xll.ohTrigger(RecalcTrigger,Trigger3M)),NA())</f>
        <v>1.6342242260450075E-2</v>
      </c>
      <c r="L1367" s="44">
        <f>IFERROR(_xll.qlIndexFixing(Index6M,$H1367,TRUE,_xll.ohTrigger(RecalcTrigger,Trigger6M)),NA())</f>
        <v>1.6320097205471108E-2</v>
      </c>
      <c r="M1367" s="145">
        <f>IFERROR(_xll.qlIndexFixing(Index1Y,$H1367,TRUE,_xll.ohTrigger(RecalcTrigger,Trigger1Y)),NA())</f>
        <v>1.6508461138429846E-2</v>
      </c>
      <c r="N1367" s="144">
        <f>IFERROR(_xll.qlIndexFixing(ONIndex1M,I1367,TRUE,_xll.ohTrigger(RecalcTrigger,Trigger1M)),NA())</f>
        <v>1.5972797870595912E-2</v>
      </c>
      <c r="O1367" s="44">
        <f>IFERROR(_xll.qlIndexFixing(ONIndex3M,I1367,TRUE,_xll.ohTrigger(RecalcTrigger,Trigger3M)),NA())</f>
        <v>1.6371014522489347E-2</v>
      </c>
      <c r="P1367" s="44">
        <f>IFERROR(_xll.qlIndexFixing(ONIndex6M,I1367,TRUE,_xll.ohTrigger(RecalcTrigger,Trigger6M)),NA())</f>
        <v>1.6388742821877855E-2</v>
      </c>
      <c r="Q1367" s="145">
        <f>IFERROR(_xll.qlIndexFixing(ONIndex1Y,I1367,TRUE,_xll.ohTrigger(RecalcTrigger,Trigger1Y)),NA())</f>
        <v>1.663141518112532E-2</v>
      </c>
    </row>
    <row r="1368" spans="2:17" x14ac:dyDescent="0.2">
      <c r="B1368" s="39" t="s">
        <v>42</v>
      </c>
      <c r="D1368" s="42">
        <f>_xll.qlCalendarAdvance(Calendar,$D1367,B1368,"f",FALSE)</f>
        <v>49410</v>
      </c>
      <c r="E1368" s="139">
        <f>_xll.qlInterestRateIndexValueDate(IndexON,D1368)</f>
        <v>49410</v>
      </c>
      <c r="F1368" s="155">
        <f>IFERROR(_xll.qlIndexFixing(IndexON,D1368,TRUE,_xll.ohTrigger(RecalcTrigger,TriggerON)),NA())</f>
        <v>1.6182803092128495E-2</v>
      </c>
      <c r="H1368" s="42">
        <f>_xll.qlCalendarAdvance(Calendar,$H1367,B1368,"f",FALSE)</f>
        <v>49410</v>
      </c>
      <c r="I1368" s="139">
        <f>_xll.qlInterestRateIndexValueDate(Index1M,$H1368)</f>
        <v>49412</v>
      </c>
      <c r="J1368" s="144">
        <f>IFERROR(_xll.qlIndexFixing(Index1M,$H1368,TRUE,_xll.ohTrigger(RecalcTrigger,Trigger1M)),NA())</f>
        <v>1.5957639427060681E-2</v>
      </c>
      <c r="K1368" s="44">
        <f>IFERROR(_xll.qlIndexFixing(Index3M,H1368,TRUE,_xll.ohTrigger(RecalcTrigger,Trigger3M)),NA())</f>
        <v>1.6331607481392691E-2</v>
      </c>
      <c r="L1368" s="44">
        <f>IFERROR(_xll.qlIndexFixing(Index6M,$H1368,TRUE,_xll.ohTrigger(RecalcTrigger,Trigger6M)),NA())</f>
        <v>1.6309184603319031E-2</v>
      </c>
      <c r="M1368" s="145">
        <f>IFERROR(_xll.qlIndexFixing(Index1Y,$H1368,TRUE,_xll.ohTrigger(RecalcTrigger,Trigger1Y)),NA())</f>
        <v>1.649775969683542E-2</v>
      </c>
      <c r="N1368" s="144">
        <f>IFERROR(_xll.qlIndexFixing(ONIndex1M,I1368,TRUE,_xll.ohTrigger(RecalcTrigger,Trigger1M)),NA())</f>
        <v>1.5962779900782209E-2</v>
      </c>
      <c r="O1368" s="44">
        <f>IFERROR(_xll.qlIndexFixing(ONIndex3M,I1368,TRUE,_xll.ohTrigger(RecalcTrigger,Trigger3M)),NA())</f>
        <v>1.6360413247911154E-2</v>
      </c>
      <c r="P1368" s="44">
        <f>IFERROR(_xll.qlIndexFixing(ONIndex6M,I1368,TRUE,_xll.ohTrigger(RecalcTrigger,Trigger6M)),NA())</f>
        <v>1.6377871402832866E-2</v>
      </c>
      <c r="Q1368" s="145">
        <f>IFERROR(_xll.qlIndexFixing(ONIndex1Y,I1368,TRUE,_xll.ohTrigger(RecalcTrigger,Trigger1Y)),NA())</f>
        <v>1.6621300389720872E-2</v>
      </c>
    </row>
    <row r="1369" spans="2:17" x14ac:dyDescent="0.2">
      <c r="B1369" s="39" t="s">
        <v>42</v>
      </c>
      <c r="D1369" s="42">
        <f>_xll.qlCalendarAdvance(Calendar,$D1368,B1369,"f",FALSE)</f>
        <v>49417</v>
      </c>
      <c r="E1369" s="139">
        <f>_xll.qlInterestRateIndexValueDate(IndexON,D1369)</f>
        <v>49417</v>
      </c>
      <c r="F1369" s="155">
        <f>IFERROR(_xll.qlIndexFixing(IndexON,D1369,TRUE,_xll.ohTrigger(RecalcTrigger,TriggerON)),NA())</f>
        <v>1.6172988974210156E-2</v>
      </c>
      <c r="H1369" s="42">
        <f>_xll.qlCalendarAdvance(Calendar,$H1368,B1369,"f",FALSE)</f>
        <v>49417</v>
      </c>
      <c r="I1369" s="139">
        <f>_xll.qlInterestRateIndexValueDate(Index1M,$H1369)</f>
        <v>49419</v>
      </c>
      <c r="J1369" s="144">
        <f>IFERROR(_xll.qlIndexFixing(Index1M,$H1369,TRUE,_xll.ohTrigger(RecalcTrigger,Trigger1M)),NA())</f>
        <v>1.5947609735487932E-2</v>
      </c>
      <c r="K1369" s="44">
        <f>IFERROR(_xll.qlIndexFixing(Index3M,H1369,TRUE,_xll.ohTrigger(RecalcTrigger,Trigger3M)),NA())</f>
        <v>1.6320975030769017E-2</v>
      </c>
      <c r="L1369" s="44">
        <f>IFERROR(_xll.qlIndexFixing(Index6M,$H1369,TRUE,_xll.ohTrigger(RecalcTrigger,Trigger6M)),NA())</f>
        <v>1.6298277214540906E-2</v>
      </c>
      <c r="M1369" s="145">
        <f>IFERROR(_xll.qlIndexFixing(Index1Y,$H1369,TRUE,_xll.ohTrigger(RecalcTrigger,Trigger1Y)),NA())</f>
        <v>1.6487783546170597E-2</v>
      </c>
      <c r="N1369" s="144">
        <f>IFERROR(_xll.qlIndexFixing(ONIndex1M,I1369,TRUE,_xll.ohTrigger(RecalcTrigger,Trigger1M)),NA())</f>
        <v>1.595276223768316E-2</v>
      </c>
      <c r="O1369" s="44">
        <f>IFERROR(_xll.qlIndexFixing(ONIndex3M,I1369,TRUE,_xll.ohTrigger(RecalcTrigger,Trigger3M)),NA())</f>
        <v>1.6349812617937332E-2</v>
      </c>
      <c r="P1369" s="44">
        <f>IFERROR(_xll.qlIndexFixing(ONIndex6M,I1369,TRUE,_xll.ohTrigger(RecalcTrigger,Trigger6M)),NA())</f>
        <v>1.6367001697217276E-2</v>
      </c>
      <c r="Q1369" s="145">
        <f>IFERROR(_xll.qlIndexFixing(ONIndex1Y,I1369,TRUE,_xll.ohTrigger(RecalcTrigger,Trigger1Y)),NA())</f>
        <v>1.6611179879770788E-2</v>
      </c>
    </row>
    <row r="1370" spans="2:17" x14ac:dyDescent="0.2">
      <c r="B1370" s="39" t="s">
        <v>42</v>
      </c>
      <c r="D1370" s="42">
        <f>_xll.qlCalendarAdvance(Calendar,$D1369,B1370,"f",FALSE)</f>
        <v>49424</v>
      </c>
      <c r="E1370" s="139">
        <f>_xll.qlInterestRateIndexValueDate(IndexON,D1370)</f>
        <v>49424</v>
      </c>
      <c r="F1370" s="155">
        <f>IFERROR(_xll.qlIndexFixing(IndexON,D1370,TRUE,_xll.ohTrigger(RecalcTrigger,TriggerON)),NA())</f>
        <v>1.6163167545579782E-2</v>
      </c>
      <c r="H1370" s="42">
        <f>_xll.qlCalendarAdvance(Calendar,$H1369,B1370,"f",FALSE)</f>
        <v>49424</v>
      </c>
      <c r="I1370" s="139">
        <f>_xll.qlInterestRateIndexValueDate(Index1M,$H1370)</f>
        <v>49426</v>
      </c>
      <c r="J1370" s="144">
        <f>IFERROR(_xll.qlIndexFixing(Index1M,$H1370,TRUE,_xll.ohTrigger(RecalcTrigger,Trigger1M)),NA())</f>
        <v>1.5937581089912022E-2</v>
      </c>
      <c r="K1370" s="44">
        <f>IFERROR(_xll.qlIndexFixing(Index3M,H1370,TRUE,_xll.ohTrigger(RecalcTrigger,Trigger3M)),NA())</f>
        <v>1.6310345190784958E-2</v>
      </c>
      <c r="L1370" s="44">
        <f>IFERROR(_xll.qlIndexFixing(Index6M,$H1370,TRUE,_xll.ohTrigger(RecalcTrigger,Trigger6M)),NA())</f>
        <v>1.6287375311520788E-2</v>
      </c>
      <c r="M1370" s="145">
        <f>IFERROR(_xll.qlIndexFixing(Index1Y,$H1370,TRUE,_xll.ohTrigger(RecalcTrigger,Trigger1Y)),NA())</f>
        <v>1.6477444857423848E-2</v>
      </c>
      <c r="N1370" s="144">
        <f>IFERROR(_xll.qlIndexFixing(ONIndex1M,I1370,TRUE,_xll.ohTrigger(RecalcTrigger,Trigger1M)),NA())</f>
        <v>1.5941314219389824E-2</v>
      </c>
      <c r="O1370" s="44">
        <f>IFERROR(_xll.qlIndexFixing(ONIndex3M,I1370,TRUE,_xll.ohTrigger(RecalcTrigger,Trigger3M)),NA())</f>
        <v>1.633769876201896E-2</v>
      </c>
      <c r="P1370" s="44">
        <f>IFERROR(_xll.qlIndexFixing(ONIndex6M,I1370,TRUE,_xll.ohTrigger(RecalcTrigger,Trigger6M)),NA())</f>
        <v>1.6354581621209618E-2</v>
      </c>
      <c r="Q1370" s="145">
        <f>IFERROR(_xll.qlIndexFixing(ONIndex1Y,I1370,TRUE,_xll.ohTrigger(RecalcTrigger,Trigger1Y)),NA())</f>
        <v>1.6599606858109794E-2</v>
      </c>
    </row>
    <row r="1371" spans="2:17" x14ac:dyDescent="0.2">
      <c r="B1371" s="39" t="s">
        <v>42</v>
      </c>
      <c r="D1371" s="42">
        <f>_xll.qlCalendarAdvance(Calendar,$D1370,B1371,"f",FALSE)</f>
        <v>49431</v>
      </c>
      <c r="E1371" s="139">
        <f>_xll.qlInterestRateIndexValueDate(IndexON,D1371)</f>
        <v>49431</v>
      </c>
      <c r="F1371" s="155">
        <f>IFERROR(_xll.qlIndexFixing(IndexON,D1371,TRUE,_xll.ohTrigger(RecalcTrigger,TriggerON)),NA())</f>
        <v>1.6153339057876082E-2</v>
      </c>
      <c r="H1371" s="42">
        <f>_xll.qlCalendarAdvance(Calendar,$H1370,B1371,"f",FALSE)</f>
        <v>49431</v>
      </c>
      <c r="I1371" s="139">
        <f>_xll.qlInterestRateIndexValueDate(Index1M,$H1371)</f>
        <v>49433</v>
      </c>
      <c r="J1371" s="144">
        <f>IFERROR(_xll.qlIndexFixing(Index1M,$H1371,TRUE,_xll.ohTrigger(RecalcTrigger,Trigger1M)),NA())</f>
        <v>1.5927553774371543E-2</v>
      </c>
      <c r="K1371" s="44">
        <f>IFERROR(_xll.qlIndexFixing(Index3M,H1371,TRUE,_xll.ohTrigger(RecalcTrigger,Trigger3M)),NA())</f>
        <v>1.6298548185416189E-2</v>
      </c>
      <c r="L1371" s="44">
        <f>IFERROR(_xll.qlIndexFixing(Index6M,$H1371,TRUE,_xll.ohTrigger(RecalcTrigger,Trigger6M)),NA())</f>
        <v>1.6276479166635396E-2</v>
      </c>
      <c r="M1371" s="145">
        <f>IFERROR(_xll.qlIndexFixing(Index1Y,$H1371,TRUE,_xll.ohTrigger(RecalcTrigger,Trigger1Y)),NA())</f>
        <v>1.6467106533939797E-2</v>
      </c>
      <c r="N1371" s="144">
        <f>IFERROR(_xll.qlIndexFixing(ONIndex1M,I1371,TRUE,_xll.ohTrigger(RecalcTrigger,Trigger1M)),NA())</f>
        <v>1.5932728966641108E-2</v>
      </c>
      <c r="O1371" s="44">
        <f>IFERROR(_xll.qlIndexFixing(ONIndex3M,I1371,TRUE,_xll.ohTrigger(RecalcTrigger,Trigger3M)),NA())</f>
        <v>1.6328614416103449E-2</v>
      </c>
      <c r="P1371" s="44">
        <f>IFERROR(_xll.qlIndexFixing(ONIndex6M,I1371,TRUE,_xll.ohTrigger(RecalcTrigger,Trigger6M)),NA())</f>
        <v>1.6345268507089727E-2</v>
      </c>
      <c r="Q1371" s="145">
        <f>IFERROR(_xll.qlIndexFixing(ONIndex1Y,I1371,TRUE,_xll.ohTrigger(RecalcTrigger,Trigger1Y)),NA())</f>
        <v>1.659092257042083E-2</v>
      </c>
    </row>
    <row r="1372" spans="2:17" x14ac:dyDescent="0.2">
      <c r="B1372" s="39" t="s">
        <v>42</v>
      </c>
      <c r="D1372" s="42">
        <f>_xll.qlCalendarAdvance(Calendar,$D1371,B1372,"f",FALSE)</f>
        <v>49438</v>
      </c>
      <c r="E1372" s="139">
        <f>_xll.qlInterestRateIndexValueDate(IndexON,D1372)</f>
        <v>49438</v>
      </c>
      <c r="F1372" s="155">
        <f>IFERROR(_xll.qlIndexFixing(IndexON,D1372,TRUE,_xll.ohTrigger(RecalcTrigger,TriggerON)),NA())</f>
        <v>1.6143503762657829E-2</v>
      </c>
      <c r="H1372" s="42">
        <f>_xll.qlCalendarAdvance(Calendar,$H1371,B1372,"f",FALSE)</f>
        <v>49438</v>
      </c>
      <c r="I1372" s="139">
        <f>_xll.qlInterestRateIndexValueDate(Index1M,$H1372)</f>
        <v>49440</v>
      </c>
      <c r="J1372" s="144">
        <f>IFERROR(_xll.qlIndexFixing(Index1M,$H1372,TRUE,_xll.ohTrigger(RecalcTrigger,Trigger1M)),NA())</f>
        <v>1.5917528072905106E-2</v>
      </c>
      <c r="K1372" s="44">
        <f>IFERROR(_xll.qlIndexFixing(Index3M,H1372,TRUE,_xll.ohTrigger(RecalcTrigger,Trigger3M)),NA())</f>
        <v>1.6287923824209218E-2</v>
      </c>
      <c r="L1372" s="44">
        <f>IFERROR(_xll.qlIndexFixing(Index6M,$H1372,TRUE,_xll.ohTrigger(RecalcTrigger,Trigger6M)),NA())</f>
        <v>1.6265589052257126E-2</v>
      </c>
      <c r="M1372" s="145">
        <f>IFERROR(_xll.qlIndexFixing(Index1Y,$H1372,TRUE,_xll.ohTrigger(RecalcTrigger,Trigger1Y)),NA())</f>
        <v>1.6456768795962539E-2</v>
      </c>
      <c r="N1372" s="144">
        <f>IFERROR(_xll.qlIndexFixing(ONIndex1M,I1372,TRUE,_xll.ohTrigger(RecalcTrigger,Trigger1M)),NA())</f>
        <v>1.5922713926004306E-2</v>
      </c>
      <c r="O1372" s="44">
        <f>IFERROR(_xll.qlIndexFixing(ONIndex3M,I1372,TRUE,_xll.ohTrigger(RecalcTrigger,Trigger3M)),NA())</f>
        <v>1.631801740627381E-2</v>
      </c>
      <c r="P1372" s="44">
        <f>IFERROR(_xll.qlIndexFixing(ONIndex6M,I1372,TRUE,_xll.ohTrigger(RecalcTrigger,Trigger6M)),NA())</f>
        <v>1.6334405562865584E-2</v>
      </c>
      <c r="Q1372" s="145">
        <f>IFERROR(_xll.qlIndexFixing(ONIndex1Y,I1372,TRUE,_xll.ohTrigger(RecalcTrigger,Trigger1Y)),NA())</f>
        <v>1.6580786204194453E-2</v>
      </c>
    </row>
    <row r="1373" spans="2:17" x14ac:dyDescent="0.2">
      <c r="B1373" s="39" t="s">
        <v>42</v>
      </c>
      <c r="D1373" s="42">
        <f>_xll.qlCalendarAdvance(Calendar,$D1372,B1373,"f",FALSE)</f>
        <v>49445</v>
      </c>
      <c r="E1373" s="139">
        <f>_xll.qlInterestRateIndexValueDate(IndexON,D1373)</f>
        <v>49445</v>
      </c>
      <c r="F1373" s="155">
        <f>IFERROR(_xll.qlIndexFixing(IndexON,D1373,TRUE,_xll.ohTrigger(RecalcTrigger,TriggerON)),NA())</f>
        <v>1.6133661911243991E-2</v>
      </c>
      <c r="H1373" s="42">
        <f>_xll.qlCalendarAdvance(Calendar,$H1372,B1373,"f",FALSE)</f>
        <v>49445</v>
      </c>
      <c r="I1373" s="139">
        <f>_xll.qlInterestRateIndexValueDate(Index1M,$H1373)</f>
        <v>49447</v>
      </c>
      <c r="J1373" s="144">
        <f>IFERROR(_xll.qlIndexFixing(Index1M,$H1373,TRUE,_xll.ohTrigger(RecalcTrigger,Trigger1M)),NA())</f>
        <v>1.5907504269556456E-2</v>
      </c>
      <c r="K1373" s="44">
        <f>IFERROR(_xll.qlIndexFixing(Index3M,H1373,TRUE,_xll.ohTrigger(RecalcTrigger,Trigger3M)),NA())</f>
        <v>1.6277302982129364E-2</v>
      </c>
      <c r="L1373" s="44">
        <f>IFERROR(_xll.qlIndexFixing(Index6M,$H1373,TRUE,_xll.ohTrigger(RecalcTrigger,Trigger6M)),NA())</f>
        <v>1.6254705240751458E-2</v>
      </c>
      <c r="M1373" s="145">
        <f>IFERROR(_xll.qlIndexFixing(Index1Y,$H1373,TRUE,_xll.ohTrigger(RecalcTrigger,Trigger1Y)),NA())</f>
        <v>1.6446431863726369E-2</v>
      </c>
      <c r="N1373" s="144">
        <f>IFERROR(_xll.qlIndexFixing(ONIndex1M,I1373,TRUE,_xll.ohTrigger(RecalcTrigger,Trigger1M)),NA())</f>
        <v>1.591270032693437E-2</v>
      </c>
      <c r="O1373" s="44">
        <f>IFERROR(_xll.qlIndexFixing(ONIndex3M,I1373,TRUE,_xll.ohTrigger(RecalcTrigger,Trigger3M)),NA())</f>
        <v>1.6307422165589003E-2</v>
      </c>
      <c r="P1373" s="44">
        <f>IFERROR(_xll.qlIndexFixing(ONIndex6M,I1373,TRUE,_xll.ohTrigger(RecalcTrigger,Trigger6M)),NA())</f>
        <v>1.6323545413046148E-2</v>
      </c>
      <c r="Q1373" s="145">
        <f>IFERROR(_xll.qlIndexFixing(ONIndex1Y,I1373,TRUE,_xll.ohTrigger(RecalcTrigger,Trigger1Y)),NA())</f>
        <v>1.6570644986009242E-2</v>
      </c>
    </row>
    <row r="1374" spans="2:17" x14ac:dyDescent="0.2">
      <c r="B1374" s="39" t="s">
        <v>42</v>
      </c>
      <c r="D1374" s="42">
        <f>_xll.qlCalendarAdvance(Calendar,$D1373,B1374,"f",FALSE)</f>
        <v>49452</v>
      </c>
      <c r="E1374" s="139">
        <f>_xll.qlInterestRateIndexValueDate(IndexON,D1374)</f>
        <v>49452</v>
      </c>
      <c r="F1374" s="155">
        <f>IFERROR(_xll.qlIndexFixing(IndexON,D1374,TRUE,_xll.ohTrigger(RecalcTrigger,TriggerON)),NA())</f>
        <v>1.6123813755113403E-2</v>
      </c>
      <c r="H1374" s="42">
        <f>_xll.qlCalendarAdvance(Calendar,$H1373,B1374,"f",FALSE)</f>
        <v>49452</v>
      </c>
      <c r="I1374" s="139">
        <f>_xll.qlInterestRateIndexValueDate(Index1M,$H1374)</f>
        <v>49454</v>
      </c>
      <c r="J1374" s="144">
        <f>IFERROR(_xll.qlIndexFixing(Index1M,$H1374,TRUE,_xll.ohTrigger(RecalcTrigger,Trigger1M)),NA())</f>
        <v>1.5897482648359041E-2</v>
      </c>
      <c r="K1374" s="44">
        <f>IFERROR(_xll.qlIndexFixing(Index3M,H1374,TRUE,_xll.ohTrigger(RecalcTrigger,Trigger3M)),NA())</f>
        <v>1.6266685941410439E-2</v>
      </c>
      <c r="L1374" s="44">
        <f>IFERROR(_xll.qlIndexFixing(Index6M,$H1374,TRUE,_xll.ohTrigger(RecalcTrigger,Trigger6M)),NA())</f>
        <v>1.6243828004477393E-2</v>
      </c>
      <c r="M1374" s="145">
        <f>IFERROR(_xll.qlIndexFixing(Index1Y,$H1374,TRUE,_xll.ohTrigger(RecalcTrigger,Trigger1Y)),NA())</f>
        <v>1.6436095957457736E-2</v>
      </c>
      <c r="N1374" s="144">
        <f>IFERROR(_xll.qlIndexFixing(ONIndex1M,I1374,TRUE,_xll.ohTrigger(RecalcTrigger,Trigger1M)),NA())</f>
        <v>1.5902688452884561E-2</v>
      </c>
      <c r="O1374" s="44">
        <f>IFERROR(_xll.qlIndexFixing(ONIndex3M,I1374,TRUE,_xll.ohTrigger(RecalcTrigger,Trigger3M)),NA())</f>
        <v>1.6296828974784461E-2</v>
      </c>
      <c r="P1374" s="44">
        <f>IFERROR(_xll.qlIndexFixing(ONIndex6M,I1374,TRUE,_xll.ohTrigger(RecalcTrigger,Trigger6M)),NA())</f>
        <v>1.6312688327575486E-2</v>
      </c>
      <c r="Q1374" s="145">
        <f>IFERROR(_xll.qlIndexFixing(ONIndex1Y,I1374,TRUE,_xll.ohTrigger(RecalcTrigger,Trigger1Y)),NA())</f>
        <v>1.6560499132252104E-2</v>
      </c>
    </row>
    <row r="1375" spans="2:17" x14ac:dyDescent="0.2">
      <c r="B1375" s="39" t="s">
        <v>42</v>
      </c>
      <c r="D1375" s="42">
        <f>_xll.qlCalendarAdvance(Calendar,$D1374,B1375,"f",FALSE)</f>
        <v>49459</v>
      </c>
      <c r="E1375" s="139">
        <f>_xll.qlInterestRateIndexValueDate(IndexON,D1375)</f>
        <v>49459</v>
      </c>
      <c r="F1375" s="155">
        <f>IFERROR(_xll.qlIndexFixing(IndexON,D1375,TRUE,_xll.ohTrigger(RecalcTrigger,TriggerON)),NA())</f>
        <v>1.6113959545984713E-2</v>
      </c>
      <c r="H1375" s="42">
        <f>_xll.qlCalendarAdvance(Calendar,$H1374,B1375,"f",FALSE)</f>
        <v>49459</v>
      </c>
      <c r="I1375" s="139">
        <f>_xll.qlInterestRateIndexValueDate(Index1M,$H1375)</f>
        <v>49461</v>
      </c>
      <c r="J1375" s="144">
        <f>IFERROR(_xll.qlIndexFixing(Index1M,$H1375,TRUE,_xll.ohTrigger(RecalcTrigger,Trigger1M)),NA())</f>
        <v>1.5887463493346306E-2</v>
      </c>
      <c r="K1375" s="44">
        <f>IFERROR(_xll.qlIndexFixing(Index3M,H1375,TRUE,_xll.ohTrigger(RecalcTrigger,Trigger3M)),NA())</f>
        <v>1.625607298428115E-2</v>
      </c>
      <c r="L1375" s="44">
        <f>IFERROR(_xll.qlIndexFixing(Index6M,$H1375,TRUE,_xll.ohTrigger(RecalcTrigger,Trigger6M)),NA())</f>
        <v>1.6232957615787448E-2</v>
      </c>
      <c r="M1375" s="145">
        <f>IFERROR(_xll.qlIndexFixing(Index1Y,$H1375,TRUE,_xll.ohTrigger(RecalcTrigger,Trigger1Y)),NA())</f>
        <v>1.6425761297372641E-2</v>
      </c>
      <c r="N1375" s="144">
        <f>IFERROR(_xll.qlIndexFixing(ONIndex1M,I1375,TRUE,_xll.ohTrigger(RecalcTrigger,Trigger1M)),NA())</f>
        <v>1.589267858770782E-2</v>
      </c>
      <c r="O1375" s="44">
        <f>IFERROR(_xll.qlIndexFixing(ONIndex3M,I1375,TRUE,_xll.ohTrigger(RecalcTrigger,Trigger3M)),NA())</f>
        <v>1.6286238115075236E-2</v>
      </c>
      <c r="P1375" s="44">
        <f>IFERROR(_xll.qlIndexFixing(ONIndex6M,I1375,TRUE,_xll.ohTrigger(RecalcTrigger,Trigger6M)),NA())</f>
        <v>1.6301834576957219E-2</v>
      </c>
      <c r="Q1375" s="145">
        <f>IFERROR(_xll.qlIndexFixing(ONIndex1Y,I1375,TRUE,_xll.ohTrigger(RecalcTrigger,Trigger1Y)),NA())</f>
        <v>1.6550348859629693E-2</v>
      </c>
    </row>
    <row r="1376" spans="2:17" x14ac:dyDescent="0.2">
      <c r="B1376" s="39" t="s">
        <v>42</v>
      </c>
      <c r="D1376" s="42">
        <f>_xll.qlCalendarAdvance(Calendar,$D1375,B1376,"f",FALSE)</f>
        <v>49466</v>
      </c>
      <c r="E1376" s="139">
        <f>_xll.qlInterestRateIndexValueDate(IndexON,D1376)</f>
        <v>49466</v>
      </c>
      <c r="F1376" s="155">
        <f>IFERROR(_xll.qlIndexFixing(IndexON,D1376,TRUE,_xll.ohTrigger(RecalcTrigger,TriggerON)),NA())</f>
        <v>1.6104099535256822E-2</v>
      </c>
      <c r="H1376" s="42">
        <f>_xll.qlCalendarAdvance(Calendar,$H1375,B1376,"f",FALSE)</f>
        <v>49466</v>
      </c>
      <c r="I1376" s="139">
        <f>_xll.qlInterestRateIndexValueDate(Index1M,$H1376)</f>
        <v>49468</v>
      </c>
      <c r="J1376" s="144">
        <f>IFERROR(_xll.qlIndexFixing(Index1M,$H1376,TRUE,_xll.ohTrigger(RecalcTrigger,Trigger1M)),NA())</f>
        <v>1.5877447088556842E-2</v>
      </c>
      <c r="K1376" s="44">
        <f>IFERROR(_xll.qlIndexFixing(Index3M,H1376,TRUE,_xll.ohTrigger(RecalcTrigger,Trigger3M)),NA())</f>
        <v>1.6245464392968503E-2</v>
      </c>
      <c r="L1376" s="44">
        <f>IFERROR(_xll.qlIndexFixing(Index6M,$H1376,TRUE,_xll.ohTrigger(RecalcTrigger,Trigger6M)),NA())</f>
        <v>1.6222094347031122E-2</v>
      </c>
      <c r="M1376" s="145">
        <f>IFERROR(_xll.qlIndexFixing(Index1Y,$H1376,TRUE,_xll.ohTrigger(RecalcTrigger,Trigger1Y)),NA())</f>
        <v>1.6415428103679026E-2</v>
      </c>
      <c r="N1376" s="144">
        <f>IFERROR(_xll.qlIndexFixing(ONIndex1M,I1376,TRUE,_xll.ohTrigger(RecalcTrigger,Trigger1M)),NA())</f>
        <v>1.5882671015097216E-2</v>
      </c>
      <c r="O1376" s="44">
        <f>IFERROR(_xll.qlIndexFixing(ONIndex3M,I1376,TRUE,_xll.ohTrigger(RecalcTrigger,Trigger3M)),NA())</f>
        <v>1.6275649867516506E-2</v>
      </c>
      <c r="P1376" s="44">
        <f>IFERROR(_xll.qlIndexFixing(ONIndex6M,I1376,TRUE,_xll.ohTrigger(RecalcTrigger,Trigger6M)),NA())</f>
        <v>1.629098443121535E-2</v>
      </c>
      <c r="Q1376" s="145">
        <f>IFERROR(_xll.qlIndexFixing(ONIndex1Y,I1376,TRUE,_xll.ohTrigger(RecalcTrigger,Trigger1Y)),NA())</f>
        <v>1.6540194384848661E-2</v>
      </c>
    </row>
    <row r="1377" spans="2:17" x14ac:dyDescent="0.2">
      <c r="B1377" s="39" t="s">
        <v>42</v>
      </c>
      <c r="D1377" s="42">
        <f>_xll.qlCalendarAdvance(Calendar,$D1376,B1377,"f",FALSE)</f>
        <v>49473</v>
      </c>
      <c r="E1377" s="139">
        <f>_xll.qlInterestRateIndexValueDate(IndexON,D1377)</f>
        <v>49473</v>
      </c>
      <c r="F1377" s="155">
        <f>IFERROR(_xll.qlIndexFixing(IndexON,D1377,TRUE,_xll.ohTrigger(RecalcTrigger,TriggerON)),NA())</f>
        <v>1.6094233974408567E-2</v>
      </c>
      <c r="H1377" s="42">
        <f>_xll.qlCalendarAdvance(Calendar,$H1376,B1377,"f",FALSE)</f>
        <v>49473</v>
      </c>
      <c r="I1377" s="139">
        <f>_xll.qlInterestRateIndexValueDate(Index1M,$H1377)</f>
        <v>49475</v>
      </c>
      <c r="J1377" s="144">
        <f>IFERROR(_xll.qlIndexFixing(Index1M,$H1377,TRUE,_xll.ohTrigger(RecalcTrigger,Trigger1M)),NA())</f>
        <v>1.5867433718026673E-2</v>
      </c>
      <c r="K1377" s="44">
        <f>IFERROR(_xll.qlIndexFixing(Index3M,H1377,TRUE,_xll.ohTrigger(RecalcTrigger,Trigger3M)),NA())</f>
        <v>1.6234860449691857E-2</v>
      </c>
      <c r="L1377" s="44">
        <f>IFERROR(_xll.qlIndexFixing(Index6M,$H1377,TRUE,_xll.ohTrigger(RecalcTrigger,Trigger6M)),NA())</f>
        <v>1.6211238470548395E-2</v>
      </c>
      <c r="M1377" s="145">
        <f>IFERROR(_xll.qlIndexFixing(Index1Y,$H1377,TRUE,_xll.ohTrigger(RecalcTrigger,Trigger1Y)),NA())</f>
        <v>1.6405096596574589E-2</v>
      </c>
      <c r="N1377" s="144">
        <f>IFERROR(_xll.qlIndexFixing(ONIndex1M,I1377,TRUE,_xll.ohTrigger(RecalcTrigger,Trigger1M)),NA())</f>
        <v>1.5872666018585946E-2</v>
      </c>
      <c r="O1377" s="44">
        <f>IFERROR(_xll.qlIndexFixing(ONIndex3M,I1377,TRUE,_xll.ohTrigger(RecalcTrigger,Trigger3M)),NA())</f>
        <v>1.6265064513243388E-2</v>
      </c>
      <c r="P1377" s="44">
        <f>IFERROR(_xll.qlIndexFixing(ONIndex6M,I1377,TRUE,_xll.ohTrigger(RecalcTrigger,Trigger6M)),NA())</f>
        <v>1.6280138160613689E-2</v>
      </c>
      <c r="Q1377" s="145">
        <f>IFERROR(_xll.qlIndexFixing(ONIndex1Y,I1377,TRUE,_xll.ohTrigger(RecalcTrigger,Trigger1Y)),NA())</f>
        <v>1.6530035924375852E-2</v>
      </c>
    </row>
    <row r="1378" spans="2:17" x14ac:dyDescent="0.2">
      <c r="B1378" s="39" t="s">
        <v>42</v>
      </c>
      <c r="D1378" s="42">
        <f>_xll.qlCalendarAdvance(Calendar,$D1377,B1378,"f",FALSE)</f>
        <v>49480</v>
      </c>
      <c r="E1378" s="139">
        <f>_xll.qlInterestRateIndexValueDate(IndexON,D1378)</f>
        <v>49480</v>
      </c>
      <c r="F1378" s="155">
        <f>IFERROR(_xll.qlIndexFixing(IndexON,D1378,TRUE,_xll.ohTrigger(RecalcTrigger,TriggerON)),NA())</f>
        <v>1.6084363114758915E-2</v>
      </c>
      <c r="H1378" s="42">
        <f>_xll.qlCalendarAdvance(Calendar,$H1377,B1378,"f",FALSE)</f>
        <v>49480</v>
      </c>
      <c r="I1378" s="139">
        <f>_xll.qlInterestRateIndexValueDate(Index1M,$H1378)</f>
        <v>49482</v>
      </c>
      <c r="J1378" s="144">
        <f>IFERROR(_xll.qlIndexFixing(Index1M,$H1378,TRUE,_xll.ohTrigger(RecalcTrigger,Trigger1M)),NA())</f>
        <v>1.5857423665789242E-2</v>
      </c>
      <c r="K1378" s="44">
        <f>IFERROR(_xll.qlIndexFixing(Index3M,H1378,TRUE,_xll.ohTrigger(RecalcTrigger,Trigger3M)),NA())</f>
        <v>1.6224261436674815E-2</v>
      </c>
      <c r="L1378" s="44">
        <f>IFERROR(_xll.qlIndexFixing(Index6M,$H1378,TRUE,_xll.ohTrigger(RecalcTrigger,Trigger6M)),NA())</f>
        <v>1.6200390258675808E-2</v>
      </c>
      <c r="M1378" s="145">
        <f>IFERROR(_xll.qlIndexFixing(Index1Y,$H1378,TRUE,_xll.ohTrigger(RecalcTrigger,Trigger1Y)),NA())</f>
        <v>1.6394766996249626E-2</v>
      </c>
      <c r="N1378" s="144">
        <f>IFERROR(_xll.qlIndexFixing(ONIndex1M,I1378,TRUE,_xll.ohTrigger(RecalcTrigger,Trigger1M)),NA())</f>
        <v>1.5862663881867078E-2</v>
      </c>
      <c r="O1378" s="44">
        <f>IFERROR(_xll.qlIndexFixing(ONIndex3M,I1378,TRUE,_xll.ohTrigger(RecalcTrigger,Trigger3M)),NA())</f>
        <v>1.6254482333231124E-2</v>
      </c>
      <c r="P1378" s="44">
        <f>IFERROR(_xll.qlIndexFixing(ONIndex6M,I1378,TRUE,_xll.ohTrigger(RecalcTrigger,Trigger6M)),NA())</f>
        <v>1.6269296035336112E-2</v>
      </c>
      <c r="Q1378" s="145">
        <f>IFERROR(_xll.qlIndexFixing(ONIndex1Y,I1378,TRUE,_xll.ohTrigger(RecalcTrigger,Trigger1Y)),NA())</f>
        <v>1.6519873694917919E-2</v>
      </c>
    </row>
    <row r="1379" spans="2:17" x14ac:dyDescent="0.2">
      <c r="B1379" s="39" t="s">
        <v>42</v>
      </c>
      <c r="D1379" s="42">
        <f>_xll.qlCalendarAdvance(Calendar,$D1378,B1379,"f",FALSE)</f>
        <v>49487</v>
      </c>
      <c r="E1379" s="139">
        <f>_xll.qlInterestRateIndexValueDate(IndexON,D1379)</f>
        <v>49487</v>
      </c>
      <c r="F1379" s="155">
        <f>IFERROR(_xll.qlIndexFixing(IndexON,D1379,TRUE,_xll.ohTrigger(RecalcTrigger,TriggerON)),NA())</f>
        <v>1.6074487208106447E-2</v>
      </c>
      <c r="H1379" s="42">
        <f>_xll.qlCalendarAdvance(Calendar,$H1378,B1379,"f",FALSE)</f>
        <v>49487</v>
      </c>
      <c r="I1379" s="139">
        <f>_xll.qlInterestRateIndexValueDate(Index1M,$H1379)</f>
        <v>49489</v>
      </c>
      <c r="J1379" s="144">
        <f>IFERROR(_xll.qlIndexFixing(Index1M,$H1379,TRUE,_xll.ohTrigger(RecalcTrigger,Trigger1M)),NA())</f>
        <v>1.5847051445186111E-2</v>
      </c>
      <c r="K1379" s="44">
        <f>IFERROR(_xll.qlIndexFixing(Index3M,H1379,TRUE,_xll.ohTrigger(RecalcTrigger,Trigger3M)),NA())</f>
        <v>1.6214840672523694E-2</v>
      </c>
      <c r="L1379" s="44">
        <f>IFERROR(_xll.qlIndexFixing(Index6M,$H1379,TRUE,_xll.ohTrigger(RecalcTrigger,Trigger6M)),NA())</f>
        <v>1.6189549983742973E-2</v>
      </c>
      <c r="M1379" s="145">
        <f>IFERROR(_xll.qlIndexFixing(Index1Y,$H1379,TRUE,_xll.ohTrigger(RecalcTrigger,Trigger1Y)),NA())</f>
        <v>1.6384439522883109E-2</v>
      </c>
      <c r="N1379" s="144">
        <f>IFERROR(_xll.qlIndexFixing(ONIndex1M,I1379,TRUE,_xll.ohTrigger(RecalcTrigger,Trigger1M)),NA())</f>
        <v>1.5852664888633683E-2</v>
      </c>
      <c r="O1379" s="44">
        <f>IFERROR(_xll.qlIndexFixing(ONIndex3M,I1379,TRUE,_xll.ohTrigger(RecalcTrigger,Trigger3M)),NA())</f>
        <v>1.6243903608694765E-2</v>
      </c>
      <c r="P1379" s="44">
        <f>IFERROR(_xll.qlIndexFixing(ONIndex6M,I1379,TRUE,_xll.ohTrigger(RecalcTrigger,Trigger6M)),NA())</f>
        <v>1.6258458325726366E-2</v>
      </c>
      <c r="Q1379" s="145">
        <f>IFERROR(_xll.qlIndexFixing(ONIndex1Y,I1379,TRUE,_xll.ohTrigger(RecalcTrigger,Trigger1Y)),NA())</f>
        <v>1.6509707913261451E-2</v>
      </c>
    </row>
    <row r="1380" spans="2:17" x14ac:dyDescent="0.2">
      <c r="B1380" s="39" t="s">
        <v>42</v>
      </c>
      <c r="D1380" s="42">
        <f>_xll.qlCalendarAdvance(Calendar,$D1379,B1380,"f",FALSE)</f>
        <v>49494</v>
      </c>
      <c r="E1380" s="139">
        <f>_xll.qlInterestRateIndexValueDate(IndexON,D1380)</f>
        <v>49494</v>
      </c>
      <c r="F1380" s="155">
        <f>IFERROR(_xll.qlIndexFixing(IndexON,D1380,TRUE,_xll.ohTrigger(RecalcTrigger,TriggerON)),NA())</f>
        <v>1.6064606505770129E-2</v>
      </c>
      <c r="H1380" s="42">
        <f>_xll.qlCalendarAdvance(Calendar,$H1379,B1380,"f",FALSE)</f>
        <v>49494</v>
      </c>
      <c r="I1380" s="139">
        <f>_xll.qlInterestRateIndexValueDate(Index1M,$H1380)</f>
        <v>49496</v>
      </c>
      <c r="J1380" s="144">
        <f>IFERROR(_xll.qlIndexFixing(Index1M,$H1380,TRUE,_xll.ohTrigger(RecalcTrigger,Trigger1M)),NA())</f>
        <v>1.5837414652313468E-2</v>
      </c>
      <c r="K1380" s="44">
        <f>IFERROR(_xll.qlIndexFixing(Index3M,H1380,TRUE,_xll.ohTrigger(RecalcTrigger,Trigger3M)),NA())</f>
        <v>1.6203079330277405E-2</v>
      </c>
      <c r="L1380" s="44">
        <f>IFERROR(_xll.qlIndexFixing(Index6M,$H1380,TRUE,_xll.ohTrigger(RecalcTrigger,Trigger6M)),NA())</f>
        <v>1.617871791807303E-2</v>
      </c>
      <c r="M1380" s="145">
        <f>IFERROR(_xll.qlIndexFixing(Index1Y,$H1380,TRUE,_xll.ohTrigger(RecalcTrigger,Trigger1Y)),NA())</f>
        <v>1.6374114396647037E-2</v>
      </c>
      <c r="N1380" s="144">
        <f>IFERROR(_xll.qlIndexFixing(ONIndex1M,I1380,TRUE,_xll.ohTrigger(RecalcTrigger,Trigger1M)),NA())</f>
        <v>1.5842669322498892E-2</v>
      </c>
      <c r="O1380" s="44">
        <f>IFERROR(_xll.qlIndexFixing(ONIndex3M,I1380,TRUE,_xll.ohTrigger(RecalcTrigger,Trigger3M)),NA())</f>
        <v>1.6233328620609555E-2</v>
      </c>
      <c r="P1380" s="44">
        <f>IFERROR(_xll.qlIndexFixing(ONIndex6M,I1380,TRUE,_xll.ohTrigger(RecalcTrigger,Trigger6M)),NA())</f>
        <v>1.6247625301968327E-2</v>
      </c>
      <c r="Q1380" s="145">
        <f>IFERROR(_xll.qlIndexFixing(ONIndex1Y,I1380,TRUE,_xll.ohTrigger(RecalcTrigger,Trigger1Y)),NA())</f>
        <v>1.649953879571342E-2</v>
      </c>
    </row>
    <row r="1381" spans="2:17" x14ac:dyDescent="0.2">
      <c r="B1381" s="39" t="s">
        <v>42</v>
      </c>
      <c r="D1381" s="42">
        <f>_xll.qlCalendarAdvance(Calendar,$D1380,B1381,"f",FALSE)</f>
        <v>49501</v>
      </c>
      <c r="E1381" s="139">
        <f>_xll.qlInterestRateIndexValueDate(IndexON,D1381)</f>
        <v>49501</v>
      </c>
      <c r="F1381" s="155">
        <f>IFERROR(_xll.qlIndexFixing(IndexON,D1381,TRUE,_xll.ohTrigger(RecalcTrigger,TriggerON)),NA())</f>
        <v>1.6054721259228799E-2</v>
      </c>
      <c r="H1381" s="42">
        <f>_xll.qlCalendarAdvance(Calendar,$H1380,B1381,"f",FALSE)</f>
        <v>49501</v>
      </c>
      <c r="I1381" s="139">
        <f>_xll.qlInterestRateIndexValueDate(Index1M,$H1381)</f>
        <v>49503</v>
      </c>
      <c r="J1381" s="144">
        <f>IFERROR(_xll.qlIndexFixing(Index1M,$H1381,TRUE,_xll.ohTrigger(RecalcTrigger,Trigger1M)),NA())</f>
        <v>1.5827416259136851E-2</v>
      </c>
      <c r="K1381" s="44">
        <f>IFERROR(_xll.qlIndexFixing(Index3M,H1381,TRUE,_xll.ohTrigger(RecalcTrigger,Trigger3M)),NA())</f>
        <v>1.6192496801321288E-2</v>
      </c>
      <c r="L1381" s="44">
        <f>IFERROR(_xll.qlIndexFixing(Index6M,$H1381,TRUE,_xll.ohTrigger(RecalcTrigger,Trigger6M)),NA())</f>
        <v>1.616789433398436E-2</v>
      </c>
      <c r="M1381" s="145">
        <f>IFERROR(_xll.qlIndexFixing(Index1Y,$H1381,TRUE,_xll.ohTrigger(RecalcTrigger,Trigger1Y)),NA())</f>
        <v>1.6363791837702743E-2</v>
      </c>
      <c r="N1381" s="144">
        <f>IFERROR(_xll.qlIndexFixing(ONIndex1M,I1381,TRUE,_xll.ohTrigger(RecalcTrigger,Trigger1M)),NA())</f>
        <v>1.5832677467315648E-2</v>
      </c>
      <c r="O1381" s="44">
        <f>IFERROR(_xll.qlIndexFixing(ONIndex3M,I1381,TRUE,_xll.ohTrigger(RecalcTrigger,Trigger3M)),NA())</f>
        <v>1.6222757650110609E-2</v>
      </c>
      <c r="P1381" s="44">
        <f>IFERROR(_xll.qlIndexFixing(ONIndex6M,I1381,TRUE,_xll.ohTrigger(RecalcTrigger,Trigger6M)),NA())</f>
        <v>1.6236797234165934E-2</v>
      </c>
      <c r="Q1381" s="145">
        <f>IFERROR(_xll.qlIndexFixing(ONIndex1Y,I1381,TRUE,_xll.ohTrigger(RecalcTrigger,Trigger1Y)),NA())</f>
        <v>1.648936655914035E-2</v>
      </c>
    </row>
    <row r="1382" spans="2:17" x14ac:dyDescent="0.2">
      <c r="B1382" s="39" t="s">
        <v>42</v>
      </c>
      <c r="D1382" s="42">
        <f>_xll.qlCalendarAdvance(Calendar,$D1381,B1382,"f",FALSE)</f>
        <v>49508</v>
      </c>
      <c r="E1382" s="139">
        <f>_xll.qlInterestRateIndexValueDate(IndexON,D1382)</f>
        <v>49508</v>
      </c>
      <c r="F1382" s="155">
        <f>IFERROR(_xll.qlIndexFixing(IndexON,D1382,TRUE,_xll.ohTrigger(RecalcTrigger,TriggerON)),NA())</f>
        <v>1.6044831719961294E-2</v>
      </c>
      <c r="H1382" s="42">
        <f>_xll.qlCalendarAdvance(Calendar,$H1381,B1382,"f",FALSE)</f>
        <v>49508</v>
      </c>
      <c r="I1382" s="139">
        <f>_xll.qlInterestRateIndexValueDate(Index1M,$H1382)</f>
        <v>49510</v>
      </c>
      <c r="J1382" s="144">
        <f>IFERROR(_xll.qlIndexFixing(Index1M,$H1382,TRUE,_xll.ohTrigger(RecalcTrigger,Trigger1M)),NA())</f>
        <v>1.5817422320376424E-2</v>
      </c>
      <c r="K1382" s="44">
        <f>IFERROR(_xll.qlIndexFixing(Index3M,H1382,TRUE,_xll.ohTrigger(RecalcTrigger,Trigger3M)),NA())</f>
        <v>1.6181920331472432E-2</v>
      </c>
      <c r="L1382" s="44">
        <f>IFERROR(_xll.qlIndexFixing(Index6M,$H1382,TRUE,_xll.ohTrigger(RecalcTrigger,Trigger6M)),NA())</f>
        <v>1.615707950378887E-2</v>
      </c>
      <c r="M1382" s="145">
        <f>IFERROR(_xll.qlIndexFixing(Index1Y,$H1382,TRUE,_xll.ohTrigger(RecalcTrigger,Trigger1Y)),NA())</f>
        <v>1.6353472066203273E-2</v>
      </c>
      <c r="N1382" s="144">
        <f>IFERROR(_xll.qlIndexFixing(ONIndex1M,I1382,TRUE,_xll.ohTrigger(RecalcTrigger,Trigger1M)),NA())</f>
        <v>1.582268960653721E-2</v>
      </c>
      <c r="O1382" s="44">
        <f>IFERROR(_xll.qlIndexFixing(ONIndex3M,I1382,TRUE,_xll.ohTrigger(RecalcTrigger,Trigger3M)),NA())</f>
        <v>1.6212190978173169E-2</v>
      </c>
      <c r="P1382" s="44">
        <f>IFERROR(_xll.qlIndexFixing(ONIndex6M,I1382,TRUE,_xll.ohTrigger(RecalcTrigger,Trigger6M)),NA())</f>
        <v>1.6225974392662934E-2</v>
      </c>
      <c r="Q1382" s="145">
        <f>IFERROR(_xll.qlIndexFixing(ONIndex1Y,I1382,TRUE,_xll.ohTrigger(RecalcTrigger,Trigger1Y)),NA())</f>
        <v>1.6479191420168959E-2</v>
      </c>
    </row>
    <row r="1383" spans="2:17" x14ac:dyDescent="0.2">
      <c r="B1383" s="39" t="s">
        <v>42</v>
      </c>
      <c r="D1383" s="42">
        <f>_xll.qlCalendarAdvance(Calendar,$D1382,B1383,"f",FALSE)</f>
        <v>49515</v>
      </c>
      <c r="E1383" s="139">
        <f>_xll.qlInterestRateIndexValueDate(IndexON,D1383)</f>
        <v>49515</v>
      </c>
      <c r="F1383" s="155">
        <f>IFERROR(_xll.qlIndexFixing(IndexON,D1383,TRUE,_xll.ohTrigger(RecalcTrigger,TriggerON)),NA())</f>
        <v>1.6034938139606325E-2</v>
      </c>
      <c r="H1383" s="42">
        <f>_xll.qlCalendarAdvance(Calendar,$H1382,B1383,"f",FALSE)</f>
        <v>49515</v>
      </c>
      <c r="I1383" s="139">
        <f>_xll.qlInterestRateIndexValueDate(Index1M,$H1383)</f>
        <v>49517</v>
      </c>
      <c r="J1383" s="144">
        <f>IFERROR(_xll.qlIndexFixing(Index1M,$H1383,TRUE,_xll.ohTrigger(RecalcTrigger,Trigger1M)),NA())</f>
        <v>1.5807433120063052E-2</v>
      </c>
      <c r="K1383" s="44">
        <f>IFERROR(_xll.qlIndexFixing(Index3M,H1383,TRUE,_xll.ohTrigger(RecalcTrigger,Trigger3M)),NA())</f>
        <v>1.6171350202933178E-2</v>
      </c>
      <c r="L1383" s="44">
        <f>IFERROR(_xll.qlIndexFixing(Index6M,$H1383,TRUE,_xll.ohTrigger(RecalcTrigger,Trigger6M)),NA())</f>
        <v>1.614627369979198E-2</v>
      </c>
      <c r="M1383" s="145">
        <f>IFERROR(_xll.qlIndexFixing(Index1Y,$H1383,TRUE,_xll.ohTrigger(RecalcTrigger,Trigger1Y)),NA())</f>
        <v>1.6343155302292096E-2</v>
      </c>
      <c r="N1383" s="144">
        <f>IFERROR(_xll.qlIndexFixing(ONIndex1M,I1383,TRUE,_xll.ohTrigger(RecalcTrigger,Trigger1M)),NA())</f>
        <v>1.5812706023936585E-2</v>
      </c>
      <c r="O1383" s="44">
        <f>IFERROR(_xll.qlIndexFixing(ONIndex3M,I1383,TRUE,_xll.ohTrigger(RecalcTrigger,Trigger3M)),NA())</f>
        <v>1.6201628886012287E-2</v>
      </c>
      <c r="P1383" s="44">
        <f>IFERROR(_xll.qlIndexFixing(ONIndex6M,I1383,TRUE,_xll.ohTrigger(RecalcTrigger,Trigger6M)),NA())</f>
        <v>1.6215157047643203E-2</v>
      </c>
      <c r="Q1383" s="145">
        <f>IFERROR(_xll.qlIndexFixing(ONIndex1Y,I1383,TRUE,_xll.ohTrigger(RecalcTrigger,Trigger1Y)),NA())</f>
        <v>1.6469013595346027E-2</v>
      </c>
    </row>
    <row r="1384" spans="2:17" x14ac:dyDescent="0.2">
      <c r="B1384" s="39" t="s">
        <v>42</v>
      </c>
      <c r="D1384" s="42">
        <f>_xll.qlCalendarAdvance(Calendar,$D1383,B1384,"f",FALSE)</f>
        <v>49522</v>
      </c>
      <c r="E1384" s="139">
        <f>_xll.qlInterestRateIndexValueDate(IndexON,D1384)</f>
        <v>49522</v>
      </c>
      <c r="F1384" s="155">
        <f>IFERROR(_xll.qlIndexFixing(IndexON,D1384,TRUE,_xll.ohTrigger(RecalcTrigger,TriggerON)),NA())</f>
        <v>1.6025040769562793E-2</v>
      </c>
      <c r="H1384" s="42">
        <f>_xll.qlCalendarAdvance(Calendar,$H1383,B1384,"f",FALSE)</f>
        <v>49522</v>
      </c>
      <c r="I1384" s="139">
        <f>_xll.qlInterestRateIndexValueDate(Index1M,$H1384)</f>
        <v>49524</v>
      </c>
      <c r="J1384" s="144">
        <f>IFERROR(_xll.qlIndexFixing(Index1M,$H1384,TRUE,_xll.ohTrigger(RecalcTrigger,Trigger1M)),NA())</f>
        <v>1.5797448942217282E-2</v>
      </c>
      <c r="K1384" s="44">
        <f>IFERROR(_xll.qlIndexFixing(Index3M,H1384,TRUE,_xll.ohTrigger(RecalcTrigger,Trigger3M)),NA())</f>
        <v>1.6160786697905875E-2</v>
      </c>
      <c r="L1384" s="44">
        <f>IFERROR(_xll.qlIndexFixing(Index6M,$H1384,TRUE,_xll.ohTrigger(RecalcTrigger,Trigger6M)),NA())</f>
        <v>1.6135477194294787E-2</v>
      </c>
      <c r="M1384" s="145">
        <f>IFERROR(_xll.qlIndexFixing(Index1Y,$H1384,TRUE,_xll.ohTrigger(RecalcTrigger,Trigger1Y)),NA())</f>
        <v>1.6332841766104184E-2</v>
      </c>
      <c r="N1384" s="144">
        <f>IFERROR(_xll.qlIndexFixing(ONIndex1M,I1384,TRUE,_xll.ohTrigger(RecalcTrigger,Trigger1M)),NA())</f>
        <v>1.5802727003126904E-2</v>
      </c>
      <c r="O1384" s="44">
        <f>IFERROR(_xll.qlIndexFixing(ONIndex3M,I1384,TRUE,_xll.ohTrigger(RecalcTrigger,Trigger3M)),NA())</f>
        <v>1.6191071654683142E-2</v>
      </c>
      <c r="P1384" s="44">
        <f>IFERROR(_xll.qlIndexFixing(ONIndex6M,I1384,TRUE,_xll.ohTrigger(RecalcTrigger,Trigger6M)),NA())</f>
        <v>1.6204345469290615E-2</v>
      </c>
      <c r="Q1384" s="145">
        <f>IFERROR(_xll.qlIndexFixing(ONIndex1Y,I1384,TRUE,_xll.ohTrigger(RecalcTrigger,Trigger1Y)),NA())</f>
        <v>1.645883330129827E-2</v>
      </c>
    </row>
    <row r="1385" spans="2:17" x14ac:dyDescent="0.2">
      <c r="B1385" s="39" t="s">
        <v>42</v>
      </c>
      <c r="D1385" s="42">
        <f>_xll.qlCalendarAdvance(Calendar,$D1384,B1385,"f",FALSE)</f>
        <v>49529</v>
      </c>
      <c r="E1385" s="139">
        <f>_xll.qlInterestRateIndexValueDate(IndexON,D1385)</f>
        <v>49529</v>
      </c>
      <c r="F1385" s="155">
        <f>IFERROR(_xll.qlIndexFixing(IndexON,D1385,TRUE,_xll.ohTrigger(RecalcTrigger,TriggerON)),NA())</f>
        <v>1.6015139861229599E-2</v>
      </c>
      <c r="H1385" s="42">
        <f>_xll.qlCalendarAdvance(Calendar,$H1384,B1385,"f",FALSE)</f>
        <v>49529</v>
      </c>
      <c r="I1385" s="139">
        <f>_xll.qlInterestRateIndexValueDate(Index1M,$H1385)</f>
        <v>49531</v>
      </c>
      <c r="J1385" s="144">
        <f>IFERROR(_xll.qlIndexFixing(Index1M,$H1385,TRUE,_xll.ohTrigger(RecalcTrigger,Trigger1M)),NA())</f>
        <v>1.5787470070869981E-2</v>
      </c>
      <c r="K1385" s="44">
        <f>IFERROR(_xll.qlIndexFixing(Index3M,H1385,TRUE,_xll.ohTrigger(RecalcTrigger,Trigger3M)),NA())</f>
        <v>1.6150230098589471E-2</v>
      </c>
      <c r="L1385" s="44">
        <f>IFERROR(_xll.qlIndexFixing(Index6M,$H1385,TRUE,_xll.ohTrigger(RecalcTrigger,Trigger6M)),NA())</f>
        <v>1.6124690259591484E-2</v>
      </c>
      <c r="M1385" s="145">
        <f>IFERROR(_xll.qlIndexFixing(Index1Y,$H1385,TRUE,_xll.ohTrigger(RecalcTrigger,Trigger1Y)),NA())</f>
        <v>1.6322531677764925E-2</v>
      </c>
      <c r="N1385" s="144">
        <f>IFERROR(_xll.qlIndexFixing(ONIndex1M,I1385,TRUE,_xll.ohTrigger(RecalcTrigger,Trigger1M)),NA())</f>
        <v>1.5792752827801237E-2</v>
      </c>
      <c r="O1385" s="44">
        <f>IFERROR(_xll.qlIndexFixing(ONIndex3M,I1385,TRUE,_xll.ohTrigger(RecalcTrigger,Trigger3M)),NA())</f>
        <v>1.6180519565160978E-2</v>
      </c>
      <c r="P1385" s="44">
        <f>IFERROR(_xll.qlIndexFixing(ONIndex6M,I1385,TRUE,_xll.ohTrigger(RecalcTrigger,Trigger6M)),NA())</f>
        <v>1.6193539927789047E-2</v>
      </c>
      <c r="Q1385" s="145">
        <f>IFERROR(_xll.qlIndexFixing(ONIndex1Y,I1385,TRUE,_xll.ohTrigger(RecalcTrigger,Trigger1Y)),NA())</f>
        <v>1.6448650754572469E-2</v>
      </c>
    </row>
    <row r="1386" spans="2:17" x14ac:dyDescent="0.2">
      <c r="B1386" s="39" t="s">
        <v>42</v>
      </c>
      <c r="D1386" s="42">
        <f>_xll.qlCalendarAdvance(Calendar,$D1385,B1386,"f",FALSE)</f>
        <v>49536</v>
      </c>
      <c r="E1386" s="139">
        <f>_xll.qlInterestRateIndexValueDate(IndexON,D1386)</f>
        <v>49536</v>
      </c>
      <c r="F1386" s="155">
        <f>IFERROR(_xll.qlIndexFixing(IndexON,D1386,TRUE,_xll.ohTrigger(RecalcTrigger,TriggerON)),NA())</f>
        <v>1.600523566632539E-2</v>
      </c>
      <c r="H1386" s="42">
        <f>_xll.qlCalendarAdvance(Calendar,$H1385,B1386,"f",FALSE)</f>
        <v>49536</v>
      </c>
      <c r="I1386" s="139">
        <f>_xll.qlInterestRateIndexValueDate(Index1M,$H1386)</f>
        <v>49538</v>
      </c>
      <c r="J1386" s="144">
        <f>IFERROR(_xll.qlIndexFixing(Index1M,$H1386,TRUE,_xll.ohTrigger(RecalcTrigger,Trigger1M)),NA())</f>
        <v>1.5777496790046849E-2</v>
      </c>
      <c r="K1386" s="44">
        <f>IFERROR(_xll.qlIndexFixing(Index3M,H1386,TRUE,_xll.ohTrigger(RecalcTrigger,Trigger3M)),NA())</f>
        <v>1.6139680687177808E-2</v>
      </c>
      <c r="L1386" s="44">
        <f>IFERROR(_xll.qlIndexFixing(Index6M,$H1386,TRUE,_xll.ohTrigger(RecalcTrigger,Trigger6M)),NA())</f>
        <v>1.6113913167969774E-2</v>
      </c>
      <c r="M1386" s="145">
        <f>IFERROR(_xll.qlIndexFixing(Index1Y,$H1386,TRUE,_xll.ohTrigger(RecalcTrigger,Trigger1Y)),NA())</f>
        <v>1.6312225257390782E-2</v>
      </c>
      <c r="N1386" s="144">
        <f>IFERROR(_xll.qlIndexFixing(ONIndex1M,I1386,TRUE,_xll.ohTrigger(RecalcTrigger,Trigger1M)),NA())</f>
        <v>1.5782783781572718E-2</v>
      </c>
      <c r="O1386" s="44">
        <f>IFERROR(_xll.qlIndexFixing(ONIndex3M,I1386,TRUE,_xll.ohTrigger(RecalcTrigger,Trigger3M)),NA())</f>
        <v>1.6169972898580909E-2</v>
      </c>
      <c r="P1386" s="44">
        <f>IFERROR(_xll.qlIndexFixing(ONIndex6M,I1386,TRUE,_xll.ohTrigger(RecalcTrigger,Trigger6M)),NA())</f>
        <v>1.6182740693482245E-2</v>
      </c>
      <c r="Q1386" s="145">
        <f>IFERROR(_xll.qlIndexFixing(ONIndex1Y,I1386,TRUE,_xll.ohTrigger(RecalcTrigger,Trigger1Y)),NA())</f>
        <v>1.6438466172035149E-2</v>
      </c>
    </row>
    <row r="1387" spans="2:17" x14ac:dyDescent="0.2">
      <c r="B1387" s="39" t="s">
        <v>42</v>
      </c>
      <c r="D1387" s="42">
        <f>_xll.qlCalendarAdvance(Calendar,$D1386,B1387,"f",FALSE)</f>
        <v>49543</v>
      </c>
      <c r="E1387" s="139">
        <f>_xll.qlInterestRateIndexValueDate(IndexON,D1387)</f>
        <v>49543</v>
      </c>
      <c r="F1387" s="155">
        <f>IFERROR(_xll.qlIndexFixing(IndexON,D1387,TRUE,_xll.ohTrigger(RecalcTrigger,TriggerON)),NA())</f>
        <v>1.599532843600926E-2</v>
      </c>
      <c r="H1387" s="42">
        <f>_xll.qlCalendarAdvance(Calendar,$H1386,B1387,"f",FALSE)</f>
        <v>49543</v>
      </c>
      <c r="I1387" s="139">
        <f>_xll.qlInterestRateIndexValueDate(Index1M,$H1387)</f>
        <v>49545</v>
      </c>
      <c r="J1387" s="144">
        <f>IFERROR(_xll.qlIndexFixing(Index1M,$H1387,TRUE,_xll.ohTrigger(RecalcTrigger,Trigger1M)),NA())</f>
        <v>1.5767529383773599E-2</v>
      </c>
      <c r="K1387" s="44">
        <f>IFERROR(_xll.qlIndexFixing(Index3M,H1387,TRUE,_xll.ohTrigger(RecalcTrigger,Trigger3M)),NA())</f>
        <v>1.6129138745863872E-2</v>
      </c>
      <c r="L1387" s="44">
        <f>IFERROR(_xll.qlIndexFixing(Index6M,$H1387,TRUE,_xll.ohTrigger(RecalcTrigger,Trigger6M)),NA())</f>
        <v>1.6103146191712606E-2</v>
      </c>
      <c r="M1387" s="145">
        <f>IFERROR(_xll.qlIndexFixing(Index1Y,$H1387,TRUE,_xll.ohTrigger(RecalcTrigger,Trigger1Y)),NA())</f>
        <v>1.6301922725089065E-2</v>
      </c>
      <c r="N1387" s="144">
        <f>IFERROR(_xll.qlIndexFixing(ONIndex1M,I1387,TRUE,_xll.ohTrigger(RecalcTrigger,Trigger1M)),NA())</f>
        <v>1.577282014821435E-2</v>
      </c>
      <c r="O1387" s="44">
        <f>IFERROR(_xll.qlIndexFixing(ONIndex3M,I1387,TRUE,_xll.ohTrigger(RecalcTrigger,Trigger3M)),NA())</f>
        <v>1.615943193607805E-2</v>
      </c>
      <c r="P1387" s="44">
        <f>IFERROR(_xll.qlIndexFixing(ONIndex6M,I1387,TRUE,_xll.ohTrigger(RecalcTrigger,Trigger6M)),NA())</f>
        <v>1.6171948036634021E-2</v>
      </c>
      <c r="Q1387" s="145">
        <f>IFERROR(_xll.qlIndexFixing(ONIndex1Y,I1387,TRUE,_xll.ohTrigger(RecalcTrigger,Trigger1Y)),NA())</f>
        <v>1.6428279770153154E-2</v>
      </c>
    </row>
    <row r="1388" spans="2:17" x14ac:dyDescent="0.2">
      <c r="B1388" s="39" t="s">
        <v>42</v>
      </c>
      <c r="D1388" s="42">
        <f>_xll.qlCalendarAdvance(Calendar,$D1387,B1388,"f",FALSE)</f>
        <v>49550</v>
      </c>
      <c r="E1388" s="139">
        <f>_xll.qlInterestRateIndexValueDate(IndexON,D1388)</f>
        <v>49550</v>
      </c>
      <c r="F1388" s="155">
        <f>IFERROR(_xll.qlIndexFixing(IndexON,D1388,TRUE,_xll.ohTrigger(RecalcTrigger,TriggerON)),NA())</f>
        <v>1.5985418422159725E-2</v>
      </c>
      <c r="H1388" s="42">
        <f>_xll.qlCalendarAdvance(Calendar,$H1387,B1388,"f",FALSE)</f>
        <v>49550</v>
      </c>
      <c r="I1388" s="139">
        <f>_xll.qlInterestRateIndexValueDate(Index1M,$H1388)</f>
        <v>49552</v>
      </c>
      <c r="J1388" s="144">
        <f>IFERROR(_xll.qlIndexFixing(Index1M,$H1388,TRUE,_xll.ohTrigger(RecalcTrigger,Trigger1M)),NA())</f>
        <v>1.5758666842883771E-2</v>
      </c>
      <c r="K1388" s="44">
        <f>IFERROR(_xll.qlIndexFixing(Index3M,H1388,TRUE,_xll.ohTrigger(RecalcTrigger,Trigger3M)),NA())</f>
        <v>1.6119776189308193E-2</v>
      </c>
      <c r="L1388" s="44">
        <f>IFERROR(_xll.qlIndexFixing(Index6M,$H1388,TRUE,_xll.ohTrigger(RecalcTrigger,Trigger6M)),NA())</f>
        <v>1.6093607510832608E-2</v>
      </c>
      <c r="M1388" s="145">
        <f>IFERROR(_xll.qlIndexFixing(Index1Y,$H1388,TRUE,_xll.ohTrigger(RecalcTrigger,Trigger1Y)),NA())</f>
        <v>1.6292722885381028E-2</v>
      </c>
      <c r="N1388" s="144">
        <f>IFERROR(_xll.qlIndexFixing(ONIndex1M,I1388,TRUE,_xll.ohTrigger(RecalcTrigger,Trigger1M)),NA())</f>
        <v>1.5762862211259332E-2</v>
      </c>
      <c r="O1388" s="44">
        <f>IFERROR(_xll.qlIndexFixing(ONIndex3M,I1388,TRUE,_xll.ohTrigger(RecalcTrigger,Trigger3M)),NA())</f>
        <v>1.6148896958707581E-2</v>
      </c>
      <c r="P1388" s="44">
        <f>IFERROR(_xll.qlIndexFixing(ONIndex6M,I1388,TRUE,_xll.ohTrigger(RecalcTrigger,Trigger6M)),NA())</f>
        <v>1.6161162227188441E-2</v>
      </c>
      <c r="Q1388" s="145">
        <f>IFERROR(_xll.qlIndexFixing(ONIndex1Y,I1388,TRUE,_xll.ohTrigger(RecalcTrigger,Trigger1Y)),NA())</f>
        <v>1.6418091765633136E-2</v>
      </c>
    </row>
    <row r="1389" spans="2:17" x14ac:dyDescent="0.2">
      <c r="B1389" s="39" t="s">
        <v>42</v>
      </c>
      <c r="D1389" s="42">
        <f>_xll.qlCalendarAdvance(Calendar,$D1388,B1389,"f",FALSE)</f>
        <v>49557</v>
      </c>
      <c r="E1389" s="139">
        <f>_xll.qlInterestRateIndexValueDate(IndexON,D1389)</f>
        <v>49557</v>
      </c>
      <c r="F1389" s="155">
        <f>IFERROR(_xll.qlIndexFixing(IndexON,D1389,TRUE,_xll.ohTrigger(RecalcTrigger,TriggerON)),NA())</f>
        <v>1.5975505876095752E-2</v>
      </c>
      <c r="H1389" s="42">
        <f>_xll.qlCalendarAdvance(Calendar,$H1388,B1389,"f",FALSE)</f>
        <v>49557</v>
      </c>
      <c r="I1389" s="139">
        <f>_xll.qlInterestRateIndexValueDate(Index1M,$H1389)</f>
        <v>49559</v>
      </c>
      <c r="J1389" s="144">
        <f>IFERROR(_xll.qlIndexFixing(Index1M,$H1389,TRUE,_xll.ohTrigger(RecalcTrigger,Trigger1M)),NA())</f>
        <v>1.5747613330964087E-2</v>
      </c>
      <c r="K1389" s="44">
        <f>IFERROR(_xll.qlIndexFixing(Index3M,H1389,TRUE,_xll.ohTrigger(RecalcTrigger,Trigger3M)),NA())</f>
        <v>1.6109249566947596E-2</v>
      </c>
      <c r="L1389" s="44">
        <f>IFERROR(_xll.qlIndexFixing(Index6M,$H1389,TRUE,_xll.ohTrigger(RecalcTrigger,Trigger6M)),NA())</f>
        <v>1.6082860455040503E-2</v>
      </c>
      <c r="M1389" s="145">
        <f>IFERROR(_xll.qlIndexFixing(Index1Y,$H1389,TRUE,_xll.ohTrigger(RecalcTrigger,Trigger1Y)),NA())</f>
        <v>1.6281330205087936E-2</v>
      </c>
      <c r="N1389" s="144">
        <f>IFERROR(_xll.qlIndexFixing(ONIndex1M,I1389,TRUE,_xll.ohTrigger(RecalcTrigger,Trigger1M)),NA())</f>
        <v>1.5752910254560604E-2</v>
      </c>
      <c r="O1389" s="44">
        <f>IFERROR(_xll.qlIndexFixing(ONIndex3M,I1389,TRUE,_xll.ohTrigger(RecalcTrigger,Trigger3M)),NA())</f>
        <v>1.6138368247524681E-2</v>
      </c>
      <c r="P1389" s="44">
        <f>IFERROR(_xll.qlIndexFixing(ONIndex6M,I1389,TRUE,_xll.ohTrigger(RecalcTrigger,Trigger6M)),NA())</f>
        <v>1.615038353556919E-2</v>
      </c>
      <c r="Q1389" s="145">
        <f>IFERROR(_xll.qlIndexFixing(ONIndex1Y,I1389,TRUE,_xll.ohTrigger(RecalcTrigger,Trigger1Y)),NA())</f>
        <v>1.6407902375021877E-2</v>
      </c>
    </row>
    <row r="1390" spans="2:17" x14ac:dyDescent="0.2">
      <c r="B1390" s="39" t="s">
        <v>42</v>
      </c>
      <c r="D1390" s="42">
        <f>_xll.qlCalendarAdvance(Calendar,$D1389,B1390,"f",FALSE)</f>
        <v>49564</v>
      </c>
      <c r="E1390" s="139">
        <f>_xll.qlInterestRateIndexValueDate(IndexON,D1390)</f>
        <v>49564</v>
      </c>
      <c r="F1390" s="155">
        <f>IFERROR(_xll.qlIndexFixing(IndexON,D1390,TRUE,_xll.ohTrigger(RecalcTrigger,TriggerON)),NA())</f>
        <v>1.5965591049216243E-2</v>
      </c>
      <c r="H1390" s="42">
        <f>_xll.qlCalendarAdvance(Calendar,$H1389,B1390,"f",FALSE)</f>
        <v>49564</v>
      </c>
      <c r="I1390" s="139">
        <f>_xll.qlInterestRateIndexValueDate(Index1M,$H1390)</f>
        <v>49566</v>
      </c>
      <c r="J1390" s="144">
        <f>IFERROR(_xll.qlIndexFixing(Index1M,$H1390,TRUE,_xll.ohTrigger(RecalcTrigger,Trigger1M)),NA())</f>
        <v>1.5737665252474081E-2</v>
      </c>
      <c r="K1390" s="44">
        <f>IFERROR(_xll.qlIndexFixing(Index3M,H1390,TRUE,_xll.ohTrigger(RecalcTrigger,Trigger3M)),NA())</f>
        <v>1.6098731198750944E-2</v>
      </c>
      <c r="L1390" s="44">
        <f>IFERROR(_xll.qlIndexFixing(Index6M,$H1390,TRUE,_xll.ohTrigger(RecalcTrigger,Trigger6M)),NA())</f>
        <v>1.607212427068138E-2</v>
      </c>
      <c r="M1390" s="145">
        <f>IFERROR(_xll.qlIndexFixing(Index1Y,$H1390,TRUE,_xll.ohTrigger(RecalcTrigger,Trigger1Y)),NA())</f>
        <v>1.6271040657557842E-2</v>
      </c>
      <c r="N1390" s="144">
        <f>IFERROR(_xll.qlIndexFixing(ONIndex1M,I1390,TRUE,_xll.ohTrigger(RecalcTrigger,Trigger1M)),NA())</f>
        <v>1.5742964561571426E-2</v>
      </c>
      <c r="O1390" s="44">
        <f>IFERROR(_xll.qlIndexFixing(ONIndex3M,I1390,TRUE,_xll.ohTrigger(RecalcTrigger,Trigger3M)),NA())</f>
        <v>1.6127846083664465E-2</v>
      </c>
      <c r="P1390" s="44">
        <f>IFERROR(_xll.qlIndexFixing(ONIndex6M,I1390,TRUE,_xll.ohTrigger(RecalcTrigger,Trigger6M)),NA())</f>
        <v>1.6139612232040079E-2</v>
      </c>
      <c r="Q1390" s="145">
        <f>IFERROR(_xll.qlIndexFixing(ONIndex1Y,I1390,TRUE,_xll.ohTrigger(RecalcTrigger,Trigger1Y)),NA())</f>
        <v>1.6397711814946092E-2</v>
      </c>
    </row>
    <row r="1391" spans="2:17" x14ac:dyDescent="0.2">
      <c r="B1391" s="39" t="s">
        <v>42</v>
      </c>
      <c r="D1391" s="42">
        <f>_xll.qlCalendarAdvance(Calendar,$D1390,B1391,"f",FALSE)</f>
        <v>49571</v>
      </c>
      <c r="E1391" s="139">
        <f>_xll.qlInterestRateIndexValueDate(IndexON,D1391)</f>
        <v>49571</v>
      </c>
      <c r="F1391" s="155">
        <f>IFERROR(_xll.qlIndexFixing(IndexON,D1391,TRUE,_xll.ohTrigger(RecalcTrigger,TriggerON)),NA())</f>
        <v>1.5955674193159908E-2</v>
      </c>
      <c r="H1391" s="42">
        <f>_xll.qlCalendarAdvance(Calendar,$H1390,B1391,"f",FALSE)</f>
        <v>49571</v>
      </c>
      <c r="I1391" s="139">
        <f>_xll.qlInterestRateIndexValueDate(Index1M,$H1391)</f>
        <v>49573</v>
      </c>
      <c r="J1391" s="144">
        <f>IFERROR(_xll.qlIndexFixing(Index1M,$H1391,TRUE,_xll.ohTrigger(RecalcTrigger,Trigger1M)),NA())</f>
        <v>1.5727724184621306E-2</v>
      </c>
      <c r="K1391" s="44">
        <f>IFERROR(_xll.qlIndexFixing(Index3M,H1391,TRUE,_xll.ohTrigger(RecalcTrigger,Trigger3M)),NA())</f>
        <v>1.6088221366864414E-2</v>
      </c>
      <c r="L1391" s="44">
        <f>IFERROR(_xll.qlIndexFixing(Index6M,$H1391,TRUE,_xll.ohTrigger(RecalcTrigger,Trigger6M)),NA())</f>
        <v>1.6061399229982759E-2</v>
      </c>
      <c r="M1391" s="145">
        <f>IFERROR(_xll.qlIndexFixing(Index1Y,$H1391,TRUE,_xll.ohTrigger(RecalcTrigger,Trigger1Y)),NA())</f>
        <v>1.626075587843968E-2</v>
      </c>
      <c r="N1391" s="144">
        <f>IFERROR(_xll.qlIndexFixing(ONIndex1M,I1391,TRUE,_xll.ohTrigger(RecalcTrigger,Trigger1M)),NA())</f>
        <v>1.5733025416224677E-2</v>
      </c>
      <c r="O1391" s="44">
        <f>IFERROR(_xll.qlIndexFixing(ONIndex3M,I1391,TRUE,_xll.ohTrigger(RecalcTrigger,Trigger3M)),NA())</f>
        <v>1.6117330748102177E-2</v>
      </c>
      <c r="P1391" s="44">
        <f>IFERROR(_xll.qlIndexFixing(ONIndex6M,I1391,TRUE,_xll.ohTrigger(RecalcTrigger,Trigger6M)),NA())</f>
        <v>1.6128848586705047E-2</v>
      </c>
      <c r="Q1391" s="145">
        <f>IFERROR(_xll.qlIndexFixing(ONIndex1Y,I1391,TRUE,_xll.ohTrigger(RecalcTrigger,Trigger1Y)),NA())</f>
        <v>1.6387520302192371E-2</v>
      </c>
    </row>
    <row r="1392" spans="2:17" x14ac:dyDescent="0.2">
      <c r="B1392" s="39" t="s">
        <v>42</v>
      </c>
      <c r="D1392" s="42">
        <f>_xll.qlCalendarAdvance(Calendar,$D1391,B1392,"f",FALSE)</f>
        <v>49578</v>
      </c>
      <c r="E1392" s="139">
        <f>_xll.qlInterestRateIndexValueDate(IndexON,D1392)</f>
        <v>49578</v>
      </c>
      <c r="F1392" s="155">
        <f>IFERROR(_xll.qlIndexFixing(IndexON,D1392,TRUE,_xll.ohTrigger(RecalcTrigger,TriggerON)),NA())</f>
        <v>1.5945755559245711E-2</v>
      </c>
      <c r="H1392" s="42">
        <f>_xll.qlCalendarAdvance(Calendar,$H1391,B1392,"f",FALSE)</f>
        <v>49578</v>
      </c>
      <c r="I1392" s="139">
        <f>_xll.qlInterestRateIndexValueDate(Index1M,$H1392)</f>
        <v>49580</v>
      </c>
      <c r="J1392" s="144">
        <f>IFERROR(_xll.qlIndexFixing(Index1M,$H1392,TRUE,_xll.ohTrigger(RecalcTrigger,Trigger1M)),NA())</f>
        <v>1.5717058575286786E-2</v>
      </c>
      <c r="K1392" s="44">
        <f>IFERROR(_xll.qlIndexFixing(Index3M,H1392,TRUE,_xll.ohTrigger(RecalcTrigger,Trigger3M)),NA())</f>
        <v>1.6076550967260655E-2</v>
      </c>
      <c r="L1392" s="44">
        <f>IFERROR(_xll.qlIndexFixing(Index6M,$H1392,TRUE,_xll.ohTrigger(RecalcTrigger,Trigger6M)),NA())</f>
        <v>1.6049472570380929E-2</v>
      </c>
      <c r="M1392" s="145">
        <f>IFERROR(_xll.qlIndexFixing(Index1Y,$H1392,TRUE,_xll.ohTrigger(RecalcTrigger,Trigger1Y)),NA())</f>
        <v>1.6250109951609359E-2</v>
      </c>
      <c r="N1392" s="144">
        <f>IFERROR(_xll.qlIndexFixing(ONIndex1M,I1392,TRUE,_xll.ohTrigger(RecalcTrigger,Trigger1M)),NA())</f>
        <v>1.5723093101813745E-2</v>
      </c>
      <c r="O1392" s="44">
        <f>IFERROR(_xll.qlIndexFixing(ONIndex3M,I1392,TRUE,_xll.ohTrigger(RecalcTrigger,Trigger3M)),NA())</f>
        <v>1.610682252197293E-2</v>
      </c>
      <c r="P1392" s="44">
        <f>IFERROR(_xll.qlIndexFixing(ONIndex6M,I1392,TRUE,_xll.ohTrigger(RecalcTrigger,Trigger6M)),NA())</f>
        <v>1.6118092869747969E-2</v>
      </c>
      <c r="Q1392" s="145">
        <f>IFERROR(_xll.qlIndexFixing(ONIndex1Y,I1392,TRUE,_xll.ohTrigger(RecalcTrigger,Trigger1Y)),NA())</f>
        <v>1.6377328053147622E-2</v>
      </c>
    </row>
    <row r="1393" spans="2:17" x14ac:dyDescent="0.2">
      <c r="B1393" s="39" t="s">
        <v>42</v>
      </c>
      <c r="D1393" s="42">
        <f>_xll.qlCalendarAdvance(Calendar,$D1392,B1393,"f",FALSE)</f>
        <v>49585</v>
      </c>
      <c r="E1393" s="139">
        <f>_xll.qlInterestRateIndexValueDate(IndexON,D1393)</f>
        <v>49585</v>
      </c>
      <c r="F1393" s="155">
        <f>IFERROR(_xll.qlIndexFixing(IndexON,D1393,TRUE,_xll.ohTrigger(RecalcTrigger,TriggerON)),NA())</f>
        <v>1.5935835399112364E-2</v>
      </c>
      <c r="H1393" s="42">
        <f>_xll.qlCalendarAdvance(Calendar,$H1392,B1393,"f",FALSE)</f>
        <v>49585</v>
      </c>
      <c r="I1393" s="139">
        <f>_xll.qlInterestRateIndexValueDate(Index1M,$H1393)</f>
        <v>49587</v>
      </c>
      <c r="J1393" s="144">
        <f>IFERROR(_xll.qlIndexFixing(Index1M,$H1393,TRUE,_xll.ohTrigger(RecalcTrigger,Trigger1M)),NA())</f>
        <v>1.5707864216907071E-2</v>
      </c>
      <c r="K1393" s="44">
        <f>IFERROR(_xll.qlIndexFixing(Index3M,H1393,TRUE,_xll.ohTrigger(RecalcTrigger,Trigger3M)),NA())</f>
        <v>1.6066059772393764E-2</v>
      </c>
      <c r="L1393" s="44">
        <f>IFERROR(_xll.qlIndexFixing(Index6M,$H1393,TRUE,_xll.ohTrigger(RecalcTrigger,Trigger6M)),NA())</f>
        <v>1.603877200392121E-2</v>
      </c>
      <c r="M1393" s="145">
        <f>IFERROR(_xll.qlIndexFixing(Index1Y,$H1393,TRUE,_xll.ohTrigger(RecalcTrigger,Trigger1Y)),NA())</f>
        <v>1.6240201505678033E-2</v>
      </c>
      <c r="N1393" s="144">
        <f>IFERROR(_xll.qlIndexFixing(ONIndex1M,I1393,TRUE,_xll.ohTrigger(RecalcTrigger,Trigger1M)),NA())</f>
        <v>1.5713167902351444E-2</v>
      </c>
      <c r="O1393" s="44">
        <f>IFERROR(_xll.qlIndexFixing(ONIndex3M,I1393,TRUE,_xll.ohTrigger(RecalcTrigger,Trigger3M)),NA())</f>
        <v>1.6096321686331905E-2</v>
      </c>
      <c r="P1393" s="44">
        <f>IFERROR(_xll.qlIndexFixing(ONIndex6M,I1393,TRUE,_xll.ohTrigger(RecalcTrigger,Trigger6M)),NA())</f>
        <v>1.6107345351592528E-2</v>
      </c>
      <c r="Q1393" s="145">
        <f>IFERROR(_xll.qlIndexFixing(ONIndex1Y,I1393,TRUE,_xll.ohTrigger(RecalcTrigger,Trigger1Y)),NA())</f>
        <v>1.6367135284678369E-2</v>
      </c>
    </row>
    <row r="1394" spans="2:17" x14ac:dyDescent="0.2">
      <c r="B1394" s="39" t="s">
        <v>42</v>
      </c>
      <c r="D1394" s="42">
        <f>_xll.qlCalendarAdvance(Calendar,$D1393,B1394,"f",FALSE)</f>
        <v>49592</v>
      </c>
      <c r="E1394" s="139">
        <f>_xll.qlInterestRateIndexValueDate(IndexON,D1394)</f>
        <v>49592</v>
      </c>
      <c r="F1394" s="155">
        <f>IFERROR(_xll.qlIndexFixing(IndexON,D1394,TRUE,_xll.ohTrigger(RecalcTrigger,TriggerON)),NA())</f>
        <v>1.5925913964318639E-2</v>
      </c>
      <c r="H1394" s="42">
        <f>_xll.qlCalendarAdvance(Calendar,$H1393,B1394,"f",FALSE)</f>
        <v>49592</v>
      </c>
      <c r="I1394" s="139">
        <f>_xll.qlInterestRateIndexValueDate(Index1M,$H1394)</f>
        <v>49594</v>
      </c>
      <c r="J1394" s="144">
        <f>IFERROR(_xll.qlIndexFixing(Index1M,$H1394,TRUE,_xll.ohTrigger(RecalcTrigger,Trigger1M)),NA())</f>
        <v>1.5697945885086707E-2</v>
      </c>
      <c r="K1394" s="44">
        <f>IFERROR(_xll.qlIndexFixing(Index3M,H1394,TRUE,_xll.ohTrigger(RecalcTrigger,Trigger3M)),NA())</f>
        <v>1.6055578022883713E-2</v>
      </c>
      <c r="L1394" s="44">
        <f>IFERROR(_xll.qlIndexFixing(Index6M,$H1394,TRUE,_xll.ohTrigger(RecalcTrigger,Trigger6M)),NA())</f>
        <v>1.6027680125173846E-2</v>
      </c>
      <c r="M1394" s="145">
        <f>IFERROR(_xll.qlIndexFixing(Index1Y,$H1394,TRUE,_xll.ohTrigger(RecalcTrigger,Trigger1Y)),NA())</f>
        <v>1.6229932352132423E-2</v>
      </c>
      <c r="N1394" s="144">
        <f>IFERROR(_xll.qlIndexFixing(ONIndex1M,I1394,TRUE,_xll.ohTrigger(RecalcTrigger,Trigger1M)),NA())</f>
        <v>1.5703250101291033E-2</v>
      </c>
      <c r="O1394" s="44">
        <f>IFERROR(_xll.qlIndexFixing(ONIndex3M,I1394,TRUE,_xll.ohTrigger(RecalcTrigger,Trigger3M)),NA())</f>
        <v>1.6085828522314216E-2</v>
      </c>
      <c r="P1394" s="44">
        <f>IFERROR(_xll.qlIndexFixing(ONIndex6M,I1394,TRUE,_xll.ohTrigger(RecalcTrigger,Trigger6M)),NA())</f>
        <v>1.6096606302262728E-2</v>
      </c>
      <c r="Q1394" s="145">
        <f>IFERROR(_xll.qlIndexFixing(ONIndex1Y,I1394,TRUE,_xll.ohTrigger(RecalcTrigger,Trigger1Y)),NA())</f>
        <v>1.6356942213251457E-2</v>
      </c>
    </row>
    <row r="1395" spans="2:17" x14ac:dyDescent="0.2">
      <c r="B1395" s="39" t="s">
        <v>42</v>
      </c>
      <c r="D1395" s="42">
        <f>_xll.qlCalendarAdvance(Calendar,$D1394,B1395,"f",FALSE)</f>
        <v>49599</v>
      </c>
      <c r="E1395" s="139">
        <f>_xll.qlInterestRateIndexValueDate(IndexON,D1395)</f>
        <v>49599</v>
      </c>
      <c r="F1395" s="155">
        <f>IFERROR(_xll.qlIndexFixing(IndexON,D1395,TRUE,_xll.ohTrigger(RecalcTrigger,TriggerON)),NA())</f>
        <v>1.5915991506183502E-2</v>
      </c>
      <c r="H1395" s="42">
        <f>_xll.qlCalendarAdvance(Calendar,$H1394,B1395,"f",FALSE)</f>
        <v>49599</v>
      </c>
      <c r="I1395" s="139">
        <f>_xll.qlInterestRateIndexValueDate(Index1M,$H1395)</f>
        <v>49601</v>
      </c>
      <c r="J1395" s="144">
        <f>IFERROR(_xll.qlIndexFixing(Index1M,$H1395,TRUE,_xll.ohTrigger(RecalcTrigger,Trigger1M)),NA())</f>
        <v>1.5688035699972881E-2</v>
      </c>
      <c r="K1395" s="44">
        <f>IFERROR(_xll.qlIndexFixing(Index3M,H1395,TRUE,_xll.ohTrigger(RecalcTrigger,Trigger3M)),NA())</f>
        <v>1.604510600089798E-2</v>
      </c>
      <c r="L1395" s="44">
        <f>IFERROR(_xll.qlIndexFixing(Index6M,$H1395,TRUE,_xll.ohTrigger(RecalcTrigger,Trigger6M)),NA())</f>
        <v>1.6017407206778966E-2</v>
      </c>
      <c r="M1395" s="145">
        <f>IFERROR(_xll.qlIndexFixing(Index1Y,$H1395,TRUE,_xll.ohTrigger(RecalcTrigger,Trigger1Y)),NA())</f>
        <v>1.6219668847193194E-2</v>
      </c>
      <c r="N1395" s="144">
        <f>IFERROR(_xll.qlIndexFixing(ONIndex1M,I1395,TRUE,_xll.ohTrigger(RecalcTrigger,Trigger1M)),NA())</f>
        <v>1.5693339982405519E-2</v>
      </c>
      <c r="O1395" s="44">
        <f>IFERROR(_xll.qlIndexFixing(ONIndex3M,I1395,TRUE,_xll.ohTrigger(RecalcTrigger,Trigger3M)),NA())</f>
        <v>1.6075343310975043E-2</v>
      </c>
      <c r="P1395" s="44">
        <f>IFERROR(_xll.qlIndexFixing(ONIndex6M,I1395,TRUE,_xll.ohTrigger(RecalcTrigger,Trigger6M)),NA())</f>
        <v>1.608587599202238E-2</v>
      </c>
      <c r="Q1395" s="145">
        <f>IFERROR(_xll.qlIndexFixing(ONIndex1Y,I1395,TRUE,_xll.ohTrigger(RecalcTrigger,Trigger1Y)),NA())</f>
        <v>1.6346749055493603E-2</v>
      </c>
    </row>
    <row r="1396" spans="2:17" x14ac:dyDescent="0.2">
      <c r="B1396" s="39" t="s">
        <v>42</v>
      </c>
      <c r="D1396" s="42">
        <f>_xll.qlCalendarAdvance(Calendar,$D1395,B1396,"f",FALSE)</f>
        <v>49606</v>
      </c>
      <c r="E1396" s="139">
        <f>_xll.qlInterestRateIndexValueDate(IndexON,D1396)</f>
        <v>49606</v>
      </c>
      <c r="F1396" s="155">
        <f>IFERROR(_xll.qlIndexFixing(IndexON,D1396,TRUE,_xll.ohTrigger(RecalcTrigger,TriggerON)),NA())</f>
        <v>1.5906068276185792E-2</v>
      </c>
      <c r="H1396" s="42">
        <f>_xll.qlCalendarAdvance(Calendar,$H1395,B1396,"f",FALSE)</f>
        <v>49606</v>
      </c>
      <c r="I1396" s="139">
        <f>_xll.qlInterestRateIndexValueDate(Index1M,$H1396)</f>
        <v>49608</v>
      </c>
      <c r="J1396" s="144">
        <f>IFERROR(_xll.qlIndexFixing(Index1M,$H1396,TRUE,_xll.ohTrigger(RecalcTrigger,Trigger1M)),NA())</f>
        <v>1.5678133945588715E-2</v>
      </c>
      <c r="K1396" s="44">
        <f>IFERROR(_xll.qlIndexFixing(Index3M,H1396,TRUE,_xll.ohTrigger(RecalcTrigger,Trigger3M)),NA())</f>
        <v>1.6034643988601494E-2</v>
      </c>
      <c r="L1396" s="44">
        <f>IFERROR(_xll.qlIndexFixing(Index6M,$H1396,TRUE,_xll.ohTrigger(RecalcTrigger,Trigger6M)),NA())</f>
        <v>1.6006743520564699E-2</v>
      </c>
      <c r="M1396" s="145">
        <f>IFERROR(_xll.qlIndexFixing(Index1Y,$H1396,TRUE,_xll.ohTrigger(RecalcTrigger,Trigger1Y)),NA())</f>
        <v>1.6209411210887061E-2</v>
      </c>
      <c r="N1396" s="144">
        <f>IFERROR(_xll.qlIndexFixing(ONIndex1M,I1396,TRUE,_xll.ohTrigger(RecalcTrigger,Trigger1M)),NA())</f>
        <v>1.5683437829308033E-2</v>
      </c>
      <c r="O1396" s="44">
        <f>IFERROR(_xll.qlIndexFixing(ONIndex3M,I1396,TRUE,_xll.ohTrigger(RecalcTrigger,Trigger3M)),NA())</f>
        <v>1.6064866333449501E-2</v>
      </c>
      <c r="P1396" s="44">
        <f>IFERROR(_xll.qlIndexFixing(ONIndex6M,I1396,TRUE,_xll.ohTrigger(RecalcTrigger,Trigger6M)),NA())</f>
        <v>1.6075154691135296E-2</v>
      </c>
      <c r="Q1396" s="145">
        <f>IFERROR(_xll.qlIndexFixing(ONIndex1Y,I1396,TRUE,_xll.ohTrigger(RecalcTrigger,Trigger1Y)),NA())</f>
        <v>1.6336556028031524E-2</v>
      </c>
    </row>
    <row r="1397" spans="2:17" x14ac:dyDescent="0.2">
      <c r="B1397" s="39" t="s">
        <v>42</v>
      </c>
      <c r="D1397" s="42">
        <f>_xll.qlCalendarAdvance(Calendar,$D1396,B1397,"f",FALSE)</f>
        <v>49613</v>
      </c>
      <c r="E1397" s="139">
        <f>_xll.qlInterestRateIndexValueDate(IndexON,D1397)</f>
        <v>49613</v>
      </c>
      <c r="F1397" s="155">
        <f>IFERROR(_xll.qlIndexFixing(IndexON,D1397,TRUE,_xll.ohTrigger(RecalcTrigger,TriggerON)),NA())</f>
        <v>1.5896144526044154E-2</v>
      </c>
      <c r="H1397" s="42">
        <f>_xll.qlCalendarAdvance(Calendar,$H1396,B1397,"f",FALSE)</f>
        <v>49613</v>
      </c>
      <c r="I1397" s="139">
        <f>_xll.qlInterestRateIndexValueDate(Index1M,$H1397)</f>
        <v>49615</v>
      </c>
      <c r="J1397" s="144">
        <f>IFERROR(_xll.qlIndexFixing(Index1M,$H1397,TRUE,_xll.ohTrigger(RecalcTrigger,Trigger1M)),NA())</f>
        <v>1.5668240905947026E-2</v>
      </c>
      <c r="K1397" s="44">
        <f>IFERROR(_xll.qlIndexFixing(Index3M,H1397,TRUE,_xll.ohTrigger(RecalcTrigger,Trigger3M)),NA())</f>
        <v>1.6024192268156635E-2</v>
      </c>
      <c r="L1397" s="44">
        <f>IFERROR(_xll.qlIndexFixing(Index6M,$H1397,TRUE,_xll.ohTrigger(RecalcTrigger,Trigger6M)),NA())</f>
        <v>1.5997298246666704E-2</v>
      </c>
      <c r="M1397" s="145">
        <f>IFERROR(_xll.qlIndexFixing(Index1Y,$H1397,TRUE,_xll.ohTrigger(RecalcTrigger,Trigger1Y)),NA())</f>
        <v>1.6199159663230732E-2</v>
      </c>
      <c r="N1397" s="144">
        <f>IFERROR(_xll.qlIndexFixing(ONIndex1M,I1397,TRUE,_xll.ohTrigger(RecalcTrigger,Trigger1M)),NA())</f>
        <v>1.5673543925691646E-2</v>
      </c>
      <c r="O1397" s="44">
        <f>IFERROR(_xll.qlIndexFixing(ONIndex3M,I1397,TRUE,_xll.ohTrigger(RecalcTrigger,Trigger3M)),NA())</f>
        <v>1.6054397870712833E-2</v>
      </c>
      <c r="P1397" s="44">
        <f>IFERROR(_xll.qlIndexFixing(ONIndex6M,I1397,TRUE,_xll.ohTrigger(RecalcTrigger,Trigger6M)),NA())</f>
        <v>1.6064442669705414E-2</v>
      </c>
      <c r="Q1397" s="145">
        <f>IFERROR(_xll.qlIndexFixing(ONIndex1Y,I1397,TRUE,_xll.ohTrigger(RecalcTrigger,Trigger1Y)),NA())</f>
        <v>1.6326363347651807E-2</v>
      </c>
    </row>
    <row r="1398" spans="2:17" x14ac:dyDescent="0.2">
      <c r="B1398" s="39" t="s">
        <v>42</v>
      </c>
      <c r="D1398" s="42">
        <f>_xll.qlCalendarAdvance(Calendar,$D1397,B1398,"f",FALSE)</f>
        <v>49620</v>
      </c>
      <c r="E1398" s="139">
        <f>_xll.qlInterestRateIndexValueDate(IndexON,D1398)</f>
        <v>49620</v>
      </c>
      <c r="F1398" s="155">
        <f>IFERROR(_xll.qlIndexFixing(IndexON,D1398,TRUE,_xll.ohTrigger(RecalcTrigger,TriggerON)),NA())</f>
        <v>1.5886220507077553E-2</v>
      </c>
      <c r="H1398" s="42">
        <f>_xll.qlCalendarAdvance(Calendar,$H1397,B1398,"f",FALSE)</f>
        <v>49620</v>
      </c>
      <c r="I1398" s="139">
        <f>_xll.qlInterestRateIndexValueDate(Index1M,$H1398)</f>
        <v>49622</v>
      </c>
      <c r="J1398" s="144">
        <f>IFERROR(_xll.qlIndexFixing(Index1M,$H1398,TRUE,_xll.ohTrigger(RecalcTrigger,Trigger1M)),NA())</f>
        <v>1.5658356865063207E-2</v>
      </c>
      <c r="K1398" s="44">
        <f>IFERROR(_xll.qlIndexFixing(Index3M,H1398,TRUE,_xll.ohTrigger(RecalcTrigger,Trigger3M)),NA())</f>
        <v>1.6013751121721528E-2</v>
      </c>
      <c r="L1398" s="44">
        <f>IFERROR(_xll.qlIndexFixing(Index6M,$H1398,TRUE,_xll.ohTrigger(RecalcTrigger,Trigger6M)),NA())</f>
        <v>1.5986658833477562E-2</v>
      </c>
      <c r="M1398" s="145">
        <f>IFERROR(_xll.qlIndexFixing(Index1Y,$H1398,TRUE,_xll.ohTrigger(RecalcTrigger,Trigger1Y)),NA())</f>
        <v>1.6188914424233501E-2</v>
      </c>
      <c r="N1398" s="144">
        <f>IFERROR(_xll.qlIndexFixing(ONIndex1M,I1398,TRUE,_xll.ohTrigger(RecalcTrigger,Trigger1M)),NA())</f>
        <v>1.5663658555169491E-2</v>
      </c>
      <c r="O1398" s="44">
        <f>IFERROR(_xll.qlIndexFixing(ONIndex3M,I1398,TRUE,_xll.ohTrigger(RecalcTrigger,Trigger3M)),NA())</f>
        <v>1.6043938203820218E-2</v>
      </c>
      <c r="P1398" s="44">
        <f>IFERROR(_xll.qlIndexFixing(ONIndex6M,I1398,TRUE,_xll.ohTrigger(RecalcTrigger,Trigger6M)),NA())</f>
        <v>1.6053740198156419E-2</v>
      </c>
      <c r="Q1398" s="145">
        <f>IFERROR(_xll.qlIndexFixing(ONIndex1Y,I1398,TRUE,_xll.ohTrigger(RecalcTrigger,Trigger1Y)),NA())</f>
        <v>1.6316171230901233E-2</v>
      </c>
    </row>
    <row r="1399" spans="2:17" x14ac:dyDescent="0.2">
      <c r="B1399" s="39" t="s">
        <v>42</v>
      </c>
      <c r="D1399" s="42">
        <f>_xll.qlCalendarAdvance(Calendar,$D1398,B1399,"f",FALSE)</f>
        <v>49627</v>
      </c>
      <c r="E1399" s="139">
        <f>_xll.qlInterestRateIndexValueDate(IndexON,D1399)</f>
        <v>49627</v>
      </c>
      <c r="F1399" s="155">
        <f>IFERROR(_xll.qlIndexFixing(IndexON,D1399,TRUE,_xll.ohTrigger(RecalcTrigger,TriggerON)),NA())</f>
        <v>1.5876296470764828E-2</v>
      </c>
      <c r="H1399" s="42">
        <f>_xll.qlCalendarAdvance(Calendar,$H1398,B1399,"f",FALSE)</f>
        <v>49627</v>
      </c>
      <c r="I1399" s="139">
        <f>_xll.qlInterestRateIndexValueDate(Index1M,$H1399)</f>
        <v>49629</v>
      </c>
      <c r="J1399" s="144">
        <f>IFERROR(_xll.qlIndexFixing(Index1M,$H1399,TRUE,_xll.ohTrigger(RecalcTrigger,Trigger1M)),NA())</f>
        <v>1.5648482106947487E-2</v>
      </c>
      <c r="K1399" s="44">
        <f>IFERROR(_xll.qlIndexFixing(Index3M,H1399,TRUE,_xll.ohTrigger(RecalcTrigger,Trigger3M)),NA())</f>
        <v>1.6003320831452599E-2</v>
      </c>
      <c r="L1399" s="44">
        <f>IFERROR(_xll.qlIndexFixing(Index6M,$H1399,TRUE,_xll.ohTrigger(RecalcTrigger,Trigger6M)),NA())</f>
        <v>1.5976032741563052E-2</v>
      </c>
      <c r="M1399" s="145">
        <f>IFERROR(_xll.qlIndexFixing(Index1Y,$H1399,TRUE,_xll.ohTrigger(RecalcTrigger,Trigger1Y)),NA())</f>
        <v>1.6178675713893777E-2</v>
      </c>
      <c r="N1399" s="144">
        <f>IFERROR(_xll.qlIndexFixing(ONIndex1M,I1399,TRUE,_xll.ohTrigger(RecalcTrigger,Trigger1M)),NA())</f>
        <v>1.5653782001514571E-2</v>
      </c>
      <c r="O1399" s="44">
        <f>IFERROR(_xll.qlIndexFixing(ONIndex3M,I1399,TRUE,_xll.ohTrigger(RecalcTrigger,Trigger3M)),NA())</f>
        <v>1.6033487613986708E-2</v>
      </c>
      <c r="P1399" s="44">
        <f>IFERROR(_xll.qlIndexFixing(ONIndex6M,I1399,TRUE,_xll.ohTrigger(RecalcTrigger,Trigger6M)),NA())</f>
        <v>1.6043047546512312E-2</v>
      </c>
      <c r="Q1399" s="145">
        <f>IFERROR(_xll.qlIndexFixing(ONIndex1Y,I1399,TRUE,_xll.ohTrigger(RecalcTrigger,Trigger1Y)),NA())</f>
        <v>1.6305979894326583E-2</v>
      </c>
    </row>
    <row r="1400" spans="2:17" x14ac:dyDescent="0.2">
      <c r="B1400" s="39" t="s">
        <v>42</v>
      </c>
      <c r="D1400" s="42">
        <f>_xll.qlCalendarAdvance(Calendar,$D1399,B1400,"f",FALSE)</f>
        <v>49634</v>
      </c>
      <c r="E1400" s="139">
        <f>_xll.qlInterestRateIndexValueDate(IndexON,D1400)</f>
        <v>49634</v>
      </c>
      <c r="F1400" s="155">
        <f>IFERROR(_xll.qlIndexFixing(IndexON,D1400,TRUE,_xll.ohTrigger(RecalcTrigger,TriggerON)),NA())</f>
        <v>1.5866372668664752E-2</v>
      </c>
      <c r="H1400" s="42">
        <f>_xll.qlCalendarAdvance(Calendar,$H1399,B1400,"f",FALSE)</f>
        <v>49634</v>
      </c>
      <c r="I1400" s="139">
        <f>_xll.qlInterestRateIndexValueDate(Index1M,$H1400)</f>
        <v>49636</v>
      </c>
      <c r="J1400" s="144">
        <f>IFERROR(_xll.qlIndexFixing(Index1M,$H1400,TRUE,_xll.ohTrigger(RecalcTrigger,Trigger1M)),NA())</f>
        <v>1.5638616915617843E-2</v>
      </c>
      <c r="K1400" s="44">
        <f>IFERROR(_xll.qlIndexFixing(Index3M,H1400,TRUE,_xll.ohTrigger(RecalcTrigger,Trigger3M)),NA())</f>
        <v>1.5992901679502024E-2</v>
      </c>
      <c r="L1400" s="44">
        <f>IFERROR(_xll.qlIndexFixing(Index6M,$H1400,TRUE,_xll.ohTrigger(RecalcTrigger,Trigger6M)),NA())</f>
        <v>1.596542024310018E-2</v>
      </c>
      <c r="M1400" s="145">
        <f>IFERROR(_xll.qlIndexFixing(Index1Y,$H1400,TRUE,_xll.ohTrigger(RecalcTrigger,Trigger1Y)),NA())</f>
        <v>1.616844375220278E-2</v>
      </c>
      <c r="N1400" s="144">
        <f>IFERROR(_xll.qlIndexFixing(ONIndex1M,I1400,TRUE,_xll.ohTrigger(RecalcTrigger,Trigger1M)),NA())</f>
        <v>1.5643914548260085E-2</v>
      </c>
      <c r="O1400" s="44">
        <f>IFERROR(_xll.qlIndexFixing(ONIndex3M,I1400,TRUE,_xll.ohTrigger(RecalcTrigger,Trigger3M)),NA())</f>
        <v>1.6023046382187545E-2</v>
      </c>
      <c r="P1400" s="44">
        <f>IFERROR(_xll.qlIndexFixing(ONIndex6M,I1400,TRUE,_xll.ohTrigger(RecalcTrigger,Trigger6M)),NA())</f>
        <v>1.6032364985196779E-2</v>
      </c>
      <c r="Q1400" s="145">
        <f>IFERROR(_xll.qlIndexFixing(ONIndex1Y,I1400,TRUE,_xll.ohTrigger(RecalcTrigger,Trigger1Y)),NA())</f>
        <v>1.6295789554714446E-2</v>
      </c>
    </row>
    <row r="1401" spans="2:17" x14ac:dyDescent="0.2">
      <c r="B1401" s="39" t="s">
        <v>42</v>
      </c>
      <c r="D1401" s="42">
        <f>_xll.qlCalendarAdvance(Calendar,$D1400,B1401,"f",FALSE)</f>
        <v>49641</v>
      </c>
      <c r="E1401" s="139">
        <f>_xll.qlInterestRateIndexValueDate(IndexON,D1401)</f>
        <v>49641</v>
      </c>
      <c r="F1401" s="155">
        <f>IFERROR(_xll.qlIndexFixing(IndexON,D1401,TRUE,_xll.ohTrigger(RecalcTrigger,TriggerON)),NA())</f>
        <v>1.5856449352256163E-2</v>
      </c>
      <c r="H1401" s="42">
        <f>_xll.qlCalendarAdvance(Calendar,$H1400,B1401,"f",FALSE)</f>
        <v>49641</v>
      </c>
      <c r="I1401" s="139">
        <f>_xll.qlInterestRateIndexValueDate(Index1M,$H1401)</f>
        <v>49643</v>
      </c>
      <c r="J1401" s="144">
        <f>IFERROR(_xll.qlIndexFixing(Index1M,$H1401,TRUE,_xll.ohTrigger(RecalcTrigger,Trigger1M)),NA())</f>
        <v>1.5628761575079347E-2</v>
      </c>
      <c r="K1401" s="44">
        <f>IFERROR(_xll.qlIndexFixing(Index3M,H1401,TRUE,_xll.ohTrigger(RecalcTrigger,Trigger3M)),NA())</f>
        <v>1.598365461475542E-2</v>
      </c>
      <c r="L1401" s="44">
        <f>IFERROR(_xll.qlIndexFixing(Index6M,$H1401,TRUE,_xll.ohTrigger(RecalcTrigger,Trigger6M)),NA())</f>
        <v>1.5954821610260683E-2</v>
      </c>
      <c r="M1401" s="145">
        <f>IFERROR(_xll.qlIndexFixing(Index1Y,$H1401,TRUE,_xll.ohTrigger(RecalcTrigger,Trigger1Y)),NA())</f>
        <v>1.6159313924667955E-2</v>
      </c>
      <c r="N1401" s="144">
        <f>IFERROR(_xll.qlIndexFixing(ONIndex1M,I1401,TRUE,_xll.ohTrigger(RecalcTrigger,Trigger1M)),NA())</f>
        <v>1.5634056479179037E-2</v>
      </c>
      <c r="O1401" s="44">
        <f>IFERROR(_xll.qlIndexFixing(ONIndex3M,I1401,TRUE,_xll.ohTrigger(RecalcTrigger,Trigger3M)),NA())</f>
        <v>1.6012614789477908E-2</v>
      </c>
      <c r="P1401" s="44">
        <f>IFERROR(_xll.qlIndexFixing(ONIndex6M,I1401,TRUE,_xll.ohTrigger(RecalcTrigger,Trigger6M)),NA())</f>
        <v>1.6021692784233821E-2</v>
      </c>
      <c r="Q1401" s="145">
        <f>IFERROR(_xll.qlIndexFixing(ONIndex1Y,I1401,TRUE,_xll.ohTrigger(RecalcTrigger,Trigger1Y)),NA())</f>
        <v>1.628560042845173E-2</v>
      </c>
    </row>
    <row r="1402" spans="2:17" x14ac:dyDescent="0.2">
      <c r="B1402" s="39" t="s">
        <v>42</v>
      </c>
      <c r="D1402" s="42">
        <f>_xll.qlCalendarAdvance(Calendar,$D1401,B1402,"f",FALSE)</f>
        <v>49648</v>
      </c>
      <c r="E1402" s="139">
        <f>_xll.qlInterestRateIndexValueDate(IndexON,D1402)</f>
        <v>49648</v>
      </c>
      <c r="F1402" s="155">
        <f>IFERROR(_xll.qlIndexFixing(IndexON,D1402,TRUE,_xll.ohTrigger(RecalcTrigger,TriggerON)),NA())</f>
        <v>1.5846526773017899E-2</v>
      </c>
      <c r="H1402" s="42">
        <f>_xll.qlCalendarAdvance(Calendar,$H1401,B1402,"f",FALSE)</f>
        <v>49648</v>
      </c>
      <c r="I1402" s="139">
        <f>_xll.qlInterestRateIndexValueDate(Index1M,$H1402)</f>
        <v>49650</v>
      </c>
      <c r="J1402" s="144">
        <f>IFERROR(_xll.qlIndexFixing(Index1M,$H1402,TRUE,_xll.ohTrigger(RecalcTrigger,Trigger1M)),NA())</f>
        <v>1.5618916369344817E-2</v>
      </c>
      <c r="K1402" s="44">
        <f>IFERROR(_xll.qlIndexFixing(Index3M,H1402,TRUE,_xll.ohTrigger(RecalcTrigger,Trigger3M)),NA())</f>
        <v>1.5973257302994849E-2</v>
      </c>
      <c r="L1402" s="44">
        <f>IFERROR(_xll.qlIndexFixing(Index6M,$H1402,TRUE,_xll.ohTrigger(RecalcTrigger,Trigger6M)),NA())</f>
        <v>1.5943040526082232E-2</v>
      </c>
      <c r="M1402" s="145">
        <f>IFERROR(_xll.qlIndexFixing(Index1Y,$H1402,TRUE,_xll.ohTrigger(RecalcTrigger,Trigger1Y)),NA())</f>
        <v>1.6148000954683692E-2</v>
      </c>
      <c r="N1402" s="144">
        <f>IFERROR(_xll.qlIndexFixing(ONIndex1M,I1402,TRUE,_xll.ohTrigger(RecalcTrigger,Trigger1M)),NA())</f>
        <v>1.562420807788456E-2</v>
      </c>
      <c r="O1402" s="44">
        <f>IFERROR(_xll.qlIndexFixing(ONIndex3M,I1402,TRUE,_xll.ohTrigger(RecalcTrigger,Trigger3M)),NA())</f>
        <v>1.6002193117152785E-2</v>
      </c>
      <c r="P1402" s="44">
        <f>IFERROR(_xll.qlIndexFixing(ONIndex6M,I1402,TRUE,_xll.ohTrigger(RecalcTrigger,Trigger6M)),NA())</f>
        <v>1.601103121388725E-2</v>
      </c>
      <c r="Q1402" s="145">
        <f>IFERROR(_xll.qlIndexFixing(ONIndex1Y,I1402,TRUE,_xll.ohTrigger(RecalcTrigger,Trigger1Y)),NA())</f>
        <v>1.6275412732325023E-2</v>
      </c>
    </row>
    <row r="1403" spans="2:17" x14ac:dyDescent="0.2">
      <c r="B1403" s="39" t="s">
        <v>42</v>
      </c>
      <c r="D1403" s="42">
        <f>_xll.qlCalendarAdvance(Calendar,$D1402,B1403,"f",FALSE)</f>
        <v>49655</v>
      </c>
      <c r="E1403" s="139">
        <f>_xll.qlInterestRateIndexValueDate(IndexON,D1403)</f>
        <v>49655</v>
      </c>
      <c r="F1403" s="155">
        <f>IFERROR(_xll.qlIndexFixing(IndexON,D1403,TRUE,_xll.ohTrigger(RecalcTrigger,TriggerON)),NA())</f>
        <v>1.5836605182508734E-2</v>
      </c>
      <c r="H1403" s="42">
        <f>_xll.qlCalendarAdvance(Calendar,$H1402,B1403,"f",FALSE)</f>
        <v>49655</v>
      </c>
      <c r="I1403" s="139">
        <f>_xll.qlInterestRateIndexValueDate(Index1M,$H1403)</f>
        <v>49657</v>
      </c>
      <c r="J1403" s="144">
        <f>IFERROR(_xll.qlIndexFixing(Index1M,$H1403,TRUE,_xll.ohTrigger(RecalcTrigger,Trigger1M)),NA())</f>
        <v>1.5609081582427064E-2</v>
      </c>
      <c r="K1403" s="44">
        <f>IFERROR(_xll.qlIndexFixing(Index3M,H1403,TRUE,_xll.ohTrigger(RecalcTrigger,Trigger3M)),NA())</f>
        <v>1.5962871913055177E-2</v>
      </c>
      <c r="L1403" s="44">
        <f>IFERROR(_xll.qlIndexFixing(Index6M,$H1403,TRUE,_xll.ohTrigger(RecalcTrigger,Trigger6M)),NA())</f>
        <v>1.5932472421386016E-2</v>
      </c>
      <c r="M1403" s="145">
        <f>IFERROR(_xll.qlIndexFixing(Index1Y,$H1403,TRUE,_xll.ohTrigger(RecalcTrigger,Trigger1Y)),NA())</f>
        <v>1.6137790558792085E-2</v>
      </c>
      <c r="N1403" s="144">
        <f>IFERROR(_xll.qlIndexFixing(ONIndex1M,I1403,TRUE,_xll.ohTrigger(RecalcTrigger,Trigger1M)),NA())</f>
        <v>1.5614369628069724E-2</v>
      </c>
      <c r="O1403" s="44">
        <f>IFERROR(_xll.qlIndexFixing(ONIndex3M,I1403,TRUE,_xll.ohTrigger(RecalcTrigger,Trigger3M)),NA())</f>
        <v>1.5991781646107484E-2</v>
      </c>
      <c r="P1403" s="44">
        <f>IFERROR(_xll.qlIndexFixing(ONIndex6M,I1403,TRUE,_xll.ohTrigger(RecalcTrigger,Trigger6M)),NA())</f>
        <v>1.6000380544420878E-2</v>
      </c>
      <c r="Q1403" s="145">
        <f>IFERROR(_xll.qlIndexFixing(ONIndex1Y,I1403,TRUE,_xll.ohTrigger(RecalcTrigger,Trigger1Y)),NA())</f>
        <v>1.6265226682961043E-2</v>
      </c>
    </row>
    <row r="1404" spans="2:17" x14ac:dyDescent="0.2">
      <c r="B1404" s="39" t="s">
        <v>42</v>
      </c>
      <c r="D1404" s="42">
        <f>_xll.qlCalendarAdvance(Calendar,$D1403,B1404,"f",FALSE)</f>
        <v>49662</v>
      </c>
      <c r="E1404" s="139">
        <f>_xll.qlInterestRateIndexValueDate(IndexON,D1404)</f>
        <v>49662</v>
      </c>
      <c r="F1404" s="155">
        <f>IFERROR(_xll.qlIndexFixing(IndexON,D1404,TRUE,_xll.ohTrigger(RecalcTrigger,TriggerON)),NA())</f>
        <v>1.5826684832047633E-2</v>
      </c>
      <c r="H1404" s="42">
        <f>_xll.qlCalendarAdvance(Calendar,$H1403,B1404,"f",FALSE)</f>
        <v>49662</v>
      </c>
      <c r="I1404" s="139">
        <f>_xll.qlInterestRateIndexValueDate(Index1M,$H1404)</f>
        <v>49664</v>
      </c>
      <c r="J1404" s="144">
        <f>IFERROR(_xll.qlIndexFixing(Index1M,$H1404,TRUE,_xll.ohTrigger(RecalcTrigger,Trigger1M)),NA())</f>
        <v>1.5599257498328585E-2</v>
      </c>
      <c r="K1404" s="44">
        <f>IFERROR(_xll.qlIndexFixing(Index3M,H1404,TRUE,_xll.ohTrigger(RecalcTrigger,Trigger3M)),NA())</f>
        <v>1.5952498727043917E-2</v>
      </c>
      <c r="L1404" s="44">
        <f>IFERROR(_xll.qlIndexFixing(Index6M,$H1404,TRUE,_xll.ohTrigger(RecalcTrigger,Trigger6M)),NA())</f>
        <v>1.5921919059979198E-2</v>
      </c>
      <c r="M1404" s="145">
        <f>IFERROR(_xll.qlIndexFixing(Index1Y,$H1404,TRUE,_xll.ohTrigger(RecalcTrigger,Trigger1Y)),NA())</f>
        <v>1.6127587791422159E-2</v>
      </c>
      <c r="N1404" s="144">
        <f>IFERROR(_xll.qlIndexFixing(ONIndex1M,I1404,TRUE,_xll.ohTrigger(RecalcTrigger,Trigger1M)),NA())</f>
        <v>1.5601735271628669E-2</v>
      </c>
      <c r="O1404" s="44">
        <f>IFERROR(_xll.qlIndexFixing(ONIndex3M,I1404,TRUE,_xll.ohTrigger(RecalcTrigger,Trigger3M)),NA())</f>
        <v>1.597841091086849E-2</v>
      </c>
      <c r="P1404" s="44">
        <f>IFERROR(_xll.qlIndexFixing(ONIndex6M,I1404,TRUE,_xll.ohTrigger(RecalcTrigger,Trigger6M)),NA())</f>
        <v>1.5986703279020631E-2</v>
      </c>
      <c r="Q1404" s="145">
        <f>IFERROR(_xll.qlIndexFixing(ONIndex1Y,I1404,TRUE,_xll.ohTrigger(RecalcTrigger,Trigger1Y)),NA())</f>
        <v>1.6252133102181432E-2</v>
      </c>
    </row>
    <row r="1405" spans="2:17" x14ac:dyDescent="0.2">
      <c r="B1405" s="39" t="s">
        <v>42</v>
      </c>
      <c r="D1405" s="42">
        <f>_xll.qlCalendarAdvance(Calendar,$D1404,B1405,"f",FALSE)</f>
        <v>49670</v>
      </c>
      <c r="E1405" s="139">
        <f>_xll.qlInterestRateIndexValueDate(IndexON,D1405)</f>
        <v>49670</v>
      </c>
      <c r="F1405" s="155">
        <f>IFERROR(_xll.qlIndexFixing(IndexON,D1405,TRUE,_xll.ohTrigger(RecalcTrigger,TriggerON)),NA())</f>
        <v>1.5815349129990608E-2</v>
      </c>
      <c r="H1405" s="42">
        <f>_xll.qlCalendarAdvance(Calendar,$H1404,B1405,"f",FALSE)</f>
        <v>49670</v>
      </c>
      <c r="I1405" s="139">
        <f>_xll.qlInterestRateIndexValueDate(Index1M,$H1405)</f>
        <v>49674</v>
      </c>
      <c r="J1405" s="144">
        <f>IFERROR(_xll.qlIndexFixing(Index1M,$H1405,TRUE,_xll.ohTrigger(RecalcTrigger,Trigger1M)),NA())</f>
        <v>1.5585242221647437E-2</v>
      </c>
      <c r="K1405" s="44">
        <f>IFERROR(_xll.qlIndexFixing(Index3M,H1405,TRUE,_xll.ohTrigger(RecalcTrigger,Trigger3M)),NA())</f>
        <v>1.593770161923937E-2</v>
      </c>
      <c r="L1405" s="44">
        <f>IFERROR(_xll.qlIndexFixing(Index6M,$H1405,TRUE,_xll.ohTrigger(RecalcTrigger,Trigger6M)),NA())</f>
        <v>1.5908058488458141E-2</v>
      </c>
      <c r="M1405" s="145">
        <f>IFERROR(_xll.qlIndexFixing(Index1Y,$H1405,TRUE,_xll.ohTrigger(RecalcTrigger,Trigger1Y)),NA())</f>
        <v>1.611339002942359E-2</v>
      </c>
      <c r="N1405" s="144">
        <f>IFERROR(_xll.qlIndexFixing(ONIndex1M,I1405,TRUE,_xll.ohTrigger(RecalcTrigger,Trigger1M)),NA())</f>
        <v>1.5591920633246659E-2</v>
      </c>
      <c r="O1405" s="44">
        <f>IFERROR(_xll.qlIndexFixing(ONIndex3M,I1405,TRUE,_xll.ohTrigger(RecalcTrigger,Trigger3M)),NA())</f>
        <v>1.5968023812487075E-2</v>
      </c>
      <c r="P1405" s="44">
        <f>IFERROR(_xll.qlIndexFixing(ONIndex6M,I1405,TRUE,_xll.ohTrigger(RecalcTrigger,Trigger6M)),NA())</f>
        <v>1.5976078540491656E-2</v>
      </c>
      <c r="Q1405" s="145">
        <f>IFERROR(_xll.qlIndexFixing(ONIndex1Y,I1405,TRUE,_xll.ohTrigger(RecalcTrigger,Trigger1Y)),NA())</f>
        <v>1.6241951630275864E-2</v>
      </c>
    </row>
    <row r="1406" spans="2:17" x14ac:dyDescent="0.2">
      <c r="B1406" s="39" t="s">
        <v>42</v>
      </c>
      <c r="D1406" s="42">
        <f>_xll.qlCalendarAdvance(Calendar,$D1405,B1406,"f",FALSE)</f>
        <v>49677</v>
      </c>
      <c r="E1406" s="139">
        <f>_xll.qlInterestRateIndexValueDate(IndexON,D1406)</f>
        <v>49677</v>
      </c>
      <c r="F1406" s="155">
        <f>IFERROR(_xll.qlIndexFixing(IndexON,D1406,TRUE,_xll.ohTrigger(RecalcTrigger,TriggerON)),NA())</f>
        <v>1.5805432283846343E-2</v>
      </c>
      <c r="H1406" s="42">
        <f>_xll.qlCalendarAdvance(Calendar,$H1405,B1406,"f",FALSE)</f>
        <v>49677</v>
      </c>
      <c r="I1406" s="139">
        <f>_xll.qlInterestRateIndexValueDate(Index1M,$H1406)</f>
        <v>49681</v>
      </c>
      <c r="J1406" s="144">
        <f>IFERROR(_xll.qlIndexFixing(Index1M,$H1406,TRUE,_xll.ohTrigger(RecalcTrigger,Trigger1M)),NA())</f>
        <v>1.5575445312513175E-2</v>
      </c>
      <c r="K1406" s="44">
        <f>IFERROR(_xll.qlIndexFixing(Index3M,H1406,TRUE,_xll.ohTrigger(RecalcTrigger,Trigger3M)),NA())</f>
        <v>1.5927359245810489E-2</v>
      </c>
      <c r="L1406" s="44">
        <f>IFERROR(_xll.qlIndexFixing(Index6M,$H1406,TRUE,_xll.ohTrigger(RecalcTrigger,Trigger6M)),NA())</f>
        <v>1.5897539875015465E-2</v>
      </c>
      <c r="M1406" s="145">
        <f>IFERROR(_xll.qlIndexFixing(Index1Y,$H1406,TRUE,_xll.ohTrigger(RecalcTrigger,Trigger1Y)),NA())</f>
        <v>1.6103206121656673E-2</v>
      </c>
      <c r="N1406" s="144">
        <f>IFERROR(_xll.qlIndexFixing(ONIndex1M,I1406,TRUE,_xll.ohTrigger(RecalcTrigger,Trigger1M)),NA())</f>
        <v>1.5583516737587289E-2</v>
      </c>
      <c r="O1406" s="44">
        <f>IFERROR(_xll.qlIndexFixing(ONIndex3M,I1406,TRUE,_xll.ohTrigger(RecalcTrigger,Trigger3M)),NA())</f>
        <v>1.595912942917721E-2</v>
      </c>
      <c r="P1406" s="44">
        <f>IFERROR(_xll.qlIndexFixing(ONIndex6M,I1406,TRUE,_xll.ohTrigger(RecalcTrigger,Trigger6M)),NA())</f>
        <v>1.5966980994335245E-2</v>
      </c>
      <c r="Q1406" s="145">
        <f>IFERROR(_xll.qlIndexFixing(ONIndex1Y,I1406,TRUE,_xll.ohTrigger(RecalcTrigger,Trigger1Y)),NA())</f>
        <v>1.6233226523398869E-2</v>
      </c>
    </row>
    <row r="1407" spans="2:17" x14ac:dyDescent="0.2">
      <c r="B1407" s="39" t="s">
        <v>42</v>
      </c>
      <c r="D1407" s="42">
        <f>_xll.qlCalendarAdvance(Calendar,$D1406,B1407,"f",FALSE)</f>
        <v>49684</v>
      </c>
      <c r="E1407" s="139">
        <f>_xll.qlInterestRateIndexValueDate(IndexON,D1407)</f>
        <v>49684</v>
      </c>
      <c r="F1407" s="155">
        <f>IFERROR(_xll.qlIndexFixing(IndexON,D1407,TRUE,_xll.ohTrigger(RecalcTrigger,TriggerON)),NA())</f>
        <v>1.5795517468397691E-2</v>
      </c>
      <c r="H1407" s="42">
        <f>_xll.qlCalendarAdvance(Calendar,$H1406,B1407,"f",FALSE)</f>
        <v>49684</v>
      </c>
      <c r="I1407" s="139">
        <f>_xll.qlInterestRateIndexValueDate(Index1M,$H1407)</f>
        <v>49688</v>
      </c>
      <c r="J1407" s="144">
        <f>IFERROR(_xll.qlIndexFixing(Index1M,$H1407,TRUE,_xll.ohTrigger(RecalcTrigger,Trigger1M)),NA())</f>
        <v>1.5565660079940565E-2</v>
      </c>
      <c r="K1407" s="44">
        <f>IFERROR(_xll.qlIndexFixing(Index3M,H1407,TRUE,_xll.ohTrigger(RecalcTrigger,Trigger3M)),NA())</f>
        <v>1.591664622656663E-2</v>
      </c>
      <c r="L1407" s="44">
        <f>IFERROR(_xll.qlIndexFixing(Index6M,$H1407,TRUE,_xll.ohTrigger(RecalcTrigger,Trigger6M)),NA())</f>
        <v>1.5887036876736461E-2</v>
      </c>
      <c r="M1407" s="145">
        <f>IFERROR(_xll.qlIndexFixing(Index1Y,$H1407,TRUE,_xll.ohTrigger(RecalcTrigger,Trigger1Y)),NA())</f>
        <v>1.6093030150386461E-2</v>
      </c>
      <c r="N1407" s="144">
        <f>IFERROR(_xll.qlIndexFixing(ONIndex1M,I1407,TRUE,_xll.ohTrigger(RecalcTrigger,Trigger1M)),NA())</f>
        <v>1.5573722537256529E-2</v>
      </c>
      <c r="O1407" s="44">
        <f>IFERROR(_xll.qlIndexFixing(ONIndex3M,I1407,TRUE,_xll.ohTrigger(RecalcTrigger,Trigger3M)),NA())</f>
        <v>1.5948763214970185E-2</v>
      </c>
      <c r="P1407" s="44">
        <f>IFERROR(_xll.qlIndexFixing(ONIndex6M,I1407,TRUE,_xll.ohTrigger(RecalcTrigger,Trigger6M)),NA())</f>
        <v>1.5956378364281321E-2</v>
      </c>
      <c r="Q1407" s="145">
        <f>IFERROR(_xll.qlIndexFixing(ONIndex1Y,I1407,TRUE,_xll.ohTrigger(RecalcTrigger,Trigger1Y)),NA())</f>
        <v>1.6223049604091599E-2</v>
      </c>
    </row>
    <row r="1408" spans="2:17" x14ac:dyDescent="0.2">
      <c r="B1408" s="39" t="s">
        <v>42</v>
      </c>
      <c r="D1408" s="42">
        <f>_xll.qlCalendarAdvance(Calendar,$D1407,B1408,"f",FALSE)</f>
        <v>49691</v>
      </c>
      <c r="E1408" s="139">
        <f>_xll.qlInterestRateIndexValueDate(IndexON,D1408)</f>
        <v>49691</v>
      </c>
      <c r="F1408" s="155">
        <f>IFERROR(_xll.qlIndexFixing(IndexON,D1408,TRUE,_xll.ohTrigger(RecalcTrigger,TriggerON)),NA())</f>
        <v>1.5785604934963615E-2</v>
      </c>
      <c r="H1408" s="42">
        <f>_xll.qlCalendarAdvance(Calendar,$H1407,B1408,"f",FALSE)</f>
        <v>49691</v>
      </c>
      <c r="I1408" s="139">
        <f>_xll.qlInterestRateIndexValueDate(Index1M,$H1408)</f>
        <v>49695</v>
      </c>
      <c r="J1408" s="144">
        <f>IFERROR(_xll.qlIndexFixing(Index1M,$H1408,TRUE,_xll.ohTrigger(RecalcTrigger,Trigger1M)),NA())</f>
        <v>1.5555886807932106E-2</v>
      </c>
      <c r="K1408" s="44">
        <f>IFERROR(_xll.qlIndexFixing(Index3M,H1408,TRUE,_xll.ohTrigger(RecalcTrigger,Trigger3M)),NA())</f>
        <v>1.5906714294445339E-2</v>
      </c>
      <c r="L1408" s="44">
        <f>IFERROR(_xll.qlIndexFixing(Index6M,$H1408,TRUE,_xll.ohTrigger(RecalcTrigger,Trigger6M)),NA())</f>
        <v>1.5876549765752888E-2</v>
      </c>
      <c r="M1408" s="145">
        <f>IFERROR(_xll.qlIndexFixing(Index1Y,$H1408,TRUE,_xll.ohTrigger(RecalcTrigger,Trigger1Y)),NA())</f>
        <v>1.6082862146373705E-2</v>
      </c>
      <c r="N1408" s="144">
        <f>IFERROR(_xll.qlIndexFixing(ONIndex1M,I1408,TRUE,_xll.ohTrigger(RecalcTrigger,Trigger1M)),NA())</f>
        <v>1.5563939747078592E-2</v>
      </c>
      <c r="O1408" s="44">
        <f>IFERROR(_xll.qlIndexFixing(ONIndex3M,I1408,TRUE,_xll.ohTrigger(RecalcTrigger,Trigger3M)),NA())</f>
        <v>1.593840864760665E-2</v>
      </c>
      <c r="P1408" s="44">
        <f>IFERROR(_xll.qlIndexFixing(ONIndex6M,I1408,TRUE,_xll.ohTrigger(RecalcTrigger,Trigger6M)),NA())</f>
        <v>1.5945788024795959E-2</v>
      </c>
      <c r="Q1408" s="145">
        <f>IFERROR(_xll.qlIndexFixing(ONIndex1Y,I1408,TRUE,_xll.ohTrigger(RecalcTrigger,Trigger1Y)),NA())</f>
        <v>1.6212875445615893E-2</v>
      </c>
    </row>
    <row r="1409" spans="2:17" x14ac:dyDescent="0.2">
      <c r="B1409" s="39" t="s">
        <v>42</v>
      </c>
      <c r="D1409" s="42">
        <f>_xll.qlCalendarAdvance(Calendar,$D1408,B1409,"f",FALSE)</f>
        <v>49698</v>
      </c>
      <c r="E1409" s="139">
        <f>_xll.qlInterestRateIndexValueDate(IndexON,D1409)</f>
        <v>49698</v>
      </c>
      <c r="F1409" s="155">
        <f>IFERROR(_xll.qlIndexFixing(IndexON,D1409,TRUE,_xll.ohTrigger(RecalcTrigger,TriggerON)),NA())</f>
        <v>1.5775694935022955E-2</v>
      </c>
      <c r="H1409" s="42">
        <f>_xll.qlCalendarAdvance(Calendar,$H1408,B1409,"f",FALSE)</f>
        <v>49698</v>
      </c>
      <c r="I1409" s="139">
        <f>_xll.qlInterestRateIndexValueDate(Index1M,$H1409)</f>
        <v>49702</v>
      </c>
      <c r="J1409" s="144">
        <f>IFERROR(_xll.qlIndexFixing(Index1M,$H1409,TRUE,_xll.ohTrigger(RecalcTrigger,Trigger1M)),NA())</f>
        <v>1.5546125780492876E-2</v>
      </c>
      <c r="K1409" s="44">
        <f>IFERROR(_xll.qlIndexFixing(Index3M,H1409,TRUE,_xll.ohTrigger(RecalcTrigger,Trigger3M)),NA())</f>
        <v>1.589641228069601E-2</v>
      </c>
      <c r="L1409" s="44">
        <f>IFERROR(_xll.qlIndexFixing(Index6M,$H1409,TRUE,_xll.ohTrigger(RecalcTrigger,Trigger6M)),NA())</f>
        <v>1.5866078814189496E-2</v>
      </c>
      <c r="M1409" s="145">
        <f>IFERROR(_xll.qlIndexFixing(Index1Y,$H1409,TRUE,_xll.ohTrigger(RecalcTrigger,Trigger1Y)),NA())</f>
        <v>1.6072702139661041E-2</v>
      </c>
      <c r="N1409" s="144">
        <f>IFERROR(_xll.qlIndexFixing(ONIndex1M,I1409,TRUE,_xll.ohTrigger(RecalcTrigger,Trigger1M)),NA())</f>
        <v>1.5554168650986355E-2</v>
      </c>
      <c r="O1409" s="44">
        <f>IFERROR(_xll.qlIndexFixing(ONIndex3M,I1409,TRUE,_xll.ohTrigger(RecalcTrigger,Trigger3M)),NA())</f>
        <v>1.5928066008301656E-2</v>
      </c>
      <c r="P1409" s="44">
        <f>IFERROR(_xll.qlIndexFixing(ONIndex6M,I1409,TRUE,_xll.ohTrigger(RecalcTrigger,Trigger6M)),NA())</f>
        <v>1.5935210246063036E-2</v>
      </c>
      <c r="Q1409" s="145">
        <f>IFERROR(_xll.qlIndexFixing(ONIndex1Y,I1409,TRUE,_xll.ohTrigger(RecalcTrigger,Trigger1Y)),NA())</f>
        <v>1.620270426451853E-2</v>
      </c>
    </row>
    <row r="1410" spans="2:17" x14ac:dyDescent="0.2">
      <c r="B1410" s="39" t="s">
        <v>42</v>
      </c>
      <c r="D1410" s="42">
        <f>_xll.qlCalendarAdvance(Calendar,$D1409,B1410,"f",FALSE)</f>
        <v>49705</v>
      </c>
      <c r="E1410" s="139">
        <f>_xll.qlInterestRateIndexValueDate(IndexON,D1410)</f>
        <v>49705</v>
      </c>
      <c r="F1410" s="155">
        <f>IFERROR(_xll.qlIndexFixing(IndexON,D1410,TRUE,_xll.ohTrigger(RecalcTrigger,TriggerON)),NA())</f>
        <v>1.5765787720214419E-2</v>
      </c>
      <c r="H1410" s="42">
        <f>_xll.qlCalendarAdvance(Calendar,$H1409,B1410,"f",FALSE)</f>
        <v>49705</v>
      </c>
      <c r="I1410" s="139">
        <f>_xll.qlInterestRateIndexValueDate(Index1M,$H1410)</f>
        <v>49709</v>
      </c>
      <c r="J1410" s="144">
        <f>IFERROR(_xll.qlIndexFixing(Index1M,$H1410,TRUE,_xll.ohTrigger(RecalcTrigger,Trigger1M)),NA())</f>
        <v>1.5537097544926569E-2</v>
      </c>
      <c r="K1410" s="44">
        <f>IFERROR(_xll.qlIndexFixing(Index3M,H1410,TRUE,_xll.ohTrigger(RecalcTrigger,Trigger3M)),NA())</f>
        <v>1.5886124284354576E-2</v>
      </c>
      <c r="L1410" s="44">
        <f>IFERROR(_xll.qlIndexFixing(Index6M,$H1410,TRUE,_xll.ohTrigger(RecalcTrigger,Trigger6M)),NA())</f>
        <v>1.5855624294166624E-2</v>
      </c>
      <c r="M1410" s="145">
        <f>IFERROR(_xll.qlIndexFixing(Index1Y,$H1410,TRUE,_xll.ohTrigger(RecalcTrigger,Trigger1Y)),NA())</f>
        <v>1.6062550159572329E-2</v>
      </c>
      <c r="N1410" s="144">
        <f>IFERROR(_xll.qlIndexFixing(ONIndex1M,I1410,TRUE,_xll.ohTrigger(RecalcTrigger,Trigger1M)),NA())</f>
        <v>1.5544409532433079E-2</v>
      </c>
      <c r="O1410" s="44">
        <f>IFERROR(_xll.qlIndexFixing(ONIndex3M,I1410,TRUE,_xll.ohTrigger(RecalcTrigger,Trigger3M)),NA())</f>
        <v>1.5917735577870573E-2</v>
      </c>
      <c r="P1410" s="44">
        <f>IFERROR(_xll.qlIndexFixing(ONIndex6M,I1410,TRUE,_xll.ohTrigger(RecalcTrigger,Trigger6M)),NA())</f>
        <v>1.5924645298266427E-2</v>
      </c>
      <c r="Q1410" s="145">
        <f>IFERROR(_xll.qlIndexFixing(ONIndex1Y,I1410,TRUE,_xll.ohTrigger(RecalcTrigger,Trigger1Y)),NA())</f>
        <v>1.6192536277666036E-2</v>
      </c>
    </row>
    <row r="1411" spans="2:17" x14ac:dyDescent="0.2">
      <c r="B1411" s="39" t="s">
        <v>42</v>
      </c>
      <c r="D1411" s="42">
        <f>_xll.qlCalendarAdvance(Calendar,$D1410,B1411,"f",FALSE)</f>
        <v>49712</v>
      </c>
      <c r="E1411" s="139">
        <f>_xll.qlInterestRateIndexValueDate(IndexON,D1411)</f>
        <v>49712</v>
      </c>
      <c r="F1411" s="155">
        <f>IFERROR(_xll.qlIndexFixing(IndexON,D1411,TRUE,_xll.ohTrigger(RecalcTrigger,TriggerON)),NA())</f>
        <v>1.575588354193691E-2</v>
      </c>
      <c r="H1411" s="42">
        <f>_xll.qlCalendarAdvance(Calendar,$H1410,B1411,"f",FALSE)</f>
        <v>49712</v>
      </c>
      <c r="I1411" s="139">
        <f>_xll.qlInterestRateIndexValueDate(Index1M,$H1411)</f>
        <v>49716</v>
      </c>
      <c r="J1411" s="144">
        <f>IFERROR(_xll.qlIndexFixing(Index1M,$H1411,TRUE,_xll.ohTrigger(RecalcTrigger,Trigger1M)),NA())</f>
        <v>1.5527360821584494E-2</v>
      </c>
      <c r="K1411" s="44">
        <f>IFERROR(_xll.qlIndexFixing(Index3M,H1411,TRUE,_xll.ohTrigger(RecalcTrigger,Trigger3M)),NA())</f>
        <v>1.5875850587509236E-2</v>
      </c>
      <c r="L1411" s="44">
        <f>IFERROR(_xll.qlIndexFixing(Index6M,$H1411,TRUE,_xll.ohTrigger(RecalcTrigger,Trigger6M)),NA())</f>
        <v>1.5845186477798916E-2</v>
      </c>
      <c r="M1411" s="145">
        <f>IFERROR(_xll.qlIndexFixing(Index1Y,$H1411,TRUE,_xll.ohTrigger(RecalcTrigger,Trigger1Y)),NA())</f>
        <v>1.6052406234713761E-2</v>
      </c>
      <c r="N1411" s="144">
        <f>IFERROR(_xll.qlIndexFixing(ONIndex1M,I1411,TRUE,_xll.ohTrigger(RecalcTrigger,Trigger1M)),NA())</f>
        <v>1.5534662675271704E-2</v>
      </c>
      <c r="O1411" s="44">
        <f>IFERROR(_xll.qlIndexFixing(ONIndex3M,I1411,TRUE,_xll.ohTrigger(RecalcTrigger,Trigger3M)),NA())</f>
        <v>1.5907417637528454E-2</v>
      </c>
      <c r="P1411" s="44">
        <f>IFERROR(_xll.qlIndexFixing(ONIndex6M,I1411,TRUE,_xll.ohTrigger(RecalcTrigger,Trigger6M)),NA())</f>
        <v>1.5914093451749878E-2</v>
      </c>
      <c r="Q1411" s="145">
        <f>IFERROR(_xll.qlIndexFixing(ONIndex1Y,I1411,TRUE,_xll.ohTrigger(RecalcTrigger,Trigger1Y)),NA())</f>
        <v>1.6182371701365383E-2</v>
      </c>
    </row>
    <row r="1412" spans="2:17" x14ac:dyDescent="0.2">
      <c r="B1412" s="39" t="s">
        <v>42</v>
      </c>
      <c r="D1412" s="42">
        <f>_xll.qlCalendarAdvance(Calendar,$D1411,B1412,"f",FALSE)</f>
        <v>49719</v>
      </c>
      <c r="E1412" s="139">
        <f>_xll.qlInterestRateIndexValueDate(IndexON,D1412)</f>
        <v>49719</v>
      </c>
      <c r="F1412" s="155">
        <f>IFERROR(_xll.qlIndexFixing(IndexON,D1412,TRUE,_xll.ohTrigger(RecalcTrigger,TriggerON)),NA())</f>
        <v>1.5745982651669266E-2</v>
      </c>
      <c r="H1412" s="42">
        <f>_xll.qlCalendarAdvance(Calendar,$H1411,B1412,"f",FALSE)</f>
        <v>49719</v>
      </c>
      <c r="I1412" s="139">
        <f>_xll.qlInterestRateIndexValueDate(Index1M,$H1412)</f>
        <v>49723</v>
      </c>
      <c r="J1412" s="144">
        <f>IFERROR(_xll.qlIndexFixing(Index1M,$H1412,TRUE,_xll.ohTrigger(RecalcTrigger,Trigger1M)),NA())</f>
        <v>1.5517637152588991E-2</v>
      </c>
      <c r="K1412" s="44">
        <f>IFERROR(_xll.qlIndexFixing(Index3M,H1412,TRUE,_xll.ohTrigger(RecalcTrigger,Trigger3M)),NA())</f>
        <v>1.5865591472241161E-2</v>
      </c>
      <c r="L1412" s="44">
        <f>IFERROR(_xll.qlIndexFixing(Index6M,$H1412,TRUE,_xll.ohTrigger(RecalcTrigger,Trigger6M)),NA())</f>
        <v>1.5834765637196175E-2</v>
      </c>
      <c r="M1412" s="145">
        <f>IFERROR(_xll.qlIndexFixing(Index1Y,$H1412,TRUE,_xll.ohTrigger(RecalcTrigger,Trigger1Y)),NA())</f>
        <v>1.6042270392971885E-2</v>
      </c>
      <c r="N1412" s="144">
        <f>IFERROR(_xll.qlIndexFixing(ONIndex1M,I1412,TRUE,_xll.ohTrigger(RecalcTrigger,Trigger1M)),NA())</f>
        <v>1.5524928363115365E-2</v>
      </c>
      <c r="O1412" s="44">
        <f>IFERROR(_xll.qlIndexFixing(ONIndex3M,I1412,TRUE,_xll.ohTrigger(RecalcTrigger,Trigger3M)),NA())</f>
        <v>1.5897112468410413E-2</v>
      </c>
      <c r="P1412" s="44">
        <f>IFERROR(_xll.qlIndexFixing(ONIndex6M,I1412,TRUE,_xll.ohTrigger(RecalcTrigger,Trigger6M)),NA())</f>
        <v>1.5903554976697265E-2</v>
      </c>
      <c r="Q1412" s="145">
        <f>IFERROR(_xll.qlIndexFixing(ONIndex1Y,I1412,TRUE,_xll.ohTrigger(RecalcTrigger,Trigger1Y)),NA())</f>
        <v>1.6172210752563032E-2</v>
      </c>
    </row>
    <row r="1413" spans="2:17" x14ac:dyDescent="0.2">
      <c r="B1413" s="39" t="s">
        <v>42</v>
      </c>
      <c r="D1413" s="42">
        <f>_xll.qlCalendarAdvance(Calendar,$D1412,B1413,"f",FALSE)</f>
        <v>49726</v>
      </c>
      <c r="E1413" s="139">
        <f>_xll.qlInterestRateIndexValueDate(IndexON,D1413)</f>
        <v>49726</v>
      </c>
      <c r="F1413" s="155">
        <f>IFERROR(_xll.qlIndexFixing(IndexON,D1413,TRUE,_xll.ohTrigger(RecalcTrigger,TriggerON)),NA())</f>
        <v>1.5736085300890323E-2</v>
      </c>
      <c r="H1413" s="42">
        <f>_xll.qlCalendarAdvance(Calendar,$H1412,B1413,"f",FALSE)</f>
        <v>49726</v>
      </c>
      <c r="I1413" s="139">
        <f>_xll.qlInterestRateIndexValueDate(Index1M,$H1413)</f>
        <v>49730</v>
      </c>
      <c r="J1413" s="144">
        <f>IFERROR(_xll.qlIndexFixing(Index1M,$H1413,TRUE,_xll.ohTrigger(RecalcTrigger,Trigger1M)),NA())</f>
        <v>1.5507926821925304E-2</v>
      </c>
      <c r="K1413" s="44">
        <f>IFERROR(_xll.qlIndexFixing(Index3M,H1413,TRUE,_xll.ohTrigger(RecalcTrigger,Trigger3M)),NA())</f>
        <v>1.5855347220635033E-2</v>
      </c>
      <c r="L1413" s="44">
        <f>IFERROR(_xll.qlIndexFixing(Index6M,$H1413,TRUE,_xll.ohTrigger(RecalcTrigger,Trigger6M)),NA())</f>
        <v>1.5824362044462064E-2</v>
      </c>
      <c r="M1413" s="145">
        <f>IFERROR(_xll.qlIndexFixing(Index1Y,$H1413,TRUE,_xll.ohTrigger(RecalcTrigger,Trigger1Y)),NA())</f>
        <v>1.6032142661516657E-2</v>
      </c>
      <c r="N1413" s="144">
        <f>IFERROR(_xll.qlIndexFixing(ONIndex1M,I1413,TRUE,_xll.ohTrigger(RecalcTrigger,Trigger1M)),NA())</f>
        <v>1.551520687941732E-2</v>
      </c>
      <c r="O1413" s="44">
        <f>IFERROR(_xll.qlIndexFixing(ONIndex3M,I1413,TRUE,_xll.ohTrigger(RecalcTrigger,Trigger3M)),NA())</f>
        <v>1.5886820351411757E-2</v>
      </c>
      <c r="P1413" s="44">
        <f>IFERROR(_xll.qlIndexFixing(ONIndex6M,I1413,TRUE,_xll.ohTrigger(RecalcTrigger,Trigger6M)),NA())</f>
        <v>1.5893030143212528E-2</v>
      </c>
      <c r="Q1413" s="145">
        <f>IFERROR(_xll.qlIndexFixing(ONIndex1Y,I1413,TRUE,_xll.ohTrigger(RecalcTrigger,Trigger1Y)),NA())</f>
        <v>1.6162053647645891E-2</v>
      </c>
    </row>
    <row r="1414" spans="2:17" x14ac:dyDescent="0.2">
      <c r="B1414" s="39" t="s">
        <v>42</v>
      </c>
      <c r="D1414" s="42">
        <f>_xll.qlCalendarAdvance(Calendar,$D1413,B1414,"f",FALSE)</f>
        <v>49733</v>
      </c>
      <c r="E1414" s="139">
        <f>_xll.qlInterestRateIndexValueDate(IndexON,D1414)</f>
        <v>49733</v>
      </c>
      <c r="F1414" s="155">
        <f>IFERROR(_xll.qlIndexFixing(IndexON,D1414,TRUE,_xll.ohTrigger(RecalcTrigger,TriggerON)),NA())</f>
        <v>1.5726191741158857E-2</v>
      </c>
      <c r="H1414" s="42">
        <f>_xll.qlCalendarAdvance(Calendar,$H1413,B1414,"f",FALSE)</f>
        <v>49733</v>
      </c>
      <c r="I1414" s="139">
        <f>_xll.qlInterestRateIndexValueDate(Index1M,$H1414)</f>
        <v>49737</v>
      </c>
      <c r="J1414" s="144">
        <f>IFERROR(_xll.qlIndexFixing(Index1M,$H1414,TRUE,_xll.ohTrigger(RecalcTrigger,Trigger1M)),NA())</f>
        <v>1.5497514251850437E-2</v>
      </c>
      <c r="K1414" s="44">
        <f>IFERROR(_xll.qlIndexFixing(Index3M,H1414,TRUE,_xll.ohTrigger(RecalcTrigger,Trigger3M)),NA())</f>
        <v>1.5844738664900677E-2</v>
      </c>
      <c r="L1414" s="44">
        <f>IFERROR(_xll.qlIndexFixing(Index6M,$H1414,TRUE,_xll.ohTrigger(RecalcTrigger,Trigger6M)),NA())</f>
        <v>1.5813197477676462E-2</v>
      </c>
      <c r="M1414" s="145">
        <f>IFERROR(_xll.qlIndexFixing(Index1Y,$H1414,TRUE,_xll.ohTrigger(RecalcTrigger,Trigger1Y)),NA())</f>
        <v>1.6022385374281817E-2</v>
      </c>
      <c r="N1414" s="144">
        <f>IFERROR(_xll.qlIndexFixing(ONIndex1M,I1414,TRUE,_xll.ohTrigger(RecalcTrigger,Trigger1M)),NA())</f>
        <v>1.5505498508270321E-2</v>
      </c>
      <c r="O1414" s="44">
        <f>IFERROR(_xll.qlIndexFixing(ONIndex3M,I1414,TRUE,_xll.ohTrigger(RecalcTrigger,Trigger3M)),NA())</f>
        <v>1.5876541567987346E-2</v>
      </c>
      <c r="P1414" s="44">
        <f>IFERROR(_xll.qlIndexFixing(ONIndex6M,I1414,TRUE,_xll.ohTrigger(RecalcTrigger,Trigger6M)),NA())</f>
        <v>1.5882519221719349E-2</v>
      </c>
      <c r="Q1414" s="145">
        <f>IFERROR(_xll.qlIndexFixing(ONIndex1Y,I1414,TRUE,_xll.ohTrigger(RecalcTrigger,Trigger1Y)),NA())</f>
        <v>1.6151900603400549E-2</v>
      </c>
    </row>
    <row r="1415" spans="2:17" x14ac:dyDescent="0.2">
      <c r="B1415" s="39" t="s">
        <v>42</v>
      </c>
      <c r="D1415" s="42">
        <f>_xll.qlCalendarAdvance(Calendar,$D1414,B1415,"f",FALSE)</f>
        <v>49740</v>
      </c>
      <c r="E1415" s="139">
        <f>_xll.qlInterestRateIndexValueDate(IndexON,D1415)</f>
        <v>49740</v>
      </c>
      <c r="F1415" s="155">
        <f>IFERROR(_xll.qlIndexFixing(IndexON,D1415,TRUE,_xll.ohTrigger(RecalcTrigger,TriggerON)),NA())</f>
        <v>1.5716302223873768E-2</v>
      </c>
      <c r="H1415" s="42">
        <f>_xll.qlCalendarAdvance(Calendar,$H1414,B1415,"f",FALSE)</f>
        <v>49740</v>
      </c>
      <c r="I1415" s="139">
        <f>_xll.qlInterestRateIndexValueDate(Index1M,$H1415)</f>
        <v>49744</v>
      </c>
      <c r="J1415" s="144">
        <f>IFERROR(_xll.qlIndexFixing(Index1M,$H1415,TRUE,_xll.ohTrigger(RecalcTrigger,Trigger1M)),NA())</f>
        <v>1.5487832655835228E-2</v>
      </c>
      <c r="K1415" s="44">
        <f>IFERROR(_xll.qlIndexFixing(Index3M,H1415,TRUE,_xll.ohTrigger(RecalcTrigger,Trigger3M)),NA())</f>
        <v>1.5834525695089086E-2</v>
      </c>
      <c r="L1415" s="44">
        <f>IFERROR(_xll.qlIndexFixing(Index6M,$H1415,TRUE,_xll.ohTrigger(RecalcTrigger,Trigger6M)),NA())</f>
        <v>1.5802831023674732E-2</v>
      </c>
      <c r="M1415" s="145">
        <f>IFERROR(_xll.qlIndexFixing(Index1Y,$H1415,TRUE,_xll.ohTrigger(RecalcTrigger,Trigger1Y)),NA())</f>
        <v>1.601227378387848E-2</v>
      </c>
      <c r="N1415" s="144">
        <f>IFERROR(_xll.qlIndexFixing(ONIndex1M,I1415,TRUE,_xll.ohTrigger(RecalcTrigger,Trigger1M)),NA())</f>
        <v>1.5495803532967756E-2</v>
      </c>
      <c r="O1415" s="44">
        <f>IFERROR(_xll.qlIndexFixing(ONIndex3M,I1415,TRUE,_xll.ohTrigger(RecalcTrigger,Trigger3M)),NA())</f>
        <v>1.5866276398712742E-2</v>
      </c>
      <c r="P1415" s="44">
        <f>IFERROR(_xll.qlIndexFixing(ONIndex6M,I1415,TRUE,_xll.ohTrigger(RecalcTrigger,Trigger6M)),NA())</f>
        <v>1.5872022482241732E-2</v>
      </c>
      <c r="Q1415" s="145">
        <f>IFERROR(_xll.qlIndexFixing(ONIndex1Y,I1415,TRUE,_xll.ohTrigger(RecalcTrigger,Trigger1Y)),NA())</f>
        <v>1.6141751836373786E-2</v>
      </c>
    </row>
    <row r="1416" spans="2:17" x14ac:dyDescent="0.2">
      <c r="B1416" s="39" t="s">
        <v>42</v>
      </c>
      <c r="D1416" s="42">
        <f>_xll.qlCalendarAdvance(Calendar,$D1415,B1416,"f",FALSE)</f>
        <v>49747</v>
      </c>
      <c r="E1416" s="139">
        <f>_xll.qlInterestRateIndexValueDate(IndexON,D1416)</f>
        <v>49747</v>
      </c>
      <c r="F1416" s="155">
        <f>IFERROR(_xll.qlIndexFixing(IndexON,D1416,TRUE,_xll.ohTrigger(RecalcTrigger,TriggerON)),NA())</f>
        <v>1.5706417000513895E-2</v>
      </c>
      <c r="H1416" s="42">
        <f>_xll.qlCalendarAdvance(Calendar,$H1415,B1416,"f",FALSE)</f>
        <v>49747</v>
      </c>
      <c r="I1416" s="139">
        <f>_xll.qlInterestRateIndexValueDate(Index1M,$H1416)</f>
        <v>49751</v>
      </c>
      <c r="J1416" s="144">
        <f>IFERROR(_xll.qlIndexFixing(Index1M,$H1416,TRUE,_xll.ohTrigger(RecalcTrigger,Trigger1M)),NA())</f>
        <v>1.547816529238611E-2</v>
      </c>
      <c r="K1416" s="44">
        <f>IFERROR(_xll.qlIndexFixing(Index3M,H1416,TRUE,_xll.ohTrigger(RecalcTrigger,Trigger3M)),NA())</f>
        <v>1.582432845628964E-2</v>
      </c>
      <c r="L1416" s="44">
        <f>IFERROR(_xll.qlIndexFixing(Index6M,$H1416,TRUE,_xll.ohTrigger(RecalcTrigger,Trigger6M)),NA())</f>
        <v>1.5792482674865566E-2</v>
      </c>
      <c r="M1416" s="145">
        <f>IFERROR(_xll.qlIndexFixing(Index1Y,$H1416,TRUE,_xll.ohTrigger(RecalcTrigger,Trigger1Y)),NA())</f>
        <v>1.6002170386660887E-2</v>
      </c>
      <c r="N1416" s="144">
        <f>IFERROR(_xll.qlIndexFixing(ONIndex1M,I1416,TRUE,_xll.ohTrigger(RecalcTrigger,Trigger1M)),NA())</f>
        <v>1.5486122237282629E-2</v>
      </c>
      <c r="O1416" s="44">
        <f>IFERROR(_xll.qlIndexFixing(ONIndex3M,I1416,TRUE,_xll.ohTrigger(RecalcTrigger,Trigger3M)),NA())</f>
        <v>1.5856025125042805E-2</v>
      </c>
      <c r="P1416" s="44">
        <f>IFERROR(_xll.qlIndexFixing(ONIndex6M,I1416,TRUE,_xll.ohTrigger(RecalcTrigger,Trigger6M)),NA())</f>
        <v>1.5861540195123425E-2</v>
      </c>
      <c r="Q1416" s="145">
        <f>IFERROR(_xll.qlIndexFixing(ONIndex1Y,I1416,TRUE,_xll.ohTrigger(RecalcTrigger,Trigger1Y)),NA())</f>
        <v>1.6131607563272254E-2</v>
      </c>
    </row>
    <row r="1417" spans="2:17" x14ac:dyDescent="0.2">
      <c r="B1417" s="39" t="s">
        <v>42</v>
      </c>
      <c r="D1417" s="42">
        <f>_xll.qlCalendarAdvance(Calendar,$D1416,B1417,"f",FALSE)</f>
        <v>49754</v>
      </c>
      <c r="E1417" s="139">
        <f>_xll.qlInterestRateIndexValueDate(IndexON,D1417)</f>
        <v>49754</v>
      </c>
      <c r="F1417" s="155">
        <f>IFERROR(_xll.qlIndexFixing(IndexON,D1417,TRUE,_xll.ohTrigger(RecalcTrigger,TriggerON)),NA())</f>
        <v>1.5696536322797883E-2</v>
      </c>
      <c r="H1417" s="42">
        <f>_xll.qlCalendarAdvance(Calendar,$H1416,B1417,"f",FALSE)</f>
        <v>49754</v>
      </c>
      <c r="I1417" s="139">
        <f>_xll.qlInterestRateIndexValueDate(Index1M,$H1417)</f>
        <v>49758</v>
      </c>
      <c r="J1417" s="144">
        <f>IFERROR(_xll.qlIndexFixing(Index1M,$H1417,TRUE,_xll.ohTrigger(RecalcTrigger,Trigger1M)),NA())</f>
        <v>1.5468512445495273E-2</v>
      </c>
      <c r="K1417" s="44">
        <f>IFERROR(_xll.qlIndexFixing(Index3M,H1417,TRUE,_xll.ohTrigger(RecalcTrigger,Trigger3M)),NA())</f>
        <v>1.5814147230584521E-2</v>
      </c>
      <c r="L1417" s="44">
        <f>IFERROR(_xll.qlIndexFixing(Index6M,$H1417,TRUE,_xll.ohTrigger(RecalcTrigger,Trigger6M)),NA())</f>
        <v>1.5782152703352603E-2</v>
      </c>
      <c r="M1417" s="145">
        <f>IFERROR(_xll.qlIndexFixing(Index1Y,$H1417,TRUE,_xll.ohTrigger(RecalcTrigger,Trigger1Y)),NA())</f>
        <v>1.5992075206491596E-2</v>
      </c>
      <c r="N1417" s="144">
        <f>IFERROR(_xll.qlIndexFixing(ONIndex1M,I1417,TRUE,_xll.ohTrigger(RecalcTrigger,Trigger1M)),NA())</f>
        <v>1.547645490490801E-2</v>
      </c>
      <c r="O1417" s="44">
        <f>IFERROR(_xll.qlIndexFixing(ONIndex3M,I1417,TRUE,_xll.ohTrigger(RecalcTrigger,Trigger3M)),NA())</f>
        <v>1.5845788027952779E-2</v>
      </c>
      <c r="P1417" s="44">
        <f>IFERROR(_xll.qlIndexFixing(ONIndex6M,I1417,TRUE,_xll.ohTrigger(RecalcTrigger,Trigger6M)),NA())</f>
        <v>1.585107263038843E-2</v>
      </c>
      <c r="Q1417" s="145">
        <f>IFERROR(_xll.qlIndexFixing(ONIndex1Y,I1417,TRUE,_xll.ohTrigger(RecalcTrigger,Trigger1Y)),NA())</f>
        <v>1.61214680005628E-2</v>
      </c>
    </row>
    <row r="1418" spans="2:17" x14ac:dyDescent="0.2">
      <c r="B1418" s="39" t="s">
        <v>42</v>
      </c>
      <c r="D1418" s="42">
        <f>_xll.qlCalendarAdvance(Calendar,$D1417,B1418,"f",FALSE)</f>
        <v>49761</v>
      </c>
      <c r="E1418" s="139">
        <f>_xll.qlInterestRateIndexValueDate(IndexON,D1418)</f>
        <v>49761</v>
      </c>
      <c r="F1418" s="155">
        <f>IFERROR(_xll.qlIndexFixing(IndexON,D1418,TRUE,_xll.ohTrigger(RecalcTrigger,TriggerON)),NA())</f>
        <v>1.5686660441964762E-2</v>
      </c>
      <c r="H1418" s="42">
        <f>_xll.qlCalendarAdvance(Calendar,$H1417,B1418,"f",FALSE)</f>
        <v>49761</v>
      </c>
      <c r="I1418" s="139">
        <f>_xll.qlInterestRateIndexValueDate(Index1M,$H1418)</f>
        <v>49765</v>
      </c>
      <c r="J1418" s="144">
        <f>IFERROR(_xll.qlIndexFixing(Index1M,$H1418,TRUE,_xll.ohTrigger(RecalcTrigger,Trigger1M)),NA())</f>
        <v>1.5459229763397531E-2</v>
      </c>
      <c r="K1418" s="44">
        <f>IFERROR(_xll.qlIndexFixing(Index3M,H1418,TRUE,_xll.ohTrigger(RecalcTrigger,Trigger3M)),NA())</f>
        <v>1.5804358790140988E-2</v>
      </c>
      <c r="L1418" s="44">
        <f>IFERROR(_xll.qlIndexFixing(Index6M,$H1418,TRUE,_xll.ohTrigger(RecalcTrigger,Trigger6M)),NA())</f>
        <v>1.5772226808214704E-2</v>
      </c>
      <c r="M1418" s="145">
        <f>IFERROR(_xll.qlIndexFixing(Index1Y,$H1418,TRUE,_xll.ohTrigger(RecalcTrigger,Trigger1Y)),NA())</f>
        <v>1.5981988266512863E-2</v>
      </c>
      <c r="N1418" s="144">
        <f>IFERROR(_xll.qlIndexFixing(ONIndex1M,I1418,TRUE,_xll.ohTrigger(RecalcTrigger,Trigger1M)),NA())</f>
        <v>1.5466801819536968E-2</v>
      </c>
      <c r="O1418" s="44">
        <f>IFERROR(_xll.qlIndexFixing(ONIndex3M,I1418,TRUE,_xll.ohTrigger(RecalcTrigger,Trigger3M)),NA())</f>
        <v>1.5835565388417905E-2</v>
      </c>
      <c r="P1418" s="44">
        <f>IFERROR(_xll.qlIndexFixing(ONIndex6M,I1418,TRUE,_xll.ohTrigger(RecalcTrigger,Trigger6M)),NA())</f>
        <v>1.5840620058620303E-2</v>
      </c>
      <c r="Q1418" s="145">
        <f>IFERROR(_xll.qlIndexFixing(ONIndex1Y,I1418,TRUE,_xll.ohTrigger(RecalcTrigger,Trigger1Y)),NA())</f>
        <v>1.611133336503201E-2</v>
      </c>
    </row>
    <row r="1419" spans="2:17" x14ac:dyDescent="0.2">
      <c r="B1419" s="39" t="s">
        <v>42</v>
      </c>
      <c r="D1419" s="42">
        <f>_xll.qlCalendarAdvance(Calendar,$D1418,B1419,"f",FALSE)</f>
        <v>49768</v>
      </c>
      <c r="E1419" s="139">
        <f>_xll.qlInterestRateIndexValueDate(IndexON,D1419)</f>
        <v>49768</v>
      </c>
      <c r="F1419" s="155">
        <f>IFERROR(_xll.qlIndexFixing(IndexON,D1419,TRUE,_xll.ohTrigger(RecalcTrigger,TriggerON)),NA())</f>
        <v>1.5676789609573305E-2</v>
      </c>
      <c r="H1419" s="42">
        <f>_xll.qlCalendarAdvance(Calendar,$H1418,B1419,"f",FALSE)</f>
        <v>49768</v>
      </c>
      <c r="I1419" s="139">
        <f>_xll.qlInterestRateIndexValueDate(Index1M,$H1419)</f>
        <v>49772</v>
      </c>
      <c r="J1419" s="144">
        <f>IFERROR(_xll.qlIndexFixing(Index1M,$H1419,TRUE,_xll.ohTrigger(RecalcTrigger,Trigger1M)),NA())</f>
        <v>1.5449606112878378E-2</v>
      </c>
      <c r="K1419" s="44">
        <f>IFERROR(_xll.qlIndexFixing(Index3M,H1419,TRUE,_xll.ohTrigger(RecalcTrigger,Trigger3M)),NA())</f>
        <v>1.5794209644040748E-2</v>
      </c>
      <c r="L1419" s="44">
        <f>IFERROR(_xll.qlIndexFixing(Index6M,$H1419,TRUE,_xll.ohTrigger(RecalcTrigger,Trigger6M)),NA())</f>
        <v>1.5761933411086386E-2</v>
      </c>
      <c r="M1419" s="145">
        <f>IFERROR(_xll.qlIndexFixing(Index1Y,$H1419,TRUE,_xll.ohTrigger(RecalcTrigger,Trigger1Y)),NA())</f>
        <v>1.5971909589147515E-2</v>
      </c>
      <c r="N1419" s="144">
        <f>IFERROR(_xll.qlIndexFixing(ONIndex1M,I1419,TRUE,_xll.ohTrigger(RecalcTrigger,Trigger1M)),NA())</f>
        <v>1.5457163264782636E-2</v>
      </c>
      <c r="O1419" s="44">
        <f>IFERROR(_xll.qlIndexFixing(ONIndex3M,I1419,TRUE,_xll.ohTrigger(RecalcTrigger,Trigger3M)),NA())</f>
        <v>1.5825357487653235E-2</v>
      </c>
      <c r="P1419" s="44">
        <f>IFERROR(_xll.qlIndexFixing(ONIndex6M,I1419,TRUE,_xll.ohTrigger(RecalcTrigger,Trigger6M)),NA())</f>
        <v>1.5830182749683175E-2</v>
      </c>
      <c r="Q1419" s="145">
        <f>IFERROR(_xll.qlIndexFixing(ONIndex1Y,I1419,TRUE,_xll.ohTrigger(RecalcTrigger,Trigger1Y)),NA())</f>
        <v>1.6101203873226666E-2</v>
      </c>
    </row>
    <row r="1420" spans="2:17" x14ac:dyDescent="0.2">
      <c r="B1420" s="39" t="s">
        <v>42</v>
      </c>
      <c r="D1420" s="42">
        <f>_xll.qlCalendarAdvance(Calendar,$D1419,B1420,"f",FALSE)</f>
        <v>49775</v>
      </c>
      <c r="E1420" s="139">
        <f>_xll.qlInterestRateIndexValueDate(IndexON,D1420)</f>
        <v>49775</v>
      </c>
      <c r="F1420" s="155">
        <f>IFERROR(_xll.qlIndexFixing(IndexON,D1420,TRUE,_xll.ohTrigger(RecalcTrigger,TriggerON)),NA())</f>
        <v>1.5665469671066745E-2</v>
      </c>
      <c r="H1420" s="42">
        <f>_xll.qlCalendarAdvance(Calendar,$H1419,B1420,"f",FALSE)</f>
        <v>49775</v>
      </c>
      <c r="I1420" s="139">
        <f>_xll.qlInterestRateIndexValueDate(Index1M,$H1420)</f>
        <v>49781</v>
      </c>
      <c r="J1420" s="144">
        <f>IFERROR(_xll.qlIndexFixing(Index1M,$H1420,TRUE,_xll.ohTrigger(RecalcTrigger,Trigger1M)),NA())</f>
        <v>1.5437255438869535E-2</v>
      </c>
      <c r="K1420" s="44">
        <f>IFERROR(_xll.qlIndexFixing(Index3M,H1420,TRUE,_xll.ohTrigger(RecalcTrigger,Trigger3M)),NA())</f>
        <v>1.5781185523156556E-2</v>
      </c>
      <c r="L1420" s="44">
        <f>IFERROR(_xll.qlIndexFixing(Index6M,$H1420,TRUE,_xll.ohTrigger(RecalcTrigger,Trigger6M)),NA())</f>
        <v>1.5748727254014879E-2</v>
      </c>
      <c r="M1420" s="145">
        <f>IFERROR(_xll.qlIndexFixing(Index1Y,$H1420,TRUE,_xll.ohTrigger(RecalcTrigger,Trigger1Y)),NA())</f>
        <v>1.5958963465504596E-2</v>
      </c>
      <c r="N1420" s="144">
        <f>IFERROR(_xll.qlIndexFixing(ONIndex1M,I1420,TRUE,_xll.ohTrigger(RecalcTrigger,Trigger1M)),NA())</f>
        <v>1.5444082280220428E-2</v>
      </c>
      <c r="O1420" s="44">
        <f>IFERROR(_xll.qlIndexFixing(ONIndex3M,I1420,TRUE,_xll.ohTrigger(RecalcTrigger,Trigger3M)),NA())</f>
        <v>1.5811495404651765E-2</v>
      </c>
      <c r="P1420" s="44">
        <f>IFERROR(_xll.qlIndexFixing(ONIndex6M,I1420,TRUE,_xll.ohTrigger(RecalcTrigger,Trigger6M)),NA())</f>
        <v>1.5815994227219576E-2</v>
      </c>
      <c r="Q1420" s="145">
        <f>IFERROR(_xll.qlIndexFixing(ONIndex1Y,I1420,TRUE,_xll.ohTrigger(RecalcTrigger,Trigger1Y)),NA())</f>
        <v>1.6087461414695525E-2</v>
      </c>
    </row>
    <row r="1421" spans="2:17" x14ac:dyDescent="0.2">
      <c r="B1421" s="39" t="s">
        <v>42</v>
      </c>
      <c r="D1421" s="42">
        <f>_xll.qlCalendarAdvance(Calendar,$D1420,B1421,"f",FALSE)</f>
        <v>49782</v>
      </c>
      <c r="E1421" s="139">
        <f>_xll.qlInterestRateIndexValueDate(IndexON,D1421)</f>
        <v>49782</v>
      </c>
      <c r="F1421" s="155">
        <f>IFERROR(_xll.qlIndexFixing(IndexON,D1421,TRUE,_xll.ohTrigger(RecalcTrigger,TriggerON)),NA())</f>
        <v>1.5657064096350481E-2</v>
      </c>
      <c r="H1421" s="42">
        <f>_xll.qlCalendarAdvance(Calendar,$H1420,B1421,"f",FALSE)</f>
        <v>49782</v>
      </c>
      <c r="I1421" s="139">
        <f>_xll.qlInterestRateIndexValueDate(Index1M,$H1421)</f>
        <v>49786</v>
      </c>
      <c r="J1421" s="144">
        <f>IFERROR(_xll.qlIndexFixing(Index1M,$H1421,TRUE,_xll.ohTrigger(RecalcTrigger,Trigger1M)),NA())</f>
        <v>1.5430405137860426E-2</v>
      </c>
      <c r="K1421" s="44">
        <f>IFERROR(_xll.qlIndexFixing(Index3M,H1421,TRUE,_xll.ohTrigger(RecalcTrigger,Trigger3M)),NA())</f>
        <v>1.5773962148351882E-2</v>
      </c>
      <c r="L1421" s="44">
        <f>IFERROR(_xll.qlIndexFixing(Index6M,$H1421,TRUE,_xll.ohTrigger(RecalcTrigger,Trigger6M)),NA())</f>
        <v>1.5741404407941535E-2</v>
      </c>
      <c r="M1421" s="145">
        <f>IFERROR(_xll.qlIndexFixing(Index1Y,$H1421,TRUE,_xll.ohTrigger(RecalcTrigger,Trigger1Y)),NA())</f>
        <v>1.5951777108347685E-2</v>
      </c>
      <c r="N1421" s="144">
        <f>IFERROR(_xll.qlIndexFixing(ONIndex1M,I1421,TRUE,_xll.ohTrigger(RecalcTrigger,Trigger1M)),NA())</f>
        <v>1.5437930881816442E-2</v>
      </c>
      <c r="O1421" s="44">
        <f>IFERROR(_xll.qlIndexFixing(ONIndex3M,I1421,TRUE,_xll.ohTrigger(RecalcTrigger,Trigger3M)),NA())</f>
        <v>1.580498702657529E-2</v>
      </c>
      <c r="P1421" s="44">
        <f>IFERROR(_xll.qlIndexFixing(ONIndex6M,I1421,TRUE,_xll.ohTrigger(RecalcTrigger,Trigger6M)),NA())</f>
        <v>1.5809355001756842E-2</v>
      </c>
      <c r="Q1421" s="145">
        <f>IFERROR(_xll.qlIndexFixing(ONIndex1Y,I1421,TRUE,_xll.ohTrigger(RecalcTrigger,Trigger1Y)),NA())</f>
        <v>1.6080961187379117E-2</v>
      </c>
    </row>
    <row r="1422" spans="2:17" x14ac:dyDescent="0.2">
      <c r="B1422" s="39" t="s">
        <v>42</v>
      </c>
      <c r="D1422" s="42">
        <f>_xll.qlCalendarAdvance(Calendar,$D1421,B1422,"f",FALSE)</f>
        <v>49789</v>
      </c>
      <c r="E1422" s="139">
        <f>_xll.qlInterestRateIndexValueDate(IndexON,D1422)</f>
        <v>49789</v>
      </c>
      <c r="F1422" s="155">
        <f>IFERROR(_xll.qlIndexFixing(IndexON,D1422,TRUE,_xll.ohTrigger(RecalcTrigger,TriggerON)),NA())</f>
        <v>1.5647209918316918E-2</v>
      </c>
      <c r="H1422" s="42">
        <f>_xll.qlCalendarAdvance(Calendar,$H1421,B1422,"f",FALSE)</f>
        <v>49789</v>
      </c>
      <c r="I1422" s="139">
        <f>_xll.qlInterestRateIndexValueDate(Index1M,$H1422)</f>
        <v>49793</v>
      </c>
      <c r="J1422" s="144">
        <f>IFERROR(_xll.qlIndexFixing(Index1M,$H1422,TRUE,_xll.ohTrigger(RecalcTrigger,Trigger1M)),NA())</f>
        <v>1.5420828381325968E-2</v>
      </c>
      <c r="K1422" s="44">
        <f>IFERROR(_xll.qlIndexFixing(Index3M,H1422,TRUE,_xll.ohTrigger(RecalcTrigger,Trigger3M)),NA())</f>
        <v>1.5763864362879045E-2</v>
      </c>
      <c r="L1422" s="44">
        <f>IFERROR(_xll.qlIndexFixing(Index6M,$H1422,TRUE,_xll.ohTrigger(RecalcTrigger,Trigger6M)),NA())</f>
        <v>1.5731169346064597E-2</v>
      </c>
      <c r="M1422" s="145">
        <f>IFERROR(_xll.qlIndexFixing(Index1Y,$H1422,TRUE,_xll.ohTrigger(RecalcTrigger,Trigger1Y)),NA())</f>
        <v>1.5941723346158454E-2</v>
      </c>
      <c r="N1422" s="144">
        <f>IFERROR(_xll.qlIndexFixing(ONIndex1M,I1422,TRUE,_xll.ohTrigger(RecalcTrigger,Trigger1M)),NA())</f>
        <v>1.542798359698061E-2</v>
      </c>
      <c r="O1422" s="44">
        <f>IFERROR(_xll.qlIndexFixing(ONIndex3M,I1422,TRUE,_xll.ohTrigger(RecalcTrigger,Trigger3M)),NA())</f>
        <v>1.5794446278980523E-2</v>
      </c>
      <c r="P1422" s="44">
        <f>IFERROR(_xll.qlIndexFixing(ONIndex6M,I1422,TRUE,_xll.ohTrigger(RecalcTrigger,Trigger6M)),NA())</f>
        <v>1.5798570275564749E-2</v>
      </c>
      <c r="Q1422" s="145">
        <f>IFERROR(_xll.qlIndexFixing(ONIndex1Y,I1422,TRUE,_xll.ohTrigger(RecalcTrigger,Trigger1Y)),NA())</f>
        <v>1.607048500845476E-2</v>
      </c>
    </row>
    <row r="1423" spans="2:17" x14ac:dyDescent="0.2">
      <c r="B1423" s="39" t="s">
        <v>42</v>
      </c>
      <c r="D1423" s="42">
        <f>_xll.qlCalendarAdvance(Calendar,$D1422,B1423,"f",FALSE)</f>
        <v>49797</v>
      </c>
      <c r="E1423" s="139">
        <f>_xll.qlInterestRateIndexValueDate(IndexON,D1423)</f>
        <v>49797</v>
      </c>
      <c r="F1423" s="155">
        <f>IFERROR(_xll.qlIndexFixing(IndexON,D1423,TRUE,_xll.ohTrigger(RecalcTrigger,TriggerON)),NA())</f>
        <v>1.563522824322483E-2</v>
      </c>
      <c r="H1423" s="42">
        <f>_xll.qlCalendarAdvance(Calendar,$H1422,B1423,"f",FALSE)</f>
        <v>49797</v>
      </c>
      <c r="I1423" s="139">
        <f>_xll.qlInterestRateIndexValueDate(Index1M,$H1423)</f>
        <v>49801</v>
      </c>
      <c r="J1423" s="144">
        <f>IFERROR(_xll.qlIndexFixing(Index1M,$H1423,TRUE,_xll.ohTrigger(RecalcTrigger,Trigger1M)),NA())</f>
        <v>1.5409551772978052E-2</v>
      </c>
      <c r="K1423" s="44">
        <f>IFERROR(_xll.qlIndexFixing(Index3M,H1423,TRUE,_xll.ohTrigger(RecalcTrigger,Trigger3M)),NA())</f>
        <v>1.5751973520218336E-2</v>
      </c>
      <c r="L1423" s="44">
        <f>IFERROR(_xll.qlIndexFixing(Index6M,$H1423,TRUE,_xll.ohTrigger(RecalcTrigger,Trigger6M)),NA())</f>
        <v>1.5719116541944966E-2</v>
      </c>
      <c r="M1423" s="145">
        <f>IFERROR(_xll.qlIndexFixing(Index1Y,$H1423,TRUE,_xll.ohTrigger(RecalcTrigger,Trigger1Y)),NA())</f>
        <v>1.5930243551830162E-2</v>
      </c>
      <c r="N1423" s="144">
        <f>IFERROR(_xll.qlIndexFixing(ONIndex1M,I1423,TRUE,_xll.ohTrigger(RecalcTrigger,Trigger1M)),NA())</f>
        <v>1.5417393092667098E-2</v>
      </c>
      <c r="O1423" s="44">
        <f>IFERROR(_xll.qlIndexFixing(ONIndex3M,I1423,TRUE,_xll.ohTrigger(RecalcTrigger,Trigger3M)),NA())</f>
        <v>1.5783230756829525E-2</v>
      </c>
      <c r="P1423" s="44">
        <f>IFERROR(_xll.qlIndexFixing(ONIndex6M,I1423,TRUE,_xll.ohTrigger(RecalcTrigger,Trigger6M)),NA())</f>
        <v>1.5787110961626993E-2</v>
      </c>
      <c r="Q1423" s="145">
        <f>IFERROR(_xll.qlIndexFixing(ONIndex1Y,I1423,TRUE,_xll.ohTrigger(RecalcTrigger,Trigger1Y)),NA())</f>
        <v>1.6059298357848917E-2</v>
      </c>
    </row>
    <row r="1424" spans="2:17" x14ac:dyDescent="0.2">
      <c r="B1424" s="39" t="s">
        <v>42</v>
      </c>
      <c r="D1424" s="42">
        <f>_xll.qlCalendarAdvance(Calendar,$D1423,B1424,"f",FALSE)</f>
        <v>49804</v>
      </c>
      <c r="E1424" s="139">
        <f>_xll.qlInterestRateIndexValueDate(IndexON,D1424)</f>
        <v>49804</v>
      </c>
      <c r="F1424" s="155">
        <f>IFERROR(_xll.qlIndexFixing(IndexON,D1424,TRUE,_xll.ohTrigger(RecalcTrigger,TriggerON)),NA())</f>
        <v>1.5625387420774572E-2</v>
      </c>
      <c r="H1424" s="42">
        <f>_xll.qlCalendarAdvance(Calendar,$H1423,B1424,"f",FALSE)</f>
        <v>49804</v>
      </c>
      <c r="I1424" s="139">
        <f>_xll.qlInterestRateIndexValueDate(Index1M,$H1424)</f>
        <v>49808</v>
      </c>
      <c r="J1424" s="144">
        <f>IFERROR(_xll.qlIndexFixing(Index1M,$H1424,TRUE,_xll.ohTrigger(RecalcTrigger,Trigger1M)),NA())</f>
        <v>1.5400010874821367E-2</v>
      </c>
      <c r="K1424" s="44">
        <f>IFERROR(_xll.qlIndexFixing(Index3M,H1424,TRUE,_xll.ohTrigger(RecalcTrigger,Trigger3M)),NA())</f>
        <v>1.5741914876886167E-2</v>
      </c>
      <c r="L1424" s="44">
        <f>IFERROR(_xll.qlIndexFixing(Index6M,$H1424,TRUE,_xll.ohTrigger(RecalcTrigger,Trigger6M)),NA())</f>
        <v>1.5708925749578908E-2</v>
      </c>
      <c r="M1424" s="145">
        <f>IFERROR(_xll.qlIndexFixing(Index1Y,$H1424,TRUE,_xll.ohTrigger(RecalcTrigger,Trigger1Y)),NA())</f>
        <v>1.592020769501477E-2</v>
      </c>
      <c r="N1424" s="144">
        <f>IFERROR(_xll.qlIndexFixing(ONIndex1M,I1424,TRUE,_xll.ohTrigger(RecalcTrigger,Trigger1M)),NA())</f>
        <v>1.5407833747671518E-2</v>
      </c>
      <c r="O1424" s="44">
        <f>IFERROR(_xll.qlIndexFixing(ONIndex3M,I1424,TRUE,_xll.ohTrigger(RecalcTrigger,Trigger3M)),NA())</f>
        <v>1.5773103095080288E-2</v>
      </c>
      <c r="P1424" s="44">
        <f>IFERROR(_xll.qlIndexFixing(ONIndex6M,I1424,TRUE,_xll.ohTrigger(RecalcTrigger,Trigger6M)),NA())</f>
        <v>1.5776756416485682E-2</v>
      </c>
      <c r="Q1424" s="145">
        <f>IFERROR(_xll.qlIndexFixing(ONIndex1Y,I1424,TRUE,_xll.ohTrigger(RecalcTrigger,Trigger1Y)),NA())</f>
        <v>1.6049198741505677E-2</v>
      </c>
    </row>
    <row r="1425" spans="2:17" x14ac:dyDescent="0.2">
      <c r="B1425" s="39" t="s">
        <v>42</v>
      </c>
      <c r="D1425" s="42">
        <f>_xll.qlCalendarAdvance(Calendar,$D1424,B1425,"f",FALSE)</f>
        <v>49811</v>
      </c>
      <c r="E1425" s="139">
        <f>_xll.qlInterestRateIndexValueDate(IndexON,D1425)</f>
        <v>49811</v>
      </c>
      <c r="F1425" s="155">
        <f>IFERROR(_xll.qlIndexFixing(IndexON,D1425,TRUE,_xll.ohTrigger(RecalcTrigger,TriggerON)),NA())</f>
        <v>1.5615553228700563E-2</v>
      </c>
      <c r="H1425" s="42">
        <f>_xll.qlCalendarAdvance(Calendar,$H1424,B1425,"f",FALSE)</f>
        <v>49811</v>
      </c>
      <c r="I1425" s="139">
        <f>_xll.qlInterestRateIndexValueDate(Index1M,$H1425)</f>
        <v>49815</v>
      </c>
      <c r="J1425" s="144">
        <f>IFERROR(_xll.qlIndexFixing(Index1M,$H1425,TRUE,_xll.ohTrigger(RecalcTrigger,Trigger1M)),NA())</f>
        <v>1.5390486805734434E-2</v>
      </c>
      <c r="K1425" s="44">
        <f>IFERROR(_xll.qlIndexFixing(Index3M,H1425,TRUE,_xll.ohTrigger(RecalcTrigger,Trigger3M)),NA())</f>
        <v>1.5731874543491915E-2</v>
      </c>
      <c r="L1425" s="44">
        <f>IFERROR(_xll.qlIndexFixing(Index6M,$H1425,TRUE,_xll.ohTrigger(RecalcTrigger,Trigger6M)),NA())</f>
        <v>1.5698755550015528E-2</v>
      </c>
      <c r="M1425" s="145">
        <f>IFERROR(_xll.qlIndexFixing(Index1Y,$H1425,TRUE,_xll.ohTrigger(RecalcTrigger,Trigger1Y)),NA())</f>
        <v>1.5910180222758183E-2</v>
      </c>
      <c r="N1425" s="144">
        <f>IFERROR(_xll.qlIndexFixing(ONIndex1M,I1425,TRUE,_xll.ohTrigger(RecalcTrigger,Trigger1M)),NA())</f>
        <v>1.5398290675738835E-2</v>
      </c>
      <c r="O1425" s="44">
        <f>IFERROR(_xll.qlIndexFixing(ONIndex3M,I1425,TRUE,_xll.ohTrigger(RecalcTrigger,Trigger3M)),NA())</f>
        <v>1.5762991898720102E-2</v>
      </c>
      <c r="P1425" s="44">
        <f>IFERROR(_xll.qlIndexFixing(ONIndex6M,I1425,TRUE,_xll.ohTrigger(RecalcTrigger,Trigger6M)),NA())</f>
        <v>1.5766418793967674E-2</v>
      </c>
      <c r="Q1425" s="145">
        <f>IFERROR(_xll.qlIndexFixing(ONIndex1Y,I1425,TRUE,_xll.ohTrigger(RecalcTrigger,Trigger1Y)),NA())</f>
        <v>1.6039105599583436E-2</v>
      </c>
    </row>
    <row r="1426" spans="2:17" x14ac:dyDescent="0.2">
      <c r="B1426" s="39" t="s">
        <v>42</v>
      </c>
      <c r="D1426" s="42">
        <f>_xll.qlCalendarAdvance(Calendar,$D1425,B1426,"f",FALSE)</f>
        <v>49818</v>
      </c>
      <c r="E1426" s="139">
        <f>_xll.qlInterestRateIndexValueDate(IndexON,D1426)</f>
        <v>49818</v>
      </c>
      <c r="F1426" s="155">
        <f>IFERROR(_xll.qlIndexFixing(IndexON,D1426,TRUE,_xll.ohTrigger(RecalcTrigger,TriggerON)),NA())</f>
        <v>1.560572591853493E-2</v>
      </c>
      <c r="H1426" s="42">
        <f>_xll.qlCalendarAdvance(Calendar,$H1425,B1426,"f",FALSE)</f>
        <v>49818</v>
      </c>
      <c r="I1426" s="139">
        <f>_xll.qlInterestRateIndexValueDate(Index1M,$H1426)</f>
        <v>49822</v>
      </c>
      <c r="J1426" s="144">
        <f>IFERROR(_xll.qlIndexFixing(Index1M,$H1426,TRUE,_xll.ohTrigger(RecalcTrigger,Trigger1M)),NA())</f>
        <v>1.5380979849706856E-2</v>
      </c>
      <c r="K1426" s="44">
        <f>IFERROR(_xll.qlIndexFixing(Index3M,H1426,TRUE,_xll.ohTrigger(RecalcTrigger,Trigger3M)),NA())</f>
        <v>1.5721852802092557E-2</v>
      </c>
      <c r="L1426" s="44">
        <f>IFERROR(_xll.qlIndexFixing(Index6M,$H1426,TRUE,_xll.ohTrigger(RecalcTrigger,Trigger6M)),NA())</f>
        <v>1.568860621531112E-2</v>
      </c>
      <c r="M1426" s="145">
        <f>IFERROR(_xll.qlIndexFixing(Index1Y,$H1426,TRUE,_xll.ohTrigger(RecalcTrigger,Trigger1Y)),NA())</f>
        <v>1.5900161152341472E-2</v>
      </c>
      <c r="N1426" s="144">
        <f>IFERROR(_xll.qlIndexFixing(ONIndex1M,I1426,TRUE,_xll.ohTrigger(RecalcTrigger,Trigger1M)),NA())</f>
        <v>1.5388764160642054E-2</v>
      </c>
      <c r="O1426" s="44">
        <f>IFERROR(_xll.qlIndexFixing(ONIndex3M,I1426,TRUE,_xll.ohTrigger(RecalcTrigger,Trigger3M)),NA())</f>
        <v>1.5752897448724212E-2</v>
      </c>
      <c r="P1426" s="44">
        <f>IFERROR(_xll.qlIndexFixing(ONIndex6M,I1426,TRUE,_xll.ohTrigger(RecalcTrigger,Trigger6M)),NA())</f>
        <v>1.5756098364736459E-2</v>
      </c>
      <c r="Q1426" s="145">
        <f>IFERROR(_xll.qlIndexFixing(ONIndex1Y,I1426,TRUE,_xll.ohTrigger(RecalcTrigger,Trigger1Y)),NA())</f>
        <v>1.6029019148788848E-2</v>
      </c>
    </row>
    <row r="1427" spans="2:17" x14ac:dyDescent="0.2">
      <c r="B1427" s="39" t="s">
        <v>42</v>
      </c>
      <c r="D1427" s="42">
        <f>_xll.qlCalendarAdvance(Calendar,$D1426,B1427,"f",FALSE)</f>
        <v>49825</v>
      </c>
      <c r="E1427" s="139">
        <f>_xll.qlInterestRateIndexValueDate(IndexON,D1427)</f>
        <v>49825</v>
      </c>
      <c r="F1427" s="155">
        <f>IFERROR(_xll.qlIndexFixing(IndexON,D1427,TRUE,_xll.ohTrigger(RecalcTrigger,TriggerON)),NA())</f>
        <v>1.5595905741783156E-2</v>
      </c>
      <c r="H1427" s="42">
        <f>_xll.qlCalendarAdvance(Calendar,$H1426,B1427,"f",FALSE)</f>
        <v>49825</v>
      </c>
      <c r="I1427" s="139">
        <f>_xll.qlInterestRateIndexValueDate(Index1M,$H1427)</f>
        <v>49829</v>
      </c>
      <c r="J1427" s="144">
        <f>IFERROR(_xll.qlIndexFixing(Index1M,$H1427,TRUE,_xll.ohTrigger(RecalcTrigger,Trigger1M)),NA())</f>
        <v>1.5371838567768137E-2</v>
      </c>
      <c r="K1427" s="44">
        <f>IFERROR(_xll.qlIndexFixing(Index3M,H1427,TRUE,_xll.ohTrigger(RecalcTrigger,Trigger3M)),NA())</f>
        <v>1.5711849934740747E-2</v>
      </c>
      <c r="L1427" s="44">
        <f>IFERROR(_xll.qlIndexFixing(Index6M,$H1427,TRUE,_xll.ohTrigger(RecalcTrigger,Trigger6M)),NA())</f>
        <v>1.5678853567433884E-2</v>
      </c>
      <c r="M1427" s="145">
        <f>IFERROR(_xll.qlIndexFixing(Index1Y,$H1427,TRUE,_xll.ohTrigger(RecalcTrigger,Trigger1Y)),NA())</f>
        <v>1.5890150500325644E-2</v>
      </c>
      <c r="N1427" s="144">
        <f>IFERROR(_xll.qlIndexFixing(ONIndex1M,I1427,TRUE,_xll.ohTrigger(RecalcTrigger,Trigger1M)),NA())</f>
        <v>1.5379254485994309E-2</v>
      </c>
      <c r="O1427" s="44">
        <f>IFERROR(_xll.qlIndexFixing(ONIndex3M,I1427,TRUE,_xll.ohTrigger(RecalcTrigger,Trigger3M)),NA())</f>
        <v>1.5742820026227733E-2</v>
      </c>
      <c r="P1427" s="44">
        <f>IFERROR(_xll.qlIndexFixing(ONIndex6M,I1427,TRUE,_xll.ohTrigger(RecalcTrigger,Trigger6M)),NA())</f>
        <v>1.5745795398816043E-2</v>
      </c>
      <c r="Q1427" s="145">
        <f>IFERROR(_xll.qlIndexFixing(ONIndex1Y,I1427,TRUE,_xll.ohTrigger(RecalcTrigger,Trigger1Y)),NA())</f>
        <v>1.6018939605748628E-2</v>
      </c>
    </row>
    <row r="1428" spans="2:17" x14ac:dyDescent="0.2">
      <c r="B1428" s="39" t="s">
        <v>42</v>
      </c>
      <c r="D1428" s="42">
        <f>_xll.qlCalendarAdvance(Calendar,$D1427,B1428,"f",FALSE)</f>
        <v>49832</v>
      </c>
      <c r="E1428" s="139">
        <f>_xll.qlInterestRateIndexValueDate(IndexON,D1428)</f>
        <v>49832</v>
      </c>
      <c r="F1428" s="155">
        <f>IFERROR(_xll.qlIndexFixing(IndexON,D1428,TRUE,_xll.ohTrigger(RecalcTrigger,TriggerON)),NA())</f>
        <v>1.558609294992408E-2</v>
      </c>
      <c r="H1428" s="42">
        <f>_xll.qlCalendarAdvance(Calendar,$H1427,B1428,"f",FALSE)</f>
        <v>49832</v>
      </c>
      <c r="I1428" s="139">
        <f>_xll.qlInterestRateIndexValueDate(Index1M,$H1428)</f>
        <v>49836</v>
      </c>
      <c r="J1428" s="144">
        <f>IFERROR(_xll.qlIndexFixing(Index1M,$H1428,TRUE,_xll.ohTrigger(RecalcTrigger,Trigger1M)),NA())</f>
        <v>1.5362365806848466E-2</v>
      </c>
      <c r="K1428" s="44">
        <f>IFERROR(_xll.qlIndexFixing(Index3M,H1428,TRUE,_xll.ohTrigger(RecalcTrigger,Trigger3M)),NA())</f>
        <v>1.570186622348738E-2</v>
      </c>
      <c r="L1428" s="44">
        <f>IFERROR(_xll.qlIndexFixing(Index6M,$H1428,TRUE,_xll.ohTrigger(RecalcTrigger,Trigger6M)),NA())</f>
        <v>1.5668745593749159E-2</v>
      </c>
      <c r="M1428" s="145">
        <f>IFERROR(_xll.qlIndexFixing(Index1Y,$H1428,TRUE,_xll.ohTrigger(RecalcTrigger,Trigger1Y)),NA())</f>
        <v>1.5880148282552492E-2</v>
      </c>
      <c r="N1428" s="144">
        <f>IFERROR(_xll.qlIndexFixing(ONIndex1M,I1428,TRUE,_xll.ohTrigger(RecalcTrigger,Trigger1M)),NA())</f>
        <v>1.5369761935568604E-2</v>
      </c>
      <c r="O1428" s="44">
        <f>IFERROR(_xll.qlIndexFixing(ONIndex3M,I1428,TRUE,_xll.ohTrigger(RecalcTrigger,Trigger3M)),NA())</f>
        <v>1.5732759912365779E-2</v>
      </c>
      <c r="P1428" s="44">
        <f>IFERROR(_xll.qlIndexFixing(ONIndex6M,I1428,TRUE,_xll.ohTrigger(RecalcTrigger,Trigger6M)),NA())</f>
        <v>1.5735510166390299E-2</v>
      </c>
      <c r="Q1428" s="145">
        <f>IFERROR(_xll.qlIndexFixing(ONIndex1Y,I1428,TRUE,_xll.ohTrigger(RecalcTrigger,Trigger1Y)),NA())</f>
        <v>1.6008867186929621E-2</v>
      </c>
    </row>
    <row r="1429" spans="2:17" x14ac:dyDescent="0.2">
      <c r="B1429" s="39" t="s">
        <v>42</v>
      </c>
      <c r="D1429" s="42">
        <f>_xll.qlCalendarAdvance(Calendar,$D1428,B1429,"f",FALSE)</f>
        <v>49839</v>
      </c>
      <c r="E1429" s="139">
        <f>_xll.qlInterestRateIndexValueDate(IndexON,D1429)</f>
        <v>49839</v>
      </c>
      <c r="F1429" s="155">
        <f>IFERROR(_xll.qlIndexFixing(IndexON,D1429,TRUE,_xll.ohTrigger(RecalcTrigger,TriggerON)),NA())</f>
        <v>1.5576287794489829E-2</v>
      </c>
      <c r="H1429" s="42">
        <f>_xll.qlCalendarAdvance(Calendar,$H1428,B1429,"f",FALSE)</f>
        <v>49839</v>
      </c>
      <c r="I1429" s="139">
        <f>_xll.qlInterestRateIndexValueDate(Index1M,$H1429)</f>
        <v>49843</v>
      </c>
      <c r="J1429" s="144">
        <f>IFERROR(_xll.qlIndexFixing(Index1M,$H1429,TRUE,_xll.ohTrigger(RecalcTrigger,Trigger1M)),NA())</f>
        <v>1.5352910989652635E-2</v>
      </c>
      <c r="K1429" s="44">
        <f>IFERROR(_xll.qlIndexFixing(Index3M,H1429,TRUE,_xll.ohTrigger(RecalcTrigger,Trigger3M)),NA())</f>
        <v>1.5691901950382496E-2</v>
      </c>
      <c r="L1429" s="44">
        <f>IFERROR(_xll.qlIndexFixing(Index6M,$H1429,TRUE,_xll.ohTrigger(RecalcTrigger,Trigger6M)),NA())</f>
        <v>1.5658659280414884E-2</v>
      </c>
      <c r="M1429" s="145">
        <f>IFERROR(_xll.qlIndexFixing(Index1Y,$H1429,TRUE,_xll.ohTrigger(RecalcTrigger,Trigger1Y)),NA())</f>
        <v>1.5870154514144162E-2</v>
      </c>
      <c r="N1429" s="144">
        <f>IFERROR(_xll.qlIndexFixing(ONIndex1M,I1429,TRUE,_xll.ohTrigger(RecalcTrigger,Trigger1M)),NA())</f>
        <v>1.5360286792818201E-2</v>
      </c>
      <c r="O1429" s="44">
        <f>IFERROR(_xll.qlIndexFixing(ONIndex3M,I1429,TRUE,_xll.ohTrigger(RecalcTrigger,Trigger3M)),NA())</f>
        <v>1.5722717388033658E-2</v>
      </c>
      <c r="P1429" s="44">
        <f>IFERROR(_xll.qlIndexFixing(ONIndex6M,I1429,TRUE,_xll.ohTrigger(RecalcTrigger,Trigger6M)),NA())</f>
        <v>1.5725242937643102E-2</v>
      </c>
      <c r="Q1429" s="145">
        <f>IFERROR(_xll.qlIndexFixing(ONIndex1Y,I1429,TRUE,_xll.ohTrigger(RecalcTrigger,Trigger1Y)),NA())</f>
        <v>1.5998802109118415E-2</v>
      </c>
    </row>
    <row r="1430" spans="2:17" x14ac:dyDescent="0.2">
      <c r="B1430" s="39" t="s">
        <v>42</v>
      </c>
      <c r="D1430" s="42">
        <f>_xll.qlCalendarAdvance(Calendar,$D1429,B1430,"f",FALSE)</f>
        <v>49846</v>
      </c>
      <c r="E1430" s="139">
        <f>_xll.qlInterestRateIndexValueDate(IndexON,D1430)</f>
        <v>49846</v>
      </c>
      <c r="F1430" s="155">
        <f>IFERROR(_xll.qlIndexFixing(IndexON,D1430,TRUE,_xll.ohTrigger(RecalcTrigger,TriggerON)),NA())</f>
        <v>1.5566490527039178E-2</v>
      </c>
      <c r="H1430" s="42">
        <f>_xll.qlCalendarAdvance(Calendar,$H1429,B1430,"f",FALSE)</f>
        <v>49846</v>
      </c>
      <c r="I1430" s="139">
        <f>_xll.qlInterestRateIndexValueDate(Index1M,$H1430)</f>
        <v>49850</v>
      </c>
      <c r="J1430" s="144">
        <f>IFERROR(_xll.qlIndexFixing(Index1M,$H1430,TRUE,_xll.ohTrigger(RecalcTrigger,Trigger1M)),NA())</f>
        <v>1.5343474400150825E-2</v>
      </c>
      <c r="K1430" s="44">
        <f>IFERROR(_xll.qlIndexFixing(Index3M,H1430,TRUE,_xll.ohTrigger(RecalcTrigger,Trigger3M)),NA())</f>
        <v>1.5681957397470046E-2</v>
      </c>
      <c r="L1430" s="44">
        <f>IFERROR(_xll.qlIndexFixing(Index6M,$H1430,TRUE,_xll.ohTrigger(RecalcTrigger,Trigger6M)),NA())</f>
        <v>1.5648594896320239E-2</v>
      </c>
      <c r="M1430" s="145">
        <f>IFERROR(_xll.qlIndexFixing(Index1Y,$H1430,TRUE,_xll.ohTrigger(RecalcTrigger,Trigger1Y)),NA())</f>
        <v>1.5860169209502725E-2</v>
      </c>
      <c r="N1430" s="144">
        <f>IFERROR(_xll.qlIndexFixing(ONIndex1M,I1430,TRUE,_xll.ohTrigger(RecalcTrigger,Trigger1M)),NA())</f>
        <v>1.535082934159604E-2</v>
      </c>
      <c r="O1430" s="44">
        <f>IFERROR(_xll.qlIndexFixing(ONIndex3M,I1430,TRUE,_xll.ohTrigger(RecalcTrigger,Trigger3M)),NA())</f>
        <v>1.5712692734526357E-2</v>
      </c>
      <c r="P1430" s="44">
        <f>IFERROR(_xll.qlIndexFixing(ONIndex6M,I1430,TRUE,_xll.ohTrigger(RecalcTrigger,Trigger6M)),NA())</f>
        <v>1.5714993982918202E-2</v>
      </c>
      <c r="Q1430" s="145">
        <f>IFERROR(_xll.qlIndexFixing(ONIndex1Y,I1430,TRUE,_xll.ohTrigger(RecalcTrigger,Trigger1Y)),NA())</f>
        <v>1.5988744589021664E-2</v>
      </c>
    </row>
    <row r="1431" spans="2:17" x14ac:dyDescent="0.2">
      <c r="B1431" s="39" t="s">
        <v>42</v>
      </c>
      <c r="D1431" s="42">
        <f>_xll.qlCalendarAdvance(Calendar,$D1430,B1431,"f",FALSE)</f>
        <v>49853</v>
      </c>
      <c r="E1431" s="139">
        <f>_xll.qlInterestRateIndexValueDate(IndexON,D1431)</f>
        <v>49853</v>
      </c>
      <c r="F1431" s="155">
        <f>IFERROR(_xll.qlIndexFixing(IndexON,D1431,TRUE,_xll.ohTrigger(RecalcTrigger,TriggerON)),NA())</f>
        <v>1.555670139902432E-2</v>
      </c>
      <c r="H1431" s="42">
        <f>_xll.qlCalendarAdvance(Calendar,$H1430,B1431,"f",FALSE)</f>
        <v>49853</v>
      </c>
      <c r="I1431" s="139">
        <f>_xll.qlInterestRateIndexValueDate(Index1M,$H1431)</f>
        <v>49857</v>
      </c>
      <c r="J1431" s="144">
        <f>IFERROR(_xll.qlIndexFixing(Index1M,$H1431,TRUE,_xll.ohTrigger(RecalcTrigger,Trigger1M)),NA())</f>
        <v>1.53337117050027E-2</v>
      </c>
      <c r="K1431" s="44">
        <f>IFERROR(_xll.qlIndexFixing(Index3M,H1431,TRUE,_xll.ohTrigger(RecalcTrigger,Trigger3M)),NA())</f>
        <v>1.5672032846794855E-2</v>
      </c>
      <c r="L1431" s="44">
        <f>IFERROR(_xll.qlIndexFixing(Index6M,$H1431,TRUE,_xll.ohTrigger(RecalcTrigger,Trigger6M)),NA())</f>
        <v>1.5637810946279928E-2</v>
      </c>
      <c r="M1431" s="145">
        <f>IFERROR(_xll.qlIndexFixing(Index1Y,$H1431,TRUE,_xll.ohTrigger(RecalcTrigger,Trigger1Y)),NA())</f>
        <v>1.5850192382311699E-2</v>
      </c>
      <c r="N1431" s="144">
        <f>IFERROR(_xll.qlIndexFixing(ONIndex1M,I1431,TRUE,_xll.ohTrigger(RecalcTrigger,Trigger1M)),NA())</f>
        <v>1.5341389865515254E-2</v>
      </c>
      <c r="O1431" s="44">
        <f>IFERROR(_xll.qlIndexFixing(ONIndex3M,I1431,TRUE,_xll.ohTrigger(RecalcTrigger,Trigger3M)),NA())</f>
        <v>1.5702686232819119E-2</v>
      </c>
      <c r="P1431" s="44">
        <f>IFERROR(_xll.qlIndexFixing(ONIndex6M,I1431,TRUE,_xll.ohTrigger(RecalcTrigger,Trigger6M)),NA())</f>
        <v>1.5704763572399472E-2</v>
      </c>
      <c r="Q1431" s="145">
        <f>IFERROR(_xll.qlIndexFixing(ONIndex1Y,I1431,TRUE,_xll.ohTrigger(RecalcTrigger,Trigger1Y)),NA())</f>
        <v>1.5978694843026275E-2</v>
      </c>
    </row>
    <row r="1432" spans="2:17" x14ac:dyDescent="0.2">
      <c r="B1432" s="39" t="s">
        <v>42</v>
      </c>
      <c r="D1432" s="42">
        <f>_xll.qlCalendarAdvance(Calendar,$D1431,B1432,"f",FALSE)</f>
        <v>49860</v>
      </c>
      <c r="E1432" s="139">
        <f>_xll.qlInterestRateIndexValueDate(IndexON,D1432)</f>
        <v>49860</v>
      </c>
      <c r="F1432" s="155">
        <f>IFERROR(_xll.qlIndexFixing(IndexON,D1432,TRUE,_xll.ohTrigger(RecalcTrigger,TriggerON)),NA())</f>
        <v>1.5546920662004027E-2</v>
      </c>
      <c r="H1432" s="42">
        <f>_xll.qlCalendarAdvance(Calendar,$H1431,B1432,"f",FALSE)</f>
        <v>49860</v>
      </c>
      <c r="I1432" s="139">
        <f>_xll.qlInterestRateIndexValueDate(Index1M,$H1432)</f>
        <v>49864</v>
      </c>
      <c r="J1432" s="144">
        <f>IFERROR(_xll.qlIndexFixing(Index1M,$H1432,TRUE,_xll.ohTrigger(RecalcTrigger,Trigger1M)),NA())</f>
        <v>1.5324313391040789E-2</v>
      </c>
      <c r="K1432" s="44">
        <f>IFERROR(_xll.qlIndexFixing(Index3M,H1432,TRUE,_xll.ohTrigger(RecalcTrigger,Trigger3M)),NA())</f>
        <v>1.5662128580397401E-2</v>
      </c>
      <c r="L1432" s="44">
        <f>IFERROR(_xll.qlIndexFixing(Index6M,$H1432,TRUE,_xll.ohTrigger(RecalcTrigger,Trigger6M)),NA())</f>
        <v>1.5628161683530907E-2</v>
      </c>
      <c r="M1432" s="145">
        <f>IFERROR(_xll.qlIndexFixing(Index1Y,$H1432,TRUE,_xll.ohTrigger(RecalcTrigger,Trigger1Y)),NA())</f>
        <v>1.584022404553409E-2</v>
      </c>
      <c r="N1432" s="144">
        <f>IFERROR(_xll.qlIndexFixing(ONIndex1M,I1432,TRUE,_xll.ohTrigger(RecalcTrigger,Trigger1M)),NA())</f>
        <v>1.5331968648268912E-2</v>
      </c>
      <c r="O1432" s="44">
        <f>IFERROR(_xll.qlIndexFixing(ONIndex3M,I1432,TRUE,_xll.ohTrigger(RecalcTrigger,Trigger3M)),NA())</f>
        <v>1.5692698164047059E-2</v>
      </c>
      <c r="P1432" s="44">
        <f>IFERROR(_xll.qlIndexFixing(ONIndex6M,I1432,TRUE,_xll.ohTrigger(RecalcTrigger,Trigger6M)),NA())</f>
        <v>1.5694551976350724E-2</v>
      </c>
      <c r="Q1432" s="145">
        <f>IFERROR(_xll.qlIndexFixing(ONIndex1Y,I1432,TRUE,_xll.ohTrigger(RecalcTrigger,Trigger1Y)),NA())</f>
        <v>1.5968653087998774E-2</v>
      </c>
    </row>
    <row r="1433" spans="2:17" x14ac:dyDescent="0.2">
      <c r="B1433" s="39" t="s">
        <v>42</v>
      </c>
      <c r="D1433" s="42">
        <f>_xll.qlCalendarAdvance(Calendar,$D1432,B1433,"f",FALSE)</f>
        <v>49867</v>
      </c>
      <c r="E1433" s="139">
        <f>_xll.qlInterestRateIndexValueDate(IndexON,D1433)</f>
        <v>49867</v>
      </c>
      <c r="F1433" s="155">
        <f>IFERROR(_xll.qlIndexFixing(IndexON,D1433,TRUE,_xll.ohTrigger(RecalcTrigger,TriggerON)),NA())</f>
        <v>1.5537148567430492E-2</v>
      </c>
      <c r="H1433" s="42">
        <f>_xll.qlCalendarAdvance(Calendar,$H1432,B1433,"f",FALSE)</f>
        <v>49867</v>
      </c>
      <c r="I1433" s="139">
        <f>_xll.qlInterestRateIndexValueDate(Index1M,$H1433)</f>
        <v>49871</v>
      </c>
      <c r="J1433" s="144">
        <f>IFERROR(_xll.qlIndexFixing(Index1M,$H1433,TRUE,_xll.ohTrigger(RecalcTrigger,Trigger1M)),NA())</f>
        <v>1.5314934178031956E-2</v>
      </c>
      <c r="K1433" s="44">
        <f>IFERROR(_xll.qlIndexFixing(Index3M,H1433,TRUE,_xll.ohTrigger(RecalcTrigger,Trigger3M)),NA())</f>
        <v>1.565224488031642E-2</v>
      </c>
      <c r="L1433" s="44">
        <f>IFERROR(_xll.qlIndexFixing(Index6M,$H1433,TRUE,_xll.ohTrigger(RecalcTrigger,Trigger6M)),NA())</f>
        <v>1.5618162532166613E-2</v>
      </c>
      <c r="M1433" s="145">
        <f>IFERROR(_xll.qlIndexFixing(Index1Y,$H1433,TRUE,_xll.ohTrigger(RecalcTrigger,Trigger1Y)),NA())</f>
        <v>1.5830264211414126E-2</v>
      </c>
      <c r="N1433" s="144">
        <f>IFERROR(_xll.qlIndexFixing(ONIndex1M,I1433,TRUE,_xll.ohTrigger(RecalcTrigger,Trigger1M)),NA())</f>
        <v>1.5322565973390212E-2</v>
      </c>
      <c r="O1433" s="44">
        <f>IFERROR(_xll.qlIndexFixing(ONIndex3M,I1433,TRUE,_xll.ohTrigger(RecalcTrigger,Trigger3M)),NA())</f>
        <v>1.568272880918542E-2</v>
      </c>
      <c r="P1433" s="44">
        <f>IFERROR(_xll.qlIndexFixing(ONIndex6M,I1433,TRUE,_xll.ohTrigger(RecalcTrigger,Trigger6M)),NA())</f>
        <v>1.5684359464875897E-2</v>
      </c>
      <c r="Q1433" s="145">
        <f>IFERROR(_xll.qlIndexFixing(ONIndex1Y,I1433,TRUE,_xll.ohTrigger(RecalcTrigger,Trigger1Y)),NA())</f>
        <v>1.5958619540406005E-2</v>
      </c>
    </row>
    <row r="1434" spans="2:17" x14ac:dyDescent="0.2">
      <c r="B1434" s="39" t="s">
        <v>42</v>
      </c>
      <c r="D1434" s="42">
        <f>_xll.qlCalendarAdvance(Calendar,$D1433,B1434,"f",FALSE)</f>
        <v>49874</v>
      </c>
      <c r="E1434" s="139">
        <f>_xll.qlInterestRateIndexValueDate(IndexON,D1434)</f>
        <v>49874</v>
      </c>
      <c r="F1434" s="155">
        <f>IFERROR(_xll.qlIndexFixing(IndexON,D1434,TRUE,_xll.ohTrigger(RecalcTrigger,TriggerON)),NA())</f>
        <v>1.5527385366889135E-2</v>
      </c>
      <c r="H1434" s="42">
        <f>_xll.qlCalendarAdvance(Calendar,$H1433,B1434,"f",FALSE)</f>
        <v>49874</v>
      </c>
      <c r="I1434" s="139">
        <f>_xll.qlInterestRateIndexValueDate(Index1M,$H1434)</f>
        <v>49878</v>
      </c>
      <c r="J1434" s="144">
        <f>IFERROR(_xll.qlIndexFixing(Index1M,$H1434,TRUE,_xll.ohTrigger(RecalcTrigger,Trigger1M)),NA())</f>
        <v>1.5305574349958068E-2</v>
      </c>
      <c r="K1434" s="44">
        <f>IFERROR(_xll.qlIndexFixing(Index3M,H1434,TRUE,_xll.ohTrigger(RecalcTrigger,Trigger3M)),NA())</f>
        <v>1.5642382028587181E-2</v>
      </c>
      <c r="L1434" s="44">
        <f>IFERROR(_xll.qlIndexFixing(Index6M,$H1434,TRUE,_xll.ohTrigger(RecalcTrigger,Trigger6M)),NA())</f>
        <v>1.5608183652351539E-2</v>
      </c>
      <c r="M1434" s="145">
        <f>IFERROR(_xll.qlIndexFixing(Index1Y,$H1434,TRUE,_xll.ohTrigger(RecalcTrigger,Trigger1Y)),NA())</f>
        <v>1.5820312891476618E-2</v>
      </c>
      <c r="N1434" s="144">
        <f>IFERROR(_xll.qlIndexFixing(ONIndex1M,I1434,TRUE,_xll.ohTrigger(RecalcTrigger,Trigger1M)),NA())</f>
        <v>1.5313182124652158E-2</v>
      </c>
      <c r="O1434" s="44">
        <f>IFERROR(_xll.qlIndexFixing(ONIndex3M,I1434,TRUE,_xll.ohTrigger(RecalcTrigger,Trigger3M)),NA())</f>
        <v>1.5672778449449254E-2</v>
      </c>
      <c r="P1434" s="44">
        <f>IFERROR(_xll.qlIndexFixing(ONIndex6M,I1434,TRUE,_xll.ohTrigger(RecalcTrigger,Trigger6M)),NA())</f>
        <v>1.5674186308238802E-2</v>
      </c>
      <c r="Q1434" s="145">
        <f>IFERROR(_xll.qlIndexFixing(ONIndex1Y,I1434,TRUE,_xll.ohTrigger(RecalcTrigger,Trigger1Y)),NA())</f>
        <v>1.5948594417034556E-2</v>
      </c>
    </row>
    <row r="1435" spans="2:17" x14ac:dyDescent="0.2">
      <c r="B1435" s="39" t="s">
        <v>42</v>
      </c>
      <c r="D1435" s="42">
        <f>_xll.qlCalendarAdvance(Calendar,$D1434,B1435,"f",FALSE)</f>
        <v>49881</v>
      </c>
      <c r="E1435" s="139">
        <f>_xll.qlInterestRateIndexValueDate(IndexON,D1435)</f>
        <v>49881</v>
      </c>
      <c r="F1435" s="155">
        <f>IFERROR(_xll.qlIndexFixing(IndexON,D1435,TRUE,_xll.ohTrigger(RecalcTrigger,TriggerON)),NA())</f>
        <v>1.5517631311832147E-2</v>
      </c>
      <c r="H1435" s="42">
        <f>_xll.qlCalendarAdvance(Calendar,$H1434,B1435,"f",FALSE)</f>
        <v>49881</v>
      </c>
      <c r="I1435" s="139">
        <f>_xll.qlInterestRateIndexValueDate(Index1M,$H1435)</f>
        <v>49885</v>
      </c>
      <c r="J1435" s="144">
        <f>IFERROR(_xll.qlIndexFixing(Index1M,$H1435,TRUE,_xll.ohTrigger(RecalcTrigger,Trigger1M)),NA())</f>
        <v>1.5296234190803578E-2</v>
      </c>
      <c r="K1435" s="44">
        <f>IFERROR(_xll.qlIndexFixing(Index3M,H1435,TRUE,_xll.ohTrigger(RecalcTrigger,Trigger3M)),NA())</f>
        <v>1.5632540307244081E-2</v>
      </c>
      <c r="L1435" s="44">
        <f>IFERROR(_xll.qlIndexFixing(Index6M,$H1435,TRUE,_xll.ohTrigger(RecalcTrigger,Trigger6M)),NA())</f>
        <v>1.5598224501600935E-2</v>
      </c>
      <c r="M1435" s="145">
        <f>IFERROR(_xll.qlIndexFixing(Index1Y,$H1435,TRUE,_xll.ohTrigger(RecalcTrigger,Trigger1Y)),NA())</f>
        <v>1.581037009652651E-2</v>
      </c>
      <c r="N1435" s="144">
        <f>IFERROR(_xll.qlIndexFixing(ONIndex1M,I1435,TRUE,_xll.ohTrigger(RecalcTrigger,Trigger1M)),NA())</f>
        <v>1.530381738574782E-2</v>
      </c>
      <c r="O1435" s="44">
        <f>IFERROR(_xll.qlIndexFixing(ONIndex3M,I1435,TRUE,_xll.ohTrigger(RecalcTrigger,Trigger3M)),NA())</f>
        <v>1.5662847365813803E-2</v>
      </c>
      <c r="P1435" s="44">
        <f>IFERROR(_xll.qlIndexFixing(ONIndex6M,I1435,TRUE,_xll.ohTrigger(RecalcTrigger,Trigger6M)),NA())</f>
        <v>1.5664032776623316E-2</v>
      </c>
      <c r="Q1435" s="145">
        <f>IFERROR(_xll.qlIndexFixing(ONIndex1Y,I1435,TRUE,_xll.ohTrigger(RecalcTrigger,Trigger1Y)),NA())</f>
        <v>1.5938577934271336E-2</v>
      </c>
    </row>
    <row r="1436" spans="2:17" x14ac:dyDescent="0.2">
      <c r="B1436" s="39" t="s">
        <v>42</v>
      </c>
      <c r="D1436" s="42">
        <f>_xll.qlCalendarAdvance(Calendar,$D1435,B1436,"f",FALSE)</f>
        <v>49888</v>
      </c>
      <c r="E1436" s="139">
        <f>_xll.qlInterestRateIndexValueDate(IndexON,D1436)</f>
        <v>49888</v>
      </c>
      <c r="F1436" s="155">
        <f>IFERROR(_xll.qlIndexFixing(IndexON,D1436,TRUE,_xll.ohTrigger(RecalcTrigger,TriggerON)),NA())</f>
        <v>1.5507886653765013E-2</v>
      </c>
      <c r="H1436" s="42">
        <f>_xll.qlCalendarAdvance(Calendar,$H1435,B1436,"f",FALSE)</f>
        <v>49888</v>
      </c>
      <c r="I1436" s="139">
        <f>_xll.qlInterestRateIndexValueDate(Index1M,$H1436)</f>
        <v>49892</v>
      </c>
      <c r="J1436" s="144">
        <f>IFERROR(_xll.qlIndexFixing(Index1M,$H1436,TRUE,_xll.ohTrigger(RecalcTrigger,Trigger1M)),NA())</f>
        <v>1.528691398454262E-2</v>
      </c>
      <c r="K1436" s="44">
        <f>IFERROR(_xll.qlIndexFixing(Index3M,H1436,TRUE,_xll.ohTrigger(RecalcTrigger,Trigger3M)),NA())</f>
        <v>1.5622719998317167E-2</v>
      </c>
      <c r="L1436" s="44">
        <f>IFERROR(_xll.qlIndexFixing(Index6M,$H1436,TRUE,_xll.ohTrigger(RecalcTrigger,Trigger6M)),NA())</f>
        <v>1.5588284534368148E-2</v>
      </c>
      <c r="M1436" s="145">
        <f>IFERROR(_xll.qlIndexFixing(Index1Y,$H1436,TRUE,_xll.ohTrigger(RecalcTrigger,Trigger1Y)),NA())</f>
        <v>1.580043583664998E-2</v>
      </c>
      <c r="N1436" s="144">
        <f>IFERROR(_xll.qlIndexFixing(ONIndex1M,I1436,TRUE,_xll.ohTrigger(RecalcTrigger,Trigger1M)),NA())</f>
        <v>1.529447204029033E-2</v>
      </c>
      <c r="O1436" s="44">
        <f>IFERROR(_xll.qlIndexFixing(ONIndex3M,I1436,TRUE,_xll.ohTrigger(RecalcTrigger,Trigger3M)),NA())</f>
        <v>1.5652935839254312E-2</v>
      </c>
      <c r="P1436" s="44">
        <f>IFERROR(_xll.qlIndexFixing(ONIndex6M,I1436,TRUE,_xll.ohTrigger(RecalcTrigger,Trigger6M)),NA())</f>
        <v>1.5653899140293248E-2</v>
      </c>
      <c r="Q1436" s="145">
        <f>IFERROR(_xll.qlIndexFixing(ONIndex1Y,I1436,TRUE,_xll.ohTrigger(RecalcTrigger,Trigger1Y)),NA())</f>
        <v>1.5928570308902934E-2</v>
      </c>
    </row>
    <row r="1437" spans="2:17" x14ac:dyDescent="0.2">
      <c r="B1437" s="39" t="s">
        <v>42</v>
      </c>
      <c r="D1437" s="42">
        <f>_xll.qlCalendarAdvance(Calendar,$D1436,B1437,"f",FALSE)</f>
        <v>49895</v>
      </c>
      <c r="E1437" s="139">
        <f>_xll.qlInterestRateIndexValueDate(IndexON,D1437)</f>
        <v>49895</v>
      </c>
      <c r="F1437" s="155">
        <f>IFERROR(_xll.qlIndexFixing(IndexON,D1437,TRUE,_xll.ohTrigger(RecalcTrigger,TriggerON)),NA())</f>
        <v>1.549815164427315E-2</v>
      </c>
      <c r="H1437" s="42">
        <f>_xll.qlCalendarAdvance(Calendar,$H1436,B1437,"f",FALSE)</f>
        <v>49895</v>
      </c>
      <c r="I1437" s="139">
        <f>_xll.qlInterestRateIndexValueDate(Index1M,$H1437)</f>
        <v>49899</v>
      </c>
      <c r="J1437" s="144">
        <f>IFERROR(_xll.qlIndexFixing(Index1M,$H1437,TRUE,_xll.ohTrigger(RecalcTrigger,Trigger1M)),NA())</f>
        <v>1.5277614015157063E-2</v>
      </c>
      <c r="K1437" s="44">
        <f>IFERROR(_xll.qlIndexFixing(Index3M,H1437,TRUE,_xll.ohTrigger(RecalcTrigger,Trigger3M)),NA())</f>
        <v>1.5612921383833018E-2</v>
      </c>
      <c r="L1437" s="44">
        <f>IFERROR(_xll.qlIndexFixing(Index6M,$H1437,TRUE,_xll.ohTrigger(RecalcTrigger,Trigger6M)),NA())</f>
        <v>1.5578363202039851E-2</v>
      </c>
      <c r="M1437" s="145">
        <f>IFERROR(_xll.qlIndexFixing(Index1Y,$H1437,TRUE,_xll.ohTrigger(RecalcTrigger,Trigger1Y)),NA())</f>
        <v>1.5790510121213346E-2</v>
      </c>
      <c r="N1437" s="144">
        <f>IFERROR(_xll.qlIndexFixing(ONIndex1M,I1437,TRUE,_xll.ohTrigger(RecalcTrigger,Trigger1M)),NA())</f>
        <v>1.5285146371892822E-2</v>
      </c>
      <c r="O1437" s="44">
        <f>IFERROR(_xll.qlIndexFixing(ONIndex3M,I1437,TRUE,_xll.ohTrigger(RecalcTrigger,Trigger3M)),NA())</f>
        <v>1.5643044151145702E-2</v>
      </c>
      <c r="P1437" s="44">
        <f>IFERROR(_xll.qlIndexFixing(ONIndex6M,I1437,TRUE,_xll.ohTrigger(RecalcTrigger,Trigger6M)),NA())</f>
        <v>1.5643785669512411E-2</v>
      </c>
      <c r="Q1437" s="145">
        <f>IFERROR(_xll.qlIndexFixing(ONIndex1Y,I1437,TRUE,_xll.ohTrigger(RecalcTrigger,Trigger1Y)),NA())</f>
        <v>1.5918571757636002E-2</v>
      </c>
    </row>
    <row r="1438" spans="2:17" x14ac:dyDescent="0.2">
      <c r="B1438" s="39" t="s">
        <v>42</v>
      </c>
      <c r="D1438" s="42">
        <f>_xll.qlCalendarAdvance(Calendar,$D1437,B1438,"f",FALSE)</f>
        <v>49902</v>
      </c>
      <c r="E1438" s="139">
        <f>_xll.qlInterestRateIndexValueDate(IndexON,D1438)</f>
        <v>49902</v>
      </c>
      <c r="F1438" s="155">
        <f>IFERROR(_xll.qlIndexFixing(IndexON,D1438,TRUE,_xll.ohTrigger(RecalcTrigger,TriggerON)),NA())</f>
        <v>1.5488426534782107E-2</v>
      </c>
      <c r="H1438" s="42">
        <f>_xll.qlCalendarAdvance(Calendar,$H1437,B1438,"f",FALSE)</f>
        <v>49902</v>
      </c>
      <c r="I1438" s="139">
        <f>_xll.qlInterestRateIndexValueDate(Index1M,$H1438)</f>
        <v>49906</v>
      </c>
      <c r="J1438" s="144">
        <f>IFERROR(_xll.qlIndexFixing(Index1M,$H1438,TRUE,_xll.ohTrigger(RecalcTrigger,Trigger1M)),NA())</f>
        <v>1.5268334566626197E-2</v>
      </c>
      <c r="K1438" s="44">
        <f>IFERROR(_xll.qlIndexFixing(Index3M,H1438,TRUE,_xll.ohTrigger(RecalcTrigger,Trigger3M)),NA())</f>
        <v>1.5603144745821682E-2</v>
      </c>
      <c r="L1438" s="44">
        <f>IFERROR(_xll.qlIndexFixing(Index6M,$H1438,TRUE,_xll.ohTrigger(RecalcTrigger,Trigger6M)),NA())</f>
        <v>1.5568459952939512E-2</v>
      </c>
      <c r="M1438" s="145">
        <f>IFERROR(_xll.qlIndexFixing(Index1Y,$H1438,TRUE,_xll.ohTrigger(RecalcTrigger,Trigger1Y)),NA())</f>
        <v>1.5780592958863717E-2</v>
      </c>
      <c r="N1438" s="144">
        <f>IFERROR(_xll.qlIndexFixing(ONIndex1M,I1438,TRUE,_xll.ohTrigger(RecalcTrigger,Trigger1M)),NA())</f>
        <v>1.52758406643283E-2</v>
      </c>
      <c r="O1438" s="44">
        <f>IFERROR(_xll.qlIndexFixing(ONIndex3M,I1438,TRUE,_xll.ohTrigger(RecalcTrigger,Trigger3M)),NA())</f>
        <v>1.5633172582303345E-2</v>
      </c>
      <c r="P1438" s="44">
        <f>IFERROR(_xll.qlIndexFixing(ONIndex6M,I1438,TRUE,_xll.ohTrigger(RecalcTrigger,Trigger6M)),NA())</f>
        <v>1.5633692634544616E-2</v>
      </c>
      <c r="Q1438" s="145">
        <f>IFERROR(_xll.qlIndexFixing(ONIndex1Y,I1438,TRUE,_xll.ohTrigger(RecalcTrigger,Trigger1Y)),NA())</f>
        <v>1.5908582496937385E-2</v>
      </c>
    </row>
    <row r="1439" spans="2:17" x14ac:dyDescent="0.2">
      <c r="B1439" s="39" t="s">
        <v>42</v>
      </c>
      <c r="D1439" s="42">
        <f>_xll.qlCalendarAdvance(Calendar,$D1438,B1439,"f",FALSE)</f>
        <v>49909</v>
      </c>
      <c r="E1439" s="139">
        <f>_xll.qlInterestRateIndexValueDate(IndexON,D1439)</f>
        <v>49909</v>
      </c>
      <c r="F1439" s="155">
        <f>IFERROR(_xll.qlIndexFixing(IndexON,D1439,TRUE,_xll.ohTrigger(RecalcTrigger,TriggerON)),NA())</f>
        <v>1.5478711576877302E-2</v>
      </c>
      <c r="H1439" s="42">
        <f>_xll.qlCalendarAdvance(Calendar,$H1438,B1439,"f",FALSE)</f>
        <v>49909</v>
      </c>
      <c r="I1439" s="139">
        <f>_xll.qlInterestRateIndexValueDate(Index1M,$H1439)</f>
        <v>49913</v>
      </c>
      <c r="J1439" s="144">
        <f>IFERROR(_xll.qlIndexFixing(Index1M,$H1439,TRUE,_xll.ohTrigger(RecalcTrigger,Trigger1M)),NA())</f>
        <v>1.5259075922926739E-2</v>
      </c>
      <c r="K1439" s="44">
        <f>IFERROR(_xll.qlIndexFixing(Index3M,H1439,TRUE,_xll.ohTrigger(RecalcTrigger,Trigger3M)),NA())</f>
        <v>1.5593390366303656E-2</v>
      </c>
      <c r="L1439" s="44">
        <f>IFERROR(_xll.qlIndexFixing(Index6M,$H1439,TRUE,_xll.ohTrigger(RecalcTrigger,Trigger6M)),NA())</f>
        <v>1.5558574232327399E-2</v>
      </c>
      <c r="M1439" s="145">
        <f>IFERROR(_xll.qlIndexFixing(Index1Y,$H1439,TRUE,_xll.ohTrigger(RecalcTrigger,Trigger1Y)),NA())</f>
        <v>1.5770684357529877E-2</v>
      </c>
      <c r="N1439" s="144">
        <f>IFERROR(_xll.qlIndexFixing(ONIndex1M,I1439,TRUE,_xll.ohTrigger(RecalcTrigger,Trigger1M)),NA())</f>
        <v>1.5266555201289833E-2</v>
      </c>
      <c r="O1439" s="44">
        <f>IFERROR(_xll.qlIndexFixing(ONIndex3M,I1439,TRUE,_xll.ohTrigger(RecalcTrigger,Trigger3M)),NA())</f>
        <v>1.5623321413862357E-2</v>
      </c>
      <c r="P1439" s="44">
        <f>IFERROR(_xll.qlIndexFixing(ONIndex6M,I1439,TRUE,_xll.ohTrigger(RecalcTrigger,Trigger6M)),NA())</f>
        <v>1.562362030533393E-2</v>
      </c>
      <c r="Q1439" s="145">
        <f>IFERROR(_xll.qlIndexFixing(ONIndex1Y,I1439,TRUE,_xll.ohTrigger(RecalcTrigger,Trigger1Y)),NA())</f>
        <v>1.5898602743433798E-2</v>
      </c>
    </row>
    <row r="1440" spans="2:17" x14ac:dyDescent="0.2">
      <c r="B1440" s="39" t="s">
        <v>42</v>
      </c>
      <c r="D1440" s="42">
        <f>_xll.qlCalendarAdvance(Calendar,$D1439,B1440,"f",FALSE)</f>
        <v>49916</v>
      </c>
      <c r="E1440" s="139">
        <f>_xll.qlInterestRateIndexValueDate(IndexON,D1440)</f>
        <v>49916</v>
      </c>
      <c r="F1440" s="155">
        <f>IFERROR(_xll.qlIndexFixing(IndexON,D1440,TRUE,_xll.ohTrigger(RecalcTrigger,TriggerON)),NA())</f>
        <v>1.5469007022010928E-2</v>
      </c>
      <c r="H1440" s="42">
        <f>_xll.qlCalendarAdvance(Calendar,$H1439,B1440,"f",FALSE)</f>
        <v>49916</v>
      </c>
      <c r="I1440" s="139">
        <f>_xll.qlInterestRateIndexValueDate(Index1M,$H1440)</f>
        <v>49920</v>
      </c>
      <c r="J1440" s="144">
        <f>IFERROR(_xll.qlIndexFixing(Index1M,$H1440,TRUE,_xll.ohTrigger(RecalcTrigger,Trigger1M)),NA())</f>
        <v>1.5250173502132647E-2</v>
      </c>
      <c r="K1440" s="44">
        <f>IFERROR(_xll.qlIndexFixing(Index3M,H1440,TRUE,_xll.ohTrigger(RecalcTrigger,Trigger3M)),NA())</f>
        <v>1.5584012490172647E-2</v>
      </c>
      <c r="L1440" s="44">
        <f>IFERROR(_xll.qlIndexFixing(Index6M,$H1440,TRUE,_xll.ohTrigger(RecalcTrigger,Trigger6M)),NA())</f>
        <v>1.5549797433249409E-2</v>
      </c>
      <c r="M1440" s="145">
        <f>IFERROR(_xll.qlIndexFixing(Index1Y,$H1440,TRUE,_xll.ohTrigger(RecalcTrigger,Trigger1Y)),NA())</f>
        <v>1.5760784324420303E-2</v>
      </c>
      <c r="N1440" s="144">
        <f>IFERROR(_xll.qlIndexFixing(ONIndex1M,I1440,TRUE,_xll.ohTrigger(RecalcTrigger,Trigger1M)),NA())</f>
        <v>1.5257290266230683E-2</v>
      </c>
      <c r="O1440" s="44">
        <f>IFERROR(_xll.qlIndexFixing(ONIndex3M,I1440,TRUE,_xll.ohTrigger(RecalcTrigger,Trigger3M)),NA())</f>
        <v>1.5613490927037788E-2</v>
      </c>
      <c r="P1440" s="44">
        <f>IFERROR(_xll.qlIndexFixing(ONIndex6M,I1440,TRUE,_xll.ohTrigger(RecalcTrigger,Trigger6M)),NA())</f>
        <v>1.5613568952463908E-2</v>
      </c>
      <c r="Q1440" s="145">
        <f>IFERROR(_xll.qlIndexFixing(ONIndex1Y,I1440,TRUE,_xll.ohTrigger(RecalcTrigger,Trigger1Y)),NA())</f>
        <v>1.5888632713831896E-2</v>
      </c>
    </row>
    <row r="1441" spans="2:17" x14ac:dyDescent="0.2">
      <c r="B1441" s="39" t="s">
        <v>42</v>
      </c>
      <c r="D1441" s="42">
        <f>_xll.qlCalendarAdvance(Calendar,$D1440,B1441,"f",FALSE)</f>
        <v>49923</v>
      </c>
      <c r="E1441" s="139">
        <f>_xll.qlInterestRateIndexValueDate(IndexON,D1441)</f>
        <v>49923</v>
      </c>
      <c r="F1441" s="155">
        <f>IFERROR(_xll.qlIndexFixing(IndexON,D1441,TRUE,_xll.ohTrigger(RecalcTrigger,TriggerON)),NA())</f>
        <v>1.5459313121715113E-2</v>
      </c>
      <c r="H1441" s="42">
        <f>_xll.qlCalendarAdvance(Calendar,$H1440,B1441,"f",FALSE)</f>
        <v>49923</v>
      </c>
      <c r="I1441" s="139">
        <f>_xll.qlInterestRateIndexValueDate(Index1M,$H1441)</f>
        <v>49927</v>
      </c>
      <c r="J1441" s="144">
        <f>IFERROR(_xll.qlIndexFixing(Index1M,$H1441,TRUE,_xll.ohTrigger(RecalcTrigger,Trigger1M)),NA())</f>
        <v>1.5240956159352947E-2</v>
      </c>
      <c r="K1441" s="44">
        <f>IFERROR(_xll.qlIndexFixing(Index3M,H1441,TRUE,_xll.ohTrigger(RecalcTrigger,Trigger3M)),NA())</f>
        <v>1.5574302209665944E-2</v>
      </c>
      <c r="L1441" s="44">
        <f>IFERROR(_xll.qlIndexFixing(Index6M,$H1441,TRUE,_xll.ohTrigger(RecalcTrigger,Trigger6M)),NA())</f>
        <v>1.5539943759600003E-2</v>
      </c>
      <c r="M1441" s="145">
        <f>IFERROR(_xll.qlIndexFixing(Index1Y,$H1441,TRUE,_xll.ohTrigger(RecalcTrigger,Trigger1Y)),NA())</f>
        <v>1.5750892866024709E-2</v>
      </c>
      <c r="N1441" s="144">
        <f>IFERROR(_xll.qlIndexFixing(ONIndex1M,I1441,TRUE,_xll.ohTrigger(RecalcTrigger,Trigger1M)),NA())</f>
        <v>1.5248046143003791E-2</v>
      </c>
      <c r="O1441" s="44">
        <f>IFERROR(_xll.qlIndexFixing(ONIndex3M,I1441,TRUE,_xll.ohTrigger(RecalcTrigger,Trigger3M)),NA())</f>
        <v>1.5603681402724945E-2</v>
      </c>
      <c r="P1441" s="44">
        <f>IFERROR(_xll.qlIndexFixing(ONIndex6M,I1441,TRUE,_xll.ohTrigger(RecalcTrigger,Trigger6M)),NA())</f>
        <v>1.5603538845958553E-2</v>
      </c>
      <c r="Q1441" s="145">
        <f>IFERROR(_xll.qlIndexFixing(ONIndex1Y,I1441,TRUE,_xll.ohTrigger(RecalcTrigger,Trigger1Y)),NA())</f>
        <v>1.587867262483833E-2</v>
      </c>
    </row>
    <row r="1442" spans="2:17" x14ac:dyDescent="0.2">
      <c r="B1442" s="39" t="s">
        <v>42</v>
      </c>
      <c r="D1442" s="42">
        <f>_xll.qlCalendarAdvance(Calendar,$D1441,B1442,"f",FALSE)</f>
        <v>49930</v>
      </c>
      <c r="E1442" s="139">
        <f>_xll.qlInterestRateIndexValueDate(IndexON,D1442)</f>
        <v>49930</v>
      </c>
      <c r="F1442" s="155">
        <f>IFERROR(_xll.qlIndexFixing(IndexON,D1442,TRUE,_xll.ohTrigger(RecalcTrigger,TriggerON)),NA())</f>
        <v>1.544963012749534E-2</v>
      </c>
      <c r="H1442" s="42">
        <f>_xll.qlCalendarAdvance(Calendar,$H1441,B1442,"f",FALSE)</f>
        <v>49930</v>
      </c>
      <c r="I1442" s="139">
        <f>_xll.qlInterestRateIndexValueDate(Index1M,$H1442)</f>
        <v>49934</v>
      </c>
      <c r="J1442" s="144">
        <f>IFERROR(_xll.qlIndexFixing(Index1M,$H1442,TRUE,_xll.ohTrigger(RecalcTrigger,Trigger1M)),NA())</f>
        <v>1.5231760451896115E-2</v>
      </c>
      <c r="K1442" s="44">
        <f>IFERROR(_xll.qlIndexFixing(Index3M,H1442,TRUE,_xll.ohTrigger(RecalcTrigger,Trigger3M)),NA())</f>
        <v>1.5564615012309577E-2</v>
      </c>
      <c r="L1442" s="44">
        <f>IFERROR(_xll.qlIndexFixing(Index6M,$H1442,TRUE,_xll.ohTrigger(RecalcTrigger,Trigger6M)),NA())</f>
        <v>1.5530106079940377E-2</v>
      </c>
      <c r="M1442" s="145">
        <f>IFERROR(_xll.qlIndexFixing(Index1Y,$H1442,TRUE,_xll.ohTrigger(RecalcTrigger,Trigger1Y)),NA())</f>
        <v>1.574100998811382E-2</v>
      </c>
      <c r="N1442" s="144">
        <f>IFERROR(_xll.qlIndexFixing(ONIndex1M,I1442,TRUE,_xll.ohTrigger(RecalcTrigger,Trigger1M)),NA())</f>
        <v>1.5238823115222289E-2</v>
      </c>
      <c r="O1442" s="44">
        <f>IFERROR(_xll.qlIndexFixing(ONIndex3M,I1442,TRUE,_xll.ohTrigger(RecalcTrigger,Trigger3M)),NA())</f>
        <v>1.5593893122058944E-2</v>
      </c>
      <c r="P1442" s="44">
        <f>IFERROR(_xll.qlIndexFixing(ONIndex6M,I1442,TRUE,_xll.ohTrigger(RecalcTrigger,Trigger6M)),NA())</f>
        <v>1.559353025584187E-2</v>
      </c>
      <c r="Q1442" s="145">
        <f>IFERROR(_xll.qlIndexFixing(ONIndex1Y,I1442,TRUE,_xll.ohTrigger(RecalcTrigger,Trigger1Y)),NA())</f>
        <v>1.5868722692919945E-2</v>
      </c>
    </row>
    <row r="1443" spans="2:17" x14ac:dyDescent="0.2">
      <c r="B1443" s="39" t="s">
        <v>42</v>
      </c>
      <c r="D1443" s="42">
        <f>_xll.qlCalendarAdvance(Calendar,$D1442,B1443,"f",FALSE)</f>
        <v>49937</v>
      </c>
      <c r="E1443" s="139">
        <f>_xll.qlInterestRateIndexValueDate(IndexON,D1443)</f>
        <v>49937</v>
      </c>
      <c r="F1443" s="155">
        <f>IFERROR(_xll.qlIndexFixing(IndexON,D1443,TRUE,_xll.ohTrigger(RecalcTrigger,TriggerON)),NA())</f>
        <v>1.5439958290910383E-2</v>
      </c>
      <c r="H1443" s="42">
        <f>_xll.qlCalendarAdvance(Calendar,$H1442,B1443,"f",FALSE)</f>
        <v>49937</v>
      </c>
      <c r="I1443" s="139">
        <f>_xll.qlInterestRateIndexValueDate(Index1M,$H1443)</f>
        <v>49941</v>
      </c>
      <c r="J1443" s="144">
        <f>IFERROR(_xll.qlIndexFixing(Index1M,$H1443,TRUE,_xll.ohTrigger(RecalcTrigger,Trigger1M)),NA())</f>
        <v>1.5222586663732329E-2</v>
      </c>
      <c r="K1443" s="44">
        <f>IFERROR(_xll.qlIndexFixing(Index3M,H1443,TRUE,_xll.ohTrigger(RecalcTrigger,Trigger3M)),NA())</f>
        <v>1.5554951179223729E-2</v>
      </c>
      <c r="L1443" s="44">
        <f>IFERROR(_xll.qlIndexFixing(Index6M,$H1443,TRUE,_xll.ohTrigger(RecalcTrigger,Trigger6M)),NA())</f>
        <v>1.5520283814781367E-2</v>
      </c>
      <c r="M1443" s="145">
        <f>IFERROR(_xll.qlIndexFixing(Index1Y,$H1443,TRUE,_xll.ohTrigger(RecalcTrigger,Trigger1Y)),NA())</f>
        <v>1.573113569573938E-2</v>
      </c>
      <c r="N1443" s="144">
        <f>IFERROR(_xll.qlIndexFixing(ONIndex1M,I1443,TRUE,_xll.ohTrigger(RecalcTrigger,Trigger1M)),NA())</f>
        <v>1.5229621466579246E-2</v>
      </c>
      <c r="O1443" s="44">
        <f>IFERROR(_xll.qlIndexFixing(ONIndex3M,I1443,TRUE,_xll.ohTrigger(RecalcTrigger,Trigger3M)),NA())</f>
        <v>1.5584126366254836E-2</v>
      </c>
      <c r="P1443" s="44">
        <f>IFERROR(_xll.qlIndexFixing(ONIndex6M,I1443,TRUE,_xll.ohTrigger(RecalcTrigger,Trigger6M)),NA())</f>
        <v>1.5583543452697413E-2</v>
      </c>
      <c r="Q1443" s="145">
        <f>IFERROR(_xll.qlIndexFixing(ONIndex1Y,I1443,TRUE,_xll.ohTrigger(RecalcTrigger,Trigger1Y)),NA())</f>
        <v>1.5858783134783394E-2</v>
      </c>
    </row>
    <row r="1444" spans="2:17" x14ac:dyDescent="0.2">
      <c r="B1444" s="39" t="s">
        <v>42</v>
      </c>
      <c r="D1444" s="42">
        <f>_xll.qlCalendarAdvance(Calendar,$D1443,B1444,"f",FALSE)</f>
        <v>49944</v>
      </c>
      <c r="E1444" s="139">
        <f>_xll.qlInterestRateIndexValueDate(IndexON,D1444)</f>
        <v>49944</v>
      </c>
      <c r="F1444" s="155">
        <f>IFERROR(_xll.qlIndexFixing(IndexON,D1444,TRUE,_xll.ohTrigger(RecalcTrigger,TriggerON)),NA())</f>
        <v>1.5430297863385789E-2</v>
      </c>
      <c r="H1444" s="42">
        <f>_xll.qlCalendarAdvance(Calendar,$H1443,B1444,"f",FALSE)</f>
        <v>49944</v>
      </c>
      <c r="I1444" s="139">
        <f>_xll.qlInterestRateIndexValueDate(Index1M,$H1444)</f>
        <v>49948</v>
      </c>
      <c r="J1444" s="144">
        <f>IFERROR(_xll.qlIndexFixing(Index1M,$H1444,TRUE,_xll.ohTrigger(RecalcTrigger,Trigger1M)),NA())</f>
        <v>1.521310471605713E-2</v>
      </c>
      <c r="K1444" s="44">
        <f>IFERROR(_xll.qlIndexFixing(Index3M,H1444,TRUE,_xll.ohTrigger(RecalcTrigger,Trigger3M)),NA())</f>
        <v>1.5544961579811325E-2</v>
      </c>
      <c r="L1444" s="44">
        <f>IFERROR(_xll.qlIndexFixing(Index6M,$H1444,TRUE,_xll.ohTrigger(RecalcTrigger,Trigger6M)),NA())</f>
        <v>1.5510113892049218E-2</v>
      </c>
      <c r="M1444" s="145">
        <f>IFERROR(_xll.qlIndexFixing(Index1Y,$H1444,TRUE,_xll.ohTrigger(RecalcTrigger,Trigger1Y)),NA())</f>
        <v>1.5721269993233263E-2</v>
      </c>
      <c r="N1444" s="144">
        <f>IFERROR(_xll.qlIndexFixing(ONIndex1M,I1444,TRUE,_xll.ohTrigger(RecalcTrigger,Trigger1M)),NA())</f>
        <v>1.5220441480687796E-2</v>
      </c>
      <c r="O1444" s="44">
        <f>IFERROR(_xll.qlIndexFixing(ONIndex3M,I1444,TRUE,_xll.ohTrigger(RecalcTrigger,Trigger3M)),NA())</f>
        <v>1.5574381416207927E-2</v>
      </c>
      <c r="P1444" s="44">
        <f>IFERROR(_xll.qlIndexFixing(ONIndex6M,I1444,TRUE,_xll.ohTrigger(RecalcTrigger,Trigger6M)),NA())</f>
        <v>1.5573578706469249E-2</v>
      </c>
      <c r="Q1444" s="145">
        <f>IFERROR(_xll.qlIndexFixing(ONIndex1Y,I1444,TRUE,_xll.ohTrigger(RecalcTrigger,Trigger1Y)),NA())</f>
        <v>1.5848854167055393E-2</v>
      </c>
    </row>
    <row r="1445" spans="2:17" x14ac:dyDescent="0.2">
      <c r="B1445" s="39" t="s">
        <v>42</v>
      </c>
      <c r="D1445" s="42">
        <f>_xll.qlCalendarAdvance(Calendar,$D1444,B1445,"f",FALSE)</f>
        <v>49951</v>
      </c>
      <c r="E1445" s="139">
        <f>_xll.qlInterestRateIndexValueDate(IndexON,D1445)</f>
        <v>49951</v>
      </c>
      <c r="F1445" s="155">
        <f>IFERROR(_xll.qlIndexFixing(IndexON,D1445,TRUE,_xll.ohTrigger(RecalcTrigger,TriggerON)),NA())</f>
        <v>1.5420649096480332E-2</v>
      </c>
      <c r="H1445" s="42">
        <f>_xll.qlCalendarAdvance(Calendar,$H1444,B1445,"f",FALSE)</f>
        <v>49951</v>
      </c>
      <c r="I1445" s="139">
        <f>_xll.qlInterestRateIndexValueDate(Index1M,$H1445)</f>
        <v>49955</v>
      </c>
      <c r="J1445" s="144">
        <f>IFERROR(_xll.qlIndexFixing(Index1M,$H1445,TRUE,_xll.ohTrigger(RecalcTrigger,Trigger1M)),NA())</f>
        <v>1.5203976864831298E-2</v>
      </c>
      <c r="K1445" s="44">
        <f>IFERROR(_xll.qlIndexFixing(Index3M,H1445,TRUE,_xll.ohTrigger(RecalcTrigger,Trigger3M)),NA())</f>
        <v>1.5535343728290034E-2</v>
      </c>
      <c r="L1445" s="44">
        <f>IFERROR(_xll.qlIndexFixing(Index6M,$H1445,TRUE,_xll.ohTrigger(RecalcTrigger,Trigger6M)),NA())</f>
        <v>1.5500320978768047E-2</v>
      </c>
      <c r="M1445" s="145">
        <f>IFERROR(_xll.qlIndexFixing(Index1Y,$H1445,TRUE,_xll.ohTrigger(RecalcTrigger,Trigger1Y)),NA())</f>
        <v>1.5711412884209453E-2</v>
      </c>
      <c r="N1445" s="144">
        <f>IFERROR(_xll.qlIndexFixing(ONIndex1M,I1445,TRUE,_xll.ohTrigger(RecalcTrigger,Trigger1M)),NA())</f>
        <v>1.5211283441161072E-2</v>
      </c>
      <c r="O1445" s="44">
        <f>IFERROR(_xll.qlIndexFixing(ONIndex3M,I1445,TRUE,_xll.ohTrigger(RecalcTrigger,Trigger3M)),NA())</f>
        <v>1.5564658553053334E-2</v>
      </c>
      <c r="P1445" s="44">
        <f>IFERROR(_xll.qlIndexFixing(ONIndex6M,I1445,TRUE,_xll.ohTrigger(RecalcTrigger,Trigger6M)),NA())</f>
        <v>1.5563636287660998E-2</v>
      </c>
      <c r="Q1445" s="145">
        <f>IFERROR(_xll.qlIndexFixing(ONIndex1Y,I1445,TRUE,_xll.ohTrigger(RecalcTrigger,Trigger1Y)),NA())</f>
        <v>1.5838936006362658E-2</v>
      </c>
    </row>
    <row r="1446" spans="2:17" x14ac:dyDescent="0.2">
      <c r="B1446" s="39" t="s">
        <v>42</v>
      </c>
      <c r="D1446" s="42">
        <f>_xll.qlCalendarAdvance(Calendar,$D1445,B1446,"f",FALSE)</f>
        <v>49958</v>
      </c>
      <c r="E1446" s="139">
        <f>_xll.qlInterestRateIndexValueDate(IndexON,D1446)</f>
        <v>49958</v>
      </c>
      <c r="F1446" s="155">
        <f>IFERROR(_xll.qlIndexFixing(IndexON,D1446,TRUE,_xll.ohTrigger(RecalcTrigger,TriggerON)),NA())</f>
        <v>1.5411012241752786E-2</v>
      </c>
      <c r="H1446" s="42">
        <f>_xll.qlCalendarAdvance(Calendar,$H1445,B1446,"f",FALSE)</f>
        <v>49958</v>
      </c>
      <c r="I1446" s="139">
        <f>_xll.qlInterestRateIndexValueDate(Index1M,$H1446)</f>
        <v>49962</v>
      </c>
      <c r="J1446" s="144">
        <f>IFERROR(_xll.qlIndexFixing(Index1M,$H1446,TRUE,_xll.ohTrigger(RecalcTrigger,Trigger1M)),NA())</f>
        <v>1.5194871806255813E-2</v>
      </c>
      <c r="K1446" s="44">
        <f>IFERROR(_xll.qlIndexFixing(Index3M,H1446,TRUE,_xll.ohTrigger(RecalcTrigger,Trigger3M)),NA())</f>
        <v>1.5525745985787541E-2</v>
      </c>
      <c r="L1446" s="44">
        <f>IFERROR(_xll.qlIndexFixing(Index6M,$H1446,TRUE,_xll.ohTrigger(RecalcTrigger,Trigger6M)),NA())</f>
        <v>1.5490541689705112E-2</v>
      </c>
      <c r="M1446" s="145">
        <f>IFERROR(_xll.qlIndexFixing(Index1Y,$H1446,TRUE,_xll.ohTrigger(RecalcTrigger,Trigger1Y)),NA())</f>
        <v>1.5701564371562296E-2</v>
      </c>
      <c r="N1446" s="144">
        <f>IFERROR(_xll.qlIndexFixing(ONIndex1M,I1446,TRUE,_xll.ohTrigger(RecalcTrigger,Trigger1M)),NA())</f>
        <v>1.5202147631772078E-2</v>
      </c>
      <c r="O1446" s="44">
        <f>IFERROR(_xll.qlIndexFixing(ONIndex3M,I1446,TRUE,_xll.ohTrigger(RecalcTrigger,Trigger3M)),NA())</f>
        <v>1.5554958057846235E-2</v>
      </c>
      <c r="P1446" s="44">
        <f>IFERROR(_xll.qlIndexFixing(ONIndex6M,I1446,TRUE,_xll.ohTrigger(RecalcTrigger,Trigger6M)),NA())</f>
        <v>1.5553716466216727E-2</v>
      </c>
      <c r="Q1446" s="145">
        <f>IFERROR(_xll.qlIndexFixing(ONIndex1Y,I1446,TRUE,_xll.ohTrigger(RecalcTrigger,Trigger1Y)),NA())</f>
        <v>1.5829028869251971E-2</v>
      </c>
    </row>
    <row r="1447" spans="2:17" x14ac:dyDescent="0.2">
      <c r="B1447" s="39" t="s">
        <v>42</v>
      </c>
      <c r="D1447" s="42">
        <f>_xll.qlCalendarAdvance(Calendar,$D1446,B1447,"f",FALSE)</f>
        <v>49965</v>
      </c>
      <c r="E1447" s="139">
        <f>_xll.qlInterestRateIndexValueDate(IndexON,D1447)</f>
        <v>49965</v>
      </c>
      <c r="F1447" s="155">
        <f>IFERROR(_xll.qlIndexFixing(IndexON,D1447,TRUE,_xll.ohTrigger(RecalcTrigger,TriggerON)),NA())</f>
        <v>1.5401387550628698E-2</v>
      </c>
      <c r="H1447" s="42">
        <f>_xll.qlCalendarAdvance(Calendar,$H1446,B1447,"f",FALSE)</f>
        <v>49965</v>
      </c>
      <c r="I1447" s="139">
        <f>_xll.qlInterestRateIndexValueDate(Index1M,$H1447)</f>
        <v>49969</v>
      </c>
      <c r="J1447" s="144">
        <f>IFERROR(_xll.qlIndexFixing(Index1M,$H1447,TRUE,_xll.ohTrigger(RecalcTrigger,Trigger1M)),NA())</f>
        <v>1.5185789824304808E-2</v>
      </c>
      <c r="K1447" s="44">
        <f>IFERROR(_xll.qlIndexFixing(Index3M,H1447,TRUE,_xll.ohTrigger(RecalcTrigger,Trigger3M)),NA())</f>
        <v>1.5516166819216276E-2</v>
      </c>
      <c r="L1447" s="44">
        <f>IFERROR(_xll.qlIndexFixing(Index6M,$H1447,TRUE,_xll.ohTrigger(RecalcTrigger,Trigger6M)),NA())</f>
        <v>1.5480775437191601E-2</v>
      </c>
      <c r="M1447" s="145">
        <f>IFERROR(_xll.qlIndexFixing(Index1Y,$H1447,TRUE,_xll.ohTrigger(RecalcTrigger,Trigger1Y)),NA())</f>
        <v>1.5691724457467367E-2</v>
      </c>
      <c r="N1447" s="144">
        <f>IFERROR(_xll.qlIndexFixing(ONIndex1M,I1447,TRUE,_xll.ohTrigger(RecalcTrigger,Trigger1M)),NA())</f>
        <v>1.5193034336133948E-2</v>
      </c>
      <c r="O1447" s="44">
        <f>IFERROR(_xll.qlIndexFixing(ONIndex3M,I1447,TRUE,_xll.ohTrigger(RecalcTrigger,Trigger3M)),NA())</f>
        <v>1.5545280211801682E-2</v>
      </c>
      <c r="P1447" s="44">
        <f>IFERROR(_xll.qlIndexFixing(ONIndex6M,I1447,TRUE,_xll.ohTrigger(RecalcTrigger,Trigger6M)),NA())</f>
        <v>1.5543819512400248E-2</v>
      </c>
      <c r="Q1447" s="145">
        <f>IFERROR(_xll.qlIndexFixing(ONIndex1Y,I1447,TRUE,_xll.ohTrigger(RecalcTrigger,Trigger1Y)),NA())</f>
        <v>1.5819132972429983E-2</v>
      </c>
    </row>
    <row r="1448" spans="2:17" x14ac:dyDescent="0.2">
      <c r="B1448" s="39" t="s">
        <v>42</v>
      </c>
      <c r="D1448" s="42">
        <f>_xll.qlCalendarAdvance(Calendar,$D1447,B1448,"f",FALSE)</f>
        <v>49972</v>
      </c>
      <c r="E1448" s="139">
        <f>_xll.qlInterestRateIndexValueDate(IndexON,D1448)</f>
        <v>49972</v>
      </c>
      <c r="F1448" s="155">
        <f>IFERROR(_xll.qlIndexFixing(IndexON,D1448,TRUE,_xll.ohTrigger(RecalcTrigger,TriggerON)),NA())</f>
        <v>1.5391775274666841E-2</v>
      </c>
      <c r="H1448" s="42">
        <f>_xll.qlCalendarAdvance(Calendar,$H1447,B1448,"f",FALSE)</f>
        <v>49972</v>
      </c>
      <c r="I1448" s="139">
        <f>_xll.qlInterestRateIndexValueDate(Index1M,$H1448)</f>
        <v>49976</v>
      </c>
      <c r="J1448" s="144">
        <f>IFERROR(_xll.qlIndexFixing(Index1M,$H1448,TRUE,_xll.ohTrigger(RecalcTrigger,Trigger1M)),NA())</f>
        <v>1.5176731202947265E-2</v>
      </c>
      <c r="K1448" s="44">
        <f>IFERROR(_xll.qlIndexFixing(Index3M,H1448,TRUE,_xll.ohTrigger(RecalcTrigger,Trigger3M)),NA())</f>
        <v>1.5506604688616775E-2</v>
      </c>
      <c r="L1448" s="44">
        <f>IFERROR(_xll.qlIndexFixing(Index6M,$H1448,TRUE,_xll.ohTrigger(RecalcTrigger,Trigger6M)),NA())</f>
        <v>1.5471021630460954E-2</v>
      </c>
      <c r="M1448" s="145">
        <f>IFERROR(_xll.qlIndexFixing(Index1Y,$H1448,TRUE,_xll.ohTrigger(RecalcTrigger,Trigger1Y)),NA())</f>
        <v>1.568189314338125E-2</v>
      </c>
      <c r="N1448" s="144">
        <f>IFERROR(_xll.qlIndexFixing(ONIndex1M,I1448,TRUE,_xll.ohTrigger(RecalcTrigger,Trigger1M)),NA())</f>
        <v>1.5183943838019687E-2</v>
      </c>
      <c r="O1448" s="44">
        <f>IFERROR(_xll.qlIndexFixing(ONIndex3M,I1448,TRUE,_xll.ohTrigger(RecalcTrigger,Trigger3M)),NA())</f>
        <v>1.5535625295894917E-2</v>
      </c>
      <c r="P1448" s="44">
        <f>IFERROR(_xll.qlIndexFixing(ONIndex6M,I1448,TRUE,_xll.ohTrigger(RecalcTrigger,Trigger6M)),NA())</f>
        <v>1.5533945696635243E-2</v>
      </c>
      <c r="Q1448" s="145">
        <f>IFERROR(_xll.qlIndexFixing(ONIndex1Y,I1448,TRUE,_xll.ohTrigger(RecalcTrigger,Trigger1Y)),NA())</f>
        <v>1.5809248532603348E-2</v>
      </c>
    </row>
    <row r="1449" spans="2:17" x14ac:dyDescent="0.2">
      <c r="B1449" s="39" t="s">
        <v>42</v>
      </c>
      <c r="D1449" s="42">
        <f>_xll.qlCalendarAdvance(Calendar,$D1448,B1449,"f",FALSE)</f>
        <v>49979</v>
      </c>
      <c r="E1449" s="139">
        <f>_xll.qlInterestRateIndexValueDate(IndexON,D1449)</f>
        <v>49979</v>
      </c>
      <c r="F1449" s="155">
        <f>IFERROR(_xll.qlIndexFixing(IndexON,D1449,TRUE,_xll.ohTrigger(RecalcTrigger,TriggerON)),NA())</f>
        <v>1.5382175665319409E-2</v>
      </c>
      <c r="H1449" s="42">
        <f>_xll.qlCalendarAdvance(Calendar,$H1448,B1449,"f",FALSE)</f>
        <v>49979</v>
      </c>
      <c r="I1449" s="139">
        <f>_xll.qlInterestRateIndexValueDate(Index1M,$H1449)</f>
        <v>49983</v>
      </c>
      <c r="J1449" s="144">
        <f>IFERROR(_xll.qlIndexFixing(Index1M,$H1449,TRUE,_xll.ohTrigger(RecalcTrigger,Trigger1M)),NA())</f>
        <v>1.5168020141695493E-2</v>
      </c>
      <c r="K1449" s="44">
        <f>IFERROR(_xll.qlIndexFixing(Index3M,H1449,TRUE,_xll.ohTrigger(RecalcTrigger,Trigger3M)),NA())</f>
        <v>1.5497058047165498E-2</v>
      </c>
      <c r="L1449" s="44">
        <f>IFERROR(_xll.qlIndexFixing(Index6M,$H1449,TRUE,_xll.ohTrigger(RecalcTrigger,Trigger6M)),NA())</f>
        <v>1.5461641084517532E-2</v>
      </c>
      <c r="M1449" s="145">
        <f>IFERROR(_xll.qlIndexFixing(Index1Y,$H1449,TRUE,_xll.ohTrigger(RecalcTrigger,Trigger1Y)),NA())</f>
        <v>1.5672070430041769E-2</v>
      </c>
      <c r="N1449" s="144">
        <f>IFERROR(_xll.qlIndexFixing(ONIndex1M,I1449,TRUE,_xll.ohTrigger(RecalcTrigger,Trigger1M)),NA())</f>
        <v>1.5174876420882555E-2</v>
      </c>
      <c r="O1449" s="44">
        <f>IFERROR(_xll.qlIndexFixing(ONIndex3M,I1449,TRUE,_xll.ohTrigger(RecalcTrigger,Trigger3M)),NA())</f>
        <v>1.5525993591101184E-2</v>
      </c>
      <c r="P1449" s="44">
        <f>IFERROR(_xll.qlIndexFixing(ONIndex6M,I1449,TRUE,_xll.ohTrigger(RecalcTrigger,Trigger6M)),NA())</f>
        <v>1.552409528886578E-2</v>
      </c>
      <c r="Q1449" s="145">
        <f>IFERROR(_xll.qlIndexFixing(ONIndex1Y,I1449,TRUE,_xll.ohTrigger(RecalcTrigger,Trigger1Y)),NA())</f>
        <v>1.579937576623891E-2</v>
      </c>
    </row>
    <row r="1450" spans="2:17" x14ac:dyDescent="0.2">
      <c r="B1450" s="39" t="s">
        <v>42</v>
      </c>
      <c r="D1450" s="42">
        <f>_xll.qlCalendarAdvance(Calendar,$D1449,B1450,"f",FALSE)</f>
        <v>49986</v>
      </c>
      <c r="E1450" s="139">
        <f>_xll.qlInterestRateIndexValueDate(IndexON,D1450)</f>
        <v>49986</v>
      </c>
      <c r="F1450" s="155">
        <f>IFERROR(_xll.qlIndexFixing(IndexON,D1450,TRUE,_xll.ohTrigger(RecalcTrigger,TriggerON)),NA())</f>
        <v>1.5372588974198464E-2</v>
      </c>
      <c r="H1450" s="42">
        <f>_xll.qlCalendarAdvance(Calendar,$H1449,B1450,"f",FALSE)</f>
        <v>49986</v>
      </c>
      <c r="I1450" s="139">
        <f>_xll.qlInterestRateIndexValueDate(Index1M,$H1450)</f>
        <v>49990</v>
      </c>
      <c r="J1450" s="144">
        <f>IFERROR(_xll.qlIndexFixing(Index1M,$H1450,TRUE,_xll.ohTrigger(RecalcTrigger,Trigger1M)),NA())</f>
        <v>1.5159007739484309E-2</v>
      </c>
      <c r="K1450" s="44">
        <f>IFERROR(_xll.qlIndexFixing(Index3M,H1450,TRUE,_xll.ohTrigger(RecalcTrigger,Trigger3M)),NA())</f>
        <v>1.5487525341168751E-2</v>
      </c>
      <c r="L1450" s="44">
        <f>IFERROR(_xll.qlIndexFixing(Index6M,$H1450,TRUE,_xll.ohTrigger(RecalcTrigger,Trigger6M)),NA())</f>
        <v>1.5451910233547446E-2</v>
      </c>
      <c r="M1450" s="145">
        <f>IFERROR(_xll.qlIndexFixing(Index1Y,$H1450,TRUE,_xll.ohTrigger(RecalcTrigger,Trigger1Y)),NA())</f>
        <v>1.5662256317467756E-2</v>
      </c>
      <c r="N1450" s="144">
        <f>IFERROR(_xll.qlIndexFixing(ONIndex1M,I1450,TRUE,_xll.ohTrigger(RecalcTrigger,Trigger1M)),NA())</f>
        <v>1.5165832368575494E-2</v>
      </c>
      <c r="O1450" s="44">
        <f>IFERROR(_xll.qlIndexFixing(ONIndex3M,I1450,TRUE,_xll.ohTrigger(RecalcTrigger,Trigger3M)),NA())</f>
        <v>1.5516385378635533E-2</v>
      </c>
      <c r="P1450" s="44">
        <f>IFERROR(_xll.qlIndexFixing(ONIndex6M,I1450,TRUE,_xll.ohTrigger(RecalcTrigger,Trigger6M)),NA())</f>
        <v>1.5514268559515543E-2</v>
      </c>
      <c r="Q1450" s="145">
        <f>IFERROR(_xll.qlIndexFixing(ONIndex1Y,I1450,TRUE,_xll.ohTrigger(RecalcTrigger,Trigger1Y)),NA())</f>
        <v>1.5789514890043321E-2</v>
      </c>
    </row>
    <row r="1451" spans="2:17" x14ac:dyDescent="0.2">
      <c r="B1451" s="39" t="s">
        <v>42</v>
      </c>
      <c r="D1451" s="42">
        <f>_xll.qlCalendarAdvance(Calendar,$D1450,B1451,"f",FALSE)</f>
        <v>49993</v>
      </c>
      <c r="E1451" s="139">
        <f>_xll.qlInterestRateIndexValueDate(IndexON,D1451)</f>
        <v>49993</v>
      </c>
      <c r="F1451" s="155">
        <f>IFERROR(_xll.qlIndexFixing(IndexON,D1451,TRUE,_xll.ohTrigger(RecalcTrigger,TriggerON)),NA())</f>
        <v>1.5363015452729556E-2</v>
      </c>
      <c r="H1451" s="42">
        <f>_xll.qlCalendarAdvance(Calendar,$H1450,B1451,"f",FALSE)</f>
        <v>49993</v>
      </c>
      <c r="I1451" s="139">
        <f>_xll.qlInterestRateIndexValueDate(Index1M,$H1451)</f>
        <v>49997</v>
      </c>
      <c r="J1451" s="144">
        <f>IFERROR(_xll.qlIndexFixing(Index1M,$H1451,TRUE,_xll.ohTrigger(RecalcTrigger,Trigger1M)),NA())</f>
        <v>1.5150019528247682E-2</v>
      </c>
      <c r="K1451" s="44">
        <f>IFERROR(_xll.qlIndexFixing(Index3M,H1451,TRUE,_xll.ohTrigger(RecalcTrigger,Trigger3M)),NA())</f>
        <v>1.5478005010061812E-2</v>
      </c>
      <c r="L1451" s="44">
        <f>IFERROR(_xll.qlIndexFixing(Index6M,$H1451,TRUE,_xll.ohTrigger(RecalcTrigger,Trigger6M)),NA())</f>
        <v>1.5442190049043524E-2</v>
      </c>
      <c r="M1451" s="145">
        <f>IFERROR(_xll.qlIndexFixing(Index1Y,$H1451,TRUE,_xll.ohTrigger(RecalcTrigger,Trigger1Y)),NA())</f>
        <v>1.5652450804959282E-2</v>
      </c>
      <c r="N1451" s="144">
        <f>IFERROR(_xll.qlIndexFixing(ONIndex1M,I1451,TRUE,_xll.ohTrigger(RecalcTrigger,Trigger1M)),NA())</f>
        <v>1.51568119646317E-2</v>
      </c>
      <c r="O1451" s="44">
        <f>IFERROR(_xll.qlIndexFixing(ONIndex3M,I1451,TRUE,_xll.ohTrigger(RecalcTrigger,Trigger3M)),NA())</f>
        <v>1.5506800939553145E-2</v>
      </c>
      <c r="P1451" s="44">
        <f>IFERROR(_xll.qlIndexFixing(ONIndex6M,I1451,TRUE,_xll.ohTrigger(RecalcTrigger,Trigger6M)),NA())</f>
        <v>1.5504465778608534E-2</v>
      </c>
      <c r="Q1451" s="145">
        <f>IFERROR(_xll.qlIndexFixing(ONIndex1Y,I1451,TRUE,_xll.ohTrigger(RecalcTrigger,Trigger1Y)),NA())</f>
        <v>1.5779666120643299E-2</v>
      </c>
    </row>
    <row r="1452" spans="2:17" x14ac:dyDescent="0.2">
      <c r="B1452" s="39" t="s">
        <v>42</v>
      </c>
      <c r="D1452" s="42">
        <f>_xll.qlCalendarAdvance(Calendar,$D1451,B1452,"f",FALSE)</f>
        <v>50000</v>
      </c>
      <c r="E1452" s="139">
        <f>_xll.qlInterestRateIndexValueDate(IndexON,D1452)</f>
        <v>50000</v>
      </c>
      <c r="F1452" s="155">
        <f>IFERROR(_xll.qlIndexFixing(IndexON,D1452,TRUE,_xll.ohTrigger(RecalcTrigger,TriggerON)),NA())</f>
        <v>1.5353455352418166E-2</v>
      </c>
      <c r="H1452" s="42">
        <f>_xll.qlCalendarAdvance(Calendar,$H1451,B1452,"f",FALSE)</f>
        <v>50000</v>
      </c>
      <c r="I1452" s="139">
        <f>_xll.qlInterestRateIndexValueDate(Index1M,$H1452)</f>
        <v>50004</v>
      </c>
      <c r="J1452" s="144">
        <f>IFERROR(_xll.qlIndexFixing(Index1M,$H1452,TRUE,_xll.ohTrigger(RecalcTrigger,Trigger1M)),NA())</f>
        <v>1.5139776551791329E-2</v>
      </c>
      <c r="K1452" s="44">
        <f>IFERROR(_xll.qlIndexFixing(Index3M,H1452,TRUE,_xll.ohTrigger(RecalcTrigger,Trigger3M)),NA())</f>
        <v>1.5468495486415018E-2</v>
      </c>
      <c r="L1452" s="44">
        <f>IFERROR(_xll.qlIndexFixing(Index6M,$H1452,TRUE,_xll.ohTrigger(RecalcTrigger,Trigger6M)),NA())</f>
        <v>1.5432479923488193E-2</v>
      </c>
      <c r="M1452" s="145">
        <f>IFERROR(_xll.qlIndexFixing(Index1Y,$H1452,TRUE,_xll.ohTrigger(RecalcTrigger,Trigger1Y)),NA())</f>
        <v>1.5642653891098084E-2</v>
      </c>
      <c r="N1452" s="144">
        <f>IFERROR(_xll.qlIndexFixing(ONIndex1M,I1452,TRUE,_xll.ohTrigger(RecalcTrigger,Trigger1M)),NA())</f>
        <v>1.5147815492744243E-2</v>
      </c>
      <c r="O1452" s="44">
        <f>IFERROR(_xll.qlIndexFixing(ONIndex3M,I1452,TRUE,_xll.ohTrigger(RecalcTrigger,Trigger3M)),NA())</f>
        <v>1.5497240554909197E-2</v>
      </c>
      <c r="P1452" s="44">
        <f>IFERROR(_xll.qlIndexFixing(ONIndex6M,I1452,TRUE,_xll.ohTrigger(RecalcTrigger,Trigger6M)),NA())</f>
        <v>1.5494687216568437E-2</v>
      </c>
      <c r="Q1452" s="145">
        <f>IFERROR(_xll.qlIndexFixing(ONIndex1Y,I1452,TRUE,_xll.ohTrigger(RecalcTrigger,Trigger1Y)),NA())</f>
        <v>1.5769829674665559E-2</v>
      </c>
    </row>
    <row r="1453" spans="2:17" x14ac:dyDescent="0.2">
      <c r="B1453" s="39" t="s">
        <v>42</v>
      </c>
      <c r="D1453" s="42">
        <f>_xll.qlCalendarAdvance(Calendar,$D1452,B1453,"f",FALSE)</f>
        <v>50007</v>
      </c>
      <c r="E1453" s="139">
        <f>_xll.qlInterestRateIndexValueDate(IndexON,D1453)</f>
        <v>50007</v>
      </c>
      <c r="F1453" s="155">
        <f>IFERROR(_xll.qlIndexFixing(IndexON,D1453,TRUE,_xll.ohTrigger(RecalcTrigger,TriggerON)),NA())</f>
        <v>1.5343908924849714E-2</v>
      </c>
      <c r="H1453" s="42">
        <f>_xll.qlCalendarAdvance(Calendar,$H1452,B1453,"f",FALSE)</f>
        <v>50007</v>
      </c>
      <c r="I1453" s="139">
        <f>_xll.qlInterestRateIndexValueDate(Index1M,$H1453)</f>
        <v>50011</v>
      </c>
      <c r="J1453" s="144">
        <f>IFERROR(_xll.qlIndexFixing(Index1M,$H1453,TRUE,_xll.ohTrigger(RecalcTrigger,Trigger1M)),NA())</f>
        <v>1.513179486479225E-2</v>
      </c>
      <c r="K1453" s="44">
        <f>IFERROR(_xll.qlIndexFixing(Index3M,H1453,TRUE,_xll.ohTrigger(RecalcTrigger,Trigger3M)),NA())</f>
        <v>1.5459687100181974E-2</v>
      </c>
      <c r="L1453" s="44">
        <f>IFERROR(_xll.qlIndexFixing(Index6M,$H1453,TRUE,_xll.ohTrigger(RecalcTrigger,Trigger6M)),NA())</f>
        <v>1.542241838990302E-2</v>
      </c>
      <c r="M1453" s="145">
        <f>IFERROR(_xll.qlIndexFixing(Index1Y,$H1453,TRUE,_xll.ohTrigger(RecalcTrigger,Trigger1Y)),NA())</f>
        <v>1.5632865573746466E-2</v>
      </c>
      <c r="N1453" s="144">
        <f>IFERROR(_xll.qlIndexFixing(ONIndex1M,I1453,TRUE,_xll.ohTrigger(RecalcTrigger,Trigger1M)),NA())</f>
        <v>1.5138843236686128E-2</v>
      </c>
      <c r="O1453" s="44">
        <f>IFERROR(_xll.qlIndexFixing(ONIndex3M,I1453,TRUE,_xll.ohTrigger(RecalcTrigger,Trigger3M)),NA())</f>
        <v>1.5487704505838806E-2</v>
      </c>
      <c r="P1453" s="44">
        <f>IFERROR(_xll.qlIndexFixing(ONIndex6M,I1453,TRUE,_xll.ohTrigger(RecalcTrigger,Trigger6M)),NA())</f>
        <v>1.5484933143499191E-2</v>
      </c>
      <c r="Q1453" s="145">
        <f>IFERROR(_xll.qlIndexFixing(ONIndex1Y,I1453,TRUE,_xll.ohTrigger(RecalcTrigger,Trigger1Y)),NA())</f>
        <v>1.5760005768736818E-2</v>
      </c>
    </row>
    <row r="1454" spans="2:17" x14ac:dyDescent="0.2">
      <c r="B1454" s="39" t="s">
        <v>42</v>
      </c>
      <c r="D1454" s="42">
        <f>_xll.qlCalendarAdvance(Calendar,$D1453,B1454,"f",FALSE)</f>
        <v>50014</v>
      </c>
      <c r="E1454" s="139">
        <f>_xll.qlInterestRateIndexValueDate(IndexON,D1454)</f>
        <v>50014</v>
      </c>
      <c r="F1454" s="155">
        <f>IFERROR(_xll.qlIndexFixing(IndexON,D1454,TRUE,_xll.ohTrigger(RecalcTrigger,TriggerON)),NA())</f>
        <v>1.5334376421476392E-2</v>
      </c>
      <c r="H1454" s="42">
        <f>_xll.qlCalendarAdvance(Calendar,$H1453,B1454,"f",FALSE)</f>
        <v>50014</v>
      </c>
      <c r="I1454" s="139">
        <f>_xll.qlInterestRateIndexValueDate(Index1M,$H1454)</f>
        <v>50018</v>
      </c>
      <c r="J1454" s="144">
        <f>IFERROR(_xll.qlIndexFixing(Index1M,$H1454,TRUE,_xll.ohTrigger(RecalcTrigger,Trigger1M)),NA())</f>
        <v>1.5122870251684364E-2</v>
      </c>
      <c r="K1454" s="44">
        <f>IFERROR(_xll.qlIndexFixing(Index3M,H1454,TRUE,_xll.ohTrigger(RecalcTrigger,Trigger3M)),NA())</f>
        <v>1.5450194727711697E-2</v>
      </c>
      <c r="L1454" s="44">
        <f>IFERROR(_xll.qlIndexFixing(Index6M,$H1454,TRUE,_xll.ohTrigger(RecalcTrigger,Trigger6M)),NA())</f>
        <v>1.5412726678321177E-2</v>
      </c>
      <c r="M1454" s="145">
        <f>IFERROR(_xll.qlIndexFixing(Index1Y,$H1454,TRUE,_xll.ohTrigger(RecalcTrigger,Trigger1Y)),NA())</f>
        <v>1.5623085850048643E-2</v>
      </c>
      <c r="N1454" s="144">
        <f>IFERROR(_xll.qlIndexFixing(ONIndex1M,I1454,TRUE,_xll.ohTrigger(RecalcTrigger,Trigger1M)),NA())</f>
        <v>1.5129895479990552E-2</v>
      </c>
      <c r="O1454" s="44">
        <f>IFERROR(_xll.qlIndexFixing(ONIndex3M,I1454,TRUE,_xll.ohTrigger(RecalcTrigger,Trigger3M)),NA())</f>
        <v>1.5478193073317215E-2</v>
      </c>
      <c r="P1454" s="44">
        <f>IFERROR(_xll.qlIndexFixing(ONIndex6M,I1454,TRUE,_xll.ohTrigger(RecalcTrigger,Trigger6M)),NA())</f>
        <v>1.5475203829584672E-2</v>
      </c>
      <c r="Q1454" s="145">
        <f>IFERROR(_xll.qlIndexFixing(ONIndex1Y,I1454,TRUE,_xll.ohTrigger(RecalcTrigger,Trigger1Y)),NA())</f>
        <v>1.5750194619403857E-2</v>
      </c>
    </row>
    <row r="1455" spans="2:17" x14ac:dyDescent="0.2">
      <c r="B1455" s="39" t="s">
        <v>42</v>
      </c>
      <c r="D1455" s="42">
        <f>_xll.qlCalendarAdvance(Calendar,$D1454,B1455,"f",FALSE)</f>
        <v>50021</v>
      </c>
      <c r="E1455" s="139">
        <f>_xll.qlInterestRateIndexValueDate(IndexON,D1455)</f>
        <v>50021</v>
      </c>
      <c r="F1455" s="155">
        <f>IFERROR(_xll.qlIndexFixing(IndexON,D1455,TRUE,_xll.ohTrigger(RecalcTrigger,TriggerON)),NA())</f>
        <v>1.5324858093830329E-2</v>
      </c>
      <c r="H1455" s="42">
        <f>_xll.qlCalendarAdvance(Calendar,$H1454,B1455,"f",FALSE)</f>
        <v>50021</v>
      </c>
      <c r="I1455" s="139">
        <f>_xll.qlInterestRateIndexValueDate(Index1M,$H1455)</f>
        <v>50025</v>
      </c>
      <c r="J1455" s="144">
        <f>IFERROR(_xll.qlIndexFixing(Index1M,$H1455,TRUE,_xll.ohTrigger(RecalcTrigger,Trigger1M)),NA())</f>
        <v>1.5113956705839714E-2</v>
      </c>
      <c r="K1455" s="44">
        <f>IFERROR(_xll.qlIndexFixing(Index3M,H1455,TRUE,_xll.ohTrigger(RecalcTrigger,Trigger3M)),NA())</f>
        <v>1.54407084646353E-2</v>
      </c>
      <c r="L1455" s="44">
        <f>IFERROR(_xll.qlIndexFixing(Index6M,$H1455,TRUE,_xll.ohTrigger(RecalcTrigger,Trigger6M)),NA())</f>
        <v>1.5403043190431389E-2</v>
      </c>
      <c r="M1455" s="145">
        <f>IFERROR(_xll.qlIndexFixing(Index1Y,$H1455,TRUE,_xll.ohTrigger(RecalcTrigger,Trigger1Y)),NA())</f>
        <v>1.5613314716429382E-2</v>
      </c>
      <c r="N1455" s="144">
        <f>IFERROR(_xll.qlIndexFixing(ONIndex1M,I1455,TRUE,_xll.ohTrigger(RecalcTrigger,Trigger1M)),NA())</f>
        <v>1.5120972506350583E-2</v>
      </c>
      <c r="O1455" s="44">
        <f>IFERROR(_xll.qlIndexFixing(ONIndex3M,I1455,TRUE,_xll.ohTrigger(RecalcTrigger,Trigger3M)),NA())</f>
        <v>1.5468706538399601E-2</v>
      </c>
      <c r="P1455" s="44">
        <f>IFERROR(_xll.qlIndexFixing(ONIndex6M,I1455,TRUE,_xll.ohTrigger(RecalcTrigger,Trigger6M)),NA())</f>
        <v>1.5465499545168626E-2</v>
      </c>
      <c r="Q1455" s="145">
        <f>IFERROR(_xll.qlIndexFixing(ONIndex1Y,I1455,TRUE,_xll.ohTrigger(RecalcTrigger,Trigger1Y)),NA())</f>
        <v>1.5740396443373328E-2</v>
      </c>
    </row>
    <row r="1456" spans="2:17" x14ac:dyDescent="0.2">
      <c r="B1456" s="39" t="s">
        <v>42</v>
      </c>
      <c r="D1456" s="42">
        <f>_xll.qlCalendarAdvance(Calendar,$D1455,B1456,"f",FALSE)</f>
        <v>50028</v>
      </c>
      <c r="E1456" s="139">
        <f>_xll.qlInterestRateIndexValueDate(IndexON,D1456)</f>
        <v>50028</v>
      </c>
      <c r="F1456" s="155">
        <f>IFERROR(_xll.qlIndexFixing(IndexON,D1456,TRUE,_xll.ohTrigger(RecalcTrigger,TriggerON)),NA())</f>
        <v>1.5315354193417008E-2</v>
      </c>
      <c r="H1456" s="42">
        <f>_xll.qlCalendarAdvance(Calendar,$H1455,B1456,"f",FALSE)</f>
        <v>50028</v>
      </c>
      <c r="I1456" s="139">
        <f>_xll.qlInterestRateIndexValueDate(Index1M,$H1456)</f>
        <v>50032</v>
      </c>
      <c r="J1456" s="144">
        <f>IFERROR(_xll.qlIndexFixing(Index1M,$H1456,TRUE,_xll.ohTrigger(RecalcTrigger,Trigger1M)),NA())</f>
        <v>1.5105048923044458E-2</v>
      </c>
      <c r="K1456" s="44">
        <f>IFERROR(_xll.qlIndexFixing(Index3M,H1456,TRUE,_xll.ohTrigger(RecalcTrigger,Trigger3M)),NA())</f>
        <v>1.5431226677375065E-2</v>
      </c>
      <c r="L1456" s="44">
        <f>IFERROR(_xll.qlIndexFixing(Index6M,$H1456,TRUE,_xll.ohTrigger(RecalcTrigger,Trigger6M)),NA())</f>
        <v>1.5393367311085728E-2</v>
      </c>
      <c r="M1456" s="145">
        <f>IFERROR(_xll.qlIndexFixing(Index1Y,$H1456,TRUE,_xll.ohTrigger(RecalcTrigger,Trigger1Y)),NA())</f>
        <v>1.5603552168686899E-2</v>
      </c>
      <c r="N1456" s="144">
        <f>IFERROR(_xll.qlIndexFixing(ONIndex1M,I1456,TRUE,_xll.ohTrigger(RecalcTrigger,Trigger1M)),NA())</f>
        <v>1.5106987376256598E-2</v>
      </c>
      <c r="O1456" s="44">
        <f>IFERROR(_xll.qlIndexFixing(ONIndex3M,I1456,TRUE,_xll.ohTrigger(RecalcTrigger,Trigger3M)),NA())</f>
        <v>1.5453836572341118E-2</v>
      </c>
      <c r="P1456" s="44">
        <f>IFERROR(_xll.qlIndexFixing(ONIndex6M,I1456,TRUE,_xll.ohTrigger(RecalcTrigger,Trigger6M)),NA())</f>
        <v>1.5450289128802197E-2</v>
      </c>
      <c r="Q1456" s="145">
        <f>IFERROR(_xll.qlIndexFixing(ONIndex1Y,I1456,TRUE,_xll.ohTrigger(RecalcTrigger,Trigger1Y)),NA())</f>
        <v>1.5725020499655074E-2</v>
      </c>
    </row>
    <row r="1457" spans="2:17" x14ac:dyDescent="0.2">
      <c r="B1457" s="39" t="s">
        <v>42</v>
      </c>
      <c r="D1457" s="42">
        <f>_xll.qlCalendarAdvance(Calendar,$D1456,B1457,"f",FALSE)</f>
        <v>50038</v>
      </c>
      <c r="E1457" s="139">
        <f>_xll.qlInterestRateIndexValueDate(IndexON,D1457)</f>
        <v>50038</v>
      </c>
      <c r="F1457" s="155">
        <f>IFERROR(_xll.qlIndexFixing(IndexON,D1457,TRUE,_xll.ohTrigger(RecalcTrigger,TriggerON)),NA())</f>
        <v>1.5302497509539492E-2</v>
      </c>
      <c r="H1457" s="42">
        <f>_xll.qlCalendarAdvance(Calendar,$H1456,B1457,"f",FALSE)</f>
        <v>50038</v>
      </c>
      <c r="I1457" s="139">
        <f>_xll.qlInterestRateIndexValueDate(Index1M,$H1457)</f>
        <v>50040</v>
      </c>
      <c r="J1457" s="144">
        <f>IFERROR(_xll.qlIndexFixing(Index1M,$H1457,TRUE,_xll.ohTrigger(RecalcTrigger,Trigger1M)),NA())</f>
        <v>1.5095190429530447E-2</v>
      </c>
      <c r="K1457" s="44">
        <f>IFERROR(_xll.qlIndexFixing(Index3M,H1457,TRUE,_xll.ohTrigger(RecalcTrigger,Trigger3M)),NA())</f>
        <v>1.5420394371689738E-2</v>
      </c>
      <c r="L1457" s="44">
        <f>IFERROR(_xll.qlIndexFixing(Index6M,$H1457,TRUE,_xll.ohTrigger(RecalcTrigger,Trigger6M)),NA())</f>
        <v>1.5382678227685348E-2</v>
      </c>
      <c r="M1457" s="145">
        <f>IFERROR(_xll.qlIndexFixing(Index1Y,$H1457,TRUE,_xll.ohTrigger(RecalcTrigger,Trigger1Y)),NA())</f>
        <v>1.5592405544341827E-2</v>
      </c>
      <c r="N1457" s="144">
        <f>IFERROR(_xll.qlIndexFixing(ONIndex1M,I1457,TRUE,_xll.ohTrigger(RecalcTrigger,Trigger1M)),NA())</f>
        <v>1.5098090906375816E-2</v>
      </c>
      <c r="O1457" s="44">
        <f>IFERROR(_xll.qlIndexFixing(ONIndex3M,I1457,TRUE,_xll.ohTrigger(RecalcTrigger,Trigger3M)),NA())</f>
        <v>1.5444378288824723E-2</v>
      </c>
      <c r="P1457" s="44">
        <f>IFERROR(_xll.qlIndexFixing(ONIndex6M,I1457,TRUE,_xll.ohTrigger(RecalcTrigger,Trigger6M)),NA())</f>
        <v>1.5440617458457595E-2</v>
      </c>
      <c r="Q1457" s="145">
        <f>IFERROR(_xll.qlIndexFixing(ONIndex1Y,I1457,TRUE,_xll.ohTrigger(RecalcTrigger,Trigger1Y)),NA())</f>
        <v>1.5715241500044996E-2</v>
      </c>
    </row>
    <row r="1458" spans="2:17" x14ac:dyDescent="0.2">
      <c r="B1458" s="39" t="s">
        <v>42</v>
      </c>
      <c r="D1458" s="42">
        <f>_xll.qlCalendarAdvance(Calendar,$D1457,B1458,"f",FALSE)</f>
        <v>50045</v>
      </c>
      <c r="E1458" s="139">
        <f>_xll.qlInterestRateIndexValueDate(IndexON,D1458)</f>
        <v>50045</v>
      </c>
      <c r="F1458" s="155">
        <f>IFERROR(_xll.qlIndexFixing(IndexON,D1458,TRUE,_xll.ohTrigger(RecalcTrigger,TriggerON)),NA())</f>
        <v>1.5293005294365614E-2</v>
      </c>
      <c r="H1458" s="42">
        <f>_xll.qlCalendarAdvance(Calendar,$H1457,B1458,"f",FALSE)</f>
        <v>50045</v>
      </c>
      <c r="I1458" s="139">
        <f>_xll.qlInterestRateIndexValueDate(Index1M,$H1458)</f>
        <v>50047</v>
      </c>
      <c r="J1458" s="144">
        <f>IFERROR(_xll.qlIndexFixing(Index1M,$H1458,TRUE,_xll.ohTrigger(RecalcTrigger,Trigger1M)),NA())</f>
        <v>1.5085326504115801E-2</v>
      </c>
      <c r="K1458" s="44">
        <f>IFERROR(_xll.qlIndexFixing(Index3M,H1458,TRUE,_xll.ohTrigger(RecalcTrigger,Trigger3M)),NA())</f>
        <v>1.5410919646627441E-2</v>
      </c>
      <c r="L1458" s="44">
        <f>IFERROR(_xll.qlIndexFixing(Index6M,$H1458,TRUE,_xll.ohTrigger(RecalcTrigger,Trigger6M)),NA())</f>
        <v>1.5373017716647596E-2</v>
      </c>
      <c r="M1458" s="145">
        <f>IFERROR(_xll.qlIndexFixing(Index1Y,$H1458,TRUE,_xll.ohTrigger(RecalcTrigger,Trigger1Y)),NA())</f>
        <v>1.5582661684434843E-2</v>
      </c>
      <c r="N1458" s="144">
        <f>IFERROR(_xll.qlIndexFixing(ONIndex1M,I1458,TRUE,_xll.ohTrigger(RecalcTrigger,Trigger1M)),NA())</f>
        <v>1.5092369670837158E-2</v>
      </c>
      <c r="O1458" s="44">
        <f>IFERROR(_xll.qlIndexFixing(ONIndex3M,I1458,TRUE,_xll.ohTrigger(RecalcTrigger,Trigger3M)),NA())</f>
        <v>1.5438285735749346E-2</v>
      </c>
      <c r="P1458" s="44">
        <f>IFERROR(_xll.qlIndexFixing(ONIndex6M,I1458,TRUE,_xll.ohTrigger(RecalcTrigger,Trigger6M)),NA())</f>
        <v>1.543437382111712E-2</v>
      </c>
      <c r="Q1458" s="145">
        <f>IFERROR(_xll.qlIndexFixing(ONIndex1Y,I1458,TRUE,_xll.ohTrigger(RecalcTrigger,Trigger1Y)),NA())</f>
        <v>1.5708944417776038E-2</v>
      </c>
    </row>
    <row r="1459" spans="2:17" x14ac:dyDescent="0.2">
      <c r="B1459" s="39" t="s">
        <v>42</v>
      </c>
      <c r="D1459" s="42">
        <f>_xll.qlCalendarAdvance(Calendar,$D1458,B1459,"f",FALSE)</f>
        <v>50052</v>
      </c>
      <c r="E1459" s="139">
        <f>_xll.qlInterestRateIndexValueDate(IndexON,D1459)</f>
        <v>50052</v>
      </c>
      <c r="F1459" s="155">
        <f>IFERROR(_xll.qlIndexFixing(IndexON,D1459,TRUE,_xll.ohTrigger(RecalcTrigger,TriggerON)),NA())</f>
        <v>1.5283513599415599E-2</v>
      </c>
      <c r="H1459" s="42">
        <f>_xll.qlCalendarAdvance(Calendar,$H1458,B1459,"f",FALSE)</f>
        <v>50052</v>
      </c>
      <c r="I1459" s="139">
        <f>_xll.qlInterestRateIndexValueDate(Index1M,$H1459)</f>
        <v>50054</v>
      </c>
      <c r="J1459" s="144">
        <f>IFERROR(_xll.qlIndexFixing(Index1M,$H1459,TRUE,_xll.ohTrigger(RecalcTrigger,Trigger1M)),NA())</f>
        <v>1.5076423311099032E-2</v>
      </c>
      <c r="K1459" s="44">
        <f>IFERROR(_xll.qlIndexFixing(Index3M,H1459,TRUE,_xll.ohTrigger(RecalcTrigger,Trigger3M)),NA())</f>
        <v>1.5401448428606912E-2</v>
      </c>
      <c r="L1459" s="44">
        <f>IFERROR(_xll.qlIndexFixing(Index6M,$H1459,TRUE,_xll.ohTrigger(RecalcTrigger,Trigger6M)),NA())</f>
        <v>1.5363364707115116E-2</v>
      </c>
      <c r="M1459" s="145">
        <f>IFERROR(_xll.qlIndexFixing(Index1Y,$H1459,TRUE,_xll.ohTrigger(RecalcTrigger,Trigger1Y)),NA())</f>
        <v>1.5572926822805927E-2</v>
      </c>
      <c r="N1459" s="144">
        <f>IFERROR(_xll.qlIndexFixing(ONIndex1M,I1459,TRUE,_xll.ohTrigger(RecalcTrigger,Trigger1M)),NA())</f>
        <v>1.5083474563812871E-2</v>
      </c>
      <c r="O1459" s="44">
        <f>IFERROR(_xll.qlIndexFixing(ONIndex3M,I1459,TRUE,_xll.ohTrigger(RecalcTrigger,Trigger3M)),NA())</f>
        <v>1.5428830536698968E-2</v>
      </c>
      <c r="P1459" s="44">
        <f>IFERROR(_xll.qlIndexFixing(ONIndex6M,I1459,TRUE,_xll.ohTrigger(RecalcTrigger,Trigger6M)),NA())</f>
        <v>1.5424709842140061E-2</v>
      </c>
      <c r="Q1459" s="145">
        <f>IFERROR(_xll.qlIndexFixing(ONIndex1Y,I1459,TRUE,_xll.ohTrigger(RecalcTrigger,Trigger1Y)),NA())</f>
        <v>1.5699171605509932E-2</v>
      </c>
    </row>
    <row r="1460" spans="2:17" x14ac:dyDescent="0.2">
      <c r="B1460" s="39" t="s">
        <v>42</v>
      </c>
      <c r="D1460" s="42">
        <f>_xll.qlCalendarAdvance(Calendar,$D1459,B1460,"f",FALSE)</f>
        <v>50059</v>
      </c>
      <c r="E1460" s="139">
        <f>_xll.qlInterestRateIndexValueDate(IndexON,D1460)</f>
        <v>50059</v>
      </c>
      <c r="F1460" s="155">
        <f>IFERROR(_xll.qlIndexFixing(IndexON,D1460,TRUE,_xll.ohTrigger(RecalcTrigger,TriggerON)),NA())</f>
        <v>1.5274022620213046E-2</v>
      </c>
      <c r="H1460" s="42">
        <f>_xll.qlCalendarAdvance(Calendar,$H1459,B1460,"f",FALSE)</f>
        <v>50059</v>
      </c>
      <c r="I1460" s="139">
        <f>_xll.qlInterestRateIndexValueDate(Index1M,$H1460)</f>
        <v>50061</v>
      </c>
      <c r="J1460" s="144">
        <f>IFERROR(_xll.qlIndexFixing(Index1M,$H1460,TRUE,_xll.ohTrigger(RecalcTrigger,Trigger1M)),NA())</f>
        <v>1.5067521967361781E-2</v>
      </c>
      <c r="K1460" s="44">
        <f>IFERROR(_xll.qlIndexFixing(Index3M,H1460,TRUE,_xll.ohTrigger(RecalcTrigger,Trigger3M)),NA())</f>
        <v>1.5391980909289948E-2</v>
      </c>
      <c r="L1460" s="44">
        <f>IFERROR(_xll.qlIndexFixing(Index6M,$H1460,TRUE,_xll.ohTrigger(RecalcTrigger,Trigger6M)),NA())</f>
        <v>1.535371939044379E-2</v>
      </c>
      <c r="M1460" s="145">
        <f>IFERROR(_xll.qlIndexFixing(Index1Y,$H1460,TRUE,_xll.ohTrigger(RecalcTrigger,Trigger1Y)),NA())</f>
        <v>1.556320114174411E-2</v>
      </c>
      <c r="N1460" s="144">
        <f>IFERROR(_xll.qlIndexFixing(ONIndex1M,I1460,TRUE,_xll.ohTrigger(RecalcTrigger,Trigger1M)),NA())</f>
        <v>1.5074580944318683E-2</v>
      </c>
      <c r="O1460" s="44">
        <f>IFERROR(_xll.qlIndexFixing(ONIndex3M,I1460,TRUE,_xll.ohTrigger(RecalcTrigger,Trigger3M)),NA())</f>
        <v>1.5419377868957085E-2</v>
      </c>
      <c r="P1460" s="44">
        <f>IFERROR(_xll.qlIndexFixing(ONIndex6M,I1460,TRUE,_xll.ohTrigger(RecalcTrigger,Trigger6M)),NA())</f>
        <v>1.5415051091007825E-2</v>
      </c>
      <c r="Q1460" s="145">
        <f>IFERROR(_xll.qlIndexFixing(ONIndex1Y,I1460,TRUE,_xll.ohTrigger(RecalcTrigger,Trigger1Y)),NA())</f>
        <v>1.5689403143976932E-2</v>
      </c>
    </row>
    <row r="1461" spans="2:17" x14ac:dyDescent="0.2">
      <c r="B1461" s="39" t="s">
        <v>42</v>
      </c>
      <c r="D1461" s="42">
        <f>_xll.qlCalendarAdvance(Calendar,$D1460,B1461,"f",FALSE)</f>
        <v>50066</v>
      </c>
      <c r="E1461" s="139">
        <f>_xll.qlInterestRateIndexValueDate(IndexON,D1461)</f>
        <v>50066</v>
      </c>
      <c r="F1461" s="155">
        <f>IFERROR(_xll.qlIndexFixing(IndexON,D1461,TRUE,_xll.ohTrigger(RecalcTrigger,TriggerON)),NA())</f>
        <v>1.5264532552201615E-2</v>
      </c>
      <c r="H1461" s="42">
        <f>_xll.qlCalendarAdvance(Calendar,$H1460,B1461,"f",FALSE)</f>
        <v>50066</v>
      </c>
      <c r="I1461" s="139">
        <f>_xll.qlInterestRateIndexValueDate(Index1M,$H1461)</f>
        <v>50068</v>
      </c>
      <c r="J1461" s="144">
        <f>IFERROR(_xll.qlIndexFixing(Index1M,$H1461,TRUE,_xll.ohTrigger(RecalcTrigger,Trigger1M)),NA())</f>
        <v>1.5059584517740809E-2</v>
      </c>
      <c r="K1461" s="44">
        <f>IFERROR(_xll.qlIndexFixing(Index3M,H1461,TRUE,_xll.ohTrigger(RecalcTrigger,Trigger3M)),NA())</f>
        <v>1.5382517280333019E-2</v>
      </c>
      <c r="L1461" s="44">
        <f>IFERROR(_xll.qlIndexFixing(Index6M,$H1461,TRUE,_xll.ohTrigger(RecalcTrigger,Trigger6M)),NA())</f>
        <v>1.5344081957987293E-2</v>
      </c>
      <c r="M1461" s="145">
        <f>IFERROR(_xll.qlIndexFixing(Index1Y,$H1461,TRUE,_xll.ohTrigger(RecalcTrigger,Trigger1Y)),NA())</f>
        <v>1.5553484823530764E-2</v>
      </c>
      <c r="N1461" s="144">
        <f>IFERROR(_xll.qlIndexFixing(ONIndex1M,I1461,TRUE,_xll.ohTrigger(RecalcTrigger,Trigger1M)),NA())</f>
        <v>1.5065689002335958E-2</v>
      </c>
      <c r="O1461" s="44">
        <f>IFERROR(_xll.qlIndexFixing(ONIndex3M,I1461,TRUE,_xll.ohTrigger(RecalcTrigger,Trigger3M)),NA())</f>
        <v>1.540992792343765E-2</v>
      </c>
      <c r="P1461" s="44">
        <f>IFERROR(_xll.qlIndexFixing(ONIndex6M,I1461,TRUE,_xll.ohTrigger(RecalcTrigger,Trigger6M)),NA())</f>
        <v>1.5405397757701778E-2</v>
      </c>
      <c r="Q1461" s="145">
        <f>IFERROR(_xll.qlIndexFixing(ONIndex1Y,I1461,TRUE,_xll.ohTrigger(RecalcTrigger,Trigger1Y)),NA())</f>
        <v>1.5679639212793361E-2</v>
      </c>
    </row>
    <row r="1462" spans="2:17" x14ac:dyDescent="0.2">
      <c r="B1462" s="39" t="s">
        <v>42</v>
      </c>
      <c r="D1462" s="42">
        <f>_xll.qlCalendarAdvance(Calendar,$D1461,B1462,"f",FALSE)</f>
        <v>50073</v>
      </c>
      <c r="E1462" s="139">
        <f>_xll.qlInterestRateIndexValueDate(IndexON,D1462)</f>
        <v>50073</v>
      </c>
      <c r="F1462" s="155">
        <f>IFERROR(_xll.qlIndexFixing(IndexON,D1462,TRUE,_xll.ohTrigger(RecalcTrigger,TriggerON)),NA())</f>
        <v>1.525504359098484E-2</v>
      </c>
      <c r="H1462" s="42">
        <f>_xll.qlCalendarAdvance(Calendar,$H1461,B1462,"f",FALSE)</f>
        <v>50073</v>
      </c>
      <c r="I1462" s="139">
        <f>_xll.qlInterestRateIndexValueDate(Index1M,$H1462)</f>
        <v>50075</v>
      </c>
      <c r="J1462" s="144">
        <f>IFERROR(_xll.qlIndexFixing(Index1M,$H1462,TRUE,_xll.ohTrigger(RecalcTrigger,Trigger1M)),NA())</f>
        <v>1.5051329531266613E-2</v>
      </c>
      <c r="K1462" s="44">
        <f>IFERROR(_xll.qlIndexFixing(Index3M,H1462,TRUE,_xll.ohTrigger(RecalcTrigger,Trigger3M)),NA())</f>
        <v>1.5373404789060722E-2</v>
      </c>
      <c r="L1462" s="44">
        <f>IFERROR(_xll.qlIndexFixing(Index6M,$H1462,TRUE,_xll.ohTrigger(RecalcTrigger,Trigger6M)),NA())</f>
        <v>1.5334452601094881E-2</v>
      </c>
      <c r="M1462" s="145">
        <f>IFERROR(_xll.qlIndexFixing(Index1Y,$H1462,TRUE,_xll.ohTrigger(RecalcTrigger,Trigger1Y)),NA())</f>
        <v>1.5543778050440903E-2</v>
      </c>
      <c r="N1462" s="144">
        <f>IFERROR(_xll.qlIndexFixing(ONIndex1M,I1462,TRUE,_xll.ohTrigger(RecalcTrigger,Trigger1M)),NA())</f>
        <v>1.5056798927872705E-2</v>
      </c>
      <c r="O1462" s="44">
        <f>IFERROR(_xll.qlIndexFixing(ONIndex3M,I1462,TRUE,_xll.ohTrigger(RecalcTrigger,Trigger3M)),NA())</f>
        <v>1.5400480891107904E-2</v>
      </c>
      <c r="P1462" s="44">
        <f>IFERROR(_xll.qlIndexFixing(ONIndex6M,I1462,TRUE,_xll.ohTrigger(RecalcTrigger,Trigger6M)),NA())</f>
        <v>1.5395750032309863E-2</v>
      </c>
      <c r="Q1462" s="145">
        <f>IFERROR(_xll.qlIndexFixing(ONIndex1Y,I1462,TRUE,_xll.ohTrigger(RecalcTrigger,Trigger1Y)),NA())</f>
        <v>1.5669879991788704E-2</v>
      </c>
    </row>
    <row r="1463" spans="2:17" x14ac:dyDescent="0.2">
      <c r="B1463" s="39" t="s">
        <v>42</v>
      </c>
      <c r="D1463" s="42">
        <f>_xll.qlCalendarAdvance(Calendar,$D1462,B1463,"f",FALSE)</f>
        <v>50080</v>
      </c>
      <c r="E1463" s="139">
        <f>_xll.qlInterestRateIndexValueDate(IndexON,D1463)</f>
        <v>50080</v>
      </c>
      <c r="F1463" s="155">
        <f>IFERROR(_xll.qlIndexFixing(IndexON,D1463,TRUE,_xll.ohTrigger(RecalcTrigger,TriggerON)),NA())</f>
        <v>1.5245555932006383E-2</v>
      </c>
      <c r="H1463" s="42">
        <f>_xll.qlCalendarAdvance(Calendar,$H1462,B1463,"f",FALSE)</f>
        <v>50080</v>
      </c>
      <c r="I1463" s="139">
        <f>_xll.qlInterestRateIndexValueDate(Index1M,$H1463)</f>
        <v>50082</v>
      </c>
      <c r="J1463" s="144">
        <f>IFERROR(_xll.qlIndexFixing(Index1M,$H1463,TRUE,_xll.ohTrigger(RecalcTrigger,Trigger1M)),NA())</f>
        <v>1.5042435799087324E-2</v>
      </c>
      <c r="K1463" s="44">
        <f>IFERROR(_xll.qlIndexFixing(Index3M,H1463,TRUE,_xll.ohTrigger(RecalcTrigger,Trigger3M)),NA())</f>
        <v>1.5363949577901975E-2</v>
      </c>
      <c r="L1463" s="44">
        <f>IFERROR(_xll.qlIndexFixing(Index6M,$H1463,TRUE,_xll.ohTrigger(RecalcTrigger,Trigger6M)),NA())</f>
        <v>1.5324831511112276E-2</v>
      </c>
      <c r="M1463" s="145">
        <f>IFERROR(_xll.qlIndexFixing(Index1Y,$H1463,TRUE,_xll.ohTrigger(RecalcTrigger,Trigger1Y)),NA())</f>
        <v>1.5534081004742975E-2</v>
      </c>
      <c r="N1463" s="144">
        <f>IFERROR(_xll.qlIndexFixing(ONIndex1M,I1463,TRUE,_xll.ohTrigger(RecalcTrigger,Trigger1M)),NA())</f>
        <v>1.5047910910936935E-2</v>
      </c>
      <c r="O1463" s="44">
        <f>IFERROR(_xll.qlIndexFixing(ONIndex3M,I1463,TRUE,_xll.ohTrigger(RecalcTrigger,Trigger3M)),NA())</f>
        <v>1.5391036963041671E-2</v>
      </c>
      <c r="P1463" s="44">
        <f>IFERROR(_xll.qlIndexFixing(ONIndex6M,I1463,TRUE,_xll.ohTrigger(RecalcTrigger,Trigger6M)),NA())</f>
        <v>1.5386108104813445E-2</v>
      </c>
      <c r="Q1463" s="145">
        <f>IFERROR(_xll.qlIndexFixing(ONIndex1Y,I1463,TRUE,_xll.ohTrigger(RecalcTrigger,Trigger1Y)),NA())</f>
        <v>1.5660125660659219E-2</v>
      </c>
    </row>
    <row r="1464" spans="2:17" x14ac:dyDescent="0.2">
      <c r="B1464" s="39" t="s">
        <v>42</v>
      </c>
      <c r="D1464" s="42">
        <f>_xll.qlCalendarAdvance(Calendar,$D1463,B1464,"f",FALSE)</f>
        <v>50087</v>
      </c>
      <c r="E1464" s="139">
        <f>_xll.qlInterestRateIndexValueDate(IndexON,D1464)</f>
        <v>50087</v>
      </c>
      <c r="F1464" s="155">
        <f>IFERROR(_xll.qlIndexFixing(IndexON,D1464,TRUE,_xll.ohTrigger(RecalcTrigger,TriggerON)),NA())</f>
        <v>1.5236069770550031E-2</v>
      </c>
      <c r="H1464" s="42">
        <f>_xll.qlCalendarAdvance(Calendar,$H1463,B1464,"f",FALSE)</f>
        <v>50087</v>
      </c>
      <c r="I1464" s="139">
        <f>_xll.qlInterestRateIndexValueDate(Index1M,$H1464)</f>
        <v>50089</v>
      </c>
      <c r="J1464" s="144">
        <f>IFERROR(_xll.qlIndexFixing(Index1M,$H1464,TRUE,_xll.ohTrigger(RecalcTrigger,Trigger1M)),NA())</f>
        <v>1.5033544607552875E-2</v>
      </c>
      <c r="K1464" s="44">
        <f>IFERROR(_xll.qlIndexFixing(Index3M,H1464,TRUE,_xll.ohTrigger(RecalcTrigger,Trigger3M)),NA())</f>
        <v>1.5354498817947579E-2</v>
      </c>
      <c r="L1464" s="44">
        <f>IFERROR(_xll.qlIndexFixing(Index6M,$H1464,TRUE,_xll.ohTrigger(RecalcTrigger,Trigger6M)),NA())</f>
        <v>1.5315218879382114E-2</v>
      </c>
      <c r="M1464" s="145">
        <f>IFERROR(_xll.qlIndexFixing(Index1Y,$H1464,TRUE,_xll.ohTrigger(RecalcTrigger,Trigger1Y)),NA())</f>
        <v>1.5524393868697983E-2</v>
      </c>
      <c r="N1464" s="144">
        <f>IFERROR(_xll.qlIndexFixing(ONIndex1M,I1464,TRUE,_xll.ohTrigger(RecalcTrigger,Trigger1M)),NA())</f>
        <v>1.503902514151001E-2</v>
      </c>
      <c r="O1464" s="44">
        <f>IFERROR(_xll.qlIndexFixing(ONIndex3M,I1464,TRUE,_xll.ohTrigger(RecalcTrigger,Trigger3M)),NA())</f>
        <v>1.5381596330072966E-2</v>
      </c>
      <c r="P1464" s="44">
        <f>IFERROR(_xll.qlIndexFixing(ONIndex6M,I1464,TRUE,_xll.ohTrigger(RecalcTrigger,Trigger6M)),NA())</f>
        <v>1.5376472165273825E-2</v>
      </c>
      <c r="Q1464" s="145">
        <f>IFERROR(_xll.qlIndexFixing(ONIndex1Y,I1464,TRUE,_xll.ohTrigger(RecalcTrigger,Trigger1Y)),NA())</f>
        <v>1.5650376399154453E-2</v>
      </c>
    </row>
    <row r="1465" spans="2:17" x14ac:dyDescent="0.2">
      <c r="B1465" s="39" t="s">
        <v>42</v>
      </c>
      <c r="D1465" s="42">
        <f>_xll.qlCalendarAdvance(Calendar,$D1464,B1465,"f",FALSE)</f>
        <v>50094</v>
      </c>
      <c r="E1465" s="139">
        <f>_xll.qlInterestRateIndexValueDate(IndexON,D1465)</f>
        <v>50094</v>
      </c>
      <c r="F1465" s="155">
        <f>IFERROR(_xll.qlIndexFixing(IndexON,D1465,TRUE,_xll.ohTrigger(RecalcTrigger,TriggerON)),NA())</f>
        <v>1.5226585302459128E-2</v>
      </c>
      <c r="H1465" s="42">
        <f>_xll.qlCalendarAdvance(Calendar,$H1464,B1465,"f",FALSE)</f>
        <v>50094</v>
      </c>
      <c r="I1465" s="139">
        <f>_xll.qlInterestRateIndexValueDate(Index1M,$H1465)</f>
        <v>50096</v>
      </c>
      <c r="J1465" s="144">
        <f>IFERROR(_xll.qlIndexFixing(Index1M,$H1465,TRUE,_xll.ohTrigger(RecalcTrigger,Trigger1M)),NA())</f>
        <v>1.5024656146862547E-2</v>
      </c>
      <c r="K1465" s="44">
        <f>IFERROR(_xll.qlIndexFixing(Index3M,H1465,TRUE,_xll.ohTrigger(RecalcTrigger,Trigger3M)),NA())</f>
        <v>1.5345052700842882E-2</v>
      </c>
      <c r="L1465" s="44">
        <f>IFERROR(_xll.qlIndexFixing(Index6M,$H1465,TRUE,_xll.ohTrigger(RecalcTrigger,Trigger6M)),NA())</f>
        <v>1.5305614897242166E-2</v>
      </c>
      <c r="M1465" s="145">
        <f>IFERROR(_xll.qlIndexFixing(Index1Y,$H1465,TRUE,_xll.ohTrigger(RecalcTrigger,Trigger1Y)),NA())</f>
        <v>1.5514716824560572E-2</v>
      </c>
      <c r="N1465" s="144">
        <f>IFERROR(_xll.qlIndexFixing(ONIndex1M,I1465,TRUE,_xll.ohTrigger(RecalcTrigger,Trigger1M)),NA())</f>
        <v>1.503014180959994E-2</v>
      </c>
      <c r="O1465" s="44">
        <f>IFERROR(_xll.qlIndexFixing(ONIndex3M,I1465,TRUE,_xll.ohTrigger(RecalcTrigger,Trigger3M)),NA())</f>
        <v>1.5372159183302259E-2</v>
      </c>
      <c r="P1465" s="44">
        <f>IFERROR(_xll.qlIndexFixing(ONIndex6M,I1465,TRUE,_xll.ohTrigger(RecalcTrigger,Trigger6M)),NA())</f>
        <v>1.5366842403672365E-2</v>
      </c>
      <c r="Q1465" s="145">
        <f>IFERROR(_xll.qlIndexFixing(ONIndex1Y,I1465,TRUE,_xll.ohTrigger(RecalcTrigger,Trigger1Y)),NA())</f>
        <v>1.5640632386997311E-2</v>
      </c>
    </row>
    <row r="1466" spans="2:17" x14ac:dyDescent="0.2">
      <c r="B1466" s="39" t="s">
        <v>42</v>
      </c>
      <c r="D1466" s="42">
        <f>_xll.qlCalendarAdvance(Calendar,$D1465,B1466,"f",FALSE)</f>
        <v>50101</v>
      </c>
      <c r="E1466" s="139">
        <f>_xll.qlInterestRateIndexValueDate(IndexON,D1466)</f>
        <v>50101</v>
      </c>
      <c r="F1466" s="155">
        <f>IFERROR(_xll.qlIndexFixing(IndexON,D1466,TRUE,_xll.ohTrigger(RecalcTrigger,TriggerON)),NA())</f>
        <v>1.5217102722937526E-2</v>
      </c>
      <c r="H1466" s="42">
        <f>_xll.qlCalendarAdvance(Calendar,$H1465,B1466,"f",FALSE)</f>
        <v>50101</v>
      </c>
      <c r="I1466" s="139">
        <f>_xll.qlInterestRateIndexValueDate(Index1M,$H1466)</f>
        <v>50103</v>
      </c>
      <c r="J1466" s="144">
        <f>IFERROR(_xll.qlIndexFixing(Index1M,$H1466,TRUE,_xll.ohTrigger(RecalcTrigger,Trigger1M)),NA())</f>
        <v>1.5013841886436573E-2</v>
      </c>
      <c r="K1466" s="44">
        <f>IFERROR(_xll.qlIndexFixing(Index3M,H1466,TRUE,_xll.ohTrigger(RecalcTrigger,Trigger3M)),NA())</f>
        <v>1.5334569731828757E-2</v>
      </c>
      <c r="L1466" s="44">
        <f>IFERROR(_xll.qlIndexFixing(Index6M,$H1466,TRUE,_xll.ohTrigger(RecalcTrigger,Trigger6M)),NA())</f>
        <v>1.5294945387931849E-2</v>
      </c>
      <c r="M1466" s="145">
        <f>IFERROR(_xll.qlIndexFixing(Index1Y,$H1466,TRUE,_xll.ohTrigger(RecalcTrigger,Trigger1Y)),NA())</f>
        <v>1.5505050054578607E-2</v>
      </c>
      <c r="N1466" s="144">
        <f>IFERROR(_xll.qlIndexFixing(ONIndex1M,I1466,TRUE,_xll.ohTrigger(RecalcTrigger,Trigger1M)),NA())</f>
        <v>1.5021261105214734E-2</v>
      </c>
      <c r="O1466" s="44">
        <f>IFERROR(_xll.qlIndexFixing(ONIndex3M,I1466,TRUE,_xll.ohTrigger(RecalcTrigger,Trigger3M)),NA())</f>
        <v>1.5362725713616854E-2</v>
      </c>
      <c r="P1466" s="44">
        <f>IFERROR(_xll.qlIndexFixing(ONIndex6M,I1466,TRUE,_xll.ohTrigger(RecalcTrigger,Trigger6M)),NA())</f>
        <v>1.5357219010043721E-2</v>
      </c>
      <c r="Q1466" s="145">
        <f>IFERROR(_xll.qlIndexFixing(ONIndex1Y,I1466,TRUE,_xll.ohTrigger(RecalcTrigger,Trigger1Y)),NA())</f>
        <v>1.5630893803910695E-2</v>
      </c>
    </row>
    <row r="1467" spans="2:17" x14ac:dyDescent="0.2">
      <c r="B1467" s="39" t="s">
        <v>42</v>
      </c>
      <c r="D1467" s="42">
        <f>_xll.qlCalendarAdvance(Calendar,$D1466,B1467,"f",FALSE)</f>
        <v>50108</v>
      </c>
      <c r="E1467" s="139">
        <f>_xll.qlInterestRateIndexValueDate(IndexON,D1467)</f>
        <v>50108</v>
      </c>
      <c r="F1467" s="155">
        <f>IFERROR(_xll.qlIndexFixing(IndexON,D1467,TRUE,_xll.ohTrigger(RecalcTrigger,TriggerON)),NA())</f>
        <v>1.5207622227588757E-2</v>
      </c>
      <c r="H1467" s="42">
        <f>_xll.qlCalendarAdvance(Calendar,$H1466,B1467,"f",FALSE)</f>
        <v>50108</v>
      </c>
      <c r="I1467" s="139">
        <f>_xll.qlInterestRateIndexValueDate(Index1M,$H1467)</f>
        <v>50110</v>
      </c>
      <c r="J1467" s="144">
        <f>IFERROR(_xll.qlIndexFixing(Index1M,$H1467,TRUE,_xll.ohTrigger(RecalcTrigger,Trigger1M)),NA())</f>
        <v>1.5005280320725074E-2</v>
      </c>
      <c r="K1467" s="44">
        <f>IFERROR(_xll.qlIndexFixing(Index3M,H1467,TRUE,_xll.ohTrigger(RecalcTrigger,Trigger3M)),NA())</f>
        <v>1.5325133462766968E-2</v>
      </c>
      <c r="L1467" s="44">
        <f>IFERROR(_xll.qlIndexFixing(Index6M,$H1467,TRUE,_xll.ohTrigger(RecalcTrigger,Trigger6M)),NA())</f>
        <v>1.5285360201081526E-2</v>
      </c>
      <c r="M1467" s="145">
        <f>IFERROR(_xll.qlIndexFixing(Index1Y,$H1467,TRUE,_xll.ohTrigger(RecalcTrigger,Trigger1Y)),NA())</f>
        <v>1.5495393740993155E-2</v>
      </c>
      <c r="N1467" s="144">
        <f>IFERROR(_xll.qlIndexFixing(ONIndex1M,I1467,TRUE,_xll.ohTrigger(RecalcTrigger,Trigger1M)),NA())</f>
        <v>1.5012383218335756E-2</v>
      </c>
      <c r="O1467" s="44">
        <f>IFERROR(_xll.qlIndexFixing(ONIndex3M,I1467,TRUE,_xll.ohTrigger(RecalcTrigger,Trigger3M)),NA())</f>
        <v>1.5353296112090575E-2</v>
      </c>
      <c r="P1467" s="44">
        <f>IFERROR(_xll.qlIndexFixing(ONIndex6M,I1467,TRUE,_xll.ohTrigger(RecalcTrigger,Trigger6M)),NA())</f>
        <v>1.5347602174369257E-2</v>
      </c>
      <c r="Q1467" s="145">
        <f>IFERROR(_xll.qlIndexFixing(ONIndex1Y,I1467,TRUE,_xll.ohTrigger(RecalcTrigger,Trigger1Y)),NA())</f>
        <v>1.5621160829670799E-2</v>
      </c>
    </row>
    <row r="1468" spans="2:17" x14ac:dyDescent="0.2">
      <c r="B1468" s="39" t="s">
        <v>42</v>
      </c>
      <c r="D1468" s="42">
        <f>_xll.qlCalendarAdvance(Calendar,$D1467,B1468,"f",FALSE)</f>
        <v>50115</v>
      </c>
      <c r="E1468" s="139">
        <f>_xll.qlInterestRateIndexValueDate(IndexON,D1468)</f>
        <v>50115</v>
      </c>
      <c r="F1468" s="155">
        <f>IFERROR(_xll.qlIndexFixing(IndexON,D1468,TRUE,_xll.ohTrigger(RecalcTrigger,TriggerON)),NA())</f>
        <v>1.5198144011856485E-2</v>
      </c>
      <c r="H1468" s="42">
        <f>_xll.qlCalendarAdvance(Calendar,$H1467,B1468,"f",FALSE)</f>
        <v>50115</v>
      </c>
      <c r="I1468" s="139">
        <f>_xll.qlInterestRateIndexValueDate(Index1M,$H1468)</f>
        <v>50117</v>
      </c>
      <c r="J1468" s="144">
        <f>IFERROR(_xll.qlIndexFixing(Index1M,$H1468,TRUE,_xll.ohTrigger(RecalcTrigger,Trigger1M)),NA())</f>
        <v>1.4996400619631863E-2</v>
      </c>
      <c r="K1468" s="44">
        <f>IFERROR(_xll.qlIndexFixing(Index3M,H1468,TRUE,_xll.ohTrigger(RecalcTrigger,Trigger3M)),NA())</f>
        <v>1.5315702453951334E-2</v>
      </c>
      <c r="L1468" s="44">
        <f>IFERROR(_xll.qlIndexFixing(Index6M,$H1468,TRUE,_xll.ohTrigger(RecalcTrigger,Trigger6M)),NA())</f>
        <v>1.5275784280749626E-2</v>
      </c>
      <c r="M1468" s="145">
        <f>IFERROR(_xll.qlIndexFixing(Index1Y,$H1468,TRUE,_xll.ohTrigger(RecalcTrigger,Trigger1Y)),NA())</f>
        <v>1.5485748066038505E-2</v>
      </c>
      <c r="N1468" s="144">
        <f>IFERROR(_xll.qlIndexFixing(ONIndex1M,I1468,TRUE,_xll.ohTrigger(RecalcTrigger,Trigger1M)),NA())</f>
        <v>1.5003508338971017E-2</v>
      </c>
      <c r="O1468" s="44">
        <f>IFERROR(_xll.qlIndexFixing(ONIndex3M,I1468,TRUE,_xll.ohTrigger(RecalcTrigger,Trigger3M)),NA())</f>
        <v>1.5343870569584084E-2</v>
      </c>
      <c r="P1468" s="44">
        <f>IFERROR(_xll.qlIndexFixing(ONIndex6M,I1468,TRUE,_xll.ohTrigger(RecalcTrigger,Trigger6M)),NA())</f>
        <v>1.5337992086736918E-2</v>
      </c>
      <c r="Q1468" s="145">
        <f>IFERROR(_xll.qlIndexFixing(ONIndex1Y,I1468,TRUE,_xll.ohTrigger(RecalcTrigger,Trigger1Y)),NA())</f>
        <v>1.5611433643973882E-2</v>
      </c>
    </row>
    <row r="1469" spans="2:17" x14ac:dyDescent="0.2">
      <c r="B1469" s="39" t="s">
        <v>42</v>
      </c>
      <c r="D1469" s="42">
        <f>_xll.qlCalendarAdvance(Calendar,$D1468,B1469,"f",FALSE)</f>
        <v>50122</v>
      </c>
      <c r="E1469" s="139">
        <f>_xll.qlInterestRateIndexValueDate(IndexON,D1469)</f>
        <v>50122</v>
      </c>
      <c r="F1469" s="155">
        <f>IFERROR(_xll.qlIndexFixing(IndexON,D1469,TRUE,_xll.ohTrigger(RecalcTrigger,TriggerON)),NA())</f>
        <v>1.5188668271344241E-2</v>
      </c>
      <c r="H1469" s="42">
        <f>_xll.qlCalendarAdvance(Calendar,$H1468,B1469,"f",FALSE)</f>
        <v>50122</v>
      </c>
      <c r="I1469" s="139">
        <f>_xll.qlInterestRateIndexValueDate(Index1M,$H1469)</f>
        <v>50124</v>
      </c>
      <c r="J1469" s="144">
        <f>IFERROR(_xll.qlIndexFixing(Index1M,$H1469,TRUE,_xll.ohTrigger(RecalcTrigger,Trigger1M)),NA())</f>
        <v>1.4987524479903189E-2</v>
      </c>
      <c r="K1469" s="44">
        <f>IFERROR(_xll.qlIndexFixing(Index3M,H1469,TRUE,_xll.ohTrigger(RecalcTrigger,Trigger3M)),NA())</f>
        <v>1.5306276897041581E-2</v>
      </c>
      <c r="L1469" s="44">
        <f>IFERROR(_xll.qlIndexFixing(Index6M,$H1469,TRUE,_xll.ohTrigger(RecalcTrigger,Trigger6M)),NA())</f>
        <v>1.5266217818279609E-2</v>
      </c>
      <c r="M1469" s="145">
        <f>IFERROR(_xll.qlIndexFixing(Index1Y,$H1469,TRUE,_xll.ohTrigger(RecalcTrigger,Trigger1Y)),NA())</f>
        <v>1.5476113211942363E-2</v>
      </c>
      <c r="N1469" s="144">
        <f>IFERROR(_xll.qlIndexFixing(ONIndex1M,I1469,TRUE,_xll.ohTrigger(RecalcTrigger,Trigger1M)),NA())</f>
        <v>1.4994636657155169E-2</v>
      </c>
      <c r="O1469" s="44">
        <f>IFERROR(_xll.qlIndexFixing(ONIndex3M,I1469,TRUE,_xll.ohTrigger(RecalcTrigger,Trigger3M)),NA())</f>
        <v>1.5334449277144557E-2</v>
      </c>
      <c r="P1469" s="44">
        <f>IFERROR(_xll.qlIndexFixing(ONIndex6M,I1469,TRUE,_xll.ohTrigger(RecalcTrigger,Trigger6M)),NA())</f>
        <v>1.5328388937154713E-2</v>
      </c>
      <c r="Q1469" s="145">
        <f>IFERROR(_xll.qlIndexFixing(ONIndex1Y,I1469,TRUE,_xll.ohTrigger(RecalcTrigger,Trigger1Y)),NA())</f>
        <v>1.5601712426569492E-2</v>
      </c>
    </row>
    <row r="1470" spans="2:17" x14ac:dyDescent="0.2">
      <c r="B1470" s="39" t="s">
        <v>42</v>
      </c>
      <c r="D1470" s="42">
        <f>_xll.qlCalendarAdvance(Calendar,$D1469,B1470,"f",FALSE)</f>
        <v>50129</v>
      </c>
      <c r="E1470" s="139">
        <f>_xll.qlInterestRateIndexValueDate(IndexON,D1470)</f>
        <v>50129</v>
      </c>
      <c r="F1470" s="155">
        <f>IFERROR(_xll.qlIndexFixing(IndexON,D1470,TRUE,_xll.ohTrigger(RecalcTrigger,TriggerON)),NA())</f>
        <v>1.517919520125588E-2</v>
      </c>
      <c r="H1470" s="42">
        <f>_xll.qlCalendarAdvance(Calendar,$H1469,B1470,"f",FALSE)</f>
        <v>50129</v>
      </c>
      <c r="I1470" s="139">
        <f>_xll.qlInterestRateIndexValueDate(Index1M,$H1470)</f>
        <v>50131</v>
      </c>
      <c r="J1470" s="144">
        <f>IFERROR(_xll.qlIndexFixing(Index1M,$H1470,TRUE,_xll.ohTrigger(RecalcTrigger,Trigger1M)),NA())</f>
        <v>1.4978652091772335E-2</v>
      </c>
      <c r="K1470" s="44">
        <f>IFERROR(_xll.qlIndexFixing(Index3M,H1470,TRUE,_xll.ohTrigger(RecalcTrigger,Trigger3M)),NA())</f>
        <v>1.5297204148343971E-2</v>
      </c>
      <c r="L1470" s="44">
        <f>IFERROR(_xll.qlIndexFixing(Index6M,$H1470,TRUE,_xll.ohTrigger(RecalcTrigger,Trigger6M)),NA())</f>
        <v>1.5257017785391043E-2</v>
      </c>
      <c r="M1470" s="145">
        <f>IFERROR(_xll.qlIndexFixing(Index1Y,$H1470,TRUE,_xll.ohTrigger(RecalcTrigger,Trigger1Y)),NA())</f>
        <v>1.5466489360926094E-2</v>
      </c>
      <c r="N1470" s="144">
        <f>IFERROR(_xll.qlIndexFixing(ONIndex1M,I1470,TRUE,_xll.ohTrigger(RecalcTrigger,Trigger1M)),NA())</f>
        <v>1.498134526937811E-2</v>
      </c>
      <c r="O1470" s="44">
        <f>IFERROR(_xll.qlIndexFixing(ONIndex3M,I1470,TRUE,_xll.ohTrigger(RecalcTrigger,Trigger3M)),NA())</f>
        <v>1.532034601717136E-2</v>
      </c>
      <c r="P1470" s="44">
        <f>IFERROR(_xll.qlIndexFixing(ONIndex6M,I1470,TRUE,_xll.ohTrigger(RecalcTrigger,Trigger6M)),NA())</f>
        <v>1.5314031061333111E-2</v>
      </c>
      <c r="Q1470" s="145">
        <f>IFERROR(_xll.qlIndexFixing(ONIndex1Y,I1470,TRUE,_xll.ohTrigger(RecalcTrigger,Trigger1Y)),NA())</f>
        <v>1.5587160741645789E-2</v>
      </c>
    </row>
    <row r="1471" spans="2:17" x14ac:dyDescent="0.2">
      <c r="B1471" s="39" t="s">
        <v>42</v>
      </c>
      <c r="D1471" s="42">
        <f>_xll.qlCalendarAdvance(Calendar,$D1470,B1471,"f",FALSE)</f>
        <v>50137</v>
      </c>
      <c r="E1471" s="139">
        <f>_xll.qlInterestRateIndexValueDate(IndexON,D1471)</f>
        <v>50137</v>
      </c>
      <c r="F1471" s="155">
        <f>IFERROR(_xll.qlIndexFixing(IndexON,D1471,TRUE,_xll.ohTrigger(RecalcTrigger,TriggerON)),NA())</f>
        <v>1.5168372356475501E-2</v>
      </c>
      <c r="H1471" s="42">
        <f>_xll.qlCalendarAdvance(Calendar,$H1470,B1471,"f",FALSE)</f>
        <v>50137</v>
      </c>
      <c r="I1471" s="139">
        <f>_xll.qlInterestRateIndexValueDate(Index1M,$H1471)</f>
        <v>50139</v>
      </c>
      <c r="J1471" s="144">
        <f>IFERROR(_xll.qlIndexFixing(Index1M,$H1471,TRUE,_xll.ohTrigger(RecalcTrigger,Trigger1M)),NA())</f>
        <v>1.4968839042783788E-2</v>
      </c>
      <c r="K1471" s="44">
        <f>IFERROR(_xll.qlIndexFixing(Index3M,H1471,TRUE,_xll.ohTrigger(RecalcTrigger,Trigger3M)),NA())</f>
        <v>1.5286445626745977E-2</v>
      </c>
      <c r="L1471" s="44">
        <f>IFERROR(_xll.qlIndexFixing(Index6M,$H1471,TRUE,_xll.ohTrigger(RecalcTrigger,Trigger6M)),NA())</f>
        <v>1.5246107354390422E-2</v>
      </c>
      <c r="M1471" s="145">
        <f>IFERROR(_xll.qlIndexFixing(Index1Y,$H1471,TRUE,_xll.ohTrigger(RecalcTrigger,Trigger1Y)),NA())</f>
        <v>1.5455504380952773E-2</v>
      </c>
      <c r="N1471" s="144">
        <f>IFERROR(_xll.qlIndexFixing(ONIndex1M,I1471,TRUE,_xll.ohTrigger(RecalcTrigger,Trigger1M)),NA())</f>
        <v>1.4973748704560919E-2</v>
      </c>
      <c r="O1471" s="44">
        <f>IFERROR(_xll.qlIndexFixing(ONIndex3M,I1471,TRUE,_xll.ohTrigger(RecalcTrigger,Trigger3M)),NA())</f>
        <v>1.5312280541524004E-2</v>
      </c>
      <c r="P1471" s="44">
        <f>IFERROR(_xll.qlIndexFixing(ONIndex6M,I1471,TRUE,_xll.ohTrigger(RecalcTrigger,Trigger6M)),NA())</f>
        <v>1.5305815148263235E-2</v>
      </c>
      <c r="Q1471" s="145">
        <f>IFERROR(_xll.qlIndexFixing(ONIndex1Y,I1471,TRUE,_xll.ohTrigger(RecalcTrigger,Trigger1Y)),NA())</f>
        <v>1.5578841654946274E-2</v>
      </c>
    </row>
    <row r="1472" spans="2:17" x14ac:dyDescent="0.2">
      <c r="B1472" s="39" t="s">
        <v>42</v>
      </c>
      <c r="D1472" s="42">
        <f>_xll.qlCalendarAdvance(Calendar,$D1471,B1472,"f",FALSE)</f>
        <v>50144</v>
      </c>
      <c r="E1472" s="139">
        <f>_xll.qlInterestRateIndexValueDate(IndexON,D1472)</f>
        <v>50144</v>
      </c>
      <c r="F1472" s="155">
        <f>IFERROR(_xll.qlIndexFixing(IndexON,D1472,TRUE,_xll.ohTrigger(RecalcTrigger,TriggerON)),NA())</f>
        <v>1.5158905667442824E-2</v>
      </c>
      <c r="H1472" s="42">
        <f>_xll.qlCalendarAdvance(Calendar,$H1471,B1472,"f",FALSE)</f>
        <v>50144</v>
      </c>
      <c r="I1472" s="139">
        <f>_xll.qlInterestRateIndexValueDate(Index1M,$H1472)</f>
        <v>50146</v>
      </c>
      <c r="J1472" s="144">
        <f>IFERROR(_xll.qlIndexFixing(Index1M,$H1472,TRUE,_xll.ohTrigger(RecalcTrigger,Trigger1M)),NA())</f>
        <v>1.495997538864563E-2</v>
      </c>
      <c r="K1472" s="44">
        <f>IFERROR(_xll.qlIndexFixing(Index3M,H1472,TRUE,_xll.ohTrigger(RecalcTrigger,Trigger3M)),NA())</f>
        <v>1.5277038382066914E-2</v>
      </c>
      <c r="L1472" s="44">
        <f>IFERROR(_xll.qlIndexFixing(Index6M,$H1472,TRUE,_xll.ohTrigger(RecalcTrigger,Trigger6M)),NA())</f>
        <v>1.5236571479865436E-2</v>
      </c>
      <c r="M1472" s="145">
        <f>IFERROR(_xll.qlIndexFixing(Index1Y,$H1472,TRUE,_xll.ohTrigger(RecalcTrigger,Trigger1Y)),NA())</f>
        <v>1.544590472153427E-2</v>
      </c>
      <c r="N1472" s="144">
        <f>IFERROR(_xll.qlIndexFixing(ONIndex1M,I1472,TRUE,_xll.ohTrigger(RecalcTrigger,Trigger1M)),NA())</f>
        <v>1.4964889601989384E-2</v>
      </c>
      <c r="O1472" s="44">
        <f>IFERROR(_xll.qlIndexFixing(ONIndex3M,I1472,TRUE,_xll.ohTrigger(RecalcTrigger,Trigger3M)),NA())</f>
        <v>1.5302875356812962E-2</v>
      </c>
      <c r="P1472" s="44">
        <f>IFERROR(_xll.qlIndexFixing(ONIndex6M,I1472,TRUE,_xll.ohTrigger(RecalcTrigger,Trigger6M)),NA())</f>
        <v>1.529623694587201E-2</v>
      </c>
      <c r="Q1472" s="145">
        <f>IFERROR(_xll.qlIndexFixing(ONIndex1Y,I1472,TRUE,_xll.ohTrigger(RecalcTrigger,Trigger1Y)),NA())</f>
        <v>1.5569142151186099E-2</v>
      </c>
    </row>
    <row r="1473" spans="2:17" x14ac:dyDescent="0.2">
      <c r="B1473" s="39" t="s">
        <v>42</v>
      </c>
      <c r="D1473" s="42">
        <f>_xll.qlCalendarAdvance(Calendar,$D1472,B1473,"f",FALSE)</f>
        <v>50151</v>
      </c>
      <c r="E1473" s="139">
        <f>_xll.qlInterestRateIndexValueDate(IndexON,D1473)</f>
        <v>50151</v>
      </c>
      <c r="F1473" s="155">
        <f>IFERROR(_xll.qlIndexFixing(IndexON,D1473,TRUE,_xll.ohTrigger(RecalcTrigger,TriggerON)),NA())</f>
        <v>1.5149442263462376E-2</v>
      </c>
      <c r="H1473" s="42">
        <f>_xll.qlCalendarAdvance(Calendar,$H1472,B1473,"f",FALSE)</f>
        <v>50151</v>
      </c>
      <c r="I1473" s="139">
        <f>_xll.qlInterestRateIndexValueDate(Index1M,$H1473)</f>
        <v>50153</v>
      </c>
      <c r="J1473" s="144">
        <f>IFERROR(_xll.qlIndexFixing(Index1M,$H1473,TRUE,_xll.ohTrigger(RecalcTrigger,Trigger1M)),NA())</f>
        <v>1.4951116069976955E-2</v>
      </c>
      <c r="K1473" s="44">
        <f>IFERROR(_xll.qlIndexFixing(Index3M,H1473,TRUE,_xll.ohTrigger(RecalcTrigger,Trigger3M)),NA())</f>
        <v>1.5267637369101019E-2</v>
      </c>
      <c r="L1473" s="44">
        <f>IFERROR(_xll.qlIndexFixing(Index6M,$H1473,TRUE,_xll.ohTrigger(RecalcTrigger,Trigger6M)),NA())</f>
        <v>1.522704584153573E-2</v>
      </c>
      <c r="M1473" s="145">
        <f>IFERROR(_xll.qlIndexFixing(Index1Y,$H1473,TRUE,_xll.ohTrigger(RecalcTrigger,Trigger1Y)),NA())</f>
        <v>1.5434925131638043E-2</v>
      </c>
      <c r="N1473" s="144">
        <f>IFERROR(_xll.qlIndexFixing(ONIndex1M,I1473,TRUE,_xll.ohTrigger(RecalcTrigger,Trigger1M)),NA())</f>
        <v>1.4956034510529292E-2</v>
      </c>
      <c r="O1473" s="44">
        <f>IFERROR(_xll.qlIndexFixing(ONIndex3M,I1473,TRUE,_xll.ohTrigger(RecalcTrigger,Trigger3M)),NA())</f>
        <v>1.529347523948843E-2</v>
      </c>
      <c r="P1473" s="44">
        <f>IFERROR(_xll.qlIndexFixing(ONIndex6M,I1473,TRUE,_xll.ohTrigger(RecalcTrigger,Trigger6M)),NA())</f>
        <v>1.5286666494720436E-2</v>
      </c>
      <c r="Q1473" s="145">
        <f>IFERROR(_xll.qlIndexFixing(ONIndex1Y,I1473,TRUE,_xll.ohTrigger(RecalcTrigger,Trigger1Y)),NA())</f>
        <v>1.5559449384756618E-2</v>
      </c>
    </row>
    <row r="1474" spans="2:17" x14ac:dyDescent="0.2">
      <c r="B1474" s="39" t="s">
        <v>42</v>
      </c>
      <c r="D1474" s="42">
        <f>_xll.qlCalendarAdvance(Calendar,$D1473,B1474,"f",FALSE)</f>
        <v>50158</v>
      </c>
      <c r="E1474" s="139">
        <f>_xll.qlInterestRateIndexValueDate(IndexON,D1474)</f>
        <v>50158</v>
      </c>
      <c r="F1474" s="155">
        <f>IFERROR(_xll.qlIndexFixing(IndexON,D1474,TRUE,_xll.ohTrigger(RecalcTrigger,TriggerON)),NA())</f>
        <v>1.513998233997782E-2</v>
      </c>
      <c r="H1474" s="42">
        <f>_xll.qlCalendarAdvance(Calendar,$H1473,B1474,"f",FALSE)</f>
        <v>50158</v>
      </c>
      <c r="I1474" s="139">
        <f>_xll.qlInterestRateIndexValueDate(Index1M,$H1474)</f>
        <v>50160</v>
      </c>
      <c r="J1474" s="144">
        <f>IFERROR(_xll.qlIndexFixing(Index1M,$H1474,TRUE,_xll.ohTrigger(RecalcTrigger,Trigger1M)),NA())</f>
        <v>1.4943227533331927E-2</v>
      </c>
      <c r="K1474" s="44">
        <f>IFERROR(_xll.qlIndexFixing(Index3M,H1474,TRUE,_xll.ohTrigger(RecalcTrigger,Trigger3M)),NA())</f>
        <v>1.5257895930321739E-2</v>
      </c>
      <c r="L1474" s="44">
        <f>IFERROR(_xll.qlIndexFixing(Index6M,$H1474,TRUE,_xll.ohTrigger(RecalcTrigger,Trigger6M)),NA())</f>
        <v>1.5217530630721487E-2</v>
      </c>
      <c r="M1474" s="145">
        <f>IFERROR(_xll.qlIndexFixing(Index1Y,$H1474,TRUE,_xll.ohTrigger(RecalcTrigger,Trigger1Y)),NA())</f>
        <v>1.542674031208355E-2</v>
      </c>
      <c r="N1474" s="144">
        <f>IFERROR(_xll.qlIndexFixing(ONIndex1M,I1474,TRUE,_xll.ohTrigger(RecalcTrigger,Trigger1M)),NA())</f>
        <v>1.4945919561251131E-2</v>
      </c>
      <c r="O1474" s="44">
        <f>IFERROR(_xll.qlIndexFixing(ONIndex3M,I1474,TRUE,_xll.ohTrigger(RecalcTrigger,Trigger3M)),NA())</f>
        <v>1.5282738698632059E-2</v>
      </c>
      <c r="P1474" s="44">
        <f>IFERROR(_xll.qlIndexFixing(ONIndex6M,I1474,TRUE,_xll.ohTrigger(RecalcTrigger,Trigger6M)),NA())</f>
        <v>1.5275738571354225E-2</v>
      </c>
      <c r="Q1474" s="145">
        <f>IFERROR(_xll.qlIndexFixing(ONIndex1Y,I1474,TRUE,_xll.ohTrigger(RecalcTrigger,Trigger1Y)),NA())</f>
        <v>1.5548380418133334E-2</v>
      </c>
    </row>
    <row r="1475" spans="2:17" x14ac:dyDescent="0.2">
      <c r="B1475" s="39" t="s">
        <v>42</v>
      </c>
      <c r="D1475" s="42">
        <f>_xll.qlCalendarAdvance(Calendar,$D1474,B1475,"f",FALSE)</f>
        <v>50165</v>
      </c>
      <c r="E1475" s="139">
        <f>_xll.qlInterestRateIndexValueDate(IndexON,D1475)</f>
        <v>50165</v>
      </c>
      <c r="F1475" s="155">
        <f>IFERROR(_xll.qlIndexFixing(IndexON,D1475,TRUE,_xll.ohTrigger(RecalcTrigger,TriggerON)),NA())</f>
        <v>1.5130526092352881E-2</v>
      </c>
      <c r="H1475" s="42">
        <f>_xll.qlCalendarAdvance(Calendar,$H1474,B1475,"f",FALSE)</f>
        <v>50165</v>
      </c>
      <c r="I1475" s="139">
        <f>_xll.qlInterestRateIndexValueDate(Index1M,$H1475)</f>
        <v>50167</v>
      </c>
      <c r="J1475" s="144">
        <f>IFERROR(_xll.qlIndexFixing(Index1M,$H1475,TRUE,_xll.ohTrigger(RecalcTrigger,Trigger1M)),NA())</f>
        <v>1.4933411199911928E-2</v>
      </c>
      <c r="K1475" s="44">
        <f>IFERROR(_xll.qlIndexFixing(Index3M,H1475,TRUE,_xll.ohTrigger(RecalcTrigger,Trigger3M)),NA())</f>
        <v>1.5248508068385215E-2</v>
      </c>
      <c r="L1475" s="44">
        <f>IFERROR(_xll.qlIndexFixing(Index6M,$H1475,TRUE,_xll.ohTrigger(RecalcTrigger,Trigger6M)),NA())</f>
        <v>1.5206961906606347E-2</v>
      </c>
      <c r="M1475" s="145">
        <f>IFERROR(_xll.qlIndexFixing(Index1Y,$H1475,TRUE,_xll.ohTrigger(RecalcTrigger,Trigger1Y)),NA())</f>
        <v>1.5417175926432077E-2</v>
      </c>
      <c r="N1475" s="144">
        <f>IFERROR(_xll.qlIndexFixing(ONIndex1M,I1475,TRUE,_xll.ohTrigger(RecalcTrigger,Trigger1M)),NA())</f>
        <v>1.4938337120655731E-2</v>
      </c>
      <c r="O1475" s="44">
        <f>IFERROR(_xll.qlIndexFixing(ONIndex3M,I1475,TRUE,_xll.ohTrigger(RecalcTrigger,Trigger3M)),NA())</f>
        <v>1.527469097158729E-2</v>
      </c>
      <c r="P1475" s="44">
        <f>IFERROR(_xll.qlIndexFixing(ONIndex6M,I1475,TRUE,_xll.ohTrigger(RecalcTrigger,Trigger6M)),NA())</f>
        <v>1.5267549606168274E-2</v>
      </c>
      <c r="Q1475" s="145">
        <f>IFERROR(_xll.qlIndexFixing(ONIndex1Y,I1475,TRUE,_xll.ohTrigger(RecalcTrigger,Trigger1Y)),NA())</f>
        <v>1.5540084783474128E-2</v>
      </c>
    </row>
    <row r="1476" spans="2:17" x14ac:dyDescent="0.2">
      <c r="B1476" s="39" t="s">
        <v>42</v>
      </c>
      <c r="D1476" s="42">
        <f>_xll.qlCalendarAdvance(Calendar,$D1475,B1476,"f",FALSE)</f>
        <v>50172</v>
      </c>
      <c r="E1476" s="139">
        <f>_xll.qlInterestRateIndexValueDate(IndexON,D1476)</f>
        <v>50172</v>
      </c>
      <c r="F1476" s="155">
        <f>IFERROR(_xll.qlIndexFixing(IndexON,D1476,TRUE,_xll.ohTrigger(RecalcTrigger,TriggerON)),NA())</f>
        <v>1.5121073716271027E-2</v>
      </c>
      <c r="H1476" s="42">
        <f>_xll.qlCalendarAdvance(Calendar,$H1475,B1476,"f",FALSE)</f>
        <v>50172</v>
      </c>
      <c r="I1476" s="139">
        <f>_xll.qlInterestRateIndexValueDate(Index1M,$H1476)</f>
        <v>50174</v>
      </c>
      <c r="J1476" s="144">
        <f>IFERROR(_xll.qlIndexFixing(Index1M,$H1476,TRUE,_xll.ohTrigger(RecalcTrigger,Trigger1M)),NA())</f>
        <v>1.4924566028953756E-2</v>
      </c>
      <c r="K1476" s="44">
        <f>IFERROR(_xll.qlIndexFixing(Index3M,H1476,TRUE,_xll.ohTrigger(RecalcTrigger,Trigger3M)),NA())</f>
        <v>1.5239127027303878E-2</v>
      </c>
      <c r="L1476" s="44">
        <f>IFERROR(_xll.qlIndexFixing(Index6M,$H1476,TRUE,_xll.ohTrigger(RecalcTrigger,Trigger6M)),NA())</f>
        <v>1.5197469448524839E-2</v>
      </c>
      <c r="M1476" s="145">
        <f>IFERROR(_xll.qlIndexFixing(Index1Y,$H1476,TRUE,_xll.ohTrigger(RecalcTrigger,Trigger1Y)),NA())</f>
        <v>1.5407623663072158E-2</v>
      </c>
      <c r="N1476" s="144">
        <f>IFERROR(_xll.qlIndexFixing(ONIndex1M,I1476,TRUE,_xll.ohTrigger(RecalcTrigger,Trigger1M)),NA())</f>
        <v>1.4929495202178344E-2</v>
      </c>
      <c r="O1476" s="44">
        <f>IFERROR(_xll.qlIndexFixing(ONIndex3M,I1476,TRUE,_xll.ohTrigger(RecalcTrigger,Trigger3M)),NA())</f>
        <v>1.526530720286523E-2</v>
      </c>
      <c r="P1476" s="44">
        <f>IFERROR(_xll.qlIndexFixing(ONIndex6M,I1476,TRUE,_xll.ohTrigger(RecalcTrigger,Trigger6M)),NA())</f>
        <v>1.5258003548703769E-2</v>
      </c>
      <c r="Q1476" s="145">
        <f>IFERROR(_xll.qlIndexFixing(ONIndex1Y,I1476,TRUE,_xll.ohTrigger(RecalcTrigger,Trigger1Y)),NA())</f>
        <v>1.5530413307933699E-2</v>
      </c>
    </row>
    <row r="1477" spans="2:17" x14ac:dyDescent="0.2">
      <c r="B1477" s="39" t="s">
        <v>42</v>
      </c>
      <c r="D1477" s="42">
        <f>_xll.qlCalendarAdvance(Calendar,$D1476,B1477,"f",FALSE)</f>
        <v>50179</v>
      </c>
      <c r="E1477" s="139">
        <f>_xll.qlInterestRateIndexValueDate(IndexON,D1477)</f>
        <v>50179</v>
      </c>
      <c r="F1477" s="155">
        <f>IFERROR(_xll.qlIndexFixing(IndexON,D1477,TRUE,_xll.ohTrigger(RecalcTrigger,TriggerON)),NA())</f>
        <v>1.5111625407175922E-2</v>
      </c>
      <c r="H1477" s="42">
        <f>_xll.qlCalendarAdvance(Calendar,$H1476,B1477,"f",FALSE)</f>
        <v>50179</v>
      </c>
      <c r="I1477" s="139">
        <f>_xll.qlInterestRateIndexValueDate(Index1M,$H1477)</f>
        <v>50181</v>
      </c>
      <c r="J1477" s="144">
        <f>IFERROR(_xll.qlIndexFixing(Index1M,$H1477,TRUE,_xll.ohTrigger(RecalcTrigger,Trigger1M)),NA())</f>
        <v>1.4915725954331438E-2</v>
      </c>
      <c r="K1477" s="44">
        <f>IFERROR(_xll.qlIndexFixing(Index3M,H1477,TRUE,_xll.ohTrigger(RecalcTrigger,Trigger3M)),NA())</f>
        <v>1.522975299872616E-2</v>
      </c>
      <c r="L1477" s="44">
        <f>IFERROR(_xll.qlIndexFixing(Index6M,$H1477,TRUE,_xll.ohTrigger(RecalcTrigger,Trigger6M)),NA())</f>
        <v>1.5187988035029652E-2</v>
      </c>
      <c r="M1477" s="145">
        <f>IFERROR(_xll.qlIndexFixing(Index1Y,$H1477,TRUE,_xll.ohTrigger(RecalcTrigger,Trigger1Y)),NA())</f>
        <v>1.5398083704178289E-2</v>
      </c>
      <c r="N1477" s="144">
        <f>IFERROR(_xll.qlIndexFixing(ONIndex1M,I1477,TRUE,_xll.ohTrigger(RecalcTrigger,Trigger1M)),NA())</f>
        <v>1.4920658054684566E-2</v>
      </c>
      <c r="O1477" s="44">
        <f>IFERROR(_xll.qlIndexFixing(ONIndex3M,I1477,TRUE,_xll.ohTrigger(RecalcTrigger,Trigger3M)),NA())</f>
        <v>1.5255929265558521E-2</v>
      </c>
      <c r="P1477" s="44">
        <f>IFERROR(_xll.qlIndexFixing(ONIndex6M,I1477,TRUE,_xll.ohTrigger(RecalcTrigger,Trigger6M)),NA())</f>
        <v>1.5248466002590888E-2</v>
      </c>
      <c r="Q1477" s="145">
        <f>IFERROR(_xll.qlIndexFixing(ONIndex1Y,I1477,TRUE,_xll.ohTrigger(RecalcTrigger,Trigger1Y)),NA())</f>
        <v>1.5520749288748803E-2</v>
      </c>
    </row>
    <row r="1478" spans="2:17" x14ac:dyDescent="0.2">
      <c r="B1478" s="39" t="s">
        <v>42</v>
      </c>
      <c r="D1478" s="42">
        <f>_xll.qlCalendarAdvance(Calendar,$D1477,B1478,"f",FALSE)</f>
        <v>50186</v>
      </c>
      <c r="E1478" s="139">
        <f>_xll.qlInterestRateIndexValueDate(IndexON,D1478)</f>
        <v>50186</v>
      </c>
      <c r="F1478" s="155">
        <f>IFERROR(_xll.qlIndexFixing(IndexON,D1478,TRUE,_xll.ohTrigger(RecalcTrigger,TriggerON)),NA())</f>
        <v>1.5102181360271416E-2</v>
      </c>
      <c r="H1478" s="42">
        <f>_xll.qlCalendarAdvance(Calendar,$H1477,B1478,"f",FALSE)</f>
        <v>50186</v>
      </c>
      <c r="I1478" s="139">
        <f>_xll.qlInterestRateIndexValueDate(Index1M,$H1478)</f>
        <v>50188</v>
      </c>
      <c r="J1478" s="144">
        <f>IFERROR(_xll.qlIndexFixing(Index1M,$H1478,TRUE,_xll.ohTrigger(RecalcTrigger,Trigger1M)),NA())</f>
        <v>1.4906891166267811E-2</v>
      </c>
      <c r="K1478" s="44">
        <f>IFERROR(_xll.qlIndexFixing(Index3M,H1478,TRUE,_xll.ohTrigger(RecalcTrigger,Trigger3M)),NA())</f>
        <v>1.522038617429442E-2</v>
      </c>
      <c r="L1478" s="44">
        <f>IFERROR(_xll.qlIndexFixing(Index6M,$H1478,TRUE,_xll.ohTrigger(RecalcTrigger,Trigger6M)),NA())</f>
        <v>1.517851785744731E-2</v>
      </c>
      <c r="M1478" s="145">
        <f>IFERROR(_xll.qlIndexFixing(Index1Y,$H1478,TRUE,_xll.ohTrigger(RecalcTrigger,Trigger1Y)),NA())</f>
        <v>1.5388556231917516E-2</v>
      </c>
      <c r="N1478" s="144">
        <f>IFERROR(_xll.qlIndexFixing(ONIndex1M,I1478,TRUE,_xll.ohTrigger(RecalcTrigger,Trigger1M)),NA())</f>
        <v>1.4911825868102468E-2</v>
      </c>
      <c r="O1478" s="44">
        <f>IFERROR(_xll.qlIndexFixing(ONIndex3M,I1478,TRUE,_xll.ohTrigger(RecalcTrigger,Trigger3M)),NA())</f>
        <v>1.5246557350554468E-2</v>
      </c>
      <c r="P1478" s="44">
        <f>IFERROR(_xll.qlIndexFixing(ONIndex6M,I1478,TRUE,_xll.ohTrigger(RecalcTrigger,Trigger6M)),NA())</f>
        <v>1.5238937157677768E-2</v>
      </c>
      <c r="Q1478" s="145">
        <f>IFERROR(_xll.qlIndexFixing(ONIndex1Y,I1478,TRUE,_xll.ohTrigger(RecalcTrigger,Trigger1Y)),NA())</f>
        <v>1.5511092905615698E-2</v>
      </c>
    </row>
    <row r="1479" spans="2:17" x14ac:dyDescent="0.2">
      <c r="B1479" s="39" t="s">
        <v>42</v>
      </c>
      <c r="D1479" s="42">
        <f>_xll.qlCalendarAdvance(Calendar,$D1478,B1479,"f",FALSE)</f>
        <v>50193</v>
      </c>
      <c r="E1479" s="139">
        <f>_xll.qlInterestRateIndexValueDate(IndexON,D1479)</f>
        <v>50193</v>
      </c>
      <c r="F1479" s="155">
        <f>IFERROR(_xll.qlIndexFixing(IndexON,D1479,TRUE,_xll.ohTrigger(RecalcTrigger,TriggerON)),NA())</f>
        <v>1.5092741771480789E-2</v>
      </c>
      <c r="H1479" s="42">
        <f>_xll.qlCalendarAdvance(Calendar,$H1478,B1479,"f",FALSE)</f>
        <v>50193</v>
      </c>
      <c r="I1479" s="139">
        <f>_xll.qlInterestRateIndexValueDate(Index1M,$H1479)</f>
        <v>50195</v>
      </c>
      <c r="J1479" s="144">
        <f>IFERROR(_xll.qlIndexFixing(Index1M,$H1479,TRUE,_xll.ohTrigger(RecalcTrigger,Trigger1M)),NA())</f>
        <v>1.4898061854970723E-2</v>
      </c>
      <c r="K1479" s="44">
        <f>IFERROR(_xll.qlIndexFixing(Index3M,H1479,TRUE,_xll.ohTrigger(RecalcTrigger,Trigger3M)),NA())</f>
        <v>1.5211026745651876E-2</v>
      </c>
      <c r="L1479" s="44">
        <f>IFERROR(_xll.qlIndexFixing(Index6M,$H1479,TRUE,_xll.ohTrigger(RecalcTrigger,Trigger6M)),NA())</f>
        <v>1.5170117685359761E-2</v>
      </c>
      <c r="M1479" s="145">
        <f>IFERROR(_xll.qlIndexFixing(Index1Y,$H1479,TRUE,_xll.ohTrigger(RecalcTrigger,Trigger1Y)),NA())</f>
        <v>1.5379041428450976E-2</v>
      </c>
      <c r="N1479" s="144">
        <f>IFERROR(_xll.qlIndexFixing(ONIndex1M,I1479,TRUE,_xll.ohTrigger(RecalcTrigger,Trigger1M)),NA())</f>
        <v>1.4902998832519998E-2</v>
      </c>
      <c r="O1479" s="44">
        <f>IFERROR(_xll.qlIndexFixing(ONIndex3M,I1479,TRUE,_xll.ohTrigger(RecalcTrigger,Trigger3M)),NA())</f>
        <v>1.5237191649060122E-2</v>
      </c>
      <c r="P1479" s="44">
        <f>IFERROR(_xll.qlIndexFixing(ONIndex6M,I1479,TRUE,_xll.ohTrigger(RecalcTrigger,Trigger6M)),NA())</f>
        <v>1.5229417204132289E-2</v>
      </c>
      <c r="Q1479" s="145">
        <f>IFERROR(_xll.qlIndexFixing(ONIndex1Y,I1479,TRUE,_xll.ohTrigger(RecalcTrigger,Trigger1Y)),NA())</f>
        <v>1.5501444338310577E-2</v>
      </c>
    </row>
    <row r="1480" spans="2:17" x14ac:dyDescent="0.2">
      <c r="B1480" s="39" t="s">
        <v>42</v>
      </c>
      <c r="D1480" s="42">
        <f>_xll.qlCalendarAdvance(Calendar,$D1479,B1480,"f",FALSE)</f>
        <v>50200</v>
      </c>
      <c r="E1480" s="139">
        <f>_xll.qlInterestRateIndexValueDate(IndexON,D1480)</f>
        <v>50200</v>
      </c>
      <c r="F1480" s="155">
        <f>IFERROR(_xll.qlIndexFixing(IndexON,D1480,TRUE,_xll.ohTrigger(RecalcTrigger,TriggerON)),NA())</f>
        <v>1.5083306835927957E-2</v>
      </c>
      <c r="H1480" s="42">
        <f>_xll.qlCalendarAdvance(Calendar,$H1479,B1480,"f",FALSE)</f>
        <v>50200</v>
      </c>
      <c r="I1480" s="139">
        <f>_xll.qlInterestRateIndexValueDate(Index1M,$H1480)</f>
        <v>50202</v>
      </c>
      <c r="J1480" s="144">
        <f>IFERROR(_xll.qlIndexFixing(Index1M,$H1480,TRUE,_xll.ohTrigger(RecalcTrigger,Trigger1M)),NA())</f>
        <v>1.4889238210660516E-2</v>
      </c>
      <c r="K1480" s="44">
        <f>IFERROR(_xll.qlIndexFixing(Index3M,H1480,TRUE,_xll.ohTrigger(RecalcTrigger,Trigger3M)),NA())</f>
        <v>1.520167490443741E-2</v>
      </c>
      <c r="L1480" s="44">
        <f>IFERROR(_xll.qlIndexFixing(Index6M,$H1480,TRUE,_xll.ohTrigger(RecalcTrigger,Trigger6M)),NA())</f>
        <v>1.5160669057173891E-2</v>
      </c>
      <c r="M1480" s="145">
        <f>IFERROR(_xll.qlIndexFixing(Index1Y,$H1480,TRUE,_xll.ohTrigger(RecalcTrigger,Trigger1Y)),NA())</f>
        <v>1.5369539475933015E-2</v>
      </c>
      <c r="N1480" s="144">
        <f>IFERROR(_xll.qlIndexFixing(ONIndex1M,I1480,TRUE,_xll.ohTrigger(RecalcTrigger,Trigger1M)),NA())</f>
        <v>1.4894177137785292E-2</v>
      </c>
      <c r="O1480" s="44">
        <f>IFERROR(_xll.qlIndexFixing(ONIndex3M,I1480,TRUE,_xll.ohTrigger(RecalcTrigger,Trigger3M)),NA())</f>
        <v>1.5227832351802917E-2</v>
      </c>
      <c r="P1480" s="44">
        <f>IFERROR(_xll.qlIndexFixing(ONIndex6M,I1480,TRUE,_xll.ohTrigger(RecalcTrigger,Trigger6M)),NA())</f>
        <v>1.5219906331722655E-2</v>
      </c>
      <c r="Q1480" s="145">
        <f>IFERROR(_xll.qlIndexFixing(ONIndex1Y,I1480,TRUE,_xll.ohTrigger(RecalcTrigger,Trigger1Y)),NA())</f>
        <v>1.5491803766529699E-2</v>
      </c>
    </row>
    <row r="1481" spans="2:17" x14ac:dyDescent="0.2">
      <c r="B1481" s="39" t="s">
        <v>42</v>
      </c>
      <c r="D1481" s="42">
        <f>_xll.qlCalendarAdvance(Calendar,$D1480,B1481,"f",FALSE)</f>
        <v>50207</v>
      </c>
      <c r="E1481" s="139">
        <f>_xll.qlInterestRateIndexValueDate(IndexON,D1481)</f>
        <v>50207</v>
      </c>
      <c r="F1481" s="155">
        <f>IFERROR(_xll.qlIndexFixing(IndexON,D1481,TRUE,_xll.ohTrigger(RecalcTrigger,TriggerON)),NA())</f>
        <v>1.5073876749376325E-2</v>
      </c>
      <c r="H1481" s="42">
        <f>_xll.qlCalendarAdvance(Calendar,$H1480,B1481,"f",FALSE)</f>
        <v>50207</v>
      </c>
      <c r="I1481" s="139">
        <f>_xll.qlInterestRateIndexValueDate(Index1M,$H1481)</f>
        <v>50209</v>
      </c>
      <c r="J1481" s="144">
        <f>IFERROR(_xll.qlIndexFixing(Index1M,$H1481,TRUE,_xll.ohTrigger(RecalcTrigger,Trigger1M)),NA())</f>
        <v>1.4880420423547536E-2</v>
      </c>
      <c r="K1481" s="44">
        <f>IFERROR(_xll.qlIndexFixing(Index3M,H1481,TRUE,_xll.ohTrigger(RecalcTrigger,Trigger3M)),NA())</f>
        <v>1.5192330842292507E-2</v>
      </c>
      <c r="L1481" s="44">
        <f>IFERROR(_xll.qlIndexFixing(Index6M,$H1481,TRUE,_xll.ohTrigger(RecalcTrigger,Trigger6M)),NA())</f>
        <v>1.5151232195650855E-2</v>
      </c>
      <c r="M1481" s="145">
        <f>IFERROR(_xll.qlIndexFixing(Index1Y,$H1481,TRUE,_xll.ohTrigger(RecalcTrigger,Trigger1Y)),NA())</f>
        <v>1.536005055651163E-2</v>
      </c>
      <c r="N1481" s="144">
        <f>IFERROR(_xll.qlIndexFixing(ONIndex1M,I1481,TRUE,_xll.ohTrigger(RecalcTrigger,Trigger1M)),NA())</f>
        <v>1.4885360973986295E-2</v>
      </c>
      <c r="O1481" s="44">
        <f>IFERROR(_xll.qlIndexFixing(ONIndex3M,I1481,TRUE,_xll.ohTrigger(RecalcTrigger,Trigger3M)),NA())</f>
        <v>1.521847964983003E-2</v>
      </c>
      <c r="P1481" s="44">
        <f>IFERROR(_xll.qlIndexFixing(ONIndex6M,I1481,TRUE,_xll.ohTrigger(RecalcTrigger,Trigger6M)),NA())</f>
        <v>1.5210404730696681E-2</v>
      </c>
      <c r="Q1481" s="145">
        <f>IFERROR(_xll.qlIndexFixing(ONIndex1Y,I1481,TRUE,_xll.ohTrigger(RecalcTrigger,Trigger1Y)),NA())</f>
        <v>1.5482171369969322E-2</v>
      </c>
    </row>
    <row r="1482" spans="2:17" x14ac:dyDescent="0.2">
      <c r="B1482" s="39" t="s">
        <v>42</v>
      </c>
      <c r="D1482" s="42">
        <f>_xll.qlCalendarAdvance(Calendar,$D1481,B1482,"f",FALSE)</f>
        <v>50214</v>
      </c>
      <c r="E1482" s="139">
        <f>_xll.qlInterestRateIndexValueDate(IndexON,D1482)</f>
        <v>50214</v>
      </c>
      <c r="F1482" s="155">
        <f>IFERROR(_xll.qlIndexFixing(IndexON,D1482,TRUE,_xll.ohTrigger(RecalcTrigger,TriggerON)),NA())</f>
        <v>1.5064451707109683E-2</v>
      </c>
      <c r="H1482" s="42">
        <f>_xll.qlCalendarAdvance(Calendar,$H1481,B1482,"f",FALSE)</f>
        <v>50214</v>
      </c>
      <c r="I1482" s="139">
        <f>_xll.qlInterestRateIndexValueDate(Index1M,$H1482)</f>
        <v>50216</v>
      </c>
      <c r="J1482" s="144">
        <f>IFERROR(_xll.qlIndexFixing(Index1M,$H1482,TRUE,_xll.ohTrigger(RecalcTrigger,Trigger1M)),NA())</f>
        <v>1.4871608683847126E-2</v>
      </c>
      <c r="K1482" s="44">
        <f>IFERROR(_xll.qlIndexFixing(Index3M,H1482,TRUE,_xll.ohTrigger(RecalcTrigger,Trigger3M)),NA())</f>
        <v>1.5182994750850833E-2</v>
      </c>
      <c r="L1482" s="44">
        <f>IFERROR(_xll.qlIndexFixing(Index6M,$H1482,TRUE,_xll.ohTrigger(RecalcTrigger,Trigger6M)),NA())</f>
        <v>1.514075333267847E-2</v>
      </c>
      <c r="M1482" s="145">
        <f>IFERROR(_xll.qlIndexFixing(Index1Y,$H1482,TRUE,_xll.ohTrigger(RecalcTrigger,Trigger1Y)),NA())</f>
        <v>1.5350574852328464E-2</v>
      </c>
      <c r="N1482" s="144">
        <f>IFERROR(_xll.qlIndexFixing(ONIndex1M,I1482,TRUE,_xll.ohTrigger(RecalcTrigger,Trigger1M)),NA())</f>
        <v>1.487655053105108E-2</v>
      </c>
      <c r="O1482" s="44">
        <f>IFERROR(_xll.qlIndexFixing(ONIndex3M,I1482,TRUE,_xll.ohTrigger(RecalcTrigger,Trigger3M)),NA())</f>
        <v>1.5209133733948832E-2</v>
      </c>
      <c r="P1482" s="44">
        <f>IFERROR(_xll.qlIndexFixing(ONIndex6M,I1482,TRUE,_xll.ohTrigger(RecalcTrigger,Trigger6M)),NA())</f>
        <v>1.5200912590902504E-2</v>
      </c>
      <c r="Q1482" s="145">
        <f>IFERROR(_xll.qlIndexFixing(ONIndex1Y,I1482,TRUE,_xll.ohTrigger(RecalcTrigger,Trigger1Y)),NA())</f>
        <v>1.5472547328405639E-2</v>
      </c>
    </row>
    <row r="1483" spans="2:17" x14ac:dyDescent="0.2">
      <c r="B1483" s="39" t="s">
        <v>42</v>
      </c>
      <c r="D1483" s="42">
        <f>_xll.qlCalendarAdvance(Calendar,$D1482,B1483,"f",FALSE)</f>
        <v>50221</v>
      </c>
      <c r="E1483" s="139">
        <f>_xll.qlInterestRateIndexValueDate(IndexON,D1483)</f>
        <v>50221</v>
      </c>
      <c r="F1483" s="155">
        <f>IFERROR(_xll.qlIndexFixing(IndexON,D1483,TRUE,_xll.ohTrigger(RecalcTrigger,TriggerON)),NA())</f>
        <v>1.5055031904731564E-2</v>
      </c>
      <c r="H1483" s="42">
        <f>_xll.qlCalendarAdvance(Calendar,$H1482,B1483,"f",FALSE)</f>
        <v>50221</v>
      </c>
      <c r="I1483" s="139">
        <f>_xll.qlInterestRateIndexValueDate(Index1M,$H1483)</f>
        <v>50223</v>
      </c>
      <c r="J1483" s="144">
        <f>IFERROR(_xll.qlIndexFixing(Index1M,$H1483,TRUE,_xll.ohTrigger(RecalcTrigger,Trigger1M)),NA())</f>
        <v>1.4862803181774631E-2</v>
      </c>
      <c r="K1483" s="44">
        <f>IFERROR(_xll.qlIndexFixing(Index3M,H1483,TRUE,_xll.ohTrigger(RecalcTrigger,Trigger3M)),NA())</f>
        <v>1.5173666821748658E-2</v>
      </c>
      <c r="L1483" s="44">
        <f>IFERROR(_xll.qlIndexFixing(Index6M,$H1483,TRUE,_xll.ohTrigger(RecalcTrigger,Trigger6M)),NA())</f>
        <v>1.513134220445078E-2</v>
      </c>
      <c r="M1483" s="145">
        <f>IFERROR(_xll.qlIndexFixing(Index1Y,$H1483,TRUE,_xll.ohTrigger(RecalcTrigger,Trigger1Y)),NA())</f>
        <v>1.5341112545518808E-2</v>
      </c>
      <c r="N1483" s="144">
        <f>IFERROR(_xll.qlIndexFixing(ONIndex1M,I1483,TRUE,_xll.ohTrigger(RecalcTrigger,Trigger1M)),NA())</f>
        <v>1.4867745998987658E-2</v>
      </c>
      <c r="O1483" s="44">
        <f>IFERROR(_xll.qlIndexFixing(ONIndex3M,I1483,TRUE,_xll.ohTrigger(RecalcTrigger,Trigger3M)),NA())</f>
        <v>1.5199794795366373E-2</v>
      </c>
      <c r="P1483" s="44">
        <f>IFERROR(_xll.qlIndexFixing(ONIndex6M,I1483,TRUE,_xll.ohTrigger(RecalcTrigger,Trigger6M)),NA())</f>
        <v>1.5191430102348136E-2</v>
      </c>
      <c r="Q1483" s="145">
        <f>IFERROR(_xll.qlIndexFixing(ONIndex1Y,I1483,TRUE,_xll.ohTrigger(RecalcTrigger,Trigger1Y)),NA())</f>
        <v>1.5462931821454973E-2</v>
      </c>
    </row>
    <row r="1484" spans="2:17" x14ac:dyDescent="0.2">
      <c r="B1484" s="39" t="s">
        <v>42</v>
      </c>
      <c r="D1484" s="42">
        <f>_xll.qlCalendarAdvance(Calendar,$D1483,B1484,"f",FALSE)</f>
        <v>50228</v>
      </c>
      <c r="E1484" s="139">
        <f>_xll.qlInterestRateIndexValueDate(IndexON,D1484)</f>
        <v>50228</v>
      </c>
      <c r="F1484" s="155">
        <f>IFERROR(_xll.qlIndexFixing(IndexON,D1484,TRUE,_xll.ohTrigger(RecalcTrigger,TriggerON)),NA())</f>
        <v>1.5045617537685629E-2</v>
      </c>
      <c r="H1484" s="42">
        <f>_xll.qlCalendarAdvance(Calendar,$H1483,B1484,"f",FALSE)</f>
        <v>50228</v>
      </c>
      <c r="I1484" s="139">
        <f>_xll.qlInterestRateIndexValueDate(Index1M,$H1484)</f>
        <v>50230</v>
      </c>
      <c r="J1484" s="144">
        <f>IFERROR(_xll.qlIndexFixing(Index1M,$H1484,TRUE,_xll.ohTrigger(RecalcTrigger,Trigger1M)),NA())</f>
        <v>1.4854004107537899E-2</v>
      </c>
      <c r="K1484" s="44">
        <f>IFERROR(_xll.qlIndexFixing(Index3M,H1484,TRUE,_xll.ohTrigger(RecalcTrigger,Trigger3M)),NA())</f>
        <v>1.5164347246618777E-2</v>
      </c>
      <c r="L1484" s="44">
        <f>IFERROR(_xll.qlIndexFixing(Index6M,$H1484,TRUE,_xll.ohTrigger(RecalcTrigger,Trigger6M)),NA())</f>
        <v>1.5121943460026321E-2</v>
      </c>
      <c r="M1484" s="145">
        <f>IFERROR(_xll.qlIndexFixing(Index1Y,$H1484,TRUE,_xll.ohTrigger(RecalcTrigger,Trigger1Y)),NA())</f>
        <v>1.5331663818211827E-2</v>
      </c>
      <c r="N1484" s="144">
        <f>IFERROR(_xll.qlIndexFixing(ONIndex1M,I1484,TRUE,_xll.ohTrigger(RecalcTrigger,Trigger1M)),NA())</f>
        <v>1.4858947567804037E-2</v>
      </c>
      <c r="O1484" s="44">
        <f>IFERROR(_xll.qlIndexFixing(ONIndex3M,I1484,TRUE,_xll.ohTrigger(RecalcTrigger,Trigger3M)),NA())</f>
        <v>1.5190463024890022E-2</v>
      </c>
      <c r="P1484" s="44">
        <f>IFERROR(_xll.qlIndexFixing(ONIndex6M,I1484,TRUE,_xll.ohTrigger(RecalcTrigger,Trigger6M)),NA())</f>
        <v>1.5181957455201456E-2</v>
      </c>
      <c r="Q1484" s="145">
        <f>IFERROR(_xll.qlIndexFixing(ONIndex1Y,I1484,TRUE,_xll.ohTrigger(RecalcTrigger,Trigger1Y)),NA())</f>
        <v>1.5453325028973453E-2</v>
      </c>
    </row>
    <row r="1485" spans="2:17" x14ac:dyDescent="0.2">
      <c r="B1485" s="39" t="s">
        <v>42</v>
      </c>
      <c r="D1485" s="42">
        <f>_xll.qlCalendarAdvance(Calendar,$D1484,B1485,"f",FALSE)</f>
        <v>50235</v>
      </c>
      <c r="E1485" s="139">
        <f>_xll.qlInterestRateIndexValueDate(IndexON,D1485)</f>
        <v>50235</v>
      </c>
      <c r="F1485" s="155">
        <f>IFERROR(_xll.qlIndexFixing(IndexON,D1485,TRUE,_xll.ohTrigger(RecalcTrigger,TriggerON)),NA())</f>
        <v>1.503620880141554E-2</v>
      </c>
      <c r="H1485" s="42">
        <f>_xll.qlCalendarAdvance(Calendar,$H1484,B1485,"f",FALSE)</f>
        <v>50235</v>
      </c>
      <c r="I1485" s="139">
        <f>_xll.qlInterestRateIndexValueDate(Index1M,$H1485)</f>
        <v>50237</v>
      </c>
      <c r="J1485" s="144">
        <f>IFERROR(_xll.qlIndexFixing(Index1M,$H1485,TRUE,_xll.ohTrigger(RecalcTrigger,Trigger1M)),NA())</f>
        <v>1.4845211651354773E-2</v>
      </c>
      <c r="K1485" s="44">
        <f>IFERROR(_xll.qlIndexFixing(Index3M,H1485,TRUE,_xll.ohTrigger(RecalcTrigger,Trigger3M)),NA())</f>
        <v>1.5155036217093123E-2</v>
      </c>
      <c r="L1485" s="44">
        <f>IFERROR(_xll.qlIndexFixing(Index6M,$H1485,TRUE,_xll.ohTrigger(RecalcTrigger,Trigger6M)),NA())</f>
        <v>1.5112557290708411E-2</v>
      </c>
      <c r="M1485" s="145">
        <f>IFERROR(_xll.qlIndexFixing(Index1Y,$H1485,TRUE,_xll.ohTrigger(RecalcTrigger,Trigger1Y)),NA())</f>
        <v>1.5322228852529452E-2</v>
      </c>
      <c r="N1485" s="144">
        <f>IFERROR(_xll.qlIndexFixing(ONIndex1M,I1485,TRUE,_xll.ohTrigger(RecalcTrigger,Trigger1M)),NA())</f>
        <v>1.4850155427428291E-2</v>
      </c>
      <c r="O1485" s="44">
        <f>IFERROR(_xll.qlIndexFixing(ONIndex3M,I1485,TRUE,_xll.ohTrigger(RecalcTrigger,Trigger3M)),NA())</f>
        <v>1.5181138613407086E-2</v>
      </c>
      <c r="P1485" s="44">
        <f>IFERROR(_xll.qlIndexFixing(ONIndex6M,I1485,TRUE,_xll.ohTrigger(RecalcTrigger,Trigger6M)),NA())</f>
        <v>1.5172494839310602E-2</v>
      </c>
      <c r="Q1485" s="145">
        <f>IFERROR(_xll.qlIndexFixing(ONIndex1Y,I1485,TRUE,_xll.ohTrigger(RecalcTrigger,Trigger1Y)),NA())</f>
        <v>1.5443727130657336E-2</v>
      </c>
    </row>
    <row r="1486" spans="2:17" x14ac:dyDescent="0.2">
      <c r="B1486" s="39" t="s">
        <v>42</v>
      </c>
      <c r="D1486" s="42">
        <f>_xll.qlCalendarAdvance(Calendar,$D1485,B1486,"f",FALSE)</f>
        <v>50242</v>
      </c>
      <c r="E1486" s="139">
        <f>_xll.qlInterestRateIndexValueDate(IndexON,D1486)</f>
        <v>50242</v>
      </c>
      <c r="F1486" s="155">
        <f>IFERROR(_xll.qlIndexFixing(IndexON,D1486,TRUE,_xll.ohTrigger(RecalcTrigger,TriggerON)),NA())</f>
        <v>1.5026805891444894E-2</v>
      </c>
      <c r="H1486" s="42">
        <f>_xll.qlCalendarAdvance(Calendar,$H1485,B1486,"f",FALSE)</f>
        <v>50242</v>
      </c>
      <c r="I1486" s="139">
        <f>_xll.qlInterestRateIndexValueDate(Index1M,$H1486)</f>
        <v>50244</v>
      </c>
      <c r="J1486" s="144">
        <f>IFERROR(_xll.qlIndexFixing(Index1M,$H1486,TRUE,_xll.ohTrigger(RecalcTrigger,Trigger1M)),NA())</f>
        <v>1.4836426003433101E-2</v>
      </c>
      <c r="K1486" s="44">
        <f>IFERROR(_xll.qlIndexFixing(Index3M,H1486,TRUE,_xll.ohTrigger(RecalcTrigger,Trigger3M)),NA())</f>
        <v>1.5145733924802752E-2</v>
      </c>
      <c r="L1486" s="44">
        <f>IFERROR(_xll.qlIndexFixing(Index6M,$H1486,TRUE,_xll.ohTrigger(RecalcTrigger,Trigger6M)),NA())</f>
        <v>1.5103183887796925E-2</v>
      </c>
      <c r="M1486" s="145">
        <f>IFERROR(_xll.qlIndexFixing(Index1Y,$H1486,TRUE,_xll.ohTrigger(RecalcTrigger,Trigger1Y)),NA())</f>
        <v>1.5312807830588361E-2</v>
      </c>
      <c r="N1486" s="144">
        <f>IFERROR(_xll.qlIndexFixing(ONIndex1M,I1486,TRUE,_xll.ohTrigger(RecalcTrigger,Trigger1M)),NA())</f>
        <v>1.4841369767868429E-2</v>
      </c>
      <c r="O1486" s="44">
        <f>IFERROR(_xll.qlIndexFixing(ONIndex3M,I1486,TRUE,_xll.ohTrigger(RecalcTrigger,Trigger3M)),NA())</f>
        <v>1.5171821752124615E-2</v>
      </c>
      <c r="P1486" s="44">
        <f>IFERROR(_xll.qlIndexFixing(ONIndex6M,I1486,TRUE,_xll.ohTrigger(RecalcTrigger,Trigger6M)),NA())</f>
        <v>1.5163042444683583E-2</v>
      </c>
      <c r="Q1486" s="145">
        <f>IFERROR(_xll.qlIndexFixing(ONIndex1Y,I1486,TRUE,_xll.ohTrigger(RecalcTrigger,Trigger1Y)),NA())</f>
        <v>1.5434138306122946E-2</v>
      </c>
    </row>
    <row r="1487" spans="2:17" x14ac:dyDescent="0.2">
      <c r="B1487" s="39" t="s">
        <v>42</v>
      </c>
      <c r="D1487" s="42">
        <f>_xll.qlCalendarAdvance(Calendar,$D1486,B1487,"f",FALSE)</f>
        <v>50249</v>
      </c>
      <c r="E1487" s="139">
        <f>_xll.qlInterestRateIndexValueDate(IndexON,D1487)</f>
        <v>50249</v>
      </c>
      <c r="F1487" s="155">
        <f>IFERROR(_xll.qlIndexFixing(IndexON,D1487,TRUE,_xll.ohTrigger(RecalcTrigger,TriggerON)),NA())</f>
        <v>1.5017409003297288E-2</v>
      </c>
      <c r="H1487" s="42">
        <f>_xll.qlCalendarAdvance(Calendar,$H1486,B1487,"f",FALSE)</f>
        <v>50249</v>
      </c>
      <c r="I1487" s="139">
        <f>_xll.qlInterestRateIndexValueDate(Index1M,$H1487)</f>
        <v>50251</v>
      </c>
      <c r="J1487" s="144">
        <f>IFERROR(_xll.qlIndexFixing(Index1M,$H1487,TRUE,_xll.ohTrigger(RecalcTrigger,Trigger1M)),NA())</f>
        <v>1.4827647353983231E-2</v>
      </c>
      <c r="K1487" s="44">
        <f>IFERROR(_xll.qlIndexFixing(Index3M,H1487,TRUE,_xll.ohTrigger(RecalcTrigger,Trigger3M)),NA())</f>
        <v>1.513644056137264E-2</v>
      </c>
      <c r="L1487" s="44">
        <f>IFERROR(_xll.qlIndexFixing(Index6M,$H1487,TRUE,_xll.ohTrigger(RecalcTrigger,Trigger6M)),NA())</f>
        <v>1.5094868838548844E-2</v>
      </c>
      <c r="M1487" s="145">
        <f>IFERROR(_xll.qlIndexFixing(Index1Y,$H1487,TRUE,_xll.ohTrigger(RecalcTrigger,Trigger1Y)),NA())</f>
        <v>1.5303400934498225E-2</v>
      </c>
      <c r="N1487" s="144">
        <f>IFERROR(_xll.qlIndexFixing(ONIndex1M,I1487,TRUE,_xll.ohTrigger(RecalcTrigger,Trigger1M)),NA())</f>
        <v>1.483259077913246E-2</v>
      </c>
      <c r="O1487" s="44">
        <f>IFERROR(_xll.qlIndexFixing(ONIndex3M,I1487,TRUE,_xll.ohTrigger(RecalcTrigger,Trigger3M)),NA())</f>
        <v>1.5162512631770042E-2</v>
      </c>
      <c r="P1487" s="44">
        <f>IFERROR(_xll.qlIndexFixing(ONIndex6M,I1487,TRUE,_xll.ohTrigger(RecalcTrigger,Trigger6M)),NA())</f>
        <v>1.5153600461328409E-2</v>
      </c>
      <c r="Q1487" s="145">
        <f>IFERROR(_xll.qlIndexFixing(ONIndex1Y,I1487,TRUE,_xll.ohTrigger(RecalcTrigger,Trigger1Y)),NA())</f>
        <v>1.5424558735146476E-2</v>
      </c>
    </row>
    <row r="1488" spans="2:17" x14ac:dyDescent="0.2">
      <c r="B1488" s="39" t="s">
        <v>42</v>
      </c>
      <c r="D1488" s="42">
        <f>_xll.qlCalendarAdvance(Calendar,$D1487,B1488,"f",FALSE)</f>
        <v>50256</v>
      </c>
      <c r="E1488" s="139">
        <f>_xll.qlInterestRateIndexValueDate(IndexON,D1488)</f>
        <v>50256</v>
      </c>
      <c r="F1488" s="155">
        <f>IFERROR(_xll.qlIndexFixing(IndexON,D1488,TRUE,_xll.ohTrigger(RecalcTrigger,TriggerON)),NA())</f>
        <v>1.5008018332416384E-2</v>
      </c>
      <c r="H1488" s="42">
        <f>_xll.qlCalendarAdvance(Calendar,$H1487,B1488,"f",FALSE)</f>
        <v>50256</v>
      </c>
      <c r="I1488" s="139">
        <f>_xll.qlInterestRateIndexValueDate(Index1M,$H1488)</f>
        <v>50258</v>
      </c>
      <c r="J1488" s="144">
        <f>IFERROR(_xll.qlIndexFixing(Index1M,$H1488,TRUE,_xll.ohTrigger(RecalcTrigger,Trigger1M)),NA())</f>
        <v>1.4818875893218009E-2</v>
      </c>
      <c r="K1488" s="44">
        <f>IFERROR(_xll.qlIndexFixing(Index3M,H1488,TRUE,_xll.ohTrigger(RecalcTrigger,Trigger3M)),NA())</f>
        <v>1.5127156318431241E-2</v>
      </c>
      <c r="L1488" s="44">
        <f>IFERROR(_xll.qlIndexFixing(Index6M,$H1488,TRUE,_xll.ohTrigger(RecalcTrigger,Trigger6M)),NA())</f>
        <v>1.5084476146370407E-2</v>
      </c>
      <c r="M1488" s="145">
        <f>IFERROR(_xll.qlIndexFixing(Index1Y,$H1488,TRUE,_xll.ohTrigger(RecalcTrigger,Trigger1Y)),NA())</f>
        <v>1.5294008346362803E-2</v>
      </c>
      <c r="N1488" s="144">
        <f>IFERROR(_xll.qlIndexFixing(ONIndex1M,I1488,TRUE,_xll.ohTrigger(RecalcTrigger,Trigger1M)),NA())</f>
        <v>1.4823818651228393E-2</v>
      </c>
      <c r="O1488" s="44">
        <f>IFERROR(_xll.qlIndexFixing(ONIndex3M,I1488,TRUE,_xll.ohTrigger(RecalcTrigger,Trigger3M)),NA())</f>
        <v>1.5153211443390546E-2</v>
      </c>
      <c r="P1488" s="44">
        <f>IFERROR(_xll.qlIndexFixing(ONIndex6M,I1488,TRUE,_xll.ohTrigger(RecalcTrigger,Trigger6M)),NA())</f>
        <v>1.5144169079412961E-2</v>
      </c>
      <c r="Q1488" s="145">
        <f>IFERROR(_xll.qlIndexFixing(ONIndex1Y,I1488,TRUE,_xll.ohTrigger(RecalcTrigger,Trigger1Y)),NA())</f>
        <v>1.541498859750412E-2</v>
      </c>
    </row>
    <row r="1489" spans="2:17" x14ac:dyDescent="0.2">
      <c r="B1489" s="39" t="s">
        <v>42</v>
      </c>
      <c r="D1489" s="42">
        <f>_xll.qlCalendarAdvance(Calendar,$D1488,B1489,"f",FALSE)</f>
        <v>50263</v>
      </c>
      <c r="E1489" s="139">
        <f>_xll.qlInterestRateIndexValueDate(IndexON,D1489)</f>
        <v>50263</v>
      </c>
      <c r="F1489" s="155">
        <f>IFERROR(_xll.qlIndexFixing(IndexON,D1489,TRUE,_xll.ohTrigger(RecalcTrigger,TriggerON)),NA())</f>
        <v>1.4998634074245842E-2</v>
      </c>
      <c r="H1489" s="42">
        <f>_xll.qlCalendarAdvance(Calendar,$H1488,B1489,"f",FALSE)</f>
        <v>50263</v>
      </c>
      <c r="I1489" s="139">
        <f>_xll.qlInterestRateIndexValueDate(Index1M,$H1489)</f>
        <v>50265</v>
      </c>
      <c r="J1489" s="144">
        <f>IFERROR(_xll.qlIndexFixing(Index1M,$H1489,TRUE,_xll.ohTrigger(RecalcTrigger,Trigger1M)),NA())</f>
        <v>1.4810111811345283E-2</v>
      </c>
      <c r="K1489" s="44">
        <f>IFERROR(_xll.qlIndexFixing(Index3M,H1489,TRUE,_xll.ohTrigger(RecalcTrigger,Trigger3M)),NA())</f>
        <v>1.5117881387600923E-2</v>
      </c>
      <c r="L1489" s="44">
        <f>IFERROR(_xll.qlIndexFixing(Index6M,$H1489,TRUE,_xll.ohTrigger(RecalcTrigger,Trigger6M)),NA())</f>
        <v>1.5075142190437938E-2</v>
      </c>
      <c r="M1489" s="145">
        <f>IFERROR(_xll.qlIndexFixing(Index1Y,$H1489,TRUE,_xll.ohTrigger(RecalcTrigger,Trigger1Y)),NA())</f>
        <v>1.5284630248279934E-2</v>
      </c>
      <c r="N1489" s="144">
        <f>IFERROR(_xll.qlIndexFixing(ONIndex1M,I1489,TRUE,_xll.ohTrigger(RecalcTrigger,Trigger1M)),NA())</f>
        <v>1.4815053574004367E-2</v>
      </c>
      <c r="O1489" s="44">
        <f>IFERROR(_xll.qlIndexFixing(ONIndex3M,I1489,TRUE,_xll.ohTrigger(RecalcTrigger,Trigger3M)),NA())</f>
        <v>1.5143918377953369E-2</v>
      </c>
      <c r="P1489" s="44">
        <f>IFERROR(_xll.qlIndexFixing(ONIndex6M,I1489,TRUE,_xll.ohTrigger(RecalcTrigger,Trigger6M)),NA())</f>
        <v>1.5134748488865313E-2</v>
      </c>
      <c r="Q1489" s="145">
        <f>IFERROR(_xll.qlIndexFixing(ONIndex1Y,I1489,TRUE,_xll.ohTrigger(RecalcTrigger,Trigger1Y)),NA())</f>
        <v>1.54054280728122E-2</v>
      </c>
    </row>
    <row r="1490" spans="2:17" x14ac:dyDescent="0.2">
      <c r="B1490" s="39" t="s">
        <v>42</v>
      </c>
      <c r="D1490" s="42">
        <f>_xll.qlCalendarAdvance(Calendar,$D1489,B1490,"f",FALSE)</f>
        <v>50270</v>
      </c>
      <c r="E1490" s="139">
        <f>_xll.qlInterestRateIndexValueDate(IndexON,D1490)</f>
        <v>50270</v>
      </c>
      <c r="F1490" s="155">
        <f>IFERROR(_xll.qlIndexFixing(IndexON,D1490,TRUE,_xll.ohTrigger(RecalcTrigger,TriggerON)),NA())</f>
        <v>1.4989256424309261E-2</v>
      </c>
      <c r="H1490" s="42">
        <f>_xll.qlCalendarAdvance(Calendar,$H1489,B1490,"f",FALSE)</f>
        <v>50270</v>
      </c>
      <c r="I1490" s="139">
        <f>_xll.qlInterestRateIndexValueDate(Index1M,$H1490)</f>
        <v>50272</v>
      </c>
      <c r="J1490" s="144">
        <f>IFERROR(_xll.qlIndexFixing(Index1M,$H1490,TRUE,_xll.ohTrigger(RecalcTrigger,Trigger1M)),NA())</f>
        <v>1.4801355298570407E-2</v>
      </c>
      <c r="K1490" s="44">
        <f>IFERROR(_xll.qlIndexFixing(Index3M,H1490,TRUE,_xll.ohTrigger(RecalcTrigger,Trigger3M)),NA())</f>
        <v>1.5108615960506664E-2</v>
      </c>
      <c r="L1490" s="44">
        <f>IFERROR(_xll.qlIndexFixing(Index6M,$H1490,TRUE,_xll.ohTrigger(RecalcTrigger,Trigger6M)),NA())</f>
        <v>1.5065821766074884E-2</v>
      </c>
      <c r="M1490" s="145">
        <f>IFERROR(_xll.qlIndexFixing(Index1Y,$H1490,TRUE,_xll.ohTrigger(RecalcTrigger,Trigger1Y)),NA())</f>
        <v>1.5275266822340016E-2</v>
      </c>
      <c r="N1490" s="144">
        <f>IFERROR(_xll.qlIndexFixing(ONIndex1M,I1490,TRUE,_xll.ohTrigger(RecalcTrigger,Trigger1M)),NA())</f>
        <v>1.4806295737628261E-2</v>
      </c>
      <c r="O1490" s="44">
        <f>IFERROR(_xll.qlIndexFixing(ONIndex3M,I1490,TRUE,_xll.ohTrigger(RecalcTrigger,Trigger3M)),NA())</f>
        <v>1.5134633626425753E-2</v>
      </c>
      <c r="P1490" s="44">
        <f>IFERROR(_xll.qlIndexFixing(ONIndex6M,I1490,TRUE,_xll.ohTrigger(RecalcTrigger,Trigger6M)),NA())</f>
        <v>1.5125338879453665E-2</v>
      </c>
      <c r="Q1490" s="145">
        <f>IFERROR(_xll.qlIndexFixing(ONIndex1Y,I1490,TRUE,_xll.ohTrigger(RecalcTrigger,Trigger1Y)),NA())</f>
        <v>1.5395877340926845E-2</v>
      </c>
    </row>
    <row r="1491" spans="2:17" x14ac:dyDescent="0.2">
      <c r="B1491" s="39" t="s">
        <v>42</v>
      </c>
      <c r="D1491" s="42">
        <f>_xll.qlCalendarAdvance(Calendar,$D1490,B1491,"f",FALSE)</f>
        <v>50277</v>
      </c>
      <c r="E1491" s="139">
        <f>_xll.qlInterestRateIndexValueDate(IndexON,D1491)</f>
        <v>50277</v>
      </c>
      <c r="F1491" s="155">
        <f>IFERROR(_xll.qlIndexFixing(IndexON,D1491,TRUE,_xll.ohTrigger(RecalcTrigger,TriggerON)),NA())</f>
        <v>1.4979885578130236E-2</v>
      </c>
      <c r="H1491" s="42">
        <f>_xll.qlCalendarAdvance(Calendar,$H1490,B1491,"f",FALSE)</f>
        <v>50277</v>
      </c>
      <c r="I1491" s="139">
        <f>_xll.qlInterestRateIndexValueDate(Index1M,$H1491)</f>
        <v>50279</v>
      </c>
      <c r="J1491" s="144">
        <f>IFERROR(_xll.qlIndexFixing(Index1M,$H1491,TRUE,_xll.ohTrigger(RecalcTrigger,Trigger1M)),NA())</f>
        <v>1.479260654511122E-2</v>
      </c>
      <c r="K1491" s="44">
        <f>IFERROR(_xll.qlIndexFixing(Index3M,H1491,TRUE,_xll.ohTrigger(RecalcTrigger,Trigger3M)),NA())</f>
        <v>1.5099360228769098E-2</v>
      </c>
      <c r="L1491" s="44">
        <f>IFERROR(_xll.qlIndexFixing(Index6M,$H1491,TRUE,_xll.ohTrigger(RecalcTrigger,Trigger6M)),NA())</f>
        <v>1.5057552829494929E-2</v>
      </c>
      <c r="M1491" s="145">
        <f>IFERROR(_xll.qlIndexFixing(Index1Y,$H1491,TRUE,_xll.ohTrigger(RecalcTrigger,Trigger1Y)),NA())</f>
        <v>1.5265918250628632E-2</v>
      </c>
      <c r="N1491" s="144">
        <f>IFERROR(_xll.qlIndexFixing(ONIndex1M,I1491,TRUE,_xll.ohTrigger(RecalcTrigger,Trigger1M)),NA())</f>
        <v>1.4797545331868278E-2</v>
      </c>
      <c r="O1491" s="44">
        <f>IFERROR(_xll.qlIndexFixing(ONIndex3M,I1491,TRUE,_xll.ohTrigger(RecalcTrigger,Trigger3M)),NA())</f>
        <v>1.5125357379695004E-2</v>
      </c>
      <c r="P1491" s="44">
        <f>IFERROR(_xll.qlIndexFixing(ONIndex6M,I1491,TRUE,_xll.ohTrigger(RecalcTrigger,Trigger6M)),NA())</f>
        <v>1.5115940441505771E-2</v>
      </c>
      <c r="Q1491" s="145">
        <f>IFERROR(_xll.qlIndexFixing(ONIndex1Y,I1491,TRUE,_xll.ohTrigger(RecalcTrigger,Trigger1Y)),NA())</f>
        <v>1.5386336581384441E-2</v>
      </c>
    </row>
    <row r="1492" spans="2:17" x14ac:dyDescent="0.2">
      <c r="B1492" s="39" t="s">
        <v>42</v>
      </c>
      <c r="D1492" s="42">
        <f>_xll.qlCalendarAdvance(Calendar,$D1491,B1492,"f",FALSE)</f>
        <v>50284</v>
      </c>
      <c r="E1492" s="139">
        <f>_xll.qlInterestRateIndexValueDate(IndexON,D1492)</f>
        <v>50284</v>
      </c>
      <c r="F1492" s="155">
        <f>IFERROR(_xll.qlIndexFixing(IndexON,D1492,TRUE,_xll.ohTrigger(RecalcTrigger,TriggerON)),NA())</f>
        <v>1.4970521731232367E-2</v>
      </c>
      <c r="H1492" s="42">
        <f>_xll.qlCalendarAdvance(Calendar,$H1491,B1492,"f",FALSE)</f>
        <v>50284</v>
      </c>
      <c r="I1492" s="139">
        <f>_xll.qlInterestRateIndexValueDate(Index1M,$H1492)</f>
        <v>50286</v>
      </c>
      <c r="J1492" s="144">
        <f>IFERROR(_xll.qlIndexFixing(Index1M,$H1492,TRUE,_xll.ohTrigger(RecalcTrigger,Trigger1M)),NA())</f>
        <v>1.4783865741168079E-2</v>
      </c>
      <c r="K1492" s="44">
        <f>IFERROR(_xll.qlIndexFixing(Index3M,H1492,TRUE,_xll.ohTrigger(RecalcTrigger,Trigger3M)),NA())</f>
        <v>1.5090457023255453E-2</v>
      </c>
      <c r="L1492" s="44">
        <f>IFERROR(_xll.qlIndexFixing(Index6M,$H1492,TRUE,_xll.ohTrigger(RecalcTrigger,Trigger6M)),NA())</f>
        <v>1.5048948814766558E-2</v>
      </c>
      <c r="M1492" s="145">
        <f>IFERROR(_xll.qlIndexFixing(Index1Y,$H1492,TRUE,_xll.ohTrigger(RecalcTrigger,Trigger1Y)),NA())</f>
        <v>1.5256584715224571E-2</v>
      </c>
      <c r="N1492" s="144">
        <f>IFERROR(_xll.qlIndexFixing(ONIndex1M,I1492,TRUE,_xll.ohTrigger(RecalcTrigger,Trigger1M)),NA())</f>
        <v>1.4788802546892299E-2</v>
      </c>
      <c r="O1492" s="44">
        <f>IFERROR(_xll.qlIndexFixing(ONIndex3M,I1492,TRUE,_xll.ohTrigger(RecalcTrigger,Trigger3M)),NA())</f>
        <v>1.5116089828808299E-2</v>
      </c>
      <c r="P1492" s="44">
        <f>IFERROR(_xll.qlIndexFixing(ONIndex6M,I1492,TRUE,_xll.ohTrigger(RecalcTrigger,Trigger6M)),NA())</f>
        <v>1.5106553364789832E-2</v>
      </c>
      <c r="Q1492" s="145">
        <f>IFERROR(_xll.qlIndexFixing(ONIndex1Y,I1492,TRUE,_xll.ohTrigger(RecalcTrigger,Trigger1Y)),NA())</f>
        <v>1.5376805974041119E-2</v>
      </c>
    </row>
    <row r="1493" spans="2:17" x14ac:dyDescent="0.2">
      <c r="B1493" s="39" t="s">
        <v>42</v>
      </c>
      <c r="D1493" s="42">
        <f>_xll.qlCalendarAdvance(Calendar,$D1492,B1493,"f",FALSE)</f>
        <v>50291</v>
      </c>
      <c r="E1493" s="139">
        <f>_xll.qlInterestRateIndexValueDate(IndexON,D1493)</f>
        <v>50291</v>
      </c>
      <c r="F1493" s="155">
        <f>IFERROR(_xll.qlIndexFixing(IndexON,D1493,TRUE,_xll.ohTrigger(RecalcTrigger,TriggerON)),NA())</f>
        <v>1.4961165078979377E-2</v>
      </c>
      <c r="H1493" s="42">
        <f>_xll.qlCalendarAdvance(Calendar,$H1492,B1493,"f",FALSE)</f>
        <v>50291</v>
      </c>
      <c r="I1493" s="139">
        <f>_xll.qlInterestRateIndexValueDate(Index1M,$H1493)</f>
        <v>50293</v>
      </c>
      <c r="J1493" s="144">
        <f>IFERROR(_xll.qlIndexFixing(Index1M,$H1493,TRUE,_xll.ohTrigger(RecalcTrigger,Trigger1M)),NA())</f>
        <v>1.477513307695133E-2</v>
      </c>
      <c r="K1493" s="44">
        <f>IFERROR(_xll.qlIndexFixing(Index3M,H1493,TRUE,_xll.ohTrigger(RecalcTrigger,Trigger3M)),NA())</f>
        <v>1.5081220887317632E-2</v>
      </c>
      <c r="L1493" s="44">
        <f>IFERROR(_xll.qlIndexFixing(Index6M,$H1493,TRUE,_xll.ohTrigger(RecalcTrigger,Trigger6M)),NA())</f>
        <v>1.5039666706907651E-2</v>
      </c>
      <c r="M1493" s="145">
        <f>IFERROR(_xll.qlIndexFixing(Index1Y,$H1493,TRUE,_xll.ohTrigger(RecalcTrigger,Trigger1Y)),NA())</f>
        <v>1.5247266398200272E-2</v>
      </c>
      <c r="N1493" s="144">
        <f>IFERROR(_xll.qlIndexFixing(ONIndex1M,I1493,TRUE,_xll.ohTrigger(RecalcTrigger,Trigger1M)),NA())</f>
        <v>1.4780067572628397E-2</v>
      </c>
      <c r="O1493" s="44">
        <f>IFERROR(_xll.qlIndexFixing(ONIndex3M,I1493,TRUE,_xll.ohTrigger(RecalcTrigger,Trigger3M)),NA())</f>
        <v>1.5106831164652945E-2</v>
      </c>
      <c r="P1493" s="44">
        <f>IFERROR(_xll.qlIndexFixing(ONIndex6M,I1493,TRUE,_xll.ohTrigger(RecalcTrigger,Trigger6M)),NA())</f>
        <v>1.509717783947373E-2</v>
      </c>
      <c r="Q1493" s="145">
        <f>IFERROR(_xll.qlIndexFixing(ONIndex1Y,I1493,TRUE,_xll.ohTrigger(RecalcTrigger,Trigger1Y)),NA())</f>
        <v>1.5367285698593136E-2</v>
      </c>
    </row>
    <row r="1494" spans="2:17" x14ac:dyDescent="0.2">
      <c r="B1494" s="39" t="s">
        <v>42</v>
      </c>
      <c r="D1494" s="42">
        <f>_xll.qlCalendarAdvance(Calendar,$D1493,B1494,"f",FALSE)</f>
        <v>50298</v>
      </c>
      <c r="E1494" s="139">
        <f>_xll.qlInterestRateIndexValueDate(IndexON,D1494)</f>
        <v>50298</v>
      </c>
      <c r="F1494" s="155">
        <f>IFERROR(_xll.qlIndexFixing(IndexON,D1494,TRUE,_xll.ohTrigger(RecalcTrigger,TriggerON)),NA())</f>
        <v>1.4951815816894864E-2</v>
      </c>
      <c r="H1494" s="42">
        <f>_xll.qlCalendarAdvance(Calendar,$H1493,B1494,"f",FALSE)</f>
        <v>50298</v>
      </c>
      <c r="I1494" s="139">
        <f>_xll.qlInterestRateIndexValueDate(Index1M,$H1494)</f>
        <v>50300</v>
      </c>
      <c r="J1494" s="144">
        <f>IFERROR(_xll.qlIndexFixing(Index1M,$H1494,TRUE,_xll.ohTrigger(RecalcTrigger,Trigger1M)),NA())</f>
        <v>1.4766408742666326E-2</v>
      </c>
      <c r="K1494" s="44">
        <f>IFERROR(_xll.qlIndexFixing(Index3M,H1494,TRUE,_xll.ohTrigger(RecalcTrigger,Trigger3M)),NA())</f>
        <v>1.5071995007240147E-2</v>
      </c>
      <c r="L1494" s="44">
        <f>IFERROR(_xll.qlIndexFixing(Index6M,$H1494,TRUE,_xll.ohTrigger(RecalcTrigger,Trigger6M)),NA())</f>
        <v>1.5030398823273193E-2</v>
      </c>
      <c r="M1494" s="145">
        <f>IFERROR(_xll.qlIndexFixing(Index1Y,$H1494,TRUE,_xll.ohTrigger(RecalcTrigger,Trigger1Y)),NA())</f>
        <v>1.5237963481622917E-2</v>
      </c>
      <c r="N1494" s="144">
        <f>IFERROR(_xll.qlIndexFixing(ONIndex1M,I1494,TRUE,_xll.ohTrigger(RecalcTrigger,Trigger1M)),NA())</f>
        <v>1.4771340599004645E-2</v>
      </c>
      <c r="O1494" s="44">
        <f>IFERROR(_xll.qlIndexFixing(ONIndex3M,I1494,TRUE,_xll.ohTrigger(RecalcTrigger,Trigger3M)),NA())</f>
        <v>1.509758157827612E-2</v>
      </c>
      <c r="P1494" s="44">
        <f>IFERROR(_xll.qlIndexFixing(ONIndex6M,I1494,TRUE,_xll.ohTrigger(RecalcTrigger,Trigger6M)),NA())</f>
        <v>1.5087814055565474E-2</v>
      </c>
      <c r="Q1494" s="145">
        <f>IFERROR(_xll.qlIndexFixing(ONIndex1Y,I1494,TRUE,_xll.ohTrigger(RecalcTrigger,Trigger1Y)),NA())</f>
        <v>1.535777593473675E-2</v>
      </c>
    </row>
    <row r="1495" spans="2:17" x14ac:dyDescent="0.2">
      <c r="B1495" s="39" t="s">
        <v>42</v>
      </c>
      <c r="D1495" s="42">
        <f>_xll.qlCalendarAdvance(Calendar,$D1494,B1495,"f",FALSE)</f>
        <v>50305</v>
      </c>
      <c r="E1495" s="139">
        <f>_xll.qlInterestRateIndexValueDate(IndexON,D1495)</f>
        <v>50305</v>
      </c>
      <c r="F1495" s="155">
        <f>IFERROR(_xll.qlIndexFixing(IndexON,D1495,TRUE,_xll.ohTrigger(RecalcTrigger,TriggerON)),NA())</f>
        <v>1.4942474140582362E-2</v>
      </c>
      <c r="H1495" s="42">
        <f>_xll.qlCalendarAdvance(Calendar,$H1494,B1495,"f",FALSE)</f>
        <v>50305</v>
      </c>
      <c r="I1495" s="139">
        <f>_xll.qlInterestRateIndexValueDate(Index1M,$H1495)</f>
        <v>50307</v>
      </c>
      <c r="J1495" s="144">
        <f>IFERROR(_xll.qlIndexFixing(Index1M,$H1495,TRUE,_xll.ohTrigger(RecalcTrigger,Trigger1M)),NA())</f>
        <v>1.4757692928518418E-2</v>
      </c>
      <c r="K1495" s="44">
        <f>IFERROR(_xll.qlIndexFixing(Index3M,H1495,TRUE,_xll.ohTrigger(RecalcTrigger,Trigger3M)),NA())</f>
        <v>1.5062779574625339E-2</v>
      </c>
      <c r="L1495" s="44">
        <f>IFERROR(_xll.qlIndexFixing(Index6M,$H1495,TRUE,_xll.ohTrigger(RecalcTrigger,Trigger6M)),NA())</f>
        <v>1.502114535509806E-2</v>
      </c>
      <c r="M1495" s="145">
        <f>IFERROR(_xll.qlIndexFixing(Index1Y,$H1495,TRUE,_xll.ohTrigger(RecalcTrigger,Trigger1Y)),NA())</f>
        <v>1.5228676147552682E-2</v>
      </c>
      <c r="N1495" s="144">
        <f>IFERROR(_xll.qlIndexFixing(ONIndex1M,I1495,TRUE,_xll.ohTrigger(RecalcTrigger,Trigger1M)),NA())</f>
        <v>1.4762621816188926E-2</v>
      </c>
      <c r="O1495" s="44">
        <f>IFERROR(_xll.qlIndexFixing(ONIndex3M,I1495,TRUE,_xll.ohTrigger(RecalcTrigger,Trigger3M)),NA())</f>
        <v>1.508834126056513E-2</v>
      </c>
      <c r="P1495" s="44">
        <f>IFERROR(_xll.qlIndexFixing(ONIndex6M,I1495,TRUE,_xll.ohTrigger(RecalcTrigger,Trigger6M)),NA())</f>
        <v>1.5078462202913201E-2</v>
      </c>
      <c r="Q1495" s="145">
        <f>IFERROR(_xll.qlIndexFixing(ONIndex1Y,I1495,TRUE,_xll.ohTrigger(RecalcTrigger,Trigger1Y)),NA())</f>
        <v>1.5348276862248156E-2</v>
      </c>
    </row>
    <row r="1496" spans="2:17" x14ac:dyDescent="0.2">
      <c r="B1496" s="39" t="s">
        <v>42</v>
      </c>
      <c r="D1496" s="42">
        <f>_xll.qlCalendarAdvance(Calendar,$D1495,B1496,"f",FALSE)</f>
        <v>50312</v>
      </c>
      <c r="E1496" s="139">
        <f>_xll.qlInterestRateIndexValueDate(IndexON,D1496)</f>
        <v>50312</v>
      </c>
      <c r="F1496" s="155">
        <f>IFERROR(_xll.qlIndexFixing(IndexON,D1496,TRUE,_xll.ohTrigger(RecalcTrigger,TriggerON)),NA())</f>
        <v>1.4933140245245724E-2</v>
      </c>
      <c r="H1496" s="42">
        <f>_xll.qlCalendarAdvance(Calendar,$H1495,B1496,"f",FALSE)</f>
        <v>50312</v>
      </c>
      <c r="I1496" s="139">
        <f>_xll.qlInterestRateIndexValueDate(Index1M,$H1496)</f>
        <v>50314</v>
      </c>
      <c r="J1496" s="144">
        <f>IFERROR(_xll.qlIndexFixing(Index1M,$H1496,TRUE,_xll.ohTrigger(RecalcTrigger,Trigger1M)),NA())</f>
        <v>1.4748985824717953E-2</v>
      </c>
      <c r="K1496" s="44">
        <f>IFERROR(_xll.qlIndexFixing(Index3M,H1496,TRUE,_xll.ohTrigger(RecalcTrigger,Trigger3M)),NA())</f>
        <v>1.5052210677890367E-2</v>
      </c>
      <c r="L1496" s="44">
        <f>IFERROR(_xll.qlIndexFixing(Index6M,$H1496,TRUE,_xll.ohTrigger(RecalcTrigger,Trigger6M)),NA())</f>
        <v>1.5011563886658674E-2</v>
      </c>
      <c r="M1496" s="145">
        <f>IFERROR(_xll.qlIndexFixing(Index1Y,$H1496,TRUE,_xll.ohTrigger(RecalcTrigger,Trigger1Y)),NA())</f>
        <v>1.5219404578044269E-2</v>
      </c>
      <c r="N1496" s="144">
        <f>IFERROR(_xll.qlIndexFixing(ONIndex1M,I1496,TRUE,_xll.ohTrigger(RecalcTrigger,Trigger1M)),NA())</f>
        <v>1.4753911413869503E-2</v>
      </c>
      <c r="O1496" s="44">
        <f>IFERROR(_xll.qlIndexFixing(ONIndex3M,I1496,TRUE,_xll.ohTrigger(RecalcTrigger,Trigger3M)),NA())</f>
        <v>1.5079110402407281E-2</v>
      </c>
      <c r="P1496" s="44">
        <f>IFERROR(_xll.qlIndexFixing(ONIndex6M,I1496,TRUE,_xll.ohTrigger(RecalcTrigger,Trigger6M)),NA())</f>
        <v>1.5069122471684793E-2</v>
      </c>
      <c r="Q1496" s="145">
        <f>IFERROR(_xll.qlIndexFixing(ONIndex1Y,I1496,TRUE,_xll.ohTrigger(RecalcTrigger,Trigger1Y)),NA())</f>
        <v>1.533878866082361E-2</v>
      </c>
    </row>
    <row r="1497" spans="2:17" x14ac:dyDescent="0.2">
      <c r="B1497" s="39" t="s">
        <v>42</v>
      </c>
      <c r="D1497" s="42">
        <f>_xll.qlCalendarAdvance(Calendar,$D1496,B1497,"f",FALSE)</f>
        <v>50319</v>
      </c>
      <c r="E1497" s="139">
        <f>_xll.qlInterestRateIndexValueDate(IndexON,D1497)</f>
        <v>50319</v>
      </c>
      <c r="F1497" s="155">
        <f>IFERROR(_xll.qlIndexFixing(IndexON,D1497,TRUE,_xll.ohTrigger(RecalcTrigger,TriggerON)),NA())</f>
        <v>1.4923814326648355E-2</v>
      </c>
      <c r="H1497" s="42">
        <f>_xll.qlCalendarAdvance(Calendar,$H1496,B1497,"f",FALSE)</f>
        <v>50319</v>
      </c>
      <c r="I1497" s="139">
        <f>_xll.qlInterestRateIndexValueDate(Index1M,$H1497)</f>
        <v>50321</v>
      </c>
      <c r="J1497" s="144">
        <f>IFERROR(_xll.qlIndexFixing(Index1M,$H1497,TRUE,_xll.ohTrigger(RecalcTrigger,Trigger1M)),NA())</f>
        <v>1.4740287621465287E-2</v>
      </c>
      <c r="K1497" s="44">
        <f>IFERROR(_xll.qlIndexFixing(Index3M,H1497,TRUE,_xll.ohTrigger(RecalcTrigger,Trigger3M)),NA())</f>
        <v>1.5044040171371544E-2</v>
      </c>
      <c r="L1497" s="44">
        <f>IFERROR(_xll.qlIndexFixing(Index6M,$H1497,TRUE,_xll.ohTrigger(RecalcTrigger,Trigger6M)),NA())</f>
        <v>1.5002340563452827E-2</v>
      </c>
      <c r="M1497" s="145">
        <f>IFERROR(_xll.qlIndexFixing(Index1Y,$H1497,TRUE,_xll.ohTrigger(RecalcTrigger,Trigger1Y)),NA())</f>
        <v>1.5210148955146243E-2</v>
      </c>
      <c r="N1497" s="144">
        <f>IFERROR(_xll.qlIndexFixing(ONIndex1M,I1497,TRUE,_xll.ohTrigger(RecalcTrigger,Trigger1M)),NA())</f>
        <v>1.4745209582294194E-2</v>
      </c>
      <c r="O1497" s="44">
        <f>IFERROR(_xll.qlIndexFixing(ONIndex3M,I1497,TRUE,_xll.ohTrigger(RecalcTrigger,Trigger3M)),NA())</f>
        <v>1.5069889194929686E-2</v>
      </c>
      <c r="P1497" s="44">
        <f>IFERROR(_xll.qlIndexFixing(ONIndex6M,I1497,TRUE,_xll.ohTrigger(RecalcTrigger,Trigger6M)),NA())</f>
        <v>1.5059795051728386E-2</v>
      </c>
      <c r="Q1497" s="145">
        <f>IFERROR(_xll.qlIndexFixing(ONIndex1Y,I1497,TRUE,_xll.ohTrigger(RecalcTrigger,Trigger1Y)),NA())</f>
        <v>1.5329311510239307E-2</v>
      </c>
    </row>
    <row r="1498" spans="2:17" x14ac:dyDescent="0.2">
      <c r="B1498" s="39" t="s">
        <v>42</v>
      </c>
      <c r="D1498" s="42">
        <f>_xll.qlCalendarAdvance(Calendar,$D1497,B1498,"f",FALSE)</f>
        <v>50326</v>
      </c>
      <c r="E1498" s="139">
        <f>_xll.qlInterestRateIndexValueDate(IndexON,D1498)</f>
        <v>50326</v>
      </c>
      <c r="F1498" s="155">
        <f>IFERROR(_xll.qlIndexFixing(IndexON,D1498,TRUE,_xll.ohTrigger(RecalcTrigger,TriggerON)),NA())</f>
        <v>1.491449658015398E-2</v>
      </c>
      <c r="H1498" s="42">
        <f>_xll.qlCalendarAdvance(Calendar,$H1497,B1498,"f",FALSE)</f>
        <v>50326</v>
      </c>
      <c r="I1498" s="139">
        <f>_xll.qlInterestRateIndexValueDate(Index1M,$H1498)</f>
        <v>50328</v>
      </c>
      <c r="J1498" s="144">
        <f>IFERROR(_xll.qlIndexFixing(Index1M,$H1498,TRUE,_xll.ohTrigger(RecalcTrigger,Trigger1M)),NA())</f>
        <v>1.4731598508965771E-2</v>
      </c>
      <c r="K1498" s="44">
        <f>IFERROR(_xll.qlIndexFixing(Index3M,H1498,TRUE,_xll.ohTrigger(RecalcTrigger,Trigger3M)),NA())</f>
        <v>1.5034857672366899E-2</v>
      </c>
      <c r="L1498" s="44">
        <f>IFERROR(_xll.qlIndexFixing(Index6M,$H1498,TRUE,_xll.ohTrigger(RecalcTrigger,Trigger6M)),NA())</f>
        <v>1.499313224390947E-2</v>
      </c>
      <c r="M1498" s="145">
        <f>IFERROR(_xll.qlIndexFixing(Index1Y,$H1498,TRUE,_xll.ohTrigger(RecalcTrigger,Trigger1Y)),NA())</f>
        <v>1.5200909460900604E-2</v>
      </c>
      <c r="N1498" s="144">
        <f>IFERROR(_xll.qlIndexFixing(ONIndex1M,I1498,TRUE,_xll.ohTrigger(RecalcTrigger,Trigger1M)),NA())</f>
        <v>1.4736516511231201E-2</v>
      </c>
      <c r="O1498" s="44">
        <f>IFERROR(_xll.qlIndexFixing(ONIndex3M,I1498,TRUE,_xll.ohTrigger(RecalcTrigger,Trigger3M)),NA())</f>
        <v>1.5060677828939717E-2</v>
      </c>
      <c r="P1498" s="44">
        <f>IFERROR(_xll.qlIndexFixing(ONIndex6M,I1498,TRUE,_xll.ohTrigger(RecalcTrigger,Trigger6M)),NA())</f>
        <v>1.5050480133131927E-2</v>
      </c>
      <c r="Q1498" s="145">
        <f>IFERROR(_xll.qlIndexFixing(ONIndex1Y,I1498,TRUE,_xll.ohTrigger(RecalcTrigger,Trigger1Y)),NA())</f>
        <v>1.5319845589951697E-2</v>
      </c>
    </row>
    <row r="1499" spans="2:17" x14ac:dyDescent="0.2">
      <c r="B1499" s="39" t="s">
        <v>42</v>
      </c>
      <c r="D1499" s="42">
        <f>_xll.qlCalendarAdvance(Calendar,$D1498,B1499,"f",FALSE)</f>
        <v>50333</v>
      </c>
      <c r="E1499" s="139">
        <f>_xll.qlInterestRateIndexValueDate(IndexON,D1499)</f>
        <v>50333</v>
      </c>
      <c r="F1499" s="155">
        <f>IFERROR(_xll.qlIndexFixing(IndexON,D1499,TRUE,_xll.ohTrigger(RecalcTrigger,TriggerON)),NA())</f>
        <v>1.4905187201286196E-2</v>
      </c>
      <c r="H1499" s="42">
        <f>_xll.qlCalendarAdvance(Calendar,$H1498,B1499,"f",FALSE)</f>
        <v>50333</v>
      </c>
      <c r="I1499" s="139">
        <f>_xll.qlInterestRateIndexValueDate(Index1M,$H1499)</f>
        <v>50335</v>
      </c>
      <c r="J1499" s="144">
        <f>IFERROR(_xll.qlIndexFixing(Index1M,$H1499,TRUE,_xll.ohTrigger(RecalcTrigger,Trigger1M)),NA())</f>
        <v>1.4722918677424757E-2</v>
      </c>
      <c r="K1499" s="44">
        <f>IFERROR(_xll.qlIndexFixing(Index3M,H1499,TRUE,_xll.ohTrigger(RecalcTrigger,Trigger3M)),NA())</f>
        <v>1.5025686401624052E-2</v>
      </c>
      <c r="L1499" s="44">
        <f>IFERROR(_xll.qlIndexFixing(Index6M,$H1499,TRUE,_xll.ohTrigger(RecalcTrigger,Trigger6M)),NA())</f>
        <v>1.4983939119259368E-2</v>
      </c>
      <c r="M1499" s="145">
        <f>IFERROR(_xll.qlIndexFixing(Index1Y,$H1499,TRUE,_xll.ohTrigger(RecalcTrigger,Trigger1Y)),NA())</f>
        <v>1.519168627734453E-2</v>
      </c>
      <c r="N1499" s="144">
        <f>IFERROR(_xll.qlIndexFixing(ONIndex1M,I1499,TRUE,_xll.ohTrigger(RecalcTrigger,Trigger1M)),NA())</f>
        <v>1.4727832390928342E-2</v>
      </c>
      <c r="O1499" s="44">
        <f>IFERROR(_xll.qlIndexFixing(ONIndex3M,I1499,TRUE,_xll.ohTrigger(RecalcTrigger,Trigger3M)),NA())</f>
        <v>1.5051476495564486E-2</v>
      </c>
      <c r="P1499" s="44">
        <f>IFERROR(_xll.qlIndexFixing(ONIndex6M,I1499,TRUE,_xll.ohTrigger(RecalcTrigger,Trigger6M)),NA())</f>
        <v>1.5041177905983361E-2</v>
      </c>
      <c r="Q1499" s="145">
        <f>IFERROR(_xll.qlIndexFixing(ONIndex1Y,I1499,TRUE,_xll.ohTrigger(RecalcTrigger,Trigger1Y)),NA())</f>
        <v>1.5310391079976782E-2</v>
      </c>
    </row>
    <row r="1500" spans="2:17" x14ac:dyDescent="0.2">
      <c r="B1500" s="39" t="s">
        <v>42</v>
      </c>
      <c r="D1500" s="42">
        <f>_xll.qlCalendarAdvance(Calendar,$D1499,B1500,"f",FALSE)</f>
        <v>50340</v>
      </c>
      <c r="E1500" s="139">
        <f>_xll.qlInterestRateIndexValueDate(IndexON,D1500)</f>
        <v>50340</v>
      </c>
      <c r="F1500" s="155">
        <f>IFERROR(_xll.qlIndexFixing(IndexON,D1500,TRUE,_xll.ohTrigger(RecalcTrigger,TriggerON)),NA())</f>
        <v>1.4895886385488666E-2</v>
      </c>
      <c r="H1500" s="42">
        <f>_xll.qlCalendarAdvance(Calendar,$H1499,B1500,"f",FALSE)</f>
        <v>50340</v>
      </c>
      <c r="I1500" s="139">
        <f>_xll.qlInterestRateIndexValueDate(Index1M,$H1500)</f>
        <v>50342</v>
      </c>
      <c r="J1500" s="144">
        <f>IFERROR(_xll.qlIndexFixing(Index1M,$H1500,TRUE,_xll.ohTrigger(RecalcTrigger,Trigger1M)),NA())</f>
        <v>1.4714248317045098E-2</v>
      </c>
      <c r="K1500" s="44">
        <f>IFERROR(_xll.qlIndexFixing(Index3M,H1500,TRUE,_xll.ohTrigger(RecalcTrigger,Trigger3M)),NA())</f>
        <v>1.5016526550747995E-2</v>
      </c>
      <c r="L1500" s="44">
        <f>IFERROR(_xll.qlIndexFixing(Index6M,$H1500,TRUE,_xll.ohTrigger(RecalcTrigger,Trigger6M)),NA())</f>
        <v>1.4974761380728018E-2</v>
      </c>
      <c r="M1500" s="145">
        <f>IFERROR(_xll.qlIndexFixing(Index1Y,$H1500,TRUE,_xll.ohTrigger(RecalcTrigger,Trigger1Y)),NA())</f>
        <v>1.5182479586508195E-2</v>
      </c>
      <c r="N1500" s="144">
        <f>IFERROR(_xll.qlIndexFixing(ONIndex1M,I1500,TRUE,_xll.ohTrigger(RecalcTrigger,Trigger1M)),NA())</f>
        <v>1.4719157411153816E-2</v>
      </c>
      <c r="O1500" s="44">
        <f>IFERROR(_xll.qlIndexFixing(ONIndex3M,I1500,TRUE,_xll.ohTrigger(RecalcTrigger,Trigger3M)),NA())</f>
        <v>1.5042285385611365E-2</v>
      </c>
      <c r="P1500" s="44">
        <f>IFERROR(_xll.qlIndexFixing(ONIndex6M,I1500,TRUE,_xll.ohTrigger(RecalcTrigger,Trigger6M)),NA())</f>
        <v>1.5031888560130824E-2</v>
      </c>
      <c r="Q1500" s="145">
        <f>IFERROR(_xll.qlIndexFixing(ONIndex1Y,I1500,TRUE,_xll.ohTrigger(RecalcTrigger,Trigger1Y)),NA())</f>
        <v>1.5300948159930883E-2</v>
      </c>
    </row>
    <row r="1501" spans="2:17" x14ac:dyDescent="0.2">
      <c r="B1501" s="39" t="s">
        <v>42</v>
      </c>
      <c r="D1501" s="42">
        <f>_xll.qlCalendarAdvance(Calendar,$D1500,B1501,"f",FALSE)</f>
        <v>50347</v>
      </c>
      <c r="E1501" s="139">
        <f>_xll.qlInterestRateIndexValueDate(IndexON,D1501)</f>
        <v>50347</v>
      </c>
      <c r="F1501" s="155">
        <f>IFERROR(_xll.qlIndexFixing(IndexON,D1501,TRUE,_xll.ohTrigger(RecalcTrigger,TriggerON)),NA())</f>
        <v>1.4886594328284986E-2</v>
      </c>
      <c r="H1501" s="42">
        <f>_xll.qlCalendarAdvance(Calendar,$H1500,B1501,"f",FALSE)</f>
        <v>50347</v>
      </c>
      <c r="I1501" s="139">
        <f>_xll.qlInterestRateIndexValueDate(Index1M,$H1501)</f>
        <v>50349</v>
      </c>
      <c r="J1501" s="144">
        <f>IFERROR(_xll.qlIndexFixing(Index1M,$H1501,TRUE,_xll.ohTrigger(RecalcTrigger,Trigger1M)),NA())</f>
        <v>1.4705587618032145E-2</v>
      </c>
      <c r="K1501" s="44">
        <f>IFERROR(_xll.qlIndexFixing(Index3M,H1501,TRUE,_xll.ohTrigger(RecalcTrigger,Trigger3M)),NA())</f>
        <v>1.5007378311343723E-2</v>
      </c>
      <c r="L1501" s="44">
        <f>IFERROR(_xll.qlIndexFixing(Index6M,$H1501,TRUE,_xll.ohTrigger(RecalcTrigger,Trigger6M)),NA())</f>
        <v>1.496593797949353E-2</v>
      </c>
      <c r="M1501" s="145">
        <f>IFERROR(_xll.qlIndexFixing(Index1Y,$H1501,TRUE,_xll.ohTrigger(RecalcTrigger,Trigger1Y)),NA())</f>
        <v>1.5173289570416732E-2</v>
      </c>
      <c r="N1501" s="144">
        <f>IFERROR(_xll.qlIndexFixing(ONIndex1M,I1501,TRUE,_xll.ohTrigger(RecalcTrigger,Trigger1M)),NA())</f>
        <v>1.4710491761915634E-2</v>
      </c>
      <c r="O1501" s="44">
        <f>IFERROR(_xll.qlIndexFixing(ONIndex3M,I1501,TRUE,_xll.ohTrigger(RecalcTrigger,Trigger3M)),NA())</f>
        <v>1.503310469012753E-2</v>
      </c>
      <c r="P1501" s="44">
        <f>IFERROR(_xll.qlIndexFixing(ONIndex6M,I1501,TRUE,_xll.ohTrigger(RecalcTrigger,Trigger6M)),NA())</f>
        <v>1.5022612285742198E-2</v>
      </c>
      <c r="Q1501" s="145">
        <f>IFERROR(_xll.qlIndexFixing(ONIndex1Y,I1501,TRUE,_xll.ohTrigger(RecalcTrigger,Trigger1Y)),NA())</f>
        <v>1.5291517009510258E-2</v>
      </c>
    </row>
    <row r="1502" spans="2:17" x14ac:dyDescent="0.2">
      <c r="B1502" s="39" t="s">
        <v>42</v>
      </c>
      <c r="D1502" s="42">
        <f>_xll.qlCalendarAdvance(Calendar,$D1501,B1502,"f",FALSE)</f>
        <v>50354</v>
      </c>
      <c r="E1502" s="139">
        <f>_xll.qlInterestRateIndexValueDate(IndexON,D1502)</f>
        <v>50354</v>
      </c>
      <c r="F1502" s="155">
        <f>IFERROR(_xll.qlIndexFixing(IndexON,D1502,TRUE,_xll.ohTrigger(RecalcTrigger,TriggerON)),NA())</f>
        <v>1.4877311225198753E-2</v>
      </c>
      <c r="H1502" s="42">
        <f>_xll.qlCalendarAdvance(Calendar,$H1501,B1502,"f",FALSE)</f>
        <v>50354</v>
      </c>
      <c r="I1502" s="139">
        <f>_xll.qlInterestRateIndexValueDate(Index1M,$H1502)</f>
        <v>50356</v>
      </c>
      <c r="J1502" s="144">
        <f>IFERROR(_xll.qlIndexFixing(Index1M,$H1502,TRUE,_xll.ohTrigger(RecalcTrigger,Trigger1M)),NA())</f>
        <v>1.4696936770581259E-2</v>
      </c>
      <c r="K1502" s="44">
        <f>IFERROR(_xll.qlIndexFixing(Index3M,H1502,TRUE,_xll.ohTrigger(RecalcTrigger,Trigger3M)),NA())</f>
        <v>1.4998241875011016E-2</v>
      </c>
      <c r="L1502" s="44">
        <f>IFERROR(_xll.qlIndexFixing(Index6M,$H1502,TRUE,_xll.ohTrigger(RecalcTrigger,Trigger6M)),NA())</f>
        <v>1.4956790773867655E-2</v>
      </c>
      <c r="M1502" s="145">
        <f>IFERROR(_xll.qlIndexFixing(Index1Y,$H1502,TRUE,_xll.ohTrigger(RecalcTrigger,Trigger1Y)),NA())</f>
        <v>1.5164116411088488E-2</v>
      </c>
      <c r="N1502" s="144">
        <f>IFERROR(_xll.qlIndexFixing(ONIndex1M,I1502,TRUE,_xll.ohTrigger(RecalcTrigger,Trigger1M)),NA())</f>
        <v>1.4701835633221805E-2</v>
      </c>
      <c r="O1502" s="44">
        <f>IFERROR(_xll.qlIndexFixing(ONIndex3M,I1502,TRUE,_xll.ohTrigger(RecalcTrigger,Trigger3M)),NA())</f>
        <v>1.5023934600000288E-2</v>
      </c>
      <c r="P1502" s="44">
        <f>IFERROR(_xll.qlIndexFixing(ONIndex6M,I1502,TRUE,_xll.ohTrigger(RecalcTrigger,Trigger6M)),NA())</f>
        <v>1.5013349272665621E-2</v>
      </c>
      <c r="Q1502" s="145">
        <f>IFERROR(_xll.qlIndexFixing(ONIndex1Y,I1502,TRUE,_xll.ohTrigger(RecalcTrigger,Trigger1Y)),NA())</f>
        <v>1.5282097808411166E-2</v>
      </c>
    </row>
    <row r="1503" spans="2:17" x14ac:dyDescent="0.2">
      <c r="B1503" s="39" t="s">
        <v>42</v>
      </c>
      <c r="D1503" s="42">
        <f>_xll.qlCalendarAdvance(Calendar,$D1502,B1503,"f",FALSE)</f>
        <v>50361</v>
      </c>
      <c r="E1503" s="139">
        <f>_xll.qlInterestRateIndexValueDate(IndexON,D1503)</f>
        <v>50361</v>
      </c>
      <c r="F1503" s="155">
        <f>IFERROR(_xll.qlIndexFixing(IndexON,D1503,TRUE,_xll.ohTrigger(RecalcTrigger,TriggerON)),NA())</f>
        <v>1.4868037271513757E-2</v>
      </c>
      <c r="H1503" s="42">
        <f>_xll.qlCalendarAdvance(Calendar,$H1502,B1503,"f",FALSE)</f>
        <v>50361</v>
      </c>
      <c r="I1503" s="139">
        <f>_xll.qlInterestRateIndexValueDate(Index1M,$H1503)</f>
        <v>50363</v>
      </c>
      <c r="J1503" s="144">
        <f>IFERROR(_xll.qlIndexFixing(Index1M,$H1503,TRUE,_xll.ohTrigger(RecalcTrigger,Trigger1M)),NA())</f>
        <v>1.4688295964902787E-2</v>
      </c>
      <c r="K1503" s="44">
        <f>IFERROR(_xll.qlIndexFixing(Index3M,H1503,TRUE,_xll.ohTrigger(RecalcTrigger,Trigger3M)),NA())</f>
        <v>1.4989117433353126E-2</v>
      </c>
      <c r="L1503" s="44">
        <f>IFERROR(_xll.qlIndexFixing(Index6M,$H1503,TRUE,_xll.ohTrigger(RecalcTrigger,Trigger6M)),NA())</f>
        <v>1.494765951347277E-2</v>
      </c>
      <c r="M1503" s="145">
        <f>IFERROR(_xll.qlIndexFixing(Index1Y,$H1503,TRUE,_xll.ohTrigger(RecalcTrigger,Trigger1Y)),NA())</f>
        <v>1.5154960290536769E-2</v>
      </c>
      <c r="N1503" s="144">
        <f>IFERROR(_xll.qlIndexFixing(ONIndex1M,I1503,TRUE,_xll.ohTrigger(RecalcTrigger,Trigger1M)),NA())</f>
        <v>1.4693189215080338E-2</v>
      </c>
      <c r="O1503" s="44">
        <f>IFERROR(_xll.qlIndexFixing(ONIndex3M,I1503,TRUE,_xll.ohTrigger(RecalcTrigger,Trigger3M)),NA())</f>
        <v>1.5014775306196881E-2</v>
      </c>
      <c r="P1503" s="44">
        <f>IFERROR(_xll.qlIndexFixing(ONIndex6M,I1503,TRUE,_xll.ohTrigger(RecalcTrigger,Trigger6M)),NA())</f>
        <v>1.5004099710989038E-2</v>
      </c>
      <c r="Q1503" s="145">
        <f>IFERROR(_xll.qlIndexFixing(ONIndex1Y,I1503,TRUE,_xll.ohTrigger(RecalcTrigger,Trigger1Y)),NA())</f>
        <v>1.5272690736489736E-2</v>
      </c>
    </row>
    <row r="1504" spans="2:17" x14ac:dyDescent="0.2">
      <c r="B1504" s="39" t="s">
        <v>42</v>
      </c>
      <c r="D1504" s="42">
        <f>_xll.qlCalendarAdvance(Calendar,$D1503,B1504,"f",FALSE)</f>
        <v>50368</v>
      </c>
      <c r="E1504" s="139">
        <f>_xll.qlInterestRateIndexValueDate(IndexON,D1504)</f>
        <v>50368</v>
      </c>
      <c r="F1504" s="155">
        <f>IFERROR(_xll.qlIndexFixing(IndexON,D1504,TRUE,_xll.ohTrigger(RecalcTrigger,TriggerON)),NA())</f>
        <v>1.4858772662993402E-2</v>
      </c>
      <c r="H1504" s="42">
        <f>_xll.qlCalendarAdvance(Calendar,$H1503,B1504,"f",FALSE)</f>
        <v>50368</v>
      </c>
      <c r="I1504" s="139">
        <f>_xll.qlInterestRateIndexValueDate(Index1M,$H1504)</f>
        <v>50370</v>
      </c>
      <c r="J1504" s="144">
        <f>IFERROR(_xll.qlIndexFixing(Index1M,$H1504,TRUE,_xll.ohTrigger(RecalcTrigger,Trigger1M)),NA())</f>
        <v>1.4679665391189589E-2</v>
      </c>
      <c r="K1504" s="44">
        <f>IFERROR(_xll.qlIndexFixing(Index3M,H1504,TRUE,_xll.ohTrigger(RecalcTrigger,Trigger3M)),NA())</f>
        <v>1.4980005177967229E-2</v>
      </c>
      <c r="L1504" s="44">
        <f>IFERROR(_xll.qlIndexFixing(Index6M,$H1504,TRUE,_xll.ohTrigger(RecalcTrigger,Trigger6M)),NA())</f>
        <v>1.4938544389515928E-2</v>
      </c>
      <c r="M1504" s="145">
        <f>IFERROR(_xll.qlIndexFixing(Index1Y,$H1504,TRUE,_xll.ohTrigger(RecalcTrigger,Trigger1Y)),NA())</f>
        <v>1.5145821390768754E-2</v>
      </c>
      <c r="N1504" s="144">
        <f>IFERROR(_xll.qlIndexFixing(ONIndex1M,I1504,TRUE,_xll.ohTrigger(RecalcTrigger,Trigger1M)),NA())</f>
        <v>1.4684552697499242E-2</v>
      </c>
      <c r="O1504" s="44">
        <f>IFERROR(_xll.qlIndexFixing(ONIndex3M,I1504,TRUE,_xll.ohTrigger(RecalcTrigger,Trigger3M)),NA())</f>
        <v>1.5005626999764488E-2</v>
      </c>
      <c r="P1504" s="44">
        <f>IFERROR(_xll.qlIndexFixing(ONIndex6M,I1504,TRUE,_xll.ohTrigger(RecalcTrigger,Trigger6M)),NA())</f>
        <v>1.4994863790720458E-2</v>
      </c>
      <c r="Q1504" s="145">
        <f>IFERROR(_xll.qlIndexFixing(ONIndex1Y,I1504,TRUE,_xll.ohTrigger(RecalcTrigger,Trigger1Y)),NA())</f>
        <v>1.5263295973282354E-2</v>
      </c>
    </row>
    <row r="1505" spans="2:17" x14ac:dyDescent="0.2">
      <c r="B1505" s="39" t="s">
        <v>42</v>
      </c>
      <c r="D1505" s="42">
        <f>_xll.qlCalendarAdvance(Calendar,$D1504,B1505,"f",FALSE)</f>
        <v>50375</v>
      </c>
      <c r="E1505" s="139">
        <f>_xll.qlInterestRateIndexValueDate(IndexON,D1505)</f>
        <v>50375</v>
      </c>
      <c r="F1505" s="155">
        <f>IFERROR(_xll.qlIndexFixing(IndexON,D1505,TRUE,_xll.ohTrigger(RecalcTrigger,TriggerON)),NA())</f>
        <v>1.4849517595001416E-2</v>
      </c>
      <c r="H1505" s="42">
        <f>_xll.qlCalendarAdvance(Calendar,$H1504,B1505,"f",FALSE)</f>
        <v>50375</v>
      </c>
      <c r="I1505" s="139">
        <f>_xll.qlInterestRateIndexValueDate(Index1M,$H1505)</f>
        <v>50377</v>
      </c>
      <c r="J1505" s="144">
        <f>IFERROR(_xll.qlIndexFixing(Index1M,$H1505,TRUE,_xll.ohTrigger(RecalcTrigger,Trigger1M)),NA())</f>
        <v>1.4671045239649516E-2</v>
      </c>
      <c r="K1505" s="44">
        <f>IFERROR(_xll.qlIndexFixing(Index3M,H1505,TRUE,_xll.ohTrigger(RecalcTrigger,Trigger3M)),NA())</f>
        <v>1.4971578766648896E-2</v>
      </c>
      <c r="L1505" s="44">
        <f>IFERROR(_xll.qlIndexFixing(Index6M,$H1505,TRUE,_xll.ohTrigger(RecalcTrigger,Trigger6M)),NA())</f>
        <v>1.4929110172555216E-2</v>
      </c>
      <c r="M1505" s="145">
        <f>IFERROR(_xll.qlIndexFixing(Index1Y,$H1505,TRUE,_xll.ohTrigger(RecalcTrigger,Trigger1Y)),NA())</f>
        <v>1.5136699893785707E-2</v>
      </c>
      <c r="N1505" s="144">
        <f>IFERROR(_xll.qlIndexFixing(ONIndex1M,I1505,TRUE,_xll.ohTrigger(RecalcTrigger,Trigger1M)),NA())</f>
        <v>1.4675926270406592E-2</v>
      </c>
      <c r="O1505" s="44">
        <f>IFERROR(_xll.qlIndexFixing(ONIndex3M,I1505,TRUE,_xll.ohTrigger(RecalcTrigger,Trigger3M)),NA())</f>
        <v>1.4996489871510477E-2</v>
      </c>
      <c r="P1505" s="44">
        <f>IFERROR(_xll.qlIndexFixing(ONIndex6M,I1505,TRUE,_xll.ohTrigger(RecalcTrigger,Trigger6M)),NA())</f>
        <v>1.4985641701947827E-2</v>
      </c>
      <c r="Q1505" s="145">
        <f>IFERROR(_xll.qlIndexFixing(ONIndex1Y,I1505,TRUE,_xll.ohTrigger(RecalcTrigger,Trigger1Y)),NA())</f>
        <v>1.525391369864515E-2</v>
      </c>
    </row>
    <row r="1506" spans="2:17" x14ac:dyDescent="0.2">
      <c r="B1506" s="39" t="s">
        <v>42</v>
      </c>
      <c r="D1506" s="42">
        <f>_xll.qlCalendarAdvance(Calendar,$D1505,B1506,"f",FALSE)</f>
        <v>50382</v>
      </c>
      <c r="E1506" s="139">
        <f>_xll.qlInterestRateIndexValueDate(IndexON,D1506)</f>
        <v>50382</v>
      </c>
      <c r="F1506" s="155">
        <f>IFERROR(_xll.qlIndexFixing(IndexON,D1506,TRUE,_xll.ohTrigger(RecalcTrigger,TriggerON)),NA())</f>
        <v>1.4840272262981458E-2</v>
      </c>
      <c r="H1506" s="42">
        <f>_xll.qlCalendarAdvance(Calendar,$H1505,B1506,"f",FALSE)</f>
        <v>50382</v>
      </c>
      <c r="I1506" s="139">
        <f>_xll.qlInterestRateIndexValueDate(Index1M,$H1506)</f>
        <v>50384</v>
      </c>
      <c r="J1506" s="144">
        <f>IFERROR(_xll.qlIndexFixing(Index1M,$H1506,TRUE,_xll.ohTrigger(RecalcTrigger,Trigger1M)),NA())</f>
        <v>1.4662435700477927E-2</v>
      </c>
      <c r="K1506" s="44">
        <f>IFERROR(_xll.qlIndexFixing(Index3M,H1506,TRUE,_xll.ohTrigger(RecalcTrigger,Trigger3M)),NA())</f>
        <v>1.4962490346234425E-2</v>
      </c>
      <c r="L1506" s="44">
        <f>IFERROR(_xll.qlIndexFixing(Index6M,$H1506,TRUE,_xll.ohTrigger(RecalcTrigger,Trigger6M)),NA())</f>
        <v>1.4920028766314581E-2</v>
      </c>
      <c r="M1506" s="145">
        <f>IFERROR(_xll.qlIndexFixing(Index1Y,$H1506,TRUE,_xll.ohTrigger(RecalcTrigger,Trigger1Y)),NA())</f>
        <v>1.5127595981583631E-2</v>
      </c>
      <c r="N1506" s="144">
        <f>IFERROR(_xll.qlIndexFixing(ONIndex1M,I1506,TRUE,_xll.ohTrigger(RecalcTrigger,Trigger1M)),NA())</f>
        <v>1.4667310123810395E-2</v>
      </c>
      <c r="O1506" s="44">
        <f>IFERROR(_xll.qlIndexFixing(ONIndex3M,I1506,TRUE,_xll.ohTrigger(RecalcTrigger,Trigger3M)),NA())</f>
        <v>1.4987364112482027E-2</v>
      </c>
      <c r="P1506" s="44">
        <f>IFERROR(_xll.qlIndexFixing(ONIndex6M,I1506,TRUE,_xll.ohTrigger(RecalcTrigger,Trigger6M)),NA())</f>
        <v>1.4976433634439346E-2</v>
      </c>
      <c r="Q1506" s="145">
        <f>IFERROR(_xll.qlIndexFixing(ONIndex1Y,I1506,TRUE,_xll.ohTrigger(RecalcTrigger,Trigger1Y)),NA())</f>
        <v>1.5244544092354317E-2</v>
      </c>
    </row>
    <row r="1507" spans="2:17" x14ac:dyDescent="0.2">
      <c r="B1507" s="39" t="s">
        <v>42</v>
      </c>
      <c r="D1507" s="42">
        <f>_xll.qlCalendarAdvance(Calendar,$D1506,B1507,"f",FALSE)</f>
        <v>50389</v>
      </c>
      <c r="E1507" s="139">
        <f>_xll.qlInterestRateIndexValueDate(IndexON,D1507)</f>
        <v>50389</v>
      </c>
      <c r="F1507" s="155">
        <f>IFERROR(_xll.qlIndexFixing(IndexON,D1507,TRUE,_xll.ohTrigger(RecalcTrigger,TriggerON)),NA())</f>
        <v>1.4831036862377189E-2</v>
      </c>
      <c r="H1507" s="42">
        <f>_xll.qlCalendarAdvance(Calendar,$H1506,B1507,"f",FALSE)</f>
        <v>50389</v>
      </c>
      <c r="I1507" s="139">
        <f>_xll.qlInterestRateIndexValueDate(Index1M,$H1507)</f>
        <v>50391</v>
      </c>
      <c r="J1507" s="144">
        <f>IFERROR(_xll.qlIndexFixing(Index1M,$H1507,TRUE,_xll.ohTrigger(RecalcTrigger,Trigger1M)),NA())</f>
        <v>1.4653836963875178E-2</v>
      </c>
      <c r="K1507" s="44">
        <f>IFERROR(_xll.qlIndexFixing(Index3M,H1507,TRUE,_xll.ohTrigger(RecalcTrigger,Trigger3M)),NA())</f>
        <v>1.4953414657992603E-2</v>
      </c>
      <c r="L1507" s="44">
        <f>IFERROR(_xll.qlIndexFixing(Index6M,$H1507,TRUE,_xll.ohTrigger(RecalcTrigger,Trigger6M)),NA())</f>
        <v>1.4910964084689487E-2</v>
      </c>
      <c r="M1507" s="145">
        <f>IFERROR(_xll.qlIndexFixing(Index1Y,$H1507,TRUE,_xll.ohTrigger(RecalcTrigger,Trigger1Y)),NA())</f>
        <v>1.5118509836152186E-2</v>
      </c>
      <c r="N1507" s="144">
        <f>IFERROR(_xll.qlIndexFixing(ONIndex1M,I1507,TRUE,_xll.ohTrigger(RecalcTrigger,Trigger1M)),NA())</f>
        <v>1.4658704447638726E-2</v>
      </c>
      <c r="O1507" s="44">
        <f>IFERROR(_xll.qlIndexFixing(ONIndex3M,I1507,TRUE,_xll.ohTrigger(RecalcTrigger,Trigger3M)),NA())</f>
        <v>1.4978249913726316E-2</v>
      </c>
      <c r="P1507" s="44">
        <f>IFERROR(_xll.qlIndexFixing(ONIndex6M,I1507,TRUE,_xll.ohTrigger(RecalcTrigger,Trigger6M)),NA())</f>
        <v>1.4967239778362895E-2</v>
      </c>
      <c r="Q1507" s="145">
        <f>IFERROR(_xll.qlIndexFixing(ONIndex1Y,I1507,TRUE,_xll.ohTrigger(RecalcTrigger,Trigger1Y)),NA())</f>
        <v>1.5235187333866307E-2</v>
      </c>
    </row>
    <row r="1508" spans="2:17" x14ac:dyDescent="0.2">
      <c r="B1508" s="39" t="s">
        <v>42</v>
      </c>
      <c r="D1508" s="42">
        <f>_xll.qlCalendarAdvance(Calendar,$D1507,B1508,"f",FALSE)</f>
        <v>50396</v>
      </c>
      <c r="E1508" s="139">
        <f>_xll.qlInterestRateIndexValueDate(IndexON,D1508)</f>
        <v>50396</v>
      </c>
      <c r="F1508" s="155">
        <f>IFERROR(_xll.qlIndexFixing(IndexON,D1508,TRUE,_xll.ohTrigger(RecalcTrigger,TriggerON)),NA())</f>
        <v>1.4821811588792144E-2</v>
      </c>
      <c r="H1508" s="42">
        <f>_xll.qlCalendarAdvance(Calendar,$H1507,B1508,"f",FALSE)</f>
        <v>50396</v>
      </c>
      <c r="I1508" s="139">
        <f>_xll.qlInterestRateIndexValueDate(Index1M,$H1508)</f>
        <v>50398</v>
      </c>
      <c r="J1508" s="144">
        <f>IFERROR(_xll.qlIndexFixing(Index1M,$H1508,TRUE,_xll.ohTrigger(RecalcTrigger,Trigger1M)),NA())</f>
        <v>1.4645249220039125E-2</v>
      </c>
      <c r="K1508" s="44">
        <f>IFERROR(_xll.qlIndexFixing(Index3M,H1508,TRUE,_xll.ohTrigger(RecalcTrigger,Trigger3M)),NA())</f>
        <v>1.494435189350618E-2</v>
      </c>
      <c r="L1508" s="44">
        <f>IFERROR(_xll.qlIndexFixing(Index6M,$H1508,TRUE,_xll.ohTrigger(RecalcTrigger,Trigger6M)),NA())</f>
        <v>1.4901916318880392E-2</v>
      </c>
      <c r="M1508" s="145">
        <f>IFERROR(_xll.qlIndexFixing(Index1Y,$H1508,TRUE,_xll.ohTrigger(RecalcTrigger,Trigger1Y)),NA())</f>
        <v>1.5109441639475772E-2</v>
      </c>
      <c r="N1508" s="144">
        <f>IFERROR(_xll.qlIndexFixing(ONIndex1M,I1508,TRUE,_xll.ohTrigger(RecalcTrigger,Trigger1M)),NA())</f>
        <v>1.4648882453860423E-2</v>
      </c>
      <c r="O1508" s="44">
        <f>IFERROR(_xll.qlIndexFixing(ONIndex3M,I1508,TRUE,_xll.ohTrigger(RecalcTrigger,Trigger3M)),NA())</f>
        <v>1.4967848086726576E-2</v>
      </c>
      <c r="P1508" s="44">
        <f>IFERROR(_xll.qlIndexFixing(ONIndex6M,I1508,TRUE,_xll.ohTrigger(RecalcTrigger,Trigger6M)),NA())</f>
        <v>1.4956750159749177E-2</v>
      </c>
      <c r="Q1508" s="145">
        <f>IFERROR(_xll.qlIndexFixing(ONIndex1Y,I1508,TRUE,_xll.ohTrigger(RecalcTrigger,Trigger1Y)),NA())</f>
        <v>1.5224509858482449E-2</v>
      </c>
    </row>
    <row r="1509" spans="2:17" x14ac:dyDescent="0.2">
      <c r="B1509" s="39" t="s">
        <v>42</v>
      </c>
      <c r="D1509" s="42">
        <f>_xll.qlCalendarAdvance(Calendar,$D1508,B1509,"f",FALSE)</f>
        <v>50403</v>
      </c>
      <c r="E1509" s="139">
        <f>_xll.qlInterestRateIndexValueDate(IndexON,D1509)</f>
        <v>50403</v>
      </c>
      <c r="F1509" s="155">
        <f>IFERROR(_xll.qlIndexFixing(IndexON,D1509,TRUE,_xll.ohTrigger(RecalcTrigger,TriggerON)),NA())</f>
        <v>1.4812596637669984E-2</v>
      </c>
      <c r="H1509" s="42">
        <f>_xll.qlCalendarAdvance(Calendar,$H1508,B1509,"f",FALSE)</f>
        <v>50403</v>
      </c>
      <c r="I1509" s="139">
        <f>_xll.qlInterestRateIndexValueDate(Index1M,$H1509)</f>
        <v>50405</v>
      </c>
      <c r="J1509" s="144">
        <f>IFERROR(_xll.qlIndexFixing(Index1M,$H1509,TRUE,_xll.ohTrigger(RecalcTrigger,Trigger1M)),NA())</f>
        <v>1.4637615345565793E-2</v>
      </c>
      <c r="K1509" s="44">
        <f>IFERROR(_xll.qlIndexFixing(Index3M,H1509,TRUE,_xll.ohTrigger(RecalcTrigger,Trigger3M)),NA())</f>
        <v>1.4935302244350801E-2</v>
      </c>
      <c r="L1509" s="44">
        <f>IFERROR(_xll.qlIndexFixing(Index6M,$H1509,TRUE,_xll.ohTrigger(RecalcTrigger,Trigger6M)),NA())</f>
        <v>1.4893217508346396E-2</v>
      </c>
      <c r="M1509" s="145">
        <f>IFERROR(_xll.qlIndexFixing(Index1Y,$H1509,TRUE,_xll.ohTrigger(RecalcTrigger,Trigger1Y)),NA())</f>
        <v>1.5100391573532875E-2</v>
      </c>
      <c r="N1509" s="144">
        <f>IFERROR(_xll.qlIndexFixing(ONIndex1M,I1509,TRUE,_xll.ohTrigger(RecalcTrigger,Trigger1M)),NA())</f>
        <v>1.4640299854269401E-2</v>
      </c>
      <c r="O1509" s="44">
        <f>IFERROR(_xll.qlIndexFixing(ONIndex3M,I1509,TRUE,_xll.ohTrigger(RecalcTrigger,Trigger3M)),NA())</f>
        <v>1.4958759302841074E-2</v>
      </c>
      <c r="P1509" s="44">
        <f>IFERROR(_xll.qlIndexFixing(ONIndex6M,I1509,TRUE,_xll.ohTrigger(RecalcTrigger,Trigger6M)),NA())</f>
        <v>1.4947587396560991E-2</v>
      </c>
      <c r="Q1509" s="145">
        <f>IFERROR(_xll.qlIndexFixing(ONIndex1Y,I1509,TRUE,_xll.ohTrigger(RecalcTrigger,Trigger1Y)),NA())</f>
        <v>1.5215181236527542E-2</v>
      </c>
    </row>
    <row r="1510" spans="2:17" x14ac:dyDescent="0.2">
      <c r="B1510" s="39" t="s">
        <v>42</v>
      </c>
      <c r="D1510" s="42">
        <f>_xll.qlCalendarAdvance(Calendar,$D1509,B1510,"f",FALSE)</f>
        <v>50410</v>
      </c>
      <c r="E1510" s="139">
        <f>_xll.qlInterestRateIndexValueDate(IndexON,D1510)</f>
        <v>50410</v>
      </c>
      <c r="F1510" s="155">
        <f>IFERROR(_xll.qlIndexFixing(IndexON,D1510,TRUE,_xll.ohTrigger(RecalcTrigger,TriggerON)),NA())</f>
        <v>1.4803392204534305E-2</v>
      </c>
      <c r="H1510" s="42">
        <f>_xll.qlCalendarAdvance(Calendar,$H1509,B1510,"f",FALSE)</f>
        <v>50410</v>
      </c>
      <c r="I1510" s="139">
        <f>_xll.qlInterestRateIndexValueDate(Index1M,$H1510)</f>
        <v>50412</v>
      </c>
      <c r="J1510" s="144">
        <f>IFERROR(_xll.qlIndexFixing(Index1M,$H1510,TRUE,_xll.ohTrigger(RecalcTrigger,Trigger1M)),NA())</f>
        <v>1.462810747147103E-2</v>
      </c>
      <c r="K1510" s="44">
        <f>IFERROR(_xll.qlIndexFixing(Index3M,H1510,TRUE,_xll.ohTrigger(RecalcTrigger,Trigger3M)),NA())</f>
        <v>1.4926265902101221E-2</v>
      </c>
      <c r="L1510" s="44">
        <f>IFERROR(_xll.qlIndexFixing(Index6M,$H1510,TRUE,_xll.ohTrigger(RecalcTrigger,Trigger6M)),NA())</f>
        <v>1.4884203218199806E-2</v>
      </c>
      <c r="M1510" s="145">
        <f>IFERROR(_xll.qlIndexFixing(Index1Y,$H1510,TRUE,_xll.ohTrigger(RecalcTrigger,Trigger1Y)),NA())</f>
        <v>1.5091359820296508E-2</v>
      </c>
      <c r="N1510" s="144">
        <f>IFERROR(_xll.qlIndexFixing(ONIndex1M,I1510,TRUE,_xll.ohTrigger(RecalcTrigger,Trigger1M)),NA())</f>
        <v>1.4632952141910849E-2</v>
      </c>
      <c r="O1510" s="44">
        <f>IFERROR(_xll.qlIndexFixing(ONIndex3M,I1510,TRUE,_xll.ohTrigger(RecalcTrigger,Trigger3M)),NA())</f>
        <v>1.4950978587968677E-2</v>
      </c>
      <c r="P1510" s="44">
        <f>IFERROR(_xll.qlIndexFixing(ONIndex6M,I1510,TRUE,_xll.ohTrigger(RecalcTrigger,Trigger6M)),NA())</f>
        <v>1.4939745378645952E-2</v>
      </c>
      <c r="Q1510" s="145">
        <f>IFERROR(_xll.qlIndexFixing(ONIndex1Y,I1510,TRUE,_xll.ohTrigger(RecalcTrigger,Trigger1Y)),NA())</f>
        <v>1.5207195943620633E-2</v>
      </c>
    </row>
    <row r="1511" spans="2:17" x14ac:dyDescent="0.2">
      <c r="B1511" s="39" t="s">
        <v>42</v>
      </c>
      <c r="D1511" s="42">
        <f>_xll.qlCalendarAdvance(Calendar,$D1510,B1511,"f",FALSE)</f>
        <v>50417</v>
      </c>
      <c r="E1511" s="139">
        <f>_xll.qlInterestRateIndexValueDate(IndexON,D1511)</f>
        <v>50417</v>
      </c>
      <c r="F1511" s="155">
        <f>IFERROR(_xll.qlIndexFixing(IndexON,D1511,TRUE,_xll.ohTrigger(RecalcTrigger,TriggerON)),NA())</f>
        <v>1.4794198484828769E-2</v>
      </c>
      <c r="H1511" s="42">
        <f>_xll.qlCalendarAdvance(Calendar,$H1510,B1511,"f",FALSE)</f>
        <v>50417</v>
      </c>
      <c r="I1511" s="139">
        <f>_xll.qlInterestRateIndexValueDate(Index1M,$H1511)</f>
        <v>50419</v>
      </c>
      <c r="J1511" s="144">
        <f>IFERROR(_xll.qlIndexFixing(Index1M,$H1511,TRUE,_xll.ohTrigger(RecalcTrigger,Trigger1M)),NA())</f>
        <v>1.4619553847129707E-2</v>
      </c>
      <c r="K1511" s="44">
        <f>IFERROR(_xll.qlIndexFixing(Index3M,H1511,TRUE,_xll.ohTrigger(RecalcTrigger,Trigger3M)),NA())</f>
        <v>1.4917243058330421E-2</v>
      </c>
      <c r="L1511" s="44">
        <f>IFERROR(_xll.qlIndexFixing(Index6M,$H1511,TRUE,_xll.ohTrigger(RecalcTrigger,Trigger6M)),NA())</f>
        <v>1.4875206402857581E-2</v>
      </c>
      <c r="M1511" s="145">
        <f>IFERROR(_xll.qlIndexFixing(Index1Y,$H1511,TRUE,_xll.ohTrigger(RecalcTrigger,Trigger1Y)),NA())</f>
        <v>1.5082346561734206E-2</v>
      </c>
      <c r="N1511" s="144">
        <f>IFERROR(_xll.qlIndexFixing(ONIndex1M,I1511,TRUE,_xll.ohTrigger(RecalcTrigger,Trigger1M)),NA())</f>
        <v>1.4624390247517383E-2</v>
      </c>
      <c r="O1511" s="44">
        <f>IFERROR(_xll.qlIndexFixing(ONIndex3M,I1511,TRUE,_xll.ohTrigger(RecalcTrigger,Trigger3M)),NA())</f>
        <v>1.4941912539496727E-2</v>
      </c>
      <c r="P1511" s="44">
        <f>IFERROR(_xll.qlIndexFixing(ONIndex6M,I1511,TRUE,_xll.ohTrigger(RecalcTrigger,Trigger6M)),NA())</f>
        <v>1.4930610268297784E-2</v>
      </c>
      <c r="Q1511" s="145">
        <f>IFERROR(_xll.qlIndexFixing(ONIndex1Y,I1511,TRUE,_xll.ohTrigger(RecalcTrigger,Trigger1Y)),NA())</f>
        <v>1.519789237426572E-2</v>
      </c>
    </row>
    <row r="1512" spans="2:17" x14ac:dyDescent="0.2">
      <c r="B1512" s="39" t="s">
        <v>42</v>
      </c>
      <c r="D1512" s="42">
        <f>_xll.qlCalendarAdvance(Calendar,$D1511,B1512,"f",FALSE)</f>
        <v>50424</v>
      </c>
      <c r="E1512" s="139">
        <f>_xll.qlInterestRateIndexValueDate(IndexON,D1512)</f>
        <v>50424</v>
      </c>
      <c r="F1512" s="155">
        <f>IFERROR(_xll.qlIndexFixing(IndexON,D1512,TRUE,_xll.ohTrigger(RecalcTrigger,TriggerON)),NA())</f>
        <v>1.4785015673997037E-2</v>
      </c>
      <c r="H1512" s="42">
        <f>_xll.qlCalendarAdvance(Calendar,$H1511,B1512,"f",FALSE)</f>
        <v>50424</v>
      </c>
      <c r="I1512" s="139">
        <f>_xll.qlInterestRateIndexValueDate(Index1M,$H1512)</f>
        <v>50426</v>
      </c>
      <c r="J1512" s="144">
        <f>IFERROR(_xll.qlIndexFixing(Index1M,$H1512,TRUE,_xll.ohTrigger(RecalcTrigger,Trigger1M)),NA())</f>
        <v>1.4611011976346511E-2</v>
      </c>
      <c r="K1512" s="44">
        <f>IFERROR(_xll.qlIndexFixing(Index3M,H1512,TRUE,_xll.ohTrigger(RecalcTrigger,Trigger3M)),NA())</f>
        <v>1.4908233904612267E-2</v>
      </c>
      <c r="L1512" s="44">
        <f>IFERROR(_xll.qlIndexFixing(Index6M,$H1512,TRUE,_xll.ohTrigger(RecalcTrigger,Trigger6M)),NA())</f>
        <v>1.4866227253502041E-2</v>
      </c>
      <c r="M1512" s="145">
        <f>IFERROR(_xll.qlIndexFixing(Index1Y,$H1512,TRUE,_xll.ohTrigger(RecalcTrigger,Trigger1Y)),NA())</f>
        <v>1.5073351979807813E-2</v>
      </c>
      <c r="N1512" s="144">
        <f>IFERROR(_xll.qlIndexFixing(ONIndex1M,I1512,TRUE,_xll.ohTrigger(RecalcTrigger,Trigger1M)),NA())</f>
        <v>1.4615839773508554E-2</v>
      </c>
      <c r="O1512" s="44">
        <f>IFERROR(_xll.qlIndexFixing(ONIndex3M,I1512,TRUE,_xll.ohTrigger(RecalcTrigger,Trigger3M)),NA())</f>
        <v>1.4932859005893917E-2</v>
      </c>
      <c r="P1512" s="44">
        <f>IFERROR(_xll.qlIndexFixing(ONIndex6M,I1512,TRUE,_xll.ohTrigger(RecalcTrigger,Trigger6M)),NA())</f>
        <v>1.4921490319261821E-2</v>
      </c>
      <c r="Q1512" s="145">
        <f>IFERROR(_xll.qlIndexFixing(ONIndex1Y,I1512,TRUE,_xll.ohTrigger(RecalcTrigger,Trigger1Y)),NA())</f>
        <v>1.5188602551594599E-2</v>
      </c>
    </row>
    <row r="1513" spans="2:17" x14ac:dyDescent="0.2">
      <c r="B1513" s="39" t="s">
        <v>42</v>
      </c>
      <c r="D1513" s="42">
        <f>_xll.qlCalendarAdvance(Calendar,$D1512,B1513,"f",FALSE)</f>
        <v>50431</v>
      </c>
      <c r="E1513" s="139">
        <f>_xll.qlInterestRateIndexValueDate(IndexON,D1513)</f>
        <v>50431</v>
      </c>
      <c r="F1513" s="155">
        <f>IFERROR(_xll.qlIndexFixing(IndexON,D1513,TRUE,_xll.ohTrigger(RecalcTrigger,TriggerON)),NA())</f>
        <v>1.4775843967642643E-2</v>
      </c>
      <c r="H1513" s="42">
        <f>_xll.qlCalendarAdvance(Calendar,$H1512,B1513,"f",FALSE)</f>
        <v>50431</v>
      </c>
      <c r="I1513" s="139">
        <f>_xll.qlInterestRateIndexValueDate(Index1M,$H1513)</f>
        <v>50433</v>
      </c>
      <c r="J1513" s="144">
        <f>IFERROR(_xll.qlIndexFixing(Index1M,$H1513,TRUE,_xll.ohTrigger(RecalcTrigger,Trigger1M)),NA())</f>
        <v>1.4603418724538495E-2</v>
      </c>
      <c r="K1513" s="44">
        <f>IFERROR(_xll.qlIndexFixing(Index3M,H1513,TRUE,_xll.ohTrigger(RecalcTrigger,Trigger3M)),NA())</f>
        <v>1.4899238632516187E-2</v>
      </c>
      <c r="L1513" s="44">
        <f>IFERROR(_xll.qlIndexFixing(Index6M,$H1513,TRUE,_xll.ohTrigger(RecalcTrigger,Trigger6M)),NA())</f>
        <v>1.4857265961312413E-2</v>
      </c>
      <c r="M1513" s="145">
        <f>IFERROR(_xll.qlIndexFixing(Index1Y,$H1513,TRUE,_xll.ohTrigger(RecalcTrigger,Trigger1Y)),NA())</f>
        <v>1.5064376256473479E-2</v>
      </c>
      <c r="N1513" s="144">
        <f>IFERROR(_xll.qlIndexFixing(ONIndex1M,I1513,TRUE,_xll.ohTrigger(RecalcTrigger,Trigger1M)),NA())</f>
        <v>1.4607300909892373E-2</v>
      </c>
      <c r="O1513" s="44">
        <f>IFERROR(_xll.qlIndexFixing(ONIndex3M,I1513,TRUE,_xll.ohTrigger(RecalcTrigger,Trigger3M)),NA())</f>
        <v>1.4923818178367299E-2</v>
      </c>
      <c r="P1513" s="44">
        <f>IFERROR(_xll.qlIndexFixing(ONIndex6M,I1513,TRUE,_xll.ohTrigger(RecalcTrigger,Trigger6M)),NA())</f>
        <v>1.4912385721785881E-2</v>
      </c>
      <c r="Q1513" s="145">
        <f>IFERROR(_xll.qlIndexFixing(ONIndex1Y,I1513,TRUE,_xll.ohTrigger(RecalcTrigger,Trigger1Y)),NA())</f>
        <v>1.5179326655063718E-2</v>
      </c>
    </row>
    <row r="1514" spans="2:17" x14ac:dyDescent="0.2">
      <c r="B1514" s="39" t="s">
        <v>42</v>
      </c>
      <c r="D1514" s="42">
        <f>_xll.qlCalendarAdvance(Calendar,$D1513,B1514,"f",FALSE)</f>
        <v>50438</v>
      </c>
      <c r="E1514" s="139">
        <f>_xll.qlInterestRateIndexValueDate(IndexON,D1514)</f>
        <v>50438</v>
      </c>
      <c r="F1514" s="155">
        <f>IFERROR(_xll.qlIndexFixing(IndexON,D1514,TRUE,_xll.ohTrigger(RecalcTrigger,TriggerON)),NA())</f>
        <v>1.4766683561049376E-2</v>
      </c>
      <c r="H1514" s="42">
        <f>_xll.qlCalendarAdvance(Calendar,$H1513,B1514,"f",FALSE)</f>
        <v>50438</v>
      </c>
      <c r="I1514" s="139">
        <f>_xll.qlInterestRateIndexValueDate(Index1M,$H1514)</f>
        <v>50440</v>
      </c>
      <c r="J1514" s="144">
        <f>IFERROR(_xll.qlIndexFixing(Index1M,$H1514,TRUE,_xll.ohTrigger(RecalcTrigger,Trigger1M)),NA())</f>
        <v>1.4595211097581107E-2</v>
      </c>
      <c r="K1514" s="44">
        <f>IFERROR(_xll.qlIndexFixing(Index3M,H1514,TRUE,_xll.ohTrigger(RecalcTrigger,Trigger3M)),NA())</f>
        <v>1.4890588726048547E-2</v>
      </c>
      <c r="L1514" s="44">
        <f>IFERROR(_xll.qlIndexFixing(Index6M,$H1514,TRUE,_xll.ohTrigger(RecalcTrigger,Trigger6M)),NA())</f>
        <v>1.4848322717467041E-2</v>
      </c>
      <c r="M1514" s="145">
        <f>IFERROR(_xll.qlIndexFixing(Index1Y,$H1514,TRUE,_xll.ohTrigger(RecalcTrigger,Trigger1Y)),NA())</f>
        <v>1.5055419573682314E-2</v>
      </c>
      <c r="N1514" s="144">
        <f>IFERROR(_xll.qlIndexFixing(ONIndex1M,I1514,TRUE,_xll.ohTrigger(RecalcTrigger,Trigger1M)),NA())</f>
        <v>1.4598773846516977E-2</v>
      </c>
      <c r="O1514" s="44">
        <f>IFERROR(_xll.qlIndexFixing(ONIndex3M,I1514,TRUE,_xll.ohTrigger(RecalcTrigger,Trigger3M)),NA())</f>
        <v>1.4914790247724241E-2</v>
      </c>
      <c r="P1514" s="44">
        <f>IFERROR(_xll.qlIndexFixing(ONIndex6M,I1514,TRUE,_xll.ohTrigger(RecalcTrigger,Trigger6M)),NA())</f>
        <v>1.4903296665798038E-2</v>
      </c>
      <c r="Q1514" s="145">
        <f>IFERROR(_xll.qlIndexFixing(ONIndex1Y,I1514,TRUE,_xll.ohTrigger(RecalcTrigger,Trigger1Y)),NA())</f>
        <v>1.5170064864529209E-2</v>
      </c>
    </row>
    <row r="1515" spans="2:17" x14ac:dyDescent="0.2">
      <c r="B1515" s="39" t="s">
        <v>42</v>
      </c>
      <c r="D1515" s="42">
        <f>_xll.qlCalendarAdvance(Calendar,$D1514,B1515,"f",FALSE)</f>
        <v>50445</v>
      </c>
      <c r="E1515" s="139">
        <f>_xll.qlInterestRateIndexValueDate(IndexON,D1515)</f>
        <v>50445</v>
      </c>
      <c r="F1515" s="155">
        <f>IFERROR(_xll.qlIndexFixing(IndexON,D1515,TRUE,_xll.ohTrigger(RecalcTrigger,TriggerON)),NA())</f>
        <v>1.4757534649900705E-2</v>
      </c>
      <c r="H1515" s="42">
        <f>_xll.qlCalendarAdvance(Calendar,$H1514,B1515,"f",FALSE)</f>
        <v>50445</v>
      </c>
      <c r="I1515" s="139">
        <f>_xll.qlInterestRateIndexValueDate(Index1M,$H1515)</f>
        <v>50447</v>
      </c>
      <c r="J1515" s="144">
        <f>IFERROR(_xll.qlIndexFixing(Index1M,$H1515,TRUE,_xll.ohTrigger(RecalcTrigger,Trigger1M)),NA())</f>
        <v>1.4586703427846688E-2</v>
      </c>
      <c r="K1515" s="44">
        <f>IFERROR(_xll.qlIndexFixing(Index3M,H1515,TRUE,_xll.ohTrigger(RecalcTrigger,Trigger3M)),NA())</f>
        <v>1.488162110761016E-2</v>
      </c>
      <c r="L1515" s="44">
        <f>IFERROR(_xll.qlIndexFixing(Index6M,$H1515,TRUE,_xll.ohTrigger(RecalcTrigger,Trigger6M)),NA())</f>
        <v>1.4839397713139411E-2</v>
      </c>
      <c r="M1515" s="145">
        <f>IFERROR(_xll.qlIndexFixing(Index1Y,$H1515,TRUE,_xll.ohTrigger(RecalcTrigger,Trigger1Y)),NA())</f>
        <v>1.5046482113379736E-2</v>
      </c>
      <c r="N1515" s="144">
        <f>IFERROR(_xll.qlIndexFixing(ONIndex1M,I1515,TRUE,_xll.ohTrigger(RecalcTrigger,Trigger1M)),NA())</f>
        <v>1.4590258773630183E-2</v>
      </c>
      <c r="O1515" s="44">
        <f>IFERROR(_xll.qlIndexFixing(ONIndex3M,I1515,TRUE,_xll.ohTrigger(RecalcTrigger,Trigger3M)),NA())</f>
        <v>1.4905775404772115E-2</v>
      </c>
      <c r="P1515" s="44">
        <f>IFERROR(_xll.qlIndexFixing(ONIndex6M,I1515,TRUE,_xll.ohTrigger(RecalcTrigger,Trigger6M)),NA())</f>
        <v>1.4894223341066493E-2</v>
      </c>
      <c r="Q1515" s="145">
        <f>IFERROR(_xll.qlIndexFixing(ONIndex1Y,I1515,TRUE,_xll.ohTrigger(RecalcTrigger,Trigger1Y)),NA())</f>
        <v>1.5160817359767265E-2</v>
      </c>
    </row>
    <row r="1516" spans="2:17" x14ac:dyDescent="0.2">
      <c r="B1516" s="39" t="s">
        <v>42</v>
      </c>
      <c r="D1516" s="42">
        <f>_xll.qlCalendarAdvance(Calendar,$D1515,B1516,"f",FALSE)</f>
        <v>50452</v>
      </c>
      <c r="E1516" s="139">
        <f>_xll.qlInterestRateIndexValueDate(IndexON,D1516)</f>
        <v>50452</v>
      </c>
      <c r="F1516" s="155">
        <f>IFERROR(_xll.qlIndexFixing(IndexON,D1516,TRUE,_xll.ohTrigger(RecalcTrigger,TriggerON)),NA())</f>
        <v>1.4748397429560356E-2</v>
      </c>
      <c r="H1516" s="42">
        <f>_xll.qlCalendarAdvance(Calendar,$H1515,B1516,"f",FALSE)</f>
        <v>50452</v>
      </c>
      <c r="I1516" s="139">
        <f>_xll.qlInterestRateIndexValueDate(Index1M,$H1516)</f>
        <v>50454</v>
      </c>
      <c r="J1516" s="144">
        <f>IFERROR(_xll.qlIndexFixing(Index1M,$H1516,TRUE,_xll.ohTrigger(RecalcTrigger,Trigger1M)),NA())</f>
        <v>1.4578208215293272E-2</v>
      </c>
      <c r="K1516" s="44">
        <f>IFERROR(_xll.qlIndexFixing(Index3M,H1516,TRUE,_xll.ohTrigger(RecalcTrigger,Trigger3M)),NA())</f>
        <v>1.487266793099389E-2</v>
      </c>
      <c r="L1516" s="44">
        <f>IFERROR(_xll.qlIndexFixing(Index6M,$H1516,TRUE,_xll.ohTrigger(RecalcTrigger,Trigger6M)),NA())</f>
        <v>1.4830491139500357E-2</v>
      </c>
      <c r="M1516" s="145">
        <f>IFERROR(_xll.qlIndexFixing(Index1Y,$H1516,TRUE,_xll.ohTrigger(RecalcTrigger,Trigger1Y)),NA())</f>
        <v>1.5037564057505469E-2</v>
      </c>
      <c r="N1516" s="144">
        <f>IFERROR(_xll.qlIndexFixing(ONIndex1M,I1516,TRUE,_xll.ohTrigger(RecalcTrigger,Trigger1M)),NA())</f>
        <v>1.4581755881000191E-2</v>
      </c>
      <c r="O1516" s="44">
        <f>IFERROR(_xll.qlIndexFixing(ONIndex3M,I1516,TRUE,_xll.ohTrigger(RecalcTrigger,Trigger3M)),NA())</f>
        <v>1.4896773840797906E-2</v>
      </c>
      <c r="P1516" s="44">
        <f>IFERROR(_xll.qlIndexFixing(ONIndex6M,I1516,TRUE,_xll.ohTrigger(RecalcTrigger,Trigger6M)),NA())</f>
        <v>1.4885165937839062E-2</v>
      </c>
      <c r="Q1516" s="145">
        <f>IFERROR(_xll.qlIndexFixing(ONIndex1Y,I1516,TRUE,_xll.ohTrigger(RecalcTrigger,Trigger1Y)),NA())</f>
        <v>1.5151584320394207E-2</v>
      </c>
    </row>
    <row r="1517" spans="2:17" x14ac:dyDescent="0.2">
      <c r="B1517" s="39" t="s">
        <v>42</v>
      </c>
      <c r="D1517" s="42">
        <f>_xll.qlCalendarAdvance(Calendar,$D1516,B1517,"f",FALSE)</f>
        <v>50459</v>
      </c>
      <c r="E1517" s="139">
        <f>_xll.qlInterestRateIndexValueDate(IndexON,D1517)</f>
        <v>50459</v>
      </c>
      <c r="F1517" s="155">
        <f>IFERROR(_xll.qlIndexFixing(IndexON,D1517,TRUE,_xll.ohTrigger(RecalcTrigger,TriggerON)),NA())</f>
        <v>1.4739272095551925E-2</v>
      </c>
      <c r="H1517" s="42">
        <f>_xll.qlCalendarAdvance(Calendar,$H1516,B1517,"f",FALSE)</f>
        <v>50459</v>
      </c>
      <c r="I1517" s="139">
        <f>_xll.qlInterestRateIndexValueDate(Index1M,$H1517)</f>
        <v>50461</v>
      </c>
      <c r="J1517" s="144">
        <f>IFERROR(_xll.qlIndexFixing(Index1M,$H1517,TRUE,_xll.ohTrigger(RecalcTrigger,Trigger1M)),NA())</f>
        <v>1.4569725650080174E-2</v>
      </c>
      <c r="K1517" s="44">
        <f>IFERROR(_xll.qlIndexFixing(Index3M,H1517,TRUE,_xll.ohTrigger(RecalcTrigger,Trigger3M)),NA())</f>
        <v>1.4863729387757972E-2</v>
      </c>
      <c r="L1517" s="44">
        <f>IFERROR(_xll.qlIndexFixing(Index6M,$H1517,TRUE,_xll.ohTrigger(RecalcTrigger,Trigger6M)),NA())</f>
        <v>1.4821603187718508E-2</v>
      </c>
      <c r="M1517" s="145">
        <f>IFERROR(_xll.qlIndexFixing(Index1Y,$H1517,TRUE,_xll.ohTrigger(RecalcTrigger,Trigger1Y)),NA())</f>
        <v>1.5028665587994417E-2</v>
      </c>
      <c r="N1517" s="144">
        <f>IFERROR(_xll.qlIndexFixing(ONIndex1M,I1517,TRUE,_xll.ohTrigger(RecalcTrigger,Trigger1M)),NA())</f>
        <v>1.4573265358714949E-2</v>
      </c>
      <c r="O1517" s="44">
        <f>IFERROR(_xll.qlIndexFixing(ONIndex3M,I1517,TRUE,_xll.ohTrigger(RecalcTrigger,Trigger3M)),NA())</f>
        <v>1.4887785746529048E-2</v>
      </c>
      <c r="P1517" s="44">
        <f>IFERROR(_xll.qlIndexFixing(ONIndex6M,I1517,TRUE,_xll.ohTrigger(RecalcTrigger,Trigger6M)),NA())</f>
        <v>1.4876124646203692E-2</v>
      </c>
      <c r="Q1517" s="145">
        <f>IFERROR(_xll.qlIndexFixing(ONIndex1Y,I1517,TRUE,_xll.ohTrigger(RecalcTrigger,Trigger1Y)),NA())</f>
        <v>1.5142365926346102E-2</v>
      </c>
    </row>
    <row r="1518" spans="2:17" x14ac:dyDescent="0.2">
      <c r="B1518" s="39" t="s">
        <v>42</v>
      </c>
      <c r="D1518" s="42">
        <f>_xll.qlCalendarAdvance(Calendar,$D1517,B1518,"f",FALSE)</f>
        <v>50466</v>
      </c>
      <c r="E1518" s="139">
        <f>_xll.qlInterestRateIndexValueDate(IndexON,D1518)</f>
        <v>50466</v>
      </c>
      <c r="F1518" s="155">
        <f>IFERROR(_xll.qlIndexFixing(IndexON,D1518,TRUE,_xll.ohTrigger(RecalcTrigger,TriggerON)),NA())</f>
        <v>1.473015884339901E-2</v>
      </c>
      <c r="H1518" s="42">
        <f>_xll.qlCalendarAdvance(Calendar,$H1517,B1518,"f",FALSE)</f>
        <v>50466</v>
      </c>
      <c r="I1518" s="139">
        <f>_xll.qlInterestRateIndexValueDate(Index1M,$H1518)</f>
        <v>50468</v>
      </c>
      <c r="J1518" s="144">
        <f>IFERROR(_xll.qlIndexFixing(Index1M,$H1518,TRUE,_xll.ohTrigger(RecalcTrigger,Trigger1M)),NA())</f>
        <v>1.4560018227335603E-2</v>
      </c>
      <c r="K1518" s="44">
        <f>IFERROR(_xll.qlIndexFixing(Index3M,H1518,TRUE,_xll.ohTrigger(RecalcTrigger,Trigger3M)),NA())</f>
        <v>1.4853820452548206E-2</v>
      </c>
      <c r="L1518" s="44">
        <f>IFERROR(_xll.qlIndexFixing(Index6M,$H1518,TRUE,_xll.ohTrigger(RecalcTrigger,Trigger6M)),NA())</f>
        <v>1.4811120217065283E-2</v>
      </c>
      <c r="M1518" s="145">
        <f>IFERROR(_xll.qlIndexFixing(Index1Y,$H1518,TRUE,_xll.ohTrigger(RecalcTrigger,Trigger1Y)),NA())</f>
        <v>1.5019786886775794E-2</v>
      </c>
      <c r="N1518" s="144">
        <f>IFERROR(_xll.qlIndexFixing(ONIndex1M,I1518,TRUE,_xll.ohTrigger(RecalcTrigger,Trigger1M)),NA())</f>
        <v>1.4564787396622592E-2</v>
      </c>
      <c r="O1518" s="44">
        <f>IFERROR(_xll.qlIndexFixing(ONIndex3M,I1518,TRUE,_xll.ohTrigger(RecalcTrigger,Trigger3M)),NA())</f>
        <v>1.4878811313012719E-2</v>
      </c>
      <c r="P1518" s="44">
        <f>IFERROR(_xll.qlIndexFixing(ONIndex6M,I1518,TRUE,_xll.ohTrigger(RecalcTrigger,Trigger6M)),NA())</f>
        <v>1.4867099655848648E-2</v>
      </c>
      <c r="Q1518" s="145">
        <f>IFERROR(_xll.qlIndexFixing(ONIndex1Y,I1518,TRUE,_xll.ohTrigger(RecalcTrigger,Trigger1Y)),NA())</f>
        <v>1.5133162357079399E-2</v>
      </c>
    </row>
    <row r="1519" spans="2:17" x14ac:dyDescent="0.2">
      <c r="B1519" s="39" t="s">
        <v>42</v>
      </c>
      <c r="D1519" s="42">
        <f>_xll.qlCalendarAdvance(Calendar,$D1518,B1519,"f",FALSE)</f>
        <v>50473</v>
      </c>
      <c r="E1519" s="139">
        <f>_xll.qlInterestRateIndexValueDate(IndexON,D1519)</f>
        <v>50473</v>
      </c>
      <c r="F1519" s="155">
        <f>IFERROR(_xll.qlIndexFixing(IndexON,D1519,TRUE,_xll.ohTrigger(RecalcTrigger,TriggerON)),NA())</f>
        <v>1.4721057868545273E-2</v>
      </c>
      <c r="H1519" s="42">
        <f>_xll.qlCalendarAdvance(Calendar,$H1518,B1519,"f",FALSE)</f>
        <v>50473</v>
      </c>
      <c r="I1519" s="139">
        <f>_xll.qlInterestRateIndexValueDate(Index1M,$H1519)</f>
        <v>50475</v>
      </c>
      <c r="J1519" s="144">
        <f>IFERROR(_xll.qlIndexFixing(Index1M,$H1519,TRUE,_xll.ohTrigger(RecalcTrigger,Trigger1M)),NA())</f>
        <v>1.4551563956926861E-2</v>
      </c>
      <c r="K1519" s="44">
        <f>IFERROR(_xll.qlIndexFixing(Index3M,H1519,TRUE,_xll.ohTrigger(RecalcTrigger,Trigger3M)),NA())</f>
        <v>1.4844913981982797E-2</v>
      </c>
      <c r="L1519" s="44">
        <f>IFERROR(_xll.qlIndexFixing(Index6M,$H1519,TRUE,_xll.ohTrigger(RecalcTrigger,Trigger6M)),NA())</f>
        <v>1.4802275402755076E-2</v>
      </c>
      <c r="M1519" s="145">
        <f>IFERROR(_xll.qlIndexFixing(Index1Y,$H1519,TRUE,_xll.ohTrigger(RecalcTrigger,Trigger1Y)),NA())</f>
        <v>1.5010928135773554E-2</v>
      </c>
      <c r="N1519" s="144">
        <f>IFERROR(_xll.qlIndexFixing(ONIndex1M,I1519,TRUE,_xll.ohTrigger(RecalcTrigger,Trigger1M)),NA())</f>
        <v>1.4556322184891002E-2</v>
      </c>
      <c r="O1519" s="44">
        <f>IFERROR(_xll.qlIndexFixing(ONIndex3M,I1519,TRUE,_xll.ohTrigger(RecalcTrigger,Trigger3M)),NA())</f>
        <v>1.4869850731136225E-2</v>
      </c>
      <c r="P1519" s="44">
        <f>IFERROR(_xll.qlIndexFixing(ONIndex6M,I1519,TRUE,_xll.ohTrigger(RecalcTrigger,Trigger6M)),NA())</f>
        <v>1.4858091157021747E-2</v>
      </c>
      <c r="Q1519" s="145">
        <f>IFERROR(_xll.qlIndexFixing(ONIndex1Y,I1519,TRUE,_xll.ohTrigger(RecalcTrigger,Trigger1Y)),NA())</f>
        <v>1.5123973792370293E-2</v>
      </c>
    </row>
    <row r="1520" spans="2:17" x14ac:dyDescent="0.2">
      <c r="B1520" s="39" t="s">
        <v>42</v>
      </c>
      <c r="D1520" s="42">
        <f>_xll.qlCalendarAdvance(Calendar,$D1519,B1520,"f",FALSE)</f>
        <v>50480</v>
      </c>
      <c r="E1520" s="139">
        <f>_xll.qlInterestRateIndexValueDate(IndexON,D1520)</f>
        <v>50480</v>
      </c>
      <c r="F1520" s="155">
        <f>IFERROR(_xll.qlIndexFixing(IndexON,D1520,TRUE,_xll.ohTrigger(RecalcTrigger,TriggerON)),NA())</f>
        <v>1.471196936651431E-2</v>
      </c>
      <c r="H1520" s="42">
        <f>_xll.qlCalendarAdvance(Calendar,$H1519,B1520,"f",FALSE)</f>
        <v>50480</v>
      </c>
      <c r="I1520" s="139">
        <f>_xll.qlInterestRateIndexValueDate(Index1M,$H1520)</f>
        <v>50482</v>
      </c>
      <c r="J1520" s="144">
        <f>IFERROR(_xll.qlIndexFixing(Index1M,$H1520,TRUE,_xll.ohTrigger(RecalcTrigger,Trigger1M)),NA())</f>
        <v>1.4543122961629129E-2</v>
      </c>
      <c r="K1520" s="44">
        <f>IFERROR(_xll.qlIndexFixing(Index3M,H1520,TRUE,_xll.ohTrigger(RecalcTrigger,Trigger3M)),NA())</f>
        <v>1.483602276304778E-2</v>
      </c>
      <c r="L1520" s="44">
        <f>IFERROR(_xll.qlIndexFixing(Index6M,$H1520,TRUE,_xll.ohTrigger(RecalcTrigger,Trigger6M)),NA())</f>
        <v>1.4793449857079298E-2</v>
      </c>
      <c r="M1520" s="145">
        <f>IFERROR(_xll.qlIndexFixing(Index1Y,$H1520,TRUE,_xll.ohTrigger(RecalcTrigger,Trigger1Y)),NA())</f>
        <v>1.5002089516906396E-2</v>
      </c>
      <c r="N1520" s="144">
        <f>IFERROR(_xll.qlIndexFixing(ONIndex1M,I1520,TRUE,_xll.ohTrigger(RecalcTrigger,Trigger1M)),NA())</f>
        <v>1.4547869913368316E-2</v>
      </c>
      <c r="O1520" s="44">
        <f>IFERROR(_xll.qlIndexFixing(ONIndex3M,I1520,TRUE,_xll.ohTrigger(RecalcTrigger,Trigger3M)),NA())</f>
        <v>1.4860904191866808E-2</v>
      </c>
      <c r="P1520" s="44">
        <f>IFERROR(_xll.qlIndexFixing(ONIndex6M,I1520,TRUE,_xll.ohTrigger(RecalcTrigger,Trigger6M)),NA())</f>
        <v>1.4849099339651062E-2</v>
      </c>
      <c r="Q1520" s="145">
        <f>IFERROR(_xll.qlIndexFixing(ONIndex1Y,I1520,TRUE,_xll.ohTrigger(RecalcTrigger,Trigger1Y)),NA())</f>
        <v>1.5114800412074914E-2</v>
      </c>
    </row>
    <row r="1521" spans="2:17" x14ac:dyDescent="0.2">
      <c r="B1521" s="39" t="s">
        <v>42</v>
      </c>
      <c r="D1521" s="42">
        <f>_xll.qlCalendarAdvance(Calendar,$D1520,B1521,"f",FALSE)</f>
        <v>50487</v>
      </c>
      <c r="E1521" s="139">
        <f>_xll.qlInterestRateIndexValueDate(IndexON,D1521)</f>
        <v>50487</v>
      </c>
      <c r="F1521" s="155">
        <f>IFERROR(_xll.qlIndexFixing(IndexON,D1521,TRUE,_xll.ohTrigger(RecalcTrigger,TriggerON)),NA())</f>
        <v>1.4702893532669847E-2</v>
      </c>
      <c r="H1521" s="42">
        <f>_xll.qlCalendarAdvance(Calendar,$H1520,B1521,"f",FALSE)</f>
        <v>50487</v>
      </c>
      <c r="I1521" s="139">
        <f>_xll.qlInterestRateIndexValueDate(Index1M,$H1521)</f>
        <v>50489</v>
      </c>
      <c r="J1521" s="144">
        <f>IFERROR(_xll.qlIndexFixing(Index1M,$H1521,TRUE,_xll.ohTrigger(RecalcTrigger,Trigger1M)),NA())</f>
        <v>1.4534388007110268E-2</v>
      </c>
      <c r="K1521" s="44">
        <f>IFERROR(_xll.qlIndexFixing(Index3M,H1521,TRUE,_xll.ohTrigger(RecalcTrigger,Trigger3M)),NA())</f>
        <v>1.4827146987315134E-2</v>
      </c>
      <c r="L1521" s="44">
        <f>IFERROR(_xll.qlIndexFixing(Index6M,$H1521,TRUE,_xll.ohTrigger(RecalcTrigger,Trigger6M)),NA())</f>
        <v>1.4784643771227381E-2</v>
      </c>
      <c r="M1521" s="145">
        <f>IFERROR(_xll.qlIndexFixing(Index1Y,$H1521,TRUE,_xll.ohTrigger(RecalcTrigger,Trigger1Y)),NA())</f>
        <v>1.4993271212087763E-2</v>
      </c>
      <c r="N1521" s="144">
        <f>IFERROR(_xll.qlIndexFixing(ONIndex1M,I1521,TRUE,_xll.ohTrigger(RecalcTrigger,Trigger1M)),NA())</f>
        <v>1.4539430772142481E-2</v>
      </c>
      <c r="O1521" s="44">
        <f>IFERROR(_xll.qlIndexFixing(ONIndex3M,I1521,TRUE,_xll.ohTrigger(RecalcTrigger,Trigger3M)),NA())</f>
        <v>1.4851971886251647E-2</v>
      </c>
      <c r="P1521" s="44">
        <f>IFERROR(_xll.qlIndexFixing(ONIndex6M,I1521,TRUE,_xll.ohTrigger(RecalcTrigger,Trigger6M)),NA())</f>
        <v>1.4840124393744603E-2</v>
      </c>
      <c r="Q1521" s="145">
        <f>IFERROR(_xll.qlIndexFixing(ONIndex1Y,I1521,TRUE,_xll.ohTrigger(RecalcTrigger,Trigger1Y)),NA())</f>
        <v>1.5105642395729646E-2</v>
      </c>
    </row>
    <row r="1522" spans="2:17" x14ac:dyDescent="0.2">
      <c r="B1522" s="39" t="s">
        <v>42</v>
      </c>
      <c r="D1522" s="42">
        <f>_xll.qlCalendarAdvance(Calendar,$D1521,B1522,"f",FALSE)</f>
        <v>50494</v>
      </c>
      <c r="E1522" s="139">
        <f>_xll.qlInterestRateIndexValueDate(IndexON,D1522)</f>
        <v>50494</v>
      </c>
      <c r="F1522" s="155">
        <f>IFERROR(_xll.qlIndexFixing(IndexON,D1522,TRUE,_xll.ohTrigger(RecalcTrigger,TriggerON)),NA())</f>
        <v>1.4693830562695354E-2</v>
      </c>
      <c r="H1522" s="42">
        <f>_xll.qlCalendarAdvance(Calendar,$H1521,B1522,"f",FALSE)</f>
        <v>50494</v>
      </c>
      <c r="I1522" s="139">
        <f>_xll.qlInterestRateIndexValueDate(Index1M,$H1522)</f>
        <v>50496</v>
      </c>
      <c r="J1522" s="144">
        <f>IFERROR(_xll.qlIndexFixing(Index1M,$H1522,TRUE,_xll.ohTrigger(RecalcTrigger,Trigger1M)),NA())</f>
        <v>1.4526281557150633E-2</v>
      </c>
      <c r="K1522" s="44">
        <f>IFERROR(_xll.qlIndexFixing(Index3M,H1522,TRUE,_xll.ohTrigger(RecalcTrigger,Trigger3M)),NA())</f>
        <v>1.4818612121499724E-2</v>
      </c>
      <c r="L1522" s="44">
        <f>IFERROR(_xll.qlIndexFixing(Index6M,$H1522,TRUE,_xll.ohTrigger(RecalcTrigger,Trigger6M)),NA())</f>
        <v>1.477681230105304E-2</v>
      </c>
      <c r="M1522" s="145">
        <f>IFERROR(_xll.qlIndexFixing(Index1Y,$H1522,TRUE,_xll.ohTrigger(RecalcTrigger,Trigger1Y)),NA())</f>
        <v>1.4984473403225843E-2</v>
      </c>
      <c r="N1522" s="144">
        <f>IFERROR(_xll.qlIndexFixing(ONIndex1M,I1522,TRUE,_xll.ohTrigger(RecalcTrigger,Trigger1M)),NA())</f>
        <v>1.4531004951061632E-2</v>
      </c>
      <c r="O1522" s="44">
        <f>IFERROR(_xll.qlIndexFixing(ONIndex3M,I1522,TRUE,_xll.ohTrigger(RecalcTrigger,Trigger3M)),NA())</f>
        <v>1.4843054005098111E-2</v>
      </c>
      <c r="P1522" s="44">
        <f>IFERROR(_xll.qlIndexFixing(ONIndex6M,I1522,TRUE,_xll.ohTrigger(RecalcTrigger,Trigger6M)),NA())</f>
        <v>1.4831166509390314E-2</v>
      </c>
      <c r="Q1522" s="145">
        <f>IFERROR(_xll.qlIndexFixing(ONIndex1Y,I1522,TRUE,_xll.ohTrigger(RecalcTrigger,Trigger1Y)),NA())</f>
        <v>1.5096499923190621E-2</v>
      </c>
    </row>
    <row r="1523" spans="2:17" x14ac:dyDescent="0.2">
      <c r="B1523" s="39" t="s">
        <v>42</v>
      </c>
      <c r="D1523" s="42">
        <f>_xll.qlCalendarAdvance(Calendar,$D1522,B1523,"f",FALSE)</f>
        <v>50501</v>
      </c>
      <c r="E1523" s="139">
        <f>_xll.qlInterestRateIndexValueDate(IndexON,D1523)</f>
        <v>50501</v>
      </c>
      <c r="F1523" s="155">
        <f>IFERROR(_xll.qlIndexFixing(IndexON,D1523,TRUE,_xll.ohTrigger(RecalcTrigger,TriggerON)),NA())</f>
        <v>1.4684780651874618E-2</v>
      </c>
      <c r="H1523" s="42">
        <f>_xll.qlCalendarAdvance(Calendar,$H1522,B1523,"f",FALSE)</f>
        <v>50501</v>
      </c>
      <c r="I1523" s="139">
        <f>_xll.qlInterestRateIndexValueDate(Index1M,$H1523)</f>
        <v>50503</v>
      </c>
      <c r="J1523" s="144">
        <f>IFERROR(_xll.qlIndexFixing(Index1M,$H1523,TRUE,_xll.ohTrigger(RecalcTrigger,Trigger1M)),NA())</f>
        <v>1.4517881528343102E-2</v>
      </c>
      <c r="K1523" s="44">
        <f>IFERROR(_xll.qlIndexFixing(Index3M,H1523,TRUE,_xll.ohTrigger(RecalcTrigger,Trigger3M)),NA())</f>
        <v>1.4809767003560542E-2</v>
      </c>
      <c r="L1523" s="44">
        <f>IFERROR(_xll.qlIndexFixing(Index6M,$H1523,TRUE,_xll.ohTrigger(RecalcTrigger,Trigger6M)),NA())</f>
        <v>1.4768042335922103E-2</v>
      </c>
      <c r="M1523" s="145">
        <f>IFERROR(_xll.qlIndexFixing(Index1Y,$H1523,TRUE,_xll.ohTrigger(RecalcTrigger,Trigger1Y)),NA())</f>
        <v>1.4974483718216929E-2</v>
      </c>
      <c r="N1523" s="144">
        <f>IFERROR(_xll.qlIndexFixing(ONIndex1M,I1523,TRUE,_xll.ohTrigger(RecalcTrigger,Trigger1M)),NA())</f>
        <v>1.4522592640213716E-2</v>
      </c>
      <c r="O1523" s="44">
        <f>IFERROR(_xll.qlIndexFixing(ONIndex3M,I1523,TRUE,_xll.ohTrigger(RecalcTrigger,Trigger3M)),NA())</f>
        <v>1.4834150739533314E-2</v>
      </c>
      <c r="P1523" s="44">
        <f>IFERROR(_xll.qlIndexFixing(ONIndex6M,I1523,TRUE,_xll.ohTrigger(RecalcTrigger,Trigger6M)),NA())</f>
        <v>1.4822225876356399E-2</v>
      </c>
      <c r="Q1523" s="145">
        <f>IFERROR(_xll.qlIndexFixing(ONIndex1Y,I1523,TRUE,_xll.ohTrigger(RecalcTrigger,Trigger1Y)),NA())</f>
        <v>1.5087373174154095E-2</v>
      </c>
    </row>
    <row r="1524" spans="2:17" x14ac:dyDescent="0.2">
      <c r="B1524" s="39" t="s">
        <v>42</v>
      </c>
      <c r="D1524" s="42">
        <f>_xll.qlCalendarAdvance(Calendar,$D1523,B1524,"f",FALSE)</f>
        <v>50508</v>
      </c>
      <c r="E1524" s="139">
        <f>_xll.qlInterestRateIndexValueDate(IndexON,D1524)</f>
        <v>50508</v>
      </c>
      <c r="F1524" s="155">
        <f>IFERROR(_xll.qlIndexFixing(IndexON,D1524,TRUE,_xll.ohTrigger(RecalcTrigger,TriggerON)),NA())</f>
        <v>1.4675743995891111E-2</v>
      </c>
      <c r="H1524" s="42">
        <f>_xll.qlCalendarAdvance(Calendar,$H1523,B1524,"f",FALSE)</f>
        <v>50508</v>
      </c>
      <c r="I1524" s="139">
        <f>_xll.qlInterestRateIndexValueDate(Index1M,$H1524)</f>
        <v>50510</v>
      </c>
      <c r="J1524" s="144">
        <f>IFERROR(_xll.qlIndexFixing(Index1M,$H1524,TRUE,_xll.ohTrigger(RecalcTrigger,Trigger1M)),NA())</f>
        <v>1.4509495535420525E-2</v>
      </c>
      <c r="K1524" s="44">
        <f>IFERROR(_xll.qlIndexFixing(Index3M,H1524,TRUE,_xll.ohTrigger(RecalcTrigger,Trigger3M)),NA())</f>
        <v>1.4800937888971214E-2</v>
      </c>
      <c r="L1524" s="44">
        <f>IFERROR(_xll.qlIndexFixing(Index6M,$H1524,TRUE,_xll.ohTrigger(RecalcTrigger,Trigger6M)),NA())</f>
        <v>1.4759292360109783E-2</v>
      </c>
      <c r="M1524" s="145">
        <f>IFERROR(_xll.qlIndexFixing(Index1Y,$H1524,TRUE,_xll.ohTrigger(RecalcTrigger,Trigger1Y)),NA())</f>
        <v>1.4966940000979924E-2</v>
      </c>
      <c r="N1524" s="144">
        <f>IFERROR(_xll.qlIndexFixing(ONIndex1M,I1524,TRUE,_xll.ohTrigger(RecalcTrigger,Trigger1M)),NA())</f>
        <v>1.4514194029606742E-2</v>
      </c>
      <c r="O1524" s="44">
        <f>IFERROR(_xll.qlIndexFixing(ONIndex3M,I1524,TRUE,_xll.ohTrigger(RecalcTrigger,Trigger3M)),NA())</f>
        <v>1.4825262280444562E-2</v>
      </c>
      <c r="P1524" s="44">
        <f>IFERROR(_xll.qlIndexFixing(ONIndex6M,I1524,TRUE,_xll.ohTrigger(RecalcTrigger,Trigger6M)),NA())</f>
        <v>1.4813302685050544E-2</v>
      </c>
      <c r="Q1524" s="145">
        <f>IFERROR(_xll.qlIndexFixing(ONIndex1Y,I1524,TRUE,_xll.ohTrigger(RecalcTrigger,Trigger1Y)),NA())</f>
        <v>1.5078262328396264E-2</v>
      </c>
    </row>
    <row r="1525" spans="2:17" x14ac:dyDescent="0.2">
      <c r="B1525" s="39" t="s">
        <v>42</v>
      </c>
      <c r="D1525" s="42">
        <f>_xll.qlCalendarAdvance(Calendar,$D1524,B1525,"f",FALSE)</f>
        <v>50515</v>
      </c>
      <c r="E1525" s="139">
        <f>_xll.qlInterestRateIndexValueDate(IndexON,D1525)</f>
        <v>50515</v>
      </c>
      <c r="F1525" s="155">
        <f>IFERROR(_xll.qlIndexFixing(IndexON,D1525,TRUE,_xll.ohTrigger(RecalcTrigger,TriggerON)),NA())</f>
        <v>1.466672079002862E-2</v>
      </c>
      <c r="H1525" s="42">
        <f>_xll.qlCalendarAdvance(Calendar,$H1524,B1525,"f",FALSE)</f>
        <v>50515</v>
      </c>
      <c r="I1525" s="139">
        <f>_xll.qlInterestRateIndexValueDate(Index1M,$H1525)</f>
        <v>50517</v>
      </c>
      <c r="J1525" s="144">
        <f>IFERROR(_xll.qlIndexFixing(Index1M,$H1525,TRUE,_xll.ohTrigger(RecalcTrigger,Trigger1M)),NA())</f>
        <v>1.4501123768560775E-2</v>
      </c>
      <c r="K1525" s="44">
        <f>IFERROR(_xll.qlIndexFixing(Index3M,H1525,TRUE,_xll.ohTrigger(RecalcTrigger,Trigger3M)),NA())</f>
        <v>1.4792124969290159E-2</v>
      </c>
      <c r="L1525" s="44">
        <f>IFERROR(_xll.qlIndexFixing(Index6M,$H1525,TRUE,_xll.ohTrigger(RecalcTrigger,Trigger6M)),NA())</f>
        <v>1.4750562564773768E-2</v>
      </c>
      <c r="M1525" s="145">
        <f>IFERROR(_xll.qlIndexFixing(Index1Y,$H1525,TRUE,_xll.ohTrigger(RecalcTrigger,Trigger1Y)),NA())</f>
        <v>1.4958204771386676E-2</v>
      </c>
      <c r="N1525" s="144">
        <f>IFERROR(_xll.qlIndexFixing(ONIndex1M,I1525,TRUE,_xll.ohTrigger(RecalcTrigger,Trigger1M)),NA())</f>
        <v>1.4503416252535928E-2</v>
      </c>
      <c r="O1525" s="44">
        <f>IFERROR(_xll.qlIndexFixing(ONIndex3M,I1525,TRUE,_xll.ohTrigger(RecalcTrigger,Trigger3M)),NA())</f>
        <v>1.4813856325464059E-2</v>
      </c>
      <c r="P1525" s="44">
        <f>IFERROR(_xll.qlIndexFixing(ONIndex6M,I1525,TRUE,_xll.ohTrigger(RecalcTrigger,Trigger6M)),NA())</f>
        <v>1.480185594437522E-2</v>
      </c>
      <c r="Q1525" s="145">
        <f>IFERROR(_xll.qlIndexFixing(ONIndex1Y,I1525,TRUE,_xll.ohTrigger(RecalcTrigger,Trigger1Y)),NA())</f>
        <v>1.5066572040858262E-2</v>
      </c>
    </row>
    <row r="1526" spans="2:17" x14ac:dyDescent="0.2">
      <c r="B1526" s="39" t="s">
        <v>42</v>
      </c>
      <c r="D1526" s="42">
        <f>_xll.qlCalendarAdvance(Calendar,$D1525,B1526,"f",FALSE)</f>
        <v>50522</v>
      </c>
      <c r="E1526" s="139">
        <f>_xll.qlInterestRateIndexValueDate(IndexON,D1526)</f>
        <v>50522</v>
      </c>
      <c r="F1526" s="155">
        <f>IFERROR(_xll.qlIndexFixing(IndexON,D1526,TRUE,_xll.ohTrigger(RecalcTrigger,TriggerON)),NA())</f>
        <v>1.4657711229970616E-2</v>
      </c>
      <c r="H1526" s="42">
        <f>_xll.qlCalendarAdvance(Calendar,$H1525,B1526,"f",FALSE)</f>
        <v>50522</v>
      </c>
      <c r="I1526" s="139">
        <f>_xll.qlInterestRateIndexValueDate(Index1M,$H1526)</f>
        <v>50524</v>
      </c>
      <c r="J1526" s="144">
        <f>IFERROR(_xll.qlIndexFixing(Index1M,$H1526,TRUE,_xll.ohTrigger(RecalcTrigger,Trigger1M)),NA())</f>
        <v>1.4492766417959213E-2</v>
      </c>
      <c r="K1526" s="44">
        <f>IFERROR(_xll.qlIndexFixing(Index3M,H1526,TRUE,_xll.ohTrigger(RecalcTrigger,Trigger3M)),NA())</f>
        <v>1.4783328436075792E-2</v>
      </c>
      <c r="L1526" s="44">
        <f>IFERROR(_xll.qlIndexFixing(Index6M,$H1526,TRUE,_xll.ohTrigger(RecalcTrigger,Trigger6M)),NA())</f>
        <v>1.4741853141070004E-2</v>
      </c>
      <c r="M1526" s="145">
        <f>IFERROR(_xll.qlIndexFixing(Index1Y,$H1526,TRUE,_xll.ohTrigger(RecalcTrigger,Trigger1Y)),NA())</f>
        <v>1.4949490765332078E-2</v>
      </c>
      <c r="N1526" s="144">
        <f>IFERROR(_xll.qlIndexFixing(ONIndex1M,I1526,TRUE,_xll.ohTrigger(RecalcTrigger,Trigger1M)),NA())</f>
        <v>1.4497438668827911E-2</v>
      </c>
      <c r="O1526" s="44">
        <f>IFERROR(_xll.qlIndexFixing(ONIndex3M,I1526,TRUE,_xll.ohTrigger(RecalcTrigger,Trigger3M)),NA())</f>
        <v>1.4807530545564163E-2</v>
      </c>
      <c r="P1526" s="44">
        <f>IFERROR(_xll.qlIndexFixing(ONIndex6M,I1526,TRUE,_xll.ohTrigger(RecalcTrigger,Trigger6M)),NA())</f>
        <v>1.4795509386535954E-2</v>
      </c>
      <c r="Q1526" s="145">
        <f>IFERROR(_xll.qlIndexFixing(ONIndex1Y,I1526,TRUE,_xll.ohTrigger(RecalcTrigger,Trigger1Y)),NA())</f>
        <v>1.5060089065102034E-2</v>
      </c>
    </row>
    <row r="1527" spans="2:17" x14ac:dyDescent="0.2">
      <c r="B1527" s="39" t="s">
        <v>42</v>
      </c>
      <c r="D1527" s="42">
        <f>_xll.qlCalendarAdvance(Calendar,$D1526,B1527,"f",FALSE)</f>
        <v>50529</v>
      </c>
      <c r="E1527" s="139">
        <f>_xll.qlInterestRateIndexValueDate(IndexON,D1527)</f>
        <v>50529</v>
      </c>
      <c r="F1527" s="155">
        <f>IFERROR(_xll.qlIndexFixing(IndexON,D1527,TRUE,_xll.ohTrigger(RecalcTrigger,TriggerON)),NA())</f>
        <v>1.4648715511000887E-2</v>
      </c>
      <c r="H1527" s="42">
        <f>_xll.qlCalendarAdvance(Calendar,$H1526,B1527,"f",FALSE)</f>
        <v>50529</v>
      </c>
      <c r="I1527" s="139">
        <f>_xll.qlInterestRateIndexValueDate(Index1M,$H1527)</f>
        <v>50531</v>
      </c>
      <c r="J1527" s="144">
        <f>IFERROR(_xll.qlIndexFixing(Index1M,$H1527,TRUE,_xll.ohTrigger(RecalcTrigger,Trigger1M)),NA())</f>
        <v>1.4484423673803704E-2</v>
      </c>
      <c r="K1527" s="44">
        <f>IFERROR(_xll.qlIndexFixing(Index3M,H1527,TRUE,_xll.ohTrigger(RecalcTrigger,Trigger3M)),NA())</f>
        <v>1.4774227367957223E-2</v>
      </c>
      <c r="L1527" s="44">
        <f>IFERROR(_xll.qlIndexFixing(Index6M,$H1527,TRUE,_xll.ohTrigger(RecalcTrigger,Trigger6M)),NA())</f>
        <v>1.4732226618559998E-2</v>
      </c>
      <c r="M1527" s="145">
        <f>IFERROR(_xll.qlIndexFixing(Index1Y,$H1527,TRUE,_xll.ohTrigger(RecalcTrigger,Trigger1Y)),NA())</f>
        <v>1.4940798164698918E-2</v>
      </c>
      <c r="N1527" s="144">
        <f>IFERROR(_xll.qlIndexFixing(ONIndex1M,I1527,TRUE,_xll.ohTrigger(RecalcTrigger,Trigger1M)),NA())</f>
        <v>1.4489082298672074E-2</v>
      </c>
      <c r="O1527" s="44">
        <f>IFERROR(_xll.qlIndexFixing(ONIndex3M,I1527,TRUE,_xll.ohTrigger(RecalcTrigger,Trigger3M)),NA())</f>
        <v>1.4798687651627063E-2</v>
      </c>
      <c r="P1527" s="44">
        <f>IFERROR(_xll.qlIndexFixing(ONIndex6M,I1527,TRUE,_xll.ohTrigger(RecalcTrigger,Trigger6M)),NA())</f>
        <v>1.4786639659583045E-2</v>
      </c>
      <c r="Q1527" s="145">
        <f>IFERROR(_xll.qlIndexFixing(ONIndex1Y,I1527,TRUE,_xll.ohTrigger(RecalcTrigger,Trigger1Y)),NA())</f>
        <v>1.5051027007277895E-2</v>
      </c>
    </row>
    <row r="1528" spans="2:17" x14ac:dyDescent="0.2">
      <c r="B1528" s="39" t="s">
        <v>42</v>
      </c>
      <c r="D1528" s="42">
        <f>_xll.qlCalendarAdvance(Calendar,$D1527,B1528,"f",FALSE)</f>
        <v>50536</v>
      </c>
      <c r="E1528" s="139">
        <f>_xll.qlInterestRateIndexValueDate(IndexON,D1528)</f>
        <v>50536</v>
      </c>
      <c r="F1528" s="155">
        <f>IFERROR(_xll.qlIndexFixing(IndexON,D1528,TRUE,_xll.ohTrigger(RecalcTrigger,TriggerON)),NA())</f>
        <v>1.4639733828643031E-2</v>
      </c>
      <c r="H1528" s="42">
        <f>_xll.qlCalendarAdvance(Calendar,$H1527,B1528,"f",FALSE)</f>
        <v>50536</v>
      </c>
      <c r="I1528" s="139">
        <f>_xll.qlInterestRateIndexValueDate(Index1M,$H1528)</f>
        <v>50538</v>
      </c>
      <c r="J1528" s="144">
        <f>IFERROR(_xll.qlIndexFixing(Index1M,$H1528,TRUE,_xll.ohTrigger(RecalcTrigger,Trigger1M)),NA())</f>
        <v>1.447609572628461E-2</v>
      </c>
      <c r="K1528" s="44">
        <f>IFERROR(_xll.qlIndexFixing(Index3M,H1528,TRUE,_xll.ohTrigger(RecalcTrigger,Trigger3M)),NA())</f>
        <v>1.4765465058506164E-2</v>
      </c>
      <c r="L1528" s="44">
        <f>IFERROR(_xll.qlIndexFixing(Index6M,$H1528,TRUE,_xll.ohTrigger(RecalcTrigger,Trigger6M)),NA())</f>
        <v>1.4723562104492053E-2</v>
      </c>
      <c r="M1528" s="145">
        <f>IFERROR(_xll.qlIndexFixing(Index1Y,$H1528,TRUE,_xll.ohTrigger(RecalcTrigger,Trigger1Y)),NA())</f>
        <v>1.4932127151365158E-2</v>
      </c>
      <c r="N1528" s="144">
        <f>IFERROR(_xll.qlIndexFixing(ONIndex1M,I1528,TRUE,_xll.ohTrigger(RecalcTrigger,Trigger1M)),NA())</f>
        <v>1.4480740388549407E-2</v>
      </c>
      <c r="O1528" s="44">
        <f>IFERROR(_xll.qlIndexFixing(ONIndex3M,I1528,TRUE,_xll.ohTrigger(RecalcTrigger,Trigger3M)),NA())</f>
        <v>1.4789860327875104E-2</v>
      </c>
      <c r="P1528" s="44">
        <f>IFERROR(_xll.qlIndexFixing(ONIndex6M,I1528,TRUE,_xll.ohTrigger(RecalcTrigger,Trigger6M)),NA())</f>
        <v>1.4777788134150427E-2</v>
      </c>
      <c r="Q1528" s="145">
        <f>IFERROR(_xll.qlIndexFixing(ONIndex1Y,I1528,TRUE,_xll.ohTrigger(RecalcTrigger,Trigger1Y)),NA())</f>
        <v>1.504198157135761E-2</v>
      </c>
    </row>
    <row r="1529" spans="2:17" x14ac:dyDescent="0.2">
      <c r="B1529" s="39" t="s">
        <v>42</v>
      </c>
      <c r="D1529" s="42">
        <f>_xll.qlCalendarAdvance(Calendar,$D1528,B1529,"f",FALSE)</f>
        <v>50543</v>
      </c>
      <c r="E1529" s="139">
        <f>_xll.qlInterestRateIndexValueDate(IndexON,D1529)</f>
        <v>50543</v>
      </c>
      <c r="F1529" s="155">
        <f>IFERROR(_xll.qlIndexFixing(IndexON,D1529,TRUE,_xll.ohTrigger(RecalcTrigger,TriggerON)),NA())</f>
        <v>1.4630766378500581E-2</v>
      </c>
      <c r="H1529" s="42">
        <f>_xll.qlCalendarAdvance(Calendar,$H1528,B1529,"f",FALSE)</f>
        <v>50543</v>
      </c>
      <c r="I1529" s="139">
        <f>_xll.qlInterestRateIndexValueDate(Index1M,$H1529)</f>
        <v>50545</v>
      </c>
      <c r="J1529" s="144">
        <f>IFERROR(_xll.qlIndexFixing(Index1M,$H1529,TRUE,_xll.ohTrigger(RecalcTrigger,Trigger1M)),NA())</f>
        <v>1.44677827655873E-2</v>
      </c>
      <c r="K1529" s="44">
        <f>IFERROR(_xll.qlIndexFixing(Index3M,H1529,TRUE,_xll.ohTrigger(RecalcTrigger,Trigger3M)),NA())</f>
        <v>1.475671972477159E-2</v>
      </c>
      <c r="L1529" s="44">
        <f>IFERROR(_xll.qlIndexFixing(Index6M,$H1529,TRUE,_xll.ohTrigger(RecalcTrigger,Trigger6M)),NA())</f>
        <v>1.4714918579648661E-2</v>
      </c>
      <c r="M1529" s="145">
        <f>IFERROR(_xll.qlIndexFixing(Index1Y,$H1529,TRUE,_xll.ohTrigger(RecalcTrigger,Trigger1Y)),NA())</f>
        <v>1.4923477907203506E-2</v>
      </c>
      <c r="N1529" s="144">
        <f>IFERROR(_xll.qlIndexFixing(ONIndex1M,I1529,TRUE,_xll.ohTrigger(RecalcTrigger,Trigger1M)),NA())</f>
        <v>1.4472413128547856E-2</v>
      </c>
      <c r="O1529" s="44">
        <f>IFERROR(_xll.qlIndexFixing(ONIndex3M,I1529,TRUE,_xll.ohTrigger(RecalcTrigger,Trigger3M)),NA())</f>
        <v>1.4781048765595273E-2</v>
      </c>
      <c r="P1529" s="44">
        <f>IFERROR(_xll.qlIndexFixing(ONIndex6M,I1529,TRUE,_xll.ohTrigger(RecalcTrigger,Trigger6M)),NA())</f>
        <v>1.4768955000166173E-2</v>
      </c>
      <c r="Q1529" s="145">
        <f>IFERROR(_xll.qlIndexFixing(ONIndex1Y,I1529,TRUE,_xll.ohTrigger(RecalcTrigger,Trigger1Y)),NA())</f>
        <v>1.503295293735718E-2</v>
      </c>
    </row>
    <row r="1530" spans="2:17" x14ac:dyDescent="0.2">
      <c r="B1530" s="39" t="s">
        <v>42</v>
      </c>
      <c r="D1530" s="42">
        <f>_xll.qlCalendarAdvance(Calendar,$D1529,B1530,"f",FALSE)</f>
        <v>50550</v>
      </c>
      <c r="E1530" s="139">
        <f>_xll.qlInterestRateIndexValueDate(IndexON,D1530)</f>
        <v>50550</v>
      </c>
      <c r="F1530" s="155">
        <f>IFERROR(_xll.qlIndexFixing(IndexON,D1530,TRUE,_xll.ohTrigger(RecalcTrigger,TriggerON)),NA())</f>
        <v>1.4621813356097135E-2</v>
      </c>
      <c r="H1530" s="42">
        <f>_xll.qlCalendarAdvance(Calendar,$H1529,B1530,"f",FALSE)</f>
        <v>50550</v>
      </c>
      <c r="I1530" s="139">
        <f>_xll.qlInterestRateIndexValueDate(Index1M,$H1530)</f>
        <v>50552</v>
      </c>
      <c r="J1530" s="144">
        <f>IFERROR(_xll.qlIndexFixing(Index1M,$H1530,TRUE,_xll.ohTrigger(RecalcTrigger,Trigger1M)),NA())</f>
        <v>1.4459484981897142E-2</v>
      </c>
      <c r="K1530" s="44">
        <f>IFERROR(_xll.qlIndexFixing(Index3M,H1530,TRUE,_xll.ohTrigger(RecalcTrigger,Trigger3M)),NA())</f>
        <v>1.4747991558312442E-2</v>
      </c>
      <c r="L1530" s="44">
        <f>IFERROR(_xll.qlIndexFixing(Index6M,$H1530,TRUE,_xll.ohTrigger(RecalcTrigger,Trigger6M)),NA())</f>
        <v>1.4706296235193034E-2</v>
      </c>
      <c r="M1530" s="145">
        <f>IFERROR(_xll.qlIndexFixing(Index1Y,$H1530,TRUE,_xll.ohTrigger(RecalcTrigger,Trigger1Y)),NA())</f>
        <v>1.4914850614082511E-2</v>
      </c>
      <c r="N1530" s="144">
        <f>IFERROR(_xll.qlIndexFixing(ONIndex1M,I1530,TRUE,_xll.ohTrigger(RecalcTrigger,Trigger1M)),NA())</f>
        <v>1.4464100708755367E-2</v>
      </c>
      <c r="O1530" s="44">
        <f>IFERROR(_xll.qlIndexFixing(ONIndex3M,I1530,TRUE,_xll.ohTrigger(RecalcTrigger,Trigger3M)),NA())</f>
        <v>1.4772253155435067E-2</v>
      </c>
      <c r="P1530" s="44">
        <f>IFERROR(_xll.qlIndexFixing(ONIndex6M,I1530,TRUE,_xll.ohTrigger(RecalcTrigger,Trigger6M)),NA())</f>
        <v>1.4760140447798165E-2</v>
      </c>
      <c r="Q1530" s="145">
        <f>IFERROR(_xll.qlIndexFixing(ONIndex1Y,I1530,TRUE,_xll.ohTrigger(RecalcTrigger,Trigger1Y)),NA())</f>
        <v>1.5023941284892928E-2</v>
      </c>
    </row>
    <row r="1531" spans="2:17" x14ac:dyDescent="0.2">
      <c r="B1531" s="39" t="s">
        <v>42</v>
      </c>
      <c r="D1531" s="42">
        <f>_xll.qlCalendarAdvance(Calendar,$D1530,B1531,"f",FALSE)</f>
        <v>50557</v>
      </c>
      <c r="E1531" s="139">
        <f>_xll.qlInterestRateIndexValueDate(IndexON,D1531)</f>
        <v>50557</v>
      </c>
      <c r="F1531" s="155">
        <f>IFERROR(_xll.qlIndexFixing(IndexON,D1531,TRUE,_xll.ohTrigger(RecalcTrigger,TriggerON)),NA())</f>
        <v>1.4612874956716482E-2</v>
      </c>
      <c r="H1531" s="42">
        <f>_xll.qlCalendarAdvance(Calendar,$H1530,B1531,"f",FALSE)</f>
        <v>50557</v>
      </c>
      <c r="I1531" s="139">
        <f>_xll.qlInterestRateIndexValueDate(Index1M,$H1531)</f>
        <v>50559</v>
      </c>
      <c r="J1531" s="144">
        <f>IFERROR(_xll.qlIndexFixing(Index1M,$H1531,TRUE,_xll.ohTrigger(RecalcTrigger,Trigger1M)),NA())</f>
        <v>1.4451202565406995E-2</v>
      </c>
      <c r="K1531" s="44">
        <f>IFERROR(_xll.qlIndexFixing(Index3M,H1531,TRUE,_xll.ohTrigger(RecalcTrigger,Trigger3M)),NA())</f>
        <v>1.4739280750685058E-2</v>
      </c>
      <c r="L1531" s="44">
        <f>IFERROR(_xll.qlIndexFixing(Index6M,$H1531,TRUE,_xll.ohTrigger(RecalcTrigger,Trigger6M)),NA())</f>
        <v>1.4698618287276734E-2</v>
      </c>
      <c r="M1531" s="145">
        <f>IFERROR(_xll.qlIndexFixing(Index1Y,$H1531,TRUE,_xll.ohTrigger(RecalcTrigger,Trigger1Y)),NA())</f>
        <v>1.4906245453864805E-2</v>
      </c>
      <c r="N1531" s="144">
        <f>IFERROR(_xll.qlIndexFixing(ONIndex1M,I1531,TRUE,_xll.ohTrigger(RecalcTrigger,Trigger1M)),NA())</f>
        <v>1.4455803318940141E-2</v>
      </c>
      <c r="O1531" s="44">
        <f>IFERROR(_xll.qlIndexFixing(ONIndex3M,I1531,TRUE,_xll.ohTrigger(RecalcTrigger,Trigger3M)),NA())</f>
        <v>1.4763473688361728E-2</v>
      </c>
      <c r="P1531" s="44">
        <f>IFERROR(_xll.qlIndexFixing(ONIndex6M,I1531,TRUE,_xll.ohTrigger(RecalcTrigger,Trigger6M)),NA())</f>
        <v>1.4751344666814603E-2</v>
      </c>
      <c r="Q1531" s="145">
        <f>IFERROR(_xll.qlIndexFixing(ONIndex1Y,I1531,TRUE,_xll.ohTrigger(RecalcTrigger,Trigger1Y)),NA())</f>
        <v>1.5014946793581174E-2</v>
      </c>
    </row>
    <row r="1532" spans="2:17" x14ac:dyDescent="0.2">
      <c r="B1532" s="39" t="s">
        <v>42</v>
      </c>
      <c r="D1532" s="42">
        <f>_xll.qlCalendarAdvance(Calendar,$D1531,B1532,"f",FALSE)</f>
        <v>50564</v>
      </c>
      <c r="E1532" s="139">
        <f>_xll.qlInterestRateIndexValueDate(IndexON,D1532)</f>
        <v>50564</v>
      </c>
      <c r="F1532" s="155">
        <f>IFERROR(_xll.qlIndexFixing(IndexON,D1532,TRUE,_xll.ohTrigger(RecalcTrigger,TriggerON)),NA())</f>
        <v>1.4603951375962154E-2</v>
      </c>
      <c r="H1532" s="42">
        <f>_xll.qlCalendarAdvance(Calendar,$H1531,B1532,"f",FALSE)</f>
        <v>50564</v>
      </c>
      <c r="I1532" s="139">
        <f>_xll.qlInterestRateIndexValueDate(Index1M,$H1532)</f>
        <v>50566</v>
      </c>
      <c r="J1532" s="144">
        <f>IFERROR(_xll.qlIndexFixing(Index1M,$H1532,TRUE,_xll.ohTrigger(RecalcTrigger,Trigger1M)),NA())</f>
        <v>1.4442935706302229E-2</v>
      </c>
      <c r="K1532" s="44">
        <f>IFERROR(_xll.qlIndexFixing(Index3M,H1532,TRUE,_xll.ohTrigger(RecalcTrigger,Trigger3M)),NA())</f>
        <v>1.4730587493443166E-2</v>
      </c>
      <c r="L1532" s="44">
        <f>IFERROR(_xll.qlIndexFixing(Index6M,$H1532,TRUE,_xll.ohTrigger(RecalcTrigger,Trigger6M)),NA())</f>
        <v>1.4690035107474859E-2</v>
      </c>
      <c r="M1532" s="145">
        <f>IFERROR(_xll.qlIndexFixing(Index1Y,$H1532,TRUE,_xll.ohTrigger(RecalcTrigger,Trigger1Y)),NA())</f>
        <v>1.4897662608408866E-2</v>
      </c>
      <c r="N1532" s="144">
        <f>IFERROR(_xll.qlIndexFixing(ONIndex1M,I1532,TRUE,_xll.ohTrigger(RecalcTrigger,Trigger1M)),NA())</f>
        <v>1.4447521149190123E-2</v>
      </c>
      <c r="O1532" s="44">
        <f>IFERROR(_xll.qlIndexFixing(ONIndex3M,I1532,TRUE,_xll.ohTrigger(RecalcTrigger,Trigger3M)),NA())</f>
        <v>1.4754710555582307E-2</v>
      </c>
      <c r="P1532" s="44">
        <f>IFERROR(_xll.qlIndexFixing(ONIndex6M,I1532,TRUE,_xll.ohTrigger(RecalcTrigger,Trigger6M)),NA())</f>
        <v>1.474256784738337E-2</v>
      </c>
      <c r="Q1532" s="145">
        <f>IFERROR(_xll.qlIndexFixing(ONIndex1Y,I1532,TRUE,_xll.ohTrigger(RecalcTrigger,Trigger1Y)),NA())</f>
        <v>1.5005969643198114E-2</v>
      </c>
    </row>
    <row r="1533" spans="2:17" x14ac:dyDescent="0.2">
      <c r="B1533" s="39" t="s">
        <v>42</v>
      </c>
      <c r="D1533" s="42">
        <f>_xll.qlCalendarAdvance(Calendar,$D1532,B1533,"f",FALSE)</f>
        <v>50571</v>
      </c>
      <c r="E1533" s="139">
        <f>_xll.qlInterestRateIndexValueDate(IndexON,D1533)</f>
        <v>50571</v>
      </c>
      <c r="F1533" s="155">
        <f>IFERROR(_xll.qlIndexFixing(IndexON,D1533,TRUE,_xll.ohTrigger(RecalcTrigger,TriggerON)),NA())</f>
        <v>1.459504280935775E-2</v>
      </c>
      <c r="H1533" s="42">
        <f>_xll.qlCalendarAdvance(Calendar,$H1532,B1533,"f",FALSE)</f>
        <v>50571</v>
      </c>
      <c r="I1533" s="139">
        <f>_xll.qlInterestRateIndexValueDate(Index1M,$H1533)</f>
        <v>50573</v>
      </c>
      <c r="J1533" s="144">
        <f>IFERROR(_xll.qlIndexFixing(Index1M,$H1533,TRUE,_xll.ohTrigger(RecalcTrigger,Trigger1M)),NA())</f>
        <v>1.4434684594760716E-2</v>
      </c>
      <c r="K1533" s="44">
        <f>IFERROR(_xll.qlIndexFixing(Index3M,H1533,TRUE,_xll.ohTrigger(RecalcTrigger,Trigger3M)),NA())</f>
        <v>1.4721911978139629E-2</v>
      </c>
      <c r="L1533" s="44">
        <f>IFERROR(_xll.qlIndexFixing(Index6M,$H1533,TRUE,_xll.ohTrigger(RecalcTrigger,Trigger6M)),NA())</f>
        <v>1.4681473637316903E-2</v>
      </c>
      <c r="M1533" s="145">
        <f>IFERROR(_xll.qlIndexFixing(Index1Y,$H1533,TRUE,_xll.ohTrigger(RecalcTrigger,Trigger1Y)),NA())</f>
        <v>1.4889102259568783E-2</v>
      </c>
      <c r="N1533" s="144">
        <f>IFERROR(_xll.qlIndexFixing(ONIndex1M,I1533,TRUE,_xll.ohTrigger(RecalcTrigger,Trigger1M)),NA())</f>
        <v>1.4439254389433387E-2</v>
      </c>
      <c r="O1533" s="44">
        <f>IFERROR(_xll.qlIndexFixing(ONIndex3M,I1533,TRUE,_xll.ohTrigger(RecalcTrigger,Trigger3M)),NA())</f>
        <v>1.4745963947744301E-2</v>
      </c>
      <c r="P1533" s="44">
        <f>IFERROR(_xll.qlIndexFixing(ONIndex6M,I1533,TRUE,_xll.ohTrigger(RecalcTrigger,Trigger6M)),NA())</f>
        <v>1.4733810179432538E-2</v>
      </c>
      <c r="Q1533" s="145">
        <f>IFERROR(_xll.qlIndexFixing(ONIndex1Y,I1533,TRUE,_xll.ohTrigger(RecalcTrigger,Trigger1Y)),NA())</f>
        <v>1.4997010013599876E-2</v>
      </c>
    </row>
    <row r="1534" spans="2:17" x14ac:dyDescent="0.2">
      <c r="B1534" s="39" t="s">
        <v>42</v>
      </c>
      <c r="D1534" s="42">
        <f>_xll.qlCalendarAdvance(Calendar,$D1533,B1534,"f",FALSE)</f>
        <v>50578</v>
      </c>
      <c r="E1534" s="139">
        <f>_xll.qlInterestRateIndexValueDate(IndexON,D1534)</f>
        <v>50578</v>
      </c>
      <c r="F1534" s="155">
        <f>IFERROR(_xll.qlIndexFixing(IndexON,D1534,TRUE,_xll.ohTrigger(RecalcTrigger,TriggerON)),NA())</f>
        <v>1.4586149452187058E-2</v>
      </c>
      <c r="H1534" s="42">
        <f>_xll.qlCalendarAdvance(Calendar,$H1533,B1534,"f",FALSE)</f>
        <v>50578</v>
      </c>
      <c r="I1534" s="139">
        <f>_xll.qlInterestRateIndexValueDate(Index1M,$H1534)</f>
        <v>50580</v>
      </c>
      <c r="J1534" s="144">
        <f>IFERROR(_xll.qlIndexFixing(Index1M,$H1534,TRUE,_xll.ohTrigger(RecalcTrigger,Trigger1M)),NA())</f>
        <v>1.4426449420975318E-2</v>
      </c>
      <c r="K1534" s="44">
        <f>IFERROR(_xll.qlIndexFixing(Index3M,H1534,TRUE,_xll.ohTrigger(RecalcTrigger,Trigger3M)),NA())</f>
        <v>1.4713254396329043E-2</v>
      </c>
      <c r="L1534" s="44">
        <f>IFERROR(_xll.qlIndexFixing(Index6M,$H1534,TRUE,_xll.ohTrigger(RecalcTrigger,Trigger6M)),NA())</f>
        <v>1.4672934067936969E-2</v>
      </c>
      <c r="M1534" s="145">
        <f>IFERROR(_xll.qlIndexFixing(Index1Y,$H1534,TRUE,_xll.ohTrigger(RecalcTrigger,Trigger1Y)),NA())</f>
        <v>1.4880564589192957E-2</v>
      </c>
      <c r="N1534" s="144">
        <f>IFERROR(_xll.qlIndexFixing(ONIndex1M,I1534,TRUE,_xll.ohTrigger(RecalcTrigger,Trigger1M)),NA())</f>
        <v>1.4431003229757877E-2</v>
      </c>
      <c r="O1534" s="44">
        <f>IFERROR(_xll.qlIndexFixing(ONIndex3M,I1534,TRUE,_xll.ohTrigger(RecalcTrigger,Trigger3M)),NA())</f>
        <v>1.473723405605476E-2</v>
      </c>
      <c r="P1534" s="44">
        <f>IFERROR(_xll.qlIndexFixing(ONIndex6M,I1534,TRUE,_xll.ohTrigger(RecalcTrigger,Trigger6M)),NA())</f>
        <v>1.472507185312999E-2</v>
      </c>
      <c r="Q1534" s="145">
        <f>IFERROR(_xll.qlIndexFixing(ONIndex1Y,I1534,TRUE,_xll.ohTrigger(RecalcTrigger,Trigger1Y)),NA())</f>
        <v>1.4988068084322848E-2</v>
      </c>
    </row>
    <row r="1535" spans="2:17" x14ac:dyDescent="0.2">
      <c r="B1535" s="39" t="s">
        <v>42</v>
      </c>
      <c r="D1535" s="42">
        <f>_xll.qlCalendarAdvance(Calendar,$D1534,B1535,"f",FALSE)</f>
        <v>50585</v>
      </c>
      <c r="E1535" s="139">
        <f>_xll.qlInterestRateIndexValueDate(IndexON,D1535)</f>
        <v>50585</v>
      </c>
      <c r="F1535" s="155">
        <f>IFERROR(_xll.qlIndexFixing(IndexON,D1535,TRUE,_xll.ohTrigger(RecalcTrigger,TriggerON)),NA())</f>
        <v>1.4577271500133548E-2</v>
      </c>
      <c r="H1535" s="42">
        <f>_xll.qlCalendarAdvance(Calendar,$H1534,B1535,"f",FALSE)</f>
        <v>50585</v>
      </c>
      <c r="I1535" s="139">
        <f>_xll.qlInterestRateIndexValueDate(Index1M,$H1535)</f>
        <v>50587</v>
      </c>
      <c r="J1535" s="144">
        <f>IFERROR(_xll.qlIndexFixing(Index1M,$H1535,TRUE,_xll.ohTrigger(RecalcTrigger,Trigger1M)),NA())</f>
        <v>1.44182303751339E-2</v>
      </c>
      <c r="K1535" s="44">
        <f>IFERROR(_xll.qlIndexFixing(Index3M,H1535,TRUE,_xll.ohTrigger(RecalcTrigger,Trigger3M)),NA())</f>
        <v>1.4704614939557317E-2</v>
      </c>
      <c r="L1535" s="44">
        <f>IFERROR(_xll.qlIndexFixing(Index6M,$H1535,TRUE,_xll.ohTrigger(RecalcTrigger,Trigger6M)),NA())</f>
        <v>1.4663508909237609E-2</v>
      </c>
      <c r="M1535" s="145">
        <f>IFERROR(_xll.qlIndexFixing(Index1Y,$H1535,TRUE,_xll.ohTrigger(RecalcTrigger,Trigger1Y)),NA())</f>
        <v>1.4872049779125629E-2</v>
      </c>
      <c r="N1535" s="144">
        <f>IFERROR(_xll.qlIndexFixing(ONIndex1M,I1535,TRUE,_xll.ohTrigger(RecalcTrigger,Trigger1M)),NA())</f>
        <v>1.4422767860091668E-2</v>
      </c>
      <c r="O1535" s="44">
        <f>IFERROR(_xll.qlIndexFixing(ONIndex3M,I1535,TRUE,_xll.ohTrigger(RecalcTrigger,Trigger3M)),NA())</f>
        <v>1.4728521071480927E-2</v>
      </c>
      <c r="P1535" s="44">
        <f>IFERROR(_xll.qlIndexFixing(ONIndex6M,I1535,TRUE,_xll.ohTrigger(RecalcTrigger,Trigger6M)),NA())</f>
        <v>1.4716353058243925E-2</v>
      </c>
      <c r="Q1535" s="145">
        <f>IFERROR(_xll.qlIndexFixing(ONIndex1Y,I1535,TRUE,_xll.ohTrigger(RecalcTrigger,Trigger1Y)),NA())</f>
        <v>1.4979144035303094E-2</v>
      </c>
    </row>
    <row r="1536" spans="2:17" x14ac:dyDescent="0.2">
      <c r="B1536" s="39" t="s">
        <v>42</v>
      </c>
      <c r="D1536" s="42">
        <f>_xll.qlCalendarAdvance(Calendar,$D1535,B1536,"f",FALSE)</f>
        <v>50592</v>
      </c>
      <c r="E1536" s="139">
        <f>_xll.qlInterestRateIndexValueDate(IndexON,D1536)</f>
        <v>50592</v>
      </c>
      <c r="F1536" s="155">
        <f>IFERROR(_xll.qlIndexFixing(IndexON,D1536,TRUE,_xll.ohTrigger(RecalcTrigger,TriggerON)),NA())</f>
        <v>1.4568409148720818E-2</v>
      </c>
      <c r="H1536" s="42">
        <f>_xll.qlCalendarAdvance(Calendar,$H1535,B1536,"f",FALSE)</f>
        <v>50592</v>
      </c>
      <c r="I1536" s="139">
        <f>_xll.qlInterestRateIndexValueDate(Index1M,$H1536)</f>
        <v>50594</v>
      </c>
      <c r="J1536" s="144">
        <f>IFERROR(_xll.qlIndexFixing(Index1M,$H1536,TRUE,_xll.ohTrigger(RecalcTrigger,Trigger1M)),NA())</f>
        <v>1.441002764740934E-2</v>
      </c>
      <c r="K1536" s="44">
        <f>IFERROR(_xll.qlIndexFixing(Index3M,H1536,TRUE,_xll.ohTrigger(RecalcTrigger,Trigger3M)),NA())</f>
        <v>1.4695993799377314E-2</v>
      </c>
      <c r="L1536" s="44">
        <f>IFERROR(_xll.qlIndexFixing(Index6M,$H1536,TRUE,_xll.ohTrigger(RecalcTrigger,Trigger6M)),NA())</f>
        <v>1.4655017661376208E-2</v>
      </c>
      <c r="M1536" s="145">
        <f>IFERROR(_xll.qlIndexFixing(Index1Y,$H1536,TRUE,_xll.ohTrigger(RecalcTrigger,Trigger1Y)),NA())</f>
        <v>1.4863558011206653E-2</v>
      </c>
      <c r="N1536" s="144">
        <f>IFERROR(_xll.qlIndexFixing(ONIndex1M,I1536,TRUE,_xll.ohTrigger(RecalcTrigger,Trigger1M)),NA())</f>
        <v>1.4414548470282895E-2</v>
      </c>
      <c r="O1536" s="44">
        <f>IFERROR(_xll.qlIndexFixing(ONIndex3M,I1536,TRUE,_xll.ohTrigger(RecalcTrigger,Trigger3M)),NA())</f>
        <v>1.4719825184670299E-2</v>
      </c>
      <c r="P1536" s="44">
        <f>IFERROR(_xll.qlIndexFixing(ONIndex6M,I1536,TRUE,_xll.ohTrigger(RecalcTrigger,Trigger6M)),NA())</f>
        <v>1.4707653985022162E-2</v>
      </c>
      <c r="Q1536" s="145">
        <f>IFERROR(_xll.qlIndexFixing(ONIndex1Y,I1536,TRUE,_xll.ohTrigger(RecalcTrigger,Trigger1Y)),NA())</f>
        <v>1.4970238045917128E-2</v>
      </c>
    </row>
    <row r="1537" spans="2:17" x14ac:dyDescent="0.2">
      <c r="B1537" s="39" t="s">
        <v>42</v>
      </c>
      <c r="D1537" s="42">
        <f>_xll.qlCalendarAdvance(Calendar,$D1536,B1537,"f",FALSE)</f>
        <v>50599</v>
      </c>
      <c r="E1537" s="139">
        <f>_xll.qlInterestRateIndexValueDate(IndexON,D1537)</f>
        <v>50599</v>
      </c>
      <c r="F1537" s="155">
        <f>IFERROR(_xll.qlIndexFixing(IndexON,D1537,TRUE,_xll.ohTrigger(RecalcTrigger,TriggerON)),NA())</f>
        <v>1.4559562593232656E-2</v>
      </c>
      <c r="H1537" s="42">
        <f>_xll.qlCalendarAdvance(Calendar,$H1536,B1537,"f",FALSE)</f>
        <v>50599</v>
      </c>
      <c r="I1537" s="139">
        <f>_xll.qlInterestRateIndexValueDate(Index1M,$H1537)</f>
        <v>50601</v>
      </c>
      <c r="J1537" s="144">
        <f>IFERROR(_xll.qlIndexFixing(Index1M,$H1537,TRUE,_xll.ohTrigger(RecalcTrigger,Trigger1M)),NA())</f>
        <v>1.4401841427996998E-2</v>
      </c>
      <c r="K1537" s="44">
        <f>IFERROR(_xll.qlIndexFixing(Index3M,H1537,TRUE,_xll.ohTrigger(RecalcTrigger,Trigger3M)),NA())</f>
        <v>1.4687391167333202E-2</v>
      </c>
      <c r="L1537" s="44">
        <f>IFERROR(_xll.qlIndexFixing(Index6M,$H1537,TRUE,_xll.ohTrigger(RecalcTrigger,Trigger6M)),NA())</f>
        <v>1.4646548931967287E-2</v>
      </c>
      <c r="M1537" s="145">
        <f>IFERROR(_xll.qlIndexFixing(Index1Y,$H1537,TRUE,_xll.ohTrigger(RecalcTrigger,Trigger1Y)),NA())</f>
        <v>1.4855089467270632E-2</v>
      </c>
      <c r="N1537" s="144">
        <f>IFERROR(_xll.qlIndexFixing(ONIndex1M,I1537,TRUE,_xll.ohTrigger(RecalcTrigger,Trigger1M)),NA())</f>
        <v>1.4406345250659314E-2</v>
      </c>
      <c r="O1537" s="44">
        <f>IFERROR(_xll.qlIndexFixing(ONIndex3M,I1537,TRUE,_xll.ohTrigger(RecalcTrigger,Trigger3M)),NA())</f>
        <v>1.4711146586909862E-2</v>
      </c>
      <c r="P1537" s="44">
        <f>IFERROR(_xll.qlIndexFixing(ONIndex6M,I1537,TRUE,_xll.ohTrigger(RecalcTrigger,Trigger6M)),NA())</f>
        <v>1.4698974823232902E-2</v>
      </c>
      <c r="Q1537" s="145">
        <f>IFERROR(_xll.qlIndexFixing(ONIndex1Y,I1537,TRUE,_xll.ohTrigger(RecalcTrigger,Trigger1Y)),NA())</f>
        <v>1.4961350296180953E-2</v>
      </c>
    </row>
    <row r="1538" spans="2:17" x14ac:dyDescent="0.2">
      <c r="B1538" s="39" t="s">
        <v>42</v>
      </c>
      <c r="D1538" s="42">
        <f>_xll.qlCalendarAdvance(Calendar,$D1537,B1538,"f",FALSE)</f>
        <v>50606</v>
      </c>
      <c r="E1538" s="139">
        <f>_xll.qlInterestRateIndexValueDate(IndexON,D1538)</f>
        <v>50606</v>
      </c>
      <c r="F1538" s="155">
        <f>IFERROR(_xll.qlIndexFixing(IndexON,D1538,TRUE,_xll.ohTrigger(RecalcTrigger,TriggerON)),NA())</f>
        <v>1.4550732029272595E-2</v>
      </c>
      <c r="H1538" s="42">
        <f>_xll.qlCalendarAdvance(Calendar,$H1537,B1538,"f",FALSE)</f>
        <v>50606</v>
      </c>
      <c r="I1538" s="139">
        <f>_xll.qlInterestRateIndexValueDate(Index1M,$H1538)</f>
        <v>50608</v>
      </c>
      <c r="J1538" s="144">
        <f>IFERROR(_xll.qlIndexFixing(Index1M,$H1538,TRUE,_xll.ohTrigger(RecalcTrigger,Trigger1M)),NA())</f>
        <v>1.4393671907074745E-2</v>
      </c>
      <c r="K1538" s="44">
        <f>IFERROR(_xll.qlIndexFixing(Index3M,H1538,TRUE,_xll.ohTrigger(RecalcTrigger,Trigger3M)),NA())</f>
        <v>1.4678807234974372E-2</v>
      </c>
      <c r="L1538" s="44">
        <f>IFERROR(_xll.qlIndexFixing(Index6M,$H1538,TRUE,_xll.ohTrigger(RecalcTrigger,Trigger6M)),NA())</f>
        <v>1.463810291215214E-2</v>
      </c>
      <c r="M1538" s="145">
        <f>IFERROR(_xll.qlIndexFixing(Index1Y,$H1538,TRUE,_xll.ohTrigger(RecalcTrigger,Trigger1Y)),NA())</f>
        <v>1.484664432914801E-2</v>
      </c>
      <c r="N1538" s="144">
        <f>IFERROR(_xll.qlIndexFixing(ONIndex1M,I1538,TRUE,_xll.ohTrigger(RecalcTrigger,Trigger1M)),NA())</f>
        <v>1.4398158390829252E-2</v>
      </c>
      <c r="O1538" s="44">
        <f>IFERROR(_xll.qlIndexFixing(ONIndex3M,I1538,TRUE,_xll.ohTrigger(RecalcTrigger,Trigger3M)),NA())</f>
        <v>1.4702485468927051E-2</v>
      </c>
      <c r="P1538" s="44">
        <f>IFERROR(_xll.qlIndexFixing(ONIndex6M,I1538,TRUE,_xll.ohTrigger(RecalcTrigger,Trigger6M)),NA())</f>
        <v>1.469031576296409E-2</v>
      </c>
      <c r="Q1538" s="145">
        <f>IFERROR(_xll.qlIndexFixing(ONIndex1Y,I1538,TRUE,_xll.ohTrigger(RecalcTrigger,Trigger1Y)),NA())</f>
        <v>1.4952480965790826E-2</v>
      </c>
    </row>
    <row r="1539" spans="2:17" x14ac:dyDescent="0.2">
      <c r="B1539" s="39" t="s">
        <v>42</v>
      </c>
      <c r="D1539" s="42">
        <f>_xll.qlCalendarAdvance(Calendar,$D1538,B1539,"f",FALSE)</f>
        <v>50613</v>
      </c>
      <c r="E1539" s="139">
        <f>_xll.qlInterestRateIndexValueDate(IndexON,D1539)</f>
        <v>50613</v>
      </c>
      <c r="F1539" s="155">
        <f>IFERROR(_xll.qlIndexFixing(IndexON,D1539,TRUE,_xll.ohTrigger(RecalcTrigger,TriggerON)),NA())</f>
        <v>1.4541917652364234E-2</v>
      </c>
      <c r="H1539" s="42">
        <f>_xll.qlCalendarAdvance(Calendar,$H1538,B1539,"f",FALSE)</f>
        <v>50613</v>
      </c>
      <c r="I1539" s="139">
        <f>_xll.qlInterestRateIndexValueDate(Index1M,$H1539)</f>
        <v>50615</v>
      </c>
      <c r="J1539" s="144">
        <f>IFERROR(_xll.qlIndexFixing(Index1M,$H1539,TRUE,_xll.ohTrigger(RecalcTrigger,Trigger1M)),NA())</f>
        <v>1.4385519274825453E-2</v>
      </c>
      <c r="K1539" s="44">
        <f>IFERROR(_xll.qlIndexFixing(Index3M,H1539,TRUE,_xll.ohTrigger(RecalcTrigger,Trigger3M)),NA())</f>
        <v>1.4670242193843252E-2</v>
      </c>
      <c r="L1539" s="44">
        <f>IFERROR(_xll.qlIndexFixing(Index6M,$H1539,TRUE,_xll.ohTrigger(RecalcTrigger,Trigger6M)),NA())</f>
        <v>1.4629679793071206E-2</v>
      </c>
      <c r="M1539" s="145">
        <f>IFERROR(_xll.qlIndexFixing(Index1Y,$H1539,TRUE,_xll.ohTrigger(RecalcTrigger,Trigger1Y)),NA())</f>
        <v>1.4838222778664626E-2</v>
      </c>
      <c r="N1539" s="144">
        <f>IFERROR(_xll.qlIndexFixing(ONIndex1M,I1539,TRUE,_xll.ohTrigger(RecalcTrigger,Trigger1M)),NA())</f>
        <v>1.4389988080960592E-2</v>
      </c>
      <c r="O1539" s="44">
        <f>IFERROR(_xll.qlIndexFixing(ONIndex3M,I1539,TRUE,_xll.ohTrigger(RecalcTrigger,Trigger3M)),NA())</f>
        <v>1.4693842021928916E-2</v>
      </c>
      <c r="P1539" s="44">
        <f>IFERROR(_xll.qlIndexFixing(ONIndex6M,I1539,TRUE,_xll.ohTrigger(RecalcTrigger,Trigger6M)),NA())</f>
        <v>1.4681676994303672E-2</v>
      </c>
      <c r="Q1539" s="145">
        <f>IFERROR(_xll.qlIndexFixing(ONIndex1Y,I1539,TRUE,_xll.ohTrigger(RecalcTrigger,Trigger1Y)),NA())</f>
        <v>1.4943630234283134E-2</v>
      </c>
    </row>
    <row r="1540" spans="2:17" x14ac:dyDescent="0.2">
      <c r="B1540" s="39" t="s">
        <v>42</v>
      </c>
      <c r="D1540" s="42">
        <f>_xll.qlCalendarAdvance(Calendar,$D1539,B1540,"f",FALSE)</f>
        <v>50620</v>
      </c>
      <c r="E1540" s="139">
        <f>_xll.qlInterestRateIndexValueDate(IndexON,D1540)</f>
        <v>50620</v>
      </c>
      <c r="F1540" s="155">
        <f>IFERROR(_xll.qlIndexFixing(IndexON,D1540,TRUE,_xll.ohTrigger(RecalcTrigger,TriggerON)),NA())</f>
        <v>1.4533119657871296E-2</v>
      </c>
      <c r="H1540" s="42">
        <f>_xll.qlCalendarAdvance(Calendar,$H1539,B1540,"f",FALSE)</f>
        <v>50620</v>
      </c>
      <c r="I1540" s="139">
        <f>_xll.qlInterestRateIndexValueDate(Index1M,$H1540)</f>
        <v>50622</v>
      </c>
      <c r="J1540" s="144">
        <f>IFERROR(_xll.qlIndexFixing(Index1M,$H1540,TRUE,_xll.ohTrigger(RecalcTrigger,Trigger1M)),NA())</f>
        <v>1.4377383721431991E-2</v>
      </c>
      <c r="K1540" s="44">
        <f>IFERROR(_xll.qlIndexFixing(Index3M,H1540,TRUE,_xll.ohTrigger(RecalcTrigger,Trigger3M)),NA())</f>
        <v>1.4661696235483149E-2</v>
      </c>
      <c r="L1540" s="44">
        <f>IFERROR(_xll.qlIndexFixing(Index6M,$H1540,TRUE,_xll.ohTrigger(RecalcTrigger,Trigger6M)),NA())</f>
        <v>1.4621279765860192E-2</v>
      </c>
      <c r="M1540" s="145">
        <f>IFERROR(_xll.qlIndexFixing(Index1Y,$H1540,TRUE,_xll.ohTrigger(RecalcTrigger,Trigger1Y)),NA())</f>
        <v>1.4829824997642162E-2</v>
      </c>
      <c r="N1540" s="144">
        <f>IFERROR(_xll.qlIndexFixing(ONIndex1M,I1540,TRUE,_xll.ohTrigger(RecalcTrigger,Trigger1M)),NA())</f>
        <v>1.4381834510981406E-2</v>
      </c>
      <c r="O1540" s="44">
        <f>IFERROR(_xll.qlIndexFixing(ONIndex3M,I1540,TRUE,_xll.ohTrigger(RecalcTrigger,Trigger3M)),NA())</f>
        <v>1.4685216436642889E-2</v>
      </c>
      <c r="P1540" s="44">
        <f>IFERROR(_xll.qlIndexFixing(ONIndex6M,I1540,TRUE,_xll.ohTrigger(RecalcTrigger,Trigger6M)),NA())</f>
        <v>1.467305870717972E-2</v>
      </c>
      <c r="Q1540" s="145">
        <f>IFERROR(_xll.qlIndexFixing(ONIndex1Y,I1540,TRUE,_xll.ohTrigger(RecalcTrigger,Trigger1Y)),NA())</f>
        <v>1.4934798281593942E-2</v>
      </c>
    </row>
    <row r="1541" spans="2:17" x14ac:dyDescent="0.2">
      <c r="B1541" s="39" t="s">
        <v>42</v>
      </c>
      <c r="D1541" s="42">
        <f>_xll.qlCalendarAdvance(Calendar,$D1540,B1541,"f",FALSE)</f>
        <v>50627</v>
      </c>
      <c r="E1541" s="139">
        <f>_xll.qlInterestRateIndexValueDate(IndexON,D1541)</f>
        <v>50627</v>
      </c>
      <c r="F1541" s="155">
        <f>IFERROR(_xll.qlIndexFixing(IndexON,D1541,TRUE,_xll.ohTrigger(RecalcTrigger,TriggerON)),NA())</f>
        <v>1.4524338241397317E-2</v>
      </c>
      <c r="H1541" s="42">
        <f>_xll.qlCalendarAdvance(Calendar,$H1540,B1541,"f",FALSE)</f>
        <v>50627</v>
      </c>
      <c r="I1541" s="139">
        <f>_xll.qlInterestRateIndexValueDate(Index1M,$H1541)</f>
        <v>50629</v>
      </c>
      <c r="J1541" s="144">
        <f>IFERROR(_xll.qlIndexFixing(Index1M,$H1541,TRUE,_xll.ohTrigger(RecalcTrigger,Trigger1M)),NA())</f>
        <v>1.4369265437079726E-2</v>
      </c>
      <c r="K1541" s="44">
        <f>IFERROR(_xll.qlIndexFixing(Index3M,H1541,TRUE,_xll.ohTrigger(RecalcTrigger,Trigger3M)),NA())</f>
        <v>1.4653169551437363E-2</v>
      </c>
      <c r="L1541" s="44">
        <f>IFERROR(_xll.qlIndexFixing(Index6M,$H1541,TRUE,_xll.ohTrigger(RecalcTrigger,Trigger6M)),NA())</f>
        <v>1.4612903021653951E-2</v>
      </c>
      <c r="M1541" s="145">
        <f>IFERROR(_xll.qlIndexFixing(Index1Y,$H1541,TRUE,_xll.ohTrigger(RecalcTrigger,Trigger1Y)),NA())</f>
        <v>1.4821451167896824E-2</v>
      </c>
      <c r="N1541" s="144">
        <f>IFERROR(_xll.qlIndexFixing(ONIndex1M,I1541,TRUE,_xll.ohTrigger(RecalcTrigger,Trigger1M)),NA())</f>
        <v>1.4373697870899704E-2</v>
      </c>
      <c r="O1541" s="44">
        <f>IFERROR(_xll.qlIndexFixing(ONIndex3M,I1541,TRUE,_xll.ohTrigger(RecalcTrigger,Trigger3M)),NA())</f>
        <v>1.4676608904116151E-2</v>
      </c>
      <c r="P1541" s="44">
        <f>IFERROR(_xll.qlIndexFixing(ONIndex6M,I1541,TRUE,_xll.ohTrigger(RecalcTrigger,Trigger6M)),NA())</f>
        <v>1.4664461091680181E-2</v>
      </c>
      <c r="Q1541" s="145">
        <f>IFERROR(_xll.qlIndexFixing(ONIndex1Y,I1541,TRUE,_xll.ohTrigger(RecalcTrigger,Trigger1Y)),NA())</f>
        <v>1.4925985287259635E-2</v>
      </c>
    </row>
    <row r="1542" spans="2:17" x14ac:dyDescent="0.2">
      <c r="B1542" s="39" t="s">
        <v>42</v>
      </c>
      <c r="D1542" s="42">
        <f>_xll.qlCalendarAdvance(Calendar,$D1541,B1542,"f",FALSE)</f>
        <v>50634</v>
      </c>
      <c r="E1542" s="139">
        <f>_xll.qlInterestRateIndexValueDate(IndexON,D1542)</f>
        <v>50634</v>
      </c>
      <c r="F1542" s="155">
        <f>IFERROR(_xll.qlIndexFixing(IndexON,D1542,TRUE,_xll.ohTrigger(RecalcTrigger,TriggerON)),NA())</f>
        <v>1.4515573598385956E-2</v>
      </c>
      <c r="H1542" s="42">
        <f>_xll.qlCalendarAdvance(Calendar,$H1541,B1542,"f",FALSE)</f>
        <v>50634</v>
      </c>
      <c r="I1542" s="139">
        <f>_xll.qlInterestRateIndexValueDate(Index1M,$H1542)</f>
        <v>50636</v>
      </c>
      <c r="J1542" s="144">
        <f>IFERROR(_xll.qlIndexFixing(Index1M,$H1542,TRUE,_xll.ohTrigger(RecalcTrigger,Trigger1M)),NA())</f>
        <v>1.4361164611946531E-2</v>
      </c>
      <c r="K1542" s="44">
        <f>IFERROR(_xll.qlIndexFixing(Index3M,H1542,TRUE,_xll.ohTrigger(RecalcTrigger,Trigger3M)),NA())</f>
        <v>1.4644662333245724E-2</v>
      </c>
      <c r="L1542" s="44">
        <f>IFERROR(_xll.qlIndexFixing(Index6M,$H1542,TRUE,_xll.ohTrigger(RecalcTrigger,Trigger6M)),NA())</f>
        <v>1.4604549751584322E-2</v>
      </c>
      <c r="M1542" s="145">
        <f>IFERROR(_xll.qlIndexFixing(Index1Y,$H1542,TRUE,_xll.ohTrigger(RecalcTrigger,Trigger1Y)),NA())</f>
        <v>1.481310147124219E-2</v>
      </c>
      <c r="N1542" s="144">
        <f>IFERROR(_xll.qlIndexFixing(ONIndex1M,I1542,TRUE,_xll.ohTrigger(RecalcTrigger,Trigger1M)),NA())</f>
        <v>1.4365578350803432E-2</v>
      </c>
      <c r="O1542" s="44">
        <f>IFERROR(_xll.qlIndexFixing(ONIndex3M,I1542,TRUE,_xll.ohTrigger(RecalcTrigger,Trigger3M)),NA())</f>
        <v>1.4668019615315941E-2</v>
      </c>
      <c r="P1542" s="44">
        <f>IFERROR(_xll.qlIndexFixing(ONIndex6M,I1542,TRUE,_xll.ohTrigger(RecalcTrigger,Trigger6M)),NA())</f>
        <v>1.4655884337653191E-2</v>
      </c>
      <c r="Q1542" s="145">
        <f>IFERROR(_xll.qlIndexFixing(ONIndex1Y,I1542,TRUE,_xll.ohTrigger(RecalcTrigger,Trigger1Y)),NA())</f>
        <v>1.4917191431136345E-2</v>
      </c>
    </row>
    <row r="1543" spans="2:17" x14ac:dyDescent="0.2">
      <c r="B1543" s="39" t="s">
        <v>42</v>
      </c>
      <c r="D1543" s="42">
        <f>_xll.qlCalendarAdvance(Calendar,$D1542,B1543,"f",FALSE)</f>
        <v>50641</v>
      </c>
      <c r="E1543" s="139">
        <f>_xll.qlInterestRateIndexValueDate(IndexON,D1543)</f>
        <v>50641</v>
      </c>
      <c r="F1543" s="155">
        <f>IFERROR(_xll.qlIndexFixing(IndexON,D1543,TRUE,_xll.ohTrigger(RecalcTrigger,TriggerON)),NA())</f>
        <v>1.4506825924280875E-2</v>
      </c>
      <c r="H1543" s="42">
        <f>_xll.qlCalendarAdvance(Calendar,$H1542,B1543,"f",FALSE)</f>
        <v>50641</v>
      </c>
      <c r="I1543" s="139">
        <f>_xll.qlInterestRateIndexValueDate(Index1M,$H1543)</f>
        <v>50643</v>
      </c>
      <c r="J1543" s="144">
        <f>IFERROR(_xll.qlIndexFixing(Index1M,$H1543,TRUE,_xll.ohTrigger(RecalcTrigger,Trigger1M)),NA())</f>
        <v>1.435308143621028E-2</v>
      </c>
      <c r="K1543" s="44">
        <f>IFERROR(_xll.qlIndexFixing(Index3M,H1543,TRUE,_xll.ohTrigger(RecalcTrigger,Trigger3M)),NA())</f>
        <v>1.4636174772445451E-2</v>
      </c>
      <c r="L1543" s="44">
        <f>IFERROR(_xll.qlIndexFixing(Index6M,$H1543,TRUE,_xll.ohTrigger(RecalcTrigger,Trigger6M)),NA())</f>
        <v>1.4596220146781001E-2</v>
      </c>
      <c r="M1543" s="145">
        <f>IFERROR(_xll.qlIndexFixing(Index1Y,$H1543,TRUE,_xll.ohTrigger(RecalcTrigger,Trigger1Y)),NA())</f>
        <v>1.4804776089485487E-2</v>
      </c>
      <c r="N1543" s="144">
        <f>IFERROR(_xll.qlIndexFixing(ONIndex1M,I1543,TRUE,_xll.ohTrigger(RecalcTrigger,Trigger1M)),NA())</f>
        <v>1.4357476140380854E-2</v>
      </c>
      <c r="O1543" s="44">
        <f>IFERROR(_xll.qlIndexFixing(ONIndex3M,I1543,TRUE,_xll.ohTrigger(RecalcTrigger,Trigger3M)),NA())</f>
        <v>1.4659448761209504E-2</v>
      </c>
      <c r="P1543" s="44">
        <f>IFERROR(_xll.qlIndexFixing(ONIndex6M,I1543,TRUE,_xll.ohTrigger(RecalcTrigger,Trigger6M)),NA())</f>
        <v>1.4647328635266632E-2</v>
      </c>
      <c r="Q1543" s="145">
        <f>IFERROR(_xll.qlIndexFixing(ONIndex1Y,I1543,TRUE,_xll.ohTrigger(RecalcTrigger,Trigger1Y)),NA())</f>
        <v>1.4908416892840393E-2</v>
      </c>
    </row>
    <row r="1544" spans="2:17" x14ac:dyDescent="0.2">
      <c r="B1544" s="39" t="s">
        <v>42</v>
      </c>
      <c r="D1544" s="42">
        <f>_xll.qlCalendarAdvance(Calendar,$D1543,B1544,"f",FALSE)</f>
        <v>50648</v>
      </c>
      <c r="E1544" s="139">
        <f>_xll.qlInterestRateIndexValueDate(IndexON,D1544)</f>
        <v>50648</v>
      </c>
      <c r="F1544" s="155">
        <f>IFERROR(_xll.qlIndexFixing(IndexON,D1544,TRUE,_xll.ohTrigger(RecalcTrigger,TriggerON)),NA())</f>
        <v>1.4498095414525736E-2</v>
      </c>
      <c r="H1544" s="42">
        <f>_xll.qlCalendarAdvance(Calendar,$H1543,B1544,"f",FALSE)</f>
        <v>50648</v>
      </c>
      <c r="I1544" s="139">
        <f>_xll.qlInterestRateIndexValueDate(Index1M,$H1544)</f>
        <v>50650</v>
      </c>
      <c r="J1544" s="144">
        <f>IFERROR(_xll.qlIndexFixing(Index1M,$H1544,TRUE,_xll.ohTrigger(RecalcTrigger,Trigger1M)),NA())</f>
        <v>1.4345016100061336E-2</v>
      </c>
      <c r="K1544" s="44">
        <f>IFERROR(_xll.qlIndexFixing(Index3M,H1544,TRUE,_xll.ohTrigger(RecalcTrigger,Trigger3M)),NA())</f>
        <v>1.4628011290177826E-2</v>
      </c>
      <c r="L1544" s="44">
        <f>IFERROR(_xll.qlIndexFixing(Index6M,$H1544,TRUE,_xll.ohTrigger(RecalcTrigger,Trigger6M)),NA())</f>
        <v>1.4589366004388224E-2</v>
      </c>
      <c r="M1544" s="145">
        <f>IFERROR(_xll.qlIndexFixing(Index1Y,$H1544,TRUE,_xll.ohTrigger(RecalcTrigger,Trigger1Y)),NA())</f>
        <v>1.4796475204431095E-2</v>
      </c>
      <c r="N1544" s="144">
        <f>IFERROR(_xll.qlIndexFixing(ONIndex1M,I1544,TRUE,_xll.ohTrigger(RecalcTrigger,Trigger1M)),NA())</f>
        <v>1.4349391429959724E-2</v>
      </c>
      <c r="O1544" s="44">
        <f>IFERROR(_xll.qlIndexFixing(ONIndex3M,I1544,TRUE,_xll.ohTrigger(RecalcTrigger,Trigger3M)),NA())</f>
        <v>1.4650896532684143E-2</v>
      </c>
      <c r="P1544" s="44">
        <f>IFERROR(_xll.qlIndexFixing(ONIndex6M,I1544,TRUE,_xll.ohTrigger(RecalcTrigger,Trigger6M)),NA())</f>
        <v>1.4638794174368641E-2</v>
      </c>
      <c r="Q1544" s="145">
        <f>IFERROR(_xll.qlIndexFixing(ONIndex1Y,I1544,TRUE,_xll.ohTrigger(RecalcTrigger,Trigger1Y)),NA())</f>
        <v>1.4899661852147972E-2</v>
      </c>
    </row>
    <row r="1545" spans="2:17" x14ac:dyDescent="0.2">
      <c r="B1545" s="39" t="s">
        <v>42</v>
      </c>
      <c r="D1545" s="42">
        <f>_xll.qlCalendarAdvance(Calendar,$D1544,B1545,"f",FALSE)</f>
        <v>50655</v>
      </c>
      <c r="E1545" s="139">
        <f>_xll.qlInterestRateIndexValueDate(IndexON,D1545)</f>
        <v>50655</v>
      </c>
      <c r="F1545" s="155">
        <f>IFERROR(_xll.qlIndexFixing(IndexON,D1545,TRUE,_xll.ohTrigger(RecalcTrigger,TriggerON)),NA())</f>
        <v>1.4489382264804007E-2</v>
      </c>
      <c r="H1545" s="42">
        <f>_xll.qlCalendarAdvance(Calendar,$H1544,B1545,"f",FALSE)</f>
        <v>50655</v>
      </c>
      <c r="I1545" s="139">
        <f>_xll.qlInterestRateIndexValueDate(Index1M,$H1545)</f>
        <v>50657</v>
      </c>
      <c r="J1545" s="144">
        <f>IFERROR(_xll.qlIndexFixing(Index1M,$H1545,TRUE,_xll.ohTrigger(RecalcTrigger,Trigger1M)),NA())</f>
        <v>1.433696879367008E-2</v>
      </c>
      <c r="K1545" s="44">
        <f>IFERROR(_xll.qlIndexFixing(Index3M,H1545,TRUE,_xll.ohTrigger(RecalcTrigger,Trigger3M)),NA())</f>
        <v>1.4619562493719773E-2</v>
      </c>
      <c r="L1545" s="44">
        <f>IFERROR(_xll.qlIndexFixing(Index6M,$H1545,TRUE,_xll.ohTrigger(RecalcTrigger,Trigger6M)),NA())</f>
        <v>1.4581077067765619E-2</v>
      </c>
      <c r="M1545" s="145">
        <f>IFERROR(_xll.qlIndexFixing(Index1Y,$H1545,TRUE,_xll.ohTrigger(RecalcTrigger,Trigger1Y)),NA())</f>
        <v>1.4788198997878574E-2</v>
      </c>
      <c r="N1545" s="144">
        <f>IFERROR(_xll.qlIndexFixing(ONIndex1M,I1545,TRUE,_xll.ohTrigger(RecalcTrigger,Trigger1M)),NA())</f>
        <v>1.4341324409308243E-2</v>
      </c>
      <c r="O1545" s="44">
        <f>IFERROR(_xll.qlIndexFixing(ONIndex3M,I1545,TRUE,_xll.ohTrigger(RecalcTrigger,Trigger3M)),NA())</f>
        <v>1.4642363120787039E-2</v>
      </c>
      <c r="P1545" s="44">
        <f>IFERROR(_xll.qlIndexFixing(ONIndex6M,I1545,TRUE,_xll.ohTrigger(RecalcTrigger,Trigger6M)),NA())</f>
        <v>1.4630281145047164E-2</v>
      </c>
      <c r="Q1545" s="145">
        <f>IFERROR(_xll.qlIndexFixing(ONIndex1Y,I1545,TRUE,_xll.ohTrigger(RecalcTrigger,Trigger1Y)),NA())</f>
        <v>1.4890926488835277E-2</v>
      </c>
    </row>
    <row r="1546" spans="2:17" x14ac:dyDescent="0.2">
      <c r="B1546" s="39" t="s">
        <v>42</v>
      </c>
      <c r="D1546" s="42">
        <f>_xll.qlCalendarAdvance(Calendar,$D1545,B1546,"f",FALSE)</f>
        <v>50662</v>
      </c>
      <c r="E1546" s="139">
        <f>_xll.qlInterestRateIndexValueDate(IndexON,D1546)</f>
        <v>50662</v>
      </c>
      <c r="F1546" s="155">
        <f>IFERROR(_xll.qlIndexFixing(IndexON,D1546,TRUE,_xll.ohTrigger(RecalcTrigger,TriggerON)),NA())</f>
        <v>1.4480686670399479E-2</v>
      </c>
      <c r="H1546" s="42">
        <f>_xll.qlCalendarAdvance(Calendar,$H1545,B1546,"f",FALSE)</f>
        <v>50662</v>
      </c>
      <c r="I1546" s="139">
        <f>_xll.qlInterestRateIndexValueDate(Index1M,$H1546)</f>
        <v>50664</v>
      </c>
      <c r="J1546" s="144">
        <f>IFERROR(_xll.qlIndexFixing(Index1M,$H1546,TRUE,_xll.ohTrigger(RecalcTrigger,Trigger1M)),NA())</f>
        <v>1.4328939707224375E-2</v>
      </c>
      <c r="K1546" s="44">
        <f>IFERROR(_xll.qlIndexFixing(Index3M,H1546,TRUE,_xll.ohTrigger(RecalcTrigger,Trigger3M)),NA())</f>
        <v>1.4611133914568229E-2</v>
      </c>
      <c r="L1546" s="44">
        <f>IFERROR(_xll.qlIndexFixing(Index6M,$H1546,TRUE,_xll.ohTrigger(RecalcTrigger,Trigger6M)),NA())</f>
        <v>1.457281229570552E-2</v>
      </c>
      <c r="M1546" s="145">
        <f>IFERROR(_xll.qlIndexFixing(Index1Y,$H1546,TRUE,_xll.ohTrigger(RecalcTrigger,Trigger1Y)),NA())</f>
        <v>1.4779947651623326E-2</v>
      </c>
      <c r="N1546" s="144">
        <f>IFERROR(_xll.qlIndexFixing(ONIndex1M,I1546,TRUE,_xll.ohTrigger(RecalcTrigger,Trigger1M)),NA())</f>
        <v>1.4333275268514356E-2</v>
      </c>
      <c r="O1546" s="44">
        <f>IFERROR(_xll.qlIndexFixing(ONIndex3M,I1546,TRUE,_xll.ohTrigger(RecalcTrigger,Trigger3M)),NA())</f>
        <v>1.4633848716405495E-2</v>
      </c>
      <c r="P1546" s="44">
        <f>IFERROR(_xll.qlIndexFixing(ONIndex6M,I1546,TRUE,_xll.ohTrigger(RecalcTrigger,Trigger6M)),NA())</f>
        <v>1.4621789737390145E-2</v>
      </c>
      <c r="Q1546" s="145">
        <f>IFERROR(_xll.qlIndexFixing(ONIndex1Y,I1546,TRUE,_xll.ohTrigger(RecalcTrigger,Trigger1Y)),NA())</f>
        <v>1.4882210982438693E-2</v>
      </c>
    </row>
    <row r="1547" spans="2:17" x14ac:dyDescent="0.2">
      <c r="B1547" s="39" t="s">
        <v>42</v>
      </c>
      <c r="D1547" s="42">
        <f>_xll.qlCalendarAdvance(Calendar,$D1546,B1547,"f",FALSE)</f>
        <v>50669</v>
      </c>
      <c r="E1547" s="139">
        <f>_xll.qlInterestRateIndexValueDate(IndexON,D1547)</f>
        <v>50669</v>
      </c>
      <c r="F1547" s="155">
        <f>IFERROR(_xll.qlIndexFixing(IndexON,D1547,TRUE,_xll.ohTrigger(RecalcTrigger,TriggerON)),NA())</f>
        <v>1.4472008826915683E-2</v>
      </c>
      <c r="H1547" s="42">
        <f>_xll.qlCalendarAdvance(Calendar,$H1546,B1547,"f",FALSE)</f>
        <v>50669</v>
      </c>
      <c r="I1547" s="139">
        <f>_xll.qlInterestRateIndexValueDate(Index1M,$H1547)</f>
        <v>50671</v>
      </c>
      <c r="J1547" s="144">
        <f>IFERROR(_xll.qlIndexFixing(Index1M,$H1547,TRUE,_xll.ohTrigger(RecalcTrigger,Trigger1M)),NA())</f>
        <v>1.43209290308971E-2</v>
      </c>
      <c r="K1547" s="44">
        <f>IFERROR(_xll.qlIndexFixing(Index3M,H1547,TRUE,_xll.ohTrigger(RecalcTrigger,Trigger3M)),NA())</f>
        <v>1.4602725744248233E-2</v>
      </c>
      <c r="L1547" s="44">
        <f>IFERROR(_xll.qlIndexFixing(Index6M,$H1547,TRUE,_xll.ohTrigger(RecalcTrigger,Trigger6M)),NA())</f>
        <v>1.4564571879298825E-2</v>
      </c>
      <c r="M1547" s="145">
        <f>IFERROR(_xll.qlIndexFixing(Index1Y,$H1547,TRUE,_xll.ohTrigger(RecalcTrigger,Trigger1Y)),NA())</f>
        <v>1.4771721347456591E-2</v>
      </c>
      <c r="N1547" s="144">
        <f>IFERROR(_xll.qlIndexFixing(ONIndex1M,I1547,TRUE,_xll.ohTrigger(RecalcTrigger,Trigger1M)),NA())</f>
        <v>1.4325244197506137E-2</v>
      </c>
      <c r="O1547" s="44">
        <f>IFERROR(_xll.qlIndexFixing(ONIndex3M,I1547,TRUE,_xll.ohTrigger(RecalcTrigger,Trigger3M)),NA())</f>
        <v>1.4625353510506756E-2</v>
      </c>
      <c r="P1547" s="44">
        <f>IFERROR(_xll.qlIndexFixing(ONIndex6M,I1547,TRUE,_xll.ohTrigger(RecalcTrigger,Trigger6M)),NA())</f>
        <v>1.4613320141165786E-2</v>
      </c>
      <c r="Q1547" s="145">
        <f>IFERROR(_xll.qlIndexFixing(ONIndex1Y,I1547,TRUE,_xll.ohTrigger(RecalcTrigger,Trigger1Y)),NA())</f>
        <v>1.4873515512894286E-2</v>
      </c>
    </row>
    <row r="1548" spans="2:17" x14ac:dyDescent="0.2">
      <c r="B1548" s="39" t="s">
        <v>42</v>
      </c>
      <c r="D1548" s="42">
        <f>_xll.qlCalendarAdvance(Calendar,$D1547,B1548,"f",FALSE)</f>
        <v>50676</v>
      </c>
      <c r="E1548" s="139">
        <f>_xll.qlInterestRateIndexValueDate(IndexON,D1548)</f>
        <v>50676</v>
      </c>
      <c r="F1548" s="155">
        <f>IFERROR(_xll.qlIndexFixing(IndexON,D1548,TRUE,_xll.ohTrigger(RecalcTrigger,TriggerON)),NA())</f>
        <v>1.446334892963641E-2</v>
      </c>
      <c r="H1548" s="42">
        <f>_xll.qlCalendarAdvance(Calendar,$H1547,B1548,"f",FALSE)</f>
        <v>50676</v>
      </c>
      <c r="I1548" s="139">
        <f>_xll.qlInterestRateIndexValueDate(Index1M,$H1548)</f>
        <v>50678</v>
      </c>
      <c r="J1548" s="144">
        <f>IFERROR(_xll.qlIndexFixing(Index1M,$H1548,TRUE,_xll.ohTrigger(RecalcTrigger,Trigger1M)),NA())</f>
        <v>1.4313791658459373E-2</v>
      </c>
      <c r="K1548" s="44">
        <f>IFERROR(_xll.qlIndexFixing(Index3M,H1548,TRUE,_xll.ohTrigger(RecalcTrigger,Trigger3M)),NA())</f>
        <v>1.4594038533114716E-2</v>
      </c>
      <c r="L1548" s="44">
        <f>IFERROR(_xll.qlIndexFixing(Index6M,$H1548,TRUE,_xll.ohTrigger(RecalcTrigger,Trigger6M)),NA())</f>
        <v>1.4556071289429233E-2</v>
      </c>
      <c r="M1548" s="145">
        <f>IFERROR(_xll.qlIndexFixing(Index1Y,$H1548,TRUE,_xll.ohTrigger(RecalcTrigger,Trigger1Y)),NA())</f>
        <v>1.4763520267165446E-2</v>
      </c>
      <c r="N1548" s="144">
        <f>IFERROR(_xll.qlIndexFixing(ONIndex1M,I1548,TRUE,_xll.ohTrigger(RecalcTrigger,Trigger1M)),NA())</f>
        <v>1.4317231386131724E-2</v>
      </c>
      <c r="O1548" s="44">
        <f>IFERROR(_xll.qlIndexFixing(ONIndex3M,I1548,TRUE,_xll.ohTrigger(RecalcTrigger,Trigger3M)),NA())</f>
        <v>1.4616877693978125E-2</v>
      </c>
      <c r="P1548" s="44">
        <f>IFERROR(_xll.qlIndexFixing(ONIndex6M,I1548,TRUE,_xll.ohTrigger(RecalcTrigger,Trigger6M)),NA())</f>
        <v>1.4604872546621905E-2</v>
      </c>
      <c r="Q1548" s="145">
        <f>IFERROR(_xll.qlIndexFixing(ONIndex1Y,I1548,TRUE,_xll.ohTrigger(RecalcTrigger,Trigger1Y)),NA())</f>
        <v>1.4864840259738443E-2</v>
      </c>
    </row>
    <row r="1549" spans="2:17" x14ac:dyDescent="0.2">
      <c r="B1549" s="39" t="s">
        <v>42</v>
      </c>
      <c r="D1549" s="42">
        <f>_xll.qlCalendarAdvance(Calendar,$D1548,B1549,"f",FALSE)</f>
        <v>50683</v>
      </c>
      <c r="E1549" s="139">
        <f>_xll.qlInterestRateIndexValueDate(IndexON,D1549)</f>
        <v>50683</v>
      </c>
      <c r="F1549" s="155">
        <f>IFERROR(_xll.qlIndexFixing(IndexON,D1549,TRUE,_xll.ohTrigger(RecalcTrigger,TriggerON)),NA())</f>
        <v>1.4454707174405002E-2</v>
      </c>
      <c r="H1549" s="42">
        <f>_xll.qlCalendarAdvance(Calendar,$H1548,B1549,"f",FALSE)</f>
        <v>50683</v>
      </c>
      <c r="I1549" s="139">
        <f>_xll.qlInterestRateIndexValueDate(Index1M,$H1549)</f>
        <v>50685</v>
      </c>
      <c r="J1549" s="144">
        <f>IFERROR(_xll.qlIndexFixing(Index1M,$H1549,TRUE,_xll.ohTrigger(RecalcTrigger,Trigger1M)),NA())</f>
        <v>1.4304963669319326E-2</v>
      </c>
      <c r="K1549" s="44">
        <f>IFERROR(_xll.qlIndexFixing(Index3M,H1549,TRUE,_xll.ohTrigger(RecalcTrigger,Trigger3M)),NA())</f>
        <v>1.4585672938919086E-2</v>
      </c>
      <c r="L1549" s="44">
        <f>IFERROR(_xll.qlIndexFixing(Index6M,$H1549,TRUE,_xll.ohTrigger(RecalcTrigger,Trigger6M)),NA())</f>
        <v>1.4547881661112193E-2</v>
      </c>
      <c r="M1549" s="145">
        <f>IFERROR(_xll.qlIndexFixing(Index1Y,$H1549,TRUE,_xll.ohTrigger(RecalcTrigger,Trigger1Y)),NA())</f>
        <v>1.4755344592532811E-2</v>
      </c>
      <c r="N1549" s="144">
        <f>IFERROR(_xll.qlIndexFixing(ONIndex1M,I1549,TRUE,_xll.ohTrigger(RecalcTrigger,Trigger1M)),NA())</f>
        <v>1.4309237024718868E-2</v>
      </c>
      <c r="O1549" s="44">
        <f>IFERROR(_xll.qlIndexFixing(ONIndex3M,I1549,TRUE,_xll.ohTrigger(RecalcTrigger,Trigger3M)),NA())</f>
        <v>1.4608421458026655E-2</v>
      </c>
      <c r="P1549" s="44">
        <f>IFERROR(_xll.qlIndexFixing(ONIndex6M,I1549,TRUE,_xll.ohTrigger(RecalcTrigger,Trigger6M)),NA())</f>
        <v>1.4596447143686575E-2</v>
      </c>
      <c r="Q1549" s="145">
        <f>IFERROR(_xll.qlIndexFixing(ONIndex1Y,I1549,TRUE,_xll.ohTrigger(RecalcTrigger,Trigger1Y)),NA())</f>
        <v>1.4856185402827293E-2</v>
      </c>
    </row>
    <row r="1550" spans="2:17" x14ac:dyDescent="0.2">
      <c r="B1550" s="39" t="s">
        <v>42</v>
      </c>
      <c r="D1550" s="42">
        <f>_xll.qlCalendarAdvance(Calendar,$D1549,B1550,"f",FALSE)</f>
        <v>50690</v>
      </c>
      <c r="E1550" s="139">
        <f>_xll.qlInterestRateIndexValueDate(IndexON,D1550)</f>
        <v>50690</v>
      </c>
      <c r="F1550" s="155">
        <f>IFERROR(_xll.qlIndexFixing(IndexON,D1550,TRUE,_xll.ohTrigger(RecalcTrigger,TriggerON)),NA())</f>
        <v>1.444608375642531E-2</v>
      </c>
      <c r="H1550" s="42">
        <f>_xll.qlCalendarAdvance(Calendar,$H1549,B1550,"f",FALSE)</f>
        <v>50690</v>
      </c>
      <c r="I1550" s="139">
        <f>_xll.qlInterestRateIndexValueDate(Index1M,$H1550)</f>
        <v>50692</v>
      </c>
      <c r="J1550" s="144">
        <f>IFERROR(_xll.qlIndexFixing(Index1M,$H1550,TRUE,_xll.ohTrigger(RecalcTrigger,Trigger1M)),NA())</f>
        <v>1.4297009364427071E-2</v>
      </c>
      <c r="K1550" s="44">
        <f>IFERROR(_xll.qlIndexFixing(Index3M,H1550,TRUE,_xll.ohTrigger(RecalcTrigger,Trigger3M)),NA())</f>
        <v>1.457732834285104E-2</v>
      </c>
      <c r="L1550" s="44">
        <f>IFERROR(_xll.qlIndexFixing(Index6M,$H1550,TRUE,_xll.ohTrigger(RecalcTrigger,Trigger6M)),NA())</f>
        <v>1.4539716976542442E-2</v>
      </c>
      <c r="M1550" s="145">
        <f>IFERROR(_xll.qlIndexFixing(Index1Y,$H1550,TRUE,_xll.ohTrigger(RecalcTrigger,Trigger1Y)),NA())</f>
        <v>1.4747194505337659E-2</v>
      </c>
      <c r="N1550" s="144">
        <f>IFERROR(_xll.qlIndexFixing(ONIndex1M,I1550,TRUE,_xll.ohTrigger(RecalcTrigger,Trigger1M)),NA())</f>
        <v>1.4301261302955837E-2</v>
      </c>
      <c r="O1550" s="44">
        <f>IFERROR(_xll.qlIndexFixing(ONIndex3M,I1550,TRUE,_xll.ohTrigger(RecalcTrigger,Trigger3M)),NA())</f>
        <v>1.4599984993379778E-2</v>
      </c>
      <c r="P1550" s="44">
        <f>IFERROR(_xll.qlIndexFixing(ONIndex6M,I1550,TRUE,_xll.ohTrigger(RecalcTrigger,Trigger6M)),NA())</f>
        <v>1.4588044122367805E-2</v>
      </c>
      <c r="Q1550" s="145">
        <f>IFERROR(_xll.qlIndexFixing(ONIndex1Y,I1550,TRUE,_xll.ohTrigger(RecalcTrigger,Trigger1Y)),NA())</f>
        <v>1.4847551121777158E-2</v>
      </c>
    </row>
    <row r="1551" spans="2:17" x14ac:dyDescent="0.2">
      <c r="B1551" s="39" t="s">
        <v>42</v>
      </c>
      <c r="D1551" s="42">
        <f>_xll.qlCalendarAdvance(Calendar,$D1550,B1551,"f",FALSE)</f>
        <v>50697</v>
      </c>
      <c r="E1551" s="139">
        <f>_xll.qlInterestRateIndexValueDate(IndexON,D1551)</f>
        <v>50697</v>
      </c>
      <c r="F1551" s="155">
        <f>IFERROR(_xll.qlIndexFixing(IndexON,D1551,TRUE,_xll.ohTrigger(RecalcTrigger,TriggerON)),NA())</f>
        <v>1.4437478871220932E-2</v>
      </c>
      <c r="H1551" s="42">
        <f>_xll.qlCalendarAdvance(Calendar,$H1550,B1551,"f",FALSE)</f>
        <v>50697</v>
      </c>
      <c r="I1551" s="139">
        <f>_xll.qlInterestRateIndexValueDate(Index1M,$H1551)</f>
        <v>50699</v>
      </c>
      <c r="J1551" s="144">
        <f>IFERROR(_xll.qlIndexFixing(Index1M,$H1551,TRUE,_xll.ohTrigger(RecalcTrigger,Trigger1M)),NA())</f>
        <v>1.428907423036474E-2</v>
      </c>
      <c r="K1551" s="44">
        <f>IFERROR(_xll.qlIndexFixing(Index3M,H1551,TRUE,_xll.ohTrigger(RecalcTrigger,Trigger3M)),NA())</f>
        <v>1.4569004936440848E-2</v>
      </c>
      <c r="L1551" s="44">
        <f>IFERROR(_xll.qlIndexFixing(Index6M,$H1551,TRUE,_xll.ohTrigger(RecalcTrigger,Trigger6M)),NA())</f>
        <v>1.453157742680844E-2</v>
      </c>
      <c r="M1551" s="145">
        <f>IFERROR(_xll.qlIndexFixing(Index1Y,$H1551,TRUE,_xll.ohTrigger(RecalcTrigger,Trigger1Y)),NA())</f>
        <v>1.4739070187355463E-2</v>
      </c>
      <c r="N1551" s="144">
        <f>IFERROR(_xll.qlIndexFixing(ONIndex1M,I1551,TRUE,_xll.ohTrigger(RecalcTrigger,Trigger1M)),NA())</f>
        <v>1.4293304410850638E-2</v>
      </c>
      <c r="O1551" s="44">
        <f>IFERROR(_xll.qlIndexFixing(ONIndex3M,I1551,TRUE,_xll.ohTrigger(RecalcTrigger,Trigger3M)),NA())</f>
        <v>1.4591568491084672E-2</v>
      </c>
      <c r="P1551" s="44">
        <f>IFERROR(_xll.qlIndexFixing(ONIndex6M,I1551,TRUE,_xll.ohTrigger(RecalcTrigger,Trigger6M)),NA())</f>
        <v>1.4579663672513732E-2</v>
      </c>
      <c r="Q1551" s="145">
        <f>IFERROR(_xll.qlIndexFixing(ONIndex1Y,I1551,TRUE,_xll.ohTrigger(RecalcTrigger,Trigger1Y)),NA())</f>
        <v>1.4838937596364232E-2</v>
      </c>
    </row>
    <row r="1552" spans="2:17" x14ac:dyDescent="0.2">
      <c r="B1552" s="39" t="s">
        <v>42</v>
      </c>
      <c r="D1552" s="42">
        <f>_xll.qlCalendarAdvance(Calendar,$D1551,B1552,"f",FALSE)</f>
        <v>50704</v>
      </c>
      <c r="E1552" s="139">
        <f>_xll.qlInterestRateIndexValueDate(IndexON,D1552)</f>
        <v>50704</v>
      </c>
      <c r="F1552" s="155">
        <f>IFERROR(_xll.qlIndexFixing(IndexON,D1552,TRUE,_xll.ohTrigger(RecalcTrigger,TriggerON)),NA())</f>
        <v>1.4428892714235531E-2</v>
      </c>
      <c r="H1552" s="42">
        <f>_xll.qlCalendarAdvance(Calendar,$H1551,B1552,"f",FALSE)</f>
        <v>50704</v>
      </c>
      <c r="I1552" s="139">
        <f>_xll.qlInterestRateIndexValueDate(Index1M,$H1552)</f>
        <v>50706</v>
      </c>
      <c r="J1552" s="144">
        <f>IFERROR(_xll.qlIndexFixing(Index1M,$H1552,TRUE,_xll.ohTrigger(RecalcTrigger,Trigger1M)),NA())</f>
        <v>1.4281158457315202E-2</v>
      </c>
      <c r="K1552" s="44">
        <f>IFERROR(_xll.qlIndexFixing(Index3M,H1552,TRUE,_xll.ohTrigger(RecalcTrigger,Trigger3M)),NA())</f>
        <v>1.4560702911215305E-2</v>
      </c>
      <c r="L1552" s="44">
        <f>IFERROR(_xll.qlIndexFixing(Index6M,$H1552,TRUE,_xll.ohTrigger(RecalcTrigger,Trigger6M)),NA())</f>
        <v>1.4523463202994701E-2</v>
      </c>
      <c r="M1552" s="145">
        <f>IFERROR(_xll.qlIndexFixing(Index1Y,$H1552,TRUE,_xll.ohTrigger(RecalcTrigger,Trigger1Y)),NA())</f>
        <v>1.4730971820356875E-2</v>
      </c>
      <c r="N1552" s="144">
        <f>IFERROR(_xll.qlIndexFixing(ONIndex1M,I1552,TRUE,_xll.ohTrigger(RecalcTrigger,Trigger1M)),NA())</f>
        <v>1.4285366538571154E-2</v>
      </c>
      <c r="O1552" s="44">
        <f>IFERROR(_xll.qlIndexFixing(ONIndex3M,I1552,TRUE,_xll.ohTrigger(RecalcTrigger,Trigger3M)),NA())</f>
        <v>1.458317214210858E-2</v>
      </c>
      <c r="P1552" s="44">
        <f>IFERROR(_xll.qlIndexFixing(ONIndex6M,I1552,TRUE,_xll.ohTrigger(RecalcTrigger,Trigger6M)),NA())</f>
        <v>1.4571305984372174E-2</v>
      </c>
      <c r="Q1552" s="145">
        <f>IFERROR(_xll.qlIndexFixing(ONIndex1Y,I1552,TRUE,_xll.ohTrigger(RecalcTrigger,Trigger1Y)),NA())</f>
        <v>1.4830345006284773E-2</v>
      </c>
    </row>
    <row r="1553" spans="2:17" x14ac:dyDescent="0.2">
      <c r="B1553" s="39" t="s">
        <v>42</v>
      </c>
      <c r="D1553" s="42">
        <f>_xll.qlCalendarAdvance(Calendar,$D1552,B1553,"f",FALSE)</f>
        <v>50711</v>
      </c>
      <c r="E1553" s="139">
        <f>_xll.qlInterestRateIndexValueDate(IndexON,D1553)</f>
        <v>50711</v>
      </c>
      <c r="F1553" s="155">
        <f>IFERROR(_xll.qlIndexFixing(IndexON,D1553,TRUE,_xll.ohTrigger(RecalcTrigger,TriggerON)),NA())</f>
        <v>1.4420325481152574E-2</v>
      </c>
      <c r="H1553" s="42">
        <f>_xll.qlCalendarAdvance(Calendar,$H1552,B1553,"f",FALSE)</f>
        <v>50711</v>
      </c>
      <c r="I1553" s="139">
        <f>_xll.qlInterestRateIndexValueDate(Index1M,$H1553)</f>
        <v>50713</v>
      </c>
      <c r="J1553" s="144">
        <f>IFERROR(_xll.qlIndexFixing(Index1M,$H1553,TRUE,_xll.ohTrigger(RecalcTrigger,Trigger1M)),NA())</f>
        <v>1.4273262235453832E-2</v>
      </c>
      <c r="K1553" s="44">
        <f>IFERROR(_xll.qlIndexFixing(Index3M,H1553,TRUE,_xll.ohTrigger(RecalcTrigger,Trigger3M)),NA())</f>
        <v>1.4552422458699468E-2</v>
      </c>
      <c r="L1553" s="44">
        <f>IFERROR(_xll.qlIndexFixing(Index6M,$H1553,TRUE,_xll.ohTrigger(RecalcTrigger,Trigger6M)),NA())</f>
        <v>1.4515651550357464E-2</v>
      </c>
      <c r="M1553" s="145">
        <f>IFERROR(_xll.qlIndexFixing(Index1Y,$H1553,TRUE,_xll.ohTrigger(RecalcTrigger,Trigger1Y)),NA())</f>
        <v>1.4722899586109263E-2</v>
      </c>
      <c r="N1553" s="144">
        <f>IFERROR(_xll.qlIndexFixing(ONIndex1M,I1553,TRUE,_xll.ohTrigger(RecalcTrigger,Trigger1M)),NA())</f>
        <v>1.4277447875965521E-2</v>
      </c>
      <c r="O1553" s="44">
        <f>IFERROR(_xll.qlIndexFixing(ONIndex3M,I1553,TRUE,_xll.ohTrigger(RecalcTrigger,Trigger3M)),NA())</f>
        <v>1.4574796137418744E-2</v>
      </c>
      <c r="P1553" s="44">
        <f>IFERROR(_xll.qlIndexFixing(ONIndex6M,I1553,TRUE,_xll.ohTrigger(RecalcTrigger,Trigger6M)),NA())</f>
        <v>1.4562971247791268E-2</v>
      </c>
      <c r="Q1553" s="145">
        <f>IFERROR(_xll.qlIndexFixing(ONIndex1Y,I1553,TRUE,_xll.ohTrigger(RecalcTrigger,Trigger1Y)),NA())</f>
        <v>1.4821773531314975E-2</v>
      </c>
    </row>
    <row r="1554" spans="2:17" x14ac:dyDescent="0.2">
      <c r="B1554" s="39" t="s">
        <v>42</v>
      </c>
      <c r="D1554" s="42">
        <f>_xll.qlCalendarAdvance(Calendar,$D1553,B1554,"f",FALSE)</f>
        <v>50718</v>
      </c>
      <c r="E1554" s="139">
        <f>_xll.qlInterestRateIndexValueDate(IndexON,D1554)</f>
        <v>50718</v>
      </c>
      <c r="F1554" s="155">
        <f>IFERROR(_xll.qlIndexFixing(IndexON,D1554,TRUE,_xll.ohTrigger(RecalcTrigger,TriggerON)),NA())</f>
        <v>1.4411777367335787E-2</v>
      </c>
      <c r="H1554" s="42">
        <f>_xll.qlCalendarAdvance(Calendar,$H1553,B1554,"f",FALSE)</f>
        <v>50718</v>
      </c>
      <c r="I1554" s="139">
        <f>_xll.qlInterestRateIndexValueDate(Index1M,$H1554)</f>
        <v>50720</v>
      </c>
      <c r="J1554" s="144">
        <f>IFERROR(_xll.qlIndexFixing(Index1M,$H1554,TRUE,_xll.ohTrigger(RecalcTrigger,Trigger1M)),NA())</f>
        <v>1.4265385754953508E-2</v>
      </c>
      <c r="K1554" s="44">
        <f>IFERROR(_xll.qlIndexFixing(Index3M,H1554,TRUE,_xll.ohTrigger(RecalcTrigger,Trigger3M)),NA())</f>
        <v>1.4544163770420131E-2</v>
      </c>
      <c r="L1554" s="44">
        <f>IFERROR(_xll.qlIndexFixing(Index6M,$H1554,TRUE,_xll.ohTrigger(RecalcTrigger,Trigger6M)),NA())</f>
        <v>1.4507586973867542E-2</v>
      </c>
      <c r="M1554" s="145">
        <f>IFERROR(_xll.qlIndexFixing(Index1Y,$H1554,TRUE,_xll.ohTrigger(RecalcTrigger,Trigger1Y)),NA())</f>
        <v>1.4714853666375836E-2</v>
      </c>
      <c r="N1554" s="144">
        <f>IFERROR(_xll.qlIndexFixing(ONIndex1M,I1554,TRUE,_xll.ohTrigger(RecalcTrigger,Trigger1M)),NA())</f>
        <v>1.4269548612961813E-2</v>
      </c>
      <c r="O1554" s="44">
        <f>IFERROR(_xll.qlIndexFixing(ONIndex3M,I1554,TRUE,_xll.ohTrigger(RecalcTrigger,Trigger3M)),NA())</f>
        <v>1.4566440667822533E-2</v>
      </c>
      <c r="P1554" s="44">
        <f>IFERROR(_xll.qlIndexFixing(ONIndex6M,I1554,TRUE,_xll.ohTrigger(RecalcTrigger,Trigger6M)),NA())</f>
        <v>1.4554659652779023E-2</v>
      </c>
      <c r="Q1554" s="145">
        <f>IFERROR(_xll.qlIndexFixing(ONIndex1Y,I1554,TRUE,_xll.ohTrigger(RecalcTrigger,Trigger1Y)),NA())</f>
        <v>1.4813223351071159E-2</v>
      </c>
    </row>
    <row r="1555" spans="2:17" x14ac:dyDescent="0.2">
      <c r="B1555" s="39" t="s">
        <v>42</v>
      </c>
      <c r="D1555" s="42">
        <f>_xll.qlCalendarAdvance(Calendar,$D1554,B1555,"f",FALSE)</f>
        <v>50725</v>
      </c>
      <c r="E1555" s="139">
        <f>_xll.qlInterestRateIndexValueDate(IndexON,D1555)</f>
        <v>50725</v>
      </c>
      <c r="F1555" s="155">
        <f>IFERROR(_xll.qlIndexFixing(IndexON,D1555,TRUE,_xll.ohTrigger(RecalcTrigger,TriggerON)),NA())</f>
        <v>1.440324856806896E-2</v>
      </c>
      <c r="H1555" s="42">
        <f>_xll.qlCalendarAdvance(Calendar,$H1554,B1555,"f",FALSE)</f>
        <v>50725</v>
      </c>
      <c r="I1555" s="139">
        <f>_xll.qlInterestRateIndexValueDate(Index1M,$H1555)</f>
        <v>50727</v>
      </c>
      <c r="J1555" s="144">
        <f>IFERROR(_xll.qlIndexFixing(Index1M,$H1555,TRUE,_xll.ohTrigger(RecalcTrigger,Trigger1M)),NA())</f>
        <v>1.4257529205989605E-2</v>
      </c>
      <c r="K1555" s="44">
        <f>IFERROR(_xll.qlIndexFixing(Index3M,H1555,TRUE,_xll.ohTrigger(RecalcTrigger,Trigger3M)),NA())</f>
        <v>1.4535927037898006E-2</v>
      </c>
      <c r="L1555" s="44">
        <f>IFERROR(_xll.qlIndexFixing(Index6M,$H1555,TRUE,_xll.ohTrigger(RecalcTrigger,Trigger6M)),NA())</f>
        <v>1.4499548281674313E-2</v>
      </c>
      <c r="M1555" s="145">
        <f>IFERROR(_xll.qlIndexFixing(Index1Y,$H1555,TRUE,_xll.ohTrigger(RecalcTrigger,Trigger1Y)),NA())</f>
        <v>1.4706834242916078E-2</v>
      </c>
      <c r="N1555" s="144">
        <f>IFERROR(_xll.qlIndexFixing(ONIndex1M,I1555,TRUE,_xll.ohTrigger(RecalcTrigger,Trigger1M)),NA())</f>
        <v>1.4261668939727912E-2</v>
      </c>
      <c r="O1555" s="44">
        <f>IFERROR(_xll.qlIndexFixing(ONIndex3M,I1555,TRUE,_xll.ohTrigger(RecalcTrigger,Trigger3M)),NA())</f>
        <v>1.4558105924447062E-2</v>
      </c>
      <c r="P1555" s="44">
        <f>IFERROR(_xll.qlIndexFixing(ONIndex6M,I1555,TRUE,_xll.ohTrigger(RecalcTrigger,Trigger6M)),NA())</f>
        <v>1.4546371389423385E-2</v>
      </c>
      <c r="Q1555" s="145">
        <f>IFERROR(_xll.qlIndexFixing(ONIndex1Y,I1555,TRUE,_xll.ohTrigger(RecalcTrigger,Trigger1Y)),NA())</f>
        <v>1.4804694645409455E-2</v>
      </c>
    </row>
    <row r="1556" spans="2:17" x14ac:dyDescent="0.2">
      <c r="B1556" s="39" t="s">
        <v>42</v>
      </c>
      <c r="D1556" s="42">
        <f>_xll.qlCalendarAdvance(Calendar,$D1555,B1556,"f",FALSE)</f>
        <v>50732</v>
      </c>
      <c r="E1556" s="139">
        <f>_xll.qlInterestRateIndexValueDate(IndexON,D1556)</f>
        <v>50732</v>
      </c>
      <c r="F1556" s="155">
        <f>IFERROR(_xll.qlIndexFixing(IndexON,D1556,TRUE,_xll.ohTrigger(RecalcTrigger,TriggerON)),NA())</f>
        <v>1.4394739279355306E-2</v>
      </c>
      <c r="H1556" s="42">
        <f>_xll.qlCalendarAdvance(Calendar,$H1555,B1556,"f",FALSE)</f>
        <v>50732</v>
      </c>
      <c r="I1556" s="139">
        <f>_xll.qlInterestRateIndexValueDate(Index1M,$H1556)</f>
        <v>50734</v>
      </c>
      <c r="J1556" s="144">
        <f>IFERROR(_xll.qlIndexFixing(Index1M,$H1556,TRUE,_xll.ohTrigger(RecalcTrigger,Trigger1M)),NA())</f>
        <v>1.4249692778742495E-2</v>
      </c>
      <c r="K1556" s="44">
        <f>IFERROR(_xll.qlIndexFixing(Index3M,H1556,TRUE,_xll.ohTrigger(RecalcTrigger,Trigger3M)),NA())</f>
        <v>1.4527712452657281E-2</v>
      </c>
      <c r="L1556" s="44">
        <f>IFERROR(_xll.qlIndexFixing(Index6M,$H1556,TRUE,_xll.ohTrigger(RecalcTrigger,Trigger6M)),NA())</f>
        <v>1.4491535664849248E-2</v>
      </c>
      <c r="M1556" s="145">
        <f>IFERROR(_xll.qlIndexFixing(Index1Y,$H1556,TRUE,_xll.ohTrigger(RecalcTrigger,Trigger1Y)),NA())</f>
        <v>1.4698841497485966E-2</v>
      </c>
      <c r="N1556" s="144">
        <f>IFERROR(_xll.qlIndexFixing(ONIndex1M,I1556,TRUE,_xll.ohTrigger(RecalcTrigger,Trigger1M)),NA())</f>
        <v>1.4253809046032018E-2</v>
      </c>
      <c r="O1556" s="44">
        <f>IFERROR(_xll.qlIndexFixing(ONIndex3M,I1556,TRUE,_xll.ohTrigger(RecalcTrigger,Trigger3M)),NA())</f>
        <v>1.4549792098259573E-2</v>
      </c>
      <c r="P1556" s="44">
        <f>IFERROR(_xll.qlIndexFixing(ONIndex6M,I1556,TRUE,_xll.ohTrigger(RecalcTrigger,Trigger6M)),NA())</f>
        <v>1.4538106647732363E-2</v>
      </c>
      <c r="Q1556" s="145">
        <f>IFERROR(_xll.qlIndexFixing(ONIndex1Y,I1556,TRUE,_xll.ohTrigger(RecalcTrigger,Trigger1Y)),NA())</f>
        <v>1.479618759386625E-2</v>
      </c>
    </row>
    <row r="1557" spans="2:17" x14ac:dyDescent="0.2">
      <c r="B1557" s="39" t="s">
        <v>42</v>
      </c>
      <c r="D1557" s="42">
        <f>_xll.qlCalendarAdvance(Calendar,$D1556,B1557,"f",FALSE)</f>
        <v>50739</v>
      </c>
      <c r="E1557" s="139">
        <f>_xll.qlInterestRateIndexValueDate(IndexON,D1557)</f>
        <v>50739</v>
      </c>
      <c r="F1557" s="155">
        <f>IFERROR(_xll.qlIndexFixing(IndexON,D1557,TRUE,_xll.ohTrigger(RecalcTrigger,TriggerON)),NA())</f>
        <v>1.438624969615887E-2</v>
      </c>
      <c r="H1557" s="42">
        <f>_xll.qlCalendarAdvance(Calendar,$H1556,B1557,"f",FALSE)</f>
        <v>50739</v>
      </c>
      <c r="I1557" s="139">
        <f>_xll.qlInterestRateIndexValueDate(Index1M,$H1557)</f>
        <v>50741</v>
      </c>
      <c r="J1557" s="144">
        <f>IFERROR(_xll.qlIndexFixing(Index1M,$H1557,TRUE,_xll.ohTrigger(RecalcTrigger,Trigger1M)),NA())</f>
        <v>1.4241876663385056E-2</v>
      </c>
      <c r="K1557" s="44">
        <f>IFERROR(_xll.qlIndexFixing(Index3M,H1557,TRUE,_xll.ohTrigger(RecalcTrigger,Trigger3M)),NA())</f>
        <v>1.4520097236078833E-2</v>
      </c>
      <c r="L1557" s="44">
        <f>IFERROR(_xll.qlIndexFixing(Index6M,$H1557,TRUE,_xll.ohTrigger(RecalcTrigger,Trigger6M)),NA())</f>
        <v>1.4483278660565277E-2</v>
      </c>
      <c r="M1557" s="145">
        <f>IFERROR(_xll.qlIndexFixing(Index1Y,$H1557,TRUE,_xll.ohTrigger(RecalcTrigger,Trigger1Y)),NA())</f>
        <v>1.4690875611837543E-2</v>
      </c>
      <c r="N1557" s="144">
        <f>IFERROR(_xll.qlIndexFixing(ONIndex1M,I1557,TRUE,_xll.ohTrigger(RecalcTrigger,Trigger1M)),NA())</f>
        <v>1.4245969121962077E-2</v>
      </c>
      <c r="O1557" s="44">
        <f>IFERROR(_xll.qlIndexFixing(ONIndex3M,I1557,TRUE,_xll.ohTrigger(RecalcTrigger,Trigger3M)),NA())</f>
        <v>1.4541499379987499E-2</v>
      </c>
      <c r="P1557" s="44">
        <f>IFERROR(_xll.qlIndexFixing(ONIndex6M,I1557,TRUE,_xll.ohTrigger(RecalcTrigger,Trigger6M)),NA())</f>
        <v>1.452986561763403E-2</v>
      </c>
      <c r="Q1557" s="145">
        <f>IFERROR(_xll.qlIndexFixing(ONIndex1Y,I1557,TRUE,_xll.ohTrigger(RecalcTrigger,Trigger1Y)),NA())</f>
        <v>1.4787702376377609E-2</v>
      </c>
    </row>
    <row r="1558" spans="2:17" x14ac:dyDescent="0.2">
      <c r="B1558" s="39" t="s">
        <v>42</v>
      </c>
      <c r="D1558" s="42">
        <f>_xll.qlCalendarAdvance(Calendar,$D1557,B1558,"f",FALSE)</f>
        <v>50746</v>
      </c>
      <c r="E1558" s="139">
        <f>_xll.qlInterestRateIndexValueDate(IndexON,D1558)</f>
        <v>50746</v>
      </c>
      <c r="F1558" s="155">
        <f>IFERROR(_xll.qlIndexFixing(IndexON,D1558,TRUE,_xll.ohTrigger(RecalcTrigger,TriggerON)),NA())</f>
        <v>1.4377780014163122E-2</v>
      </c>
      <c r="H1558" s="42">
        <f>_xll.qlCalendarAdvance(Calendar,$H1557,B1558,"f",FALSE)</f>
        <v>50746</v>
      </c>
      <c r="I1558" s="139">
        <f>_xll.qlInterestRateIndexValueDate(Index1M,$H1558)</f>
        <v>50748</v>
      </c>
      <c r="J1558" s="144">
        <f>IFERROR(_xll.qlIndexFixing(Index1M,$H1558,TRUE,_xll.ohTrigger(RecalcTrigger,Trigger1M)),NA())</f>
        <v>1.4234081050087666E-2</v>
      </c>
      <c r="K1558" s="44">
        <f>IFERROR(_xll.qlIndexFixing(Index3M,H1558,TRUE,_xll.ohTrigger(RecalcTrigger,Trigger3M)),NA())</f>
        <v>1.4511924888199523E-2</v>
      </c>
      <c r="L1558" s="44">
        <f>IFERROR(_xll.qlIndexFixing(Index6M,$H1558,TRUE,_xll.ohTrigger(RecalcTrigger,Trigger6M)),NA())</f>
        <v>1.4475320404943306E-2</v>
      </c>
      <c r="M1558" s="145">
        <f>IFERROR(_xll.qlIndexFixing(Index1Y,$H1558,TRUE,_xll.ohTrigger(RecalcTrigger,Trigger1Y)),NA())</f>
        <v>1.4682936767719122E-2</v>
      </c>
      <c r="N1558" s="144">
        <f>IFERROR(_xll.qlIndexFixing(ONIndex1M,I1558,TRUE,_xll.ohTrigger(RecalcTrigger,Trigger1M)),NA())</f>
        <v>1.4238149357526098E-2</v>
      </c>
      <c r="O1558" s="44">
        <f>IFERROR(_xll.qlIndexFixing(ONIndex3M,I1558,TRUE,_xll.ohTrigger(RecalcTrigger,Trigger3M)),NA())</f>
        <v>1.4533227960757955E-2</v>
      </c>
      <c r="P1558" s="44">
        <f>IFERROR(_xll.qlIndexFixing(ONIndex6M,I1558,TRUE,_xll.ohTrigger(RecalcTrigger,Trigger6M)),NA())</f>
        <v>1.4521648489136396E-2</v>
      </c>
      <c r="Q1558" s="145">
        <f>IFERROR(_xll.qlIndexFixing(ONIndex1Y,I1558,TRUE,_xll.ohTrigger(RecalcTrigger,Trigger1Y)),NA())</f>
        <v>1.4779239172479919E-2</v>
      </c>
    </row>
    <row r="1559" spans="2:17" x14ac:dyDescent="0.2">
      <c r="B1559" s="39" t="s">
        <v>42</v>
      </c>
      <c r="D1559" s="42">
        <f>_xll.qlCalendarAdvance(Calendar,$D1558,B1559,"f",FALSE)</f>
        <v>50753</v>
      </c>
      <c r="E1559" s="139">
        <f>_xll.qlInterestRateIndexValueDate(IndexON,D1559)</f>
        <v>50753</v>
      </c>
      <c r="F1559" s="155">
        <f>IFERROR(_xll.qlIndexFixing(IndexON,D1559,TRUE,_xll.ohTrigger(RecalcTrigger,TriggerON)),NA())</f>
        <v>1.4369330428891658E-2</v>
      </c>
      <c r="H1559" s="42">
        <f>_xll.qlCalendarAdvance(Calendar,$H1558,B1559,"f",FALSE)</f>
        <v>50753</v>
      </c>
      <c r="I1559" s="139">
        <f>_xll.qlInterestRateIndexValueDate(Index1M,$H1559)</f>
        <v>50755</v>
      </c>
      <c r="J1559" s="144">
        <f>IFERROR(_xll.qlIndexFixing(Index1M,$H1559,TRUE,_xll.ohTrigger(RecalcTrigger,Trigger1M)),NA())</f>
        <v>1.4226306129030697E-2</v>
      </c>
      <c r="K1559" s="44">
        <f>IFERROR(_xll.qlIndexFixing(Index3M,H1559,TRUE,_xll.ohTrigger(RecalcTrigger,Trigger3M)),NA())</f>
        <v>1.4503775232602045E-2</v>
      </c>
      <c r="L1559" s="44">
        <f>IFERROR(_xll.qlIndexFixing(Index6M,$H1559,TRUE,_xll.ohTrigger(RecalcTrigger,Trigger6M)),NA())</f>
        <v>1.4467388812780028E-2</v>
      </c>
      <c r="M1559" s="145">
        <f>IFERROR(_xll.qlIndexFixing(Index1Y,$H1559,TRUE,_xll.ohTrigger(RecalcTrigger,Trigger1Y)),NA())</f>
        <v>1.467502514687573E-2</v>
      </c>
      <c r="N1559" s="144">
        <f>IFERROR(_xll.qlIndexFixing(ONIndex1M,I1559,TRUE,_xll.ohTrigger(RecalcTrigger,Trigger1M)),NA())</f>
        <v>1.423034994273209E-2</v>
      </c>
      <c r="O1559" s="44">
        <f>IFERROR(_xll.qlIndexFixing(ONIndex3M,I1559,TRUE,_xll.ohTrigger(RecalcTrigger,Trigger3M)),NA())</f>
        <v>1.4524978031698055E-2</v>
      </c>
      <c r="P1559" s="44">
        <f>IFERROR(_xll.qlIndexFixing(ONIndex6M,I1559,TRUE,_xll.ohTrigger(RecalcTrigger,Trigger6M)),NA())</f>
        <v>1.451345545224747E-2</v>
      </c>
      <c r="Q1559" s="145">
        <f>IFERROR(_xll.qlIndexFixing(ONIndex1Y,I1559,TRUE,_xll.ohTrigger(RecalcTrigger,Trigger1Y)),NA())</f>
        <v>1.4770798162029308E-2</v>
      </c>
    </row>
    <row r="1560" spans="2:17" x14ac:dyDescent="0.2">
      <c r="B1560" s="39" t="s">
        <v>42</v>
      </c>
      <c r="D1560" s="42">
        <f>_xll.qlCalendarAdvance(Calendar,$D1559,B1560,"f",FALSE)</f>
        <v>50760</v>
      </c>
      <c r="E1560" s="139">
        <f>_xll.qlInterestRateIndexValueDate(IndexON,D1560)</f>
        <v>50760</v>
      </c>
      <c r="F1560" s="155">
        <f>IFERROR(_xll.qlIndexFixing(IndexON,D1560,TRUE,_xll.ohTrigger(RecalcTrigger,TriggerON)),NA())</f>
        <v>1.436090113578814E-2</v>
      </c>
      <c r="H1560" s="42">
        <f>_xll.qlCalendarAdvance(Calendar,$H1559,B1560,"f",FALSE)</f>
        <v>50760</v>
      </c>
      <c r="I1560" s="139">
        <f>_xll.qlInterestRateIndexValueDate(Index1M,$H1560)</f>
        <v>50762</v>
      </c>
      <c r="J1560" s="144">
        <f>IFERROR(_xll.qlIndexFixing(Index1M,$H1560,TRUE,_xll.ohTrigger(RecalcTrigger,Trigger1M)),NA())</f>
        <v>1.4218552090384529E-2</v>
      </c>
      <c r="K1560" s="44">
        <f>IFERROR(_xll.qlIndexFixing(Index3M,H1560,TRUE,_xll.ohTrigger(RecalcTrigger,Trigger3M)),NA())</f>
        <v>1.4495648460796318E-2</v>
      </c>
      <c r="L1560" s="44">
        <f>IFERROR(_xll.qlIndexFixing(Index6M,$H1560,TRUE,_xll.ohTrigger(RecalcTrigger,Trigger6M)),NA())</f>
        <v>1.4459484075141509E-2</v>
      </c>
      <c r="M1560" s="145">
        <f>IFERROR(_xll.qlIndexFixing(Index1Y,$H1560,TRUE,_xll.ohTrigger(RecalcTrigger,Trigger1Y)),NA())</f>
        <v>1.4667140931048239E-2</v>
      </c>
      <c r="N1560" s="144">
        <f>IFERROR(_xll.qlIndexFixing(ONIndex1M,I1560,TRUE,_xll.ohTrigger(RecalcTrigger,Trigger1M)),NA())</f>
        <v>1.4222571067428191E-2</v>
      </c>
      <c r="O1560" s="44">
        <f>IFERROR(_xll.qlIndexFixing(ONIndex3M,I1560,TRUE,_xll.ohTrigger(RecalcTrigger,Trigger3M)),NA())</f>
        <v>1.4516749783455296E-2</v>
      </c>
      <c r="P1560" s="44">
        <f>IFERROR(_xll.qlIndexFixing(ONIndex6M,I1560,TRUE,_xll.ohTrigger(RecalcTrigger,Trigger6M)),NA())</f>
        <v>1.4505286696975261E-2</v>
      </c>
      <c r="Q1560" s="145">
        <f>IFERROR(_xll.qlIndexFixing(ONIndex1Y,I1560,TRUE,_xll.ohTrigger(RecalcTrigger,Trigger1Y)),NA())</f>
        <v>1.4762379524562164E-2</v>
      </c>
    </row>
    <row r="1561" spans="2:17" x14ac:dyDescent="0.2">
      <c r="B1561" s="39" t="s">
        <v>42</v>
      </c>
      <c r="D1561" s="42">
        <f>_xll.qlCalendarAdvance(Calendar,$D1560,B1561,"f",FALSE)</f>
        <v>50767</v>
      </c>
      <c r="E1561" s="139">
        <f>_xll.qlInterestRateIndexValueDate(IndexON,D1561)</f>
        <v>50767</v>
      </c>
      <c r="F1561" s="155">
        <f>IFERROR(_xll.qlIndexFixing(IndexON,D1561,TRUE,_xll.ohTrigger(RecalcTrigger,TriggerON)),NA())</f>
        <v>1.4352492330216293E-2</v>
      </c>
      <c r="H1561" s="42">
        <f>_xll.qlCalendarAdvance(Calendar,$H1560,B1561,"f",FALSE)</f>
        <v>50767</v>
      </c>
      <c r="I1561" s="139">
        <f>_xll.qlInterestRateIndexValueDate(Index1M,$H1561)</f>
        <v>50769</v>
      </c>
      <c r="J1561" s="144">
        <f>IFERROR(_xll.qlIndexFixing(Index1M,$H1561,TRUE,_xll.ohTrigger(RecalcTrigger,Trigger1M)),NA())</f>
        <v>1.4210819124322038E-2</v>
      </c>
      <c r="K1561" s="44">
        <f>IFERROR(_xll.qlIndexFixing(Index3M,H1561,TRUE,_xll.ohTrigger(RecalcTrigger,Trigger3M)),NA())</f>
        <v>1.4487544764285154E-2</v>
      </c>
      <c r="L1561" s="44">
        <f>IFERROR(_xll.qlIndexFixing(Index6M,$H1561,TRUE,_xll.ohTrigger(RecalcTrigger,Trigger6M)),NA())</f>
        <v>1.4451606383096886E-2</v>
      </c>
      <c r="M1561" s="145">
        <f>IFERROR(_xll.qlIndexFixing(Index1Y,$H1561,TRUE,_xll.ohTrigger(RecalcTrigger,Trigger1Y)),NA())</f>
        <v>1.4659284301974889E-2</v>
      </c>
      <c r="N1561" s="144">
        <f>IFERROR(_xll.qlIndexFixing(ONIndex1M,I1561,TRUE,_xll.ohTrigger(RecalcTrigger,Trigger1M)),NA())</f>
        <v>1.4214812921622411E-2</v>
      </c>
      <c r="O1561" s="44">
        <f>IFERROR(_xll.qlIndexFixing(ONIndex3M,I1561,TRUE,_xll.ohTrigger(RecalcTrigger,Trigger3M)),NA())</f>
        <v>1.4508543407076857E-2</v>
      </c>
      <c r="P1561" s="44">
        <f>IFERROR(_xll.qlIndexFixing(ONIndex6M,I1561,TRUE,_xll.ohTrigger(RecalcTrigger,Trigger6M)),NA())</f>
        <v>1.4497142413407715E-2</v>
      </c>
      <c r="Q1561" s="145">
        <f>IFERROR(_xll.qlIndexFixing(ONIndex1Y,I1561,TRUE,_xll.ohTrigger(RecalcTrigger,Trigger1Y)),NA())</f>
        <v>1.4753983440094487E-2</v>
      </c>
    </row>
    <row r="1562" spans="2:17" x14ac:dyDescent="0.2">
      <c r="B1562" s="39" t="s">
        <v>42</v>
      </c>
      <c r="D1562" s="42">
        <f>_xll.qlCalendarAdvance(Calendar,$D1561,B1562,"f",FALSE)</f>
        <v>50774</v>
      </c>
      <c r="E1562" s="139">
        <f>_xll.qlInterestRateIndexValueDate(IndexON,D1562)</f>
        <v>50774</v>
      </c>
      <c r="F1562" s="155">
        <f>IFERROR(_xll.qlIndexFixing(IndexON,D1562,TRUE,_xll.ohTrigger(RecalcTrigger,TriggerON)),NA())</f>
        <v>1.4344104207939523E-2</v>
      </c>
      <c r="H1562" s="42">
        <f>_xll.qlCalendarAdvance(Calendar,$H1561,B1562,"f",FALSE)</f>
        <v>50774</v>
      </c>
      <c r="I1562" s="139">
        <f>_xll.qlInterestRateIndexValueDate(Index1M,$H1562)</f>
        <v>50776</v>
      </c>
      <c r="J1562" s="144">
        <f>IFERROR(_xll.qlIndexFixing(Index1M,$H1562,TRUE,_xll.ohTrigger(RecalcTrigger,Trigger1M)),NA())</f>
        <v>1.4203107421016103E-2</v>
      </c>
      <c r="K1562" s="44">
        <f>IFERROR(_xll.qlIndexFixing(Index3M,H1562,TRUE,_xll.ohTrigger(RecalcTrigger,Trigger3M)),NA())</f>
        <v>1.4479464334571368E-2</v>
      </c>
      <c r="L1562" s="44">
        <f>IFERROR(_xll.qlIndexFixing(Index6M,$H1562,TRUE,_xll.ohTrigger(RecalcTrigger,Trigger6M)),NA())</f>
        <v>1.4444018246337481E-2</v>
      </c>
      <c r="M1562" s="145">
        <f>IFERROR(_xll.qlIndexFixing(Index1Y,$H1562,TRUE,_xll.ohTrigger(RecalcTrigger,Trigger1Y)),NA())</f>
        <v>1.4651455441389544E-2</v>
      </c>
      <c r="N1562" s="144">
        <f>IFERROR(_xll.qlIndexFixing(ONIndex1M,I1562,TRUE,_xll.ohTrigger(RecalcTrigger,Trigger1M)),NA())</f>
        <v>1.4207075695482629E-2</v>
      </c>
      <c r="O1562" s="44">
        <f>IFERROR(_xll.qlIndexFixing(ONIndex3M,I1562,TRUE,_xll.ohTrigger(RecalcTrigger,Trigger3M)),NA())</f>
        <v>1.4500359093689852E-2</v>
      </c>
      <c r="P1562" s="44">
        <f>IFERROR(_xll.qlIndexFixing(ONIndex6M,I1562,TRUE,_xll.ohTrigger(RecalcTrigger,Trigger6M)),NA())</f>
        <v>1.4489022791472905E-2</v>
      </c>
      <c r="Q1562" s="145">
        <f>IFERROR(_xll.qlIndexFixing(ONIndex1Y,I1562,TRUE,_xll.ohTrigger(RecalcTrigger,Trigger1Y)),NA())</f>
        <v>1.4745610088002792E-2</v>
      </c>
    </row>
    <row r="1563" spans="2:17" x14ac:dyDescent="0.2">
      <c r="B1563" s="39" t="s">
        <v>42</v>
      </c>
      <c r="D1563" s="42">
        <f>_xll.qlCalendarAdvance(Calendar,$D1562,B1563,"f",FALSE)</f>
        <v>50781</v>
      </c>
      <c r="E1563" s="139">
        <f>_xll.qlInterestRateIndexValueDate(IndexON,D1563)</f>
        <v>50781</v>
      </c>
      <c r="F1563" s="155">
        <f>IFERROR(_xll.qlIndexFixing(IndexON,D1563,TRUE,_xll.ohTrigger(RecalcTrigger,TriggerON)),NA())</f>
        <v>1.4335736964161683E-2</v>
      </c>
      <c r="H1563" s="42">
        <f>_xll.qlCalendarAdvance(Calendar,$H1562,B1563,"f",FALSE)</f>
        <v>50781</v>
      </c>
      <c r="I1563" s="139">
        <f>_xll.qlInterestRateIndexValueDate(Index1M,$H1563)</f>
        <v>50783</v>
      </c>
      <c r="J1563" s="144">
        <f>IFERROR(_xll.qlIndexFixing(Index1M,$H1563,TRUE,_xll.ohTrigger(RecalcTrigger,Trigger1M)),NA())</f>
        <v>1.4195417170639602E-2</v>
      </c>
      <c r="K1563" s="44">
        <f>IFERROR(_xll.qlIndexFixing(Index3M,H1563,TRUE,_xll.ohTrigger(RecalcTrigger,Trigger3M)),NA())</f>
        <v>1.4471407363155109E-2</v>
      </c>
      <c r="L1563" s="44">
        <f>IFERROR(_xll.qlIndexFixing(Index6M,$H1563,TRUE,_xll.ohTrigger(RecalcTrigger,Trigger6M)),NA())</f>
        <v>1.4436193506902967E-2</v>
      </c>
      <c r="M1563" s="145">
        <f>IFERROR(_xll.qlIndexFixing(Index1Y,$H1563,TRUE,_xll.ohTrigger(RecalcTrigger,Trigger1Y)),NA())</f>
        <v>1.4643654531023431E-2</v>
      </c>
      <c r="N1563" s="144">
        <f>IFERROR(_xll.qlIndexFixing(ONIndex1M,I1563,TRUE,_xll.ohTrigger(RecalcTrigger,Trigger1M)),NA())</f>
        <v>1.4199359578777049E-2</v>
      </c>
      <c r="O1563" s="44">
        <f>IFERROR(_xll.qlIndexFixing(ONIndex3M,I1563,TRUE,_xll.ohTrigger(RecalcTrigger,Trigger3M)),NA())</f>
        <v>1.4492197034021714E-2</v>
      </c>
      <c r="P1563" s="44">
        <f>IFERROR(_xll.qlIndexFixing(ONIndex6M,I1563,TRUE,_xll.ohTrigger(RecalcTrigger,Trigger6M)),NA())</f>
        <v>1.448092802117884E-2</v>
      </c>
      <c r="Q1563" s="145">
        <f>IFERROR(_xll.qlIndexFixing(ONIndex1Y,I1563,TRUE,_xll.ohTrigger(RecalcTrigger,Trigger1Y)),NA())</f>
        <v>1.4737259648223144E-2</v>
      </c>
    </row>
    <row r="1564" spans="2:17" x14ac:dyDescent="0.2">
      <c r="B1564" s="39" t="s">
        <v>42</v>
      </c>
      <c r="D1564" s="42">
        <f>_xll.qlCalendarAdvance(Calendar,$D1563,B1564,"f",FALSE)</f>
        <v>50788</v>
      </c>
      <c r="E1564" s="139">
        <f>_xll.qlInterestRateIndexValueDate(IndexON,D1564)</f>
        <v>50788</v>
      </c>
      <c r="F1564" s="155">
        <f>IFERROR(_xll.qlIndexFixing(IndexON,D1564,TRUE,_xll.ohTrigger(RecalcTrigger,TriggerON)),NA())</f>
        <v>1.4327390794486305E-2</v>
      </c>
      <c r="H1564" s="42">
        <f>_xll.qlCalendarAdvance(Calendar,$H1563,B1564,"f",FALSE)</f>
        <v>50788</v>
      </c>
      <c r="I1564" s="139">
        <f>_xll.qlInterestRateIndexValueDate(Index1M,$H1564)</f>
        <v>50790</v>
      </c>
      <c r="J1564" s="144">
        <f>IFERROR(_xll.qlIndexFixing(Index1M,$H1564,TRUE,_xll.ohTrigger(RecalcTrigger,Trigger1M)),NA())</f>
        <v>1.4187748563362912E-2</v>
      </c>
      <c r="K1564" s="44">
        <f>IFERROR(_xll.qlIndexFixing(Index3M,H1564,TRUE,_xll.ohTrigger(RecalcTrigger,Trigger3M)),NA())</f>
        <v>1.446337404153919E-2</v>
      </c>
      <c r="L1564" s="44">
        <f>IFERROR(_xll.qlIndexFixing(Index6M,$H1564,TRUE,_xll.ohTrigger(RecalcTrigger,Trigger6M)),NA())</f>
        <v>1.4428396371331515E-2</v>
      </c>
      <c r="M1564" s="145">
        <f>IFERROR(_xll.qlIndexFixing(Index1Y,$H1564,TRUE,_xll.ohTrigger(RecalcTrigger,Trigger1Y)),NA())</f>
        <v>1.4635881752604064E-2</v>
      </c>
      <c r="N1564" s="144">
        <f>IFERROR(_xll.qlIndexFixing(ONIndex1M,I1564,TRUE,_xll.ohTrigger(RecalcTrigger,Trigger1M)),NA())</f>
        <v>1.419166476167355E-2</v>
      </c>
      <c r="O1564" s="44">
        <f>IFERROR(_xll.qlIndexFixing(ONIndex3M,I1564,TRUE,_xll.ohTrigger(RecalcTrigger,Trigger3M)),NA())</f>
        <v>1.4484057419199559E-2</v>
      </c>
      <c r="P1564" s="44">
        <f>IFERROR(_xll.qlIndexFixing(ONIndex6M,I1564,TRUE,_xll.ohTrigger(RecalcTrigger,Trigger6M)),NA())</f>
        <v>1.447285829253353E-2</v>
      </c>
      <c r="Q1564" s="145">
        <f>IFERROR(_xll.qlIndexFixing(ONIndex1Y,I1564,TRUE,_xll.ohTrigger(RecalcTrigger,Trigger1Y)),NA())</f>
        <v>1.4728932300371866E-2</v>
      </c>
    </row>
    <row r="1565" spans="2:17" x14ac:dyDescent="0.2">
      <c r="B1565" s="39" t="s">
        <v>42</v>
      </c>
      <c r="D1565" s="42">
        <f>_xll.qlCalendarAdvance(Calendar,$D1564,B1565,"f",FALSE)</f>
        <v>50795</v>
      </c>
      <c r="E1565" s="139">
        <f>_xll.qlInterestRateIndexValueDate(IndexON,D1565)</f>
        <v>50795</v>
      </c>
      <c r="F1565" s="155">
        <f>IFERROR(_xll.qlIndexFixing(IndexON,D1565,TRUE,_xll.ohTrigger(RecalcTrigger,TriggerON)),NA())</f>
        <v>1.4319065894596861E-2</v>
      </c>
      <c r="H1565" s="42">
        <f>_xll.qlCalendarAdvance(Calendar,$H1564,B1565,"f",FALSE)</f>
        <v>50795</v>
      </c>
      <c r="I1565" s="139">
        <f>_xll.qlInterestRateIndexValueDate(Index1M,$H1565)</f>
        <v>50797</v>
      </c>
      <c r="J1565" s="144">
        <f>IFERROR(_xll.qlIndexFixing(Index1M,$H1565,TRUE,_xll.ohTrigger(RecalcTrigger,Trigger1M)),NA())</f>
        <v>1.418010178936141E-2</v>
      </c>
      <c r="K1565" s="44">
        <f>IFERROR(_xll.qlIndexFixing(Index3M,H1565,TRUE,_xll.ohTrigger(RecalcTrigger,Trigger3M)),NA())</f>
        <v>1.4455364561221984E-2</v>
      </c>
      <c r="L1565" s="44">
        <f>IFERROR(_xll.qlIndexFixing(Index6M,$H1565,TRUE,_xll.ohTrigger(RecalcTrigger,Trigger6M)),NA())</f>
        <v>1.4420627030676489E-2</v>
      </c>
      <c r="M1565" s="145">
        <f>IFERROR(_xll.qlIndexFixing(Index1Y,$H1565,TRUE,_xll.ohTrigger(RecalcTrigger,Trigger1Y)),NA())</f>
        <v>1.4628137287855666E-2</v>
      </c>
      <c r="N1565" s="144">
        <f>IFERROR(_xll.qlIndexFixing(ONIndex1M,I1565,TRUE,_xll.ohTrigger(RecalcTrigger,Trigger1M)),NA())</f>
        <v>1.4183991433940335E-2</v>
      </c>
      <c r="O1565" s="44">
        <f>IFERROR(_xll.qlIndexFixing(ONIndex3M,I1565,TRUE,_xll.ohTrigger(RecalcTrigger,Trigger3M)),NA())</f>
        <v>1.4475940440190627E-2</v>
      </c>
      <c r="P1565" s="44">
        <f>IFERROR(_xll.qlIndexFixing(ONIndex6M,I1565,TRUE,_xll.ohTrigger(RecalcTrigger,Trigger6M)),NA())</f>
        <v>1.4464813795465048E-2</v>
      </c>
      <c r="Q1565" s="145">
        <f>IFERROR(_xll.qlIndexFixing(ONIndex1Y,I1565,TRUE,_xll.ohTrigger(RecalcTrigger,Trigger1Y)),NA())</f>
        <v>1.4720628224305088E-2</v>
      </c>
    </row>
    <row r="1566" spans="2:17" x14ac:dyDescent="0.2">
      <c r="B1566" s="39" t="s">
        <v>42</v>
      </c>
      <c r="D1566" s="42">
        <f>_xll.qlCalendarAdvance(Calendar,$D1565,B1566,"f",FALSE)</f>
        <v>50802</v>
      </c>
      <c r="E1566" s="139">
        <f>_xll.qlInterestRateIndexValueDate(IndexON,D1566)</f>
        <v>50802</v>
      </c>
      <c r="F1566" s="155">
        <f>IFERROR(_xll.qlIndexFixing(IndexON,D1566,TRUE,_xll.ohTrigger(RecalcTrigger,TriggerON)),NA())</f>
        <v>1.4310762459617266E-2</v>
      </c>
      <c r="H1566" s="42">
        <f>_xll.qlCalendarAdvance(Calendar,$H1565,B1566,"f",FALSE)</f>
        <v>50802</v>
      </c>
      <c r="I1566" s="139">
        <f>_xll.qlInterestRateIndexValueDate(Index1M,$H1566)</f>
        <v>50804</v>
      </c>
      <c r="J1566" s="144">
        <f>IFERROR(_xll.qlIndexFixing(Index1M,$H1566,TRUE,_xll.ohTrigger(RecalcTrigger,Trigger1M)),NA())</f>
        <v>1.4173533060455958E-2</v>
      </c>
      <c r="K1566" s="44">
        <f>IFERROR(_xll.qlIndexFixing(Index3M,H1566,TRUE,_xll.ohTrigger(RecalcTrigger,Trigger3M)),NA())</f>
        <v>1.4447655450323034E-2</v>
      </c>
      <c r="L1566" s="44">
        <f>IFERROR(_xll.qlIndexFixing(Index6M,$H1566,TRUE,_xll.ohTrigger(RecalcTrigger,Trigger6M)),NA())</f>
        <v>1.4412885675990363E-2</v>
      </c>
      <c r="M1566" s="145">
        <f>IFERROR(_xll.qlIndexFixing(Index1Y,$H1566,TRUE,_xll.ohTrigger(RecalcTrigger,Trigger1Y)),NA())</f>
        <v>1.4620421318498958E-2</v>
      </c>
      <c r="N1566" s="144">
        <f>IFERROR(_xll.qlIndexFixing(ONIndex1M,I1566,TRUE,_xll.ohTrigger(RecalcTrigger,Trigger1M)),NA())</f>
        <v>1.4176339785665348E-2</v>
      </c>
      <c r="O1566" s="44">
        <f>IFERROR(_xll.qlIndexFixing(ONIndex3M,I1566,TRUE,_xll.ohTrigger(RecalcTrigger,Trigger3M)),NA())</f>
        <v>1.4467846287802288E-2</v>
      </c>
      <c r="P1566" s="44">
        <f>IFERROR(_xll.qlIndexFixing(ONIndex6M,I1566,TRUE,_xll.ohTrigger(RecalcTrigger,Trigger6M)),NA())</f>
        <v>1.4456794720141275E-2</v>
      </c>
      <c r="Q1566" s="145">
        <f>IFERROR(_xll.qlIndexFixing(ONIndex1Y,I1566,TRUE,_xll.ohTrigger(RecalcTrigger,Trigger1Y)),NA())</f>
        <v>1.4712347599559195E-2</v>
      </c>
    </row>
    <row r="1567" spans="2:17" x14ac:dyDescent="0.2">
      <c r="B1567" s="39" t="s">
        <v>42</v>
      </c>
      <c r="D1567" s="42">
        <f>_xll.qlCalendarAdvance(Calendar,$D1566,B1567,"f",FALSE)</f>
        <v>50809</v>
      </c>
      <c r="E1567" s="139">
        <f>_xll.qlInterestRateIndexValueDate(IndexON,D1567)</f>
        <v>50809</v>
      </c>
      <c r="F1567" s="155">
        <f>IFERROR(_xll.qlIndexFixing(IndexON,D1567,TRUE,_xll.ohTrigger(RecalcTrigger,TriggerON)),NA())</f>
        <v>1.4302480685151053E-2</v>
      </c>
      <c r="H1567" s="42">
        <f>_xll.qlCalendarAdvance(Calendar,$H1566,B1567,"f",FALSE)</f>
        <v>50809</v>
      </c>
      <c r="I1567" s="139">
        <f>_xll.qlInterestRateIndexValueDate(Index1M,$H1567)</f>
        <v>50811</v>
      </c>
      <c r="J1567" s="144">
        <f>IFERROR(_xll.qlIndexFixing(Index1M,$H1567,TRUE,_xll.ohTrigger(RecalcTrigger,Trigger1M)),NA())</f>
        <v>1.4165925315753176E-2</v>
      </c>
      <c r="K1567" s="44">
        <f>IFERROR(_xll.qlIndexFixing(Index3M,H1567,TRUE,_xll.ohTrigger(RecalcTrigger,Trigger3M)),NA())</f>
        <v>1.4439692780188095E-2</v>
      </c>
      <c r="L1567" s="44">
        <f>IFERROR(_xll.qlIndexFixing(Index6M,$H1567,TRUE,_xll.ohTrigger(RecalcTrigger,Trigger6M)),NA())</f>
        <v>1.4405172498321642E-2</v>
      </c>
      <c r="M1567" s="145">
        <f>IFERROR(_xll.qlIndexFixing(Index1Y,$H1567,TRUE,_xll.ohTrigger(RecalcTrigger,Trigger1Y)),NA())</f>
        <v>1.4612734026252034E-2</v>
      </c>
      <c r="N1567" s="144">
        <f>IFERROR(_xll.qlIndexFixing(ONIndex1M,I1567,TRUE,_xll.ohTrigger(RecalcTrigger,Trigger1M)),NA())</f>
        <v>1.41687100068566E-2</v>
      </c>
      <c r="O1567" s="44">
        <f>IFERROR(_xll.qlIndexFixing(ONIndex3M,I1567,TRUE,_xll.ohTrigger(RecalcTrigger,Trigger3M)),NA())</f>
        <v>1.4459775153001786E-2</v>
      </c>
      <c r="P1567" s="44">
        <f>IFERROR(_xll.qlIndexFixing(ONIndex6M,I1567,TRUE,_xll.ohTrigger(RecalcTrigger,Trigger6M)),NA())</f>
        <v>1.4448801256410349E-2</v>
      </c>
      <c r="Q1567" s="145">
        <f>IFERROR(_xll.qlIndexFixing(ONIndex1Y,I1567,TRUE,_xll.ohTrigger(RecalcTrigger,Trigger1Y)),NA())</f>
        <v>1.4704090605990316E-2</v>
      </c>
    </row>
    <row r="1568" spans="2:17" x14ac:dyDescent="0.2">
      <c r="B1568" s="39" t="s">
        <v>42</v>
      </c>
      <c r="D1568" s="42">
        <f>_xll.qlCalendarAdvance(Calendar,$D1567,B1568,"f",FALSE)</f>
        <v>50816</v>
      </c>
      <c r="E1568" s="139">
        <f>_xll.qlInterestRateIndexValueDate(IndexON,D1568)</f>
        <v>50816</v>
      </c>
      <c r="F1568" s="155">
        <f>IFERROR(_xll.qlIndexFixing(IndexON,D1568,TRUE,_xll.ohTrigger(RecalcTrigger,TriggerON)),NA())</f>
        <v>1.4294220766801757E-2</v>
      </c>
      <c r="H1568" s="42">
        <f>_xll.qlCalendarAdvance(Calendar,$H1567,B1568,"f",FALSE)</f>
        <v>50816</v>
      </c>
      <c r="I1568" s="139">
        <f>_xll.qlInterestRateIndexValueDate(Index1M,$H1568)</f>
        <v>50818</v>
      </c>
      <c r="J1568" s="144">
        <f>IFERROR(_xll.qlIndexFixing(Index1M,$H1568,TRUE,_xll.ohTrigger(RecalcTrigger,Trigger1M)),NA())</f>
        <v>1.4158339916344582E-2</v>
      </c>
      <c r="K1568" s="44">
        <f>IFERROR(_xll.qlIndexFixing(Index3M,H1568,TRUE,_xll.ohTrigger(RecalcTrigger,Trigger3M)),NA())</f>
        <v>1.4431754511012612E-2</v>
      </c>
      <c r="L1568" s="44">
        <f>IFERROR(_xll.qlIndexFixing(Index6M,$H1568,TRUE,_xll.ohTrigger(RecalcTrigger,Trigger6M)),NA())</f>
        <v>1.4397487688718387E-2</v>
      </c>
      <c r="M1568" s="145">
        <f>IFERROR(_xll.qlIndexFixing(Index1Y,$H1568,TRUE,_xll.ohTrigger(RecalcTrigger,Trigger1Y)),NA())</f>
        <v>1.460507559282948E-2</v>
      </c>
      <c r="N1568" s="144">
        <f>IFERROR(_xll.qlIndexFixing(ONIndex1M,I1568,TRUE,_xll.ohTrigger(RecalcTrigger,Trigger1M)),NA())</f>
        <v>1.4161102287522098E-2</v>
      </c>
      <c r="O1568" s="44">
        <f>IFERROR(_xll.qlIndexFixing(ONIndex3M,I1568,TRUE,_xll.ohTrigger(RecalcTrigger,Trigger3M)),NA())</f>
        <v>1.4451727226836297E-2</v>
      </c>
      <c r="P1568" s="44">
        <f>IFERROR(_xll.qlIndexFixing(ONIndex6M,I1568,TRUE,_xll.ohTrigger(RecalcTrigger,Trigger6M)),NA())</f>
        <v>1.444083359444015E-2</v>
      </c>
      <c r="Q1568" s="145">
        <f>IFERROR(_xll.qlIndexFixing(ONIndex1Y,I1568,TRUE,_xll.ohTrigger(RecalcTrigger,Trigger1Y)),NA())</f>
        <v>1.4695857423294711E-2</v>
      </c>
    </row>
    <row r="1569" spans="2:17" x14ac:dyDescent="0.2">
      <c r="B1569" s="39" t="s">
        <v>42</v>
      </c>
      <c r="D1569" s="42">
        <f>_xll.qlCalendarAdvance(Calendar,$D1568,B1569,"f",FALSE)</f>
        <v>50823</v>
      </c>
      <c r="E1569" s="139">
        <f>_xll.qlInterestRateIndexValueDate(IndexON,D1569)</f>
        <v>50823</v>
      </c>
      <c r="F1569" s="155">
        <f>IFERROR(_xll.qlIndexFixing(IndexON,D1569,TRUE,_xll.ohTrigger(RecalcTrigger,TriggerON)),NA())</f>
        <v>1.4285982899933103E-2</v>
      </c>
      <c r="H1569" s="42">
        <f>_xll.qlCalendarAdvance(Calendar,$H1568,B1569,"f",FALSE)</f>
        <v>50823</v>
      </c>
      <c r="I1569" s="139">
        <f>_xll.qlInterestRateIndexValueDate(Index1M,$H1569)</f>
        <v>50825</v>
      </c>
      <c r="J1569" s="144">
        <f>IFERROR(_xll.qlIndexFixing(Index1M,$H1569,TRUE,_xll.ohTrigger(RecalcTrigger,Trigger1M)),NA())</f>
        <v>1.4150777052380928E-2</v>
      </c>
      <c r="K1569" s="44">
        <f>IFERROR(_xll.qlIndexFixing(Index3M,H1569,TRUE,_xll.ohTrigger(RecalcTrigger,Trigger3M)),NA())</f>
        <v>1.4423840834287452E-2</v>
      </c>
      <c r="L1569" s="44">
        <f>IFERROR(_xll.qlIndexFixing(Index6M,$H1569,TRUE,_xll.ohTrigger(RecalcTrigger,Trigger6M)),NA())</f>
        <v>1.4389831438227332E-2</v>
      </c>
      <c r="M1569" s="145">
        <f>IFERROR(_xll.qlIndexFixing(Index1Y,$H1569,TRUE,_xll.ohTrigger(RecalcTrigger,Trigger1Y)),NA())</f>
        <v>1.4597446199942819E-2</v>
      </c>
      <c r="N1569" s="144">
        <f>IFERROR(_xll.qlIndexFixing(ONIndex1M,I1569,TRUE,_xll.ohTrigger(RecalcTrigger,Trigger1M)),NA())</f>
        <v>1.4153516817430045E-2</v>
      </c>
      <c r="O1569" s="44">
        <f>IFERROR(_xll.qlIndexFixing(ONIndex3M,I1569,TRUE,_xll.ohTrigger(RecalcTrigger,Trigger3M)),NA())</f>
        <v>1.4443702700193128E-2</v>
      </c>
      <c r="P1569" s="44">
        <f>IFERROR(_xll.qlIndexFixing(ONIndex6M,I1569,TRUE,_xll.ohTrigger(RecalcTrigger,Trigger6M)),NA())</f>
        <v>1.4432891923998881E-2</v>
      </c>
      <c r="Q1569" s="145">
        <f>IFERROR(_xll.qlIndexFixing(ONIndex1Y,I1569,TRUE,_xll.ohTrigger(RecalcTrigger,Trigger1Y)),NA())</f>
        <v>1.4687648231088701E-2</v>
      </c>
    </row>
    <row r="1570" spans="2:17" x14ac:dyDescent="0.2">
      <c r="B1570" s="39" t="s">
        <v>42</v>
      </c>
      <c r="D1570" s="42">
        <f>_xll.qlCalendarAdvance(Calendar,$D1569,B1570,"f",FALSE)</f>
        <v>50830</v>
      </c>
      <c r="E1570" s="139">
        <f>_xll.qlInterestRateIndexValueDate(IndexON,D1570)</f>
        <v>50830</v>
      </c>
      <c r="F1570" s="155">
        <f>IFERROR(_xll.qlIndexFixing(IndexON,D1570,TRUE,_xll.ohTrigger(RecalcTrigger,TriggerON)),NA())</f>
        <v>1.4277767280068687E-2</v>
      </c>
      <c r="H1570" s="42">
        <f>_xll.qlCalendarAdvance(Calendar,$H1569,B1570,"f",FALSE)</f>
        <v>50830</v>
      </c>
      <c r="I1570" s="139">
        <f>_xll.qlInterestRateIndexValueDate(Index1M,$H1570)</f>
        <v>50832</v>
      </c>
      <c r="J1570" s="144">
        <f>IFERROR(_xll.qlIndexFixing(Index1M,$H1570,TRUE,_xll.ohTrigger(RecalcTrigger,Trigger1M)),NA())</f>
        <v>1.4142202074427512E-2</v>
      </c>
      <c r="K1570" s="44">
        <f>IFERROR(_xll.qlIndexFixing(Index3M,H1570,TRUE,_xll.ohTrigger(RecalcTrigger,Trigger3M)),NA())</f>
        <v>1.4415140973288686E-2</v>
      </c>
      <c r="L1570" s="44">
        <f>IFERROR(_xll.qlIndexFixing(Index6M,$H1570,TRUE,_xll.ohTrigger(RecalcTrigger,Trigger6M)),NA())</f>
        <v>1.4380964611517114E-2</v>
      </c>
      <c r="M1570" s="145">
        <f>IFERROR(_xll.qlIndexFixing(Index1Y,$H1570,TRUE,_xll.ohTrigger(RecalcTrigger,Trigger1Y)),NA())</f>
        <v>1.4589158625038828E-2</v>
      </c>
      <c r="N1570" s="144">
        <f>IFERROR(_xll.qlIndexFixing(ONIndex1M,I1570,TRUE,_xll.ohTrigger(RecalcTrigger,Trigger1M)),NA())</f>
        <v>1.4145953786908194E-2</v>
      </c>
      <c r="O1570" s="44">
        <f>IFERROR(_xll.qlIndexFixing(ONIndex3M,I1570,TRUE,_xll.ohTrigger(RecalcTrigger,Trigger3M)),NA())</f>
        <v>1.4435701764119457E-2</v>
      </c>
      <c r="P1570" s="44">
        <f>IFERROR(_xll.qlIndexFixing(ONIndex6M,I1570,TRUE,_xll.ohTrigger(RecalcTrigger,Trigger6M)),NA())</f>
        <v>1.4424976435334358E-2</v>
      </c>
      <c r="Q1570" s="145">
        <f>IFERROR(_xll.qlIndexFixing(ONIndex1Y,I1570,TRUE,_xll.ohTrigger(RecalcTrigger,Trigger1Y)),NA())</f>
        <v>1.4679463209308352E-2</v>
      </c>
    </row>
    <row r="1571" spans="2:17" x14ac:dyDescent="0.2">
      <c r="B1571" s="39" t="s">
        <v>42</v>
      </c>
      <c r="D1571" s="42">
        <f>_xll.qlCalendarAdvance(Calendar,$D1570,B1571,"f",FALSE)</f>
        <v>50837</v>
      </c>
      <c r="E1571" s="139">
        <f>_xll.qlInterestRateIndexValueDate(IndexON,D1571)</f>
        <v>50837</v>
      </c>
      <c r="F1571" s="155">
        <f>IFERROR(_xll.qlIndexFixing(IndexON,D1571,TRUE,_xll.ohTrigger(RecalcTrigger,TriggerON)),NA())</f>
        <v>1.4269574102732108E-2</v>
      </c>
      <c r="H1571" s="42">
        <f>_xll.qlCalendarAdvance(Calendar,$H1570,B1571,"f",FALSE)</f>
        <v>50837</v>
      </c>
      <c r="I1571" s="139">
        <f>_xll.qlInterestRateIndexValueDate(Index1M,$H1571)</f>
        <v>50839</v>
      </c>
      <c r="J1571" s="144">
        <f>IFERROR(_xll.qlIndexFixing(Index1M,$H1571,TRUE,_xll.ohTrigger(RecalcTrigger,Trigger1M)),NA())</f>
        <v>1.4134433254738742E-2</v>
      </c>
      <c r="K1571" s="44">
        <f>IFERROR(_xll.qlIndexFixing(Index3M,H1571,TRUE,_xll.ohTrigger(RecalcTrigger,Trigger3M)),NA())</f>
        <v>1.4407281579104527E-2</v>
      </c>
      <c r="L1571" s="44">
        <f>IFERROR(_xll.qlIndexFixing(Index6M,$H1571,TRUE,_xll.ohTrigger(RecalcTrigger,Trigger6M)),NA())</f>
        <v>1.437337522354184E-2</v>
      </c>
      <c r="M1571" s="145">
        <f>IFERROR(_xll.qlIndexFixing(Index1Y,$H1571,TRUE,_xll.ohTrigger(RecalcTrigger,Trigger1Y)),NA())</f>
        <v>1.4581593610785102E-2</v>
      </c>
      <c r="N1571" s="144">
        <f>IFERROR(_xll.qlIndexFixing(ONIndex1M,I1571,TRUE,_xll.ohTrigger(RecalcTrigger,Trigger1M)),NA())</f>
        <v>1.4138413385804682E-2</v>
      </c>
      <c r="O1571" s="44">
        <f>IFERROR(_xll.qlIndexFixing(ONIndex3M,I1571,TRUE,_xll.ohTrigger(RecalcTrigger,Trigger3M)),NA())</f>
        <v>1.4427724609742398E-2</v>
      </c>
      <c r="P1571" s="44">
        <f>IFERROR(_xll.qlIndexFixing(ONIndex6M,I1571,TRUE,_xll.ohTrigger(RecalcTrigger,Trigger6M)),NA())</f>
        <v>1.4417087318374655E-2</v>
      </c>
      <c r="Q1571" s="145">
        <f>IFERROR(_xll.qlIndexFixing(ONIndex1Y,I1571,TRUE,_xll.ohTrigger(RecalcTrigger,Trigger1Y)),NA())</f>
        <v>1.467130253749005E-2</v>
      </c>
    </row>
    <row r="1572" spans="2:17" x14ac:dyDescent="0.2">
      <c r="B1572" s="39" t="s">
        <v>42</v>
      </c>
      <c r="D1572" s="42">
        <f>_xll.qlCalendarAdvance(Calendar,$D1571,B1572,"f",FALSE)</f>
        <v>50844</v>
      </c>
      <c r="E1572" s="139">
        <f>_xll.qlInterestRateIndexValueDate(IndexON,D1572)</f>
        <v>50844</v>
      </c>
      <c r="F1572" s="155">
        <f>IFERROR(_xll.qlIndexFixing(IndexON,D1572,TRUE,_xll.ohTrigger(RecalcTrigger,TriggerON)),NA())</f>
        <v>1.4261403563287089E-2</v>
      </c>
      <c r="H1572" s="42">
        <f>_xll.qlCalendarAdvance(Calendar,$H1571,B1572,"f",FALSE)</f>
        <v>50844</v>
      </c>
      <c r="I1572" s="139">
        <f>_xll.qlInterestRateIndexValueDate(Index1M,$H1572)</f>
        <v>50846</v>
      </c>
      <c r="J1572" s="144">
        <f>IFERROR(_xll.qlIndexFixing(Index1M,$H1572,TRUE,_xll.ohTrigger(RecalcTrigger,Trigger1M)),NA())</f>
        <v>1.4127201677328061E-2</v>
      </c>
      <c r="K1572" s="44">
        <f>IFERROR(_xll.qlIndexFixing(Index3M,H1572,TRUE,_xll.ohTrigger(RecalcTrigger,Trigger3M)),NA())</f>
        <v>1.4399447396394148E-2</v>
      </c>
      <c r="L1572" s="44">
        <f>IFERROR(_xll.qlIndexFixing(Index6M,$H1572,TRUE,_xll.ohTrigger(RecalcTrigger,Trigger6M)),NA())</f>
        <v>1.4365815042633867E-2</v>
      </c>
      <c r="M1572" s="145">
        <f>IFERROR(_xll.qlIndexFixing(Index1Y,$H1572,TRUE,_xll.ohTrigger(RecalcTrigger,Trigger1Y)),NA())</f>
        <v>1.4574058225157668E-2</v>
      </c>
      <c r="N1572" s="144">
        <f>IFERROR(_xll.qlIndexFixing(ONIndex1M,I1572,TRUE,_xll.ohTrigger(RecalcTrigger,Trigger1M)),NA())</f>
        <v>1.4130895803887711E-2</v>
      </c>
      <c r="O1572" s="44">
        <f>IFERROR(_xll.qlIndexFixing(ONIndex3M,I1572,TRUE,_xll.ohTrigger(RecalcTrigger,Trigger3M)),NA())</f>
        <v>1.4419771427469641E-2</v>
      </c>
      <c r="P1572" s="44">
        <f>IFERROR(_xll.qlIndexFixing(ONIndex6M,I1572,TRUE,_xll.ohTrigger(RecalcTrigger,Trigger6M)),NA())</f>
        <v>1.4409224762967909E-2</v>
      </c>
      <c r="Q1572" s="145">
        <f>IFERROR(_xll.qlIndexFixing(ONIndex1Y,I1572,TRUE,_xll.ohTrigger(RecalcTrigger,Trigger1Y)),NA())</f>
        <v>1.4663166395409988E-2</v>
      </c>
    </row>
    <row r="1573" spans="2:17" x14ac:dyDescent="0.2">
      <c r="B1573" s="39" t="s">
        <v>42</v>
      </c>
      <c r="D1573" s="42">
        <f>_xll.qlCalendarAdvance(Calendar,$D1572,B1573,"f",FALSE)</f>
        <v>50851</v>
      </c>
      <c r="E1573" s="139">
        <f>_xll.qlInterestRateIndexValueDate(IndexON,D1573)</f>
        <v>50851</v>
      </c>
      <c r="F1573" s="155">
        <f>IFERROR(_xll.qlIndexFixing(IndexON,D1573,TRUE,_xll.ohTrigger(RecalcTrigger,TriggerON)),NA())</f>
        <v>1.4253255857337166E-2</v>
      </c>
      <c r="H1573" s="42">
        <f>_xll.qlCalendarAdvance(Calendar,$H1572,B1573,"f",FALSE)</f>
        <v>50851</v>
      </c>
      <c r="I1573" s="139">
        <f>_xll.qlInterestRateIndexValueDate(Index1M,$H1573)</f>
        <v>50853</v>
      </c>
      <c r="J1573" s="144">
        <f>IFERROR(_xll.qlIndexFixing(Index1M,$H1573,TRUE,_xll.ohTrigger(RecalcTrigger,Trigger1M)),NA())</f>
        <v>1.4119736415641737E-2</v>
      </c>
      <c r="K1573" s="44">
        <f>IFERROR(_xll.qlIndexFixing(Index3M,H1573,TRUE,_xll.ohTrigger(RecalcTrigger,Trigger3M)),NA())</f>
        <v>1.4391638616661751E-2</v>
      </c>
      <c r="L1573" s="44">
        <f>IFERROR(_xll.qlIndexFixing(Index6M,$H1573,TRUE,_xll.ohTrigger(RecalcTrigger,Trigger6M)),NA())</f>
        <v>1.4358284259861003E-2</v>
      </c>
      <c r="M1573" s="145">
        <f>IFERROR(_xll.qlIndexFixing(Index1Y,$H1573,TRUE,_xll.ohTrigger(RecalcTrigger,Trigger1Y)),NA())</f>
        <v>1.4566552649872038E-2</v>
      </c>
      <c r="N1573" s="144">
        <f>IFERROR(_xll.qlIndexFixing(ONIndex1M,I1573,TRUE,_xll.ohTrigger(RecalcTrigger,Trigger1M)),NA())</f>
        <v>1.4123401231485033E-2</v>
      </c>
      <c r="O1573" s="44">
        <f>IFERROR(_xll.qlIndexFixing(ONIndex3M,I1573,TRUE,_xll.ohTrigger(RecalcTrigger,Trigger3M)),NA())</f>
        <v>1.4411842408748043E-2</v>
      </c>
      <c r="P1573" s="44">
        <f>IFERROR(_xll.qlIndexFixing(ONIndex6M,I1573,TRUE,_xll.ohTrigger(RecalcTrigger,Trigger6M)),NA())</f>
        <v>1.4401388959282002E-2</v>
      </c>
      <c r="Q1573" s="145">
        <f>IFERROR(_xll.qlIndexFixing(ONIndex1Y,I1573,TRUE,_xll.ohTrigger(RecalcTrigger,Trigger1Y)),NA())</f>
        <v>1.4655054962684488E-2</v>
      </c>
    </row>
    <row r="1574" spans="2:17" x14ac:dyDescent="0.2">
      <c r="B1574" s="39" t="s">
        <v>42</v>
      </c>
      <c r="D1574" s="42">
        <f>_xll.qlCalendarAdvance(Calendar,$D1573,B1574,"f",FALSE)</f>
        <v>50858</v>
      </c>
      <c r="E1574" s="139">
        <f>_xll.qlInterestRateIndexValueDate(IndexON,D1574)</f>
        <v>50858</v>
      </c>
      <c r="F1574" s="155">
        <f>IFERROR(_xll.qlIndexFixing(IndexON,D1574,TRUE,_xll.ohTrigger(RecalcTrigger,TriggerON)),NA())</f>
        <v>1.4245131180325998E-2</v>
      </c>
      <c r="H1574" s="42">
        <f>_xll.qlCalendarAdvance(Calendar,$H1573,B1574,"f",FALSE)</f>
        <v>50858</v>
      </c>
      <c r="I1574" s="139">
        <f>_xll.qlInterestRateIndexValueDate(Index1M,$H1574)</f>
        <v>50860</v>
      </c>
      <c r="J1574" s="144">
        <f>IFERROR(_xll.qlIndexFixing(Index1M,$H1574,TRUE,_xll.ohTrigger(RecalcTrigger,Trigger1M)),NA())</f>
        <v>1.4113054046668485E-2</v>
      </c>
      <c r="K1574" s="44">
        <f>IFERROR(_xll.qlIndexFixing(Index3M,H1574,TRUE,_xll.ohTrigger(RecalcTrigger,Trigger3M)),NA())</f>
        <v>1.4384119490948402E-2</v>
      </c>
      <c r="L1574" s="44">
        <f>IFERROR(_xll.qlIndexFixing(Index6M,$H1574,TRUE,_xll.ohTrigger(RecalcTrigger,Trigger6M)),NA())</f>
        <v>1.4351503852163659E-2</v>
      </c>
      <c r="M1574" s="145">
        <f>IFERROR(_xll.qlIndexFixing(Index1Y,$H1574,TRUE,_xll.ohTrigger(RecalcTrigger,Trigger1Y)),NA())</f>
        <v>1.4559962957433349E-2</v>
      </c>
      <c r="N1574" s="144">
        <f>IFERROR(_xll.qlIndexFixing(ONIndex1M,I1574,TRUE,_xll.ohTrigger(RecalcTrigger,Trigger1M)),NA())</f>
        <v>1.4115929858204979E-2</v>
      </c>
      <c r="O1574" s="44">
        <f>IFERROR(_xll.qlIndexFixing(ONIndex3M,I1574,TRUE,_xll.ohTrigger(RecalcTrigger,Trigger3M)),NA())</f>
        <v>1.4403937744384976E-2</v>
      </c>
      <c r="P1574" s="44">
        <f>IFERROR(_xll.qlIndexFixing(ONIndex6M,I1574,TRUE,_xll.ohTrigger(RecalcTrigger,Trigger6M)),NA())</f>
        <v>1.4393580097324943E-2</v>
      </c>
      <c r="Q1574" s="145">
        <f>IFERROR(_xll.qlIndexFixing(ONIndex1Y,I1574,TRUE,_xll.ohTrigger(RecalcTrigger,Trigger1Y)),NA())</f>
        <v>1.4646968419169681E-2</v>
      </c>
    </row>
    <row r="1575" spans="2:17" x14ac:dyDescent="0.2">
      <c r="B1575" s="39" t="s">
        <v>42</v>
      </c>
      <c r="D1575" s="42">
        <f>_xll.qlCalendarAdvance(Calendar,$D1574,B1575,"f",FALSE)</f>
        <v>50865</v>
      </c>
      <c r="E1575" s="139">
        <f>_xll.qlInterestRateIndexValueDate(IndexON,D1575)</f>
        <v>50865</v>
      </c>
      <c r="F1575" s="155">
        <f>IFERROR(_xll.qlIndexFixing(IndexON,D1575,TRUE,_xll.ohTrigger(RecalcTrigger,TriggerON)),NA())</f>
        <v>1.423702972785712E-2</v>
      </c>
      <c r="H1575" s="42">
        <f>_xll.qlCalendarAdvance(Calendar,$H1574,B1575,"f",FALSE)</f>
        <v>50865</v>
      </c>
      <c r="I1575" s="139">
        <f>_xll.qlInterestRateIndexValueDate(Index1M,$H1575)</f>
        <v>50867</v>
      </c>
      <c r="J1575" s="144">
        <f>IFERROR(_xll.qlIndexFixing(Index1M,$H1575,TRUE,_xll.ohTrigger(RecalcTrigger,Trigger1M)),NA())</f>
        <v>1.4104876716842796E-2</v>
      </c>
      <c r="K1575" s="44">
        <f>IFERROR(_xll.qlIndexFixing(Index3M,H1575,TRUE,_xll.ohTrigger(RecalcTrigger,Trigger3M)),NA())</f>
        <v>1.4376360523031892E-2</v>
      </c>
      <c r="L1575" s="44">
        <f>IFERROR(_xll.qlIndexFixing(Index6M,$H1575,TRUE,_xll.ohTrigger(RecalcTrigger,Trigger6M)),NA())</f>
        <v>1.4344026752025054E-2</v>
      </c>
      <c r="M1575" s="145">
        <f>IFERROR(_xll.qlIndexFixing(Index1Y,$H1575,TRUE,_xll.ohTrigger(RecalcTrigger,Trigger1Y)),NA())</f>
        <v>1.4551631657174987E-2</v>
      </c>
      <c r="N1575" s="144">
        <f>IFERROR(_xll.qlIndexFixing(ONIndex1M,I1575,TRUE,_xll.ohTrigger(RecalcTrigger,Trigger1M)),NA())</f>
        <v>1.4106358201617653E-2</v>
      </c>
      <c r="O1575" s="44">
        <f>IFERROR(_xll.qlIndexFixing(ONIndex3M,I1575,TRUE,_xll.ohTrigger(RecalcTrigger,Trigger3M)),NA())</f>
        <v>1.4393810697823639E-2</v>
      </c>
      <c r="P1575" s="44">
        <f>IFERROR(_xll.qlIndexFixing(ONIndex6M,I1575,TRUE,_xll.ohTrigger(RecalcTrigger,Trigger6M)),NA())</f>
        <v>1.4383580025434384E-2</v>
      </c>
      <c r="Q1575" s="145">
        <f>IFERROR(_xll.qlIndexFixing(ONIndex1Y,I1575,TRUE,_xll.ohTrigger(RecalcTrigger,Trigger1Y)),NA())</f>
        <v>1.4636608295770515E-2</v>
      </c>
    </row>
    <row r="1576" spans="2:17" x14ac:dyDescent="0.2">
      <c r="B1576" s="39" t="s">
        <v>42</v>
      </c>
      <c r="D1576" s="42">
        <f>_xll.qlCalendarAdvance(Calendar,$D1575,B1576,"f",FALSE)</f>
        <v>50872</v>
      </c>
      <c r="E1576" s="139">
        <f>_xll.qlInterestRateIndexValueDate(IndexON,D1576)</f>
        <v>50872</v>
      </c>
      <c r="F1576" s="155">
        <f>IFERROR(_xll.qlIndexFixing(IndexON,D1576,TRUE,_xll.ohTrigger(RecalcTrigger,TriggerON)),NA())</f>
        <v>1.4228951695134384E-2</v>
      </c>
      <c r="H1576" s="42">
        <f>_xll.qlCalendarAdvance(Calendar,$H1575,B1576,"f",FALSE)</f>
        <v>50872</v>
      </c>
      <c r="I1576" s="139">
        <f>_xll.qlInterestRateIndexValueDate(Index1M,$H1576)</f>
        <v>50874</v>
      </c>
      <c r="J1576" s="144">
        <f>IFERROR(_xll.qlIndexFixing(Index1M,$H1576,TRUE,_xll.ohTrigger(RecalcTrigger,Trigger1M)),NA())</f>
        <v>1.4097482660060945E-2</v>
      </c>
      <c r="K1576" s="44">
        <f>IFERROR(_xll.qlIndexFixing(Index3M,H1576,TRUE,_xll.ohTrigger(RecalcTrigger,Trigger3M)),NA())</f>
        <v>1.4368627517714483E-2</v>
      </c>
      <c r="L1576" s="44">
        <f>IFERROR(_xll.qlIndexFixing(Index6M,$H1576,TRUE,_xll.ohTrigger(RecalcTrigger,Trigger6M)),NA())</f>
        <v>1.4336579578249476E-2</v>
      </c>
      <c r="M1576" s="145">
        <f>IFERROR(_xll.qlIndexFixing(Index1Y,$H1576,TRUE,_xll.ohTrigger(RecalcTrigger,Trigger1Y)),NA())</f>
        <v>1.4544216603180038E-2</v>
      </c>
      <c r="N1576" s="144">
        <f>IFERROR(_xll.qlIndexFixing(ONIndex1M,I1576,TRUE,_xll.ohTrigger(RecalcTrigger,Trigger1M)),NA())</f>
        <v>1.4101057469844136E-2</v>
      </c>
      <c r="O1576" s="44">
        <f>IFERROR(_xll.qlIndexFixing(ONIndex3M,I1576,TRUE,_xll.ohTrigger(RecalcTrigger,Trigger3M)),NA())</f>
        <v>1.4388202242603398E-2</v>
      </c>
      <c r="P1576" s="44">
        <f>IFERROR(_xll.qlIndexFixing(ONIndex6M,I1576,TRUE,_xll.ohTrigger(RecalcTrigger,Trigger6M)),NA())</f>
        <v>1.4378043958469533E-2</v>
      </c>
      <c r="Q1576" s="145">
        <f>IFERROR(_xll.qlIndexFixing(ONIndex1Y,I1576,TRUE,_xll.ohTrigger(RecalcTrigger,Trigger1Y)),NA())</f>
        <v>1.4630870718557176E-2</v>
      </c>
    </row>
    <row r="1577" spans="2:17" x14ac:dyDescent="0.2">
      <c r="B1577" s="39" t="s">
        <v>42</v>
      </c>
      <c r="D1577" s="42">
        <f>_xll.qlCalendarAdvance(Calendar,$D1576,B1577,"f",FALSE)</f>
        <v>50879</v>
      </c>
      <c r="E1577" s="139">
        <f>_xll.qlInterestRateIndexValueDate(IndexON,D1577)</f>
        <v>50879</v>
      </c>
      <c r="F1577" s="155">
        <f>IFERROR(_xll.qlIndexFixing(IndexON,D1577,TRUE,_xll.ohTrigger(RecalcTrigger,TriggerON)),NA())</f>
        <v>1.4220897277921196E-2</v>
      </c>
      <c r="H1577" s="42">
        <f>_xll.qlCalendarAdvance(Calendar,$H1576,B1577,"f",FALSE)</f>
        <v>50879</v>
      </c>
      <c r="I1577" s="139">
        <f>_xll.qlInterestRateIndexValueDate(Index1M,$H1577)</f>
        <v>50881</v>
      </c>
      <c r="J1577" s="144">
        <f>IFERROR(_xll.qlIndexFixing(Index1M,$H1577,TRUE,_xll.ohTrigger(RecalcTrigger,Trigger1M)),NA())</f>
        <v>1.4090112718583847E-2</v>
      </c>
      <c r="K1577" s="44">
        <f>IFERROR(_xll.qlIndexFixing(Index3M,H1577,TRUE,_xll.ohTrigger(RecalcTrigger,Trigger3M)),NA())</f>
        <v>1.4360920666492227E-2</v>
      </c>
      <c r="L1577" s="44">
        <f>IFERROR(_xll.qlIndexFixing(Index6M,$H1577,TRUE,_xll.ohTrigger(RecalcTrigger,Trigger6M)),NA())</f>
        <v>1.4329162521881047E-2</v>
      </c>
      <c r="M1577" s="145">
        <f>IFERROR(_xll.qlIndexFixing(Index1Y,$H1577,TRUE,_xll.ohTrigger(RecalcTrigger,Trigger1Y)),NA())</f>
        <v>1.4536832086361353E-2</v>
      </c>
      <c r="N1577" s="144">
        <f>IFERROR(_xll.qlIndexFixing(ONIndex1M,I1577,TRUE,_xll.ohTrigger(RecalcTrigger,Trigger1M)),NA())</f>
        <v>1.4093656834539559E-2</v>
      </c>
      <c r="O1577" s="44">
        <f>IFERROR(_xll.qlIndexFixing(ONIndex3M,I1577,TRUE,_xll.ohTrigger(RecalcTrigger,Trigger3M)),NA())</f>
        <v>1.4380371787039437E-2</v>
      </c>
      <c r="P1577" s="44">
        <f>IFERROR(_xll.qlIndexFixing(ONIndex6M,I1577,TRUE,_xll.ohTrigger(RecalcTrigger,Trigger6M)),NA())</f>
        <v>1.4370317061507265E-2</v>
      </c>
      <c r="Q1577" s="145">
        <f>IFERROR(_xll.qlIndexFixing(ONIndex1Y,I1577,TRUE,_xll.ohTrigger(RecalcTrigger,Trigger1Y)),NA())</f>
        <v>1.4622859920772058E-2</v>
      </c>
    </row>
    <row r="1578" spans="2:17" x14ac:dyDescent="0.2">
      <c r="B1578" s="39" t="s">
        <v>42</v>
      </c>
      <c r="D1578" s="42">
        <f>_xll.qlCalendarAdvance(Calendar,$D1577,B1578,"f",FALSE)</f>
        <v>50886</v>
      </c>
      <c r="E1578" s="139">
        <f>_xll.qlInterestRateIndexValueDate(IndexON,D1578)</f>
        <v>50886</v>
      </c>
      <c r="F1578" s="155">
        <f>IFERROR(_xll.qlIndexFixing(IndexON,D1578,TRUE,_xll.ohTrigger(RecalcTrigger,TriggerON)),NA())</f>
        <v>1.4212866671501345E-2</v>
      </c>
      <c r="H1578" s="42">
        <f>_xll.qlCalendarAdvance(Calendar,$H1577,B1578,"f",FALSE)</f>
        <v>50886</v>
      </c>
      <c r="I1578" s="139">
        <f>_xll.qlInterestRateIndexValueDate(Index1M,$H1578)</f>
        <v>50888</v>
      </c>
      <c r="J1578" s="144">
        <f>IFERROR(_xll.qlIndexFixing(Index1M,$H1578,TRUE,_xll.ohTrigger(RecalcTrigger,Trigger1M)),NA())</f>
        <v>1.4082767082576886E-2</v>
      </c>
      <c r="K1578" s="44">
        <f>IFERROR(_xll.qlIndexFixing(Index3M,H1578,TRUE,_xll.ohTrigger(RecalcTrigger,Trigger3M)),NA())</f>
        <v>1.4353240160854149E-2</v>
      </c>
      <c r="L1578" s="44">
        <f>IFERROR(_xll.qlIndexFixing(Index6M,$H1578,TRUE,_xll.ohTrigger(RecalcTrigger,Trigger6M)),NA())</f>
        <v>1.432177577396301E-2</v>
      </c>
      <c r="M1578" s="145">
        <f>IFERROR(_xll.qlIndexFixing(Index1Y,$H1578,TRUE,_xll.ohTrigger(RecalcTrigger,Trigger1Y)),NA())</f>
        <v>1.4529478288420763E-2</v>
      </c>
      <c r="N1578" s="144">
        <f>IFERROR(_xll.qlIndexFixing(ONIndex1M,I1578,TRUE,_xll.ohTrigger(RecalcTrigger,Trigger1M)),NA())</f>
        <v>1.4086280158389641E-2</v>
      </c>
      <c r="O1578" s="44">
        <f>IFERROR(_xll.qlIndexFixing(ONIndex3M,I1578,TRUE,_xll.ohTrigger(RecalcTrigger,Trigger3M)),NA())</f>
        <v>1.43725664495431E-2</v>
      </c>
      <c r="P1578" s="44">
        <f>IFERROR(_xll.qlIndexFixing(ONIndex6M,I1578,TRUE,_xll.ohTrigger(RecalcTrigger,Trigger6M)),NA())</f>
        <v>1.4362617866305882E-2</v>
      </c>
      <c r="Q1578" s="145">
        <f>IFERROR(_xll.qlIndexFixing(ONIndex1Y,I1578,TRUE,_xll.ohTrigger(RecalcTrigger,Trigger1Y)),NA())</f>
        <v>1.4614874731142535E-2</v>
      </c>
    </row>
    <row r="1579" spans="2:17" x14ac:dyDescent="0.2">
      <c r="B1579" s="39" t="s">
        <v>42</v>
      </c>
      <c r="D1579" s="42">
        <f>_xll.qlCalendarAdvance(Calendar,$D1578,B1579,"f",FALSE)</f>
        <v>50893</v>
      </c>
      <c r="E1579" s="139">
        <f>_xll.qlInterestRateIndexValueDate(IndexON,D1579)</f>
        <v>50893</v>
      </c>
      <c r="F1579" s="155">
        <f>IFERROR(_xll.qlIndexFixing(IndexON,D1579,TRUE,_xll.ohTrigger(RecalcTrigger,TriggerON)),NA())</f>
        <v>1.4204860071478365E-2</v>
      </c>
      <c r="H1579" s="42">
        <f>_xll.qlCalendarAdvance(Calendar,$H1578,B1579,"f",FALSE)</f>
        <v>50893</v>
      </c>
      <c r="I1579" s="139">
        <f>_xll.qlInterestRateIndexValueDate(Index1M,$H1579)</f>
        <v>50895</v>
      </c>
      <c r="J1579" s="144">
        <f>IFERROR(_xll.qlIndexFixing(Index1M,$H1579,TRUE,_xll.ohTrigger(RecalcTrigger,Trigger1M)),NA())</f>
        <v>1.4075445942205445E-2</v>
      </c>
      <c r="K1579" s="44">
        <f>IFERROR(_xll.qlIndexFixing(Index3M,H1579,TRUE,_xll.ohTrigger(RecalcTrigger,Trigger3M)),NA())</f>
        <v>1.4345330124832741E-2</v>
      </c>
      <c r="L1579" s="44">
        <f>IFERROR(_xll.qlIndexFixing(Index6M,$H1579,TRUE,_xll.ohTrigger(RecalcTrigger,Trigger6M)),NA())</f>
        <v>1.4313727623654579E-2</v>
      </c>
      <c r="M1579" s="145">
        <f>IFERROR(_xll.qlIndexFixing(Index1Y,$H1579,TRUE,_xll.ohTrigger(RecalcTrigger,Trigger1Y)),NA())</f>
        <v>1.4522155391057487E-2</v>
      </c>
      <c r="N1579" s="144">
        <f>IFERROR(_xll.qlIndexFixing(ONIndex1M,I1579,TRUE,_xll.ohTrigger(RecalcTrigger,Trigger1M)),NA())</f>
        <v>1.4078927631642202E-2</v>
      </c>
      <c r="O1579" s="44">
        <f>IFERROR(_xll.qlIndexFixing(ONIndex3M,I1579,TRUE,_xll.ohTrigger(RecalcTrigger,Trigger3M)),NA())</f>
        <v>1.4364786421401377E-2</v>
      </c>
      <c r="P1579" s="44">
        <f>IFERROR(_xll.qlIndexFixing(ONIndex6M,I1579,TRUE,_xll.ohTrigger(RecalcTrigger,Trigger6M)),NA())</f>
        <v>1.4354946562793458E-2</v>
      </c>
      <c r="Q1579" s="145">
        <f>IFERROR(_xll.qlIndexFixing(ONIndex1Y,I1579,TRUE,_xll.ohTrigger(RecalcTrigger,Trigger1Y)),NA())</f>
        <v>1.4606915329204995E-2</v>
      </c>
    </row>
    <row r="1580" spans="2:17" x14ac:dyDescent="0.2">
      <c r="B1580" s="39" t="s">
        <v>42</v>
      </c>
      <c r="D1580" s="42">
        <f>_xll.qlCalendarAdvance(Calendar,$D1579,B1580,"f",FALSE)</f>
        <v>50900</v>
      </c>
      <c r="E1580" s="139">
        <f>_xll.qlInterestRateIndexValueDate(IndexON,D1580)</f>
        <v>50900</v>
      </c>
      <c r="F1580" s="155">
        <f>IFERROR(_xll.qlIndexFixing(IndexON,D1580,TRUE,_xll.ohTrigger(RecalcTrigger,TriggerON)),NA())</f>
        <v>1.4196877673295916E-2</v>
      </c>
      <c r="H1580" s="42">
        <f>_xll.qlCalendarAdvance(Calendar,$H1579,B1580,"f",FALSE)</f>
        <v>50900</v>
      </c>
      <c r="I1580" s="139">
        <f>_xll.qlInterestRateIndexValueDate(Index1M,$H1580)</f>
        <v>50902</v>
      </c>
      <c r="J1580" s="144">
        <f>IFERROR(_xll.qlIndexFixing(Index1M,$H1580,TRUE,_xll.ohTrigger(RecalcTrigger,Trigger1M)),NA())</f>
        <v>1.4068149487637405E-2</v>
      </c>
      <c r="K1580" s="44">
        <f>IFERROR(_xll.qlIndexFixing(Index3M,H1580,TRUE,_xll.ohTrigger(RecalcTrigger,Trigger3M)),NA())</f>
        <v>1.4337704527937069E-2</v>
      </c>
      <c r="L1580" s="44">
        <f>IFERROR(_xll.qlIndexFixing(Index6M,$H1580,TRUE,_xll.ohTrigger(RecalcTrigger,Trigger6M)),NA())</f>
        <v>1.4306407977592412E-2</v>
      </c>
      <c r="M1580" s="145">
        <f>IFERROR(_xll.qlIndexFixing(Index1Y,$H1580,TRUE,_xll.ohTrigger(RecalcTrigger,Trigger1Y)),NA())</f>
        <v>1.4514863575968357E-2</v>
      </c>
      <c r="N1580" s="144">
        <f>IFERROR(_xll.qlIndexFixing(ONIndex1M,I1580,TRUE,_xll.ohTrigger(RecalcTrigger,Trigger1M)),NA())</f>
        <v>1.4071599443985505E-2</v>
      </c>
      <c r="O1580" s="44">
        <f>IFERROR(_xll.qlIndexFixing(ONIndex3M,I1580,TRUE,_xll.ohTrigger(RecalcTrigger,Trigger3M)),NA())</f>
        <v>1.4357031893181826E-2</v>
      </c>
      <c r="P1580" s="44">
        <f>IFERROR(_xll.qlIndexFixing(ONIndex6M,I1580,TRUE,_xll.ohTrigger(RecalcTrigger,Trigger6M)),NA())</f>
        <v>1.4347303341057938E-2</v>
      </c>
      <c r="Q1580" s="145">
        <f>IFERROR(_xll.qlIndexFixing(ONIndex1Y,I1580,TRUE,_xll.ohTrigger(RecalcTrigger,Trigger1Y)),NA())</f>
        <v>1.4598981894815566E-2</v>
      </c>
    </row>
    <row r="1581" spans="2:17" x14ac:dyDescent="0.2">
      <c r="B1581" s="39" t="s">
        <v>42</v>
      </c>
      <c r="D1581" s="42">
        <f>_xll.qlCalendarAdvance(Calendar,$D1580,B1581,"f",FALSE)</f>
        <v>50907</v>
      </c>
      <c r="E1581" s="139">
        <f>_xll.qlInterestRateIndexValueDate(IndexON,D1581)</f>
        <v>50907</v>
      </c>
      <c r="F1581" s="155">
        <f>IFERROR(_xll.qlIndexFixing(IndexON,D1581,TRUE,_xll.ohTrigger(RecalcTrigger,TriggerON)),NA())</f>
        <v>1.418891967239766E-2</v>
      </c>
      <c r="H1581" s="42">
        <f>_xll.qlCalendarAdvance(Calendar,$H1580,B1581,"f",FALSE)</f>
        <v>50907</v>
      </c>
      <c r="I1581" s="139">
        <f>_xll.qlInterestRateIndexValueDate(Index1M,$H1581)</f>
        <v>50909</v>
      </c>
      <c r="J1581" s="144">
        <f>IFERROR(_xll.qlIndexFixing(Index1M,$H1581,TRUE,_xll.ohTrigger(RecalcTrigger,Trigger1M)),NA())</f>
        <v>1.406087790903815E-2</v>
      </c>
      <c r="K1581" s="44">
        <f>IFERROR(_xll.qlIndexFixing(Index3M,H1581,TRUE,_xll.ohTrigger(RecalcTrigger,Trigger3M)),NA())</f>
        <v>1.433010586600696E-2</v>
      </c>
      <c r="L1581" s="44">
        <f>IFERROR(_xll.qlIndexFixing(Index6M,$H1581,TRUE,_xll.ohTrigger(RecalcTrigger,Trigger6M)),NA())</f>
        <v>1.4299119258151938E-2</v>
      </c>
      <c r="M1581" s="145">
        <f>IFERROR(_xll.qlIndexFixing(Index1Y,$H1581,TRUE,_xll.ohTrigger(RecalcTrigger,Trigger1Y)),NA())</f>
        <v>1.4507603024847597E-2</v>
      </c>
      <c r="N1581" s="144">
        <f>IFERROR(_xll.qlIndexFixing(ONIndex1M,I1581,TRUE,_xll.ohTrigger(RecalcTrigger,Trigger1M)),NA())</f>
        <v>1.4064295785587433E-2</v>
      </c>
      <c r="O1581" s="44">
        <f>IFERROR(_xll.qlIndexFixing(ONIndex3M,I1581,TRUE,_xll.ohTrigger(RecalcTrigger,Trigger3M)),NA())</f>
        <v>1.43493030560915E-2</v>
      </c>
      <c r="P1581" s="44">
        <f>IFERROR(_xll.qlIndexFixing(ONIndex6M,I1581,TRUE,_xll.ohTrigger(RecalcTrigger,Trigger6M)),NA())</f>
        <v>1.4339688390947458E-2</v>
      </c>
      <c r="Q1581" s="145">
        <f>IFERROR(_xll.qlIndexFixing(ONIndex1Y,I1581,TRUE,_xll.ohTrigger(RecalcTrigger,Trigger1Y)),NA())</f>
        <v>1.4591074607670507E-2</v>
      </c>
    </row>
    <row r="1582" spans="2:17" x14ac:dyDescent="0.2">
      <c r="B1582" s="39" t="s">
        <v>42</v>
      </c>
      <c r="D1582" s="42">
        <f>_xll.qlCalendarAdvance(Calendar,$D1581,B1582,"f",FALSE)</f>
        <v>50914</v>
      </c>
      <c r="E1582" s="139">
        <f>_xll.qlInterestRateIndexValueDate(IndexON,D1582)</f>
        <v>50914</v>
      </c>
      <c r="F1582" s="155">
        <f>IFERROR(_xll.qlIndexFixing(IndexON,D1582,TRUE,_xll.ohTrigger(RecalcTrigger,TriggerON)),NA())</f>
        <v>1.4180986264467066E-2</v>
      </c>
      <c r="H1582" s="42">
        <f>_xll.qlCalendarAdvance(Calendar,$H1581,B1582,"f",FALSE)</f>
        <v>50914</v>
      </c>
      <c r="I1582" s="139">
        <f>_xll.qlInterestRateIndexValueDate(Index1M,$H1582)</f>
        <v>50916</v>
      </c>
      <c r="J1582" s="144">
        <f>IFERROR(_xll.qlIndexFixing(Index1M,$H1582,TRUE,_xll.ohTrigger(RecalcTrigger,Trigger1M)),NA())</f>
        <v>1.4053631396570565E-2</v>
      </c>
      <c r="K1582" s="44">
        <f>IFERROR(_xll.qlIndexFixing(Index3M,H1582,TRUE,_xll.ohTrigger(RecalcTrigger,Trigger3M)),NA())</f>
        <v>1.4322534330532714E-2</v>
      </c>
      <c r="L1582" s="44">
        <f>IFERROR(_xll.qlIndexFixing(Index6M,$H1582,TRUE,_xll.ohTrigger(RecalcTrigger,Trigger6M)),NA())</f>
        <v>1.4291861656386781E-2</v>
      </c>
      <c r="M1582" s="145">
        <f>IFERROR(_xll.qlIndexFixing(Index1Y,$H1582,TRUE,_xll.ohTrigger(RecalcTrigger,Trigger1Y)),NA())</f>
        <v>1.4500373919387261E-2</v>
      </c>
      <c r="N1582" s="144">
        <f>IFERROR(_xll.qlIndexFixing(ONIndex1M,I1582,TRUE,_xll.ohTrigger(RecalcTrigger,Trigger1M)),NA())</f>
        <v>1.4057016846376058E-2</v>
      </c>
      <c r="O1582" s="44">
        <f>IFERROR(_xll.qlIndexFixing(ONIndex3M,I1582,TRUE,_xll.ohTrigger(RecalcTrigger,Trigger3M)),NA())</f>
        <v>1.4341600101017704E-2</v>
      </c>
      <c r="P1582" s="44">
        <f>IFERROR(_xll.qlIndexFixing(ONIndex6M,I1582,TRUE,_xll.ohTrigger(RecalcTrigger,Trigger6M)),NA())</f>
        <v>1.4332101902709837E-2</v>
      </c>
      <c r="Q1582" s="145">
        <f>IFERROR(_xll.qlIndexFixing(ONIndex1Y,I1582,TRUE,_xll.ohTrigger(RecalcTrigger,Trigger1Y)),NA())</f>
        <v>1.4583193647386139E-2</v>
      </c>
    </row>
    <row r="1583" spans="2:17" x14ac:dyDescent="0.2">
      <c r="B1583" s="39" t="s">
        <v>42</v>
      </c>
      <c r="D1583" s="42">
        <f>_xll.qlCalendarAdvance(Calendar,$D1582,B1583,"f",FALSE)</f>
        <v>50921</v>
      </c>
      <c r="E1583" s="139">
        <f>_xll.qlInterestRateIndexValueDate(IndexON,D1583)</f>
        <v>50921</v>
      </c>
      <c r="F1583" s="155">
        <f>IFERROR(_xll.qlIndexFixing(IndexON,D1583,TRUE,_xll.ohTrigger(RecalcTrigger,TriggerON)),NA())</f>
        <v>1.4173077644628052E-2</v>
      </c>
      <c r="H1583" s="42">
        <f>_xll.qlCalendarAdvance(Calendar,$H1582,B1583,"f",FALSE)</f>
        <v>50921</v>
      </c>
      <c r="I1583" s="139">
        <f>_xll.qlInterestRateIndexValueDate(Index1M,$H1583)</f>
        <v>50923</v>
      </c>
      <c r="J1583" s="144">
        <f>IFERROR(_xll.qlIndexFixing(Index1M,$H1583,TRUE,_xll.ohTrigger(RecalcTrigger,Trigger1M)),NA())</f>
        <v>1.4046410140402532E-2</v>
      </c>
      <c r="K1583" s="44">
        <f>IFERROR(_xll.qlIndexFixing(Index3M,H1583,TRUE,_xll.ohTrigger(RecalcTrigger,Trigger3M)),NA())</f>
        <v>1.4314990113010717E-2</v>
      </c>
      <c r="L1583" s="44">
        <f>IFERROR(_xll.qlIndexFixing(Index6M,$H1583,TRUE,_xll.ohTrigger(RecalcTrigger,Trigger6M)),NA())</f>
        <v>1.42853033475358E-2</v>
      </c>
      <c r="M1583" s="145">
        <f>IFERROR(_xll.qlIndexFixing(Index1Y,$H1583,TRUE,_xll.ohTrigger(RecalcTrigger,Trigger1Y)),NA())</f>
        <v>1.4493176441277013E-2</v>
      </c>
      <c r="N1583" s="144">
        <f>IFERROR(_xll.qlIndexFixing(ONIndex1M,I1583,TRUE,_xll.ohTrigger(RecalcTrigger,Trigger1M)),NA())</f>
        <v>1.4049762816279454E-2</v>
      </c>
      <c r="O1583" s="44">
        <f>IFERROR(_xll.qlIndexFixing(ONIndex3M,I1583,TRUE,_xll.ohTrigger(RecalcTrigger,Trigger3M)),NA())</f>
        <v>1.4333923219007616E-2</v>
      </c>
      <c r="P1583" s="44">
        <f>IFERROR(_xll.qlIndexFixing(ONIndex6M,I1583,TRUE,_xll.ohTrigger(RecalcTrigger,Trigger6M)),NA())</f>
        <v>1.4324544065953404E-2</v>
      </c>
      <c r="Q1583" s="145">
        <f>IFERROR(_xll.qlIndexFixing(ONIndex1Y,I1583,TRUE,_xll.ohTrigger(RecalcTrigger,Trigger1Y)),NA())</f>
        <v>1.4575339193578785E-2</v>
      </c>
    </row>
    <row r="1584" spans="2:17" x14ac:dyDescent="0.2">
      <c r="B1584" s="39" t="s">
        <v>42</v>
      </c>
      <c r="D1584" s="42">
        <f>_xll.qlCalendarAdvance(Calendar,$D1583,B1584,"f",FALSE)</f>
        <v>50928</v>
      </c>
      <c r="E1584" s="139">
        <f>_xll.qlInterestRateIndexValueDate(IndexON,D1584)</f>
        <v>50928</v>
      </c>
      <c r="F1584" s="155">
        <f>IFERROR(_xll.qlIndexFixing(IndexON,D1584,TRUE,_xll.ohTrigger(RecalcTrigger,TriggerON)),NA())</f>
        <v>1.4165194008644022E-2</v>
      </c>
      <c r="H1584" s="42">
        <f>_xll.qlCalendarAdvance(Calendar,$H1583,B1584,"f",FALSE)</f>
        <v>50928</v>
      </c>
      <c r="I1584" s="139">
        <f>_xll.qlInterestRateIndexValueDate(Index1M,$H1584)</f>
        <v>50930</v>
      </c>
      <c r="J1584" s="144">
        <f>IFERROR(_xll.qlIndexFixing(Index1M,$H1584,TRUE,_xll.ohTrigger(RecalcTrigger,Trigger1M)),NA())</f>
        <v>1.4039214330699434E-2</v>
      </c>
      <c r="K1584" s="44">
        <f>IFERROR(_xll.qlIndexFixing(Index3M,H1584,TRUE,_xll.ohTrigger(RecalcTrigger,Trigger3M)),NA())</f>
        <v>1.4307473404930399E-2</v>
      </c>
      <c r="L1584" s="44">
        <f>IFERROR(_xll.qlIndexFixing(Index6M,$H1584,TRUE,_xll.ohTrigger(RecalcTrigger,Trigger6M)),NA())</f>
        <v>1.4278102462144443E-2</v>
      </c>
      <c r="M1584" s="145">
        <f>IFERROR(_xll.qlIndexFixing(Index1Y,$H1584,TRUE,_xll.ohTrigger(RecalcTrigger,Trigger1Y)),NA())</f>
        <v>1.4486010772203689E-2</v>
      </c>
      <c r="N1584" s="144">
        <f>IFERROR(_xll.qlIndexFixing(ONIndex1M,I1584,TRUE,_xll.ohTrigger(RecalcTrigger,Trigger1M)),NA())</f>
        <v>1.4042533885385566E-2</v>
      </c>
      <c r="O1584" s="44">
        <f>IFERROR(_xll.qlIndexFixing(ONIndex3M,I1584,TRUE,_xll.ohTrigger(RecalcTrigger,Trigger3M)),NA())</f>
        <v>1.4326272600708734E-2</v>
      </c>
      <c r="P1584" s="44">
        <f>IFERROR(_xll.qlIndexFixing(ONIndex6M,I1584,TRUE,_xll.ohTrigger(RecalcTrigger,Trigger6M)),NA())</f>
        <v>1.4317015071005912E-2</v>
      </c>
      <c r="Q1584" s="145">
        <f>IFERROR(_xll.qlIndexFixing(ONIndex1Y,I1584,TRUE,_xll.ohTrigger(RecalcTrigger,Trigger1Y)),NA())</f>
        <v>1.4567511426344382E-2</v>
      </c>
    </row>
    <row r="1585" spans="2:17" x14ac:dyDescent="0.2">
      <c r="B1585" s="39" t="s">
        <v>42</v>
      </c>
      <c r="D1585" s="42">
        <f>_xll.qlCalendarAdvance(Calendar,$D1584,B1585,"f",FALSE)</f>
        <v>50935</v>
      </c>
      <c r="E1585" s="139">
        <f>_xll.qlInterestRateIndexValueDate(IndexON,D1585)</f>
        <v>50935</v>
      </c>
      <c r="F1585" s="155">
        <f>IFERROR(_xll.qlIndexFixing(IndexON,D1585,TRUE,_xll.ohTrigger(RecalcTrigger,TriggerON)),NA())</f>
        <v>1.4157335551958639E-2</v>
      </c>
      <c r="H1585" s="42">
        <f>_xll.qlCalendarAdvance(Calendar,$H1584,B1585,"f",FALSE)</f>
        <v>50935</v>
      </c>
      <c r="I1585" s="139">
        <f>_xll.qlInterestRateIndexValueDate(Index1M,$H1585)</f>
        <v>50937</v>
      </c>
      <c r="J1585" s="144">
        <f>IFERROR(_xll.qlIndexFixing(Index1M,$H1585,TRUE,_xll.ohTrigger(RecalcTrigger,Trigger1M)),NA())</f>
        <v>1.4032044157626655E-2</v>
      </c>
      <c r="K1585" s="44">
        <f>IFERROR(_xll.qlIndexFixing(Index3M,H1585,TRUE,_xll.ohTrigger(RecalcTrigger,Trigger3M)),NA())</f>
        <v>1.4299984397785542E-2</v>
      </c>
      <c r="L1585" s="44">
        <f>IFERROR(_xll.qlIndexFixing(Index6M,$H1585,TRUE,_xll.ohTrigger(RecalcTrigger,Trigger6M)),NA())</f>
        <v>1.4270933222466461E-2</v>
      </c>
      <c r="M1585" s="145">
        <f>IFERROR(_xll.qlIndexFixing(Index1Y,$H1585,TRUE,_xll.ohTrigger(RecalcTrigger,Trigger1Y)),NA())</f>
        <v>1.447887709385348E-2</v>
      </c>
      <c r="N1585" s="144">
        <f>IFERROR(_xll.qlIndexFixing(ONIndex1M,I1585,TRUE,_xll.ohTrigger(RecalcTrigger,Trigger1M)),NA())</f>
        <v>1.4035330243542532E-2</v>
      </c>
      <c r="O1585" s="44">
        <f>IFERROR(_xll.qlIndexFixing(ONIndex3M,I1585,TRUE,_xll.ohTrigger(RecalcTrigger,Trigger3M)),NA())</f>
        <v>1.4318648437408044E-2</v>
      </c>
      <c r="P1585" s="44">
        <f>IFERROR(_xll.qlIndexFixing(ONIndex6M,I1585,TRUE,_xll.ohTrigger(RecalcTrigger,Trigger6M)),NA())</f>
        <v>1.430951510787537E-2</v>
      </c>
      <c r="Q1585" s="145">
        <f>IFERROR(_xll.qlIndexFixing(ONIndex1Y,I1585,TRUE,_xll.ohTrigger(RecalcTrigger,Trigger1Y)),NA())</f>
        <v>1.4559710525059444E-2</v>
      </c>
    </row>
    <row r="1586" spans="2:17" x14ac:dyDescent="0.2">
      <c r="B1586" s="39" t="s">
        <v>42</v>
      </c>
      <c r="D1586" s="42">
        <f>_xll.qlCalendarAdvance(Calendar,$D1585,B1586,"f",FALSE)</f>
        <v>50942</v>
      </c>
      <c r="E1586" s="139">
        <f>_xll.qlInterestRateIndexValueDate(IndexON,D1586)</f>
        <v>50942</v>
      </c>
      <c r="F1586" s="155">
        <f>IFERROR(_xll.qlIndexFixing(IndexON,D1586,TRUE,_xll.ohTrigger(RecalcTrigger,TriggerON)),NA())</f>
        <v>1.4149502470015562E-2</v>
      </c>
      <c r="H1586" s="42">
        <f>_xll.qlCalendarAdvance(Calendar,$H1585,B1586,"f",FALSE)</f>
        <v>50942</v>
      </c>
      <c r="I1586" s="139">
        <f>_xll.qlInterestRateIndexValueDate(Index1M,$H1586)</f>
        <v>50944</v>
      </c>
      <c r="J1586" s="144">
        <f>IFERROR(_xll.qlIndexFixing(Index1M,$H1586,TRUE,_xll.ohTrigger(RecalcTrigger,Trigger1M)),NA())</f>
        <v>1.4024899811344582E-2</v>
      </c>
      <c r="K1586" s="44">
        <f>IFERROR(_xll.qlIndexFixing(Index3M,H1586,TRUE,_xll.ohTrigger(RecalcTrigger,Trigger3M)),NA())</f>
        <v>1.4292523283062969E-2</v>
      </c>
      <c r="L1586" s="44">
        <f>IFERROR(_xll.qlIndexFixing(Index6M,$H1586,TRUE,_xll.ohTrigger(RecalcTrigger,Trigger6M)),NA())</f>
        <v>1.4263795819533739E-2</v>
      </c>
      <c r="M1586" s="145">
        <f>IFERROR(_xll.qlIndexFixing(Index1Y,$H1586,TRUE,_xll.ohTrigger(RecalcTrigger,Trigger1Y)),NA())</f>
        <v>1.4471775587908447E-2</v>
      </c>
      <c r="N1586" s="144">
        <f>IFERROR(_xll.qlIndexFixing(ONIndex1M,I1586,TRUE,_xll.ohTrigger(RecalcTrigger,Trigger1M)),NA())</f>
        <v>1.4028152080918233E-2</v>
      </c>
      <c r="O1586" s="44">
        <f>IFERROR(_xll.qlIndexFixing(ONIndex3M,I1586,TRUE,_xll.ohTrigger(RecalcTrigger,Trigger3M)),NA())</f>
        <v>1.4311050919912915E-2</v>
      </c>
      <c r="P1586" s="44">
        <f>IFERROR(_xll.qlIndexFixing(ONIndex6M,I1586,TRUE,_xll.ohTrigger(RecalcTrigger,Trigger6M)),NA())</f>
        <v>1.430204436632998E-2</v>
      </c>
      <c r="Q1586" s="145">
        <f>IFERROR(_xll.qlIndexFixing(ONIndex1Y,I1586,TRUE,_xll.ohTrigger(RecalcTrigger,Trigger1Y)),NA())</f>
        <v>1.4551936669660037E-2</v>
      </c>
    </row>
    <row r="1587" spans="2:17" x14ac:dyDescent="0.2">
      <c r="B1587" s="39" t="s">
        <v>42</v>
      </c>
      <c r="D1587" s="42">
        <f>_xll.qlCalendarAdvance(Calendar,$D1586,B1587,"f",FALSE)</f>
        <v>50949</v>
      </c>
      <c r="E1587" s="139">
        <f>_xll.qlInterestRateIndexValueDate(IndexON,D1587)</f>
        <v>50949</v>
      </c>
      <c r="F1587" s="155">
        <f>IFERROR(_xll.qlIndexFixing(IndexON,D1587,TRUE,_xll.ohTrigger(RecalcTrigger,TriggerON)),NA())</f>
        <v>1.4141694958258455E-2</v>
      </c>
      <c r="H1587" s="42">
        <f>_xll.qlCalendarAdvance(Calendar,$H1586,B1587,"f",FALSE)</f>
        <v>50949</v>
      </c>
      <c r="I1587" s="139">
        <f>_xll.qlInterestRateIndexValueDate(Index1M,$H1587)</f>
        <v>50951</v>
      </c>
      <c r="J1587" s="144">
        <f>IFERROR(_xll.qlIndexFixing(Index1M,$H1587,TRUE,_xll.ohTrigger(RecalcTrigger,Trigger1M)),NA())</f>
        <v>1.4018482019328139E-2</v>
      </c>
      <c r="K1587" s="44">
        <f>IFERROR(_xll.qlIndexFixing(Index3M,H1587,TRUE,_xll.ohTrigger(RecalcTrigger,Trigger3M)),NA())</f>
        <v>1.428509025225559E-2</v>
      </c>
      <c r="L1587" s="44">
        <f>IFERROR(_xll.qlIndexFixing(Index6M,$H1587,TRUE,_xll.ohTrigger(RecalcTrigger,Trigger6M)),NA())</f>
        <v>1.4256690444375986E-2</v>
      </c>
      <c r="M1587" s="145">
        <f>IFERROR(_xll.qlIndexFixing(Index1Y,$H1587,TRUE,_xll.ohTrigger(RecalcTrigger,Trigger1Y)),NA())</f>
        <v>1.4465290193669222E-2</v>
      </c>
      <c r="N1587" s="144">
        <f>IFERROR(_xll.qlIndexFixing(ONIndex1M,I1587,TRUE,_xll.ohTrigger(RecalcTrigger,Trigger1M)),NA())</f>
        <v>1.4020999587360805E-2</v>
      </c>
      <c r="O1587" s="44">
        <f>IFERROR(_xll.qlIndexFixing(ONIndex3M,I1587,TRUE,_xll.ohTrigger(RecalcTrigger,Trigger3M)),NA())</f>
        <v>1.4303480239270527E-2</v>
      </c>
      <c r="P1587" s="44">
        <f>IFERROR(_xll.qlIndexFixing(ONIndex6M,I1587,TRUE,_xll.ohTrigger(RecalcTrigger,Trigger6M)),NA())</f>
        <v>1.4294603036617559E-2</v>
      </c>
      <c r="Q1587" s="145">
        <f>IFERROR(_xll.qlIndexFixing(ONIndex1Y,I1587,TRUE,_xll.ohTrigger(RecalcTrigger,Trigger1Y)),NA())</f>
        <v>1.4544190039682547E-2</v>
      </c>
    </row>
    <row r="1588" spans="2:17" x14ac:dyDescent="0.2">
      <c r="B1588" s="39" t="s">
        <v>42</v>
      </c>
      <c r="D1588" s="42">
        <f>_xll.qlCalendarAdvance(Calendar,$D1587,B1588,"f",FALSE)</f>
        <v>50956</v>
      </c>
      <c r="E1588" s="139">
        <f>_xll.qlInterestRateIndexValueDate(IndexON,D1588)</f>
        <v>50956</v>
      </c>
      <c r="F1588" s="155">
        <f>IFERROR(_xll.qlIndexFixing(IndexON,D1588,TRUE,_xll.ohTrigger(RecalcTrigger,TriggerON)),NA())</f>
        <v>1.413391321229085E-2</v>
      </c>
      <c r="H1588" s="42">
        <f>_xll.qlCalendarAdvance(Calendar,$H1587,B1588,"f",FALSE)</f>
        <v>50956</v>
      </c>
      <c r="I1588" s="139">
        <f>_xll.qlInterestRateIndexValueDate(Index1M,$H1588)</f>
        <v>50958</v>
      </c>
      <c r="J1588" s="144">
        <f>IFERROR(_xll.qlIndexFixing(Index1M,$H1588,TRUE,_xll.ohTrigger(RecalcTrigger,Trigger1M)),NA())</f>
        <v>1.4010689359814088E-2</v>
      </c>
      <c r="K1588" s="44">
        <f>IFERROR(_xll.qlIndexFixing(Index3M,H1588,TRUE,_xll.ohTrigger(RecalcTrigger,Trigger3M)),NA())</f>
        <v>1.4277685496849362E-2</v>
      </c>
      <c r="L1588" s="44">
        <f>IFERROR(_xll.qlIndexFixing(Index6M,$H1588,TRUE,_xll.ohTrigger(RecalcTrigger,Trigger6M)),NA())</f>
        <v>1.4248980215851571E-2</v>
      </c>
      <c r="M1588" s="145">
        <f>IFERROR(_xll.qlIndexFixing(Index1Y,$H1588,TRUE,_xll.ohTrigger(RecalcTrigger,Trigger1Y)),NA())</f>
        <v>1.4457669819956279E-2</v>
      </c>
      <c r="N1588" s="144">
        <f>IFERROR(_xll.qlIndexFixing(ONIndex1M,I1588,TRUE,_xll.ohTrigger(RecalcTrigger,Trigger1M)),NA())</f>
        <v>1.4013872952798323E-2</v>
      </c>
      <c r="O1588" s="44">
        <f>IFERROR(_xll.qlIndexFixing(ONIndex3M,I1588,TRUE,_xll.ohTrigger(RecalcTrigger,Trigger3M)),NA())</f>
        <v>1.4295936586368185E-2</v>
      </c>
      <c r="P1588" s="44">
        <f>IFERROR(_xll.qlIndexFixing(ONIndex6M,I1588,TRUE,_xll.ohTrigger(RecalcTrigger,Trigger6M)),NA())</f>
        <v>1.4287191308506308E-2</v>
      </c>
      <c r="Q1588" s="145">
        <f>IFERROR(_xll.qlIndexFixing(ONIndex1Y,I1588,TRUE,_xll.ohTrigger(RecalcTrigger,Trigger1Y)),NA())</f>
        <v>1.4536470814983105E-2</v>
      </c>
    </row>
    <row r="1589" spans="2:17" x14ac:dyDescent="0.2">
      <c r="B1589" s="39" t="s">
        <v>42</v>
      </c>
      <c r="D1589" s="42">
        <f>_xll.qlCalendarAdvance(Calendar,$D1588,B1589,"f",FALSE)</f>
        <v>50963</v>
      </c>
      <c r="E1589" s="139">
        <f>_xll.qlInterestRateIndexValueDate(IndexON,D1589)</f>
        <v>50963</v>
      </c>
      <c r="F1589" s="155">
        <f>IFERROR(_xll.qlIndexFixing(IndexON,D1589,TRUE,_xll.ohTrigger(RecalcTrigger,TriggerON)),NA())</f>
        <v>1.4126157427396535E-2</v>
      </c>
      <c r="H1589" s="42">
        <f>_xll.qlCalendarAdvance(Calendar,$H1588,B1589,"f",FALSE)</f>
        <v>50963</v>
      </c>
      <c r="I1589" s="139">
        <f>_xll.qlInterestRateIndexValueDate(Index1M,$H1589)</f>
        <v>50965</v>
      </c>
      <c r="J1589" s="144">
        <f>IFERROR(_xll.qlIndexFixing(Index1M,$H1589,TRUE,_xll.ohTrigger(RecalcTrigger,Trigger1M)),NA())</f>
        <v>1.4003623634893936E-2</v>
      </c>
      <c r="K1589" s="44">
        <f>IFERROR(_xll.qlIndexFixing(Index3M,H1589,TRUE,_xll.ohTrigger(RecalcTrigger,Trigger3M)),NA())</f>
        <v>1.4270309208334586E-2</v>
      </c>
      <c r="L1589" s="44">
        <f>IFERROR(_xll.qlIndexFixing(Index6M,$H1589,TRUE,_xll.ohTrigger(RecalcTrigger,Trigger6M)),NA())</f>
        <v>1.42419457872223E-2</v>
      </c>
      <c r="M1589" s="145">
        <f>IFERROR(_xll.qlIndexFixing(Index1Y,$H1589,TRUE,_xll.ohTrigger(RecalcTrigger,Trigger1Y)),NA())</f>
        <v>1.4450665921304798E-2</v>
      </c>
      <c r="N1589" s="144">
        <f>IFERROR(_xll.qlIndexFixing(ONIndex1M,I1589,TRUE,_xll.ohTrigger(RecalcTrigger,Trigger1M)),NA())</f>
        <v>1.4006772367398668E-2</v>
      </c>
      <c r="O1589" s="44">
        <f>IFERROR(_xll.qlIndexFixing(ONIndex3M,I1589,TRUE,_xll.ohTrigger(RecalcTrigger,Trigger3M)),NA())</f>
        <v>1.4288420152173131E-2</v>
      </c>
      <c r="P1589" s="44">
        <f>IFERROR(_xll.qlIndexFixing(ONIndex6M,I1589,TRUE,_xll.ohTrigger(RecalcTrigger,Trigger6M)),NA())</f>
        <v>1.4279809372323982E-2</v>
      </c>
      <c r="Q1589" s="145">
        <f>IFERROR(_xll.qlIndexFixing(ONIndex1Y,I1589,TRUE,_xll.ohTrigger(RecalcTrigger,Trigger1Y)),NA())</f>
        <v>1.4528779175257966E-2</v>
      </c>
    </row>
    <row r="1590" spans="2:17" x14ac:dyDescent="0.2">
      <c r="B1590" s="39" t="s">
        <v>42</v>
      </c>
      <c r="D1590" s="42">
        <f>_xll.qlCalendarAdvance(Calendar,$D1589,B1590,"f",FALSE)</f>
        <v>50970</v>
      </c>
      <c r="E1590" s="139">
        <f>_xll.qlInterestRateIndexValueDate(IndexON,D1590)</f>
        <v>50970</v>
      </c>
      <c r="F1590" s="155">
        <f>IFERROR(_xll.qlIndexFixing(IndexON,D1590,TRUE,_xll.ohTrigger(RecalcTrigger,TriggerON)),NA())</f>
        <v>1.4118427799258981E-2</v>
      </c>
      <c r="H1590" s="42">
        <f>_xll.qlCalendarAdvance(Calendar,$H1589,B1590,"f",FALSE)</f>
        <v>50970</v>
      </c>
      <c r="I1590" s="139">
        <f>_xll.qlInterestRateIndexValueDate(Index1M,$H1590)</f>
        <v>50972</v>
      </c>
      <c r="J1590" s="144">
        <f>IFERROR(_xll.qlIndexFixing(Index1M,$H1590,TRUE,_xll.ohTrigger(RecalcTrigger,Trigger1M)),NA())</f>
        <v>1.3996584497418529E-2</v>
      </c>
      <c r="K1590" s="44">
        <f>IFERROR(_xll.qlIndexFixing(Index3M,H1590,TRUE,_xll.ohTrigger(RecalcTrigger,Trigger3M)),NA())</f>
        <v>1.4262961578195482E-2</v>
      </c>
      <c r="L1590" s="44">
        <f>IFERROR(_xll.qlIndexFixing(Index6M,$H1590,TRUE,_xll.ohTrigger(RecalcTrigger,Trigger6M)),NA())</f>
        <v>1.4234944004656086E-2</v>
      </c>
      <c r="M1590" s="145">
        <f>IFERROR(_xll.qlIndexFixing(Index1Y,$H1590,TRUE,_xll.ohTrigger(RecalcTrigger,Trigger1Y)),NA())</f>
        <v>1.4443694921770006E-2</v>
      </c>
      <c r="N1590" s="144">
        <f>IFERROR(_xll.qlIndexFixing(ONIndex1M,I1590,TRUE,_xll.ohTrigger(RecalcTrigger,Trigger1M)),NA())</f>
        <v>1.399969802093004E-2</v>
      </c>
      <c r="O1590" s="44">
        <f>IFERROR(_xll.qlIndexFixing(ONIndex3M,I1590,TRUE,_xll.ohTrigger(RecalcTrigger,Trigger3M)),NA())</f>
        <v>1.4280931127732543E-2</v>
      </c>
      <c r="P1590" s="44">
        <f>IFERROR(_xll.qlIndexFixing(ONIndex6M,I1590,TRUE,_xll.ohTrigger(RecalcTrigger,Trigger6M)),NA())</f>
        <v>1.427245741783878E-2</v>
      </c>
      <c r="Q1590" s="145">
        <f>IFERROR(_xll.qlIndexFixing(ONIndex1Y,I1590,TRUE,_xll.ohTrigger(RecalcTrigger,Trigger1Y)),NA())</f>
        <v>1.4521115300123455E-2</v>
      </c>
    </row>
    <row r="1591" spans="2:17" x14ac:dyDescent="0.2">
      <c r="B1591" s="39" t="s">
        <v>42</v>
      </c>
      <c r="D1591" s="42">
        <f>_xll.qlCalendarAdvance(Calendar,$D1590,B1591,"f",FALSE)</f>
        <v>50977</v>
      </c>
      <c r="E1591" s="139">
        <f>_xll.qlInterestRateIndexValueDate(IndexON,D1591)</f>
        <v>50977</v>
      </c>
      <c r="F1591" s="155">
        <f>IFERROR(_xll.qlIndexFixing(IndexON,D1591,TRUE,_xll.ohTrigger(RecalcTrigger,TriggerON)),NA())</f>
        <v>1.4110724523321849E-2</v>
      </c>
      <c r="H1591" s="42">
        <f>_xll.qlCalendarAdvance(Calendar,$H1590,B1591,"f",FALSE)</f>
        <v>50977</v>
      </c>
      <c r="I1591" s="139">
        <f>_xll.qlInterestRateIndexValueDate(Index1M,$H1591)</f>
        <v>50979</v>
      </c>
      <c r="J1591" s="144">
        <f>IFERROR(_xll.qlIndexFixing(Index1M,$H1591,TRUE,_xll.ohTrigger(RecalcTrigger,Trigger1M)),NA())</f>
        <v>1.398957213755575E-2</v>
      </c>
      <c r="K1591" s="44">
        <f>IFERROR(_xll.qlIndexFixing(Index3M,H1591,TRUE,_xll.ohTrigger(RecalcTrigger,Trigger3M)),NA())</f>
        <v>1.4255642797920616E-2</v>
      </c>
      <c r="L1591" s="44">
        <f>IFERROR(_xll.qlIndexFixing(Index6M,$H1591,TRUE,_xll.ohTrigger(RecalcTrigger,Trigger6M)),NA())</f>
        <v>1.422797505919581E-2</v>
      </c>
      <c r="M1591" s="145">
        <f>IFERROR(_xll.qlIndexFixing(Index1Y,$H1591,TRUE,_xll.ohTrigger(RecalcTrigger,Trigger1Y)),NA())</f>
        <v>1.4436757003025279E-2</v>
      </c>
      <c r="N1591" s="144">
        <f>IFERROR(_xll.qlIndexFixing(ONIndex1M,I1591,TRUE,_xll.ohTrigger(RecalcTrigger,Trigger1M)),NA())</f>
        <v>1.3992650103560322E-2</v>
      </c>
      <c r="O1591" s="44">
        <f>IFERROR(_xll.qlIndexFixing(ONIndex3M,I1591,TRUE,_xll.ohTrigger(RecalcTrigger,Trigger3M)),NA())</f>
        <v>1.4273469703773856E-2</v>
      </c>
      <c r="P1591" s="44">
        <f>IFERROR(_xll.qlIndexFixing(ONIndex6M,I1591,TRUE,_xll.ohTrigger(RecalcTrigger,Trigger6M)),NA())</f>
        <v>1.4265135634978776E-2</v>
      </c>
      <c r="Q1591" s="145">
        <f>IFERROR(_xll.qlIndexFixing(ONIndex1Y,I1591,TRUE,_xll.ohTrigger(RecalcTrigger,Trigger1Y)),NA())</f>
        <v>1.4513479369515636E-2</v>
      </c>
    </row>
    <row r="1592" spans="2:17" x14ac:dyDescent="0.2">
      <c r="B1592" s="39" t="s">
        <v>42</v>
      </c>
      <c r="D1592" s="42">
        <f>_xll.qlCalendarAdvance(Calendar,$D1591,B1592,"f",FALSE)</f>
        <v>50984</v>
      </c>
      <c r="E1592" s="139">
        <f>_xll.qlInterestRateIndexValueDate(IndexON,D1592)</f>
        <v>50984</v>
      </c>
      <c r="F1592" s="155">
        <f>IFERROR(_xll.qlIndexFixing(IndexON,D1592,TRUE,_xll.ohTrigger(RecalcTrigger,TriggerON)),NA())</f>
        <v>1.4103047794948864E-2</v>
      </c>
      <c r="H1592" s="42">
        <f>_xll.qlCalendarAdvance(Calendar,$H1591,B1592,"f",FALSE)</f>
        <v>50984</v>
      </c>
      <c r="I1592" s="139">
        <f>_xll.qlInterestRateIndexValueDate(Index1M,$H1592)</f>
        <v>50986</v>
      </c>
      <c r="J1592" s="144">
        <f>IFERROR(_xll.qlIndexFixing(Index1M,$H1592,TRUE,_xll.ohTrigger(RecalcTrigger,Trigger1M)),NA())</f>
        <v>1.3982586745463488E-2</v>
      </c>
      <c r="K1592" s="44">
        <f>IFERROR(_xll.qlIndexFixing(Index3M,H1592,TRUE,_xll.ohTrigger(RecalcTrigger,Trigger3M)),NA())</f>
        <v>1.4248353058993336E-2</v>
      </c>
      <c r="L1592" s="44">
        <f>IFERROR(_xll.qlIndexFixing(Index6M,$H1592,TRUE,_xll.ohTrigger(RecalcTrigger,Trigger6M)),NA())</f>
        <v>1.4221039141883062E-2</v>
      </c>
      <c r="M1592" s="145">
        <f>IFERROR(_xll.qlIndexFixing(Index1Y,$H1592,TRUE,_xll.ohTrigger(RecalcTrigger,Trigger1Y)),NA())</f>
        <v>1.4429852346741816E-2</v>
      </c>
      <c r="N1592" s="144">
        <f>IFERROR(_xll.qlIndexFixing(ONIndex1M,I1592,TRUE,_xll.ohTrigger(RecalcTrigger,Trigger1M)),NA())</f>
        <v>1.3985628805137651E-2</v>
      </c>
      <c r="O1592" s="44">
        <f>IFERROR(_xll.qlIndexFixing(ONIndex3M,I1592,TRUE,_xll.ohTrigger(RecalcTrigger,Trigger3M)),NA())</f>
        <v>1.4266036071424182E-2</v>
      </c>
      <c r="P1592" s="44">
        <f>IFERROR(_xll.qlIndexFixing(ONIndex6M,I1592,TRUE,_xll.ohTrigger(RecalcTrigger,Trigger6M)),NA())</f>
        <v>1.4257844213991788E-2</v>
      </c>
      <c r="Q1592" s="145">
        <f>IFERROR(_xll.qlIndexFixing(ONIndex1Y,I1592,TRUE,_xll.ohTrigger(RecalcTrigger,Trigger1Y)),NA())</f>
        <v>1.4505871562811024E-2</v>
      </c>
    </row>
    <row r="1593" spans="2:17" x14ac:dyDescent="0.2">
      <c r="B1593" s="39" t="s">
        <v>42</v>
      </c>
      <c r="D1593" s="42">
        <f>_xll.qlCalendarAdvance(Calendar,$D1592,B1593,"f",FALSE)</f>
        <v>50991</v>
      </c>
      <c r="E1593" s="139">
        <f>_xll.qlInterestRateIndexValueDate(IndexON,D1593)</f>
        <v>50991</v>
      </c>
      <c r="F1593" s="155">
        <f>IFERROR(_xll.qlIndexFixing(IndexON,D1593,TRUE,_xll.ohTrigger(RecalcTrigger,TriggerON)),NA())</f>
        <v>1.4095397809663623E-2</v>
      </c>
      <c r="H1593" s="42">
        <f>_xll.qlCalendarAdvance(Calendar,$H1592,B1593,"f",FALSE)</f>
        <v>50991</v>
      </c>
      <c r="I1593" s="139">
        <f>_xll.qlInterestRateIndexValueDate(Index1M,$H1593)</f>
        <v>50993</v>
      </c>
      <c r="J1593" s="144">
        <f>IFERROR(_xll.qlIndexFixing(Index1M,$H1593,TRUE,_xll.ohTrigger(RecalcTrigger,Trigger1M)),NA())</f>
        <v>1.3975628511304627E-2</v>
      </c>
      <c r="K1593" s="44">
        <f>IFERROR(_xll.qlIndexFixing(Index3M,H1593,TRUE,_xll.ohTrigger(RecalcTrigger,Trigger3M)),NA())</f>
        <v>1.4241092552899603E-2</v>
      </c>
      <c r="L1593" s="44">
        <f>IFERROR(_xll.qlIndexFixing(Index6M,$H1593,TRUE,_xll.ohTrigger(RecalcTrigger,Trigger6M)),NA())</f>
        <v>1.4214136443758576E-2</v>
      </c>
      <c r="M1593" s="145">
        <f>IFERROR(_xll.qlIndexFixing(Index1Y,$H1593,TRUE,_xll.ohTrigger(RecalcTrigger,Trigger1Y)),NA())</f>
        <v>1.4422981134588645E-2</v>
      </c>
      <c r="N1593" s="144">
        <f>IFERROR(_xll.qlIndexFixing(ONIndex1M,I1593,TRUE,_xll.ohTrigger(RecalcTrigger,Trigger1M)),NA())</f>
        <v>1.3978634315749972E-2</v>
      </c>
      <c r="O1593" s="44">
        <f>IFERROR(_xll.qlIndexFixing(ONIndex3M,I1593,TRUE,_xll.ohTrigger(RecalcTrigger,Trigger3M)),NA())</f>
        <v>1.4258630421650764E-2</v>
      </c>
      <c r="P1593" s="44">
        <f>IFERROR(_xll.qlIndexFixing(ONIndex6M,I1593,TRUE,_xll.ohTrigger(RecalcTrigger,Trigger6M)),NA())</f>
        <v>1.4250583344725953E-2</v>
      </c>
      <c r="Q1593" s="145">
        <f>IFERROR(_xll.qlIndexFixing(ONIndex1Y,I1593,TRUE,_xll.ohTrigger(RecalcTrigger,Trigger1Y)),NA())</f>
        <v>1.4498292060025619E-2</v>
      </c>
    </row>
    <row r="1594" spans="2:17" x14ac:dyDescent="0.2">
      <c r="B1594" s="39" t="s">
        <v>42</v>
      </c>
      <c r="D1594" s="42">
        <f>_xll.qlCalendarAdvance(Calendar,$D1593,B1594,"f",FALSE)</f>
        <v>50998</v>
      </c>
      <c r="E1594" s="139">
        <f>_xll.qlInterestRateIndexValueDate(IndexON,D1594)</f>
        <v>50998</v>
      </c>
      <c r="F1594" s="155">
        <f>IFERROR(_xll.qlIndexFixing(IndexON,D1594,TRUE,_xll.ohTrigger(RecalcTrigger,TriggerON)),NA())</f>
        <v>1.4087774763149596E-2</v>
      </c>
      <c r="H1594" s="42">
        <f>_xll.qlCalendarAdvance(Calendar,$H1593,B1594,"f",FALSE)</f>
        <v>50998</v>
      </c>
      <c r="I1594" s="139">
        <f>_xll.qlInterestRateIndexValueDate(Index1M,$H1594)</f>
        <v>51000</v>
      </c>
      <c r="J1594" s="144">
        <f>IFERROR(_xll.qlIndexFixing(Index1M,$H1594,TRUE,_xll.ohTrigger(RecalcTrigger,Trigger1M)),NA())</f>
        <v>1.3968697625242055E-2</v>
      </c>
      <c r="K1594" s="44">
        <f>IFERROR(_xll.qlIndexFixing(Index3M,H1594,TRUE,_xll.ohTrigger(RecalcTrigger,Trigger3M)),NA())</f>
        <v>1.4233861471121895E-2</v>
      </c>
      <c r="L1594" s="44">
        <f>IFERROR(_xll.qlIndexFixing(Index6M,$H1594,TRUE,_xll.ohTrigger(RecalcTrigger,Trigger6M)),NA())</f>
        <v>1.420726715586308E-2</v>
      </c>
      <c r="M1594" s="145">
        <f>IFERROR(_xll.qlIndexFixing(Index1Y,$H1594,TRUE,_xll.ohTrigger(RecalcTrigger,Trigger1Y)),NA())</f>
        <v>1.4416143548234357E-2</v>
      </c>
      <c r="N1594" s="144">
        <f>IFERROR(_xll.qlIndexFixing(ONIndex1M,I1594,TRUE,_xll.ohTrigger(RecalcTrigger,Trigger1M)),NA())</f>
        <v>1.3971666825325357E-2</v>
      </c>
      <c r="O1594" s="44">
        <f>IFERROR(_xll.qlIndexFixing(ONIndex3M,I1594,TRUE,_xll.ohTrigger(RecalcTrigger,Trigger3M)),NA())</f>
        <v>1.4251252945340909E-2</v>
      </c>
      <c r="P1594" s="44">
        <f>IFERROR(_xll.qlIndexFixing(ONIndex6M,I1594,TRUE,_xll.ohTrigger(RecalcTrigger,Trigger6M)),NA())</f>
        <v>1.4243353217189281E-2</v>
      </c>
      <c r="Q1594" s="145">
        <f>IFERROR(_xll.qlIndexFixing(ONIndex1Y,I1594,TRUE,_xll.ohTrigger(RecalcTrigger,Trigger1Y)),NA())</f>
        <v>1.4490741040855681E-2</v>
      </c>
    </row>
    <row r="1595" spans="2:17" x14ac:dyDescent="0.2">
      <c r="B1595" s="39" t="s">
        <v>42</v>
      </c>
      <c r="D1595" s="42">
        <f>_xll.qlCalendarAdvance(Calendar,$D1594,B1595,"f",FALSE)</f>
        <v>51005</v>
      </c>
      <c r="E1595" s="139">
        <f>_xll.qlInterestRateIndexValueDate(IndexON,D1595)</f>
        <v>51005</v>
      </c>
      <c r="F1595" s="155">
        <f>IFERROR(_xll.qlIndexFixing(IndexON,D1595,TRUE,_xll.ohTrigger(RecalcTrigger,TriggerON)),NA())</f>
        <v>1.4080178850690572E-2</v>
      </c>
      <c r="H1595" s="42">
        <f>_xll.qlCalendarAdvance(Calendar,$H1594,B1595,"f",FALSE)</f>
        <v>51005</v>
      </c>
      <c r="I1595" s="139">
        <f>_xll.qlInterestRateIndexValueDate(Index1M,$H1595)</f>
        <v>51007</v>
      </c>
      <c r="J1595" s="144">
        <f>IFERROR(_xll.qlIndexFixing(Index1M,$H1595,TRUE,_xll.ohTrigger(RecalcTrigger,Trigger1M)),NA())</f>
        <v>1.3961794277436157E-2</v>
      </c>
      <c r="K1595" s="44">
        <f>IFERROR(_xll.qlIndexFixing(Index3M,H1595,TRUE,_xll.ohTrigger(RecalcTrigger,Trigger3M)),NA())</f>
        <v>1.4226660005146174E-2</v>
      </c>
      <c r="L1595" s="44">
        <f>IFERROR(_xll.qlIndexFixing(Index6M,$H1595,TRUE,_xll.ohTrigger(RecalcTrigger,Trigger6M)),NA())</f>
        <v>1.4200431469234302E-2</v>
      </c>
      <c r="M1595" s="145">
        <f>IFERROR(_xll.qlIndexFixing(Index1Y,$H1595,TRUE,_xll.ohTrigger(RecalcTrigger,Trigger1Y)),NA())</f>
        <v>1.4409339769344507E-2</v>
      </c>
      <c r="N1595" s="144">
        <f>IFERROR(_xll.qlIndexFixing(ONIndex1M,I1595,TRUE,_xll.ohTrigger(RecalcTrigger,Trigger1M)),NA())</f>
        <v>1.3964726523791882E-2</v>
      </c>
      <c r="O1595" s="44">
        <f>IFERROR(_xll.qlIndexFixing(ONIndex3M,I1595,TRUE,_xll.ohTrigger(RecalcTrigger,Trigger3M)),NA())</f>
        <v>1.4243903833461857E-2</v>
      </c>
      <c r="P1595" s="44">
        <f>IFERROR(_xll.qlIndexFixing(ONIndex6M,I1595,TRUE,_xll.ohTrigger(RecalcTrigger,Trigger6M)),NA())</f>
        <v>1.4236154021469716E-2</v>
      </c>
      <c r="Q1595" s="145">
        <f>IFERROR(_xll.qlIndexFixing(ONIndex1Y,I1595,TRUE,_xll.ohTrigger(RecalcTrigger,Trigger1Y)),NA())</f>
        <v>1.4483218684837595E-2</v>
      </c>
    </row>
    <row r="1596" spans="2:17" x14ac:dyDescent="0.2">
      <c r="B1596" s="39" t="s">
        <v>42</v>
      </c>
      <c r="D1596" s="42">
        <f>_xll.qlCalendarAdvance(Calendar,$D1595,B1596,"f",FALSE)</f>
        <v>51012</v>
      </c>
      <c r="E1596" s="139">
        <f>_xll.qlInterestRateIndexValueDate(IndexON,D1596)</f>
        <v>51012</v>
      </c>
      <c r="F1596" s="155">
        <f>IFERROR(_xll.qlIndexFixing(IndexON,D1596,TRUE,_xll.ohTrigger(RecalcTrigger,TriggerON)),NA())</f>
        <v>1.4072610267810148E-2</v>
      </c>
      <c r="H1596" s="42">
        <f>_xll.qlCalendarAdvance(Calendar,$H1595,B1596,"f",FALSE)</f>
        <v>51012</v>
      </c>
      <c r="I1596" s="139">
        <f>_xll.qlInterestRateIndexValueDate(Index1M,$H1596)</f>
        <v>51014</v>
      </c>
      <c r="J1596" s="144">
        <f>IFERROR(_xll.qlIndexFixing(Index1M,$H1596,TRUE,_xll.ohTrigger(RecalcTrigger,Trigger1M)),NA())</f>
        <v>1.395491865804982E-2</v>
      </c>
      <c r="K1596" s="44">
        <f>IFERROR(_xll.qlIndexFixing(Index3M,H1596,TRUE,_xll.ohTrigger(RecalcTrigger,Trigger3M)),NA())</f>
        <v>1.4219714449648067E-2</v>
      </c>
      <c r="L1596" s="44">
        <f>IFERROR(_xll.qlIndexFixing(Index6M,$H1596,TRUE,_xll.ohTrigger(RecalcTrigger,Trigger6M)),NA())</f>
        <v>1.4194410343858013E-2</v>
      </c>
      <c r="M1596" s="145">
        <f>IFERROR(_xll.qlIndexFixing(Index1Y,$H1596,TRUE,_xll.ohTrigger(RecalcTrigger,Trigger1Y)),NA())</f>
        <v>1.4402569979583993E-2</v>
      </c>
      <c r="N1596" s="144">
        <f>IFERROR(_xll.qlIndexFixing(ONIndex1M,I1596,TRUE,_xll.ohTrigger(RecalcTrigger,Trigger1M)),NA())</f>
        <v>1.395781360123749E-2</v>
      </c>
      <c r="O1596" s="44">
        <f>IFERROR(_xll.qlIndexFixing(ONIndex3M,I1596,TRUE,_xll.ohTrigger(RecalcTrigger,Trigger3M)),NA())</f>
        <v>1.4236583277060788E-2</v>
      </c>
      <c r="P1596" s="44">
        <f>IFERROR(_xll.qlIndexFixing(ONIndex6M,I1596,TRUE,_xll.ohTrigger(RecalcTrigger,Trigger6M)),NA())</f>
        <v>1.4228985947415396E-2</v>
      </c>
      <c r="Q1596" s="145">
        <f>IFERROR(_xll.qlIndexFixing(ONIndex1Y,I1596,TRUE,_xll.ohTrigger(RecalcTrigger,Trigger1Y)),NA())</f>
        <v>1.4475725171827492E-2</v>
      </c>
    </row>
    <row r="1597" spans="2:17" x14ac:dyDescent="0.2">
      <c r="B1597" s="39" t="s">
        <v>42</v>
      </c>
      <c r="D1597" s="42">
        <f>_xll.qlCalendarAdvance(Calendar,$D1596,B1597,"f",FALSE)</f>
        <v>51019</v>
      </c>
      <c r="E1597" s="139">
        <f>_xll.qlInterestRateIndexValueDate(IndexON,D1597)</f>
        <v>51019</v>
      </c>
      <c r="F1597" s="155">
        <f>IFERROR(_xll.qlIndexFixing(IndexON,D1597,TRUE,_xll.ohTrigger(RecalcTrigger,TriggerON)),NA())</f>
        <v>1.406506920987205E-2</v>
      </c>
      <c r="H1597" s="42">
        <f>_xll.qlCalendarAdvance(Calendar,$H1596,B1597,"f",FALSE)</f>
        <v>51019</v>
      </c>
      <c r="I1597" s="139">
        <f>_xll.qlInterestRateIndexValueDate(Index1M,$H1597)</f>
        <v>51021</v>
      </c>
      <c r="J1597" s="144">
        <f>IFERROR(_xll.qlIndexFixing(Index1M,$H1597,TRUE,_xll.ohTrigger(RecalcTrigger,Trigger1M)),NA())</f>
        <v>1.3948070957245928E-2</v>
      </c>
      <c r="K1597" s="44">
        <f>IFERROR(_xll.qlIndexFixing(Index3M,H1597,TRUE,_xll.ohTrigger(RecalcTrigger,Trigger3M)),NA())</f>
        <v>1.4212570892377076E-2</v>
      </c>
      <c r="L1597" s="44">
        <f>IFERROR(_xll.qlIndexFixing(Index6M,$H1597,TRUE,_xll.ohTrigger(RecalcTrigger,Trigger6M)),NA())</f>
        <v>1.4187633529264127E-2</v>
      </c>
      <c r="M1597" s="145">
        <f>IFERROR(_xll.qlIndexFixing(Index1Y,$H1597,TRUE,_xll.ohTrigger(RecalcTrigger,Trigger1Y)),NA())</f>
        <v>1.4395834360615979E-2</v>
      </c>
      <c r="N1597" s="144">
        <f>IFERROR(_xll.qlIndexFixing(ONIndex1M,I1597,TRUE,_xll.ohTrigger(RecalcTrigger,Trigger1M)),NA())</f>
        <v>1.3950928247590255E-2</v>
      </c>
      <c r="O1597" s="44">
        <f>IFERROR(_xll.qlIndexFixing(ONIndex3M,I1597,TRUE,_xll.ohTrigger(RecalcTrigger,Trigger3M)),NA())</f>
        <v>1.4229291467104943E-2</v>
      </c>
      <c r="P1597" s="44">
        <f>IFERROR(_xll.qlIndexFixing(ONIndex6M,I1597,TRUE,_xll.ohTrigger(RecalcTrigger,Trigger6M)),NA())</f>
        <v>1.4221849185194202E-2</v>
      </c>
      <c r="Q1597" s="145">
        <f>IFERROR(_xll.qlIndexFixing(ONIndex1Y,I1597,TRUE,_xll.ohTrigger(RecalcTrigger,Trigger1Y)),NA())</f>
        <v>1.4468260681601564E-2</v>
      </c>
    </row>
    <row r="1598" spans="2:17" x14ac:dyDescent="0.2">
      <c r="B1598" s="39" t="s">
        <v>42</v>
      </c>
      <c r="D1598" s="42">
        <f>_xll.qlCalendarAdvance(Calendar,$D1597,B1598,"f",FALSE)</f>
        <v>51026</v>
      </c>
      <c r="E1598" s="139">
        <f>_xll.qlInterestRateIndexValueDate(IndexON,D1598)</f>
        <v>51026</v>
      </c>
      <c r="F1598" s="155">
        <f>IFERROR(_xll.qlIndexFixing(IndexON,D1598,TRUE,_xll.ohTrigger(RecalcTrigger,TriggerON)),NA())</f>
        <v>1.4057555872639682E-2</v>
      </c>
      <c r="H1598" s="42">
        <f>_xll.qlCalendarAdvance(Calendar,$H1597,B1598,"f",FALSE)</f>
        <v>51026</v>
      </c>
      <c r="I1598" s="139">
        <f>_xll.qlInterestRateIndexValueDate(Index1M,$H1598)</f>
        <v>51028</v>
      </c>
      <c r="J1598" s="144">
        <f>IFERROR(_xll.qlIndexFixing(Index1M,$H1598,TRUE,_xll.ohTrigger(RecalcTrigger,Trigger1M)),NA())</f>
        <v>1.3941251365182372E-2</v>
      </c>
      <c r="K1598" s="44">
        <f>IFERROR(_xll.qlIndexFixing(Index3M,H1598,TRUE,_xll.ohTrigger(RecalcTrigger,Trigger3M)),NA())</f>
        <v>1.4205457510345096E-2</v>
      </c>
      <c r="L1598" s="44">
        <f>IFERROR(_xll.qlIndexFixing(Index6M,$H1598,TRUE,_xll.ohTrigger(RecalcTrigger,Trigger6M)),NA())</f>
        <v>1.4180890828605654E-2</v>
      </c>
      <c r="M1598" s="145">
        <f>IFERROR(_xll.qlIndexFixing(Index1Y,$H1598,TRUE,_xll.ohTrigger(RecalcTrigger,Trigger1Y)),NA())</f>
        <v>1.4389133094102325E-2</v>
      </c>
      <c r="N1598" s="144">
        <f>IFERROR(_xll.qlIndexFixing(ONIndex1M,I1598,TRUE,_xll.ohTrigger(RecalcTrigger,Trigger1M)),NA())</f>
        <v>1.3944070652858187E-2</v>
      </c>
      <c r="O1598" s="44">
        <f>IFERROR(_xll.qlIndexFixing(ONIndex3M,I1598,TRUE,_xll.ohTrigger(RecalcTrigger,Trigger3M)),NA())</f>
        <v>1.4222028594321756E-2</v>
      </c>
      <c r="P1598" s="44">
        <f>IFERROR(_xll.qlIndexFixing(ONIndex6M,I1598,TRUE,_xll.ohTrigger(RecalcTrigger,Trigger6M)),NA())</f>
        <v>1.4214743924814144E-2</v>
      </c>
      <c r="Q1598" s="145">
        <f>IFERROR(_xll.qlIndexFixing(ONIndex1Y,I1598,TRUE,_xll.ohTrigger(RecalcTrigger,Trigger1Y)),NA())</f>
        <v>1.4460825393616261E-2</v>
      </c>
    </row>
    <row r="1599" spans="2:17" x14ac:dyDescent="0.2">
      <c r="B1599" s="39" t="s">
        <v>42</v>
      </c>
      <c r="D1599" s="42">
        <f>_xll.qlCalendarAdvance(Calendar,$D1598,B1599,"f",FALSE)</f>
        <v>51033</v>
      </c>
      <c r="E1599" s="139">
        <f>_xll.qlInterestRateIndexValueDate(IndexON,D1599)</f>
        <v>51033</v>
      </c>
      <c r="F1599" s="155">
        <f>IFERROR(_xll.qlIndexFixing(IndexON,D1599,TRUE,_xll.ohTrigger(RecalcTrigger,TriggerON)),NA())</f>
        <v>1.4050070451316898E-2</v>
      </c>
      <c r="H1599" s="42">
        <f>_xll.qlCalendarAdvance(Calendar,$H1598,B1599,"f",FALSE)</f>
        <v>51033</v>
      </c>
      <c r="I1599" s="139">
        <f>_xll.qlInterestRateIndexValueDate(Index1M,$H1599)</f>
        <v>51035</v>
      </c>
      <c r="J1599" s="144">
        <f>IFERROR(_xll.qlIndexFixing(Index1M,$H1599,TRUE,_xll.ohTrigger(RecalcTrigger,Trigger1M)),NA())</f>
        <v>1.3934460072019539E-2</v>
      </c>
      <c r="K1599" s="44">
        <f>IFERROR(_xll.qlIndexFixing(Index3M,H1599,TRUE,_xll.ohTrigger(RecalcTrigger,Trigger3M)),NA())</f>
        <v>1.4198374495024459E-2</v>
      </c>
      <c r="L1599" s="44">
        <f>IFERROR(_xll.qlIndexFixing(Index6M,$H1599,TRUE,_xll.ohTrigger(RecalcTrigger,Trigger6M)),NA())</f>
        <v>1.4174182432893319E-2</v>
      </c>
      <c r="M1599" s="145">
        <f>IFERROR(_xll.qlIndexFixing(Index1Y,$H1599,TRUE,_xll.ohTrigger(RecalcTrigger,Trigger1Y)),NA())</f>
        <v>1.4382466361702933E-2</v>
      </c>
      <c r="N1599" s="144">
        <f>IFERROR(_xll.qlIndexFixing(ONIndex1M,I1599,TRUE,_xll.ohTrigger(RecalcTrigger,Trigger1M)),NA())</f>
        <v>1.3937241007049295E-2</v>
      </c>
      <c r="O1599" s="44">
        <f>IFERROR(_xll.qlIndexFixing(ONIndex3M,I1599,TRUE,_xll.ohTrigger(RecalcTrigger,Trigger3M)),NA())</f>
        <v>1.4214794849998214E-2</v>
      </c>
      <c r="P1599" s="44">
        <f>IFERROR(_xll.qlIndexFixing(ONIndex6M,I1599,TRUE,_xll.ohTrigger(RecalcTrigger,Trigger6M)),NA())</f>
        <v>1.4207670356123359E-2</v>
      </c>
      <c r="Q1599" s="145">
        <f>IFERROR(_xll.qlIndexFixing(ONIndex1Y,I1599,TRUE,_xll.ohTrigger(RecalcTrigger,Trigger1Y)),NA())</f>
        <v>1.4453419487887587E-2</v>
      </c>
    </row>
    <row r="1600" spans="2:17" x14ac:dyDescent="0.2">
      <c r="B1600" s="39" t="s">
        <v>42</v>
      </c>
      <c r="D1600" s="42">
        <f>_xll.qlCalendarAdvance(Calendar,$D1599,B1600,"f",FALSE)</f>
        <v>51040</v>
      </c>
      <c r="E1600" s="139">
        <f>_xll.qlInterestRateIndexValueDate(IndexON,D1600)</f>
        <v>51040</v>
      </c>
      <c r="F1600" s="155">
        <f>IFERROR(_xll.qlIndexFixing(IndexON,D1600,TRUE,_xll.ohTrigger(RecalcTrigger,TriggerON)),NA())</f>
        <v>1.4042613141667104E-2</v>
      </c>
      <c r="H1600" s="42">
        <f>_xll.qlCalendarAdvance(Calendar,$H1599,B1600,"f",FALSE)</f>
        <v>51040</v>
      </c>
      <c r="I1600" s="139">
        <f>_xll.qlInterestRateIndexValueDate(Index1M,$H1600)</f>
        <v>51042</v>
      </c>
      <c r="J1600" s="144">
        <f>IFERROR(_xll.qlIndexFixing(Index1M,$H1600,TRUE,_xll.ohTrigger(RecalcTrigger,Trigger1M)),NA())</f>
        <v>1.3927697267920314E-2</v>
      </c>
      <c r="K1600" s="44">
        <f>IFERROR(_xll.qlIndexFixing(Index3M,H1600,TRUE,_xll.ohTrigger(RecalcTrigger,Trigger3M)),NA())</f>
        <v>1.4191322037891011E-2</v>
      </c>
      <c r="L1600" s="44">
        <f>IFERROR(_xll.qlIndexFixing(Index6M,$H1600,TRUE,_xll.ohTrigger(RecalcTrigger,Trigger6M)),NA())</f>
        <v>1.4167508533142675E-2</v>
      </c>
      <c r="M1600" s="145">
        <f>IFERROR(_xll.qlIndexFixing(Index1Y,$H1600,TRUE,_xll.ohTrigger(RecalcTrigger,Trigger1Y)),NA())</f>
        <v>1.4376330418520916E-2</v>
      </c>
      <c r="N1600" s="144">
        <f>IFERROR(_xll.qlIndexFixing(ONIndex1M,I1600,TRUE,_xll.ohTrigger(RecalcTrigger,Trigger1M)),NA())</f>
        <v>1.3930439500011715E-2</v>
      </c>
      <c r="O1600" s="44">
        <f>IFERROR(_xll.qlIndexFixing(ONIndex3M,I1600,TRUE,_xll.ohTrigger(RecalcTrigger,Trigger3M)),NA())</f>
        <v>1.4207590424781813E-2</v>
      </c>
      <c r="P1600" s="44">
        <f>IFERROR(_xll.qlIndexFixing(ONIndex6M,I1600,TRUE,_xll.ohTrigger(RecalcTrigger,Trigger6M)),NA())</f>
        <v>1.4200628669289728E-2</v>
      </c>
      <c r="Q1600" s="145">
        <f>IFERROR(_xll.qlIndexFixing(ONIndex1Y,I1600,TRUE,_xll.ohTrigger(RecalcTrigger,Trigger1Y)),NA())</f>
        <v>1.4446043144031862E-2</v>
      </c>
    </row>
    <row r="1601" spans="2:17" x14ac:dyDescent="0.2">
      <c r="B1601" s="39" t="s">
        <v>42</v>
      </c>
      <c r="D1601" s="42">
        <f>_xll.qlCalendarAdvance(Calendar,$D1600,B1601,"f",FALSE)</f>
        <v>51047</v>
      </c>
      <c r="E1601" s="139">
        <f>_xll.qlInterestRateIndexValueDate(IndexON,D1601)</f>
        <v>51047</v>
      </c>
      <c r="F1601" s="155">
        <f>IFERROR(_xll.qlIndexFixing(IndexON,D1601,TRUE,_xll.ohTrigger(RecalcTrigger,TriggerON)),NA())</f>
        <v>1.4035184138814216E-2</v>
      </c>
      <c r="H1601" s="42">
        <f>_xll.qlCalendarAdvance(Calendar,$H1600,B1601,"f",FALSE)</f>
        <v>51047</v>
      </c>
      <c r="I1601" s="139">
        <f>_xll.qlInterestRateIndexValueDate(Index1M,$H1601)</f>
        <v>51049</v>
      </c>
      <c r="J1601" s="144">
        <f>IFERROR(_xll.qlIndexFixing(Index1M,$H1601,TRUE,_xll.ohTrigger(RecalcTrigger,Trigger1M)),NA())</f>
        <v>1.3920963143040088E-2</v>
      </c>
      <c r="K1601" s="44">
        <f>IFERROR(_xll.qlIndexFixing(Index3M,H1601,TRUE,_xll.ohTrigger(RecalcTrigger,Trigger3M)),NA())</f>
        <v>1.4184083864037826E-2</v>
      </c>
      <c r="L1601" s="44">
        <f>IFERROR(_xll.qlIndexFixing(Index6M,$H1601,TRUE,_xll.ohTrigger(RecalcTrigger,Trigger6M)),NA())</f>
        <v>1.4160685083312122E-2</v>
      </c>
      <c r="M1601" s="145">
        <f>IFERROR(_xll.qlIndexFixing(Index1Y,$H1601,TRUE,_xll.ohTrigger(RecalcTrigger,Trigger1Y)),NA())</f>
        <v>1.4369237225882653E-2</v>
      </c>
      <c r="N1601" s="144">
        <f>IFERROR(_xll.qlIndexFixing(ONIndex1M,I1601,TRUE,_xll.ohTrigger(RecalcTrigger,Trigger1M)),NA())</f>
        <v>1.3923666321833394E-2</v>
      </c>
      <c r="O1601" s="44">
        <f>IFERROR(_xll.qlIndexFixing(ONIndex3M,I1601,TRUE,_xll.ohTrigger(RecalcTrigger,Trigger3M)),NA())</f>
        <v>1.4200415509799669E-2</v>
      </c>
      <c r="P1601" s="44">
        <f>IFERROR(_xll.qlIndexFixing(ONIndex6M,I1601,TRUE,_xll.ohTrigger(RecalcTrigger,Trigger6M)),NA())</f>
        <v>1.4193619054081452E-2</v>
      </c>
      <c r="Q1601" s="145">
        <f>IFERROR(_xll.qlIndexFixing(ONIndex1Y,I1601,TRUE,_xll.ohTrigger(RecalcTrigger,Trigger1Y)),NA())</f>
        <v>1.4438696541745344E-2</v>
      </c>
    </row>
    <row r="1602" spans="2:17" x14ac:dyDescent="0.2">
      <c r="B1602" s="39" t="s">
        <v>42</v>
      </c>
      <c r="D1602" s="42">
        <f>_xll.qlCalendarAdvance(Calendar,$D1601,B1602,"f",FALSE)</f>
        <v>51054</v>
      </c>
      <c r="E1602" s="139">
        <f>_xll.qlInterestRateIndexValueDate(IndexON,D1602)</f>
        <v>51054</v>
      </c>
      <c r="F1602" s="155">
        <f>IFERROR(_xll.qlIndexFixing(IndexON,D1602,TRUE,_xll.ohTrigger(RecalcTrigger,TriggerON)),NA())</f>
        <v>1.4027783638601576E-2</v>
      </c>
      <c r="H1602" s="42">
        <f>_xll.qlCalendarAdvance(Calendar,$H1601,B1602,"f",FALSE)</f>
        <v>51054</v>
      </c>
      <c r="I1602" s="139">
        <f>_xll.qlInterestRateIndexValueDate(Index1M,$H1602)</f>
        <v>51056</v>
      </c>
      <c r="J1602" s="144">
        <f>IFERROR(_xll.qlIndexFixing(Index1M,$H1602,TRUE,_xll.ohTrigger(RecalcTrigger,Trigger1M)),NA())</f>
        <v>1.3914257887541748E-2</v>
      </c>
      <c r="K1602" s="44">
        <f>IFERROR(_xll.qlIndexFixing(Index3M,H1602,TRUE,_xll.ohTrigger(RecalcTrigger,Trigger3M)),NA())</f>
        <v>1.4177095070123803E-2</v>
      </c>
      <c r="L1602" s="44">
        <f>IFERROR(_xll.qlIndexFixing(Index6M,$H1602,TRUE,_xll.ohTrigger(RecalcTrigger,Trigger6M)),NA())</f>
        <v>1.4154083047766981E-2</v>
      </c>
      <c r="M1602" s="145">
        <f>IFERROR(_xll.qlIndexFixing(Index1Y,$H1602,TRUE,_xll.ohTrigger(RecalcTrigger,Trigger1Y)),NA())</f>
        <v>1.4362675185776141E-2</v>
      </c>
      <c r="N1602" s="144">
        <f>IFERROR(_xll.qlIndexFixing(ONIndex1M,I1602,TRUE,_xll.ohTrigger(RecalcTrigger,Trigger1M)),NA())</f>
        <v>1.3916921662522341E-2</v>
      </c>
      <c r="O1602" s="44">
        <f>IFERROR(_xll.qlIndexFixing(ONIndex3M,I1602,TRUE,_xll.ohTrigger(RecalcTrigger,Trigger3M)),NA())</f>
        <v>1.4193270295859151E-2</v>
      </c>
      <c r="P1602" s="44">
        <f>IFERROR(_xll.qlIndexFixing(ONIndex6M,I1602,TRUE,_xll.ohTrigger(RecalcTrigger,Trigger6M)),NA())</f>
        <v>1.4186641700826286E-2</v>
      </c>
      <c r="Q1602" s="145">
        <f>IFERROR(_xll.qlIndexFixing(ONIndex1Y,I1602,TRUE,_xll.ohTrigger(RecalcTrigger,Trigger1Y)),NA())</f>
        <v>1.4431379860724292E-2</v>
      </c>
    </row>
    <row r="1603" spans="2:17" x14ac:dyDescent="0.2">
      <c r="B1603" s="39" t="s">
        <v>42</v>
      </c>
      <c r="D1603" s="42">
        <f>_xll.qlCalendarAdvance(Calendar,$D1602,B1603,"f",FALSE)</f>
        <v>51061</v>
      </c>
      <c r="E1603" s="139">
        <f>_xll.qlInterestRateIndexValueDate(IndexON,D1603)</f>
        <v>51061</v>
      </c>
      <c r="F1603" s="155">
        <f>IFERROR(_xll.qlIndexFixing(IndexON,D1603,TRUE,_xll.ohTrigger(RecalcTrigger,TriggerON)),NA())</f>
        <v>1.4020411836312974E-2</v>
      </c>
      <c r="H1603" s="42">
        <f>_xll.qlCalendarAdvance(Calendar,$H1602,B1603,"f",FALSE)</f>
        <v>51061</v>
      </c>
      <c r="I1603" s="139">
        <f>_xll.qlInterestRateIndexValueDate(Index1M,$H1603)</f>
        <v>51063</v>
      </c>
      <c r="J1603" s="144">
        <f>IFERROR(_xll.qlIndexFixing(Index1M,$H1603,TRUE,_xll.ohTrigger(RecalcTrigger,Trigger1M)),NA())</f>
        <v>1.3907581691590676E-2</v>
      </c>
      <c r="K1603" s="44">
        <f>IFERROR(_xll.qlIndexFixing(Index3M,H1603,TRUE,_xll.ohTrigger(RecalcTrigger,Trigger3M)),NA())</f>
        <v>1.4170137423849901E-2</v>
      </c>
      <c r="L1603" s="44">
        <f>IFERROR(_xll.qlIndexFixing(Index6M,$H1603,TRUE,_xll.ohTrigger(RecalcTrigger,Trigger6M)),NA())</f>
        <v>1.4147516096351977E-2</v>
      </c>
      <c r="M1603" s="145">
        <f>IFERROR(_xll.qlIndexFixing(Index1Y,$H1603,TRUE,_xll.ohTrigger(RecalcTrigger,Trigger1Y)),NA())</f>
        <v>1.4356148406413085E-2</v>
      </c>
      <c r="N1603" s="144">
        <f>IFERROR(_xll.qlIndexFixing(ONIndex1M,I1603,TRUE,_xll.ohTrigger(RecalcTrigger,Trigger1M)),NA())</f>
        <v>1.3910205711926693E-2</v>
      </c>
      <c r="O1603" s="44">
        <f>IFERROR(_xll.qlIndexFixing(ONIndex3M,I1603,TRUE,_xll.ohTrigger(RecalcTrigger,Trigger3M)),NA())</f>
        <v>1.4186154974087373E-2</v>
      </c>
      <c r="P1603" s="44">
        <f>IFERROR(_xll.qlIndexFixing(ONIndex6M,I1603,TRUE,_xll.ohTrigger(RecalcTrigger,Trigger6M)),NA())</f>
        <v>1.4179696799292429E-2</v>
      </c>
      <c r="Q1603" s="145">
        <f>IFERROR(_xll.qlIndexFixing(ONIndex1Y,I1603,TRUE,_xll.ohTrigger(RecalcTrigger,Trigger1Y)),NA())</f>
        <v>1.4424093280664962E-2</v>
      </c>
    </row>
    <row r="1604" spans="2:17" x14ac:dyDescent="0.2">
      <c r="B1604" s="39" t="s">
        <v>42</v>
      </c>
      <c r="D1604" s="42">
        <f>_xll.qlCalendarAdvance(Calendar,$D1603,B1604,"f",FALSE)</f>
        <v>51068</v>
      </c>
      <c r="E1604" s="139">
        <f>_xll.qlInterestRateIndexValueDate(IndexON,D1604)</f>
        <v>51068</v>
      </c>
      <c r="F1604" s="155">
        <f>IFERROR(_xll.qlIndexFixing(IndexON,D1604,TRUE,_xll.ohTrigger(RecalcTrigger,TriggerON)),NA())</f>
        <v>1.4013068927392069E-2</v>
      </c>
      <c r="H1604" s="42">
        <f>_xll.qlCalendarAdvance(Calendar,$H1603,B1604,"f",FALSE)</f>
        <v>51068</v>
      </c>
      <c r="I1604" s="139">
        <f>_xll.qlInterestRateIndexValueDate(Index1M,$H1604)</f>
        <v>51070</v>
      </c>
      <c r="J1604" s="144">
        <f>IFERROR(_xll.qlIndexFixing(Index1M,$H1604,TRUE,_xll.ohTrigger(RecalcTrigger,Trigger1M)),NA())</f>
        <v>1.3900934745337268E-2</v>
      </c>
      <c r="K1604" s="44">
        <f>IFERROR(_xll.qlIndexFixing(Index3M,H1604,TRUE,_xll.ohTrigger(RecalcTrigger,Trigger3M)),NA())</f>
        <v>1.4163211116690781E-2</v>
      </c>
      <c r="L1604" s="44">
        <f>IFERROR(_xll.qlIndexFixing(Index6M,$H1604,TRUE,_xll.ohTrigger(RecalcTrigger,Trigger6M)),NA())</f>
        <v>1.4140984420081526E-2</v>
      </c>
      <c r="M1604" s="145">
        <f>IFERROR(_xll.qlIndexFixing(Index1Y,$H1604,TRUE,_xll.ohTrigger(RecalcTrigger,Trigger1Y)),NA())</f>
        <v>1.4349657069447956E-2</v>
      </c>
      <c r="N1604" s="144">
        <f>IFERROR(_xll.qlIndexFixing(ONIndex1M,I1604,TRUE,_xll.ohTrigger(RecalcTrigger,Trigger1M)),NA())</f>
        <v>1.3903518660214331E-2</v>
      </c>
      <c r="O1604" s="44">
        <f>IFERROR(_xll.qlIndexFixing(ONIndex3M,I1604,TRUE,_xll.ohTrigger(RecalcTrigger,Trigger3M)),NA())</f>
        <v>1.4179069735531513E-2</v>
      </c>
      <c r="P1604" s="44">
        <f>IFERROR(_xll.qlIndexFixing(ONIndex6M,I1604,TRUE,_xll.ohTrigger(RecalcTrigger,Trigger6M)),NA())</f>
        <v>1.4172784539487893E-2</v>
      </c>
      <c r="Q1604" s="145">
        <f>IFERROR(_xll.qlIndexFixing(ONIndex1Y,I1604,TRUE,_xll.ohTrigger(RecalcTrigger,Trigger1Y)),NA())</f>
        <v>1.441683698134355E-2</v>
      </c>
    </row>
    <row r="1605" spans="2:17" x14ac:dyDescent="0.2">
      <c r="B1605" s="39" t="s">
        <v>42</v>
      </c>
      <c r="D1605" s="42">
        <f>_xll.qlCalendarAdvance(Calendar,$D1604,B1605,"f",FALSE)</f>
        <v>51075</v>
      </c>
      <c r="E1605" s="139">
        <f>_xll.qlInterestRateIndexValueDate(IndexON,D1605)</f>
        <v>51075</v>
      </c>
      <c r="F1605" s="155">
        <f>IFERROR(_xll.qlIndexFixing(IndexON,D1605,TRUE,_xll.ohTrigger(RecalcTrigger,TriggerON)),NA())</f>
        <v>1.4005755107522333E-2</v>
      </c>
      <c r="H1605" s="42">
        <f>_xll.qlCalendarAdvance(Calendar,$H1604,B1605,"f",FALSE)</f>
        <v>51075</v>
      </c>
      <c r="I1605" s="139">
        <f>_xll.qlInterestRateIndexValueDate(Index1M,$H1605)</f>
        <v>51077</v>
      </c>
      <c r="J1605" s="144">
        <f>IFERROR(_xll.qlIndexFixing(Index1M,$H1605,TRUE,_xll.ohTrigger(RecalcTrigger,Trigger1M)),NA())</f>
        <v>1.3894317238944409E-2</v>
      </c>
      <c r="K1605" s="44">
        <f>IFERROR(_xll.qlIndexFixing(Index3M,H1605,TRUE,_xll.ohTrigger(RecalcTrigger,Trigger3M)),NA())</f>
        <v>1.4156316340123711E-2</v>
      </c>
      <c r="L1605" s="44">
        <f>IFERROR(_xll.qlIndexFixing(Index6M,$H1605,TRUE,_xll.ohTrigger(RecalcTrigger,Trigger6M)),NA())</f>
        <v>1.4134663159164243E-2</v>
      </c>
      <c r="M1605" s="145">
        <f>IFERROR(_xll.qlIndexFixing(Index1Y,$H1605,TRUE,_xll.ohTrigger(RecalcTrigger,Trigger1Y)),NA())</f>
        <v>1.4343201356534148E-2</v>
      </c>
      <c r="N1605" s="144">
        <f>IFERROR(_xll.qlIndexFixing(ONIndex1M,I1605,TRUE,_xll.ohTrigger(RecalcTrigger,Trigger1M)),NA())</f>
        <v>1.3896860697233393E-2</v>
      </c>
      <c r="O1605" s="44">
        <f>IFERROR(_xll.qlIndexFixing(ONIndex3M,I1605,TRUE,_xll.ohTrigger(RecalcTrigger,Trigger3M)),NA())</f>
        <v>1.417201477083907E-2</v>
      </c>
      <c r="P1605" s="44">
        <f>IFERROR(_xll.qlIndexFixing(ONIndex6M,I1605,TRUE,_xll.ohTrigger(RecalcTrigger,Trigger6M)),NA())</f>
        <v>1.4165905111580557E-2</v>
      </c>
      <c r="Q1605" s="145">
        <f>IFERROR(_xll.qlIndexFixing(ONIndex1Y,I1605,TRUE,_xll.ohTrigger(RecalcTrigger,Trigger1Y)),NA())</f>
        <v>1.4409611142536249E-2</v>
      </c>
    </row>
    <row r="1606" spans="2:17" x14ac:dyDescent="0.2">
      <c r="B1606" s="39" t="s">
        <v>42</v>
      </c>
      <c r="D1606" s="42">
        <f>_xll.qlCalendarAdvance(Calendar,$D1605,B1606,"f",FALSE)</f>
        <v>51082</v>
      </c>
      <c r="E1606" s="139">
        <f>_xll.qlInterestRateIndexValueDate(IndexON,D1606)</f>
        <v>51082</v>
      </c>
      <c r="F1606" s="155">
        <f>IFERROR(_xll.qlIndexFixing(IndexON,D1606,TRUE,_xll.ohTrigger(RecalcTrigger,TriggerON)),NA())</f>
        <v>1.399847057206749E-2</v>
      </c>
      <c r="H1606" s="42">
        <f>_xll.qlCalendarAdvance(Calendar,$H1605,B1606,"f",FALSE)</f>
        <v>51082</v>
      </c>
      <c r="I1606" s="139">
        <f>_xll.qlInterestRateIndexValueDate(Index1M,$H1606)</f>
        <v>51084</v>
      </c>
      <c r="J1606" s="144">
        <f>IFERROR(_xll.qlIndexFixing(Index1M,$H1606,TRUE,_xll.ohTrigger(RecalcTrigger,Trigger1M)),NA())</f>
        <v>1.3887729362569989E-2</v>
      </c>
      <c r="K1606" s="44">
        <f>IFERROR(_xll.qlIndexFixing(Index3M,H1606,TRUE,_xll.ohTrigger(RecalcTrigger,Trigger3M)),NA())</f>
        <v>1.4149453285623352E-2</v>
      </c>
      <c r="L1606" s="44">
        <f>IFERROR(_xll.qlIndexFixing(Index6M,$H1606,TRUE,_xll.ohTrigger(RecalcTrigger,Trigger6M)),NA())</f>
        <v>1.4128200246389621E-2</v>
      </c>
      <c r="M1606" s="145">
        <f>IFERROR(_xll.qlIndexFixing(Index1Y,$H1606,TRUE,_xll.ohTrigger(RecalcTrigger,Trigger1Y)),NA())</f>
        <v>1.4336781449324175E-2</v>
      </c>
      <c r="N1606" s="144">
        <f>IFERROR(_xll.qlIndexFixing(ONIndex1M,I1606,TRUE,_xll.ohTrigger(RecalcTrigger,Trigger1M)),NA())</f>
        <v>1.3890232013071824E-2</v>
      </c>
      <c r="O1606" s="44">
        <f>IFERROR(_xll.qlIndexFixing(ONIndex3M,I1606,TRUE,_xll.ohTrigger(RecalcTrigger,Trigger3M)),NA())</f>
        <v>1.4164990271217093E-2</v>
      </c>
      <c r="P1606" s="44">
        <f>IFERROR(_xll.qlIndexFixing(ONIndex6M,I1606,TRUE,_xll.ohTrigger(RecalcTrigger,Trigger6M)),NA())</f>
        <v>1.4159058705418559E-2</v>
      </c>
      <c r="Q1606" s="145">
        <f>IFERROR(_xll.qlIndexFixing(ONIndex1Y,I1606,TRUE,_xll.ohTrigger(RecalcTrigger,Trigger1Y)),NA())</f>
        <v>1.4402415943779445E-2</v>
      </c>
    </row>
    <row r="1607" spans="2:17" x14ac:dyDescent="0.2">
      <c r="B1607" s="39" t="s">
        <v>42</v>
      </c>
      <c r="D1607" s="42">
        <f>_xll.qlCalendarAdvance(Calendar,$D1606,B1607,"f",FALSE)</f>
        <v>51089</v>
      </c>
      <c r="E1607" s="139">
        <f>_xll.qlInterestRateIndexValueDate(IndexON,D1607)</f>
        <v>51089</v>
      </c>
      <c r="F1607" s="155">
        <f>IFERROR(_xll.qlIndexFixing(IndexON,D1607,TRUE,_xll.ohTrigger(RecalcTrigger,TriggerON)),NA())</f>
        <v>1.39912155164712E-2</v>
      </c>
      <c r="H1607" s="42">
        <f>_xll.qlCalendarAdvance(Calendar,$H1606,B1607,"f",FALSE)</f>
        <v>51089</v>
      </c>
      <c r="I1607" s="139">
        <f>_xll.qlInterestRateIndexValueDate(Index1M,$H1607)</f>
        <v>51091</v>
      </c>
      <c r="J1607" s="144">
        <f>IFERROR(_xll.qlIndexFixing(Index1M,$H1607,TRUE,_xll.ohTrigger(RecalcTrigger,Trigger1M)),NA())</f>
        <v>1.3881171306376894E-2</v>
      </c>
      <c r="K1607" s="44">
        <f>IFERROR(_xll.qlIndexFixing(Index3M,H1607,TRUE,_xll.ohTrigger(RecalcTrigger,Trigger3M)),NA())</f>
        <v>1.4142622144666975E-2</v>
      </c>
      <c r="L1607" s="44">
        <f>IFERROR(_xll.qlIndexFixing(Index6M,$H1607,TRUE,_xll.ohTrigger(RecalcTrigger,Trigger6M)),NA())</f>
        <v>1.4121773166642093E-2</v>
      </c>
      <c r="M1607" s="145">
        <f>IFERROR(_xll.qlIndexFixing(Index1Y,$H1607,TRUE,_xll.ohTrigger(RecalcTrigger,Trigger1Y)),NA())</f>
        <v>1.4330397529469905E-2</v>
      </c>
      <c r="N1607" s="144">
        <f>IFERROR(_xll.qlIndexFixing(ONIndex1M,I1607,TRUE,_xll.ohTrigger(RecalcTrigger,Trigger1M)),NA())</f>
        <v>1.3883632797497825E-2</v>
      </c>
      <c r="O1607" s="44">
        <f>IFERROR(_xll.qlIndexFixing(ONIndex3M,I1607,TRUE,_xll.ohTrigger(RecalcTrigger,Trigger3M)),NA())</f>
        <v>1.4157996427472952E-2</v>
      </c>
      <c r="P1607" s="44">
        <f>IFERROR(_xll.qlIndexFixing(ONIndex6M,I1607,TRUE,_xll.ohTrigger(RecalcTrigger,Trigger6M)),NA())</f>
        <v>1.4152245511089845E-2</v>
      </c>
      <c r="Q1607" s="145">
        <f>IFERROR(_xll.qlIndexFixing(ONIndex1Y,I1607,TRUE,_xll.ohTrigger(RecalcTrigger,Trigger1Y)),NA())</f>
        <v>1.439525156508914E-2</v>
      </c>
    </row>
    <row r="1608" spans="2:17" x14ac:dyDescent="0.2">
      <c r="B1608" s="39" t="s">
        <v>42</v>
      </c>
      <c r="D1608" s="42">
        <f>_xll.qlCalendarAdvance(Calendar,$D1607,B1608,"f",FALSE)</f>
        <v>51096</v>
      </c>
      <c r="E1608" s="139">
        <f>_xll.qlInterestRateIndexValueDate(IndexON,D1608)</f>
        <v>51096</v>
      </c>
      <c r="F1608" s="155">
        <f>IFERROR(_xll.qlIndexFixing(IndexON,D1608,TRUE,_xll.ohTrigger(RecalcTrigger,TriggerON)),NA())</f>
        <v>1.3983990136257063E-2</v>
      </c>
      <c r="H1608" s="42">
        <f>_xll.qlCalendarAdvance(Calendar,$H1607,B1608,"f",FALSE)</f>
        <v>51096</v>
      </c>
      <c r="I1608" s="139">
        <f>_xll.qlInterestRateIndexValueDate(Index1M,$H1608)</f>
        <v>51098</v>
      </c>
      <c r="J1608" s="144">
        <f>IFERROR(_xll.qlIndexFixing(Index1M,$H1608,TRUE,_xll.ohTrigger(RecalcTrigger,Trigger1M)),NA())</f>
        <v>1.3874447039491469E-2</v>
      </c>
      <c r="K1608" s="44">
        <f>IFERROR(_xll.qlIndexFixing(Index3M,H1608,TRUE,_xll.ohTrigger(RecalcTrigger,Trigger3M)),NA())</f>
        <v>1.4135823108726636E-2</v>
      </c>
      <c r="L1608" s="44">
        <f>IFERROR(_xll.qlIndexFixing(Index6M,$H1608,TRUE,_xll.ohTrigger(RecalcTrigger,Trigger6M)),NA())</f>
        <v>1.4115382110927555E-2</v>
      </c>
      <c r="M1608" s="145">
        <f>IFERROR(_xll.qlIndexFixing(Index1Y,$H1608,TRUE,_xll.ohTrigger(RecalcTrigger,Trigger1Y)),NA())</f>
        <v>1.4324049778622122E-2</v>
      </c>
      <c r="N1608" s="144">
        <f>IFERROR(_xll.qlIndexFixing(ONIndex1M,I1608,TRUE,_xll.ohTrigger(RecalcTrigger,Trigger1M)),NA())</f>
        <v>1.3877063240759213E-2</v>
      </c>
      <c r="O1608" s="44">
        <f>IFERROR(_xll.qlIndexFixing(ONIndex3M,I1608,TRUE,_xll.ohTrigger(RecalcTrigger,Trigger3M)),NA())</f>
        <v>1.4151033430653825E-2</v>
      </c>
      <c r="P1608" s="44">
        <f>IFERROR(_xll.qlIndexFixing(ONIndex6M,I1608,TRUE,_xll.ohTrigger(RecalcTrigger,Trigger6M)),NA())</f>
        <v>1.4145465718442551E-2</v>
      </c>
      <c r="Q1608" s="145">
        <f>IFERROR(_xll.qlIndexFixing(ONIndex1Y,I1608,TRUE,_xll.ohTrigger(RecalcTrigger,Trigger1Y)),NA())</f>
        <v>1.4388118185921783E-2</v>
      </c>
    </row>
    <row r="1609" spans="2:17" x14ac:dyDescent="0.2">
      <c r="B1609" s="39" t="s">
        <v>42</v>
      </c>
      <c r="D1609" s="42">
        <f>_xll.qlCalendarAdvance(Calendar,$D1608,B1609,"f",FALSE)</f>
        <v>51103</v>
      </c>
      <c r="E1609" s="139">
        <f>_xll.qlInterestRateIndexValueDate(IndexON,D1609)</f>
        <v>51103</v>
      </c>
      <c r="F1609" s="155">
        <f>IFERROR(_xll.qlIndexFixing(IndexON,D1609,TRUE,_xll.ohTrigger(RecalcTrigger,TriggerON)),NA())</f>
        <v>1.3976794626868738E-2</v>
      </c>
      <c r="H1609" s="42">
        <f>_xll.qlCalendarAdvance(Calendar,$H1608,B1609,"f",FALSE)</f>
        <v>51103</v>
      </c>
      <c r="I1609" s="139">
        <f>_xll.qlInterestRateIndexValueDate(Index1M,$H1609)</f>
        <v>51105</v>
      </c>
      <c r="J1609" s="144">
        <f>IFERROR(_xll.qlIndexFixing(Index1M,$H1609,TRUE,_xll.ohTrigger(RecalcTrigger,Trigger1M)),NA())</f>
        <v>1.3868145415153743E-2</v>
      </c>
      <c r="K1609" s="44">
        <f>IFERROR(_xll.qlIndexFixing(Index3M,H1609,TRUE,_xll.ohTrigger(RecalcTrigger,Trigger3M)),NA())</f>
        <v>1.4129256634900793E-2</v>
      </c>
      <c r="L1609" s="44">
        <f>IFERROR(_xll.qlIndexFixing(Index6M,$H1609,TRUE,_xll.ohTrigger(RecalcTrigger,Trigger6M)),NA())</f>
        <v>1.4108861851380789E-2</v>
      </c>
      <c r="M1609" s="145">
        <f>IFERROR(_xll.qlIndexFixing(Index1Y,$H1609,TRUE,_xll.ohTrigger(RecalcTrigger,Trigger1Y)),NA())</f>
        <v>1.4317738378430738E-2</v>
      </c>
      <c r="N1609" s="144">
        <f>IFERROR(_xll.qlIndexFixing(ONIndex1M,I1609,TRUE,_xll.ohTrigger(RecalcTrigger,Trigger1M)),NA())</f>
        <v>1.3870523532704127E-2</v>
      </c>
      <c r="O1609" s="44">
        <f>IFERROR(_xll.qlIndexFixing(ONIndex3M,I1609,TRUE,_xll.ohTrigger(RecalcTrigger,Trigger3M)),NA())</f>
        <v>1.4144101471726955E-2</v>
      </c>
      <c r="P1609" s="44">
        <f>IFERROR(_xll.qlIndexFixing(ONIndex6M,I1609,TRUE,_xll.ohTrigger(RecalcTrigger,Trigger6M)),NA())</f>
        <v>1.4138719517804432E-2</v>
      </c>
      <c r="Q1609" s="145">
        <f>IFERROR(_xll.qlIndexFixing(ONIndex1Y,I1609,TRUE,_xll.ohTrigger(RecalcTrigger,Trigger1Y)),NA())</f>
        <v>1.4381015986053569E-2</v>
      </c>
    </row>
    <row r="1610" spans="2:17" x14ac:dyDescent="0.2">
      <c r="B1610" s="39" t="s">
        <v>42</v>
      </c>
      <c r="D1610" s="42">
        <f>_xll.qlCalendarAdvance(Calendar,$D1609,B1610,"f",FALSE)</f>
        <v>51110</v>
      </c>
      <c r="E1610" s="139">
        <f>_xll.qlInterestRateIndexValueDate(IndexON,D1610)</f>
        <v>51110</v>
      </c>
      <c r="F1610" s="155">
        <f>IFERROR(_xll.qlIndexFixing(IndexON,D1610,TRUE,_xll.ohTrigger(RecalcTrigger,TriggerON)),NA())</f>
        <v>1.396962918390976E-2</v>
      </c>
      <c r="H1610" s="42">
        <f>_xll.qlCalendarAdvance(Calendar,$H1609,B1610,"f",FALSE)</f>
        <v>51110</v>
      </c>
      <c r="I1610" s="139">
        <f>_xll.qlInterestRateIndexValueDate(Index1M,$H1610)</f>
        <v>51112</v>
      </c>
      <c r="J1610" s="144">
        <f>IFERROR(_xll.qlIndexFixing(Index1M,$H1610,TRUE,_xll.ohTrigger(RecalcTrigger,Trigger1M)),NA())</f>
        <v>1.3861677960444463E-2</v>
      </c>
      <c r="K1610" s="44">
        <f>IFERROR(_xll.qlIndexFixing(Index3M,H1610,TRUE,_xll.ohTrigger(RecalcTrigger,Trigger3M)),NA())</f>
        <v>1.4122520290545497E-2</v>
      </c>
      <c r="L1610" s="44">
        <f>IFERROR(_xll.qlIndexFixing(Index6M,$H1610,TRUE,_xll.ohTrigger(RecalcTrigger,Trigger6M)),NA())</f>
        <v>1.4102545837258588E-2</v>
      </c>
      <c r="M1610" s="145">
        <f>IFERROR(_xll.qlIndexFixing(Index1Y,$H1610,TRUE,_xll.ohTrigger(RecalcTrigger,Trigger1Y)),NA())</f>
        <v>1.4311463510545446E-2</v>
      </c>
      <c r="N1610" s="144">
        <f>IFERROR(_xll.qlIndexFixing(ONIndex1M,I1610,TRUE,_xll.ohTrigger(RecalcTrigger,Trigger1M)),NA())</f>
        <v>1.3864013863340574E-2</v>
      </c>
      <c r="O1610" s="44">
        <f>IFERROR(_xll.qlIndexFixing(ONIndex3M,I1610,TRUE,_xll.ohTrigger(RecalcTrigger,Trigger3M)),NA())</f>
        <v>1.4137200741499711E-2</v>
      </c>
      <c r="P1610" s="44">
        <f>IFERROR(_xll.qlIndexFixing(ONIndex6M,I1610,TRUE,_xll.ohTrigger(RecalcTrigger,Trigger6M)),NA())</f>
        <v>1.4132007098863753E-2</v>
      </c>
      <c r="Q1610" s="145">
        <f>IFERROR(_xll.qlIndexFixing(ONIndex1Y,I1610,TRUE,_xll.ohTrigger(RecalcTrigger,Trigger1Y)),NA())</f>
        <v>1.4373945145180755E-2</v>
      </c>
    </row>
    <row r="1611" spans="2:17" x14ac:dyDescent="0.2">
      <c r="B1611" s="39" t="s">
        <v>42</v>
      </c>
      <c r="D1611" s="42">
        <f>_xll.qlCalendarAdvance(Calendar,$D1610,B1611,"f",FALSE)</f>
        <v>51117</v>
      </c>
      <c r="E1611" s="139">
        <f>_xll.qlInterestRateIndexValueDate(IndexON,D1611)</f>
        <v>51117</v>
      </c>
      <c r="F1611" s="155">
        <f>IFERROR(_xll.qlIndexFixing(IndexON,D1611,TRUE,_xll.ohTrigger(RecalcTrigger,TriggerON)),NA())</f>
        <v>1.3962494002743853E-2</v>
      </c>
      <c r="H1611" s="42">
        <f>_xll.qlCalendarAdvance(Calendar,$H1610,B1611,"f",FALSE)</f>
        <v>51117</v>
      </c>
      <c r="I1611" s="139">
        <f>_xll.qlInterestRateIndexValueDate(Index1M,$H1611)</f>
        <v>51119</v>
      </c>
      <c r="J1611" s="144">
        <f>IFERROR(_xll.qlIndexFixing(Index1M,$H1611,TRUE,_xll.ohTrigger(RecalcTrigger,Trigger1M)),NA())</f>
        <v>1.3855241086545567E-2</v>
      </c>
      <c r="K1611" s="44">
        <f>IFERROR(_xll.qlIndexFixing(Index3M,H1611,TRUE,_xll.ohTrigger(RecalcTrigger,Trigger3M)),NA())</f>
        <v>1.4115816610546695E-2</v>
      </c>
      <c r="L1611" s="44">
        <f>IFERROR(_xll.qlIndexFixing(Index6M,$H1611,TRUE,_xll.ohTrigger(RecalcTrigger,Trigger6M)),NA())</f>
        <v>1.4096266435369195E-2</v>
      </c>
      <c r="M1611" s="145">
        <f>IFERROR(_xll.qlIndexFixing(Index1Y,$H1611,TRUE,_xll.ohTrigger(RecalcTrigger,Trigger1Y)),NA())</f>
        <v>1.4305225356615291E-2</v>
      </c>
      <c r="N1611" s="144">
        <f>IFERROR(_xll.qlIndexFixing(ONIndex1M,I1611,TRUE,_xll.ohTrigger(RecalcTrigger,Trigger1M)),NA())</f>
        <v>1.3857534422596629E-2</v>
      </c>
      <c r="O1611" s="44">
        <f>IFERROR(_xll.qlIndexFixing(ONIndex3M,I1611,TRUE,_xll.ohTrigger(RecalcTrigger,Trigger3M)),NA())</f>
        <v>1.4130331431179144E-2</v>
      </c>
      <c r="P1611" s="44">
        <f>IFERROR(_xll.qlIndexFixing(ONIndex6M,I1611,TRUE,_xll.ohTrigger(RecalcTrigger,Trigger6M)),NA())</f>
        <v>1.4125328651708458E-2</v>
      </c>
      <c r="Q1611" s="145">
        <f>IFERROR(_xll.qlIndexFixing(ONIndex1Y,I1611,TRUE,_xll.ohTrigger(RecalcTrigger,Trigger1Y)),NA())</f>
        <v>1.4366905843079536E-2</v>
      </c>
    </row>
    <row r="1612" spans="2:17" x14ac:dyDescent="0.2">
      <c r="B1612" s="39" t="s">
        <v>42</v>
      </c>
      <c r="D1612" s="42">
        <f>_xll.qlCalendarAdvance(Calendar,$D1611,B1612,"f",FALSE)</f>
        <v>51124</v>
      </c>
      <c r="E1612" s="139">
        <f>_xll.qlInterestRateIndexValueDate(IndexON,D1612)</f>
        <v>51124</v>
      </c>
      <c r="F1612" s="155">
        <f>IFERROR(_xll.qlIndexFixing(IndexON,D1612,TRUE,_xll.ohTrigger(RecalcTrigger,TriggerON)),NA())</f>
        <v>1.3955389278814678E-2</v>
      </c>
      <c r="H1612" s="42">
        <f>_xll.qlCalendarAdvance(Calendar,$H1611,B1612,"f",FALSE)</f>
        <v>51124</v>
      </c>
      <c r="I1612" s="139">
        <f>_xll.qlInterestRateIndexValueDate(Index1M,$H1612)</f>
        <v>51126</v>
      </c>
      <c r="J1612" s="144">
        <f>IFERROR(_xll.qlIndexFixing(Index1M,$H1612,TRUE,_xll.ohTrigger(RecalcTrigger,Trigger1M)),NA())</f>
        <v>1.3848834983617442E-2</v>
      </c>
      <c r="K1612" s="44">
        <f>IFERROR(_xll.qlIndexFixing(Index3M,H1612,TRUE,_xll.ohTrigger(RecalcTrigger,Trigger3M)),NA())</f>
        <v>1.4109145786372328E-2</v>
      </c>
      <c r="L1612" s="44">
        <f>IFERROR(_xll.qlIndexFixing(Index6M,$H1612,TRUE,_xll.ohTrigger(RecalcTrigger,Trigger6M)),NA())</f>
        <v>1.409002383672397E-2</v>
      </c>
      <c r="M1612" s="145">
        <f>IFERROR(_xll.qlIndexFixing(Index1Y,$H1612,TRUE,_xll.ohTrigger(RecalcTrigger,Trigger1Y)),NA())</f>
        <v>1.4299024098288664E-2</v>
      </c>
      <c r="N1612" s="144">
        <f>IFERROR(_xll.qlIndexFixing(ONIndex1M,I1612,TRUE,_xll.ohTrigger(RecalcTrigger,Trigger1M)),NA())</f>
        <v>1.3850166605919867E-2</v>
      </c>
      <c r="O1612" s="44">
        <f>IFERROR(_xll.qlIndexFixing(ONIndex3M,I1612,TRUE,_xll.ohTrigger(RecalcTrigger,Trigger3M)),NA())</f>
        <v>1.4122519508870113E-2</v>
      </c>
      <c r="P1612" s="44">
        <f>IFERROR(_xll.qlIndexFixing(ONIndex6M,I1612,TRUE,_xll.ohTrigger(RecalcTrigger,Trigger6M)),NA())</f>
        <v>1.4117737982655143E-2</v>
      </c>
      <c r="Q1612" s="145">
        <f>IFERROR(_xll.qlIndexFixing(ONIndex1Y,I1612,TRUE,_xll.ohTrigger(RecalcTrigger,Trigger1Y)),NA())</f>
        <v>1.4358899775910317E-2</v>
      </c>
    </row>
    <row r="1613" spans="2:17" x14ac:dyDescent="0.2">
      <c r="B1613" s="39" t="s">
        <v>42</v>
      </c>
      <c r="D1613" s="42">
        <f>_xll.qlCalendarAdvance(Calendar,$D1612,B1613,"f",FALSE)</f>
        <v>51131</v>
      </c>
      <c r="E1613" s="139">
        <f>_xll.qlInterestRateIndexValueDate(IndexON,D1613)</f>
        <v>51131</v>
      </c>
      <c r="F1613" s="155">
        <f>IFERROR(_xll.qlIndexFixing(IndexON,D1613,TRUE,_xll.ohTrigger(RecalcTrigger,TriggerON)),NA())</f>
        <v>1.3948315207885642E-2</v>
      </c>
      <c r="H1613" s="42">
        <f>_xll.qlCalendarAdvance(Calendar,$H1612,B1613,"f",FALSE)</f>
        <v>51131</v>
      </c>
      <c r="I1613" s="139">
        <f>_xll.qlInterestRateIndexValueDate(Index1M,$H1613)</f>
        <v>51133</v>
      </c>
      <c r="J1613" s="144">
        <f>IFERROR(_xll.qlIndexFixing(Index1M,$H1613,TRUE,_xll.ohTrigger(RecalcTrigger,Trigger1M)),NA())</f>
        <v>1.3842459841812982E-2</v>
      </c>
      <c r="K1613" s="44">
        <f>IFERROR(_xll.qlIndexFixing(Index3M,H1613,TRUE,_xll.ohTrigger(RecalcTrigger,Trigger3M)),NA())</f>
        <v>1.410250800948858E-2</v>
      </c>
      <c r="L1613" s="44">
        <f>IFERROR(_xll.qlIndexFixing(Index6M,$H1613,TRUE,_xll.ohTrigger(RecalcTrigger,Trigger6M)),NA())</f>
        <v>1.4083818232332526E-2</v>
      </c>
      <c r="M1613" s="145">
        <f>IFERROR(_xll.qlIndexFixing(Index1Y,$H1613,TRUE,_xll.ohTrigger(RecalcTrigger,Trigger1Y)),NA())</f>
        <v>1.4292859917213307E-2</v>
      </c>
      <c r="N1613" s="144">
        <f>IFERROR(_xll.qlIndexFixing(ONIndex1M,I1613,TRUE,_xll.ohTrigger(RecalcTrigger,Trigger1M)),NA())</f>
        <v>1.3844666987079535E-2</v>
      </c>
      <c r="O1613" s="44">
        <f>IFERROR(_xll.qlIndexFixing(ONIndex3M,I1613,TRUE,_xll.ohTrigger(RecalcTrigger,Trigger3M)),NA())</f>
        <v>1.4116687833567454E-2</v>
      </c>
      <c r="P1613" s="44">
        <f>IFERROR(_xll.qlIndexFixing(ONIndex6M,I1613,TRUE,_xll.ohTrigger(RecalcTrigger,Trigger6M)),NA())</f>
        <v>1.4112074433025867E-2</v>
      </c>
      <c r="Q1613" s="145">
        <f>IFERROR(_xll.qlIndexFixing(ONIndex1Y,I1613,TRUE,_xll.ohTrigger(RecalcTrigger,Trigger1Y)),NA())</f>
        <v>1.4352922574136784E-2</v>
      </c>
    </row>
    <row r="1614" spans="2:17" x14ac:dyDescent="0.2">
      <c r="B1614" s="39" t="s">
        <v>42</v>
      </c>
      <c r="D1614" s="42">
        <f>_xll.qlCalendarAdvance(Calendar,$D1613,B1614,"f",FALSE)</f>
        <v>51138</v>
      </c>
      <c r="E1614" s="139">
        <f>_xll.qlInterestRateIndexValueDate(IndexON,D1614)</f>
        <v>51138</v>
      </c>
      <c r="F1614" s="155">
        <f>IFERROR(_xll.qlIndexFixing(IndexON,D1614,TRUE,_xll.ohTrigger(RecalcTrigger,TriggerON)),NA())</f>
        <v>1.3941271985080661E-2</v>
      </c>
      <c r="H1614" s="42">
        <f>_xll.qlCalendarAdvance(Calendar,$H1613,B1614,"f",FALSE)</f>
        <v>51138</v>
      </c>
      <c r="I1614" s="139">
        <f>_xll.qlInterestRateIndexValueDate(Index1M,$H1614)</f>
        <v>51140</v>
      </c>
      <c r="J1614" s="144">
        <f>IFERROR(_xll.qlIndexFixing(Index1M,$H1614,TRUE,_xll.ohTrigger(RecalcTrigger,Trigger1M)),NA())</f>
        <v>1.383611585129757E-2</v>
      </c>
      <c r="K1614" s="44">
        <f>IFERROR(_xll.qlIndexFixing(Index3M,H1614,TRUE,_xll.ohTrigger(RecalcTrigger,Trigger3M)),NA())</f>
        <v>1.4095903471361632E-2</v>
      </c>
      <c r="L1614" s="44">
        <f>IFERROR(_xll.qlIndexFixing(Index6M,$H1614,TRUE,_xll.ohTrigger(RecalcTrigger,Trigger6M)),NA())</f>
        <v>1.407780297767708E-2</v>
      </c>
      <c r="M1614" s="145">
        <f>IFERROR(_xll.qlIndexFixing(Index1Y,$H1614,TRUE,_xll.ohTrigger(RecalcTrigger,Trigger1Y)),NA())</f>
        <v>1.4286732995036959E-2</v>
      </c>
      <c r="N1614" s="144">
        <f>IFERROR(_xll.qlIndexFixing(ONIndex1M,I1614,TRUE,_xll.ohTrigger(RecalcTrigger,Trigger1M)),NA())</f>
        <v>1.3838279372162532E-2</v>
      </c>
      <c r="O1614" s="44">
        <f>IFERROR(_xll.qlIndexFixing(ONIndex3M,I1614,TRUE,_xll.ohTrigger(RecalcTrigger,Trigger3M)),NA())</f>
        <v>1.4109913928130879E-2</v>
      </c>
      <c r="P1614" s="44">
        <f>IFERROR(_xll.qlIndexFixing(ONIndex6M,I1614,TRUE,_xll.ohTrigger(RecalcTrigger,Trigger6M)),NA())</f>
        <v>1.4105499041354719E-2</v>
      </c>
      <c r="Q1614" s="145">
        <f>IFERROR(_xll.qlIndexFixing(ONIndex1Y,I1614,TRUE,_xll.ohTrigger(RecalcTrigger,Trigger1Y)),NA())</f>
        <v>1.4345978966687767E-2</v>
      </c>
    </row>
    <row r="1615" spans="2:17" x14ac:dyDescent="0.2">
      <c r="B1615" s="39" t="s">
        <v>42</v>
      </c>
      <c r="D1615" s="42">
        <f>_xll.qlCalendarAdvance(Calendar,$D1614,B1615,"f",FALSE)</f>
        <v>51145</v>
      </c>
      <c r="E1615" s="139">
        <f>_xll.qlInterestRateIndexValueDate(IndexON,D1615)</f>
        <v>51145</v>
      </c>
      <c r="F1615" s="155">
        <f>IFERROR(_xll.qlIndexFixing(IndexON,D1615,TRUE,_xll.ohTrigger(RecalcTrigger,TriggerON)),NA())</f>
        <v>1.3934259806083205E-2</v>
      </c>
      <c r="H1615" s="42">
        <f>_xll.qlCalendarAdvance(Calendar,$H1614,B1615,"f",FALSE)</f>
        <v>51145</v>
      </c>
      <c r="I1615" s="139">
        <f>_xll.qlInterestRateIndexValueDate(Index1M,$H1615)</f>
        <v>51147</v>
      </c>
      <c r="J1615" s="144">
        <f>IFERROR(_xll.qlIndexFixing(Index1M,$H1615,TRUE,_xll.ohTrigger(RecalcTrigger,Trigger1M)),NA())</f>
        <v>1.3829803202216606E-2</v>
      </c>
      <c r="K1615" s="44">
        <f>IFERROR(_xll.qlIndexFixing(Index3M,H1615,TRUE,_xll.ohTrigger(RecalcTrigger,Trigger3M)),NA())</f>
        <v>1.4089332363455914E-2</v>
      </c>
      <c r="L1615" s="44">
        <f>IFERROR(_xll.qlIndexFixing(Index6M,$H1615,TRUE,_xll.ohTrigger(RecalcTrigger,Trigger6M)),NA())</f>
        <v>1.4071669438354488E-2</v>
      </c>
      <c r="M1615" s="145">
        <f>IFERROR(_xll.qlIndexFixing(Index1Y,$H1615,TRUE,_xll.ohTrigger(RecalcTrigger,Trigger1Y)),NA())</f>
        <v>1.4280643513406494E-2</v>
      </c>
      <c r="N1615" s="144">
        <f>IFERROR(_xll.qlIndexFixing(ONIndex1M,I1615,TRUE,_xll.ohTrigger(RecalcTrigger,Trigger1M)),NA())</f>
        <v>1.383192274597711E-2</v>
      </c>
      <c r="O1615" s="44">
        <f>IFERROR(_xll.qlIndexFixing(ONIndex3M,I1615,TRUE,_xll.ohTrigger(RecalcTrigger,Trigger3M)),NA())</f>
        <v>1.4103172206390013E-2</v>
      </c>
      <c r="P1615" s="44">
        <f>IFERROR(_xll.qlIndexFixing(ONIndex6M,I1615,TRUE,_xll.ohTrigger(RecalcTrigger,Trigger6M)),NA())</f>
        <v>1.4098958381580928E-2</v>
      </c>
      <c r="Q1615" s="145">
        <f>IFERROR(_xll.qlIndexFixing(ONIndex1Y,I1615,TRUE,_xll.ohTrigger(RecalcTrigger,Trigger1Y)),NA())</f>
        <v>1.4339067616795376E-2</v>
      </c>
    </row>
    <row r="1616" spans="2:17" x14ac:dyDescent="0.2">
      <c r="B1616" s="39" t="s">
        <v>42</v>
      </c>
      <c r="D1616" s="42">
        <f>_xll.qlCalendarAdvance(Calendar,$D1615,B1616,"f",FALSE)</f>
        <v>51152</v>
      </c>
      <c r="E1616" s="139">
        <f>_xll.qlInterestRateIndexValueDate(IndexON,D1616)</f>
        <v>51152</v>
      </c>
      <c r="F1616" s="155">
        <f>IFERROR(_xll.qlIndexFixing(IndexON,D1616,TRUE,_xll.ohTrigger(RecalcTrigger,TriggerON)),NA())</f>
        <v>1.3927278866336934E-2</v>
      </c>
      <c r="H1616" s="42">
        <f>_xll.qlCalendarAdvance(Calendar,$H1615,B1616,"f",FALSE)</f>
        <v>51152</v>
      </c>
      <c r="I1616" s="139">
        <f>_xll.qlInterestRateIndexValueDate(Index1M,$H1616)</f>
        <v>51154</v>
      </c>
      <c r="J1616" s="144">
        <f>IFERROR(_xll.qlIndexFixing(Index1M,$H1616,TRUE,_xll.ohTrigger(RecalcTrigger,Trigger1M)),NA())</f>
        <v>1.3823522084740469E-2</v>
      </c>
      <c r="K1616" s="44">
        <f>IFERROR(_xll.qlIndexFixing(Index3M,H1616,TRUE,_xll.ohTrigger(RecalcTrigger,Trigger3M)),NA())</f>
        <v>1.4082794877237608E-2</v>
      </c>
      <c r="L1616" s="44">
        <f>IFERROR(_xll.qlIndexFixing(Index6M,$H1616,TRUE,_xll.ohTrigger(RecalcTrigger,Trigger6M)),NA())</f>
        <v>1.4065573451106312E-2</v>
      </c>
      <c r="M1616" s="145">
        <f>IFERROR(_xll.qlIndexFixing(Index1Y,$H1616,TRUE,_xll.ohTrigger(RecalcTrigger,Trigger1Y)),NA())</f>
        <v>1.427459165396943E-2</v>
      </c>
      <c r="N1616" s="144">
        <f>IFERROR(_xll.qlIndexFixing(ONIndex1M,I1616,TRUE,_xll.ohTrigger(RecalcTrigger,Trigger1M)),NA())</f>
        <v>1.382559729829147E-2</v>
      </c>
      <c r="O1616" s="44">
        <f>IFERROR(_xll.qlIndexFixing(ONIndex3M,I1616,TRUE,_xll.ohTrigger(RecalcTrigger,Trigger3M)),NA())</f>
        <v>1.4096462859232162E-2</v>
      </c>
      <c r="P1616" s="44">
        <f>IFERROR(_xll.qlIndexFixing(ONIndex6M,I1616,TRUE,_xll.ohTrigger(RecalcTrigger,Trigger6M)),NA())</f>
        <v>1.4092452643552633E-2</v>
      </c>
      <c r="Q1616" s="145">
        <f>IFERROR(_xll.qlIndexFixing(ONIndex1Y,I1616,TRUE,_xll.ohTrigger(RecalcTrigger,Trigger1Y)),NA())</f>
        <v>1.433218870431574E-2</v>
      </c>
    </row>
    <row r="1617" spans="2:17" x14ac:dyDescent="0.2">
      <c r="B1617" s="39" t="s">
        <v>42</v>
      </c>
      <c r="D1617" s="42">
        <f>_xll.qlCalendarAdvance(Calendar,$D1616,B1617,"f",FALSE)</f>
        <v>51159</v>
      </c>
      <c r="E1617" s="139">
        <f>_xll.qlInterestRateIndexValueDate(IndexON,D1617)</f>
        <v>51159</v>
      </c>
      <c r="F1617" s="155">
        <f>IFERROR(_xll.qlIndexFixing(IndexON,D1617,TRUE,_xll.ohTrigger(RecalcTrigger,TriggerON)),NA())</f>
        <v>1.3920329361365447E-2</v>
      </c>
      <c r="H1617" s="42">
        <f>_xll.qlCalendarAdvance(Calendar,$H1616,B1617,"f",FALSE)</f>
        <v>51159</v>
      </c>
      <c r="I1617" s="139">
        <f>_xll.qlInterestRateIndexValueDate(Index1M,$H1617)</f>
        <v>51161</v>
      </c>
      <c r="J1617" s="144">
        <f>IFERROR(_xll.qlIndexFixing(Index1M,$H1617,TRUE,_xll.ohTrigger(RecalcTrigger,Trigger1M)),NA())</f>
        <v>1.3817272689017057E-2</v>
      </c>
      <c r="K1617" s="44">
        <f>IFERROR(_xll.qlIndexFixing(Index3M,H1617,TRUE,_xll.ohTrigger(RecalcTrigger,Trigger3M)),NA())</f>
        <v>1.4076291204171141E-2</v>
      </c>
      <c r="L1617" s="44">
        <f>IFERROR(_xll.qlIndexFixing(Index6M,$H1617,TRUE,_xll.ohTrigger(RecalcTrigger,Trigger6M)),NA())</f>
        <v>1.4059515206936249E-2</v>
      </c>
      <c r="M1617" s="145">
        <f>IFERROR(_xll.qlIndexFixing(Index1Y,$H1617,TRUE,_xll.ohTrigger(RecalcTrigger,Trigger1Y)),NA())</f>
        <v>1.4268577598372427E-2</v>
      </c>
      <c r="N1617" s="144">
        <f>IFERROR(_xll.qlIndexFixing(ONIndex1M,I1617,TRUE,_xll.ohTrigger(RecalcTrigger,Trigger1M)),NA())</f>
        <v>1.3819303219113621E-2</v>
      </c>
      <c r="O1617" s="44">
        <f>IFERROR(_xll.qlIndexFixing(ONIndex3M,I1617,TRUE,_xll.ohTrigger(RecalcTrigger,Trigger3M)),NA())</f>
        <v>1.408978607754463E-2</v>
      </c>
      <c r="P1617" s="44">
        <f>IFERROR(_xll.qlIndexFixing(ONIndex6M,I1617,TRUE,_xll.ohTrigger(RecalcTrigger,Trigger6M)),NA())</f>
        <v>1.4085982017357779E-2</v>
      </c>
      <c r="Q1617" s="145">
        <f>IFERROR(_xll.qlIndexFixing(ONIndex1Y,I1617,TRUE,_xll.ohTrigger(RecalcTrigger,Trigger1Y)),NA())</f>
        <v>1.4325342408865183E-2</v>
      </c>
    </row>
    <row r="1618" spans="2:17" x14ac:dyDescent="0.2">
      <c r="B1618" s="39" t="s">
        <v>42</v>
      </c>
      <c r="D1618" s="42">
        <f>_xll.qlCalendarAdvance(Calendar,$D1617,B1618,"f",FALSE)</f>
        <v>51166</v>
      </c>
      <c r="E1618" s="139">
        <f>_xll.qlInterestRateIndexValueDate(IndexON,D1618)</f>
        <v>51166</v>
      </c>
      <c r="F1618" s="155">
        <f>IFERROR(_xll.qlIndexFixing(IndexON,D1618,TRUE,_xll.ohTrigger(RecalcTrigger,TriggerON)),NA())</f>
        <v>1.3913411486532468E-2</v>
      </c>
      <c r="H1618" s="42">
        <f>_xll.qlCalendarAdvance(Calendar,$H1617,B1618,"f",FALSE)</f>
        <v>51166</v>
      </c>
      <c r="I1618" s="139">
        <f>_xll.qlInterestRateIndexValueDate(Index1M,$H1618)</f>
        <v>51168</v>
      </c>
      <c r="J1618" s="144">
        <f>IFERROR(_xll.qlIndexFixing(Index1M,$H1618,TRUE,_xll.ohTrigger(RecalcTrigger,Trigger1M)),NA())</f>
        <v>1.3811585269851864E-2</v>
      </c>
      <c r="K1618" s="44">
        <f>IFERROR(_xll.qlIndexFixing(Index3M,H1618,TRUE,_xll.ohTrigger(RecalcTrigger,Trigger3M)),NA())</f>
        <v>1.4070002630547584E-2</v>
      </c>
      <c r="L1618" s="44">
        <f>IFERROR(_xll.qlIndexFixing(Index6M,$H1618,TRUE,_xll.ohTrigger(RecalcTrigger,Trigger6M)),NA())</f>
        <v>1.4053494896847997E-2</v>
      </c>
      <c r="M1618" s="145">
        <f>IFERROR(_xll.qlIndexFixing(Index1Y,$H1618,TRUE,_xll.ohTrigger(RecalcTrigger,Trigger1Y)),NA())</f>
        <v>1.4262601528261701E-2</v>
      </c>
      <c r="N1618" s="144">
        <f>IFERROR(_xll.qlIndexFixing(ONIndex1M,I1618,TRUE,_xll.ohTrigger(RecalcTrigger,Trigger1M)),NA())</f>
        <v>1.3813040698531509E-2</v>
      </c>
      <c r="O1618" s="44">
        <f>IFERROR(_xll.qlIndexFixing(ONIndex3M,I1618,TRUE,_xll.ohTrigger(RecalcTrigger,Trigger3M)),NA())</f>
        <v>1.4083142052374598E-2</v>
      </c>
      <c r="P1618" s="44">
        <f>IFERROR(_xll.qlIndexFixing(ONIndex6M,I1618,TRUE,_xll.ohTrigger(RecalcTrigger,Trigger6M)),NA())</f>
        <v>1.4079546693164247E-2</v>
      </c>
      <c r="Q1618" s="145">
        <f>IFERROR(_xll.qlIndexFixing(ONIndex1Y,I1618,TRUE,_xll.ohTrigger(RecalcTrigger,Trigger1Y)),NA())</f>
        <v>1.4318528910299833E-2</v>
      </c>
    </row>
    <row r="1619" spans="2:17" x14ac:dyDescent="0.2">
      <c r="B1619" s="39" t="s">
        <v>42</v>
      </c>
      <c r="D1619" s="42">
        <f>_xll.qlCalendarAdvance(Calendar,$D1618,B1619,"f",FALSE)</f>
        <v>51173</v>
      </c>
      <c r="E1619" s="139">
        <f>_xll.qlInterestRateIndexValueDate(IndexON,D1619)</f>
        <v>51173</v>
      </c>
      <c r="F1619" s="155">
        <f>IFERROR(_xll.qlIndexFixing(IndexON,D1619,TRUE,_xll.ohTrigger(RecalcTrigger,TriggerON)),NA())</f>
        <v>1.3906525437521466E-2</v>
      </c>
      <c r="H1619" s="42">
        <f>_xll.qlCalendarAdvance(Calendar,$H1618,B1619,"f",FALSE)</f>
        <v>51173</v>
      </c>
      <c r="I1619" s="139">
        <f>_xll.qlInterestRateIndexValueDate(Index1M,$H1619)</f>
        <v>51175</v>
      </c>
      <c r="J1619" s="144">
        <f>IFERROR(_xll.qlIndexFixing(Index1M,$H1619,TRUE,_xll.ohTrigger(RecalcTrigger,Trigger1M)),NA())</f>
        <v>1.3805393675604901E-2</v>
      </c>
      <c r="K1619" s="44">
        <f>IFERROR(_xll.qlIndexFixing(Index3M,H1619,TRUE,_xll.ohTrigger(RecalcTrigger,Trigger3M)),NA())</f>
        <v>1.4063564930877348E-2</v>
      </c>
      <c r="L1619" s="44">
        <f>IFERROR(_xll.qlIndexFixing(Index6M,$H1619,TRUE,_xll.ohTrigger(RecalcTrigger,Trigger6M)),NA())</f>
        <v>1.4047512711844371E-2</v>
      </c>
      <c r="M1619" s="145">
        <f>IFERROR(_xll.qlIndexFixing(Index1Y,$H1619,TRUE,_xll.ohTrigger(RecalcTrigger,Trigger1Y)),NA())</f>
        <v>1.4256663625284343E-2</v>
      </c>
      <c r="N1619" s="144">
        <f>IFERROR(_xll.qlIndexFixing(ONIndex1M,I1619,TRUE,_xll.ohTrigger(RecalcTrigger,Trigger1M)),NA())</f>
        <v>1.3806809926553143E-2</v>
      </c>
      <c r="O1619" s="44">
        <f>IFERROR(_xll.qlIndexFixing(ONIndex3M,I1619,TRUE,_xll.ohTrigger(RecalcTrigger,Trigger3M)),NA())</f>
        <v>1.4076530974529433E-2</v>
      </c>
      <c r="P1619" s="44">
        <f>IFERROR(_xll.qlIndexFixing(ONIndex6M,I1619,TRUE,_xll.ohTrigger(RecalcTrigger,Trigger6M)),NA())</f>
        <v>1.4073146860740238E-2</v>
      </c>
      <c r="Q1619" s="145">
        <f>IFERROR(_xll.qlIndexFixing(ONIndex1Y,I1619,TRUE,_xll.ohTrigger(RecalcTrigger,Trigger1Y)),NA())</f>
        <v>1.4311748388156076E-2</v>
      </c>
    </row>
    <row r="1620" spans="2:17" x14ac:dyDescent="0.2">
      <c r="B1620" s="39" t="s">
        <v>42</v>
      </c>
      <c r="D1620" s="42">
        <f>_xll.qlCalendarAdvance(Calendar,$D1619,B1620,"f",FALSE)</f>
        <v>51180</v>
      </c>
      <c r="E1620" s="139">
        <f>_xll.qlInterestRateIndexValueDate(IndexON,D1620)</f>
        <v>51180</v>
      </c>
      <c r="F1620" s="155">
        <f>IFERROR(_xll.qlIndexFixing(IndexON,D1620,TRUE,_xll.ohTrigger(RecalcTrigger,TriggerON)),NA())</f>
        <v>1.3899671409616232E-2</v>
      </c>
      <c r="H1620" s="42">
        <f>_xll.qlCalendarAdvance(Calendar,$H1619,B1620,"f",FALSE)</f>
        <v>51180</v>
      </c>
      <c r="I1620" s="139">
        <f>_xll.qlInterestRateIndexValueDate(Index1M,$H1620)</f>
        <v>51182</v>
      </c>
      <c r="J1620" s="144">
        <f>IFERROR(_xll.qlIndexFixing(Index1M,$H1620,TRUE,_xll.ohTrigger(RecalcTrigger,Trigger1M)),NA())</f>
        <v>1.3799234328812301E-2</v>
      </c>
      <c r="K1620" s="44">
        <f>IFERROR(_xll.qlIndexFixing(Index3M,H1620,TRUE,_xll.ohTrigger(RecalcTrigger,Trigger3M)),NA())</f>
        <v>1.4057161603619583E-2</v>
      </c>
      <c r="L1620" s="44">
        <f>IFERROR(_xll.qlIndexFixing(Index6M,$H1620,TRUE,_xll.ohTrigger(RecalcTrigger,Trigger6M)),NA())</f>
        <v>1.4041568842928632E-2</v>
      </c>
      <c r="M1620" s="145">
        <f>IFERROR(_xll.qlIndexFixing(Index1Y,$H1620,TRUE,_xll.ohTrigger(RecalcTrigger,Trigger1Y)),NA())</f>
        <v>1.4250764071087005E-2</v>
      </c>
      <c r="N1620" s="144">
        <f>IFERROR(_xll.qlIndexFixing(ONIndex1M,I1620,TRUE,_xll.ohTrigger(RecalcTrigger,Trigger1M)),NA())</f>
        <v>1.3800611092946724E-2</v>
      </c>
      <c r="O1620" s="44">
        <f>IFERROR(_xll.qlIndexFixing(ONIndex3M,I1620,TRUE,_xll.ohTrigger(RecalcTrigger,Trigger3M)),NA())</f>
        <v>1.4069953035136251E-2</v>
      </c>
      <c r="P1620" s="44">
        <f>IFERROR(_xll.qlIndexFixing(ONIndex6M,I1620,TRUE,_xll.ohTrigger(RecalcTrigger,Trigger6M)),NA())</f>
        <v>1.4066782710093761E-2</v>
      </c>
      <c r="Q1620" s="145">
        <f>IFERROR(_xll.qlIndexFixing(ONIndex1Y,I1620,TRUE,_xll.ohTrigger(RecalcTrigger,Trigger1Y)),NA())</f>
        <v>1.4305001022290043E-2</v>
      </c>
    </row>
    <row r="1621" spans="2:17" x14ac:dyDescent="0.2">
      <c r="B1621" s="39" t="s">
        <v>42</v>
      </c>
      <c r="D1621" s="42">
        <f>_xll.qlCalendarAdvance(Calendar,$D1620,B1621,"f",FALSE)</f>
        <v>51187</v>
      </c>
      <c r="E1621" s="139">
        <f>_xll.qlInterestRateIndexValueDate(IndexON,D1621)</f>
        <v>51187</v>
      </c>
      <c r="F1621" s="155">
        <f>IFERROR(_xll.qlIndexFixing(IndexON,D1621,TRUE,_xll.ohTrigger(RecalcTrigger,TriggerON)),NA())</f>
        <v>1.3892849598340362E-2</v>
      </c>
      <c r="H1621" s="42">
        <f>_xll.qlCalendarAdvance(Calendar,$H1620,B1621,"f",FALSE)</f>
        <v>51187</v>
      </c>
      <c r="I1621" s="139">
        <f>_xll.qlInterestRateIndexValueDate(Index1M,$H1621)</f>
        <v>51189</v>
      </c>
      <c r="J1621" s="144">
        <f>IFERROR(_xll.qlIndexFixing(Index1M,$H1621,TRUE,_xll.ohTrigger(RecalcTrigger,Trigger1M)),NA())</f>
        <v>1.3793107419611624E-2</v>
      </c>
      <c r="K1621" s="44">
        <f>IFERROR(_xll.qlIndexFixing(Index3M,H1621,TRUE,_xll.ohTrigger(RecalcTrigger,Trigger3M)),NA())</f>
        <v>1.4050792840232695E-2</v>
      </c>
      <c r="L1621" s="44">
        <f>IFERROR(_xll.qlIndexFixing(Index6M,$H1621,TRUE,_xll.ohTrigger(RecalcTrigger,Trigger6M)),NA())</f>
        <v>1.4035663481104911E-2</v>
      </c>
      <c r="M1621" s="145">
        <f>IFERROR(_xll.qlIndexFixing(Index1Y,$H1621,TRUE,_xll.ohTrigger(RecalcTrigger,Trigger1Y)),NA())</f>
        <v>1.4244903047316125E-2</v>
      </c>
      <c r="N1621" s="144">
        <f>IFERROR(_xll.qlIndexFixing(ONIndex1M,I1621,TRUE,_xll.ohTrigger(RecalcTrigger,Trigger1M)),NA())</f>
        <v>1.3794444387800198E-2</v>
      </c>
      <c r="O1621" s="44">
        <f>IFERROR(_xll.qlIndexFixing(ONIndex3M,I1621,TRUE,_xll.ohTrigger(RecalcTrigger,Trigger3M)),NA())</f>
        <v>1.4063408425082358E-2</v>
      </c>
      <c r="P1621" s="44">
        <f>IFERROR(_xll.qlIndexFixing(ONIndex6M,I1621,TRUE,_xll.ohTrigger(RecalcTrigger,Trigger6M)),NA())</f>
        <v>1.4060454431312763E-2</v>
      </c>
      <c r="Q1621" s="145">
        <f>IFERROR(_xll.qlIndexFixing(ONIndex1Y,I1621,TRUE,_xll.ohTrigger(RecalcTrigger,Trigger1Y)),NA())</f>
        <v>1.4298286992318054E-2</v>
      </c>
    </row>
    <row r="1622" spans="2:17" x14ac:dyDescent="0.2">
      <c r="B1622" s="39" t="s">
        <v>42</v>
      </c>
      <c r="D1622" s="42">
        <f>_xll.qlCalendarAdvance(Calendar,$D1621,B1622,"f",FALSE)</f>
        <v>51194</v>
      </c>
      <c r="E1622" s="139">
        <f>_xll.qlInterestRateIndexValueDate(IndexON,D1622)</f>
        <v>51194</v>
      </c>
      <c r="F1622" s="155">
        <f>IFERROR(_xll.qlIndexFixing(IndexON,D1622,TRUE,_xll.ohTrigger(RecalcTrigger,TriggerON)),NA())</f>
        <v>1.3886060199377326E-2</v>
      </c>
      <c r="H1622" s="42">
        <f>_xll.qlCalendarAdvance(Calendar,$H1621,B1622,"f",FALSE)</f>
        <v>51194</v>
      </c>
      <c r="I1622" s="139">
        <f>_xll.qlInterestRateIndexValueDate(Index1M,$H1622)</f>
        <v>51196</v>
      </c>
      <c r="J1622" s="144">
        <f>IFERROR(_xll.qlIndexFixing(Index1M,$H1622,TRUE,_xll.ohTrigger(RecalcTrigger,Trigger1M)),NA())</f>
        <v>1.3786340274092817E-2</v>
      </c>
      <c r="K1622" s="44">
        <f>IFERROR(_xll.qlIndexFixing(Index3M,H1622,TRUE,_xll.ohTrigger(RecalcTrigger,Trigger3M)),NA())</f>
        <v>1.4044114856979208E-2</v>
      </c>
      <c r="L1622" s="44">
        <f>IFERROR(_xll.qlIndexFixing(Index6M,$H1622,TRUE,_xll.ohTrigger(RecalcTrigger,Trigger6M)),NA())</f>
        <v>1.4029267244122162E-2</v>
      </c>
      <c r="M1622" s="145">
        <f>IFERROR(_xll.qlIndexFixing(Index1Y,$H1622,TRUE,_xll.ohTrigger(RecalcTrigger,Trigger1Y)),NA())</f>
        <v>1.4239411681612673E-2</v>
      </c>
      <c r="N1622" s="144">
        <f>IFERROR(_xll.qlIndexFixing(ONIndex1M,I1622,TRUE,_xll.ohTrigger(RecalcTrigger,Trigger1M)),NA())</f>
        <v>1.3788310001201509E-2</v>
      </c>
      <c r="O1622" s="44">
        <f>IFERROR(_xll.qlIndexFixing(ONIndex3M,I1622,TRUE,_xll.ohTrigger(RecalcTrigger,Trigger3M)),NA())</f>
        <v>1.4056897335255059E-2</v>
      </c>
      <c r="P1622" s="44">
        <f>IFERROR(_xll.qlIndexFixing(ONIndex6M,I1622,TRUE,_xll.ohTrigger(RecalcTrigger,Trigger6M)),NA())</f>
        <v>1.4054162214485189E-2</v>
      </c>
      <c r="Q1622" s="145">
        <f>IFERROR(_xll.qlIndexFixing(ONIndex1Y,I1622,TRUE,_xll.ohTrigger(RecalcTrigger,Trigger1Y)),NA())</f>
        <v>1.4291606478016305E-2</v>
      </c>
    </row>
    <row r="1623" spans="2:17" x14ac:dyDescent="0.2">
      <c r="B1623" s="39" t="s">
        <v>42</v>
      </c>
      <c r="D1623" s="42">
        <f>_xll.qlCalendarAdvance(Calendar,$D1622,B1623,"f",FALSE)</f>
        <v>51201</v>
      </c>
      <c r="E1623" s="139">
        <f>_xll.qlInterestRateIndexValueDate(IndexON,D1623)</f>
        <v>51201</v>
      </c>
      <c r="F1623" s="155">
        <f>IFERROR(_xll.qlIndexFixing(IndexON,D1623,TRUE,_xll.ohTrigger(RecalcTrigger,TriggerON)),NA())</f>
        <v>1.3879303407930976E-2</v>
      </c>
      <c r="H1623" s="42">
        <f>_xll.qlCalendarAdvance(Calendar,$H1622,B1623,"f",FALSE)</f>
        <v>51201</v>
      </c>
      <c r="I1623" s="139">
        <f>_xll.qlInterestRateIndexValueDate(Index1M,$H1623)</f>
        <v>51203</v>
      </c>
      <c r="J1623" s="144">
        <f>IFERROR(_xll.qlIndexFixing(Index1M,$H1623,TRUE,_xll.ohTrigger(RecalcTrigger,Trigger1M)),NA())</f>
        <v>1.3780453120310621E-2</v>
      </c>
      <c r="K1623" s="44">
        <f>IFERROR(_xll.qlIndexFixing(Index3M,H1623,TRUE,_xll.ohTrigger(RecalcTrigger,Trigger3M)),NA())</f>
        <v>1.4037820372920012E-2</v>
      </c>
      <c r="L1623" s="44">
        <f>IFERROR(_xll.qlIndexFixing(Index6M,$H1623,TRUE,_xll.ohTrigger(RecalcTrigger,Trigger6M)),NA())</f>
        <v>1.4023449951830413E-2</v>
      </c>
      <c r="M1623" s="145">
        <f>IFERROR(_xll.qlIndexFixing(Index1Y,$H1623,TRUE,_xll.ohTrigger(RecalcTrigger,Trigger1Y)),NA())</f>
        <v>1.4233620255673747E-2</v>
      </c>
      <c r="N1623" s="144">
        <f>IFERROR(_xll.qlIndexFixing(ONIndex1M,I1623,TRUE,_xll.ohTrigger(RecalcTrigger,Trigger1M)),NA())</f>
        <v>1.3782208123078732E-2</v>
      </c>
      <c r="O1623" s="44">
        <f>IFERROR(_xll.qlIndexFixing(ONIndex3M,I1623,TRUE,_xll.ohTrigger(RecalcTrigger,Trigger3M)),NA())</f>
        <v>1.4050419956701532E-2</v>
      </c>
      <c r="P1623" s="44">
        <f>IFERROR(_xll.qlIndexFixing(ONIndex6M,I1623,TRUE,_xll.ohTrigger(RecalcTrigger,Trigger6M)),NA())</f>
        <v>1.4047906249459174E-2</v>
      </c>
      <c r="Q1623" s="145">
        <f>IFERROR(_xll.qlIndexFixing(ONIndex1Y,I1623,TRUE,_xll.ohTrigger(RecalcTrigger,Trigger1Y)),NA())</f>
        <v>1.428495965916099E-2</v>
      </c>
    </row>
    <row r="1624" spans="2:17" x14ac:dyDescent="0.2">
      <c r="B1624" s="39" t="s">
        <v>42</v>
      </c>
      <c r="D1624" s="42">
        <f>_xll.qlCalendarAdvance(Calendar,$D1623,B1624,"f",FALSE)</f>
        <v>51208</v>
      </c>
      <c r="E1624" s="139">
        <f>_xll.qlInterestRateIndexValueDate(IndexON,D1624)</f>
        <v>51208</v>
      </c>
      <c r="F1624" s="155">
        <f>IFERROR(_xll.qlIndexFixing(IndexON,D1624,TRUE,_xll.ohTrigger(RecalcTrigger,TriggerON)),NA())</f>
        <v>1.3872579419524911E-2</v>
      </c>
      <c r="H1624" s="42">
        <f>_xll.qlCalendarAdvance(Calendar,$H1623,B1624,"f",FALSE)</f>
        <v>51208</v>
      </c>
      <c r="I1624" s="139">
        <f>_xll.qlInterestRateIndexValueDate(Index1M,$H1624)</f>
        <v>51210</v>
      </c>
      <c r="J1624" s="144">
        <f>IFERROR(_xll.qlIndexFixing(Index1M,$H1624,TRUE,_xll.ohTrigger(RecalcTrigger,Trigger1M)),NA())</f>
        <v>1.3774431101257201E-2</v>
      </c>
      <c r="K1624" s="44">
        <f>IFERROR(_xll.qlIndexFixing(Index3M,H1624,TRUE,_xll.ohTrigger(RecalcTrigger,Trigger3M)),NA())</f>
        <v>1.4031561057408892E-2</v>
      </c>
      <c r="L1624" s="44">
        <f>IFERROR(_xll.qlIndexFixing(Index6M,$H1624,TRUE,_xll.ohTrigger(RecalcTrigger,Trigger6M)),NA())</f>
        <v>1.4017671800658689E-2</v>
      </c>
      <c r="M1624" s="145">
        <f>IFERROR(_xll.qlIndexFixing(Index1Y,$H1624,TRUE,_xll.ohTrigger(RecalcTrigger,Trigger1Y)),NA())</f>
        <v>1.4227867861309286E-2</v>
      </c>
      <c r="N1624" s="144">
        <f>IFERROR(_xll.qlIndexFixing(ONIndex1M,I1624,TRUE,_xll.ohTrigger(RecalcTrigger,Trigger1M)),NA())</f>
        <v>1.3776138943359939E-2</v>
      </c>
      <c r="O1624" s="44">
        <f>IFERROR(_xll.qlIndexFixing(ONIndex3M,I1624,TRUE,_xll.ohTrigger(RecalcTrigger,Trigger3M)),NA())</f>
        <v>1.404397648038902E-2</v>
      </c>
      <c r="P1624" s="44">
        <f>IFERROR(_xll.qlIndexFixing(ONIndex6M,I1624,TRUE,_xll.ohTrigger(RecalcTrigger,Trigger6M)),NA())</f>
        <v>1.404168672624273E-2</v>
      </c>
      <c r="Q1624" s="145">
        <f>IFERROR(_xll.qlIndexFixing(ONIndex1Y,I1624,TRUE,_xll.ohTrigger(RecalcTrigger,Trigger1Y)),NA())</f>
        <v>1.4278346715288492E-2</v>
      </c>
    </row>
    <row r="1625" spans="2:17" x14ac:dyDescent="0.2">
      <c r="B1625" s="39" t="s">
        <v>42</v>
      </c>
      <c r="D1625" s="42">
        <f>_xll.qlCalendarAdvance(Calendar,$D1624,B1625,"f",FALSE)</f>
        <v>51215</v>
      </c>
      <c r="E1625" s="139">
        <f>_xll.qlInterestRateIndexValueDate(IndexON,D1625)</f>
        <v>51215</v>
      </c>
      <c r="F1625" s="155">
        <f>IFERROR(_xll.qlIndexFixing(IndexON,D1625,TRUE,_xll.ohTrigger(RecalcTrigger,TriggerON)),NA())</f>
        <v>1.3865888429842599E-2</v>
      </c>
      <c r="H1625" s="42">
        <f>_xll.qlCalendarAdvance(Calendar,$H1624,B1625,"f",FALSE)</f>
        <v>51215</v>
      </c>
      <c r="I1625" s="139">
        <f>_xll.qlInterestRateIndexValueDate(Index1M,$H1625)</f>
        <v>51217</v>
      </c>
      <c r="J1625" s="144">
        <f>IFERROR(_xll.qlIndexFixing(Index1M,$H1625,TRUE,_xll.ohTrigger(RecalcTrigger,Trigger1M)),NA())</f>
        <v>1.3768442325212127E-2</v>
      </c>
      <c r="K1625" s="44">
        <f>IFERROR(_xll.qlIndexFixing(Index3M,H1625,TRUE,_xll.ohTrigger(RecalcTrigger,Trigger3M)),NA())</f>
        <v>1.4025337101913556E-2</v>
      </c>
      <c r="L1625" s="44">
        <f>IFERROR(_xll.qlIndexFixing(Index6M,$H1625,TRUE,_xll.ohTrigger(RecalcTrigger,Trigger6M)),NA())</f>
        <v>1.4011932981632676E-2</v>
      </c>
      <c r="M1625" s="145">
        <f>IFERROR(_xll.qlIndexFixing(Index1Y,$H1625,TRUE,_xll.ohTrigger(RecalcTrigger,Trigger1Y)),NA())</f>
        <v>1.4222154680150877E-2</v>
      </c>
      <c r="N1625" s="144">
        <f>IFERROR(_xll.qlIndexFixing(ONIndex1M,I1625,TRUE,_xll.ohTrigger(RecalcTrigger,Trigger1M)),NA())</f>
        <v>1.377010265205314E-2</v>
      </c>
      <c r="O1625" s="44">
        <f>IFERROR(_xll.qlIndexFixing(ONIndex3M,I1625,TRUE,_xll.ohTrigger(RecalcTrigger,Trigger3M)),NA())</f>
        <v>1.4037567097284764E-2</v>
      </c>
      <c r="P1625" s="44">
        <f>IFERROR(_xll.qlIndexFixing(ONIndex6M,I1625,TRUE,_xll.ohTrigger(RecalcTrigger,Trigger6M)),NA())</f>
        <v>1.4035503834923801E-2</v>
      </c>
      <c r="Q1625" s="145">
        <f>IFERROR(_xll.qlIndexFixing(ONIndex1Y,I1625,TRUE,_xll.ohTrigger(RecalcTrigger,Trigger1Y)),NA())</f>
        <v>1.427176782633488E-2</v>
      </c>
    </row>
    <row r="1626" spans="2:17" x14ac:dyDescent="0.2">
      <c r="B1626" s="39" t="s">
        <v>42</v>
      </c>
      <c r="D1626" s="42">
        <f>_xll.qlCalendarAdvance(Calendar,$D1625,B1626,"f",FALSE)</f>
        <v>51222</v>
      </c>
      <c r="E1626" s="139">
        <f>_xll.qlInterestRateIndexValueDate(IndexON,D1626)</f>
        <v>51222</v>
      </c>
      <c r="F1626" s="155">
        <f>IFERROR(_xll.qlIndexFixing(IndexON,D1626,TRUE,_xll.ohTrigger(RecalcTrigger,TriggerON)),NA())</f>
        <v>1.385923063416783E-2</v>
      </c>
      <c r="H1626" s="42">
        <f>_xll.qlCalendarAdvance(Calendar,$H1625,B1626,"f",FALSE)</f>
        <v>51222</v>
      </c>
      <c r="I1626" s="139">
        <f>_xll.qlInterestRateIndexValueDate(Index1M,$H1626)</f>
        <v>51224</v>
      </c>
      <c r="J1626" s="144">
        <f>IFERROR(_xll.qlIndexFixing(Index1M,$H1626,TRUE,_xll.ohTrigger(RecalcTrigger,Trigger1M)),NA())</f>
        <v>1.3762486982323296E-2</v>
      </c>
      <c r="K1626" s="44">
        <f>IFERROR(_xll.qlIndexFixing(Index3M,H1626,TRUE,_xll.ohTrigger(RecalcTrigger,Trigger3M)),NA())</f>
        <v>1.4019148697900847E-2</v>
      </c>
      <c r="L1626" s="44">
        <f>IFERROR(_xll.qlIndexFixing(Index6M,$H1626,TRUE,_xll.ohTrigger(RecalcTrigger,Trigger6M)),NA())</f>
        <v>1.4006598761648566E-2</v>
      </c>
      <c r="M1626" s="145">
        <f>IFERROR(_xll.qlIndexFixing(Index1Y,$H1626,TRUE,_xll.ohTrigger(RecalcTrigger,Trigger1Y)),NA())</f>
        <v>1.4216480893830983E-2</v>
      </c>
      <c r="N1626" s="144">
        <f>IFERROR(_xll.qlIndexFixing(ONIndex1M,I1626,TRUE,_xll.ohTrigger(RecalcTrigger,Trigger1M)),NA())</f>
        <v>1.3762390337586083E-2</v>
      </c>
      <c r="O1626" s="44">
        <f>IFERROR(_xll.qlIndexFixing(ONIndex3M,I1626,TRUE,_xll.ohTrigger(RecalcTrigger,Trigger3M)),NA())</f>
        <v>1.4029376865112297E-2</v>
      </c>
      <c r="P1626" s="44">
        <f>IFERROR(_xll.qlIndexFixing(ONIndex6M,I1626,TRUE,_xll.ohTrigger(RecalcTrigger,Trigger6M)),NA())</f>
        <v>1.4027608535389646E-2</v>
      </c>
      <c r="Q1626" s="145">
        <f>IFERROR(_xll.qlIndexFixing(ONIndex1Y,I1626,TRUE,_xll.ohTrigger(RecalcTrigger,Trigger1Y)),NA())</f>
        <v>1.4263359583752688E-2</v>
      </c>
    </row>
    <row r="1627" spans="2:17" x14ac:dyDescent="0.2">
      <c r="B1627" s="39" t="s">
        <v>42</v>
      </c>
      <c r="D1627" s="42">
        <f>_xll.qlCalendarAdvance(Calendar,$D1626,B1627,"f",FALSE)</f>
        <v>51229</v>
      </c>
      <c r="E1627" s="139">
        <f>_xll.qlInterestRateIndexValueDate(IndexON,D1627)</f>
        <v>51229</v>
      </c>
      <c r="F1627" s="155">
        <f>IFERROR(_xll.qlIndexFixing(IndexON,D1627,TRUE,_xll.ohTrigger(RecalcTrigger,TriggerON)),NA())</f>
        <v>1.3852606228184072E-2</v>
      </c>
      <c r="H1627" s="42">
        <f>_xll.qlCalendarAdvance(Calendar,$H1626,B1627,"f",FALSE)</f>
        <v>51229</v>
      </c>
      <c r="I1627" s="139">
        <f>_xll.qlInterestRateIndexValueDate(Index1M,$H1627)</f>
        <v>51231</v>
      </c>
      <c r="J1627" s="144">
        <f>IFERROR(_xll.qlIndexFixing(Index1M,$H1627,TRUE,_xll.ohTrigger(RecalcTrigger,Trigger1M)),NA())</f>
        <v>1.3756565262758591E-2</v>
      </c>
      <c r="K1627" s="44">
        <f>IFERROR(_xll.qlIndexFixing(Index3M,H1627,TRUE,_xll.ohTrigger(RecalcTrigger,Trigger3M)),NA())</f>
        <v>1.401315631880925E-2</v>
      </c>
      <c r="L1627" s="44">
        <f>IFERROR(_xll.qlIndexFixing(Index6M,$H1627,TRUE,_xll.ohTrigger(RecalcTrigger,Trigger6M)),NA())</f>
        <v>1.4000931132784417E-2</v>
      </c>
      <c r="M1627" s="145">
        <f>IFERROR(_xll.qlIndexFixing(Index1Y,$H1627,TRUE,_xll.ohTrigger(RecalcTrigger,Trigger1Y)),NA())</f>
        <v>1.4210846683982285E-2</v>
      </c>
      <c r="N1627" s="144">
        <f>IFERROR(_xll.qlIndexFixing(ONIndex1M,I1627,TRUE,_xll.ohTrigger(RecalcTrigger,Trigger1M)),NA())</f>
        <v>1.3758129494627624E-2</v>
      </c>
      <c r="O1627" s="44">
        <f>IFERROR(_xll.qlIndexFixing(ONIndex3M,I1627,TRUE,_xll.ohTrigger(RecalcTrigger,Trigger3M)),NA())</f>
        <v>1.4024851374170311E-2</v>
      </c>
      <c r="P1627" s="44">
        <f>IFERROR(_xll.qlIndexFixing(ONIndex6M,I1627,TRUE,_xll.ohTrigger(RecalcTrigger,Trigger6M)),NA())</f>
        <v>1.4023248707930591E-2</v>
      </c>
      <c r="Q1627" s="145">
        <f>IFERROR(_xll.qlIndexFixing(ONIndex1Y,I1627,TRUE,_xll.ohTrigger(RecalcTrigger,Trigger1Y)),NA())</f>
        <v>1.4258712931649598E-2</v>
      </c>
    </row>
    <row r="1628" spans="2:17" x14ac:dyDescent="0.2">
      <c r="B1628" s="39" t="s">
        <v>42</v>
      </c>
      <c r="D1628" s="42">
        <f>_xll.qlCalendarAdvance(Calendar,$D1627,B1628,"f",FALSE)</f>
        <v>51236</v>
      </c>
      <c r="E1628" s="139">
        <f>_xll.qlInterestRateIndexValueDate(IndexON,D1628)</f>
        <v>51236</v>
      </c>
      <c r="F1628" s="155">
        <f>IFERROR(_xll.qlIndexFixing(IndexON,D1628,TRUE,_xll.ohTrigger(RecalcTrigger,TriggerON)),NA())</f>
        <v>1.3846015407015244E-2</v>
      </c>
      <c r="H1628" s="42">
        <f>_xll.qlCalendarAdvance(Calendar,$H1627,B1628,"f",FALSE)</f>
        <v>51236</v>
      </c>
      <c r="I1628" s="139">
        <f>_xll.qlInterestRateIndexValueDate(Index1M,$H1628)</f>
        <v>51238</v>
      </c>
      <c r="J1628" s="144">
        <f>IFERROR(_xll.qlIndexFixing(Index1M,$H1628,TRUE,_xll.ohTrigger(RecalcTrigger,Trigger1M)),NA())</f>
        <v>1.3750677356660912E-2</v>
      </c>
      <c r="K1628" s="44">
        <f>IFERROR(_xll.qlIndexFixing(Index3M,H1628,TRUE,_xll.ohTrigger(RecalcTrigger,Trigger3M)),NA())</f>
        <v>1.4007037226977333E-2</v>
      </c>
      <c r="L1628" s="44">
        <f>IFERROR(_xll.qlIndexFixing(Index6M,$H1628,TRUE,_xll.ohTrigger(RecalcTrigger,Trigger6M)),NA())</f>
        <v>1.3995303363310372E-2</v>
      </c>
      <c r="M1628" s="145">
        <f>IFERROR(_xll.qlIndexFixing(Index1Y,$H1628,TRUE,_xll.ohTrigger(RecalcTrigger,Trigger1Y)),NA())</f>
        <v>1.4205252232238121E-2</v>
      </c>
      <c r="N1628" s="144">
        <f>IFERROR(_xll.qlIndexFixing(ONIndex1M,I1628,TRUE,_xll.ohTrigger(RecalcTrigger,Trigger1M)),NA())</f>
        <v>1.3752193008365055E-2</v>
      </c>
      <c r="O1628" s="44">
        <f>IFERROR(_xll.qlIndexFixing(ONIndex3M,I1628,TRUE,_xll.ohTrigger(RecalcTrigger,Trigger3M)),NA())</f>
        <v>1.4018545416334405E-2</v>
      </c>
      <c r="P1628" s="44">
        <f>IFERROR(_xll.qlIndexFixing(ONIndex6M,I1628,TRUE,_xll.ohTrigger(RecalcTrigger,Trigger6M)),NA())</f>
        <v>1.4017176852192392E-2</v>
      </c>
      <c r="Q1628" s="145">
        <f>IFERROR(_xll.qlIndexFixing(ONIndex1Y,I1628,TRUE,_xll.ohTrigger(RecalcTrigger,Trigger1Y)),NA())</f>
        <v>1.4252237285470315E-2</v>
      </c>
    </row>
    <row r="1629" spans="2:17" x14ac:dyDescent="0.2">
      <c r="B1629" s="39" t="s">
        <v>42</v>
      </c>
      <c r="D1629" s="42">
        <f>_xll.qlCalendarAdvance(Calendar,$D1628,B1629,"f",FALSE)</f>
        <v>51243</v>
      </c>
      <c r="E1629" s="139">
        <f>_xll.qlInterestRateIndexValueDate(IndexON,D1629)</f>
        <v>51243</v>
      </c>
      <c r="F1629" s="155">
        <f>IFERROR(_xll.qlIndexFixing(IndexON,D1629,TRUE,_xll.ohTrigger(RecalcTrigger,TriggerON)),NA())</f>
        <v>1.3839458366584623E-2</v>
      </c>
      <c r="H1629" s="42">
        <f>_xll.qlCalendarAdvance(Calendar,$H1628,B1629,"f",FALSE)</f>
        <v>51243</v>
      </c>
      <c r="I1629" s="139">
        <f>_xll.qlInterestRateIndexValueDate(Index1M,$H1629)</f>
        <v>51245</v>
      </c>
      <c r="J1629" s="144">
        <f>IFERROR(_xll.qlIndexFixing(Index1M,$H1629,TRUE,_xll.ohTrigger(RecalcTrigger,Trigger1M)),NA())</f>
        <v>1.3744823454193145E-2</v>
      </c>
      <c r="K1629" s="44">
        <f>IFERROR(_xll.qlIndexFixing(Index3M,H1629,TRUE,_xll.ohTrigger(RecalcTrigger,Trigger3M)),NA())</f>
        <v>1.4000954245847538E-2</v>
      </c>
      <c r="L1629" s="44">
        <f>IFERROR(_xll.qlIndexFixing(Index6M,$H1629,TRUE,_xll.ohTrigger(RecalcTrigger,Trigger6M)),NA())</f>
        <v>1.3989715644235174E-2</v>
      </c>
      <c r="M1629" s="145">
        <f>IFERROR(_xll.qlIndexFixing(Index1Y,$H1629,TRUE,_xll.ohTrigger(RecalcTrigger,Trigger1Y)),NA())</f>
        <v>1.4199332962244982E-2</v>
      </c>
      <c r="N1629" s="144">
        <f>IFERROR(_xll.qlIndexFixing(ONIndex1M,I1629,TRUE,_xll.ohTrigger(RecalcTrigger,Trigger1M)),NA())</f>
        <v>1.3746290170546516E-2</v>
      </c>
      <c r="O1629" s="44">
        <f>IFERROR(_xll.qlIndexFixing(ONIndex3M,I1629,TRUE,_xll.ohTrigger(RecalcTrigger,Trigger3M)),NA())</f>
        <v>1.4012274315335915E-2</v>
      </c>
      <c r="P1629" s="44">
        <f>IFERROR(_xll.qlIndexFixing(ONIndex6M,I1629,TRUE,_xll.ohTrigger(RecalcTrigger,Trigger6M)),NA())</f>
        <v>1.4011142388383746E-2</v>
      </c>
      <c r="Q1629" s="145">
        <f>IFERROR(_xll.qlIndexFixing(ONIndex1Y,I1629,TRUE,_xll.ohTrigger(RecalcTrigger,Trigger1Y)),NA())</f>
        <v>1.4245796412994949E-2</v>
      </c>
    </row>
    <row r="1630" spans="2:17" x14ac:dyDescent="0.2">
      <c r="B1630" s="39" t="s">
        <v>42</v>
      </c>
      <c r="D1630" s="42">
        <f>_xll.qlCalendarAdvance(Calendar,$D1629,B1630,"f",FALSE)</f>
        <v>51250</v>
      </c>
      <c r="E1630" s="139">
        <f>_xll.qlInterestRateIndexValueDate(IndexON,D1630)</f>
        <v>51250</v>
      </c>
      <c r="F1630" s="155">
        <f>IFERROR(_xll.qlIndexFixing(IndexON,D1630,TRUE,_xll.ohTrigger(RecalcTrigger,TriggerON)),NA())</f>
        <v>1.3832935302096061E-2</v>
      </c>
      <c r="H1630" s="42">
        <f>_xll.qlCalendarAdvance(Calendar,$H1629,B1630,"f",FALSE)</f>
        <v>51250</v>
      </c>
      <c r="I1630" s="139">
        <f>_xll.qlInterestRateIndexValueDate(Index1M,$H1630)</f>
        <v>51252</v>
      </c>
      <c r="J1630" s="144">
        <f>IFERROR(_xll.qlIndexFixing(Index1M,$H1630,TRUE,_xll.ohTrigger(RecalcTrigger,Trigger1M)),NA())</f>
        <v>1.3739003745510681E-2</v>
      </c>
      <c r="K1630" s="44">
        <f>IFERROR(_xll.qlIndexFixing(Index3M,H1630,TRUE,_xll.ohTrigger(RecalcTrigger,Trigger3M)),NA())</f>
        <v>1.3994907566879019E-2</v>
      </c>
      <c r="L1630" s="44">
        <f>IFERROR(_xll.qlIndexFixing(Index6M,$H1630,TRUE,_xll.ohTrigger(RecalcTrigger,Trigger6M)),NA())</f>
        <v>1.3984168166569741E-2</v>
      </c>
      <c r="M1630" s="145">
        <f>IFERROR(_xll.qlIndexFixing(Index1Y,$H1630,TRUE,_xll.ohTrigger(RecalcTrigger,Trigger1Y)),NA())</f>
        <v>1.4194183329600913E-2</v>
      </c>
      <c r="N1630" s="144">
        <f>IFERROR(_xll.qlIndexFixing(ONIndex1M,I1630,TRUE,_xll.ohTrigger(RecalcTrigger,Trigger1M)),NA())</f>
        <v>1.374026554850527E-2</v>
      </c>
      <c r="O1630" s="44">
        <f>IFERROR(_xll.qlIndexFixing(ONIndex3M,I1630,TRUE,_xll.ohTrigger(RecalcTrigger,Trigger3M)),NA())</f>
        <v>1.4005866705932846E-2</v>
      </c>
      <c r="P1630" s="44">
        <f>IFERROR(_xll.qlIndexFixing(ONIndex6M,I1630,TRUE,_xll.ohTrigger(RecalcTrigger,Trigger6M)),NA())</f>
        <v>1.40049911029827E-2</v>
      </c>
      <c r="Q1630" s="145">
        <f>IFERROR(_xll.qlIndexFixing(ONIndex1Y,I1630,TRUE,_xll.ohTrigger(RecalcTrigger,Trigger1Y)),NA())</f>
        <v>1.4239215953537609E-2</v>
      </c>
    </row>
    <row r="1631" spans="2:17" x14ac:dyDescent="0.2">
      <c r="B1631" s="39" t="s">
        <v>42</v>
      </c>
      <c r="D1631" s="42">
        <f>_xll.qlCalendarAdvance(Calendar,$D1630,B1631,"f",FALSE)</f>
        <v>51258</v>
      </c>
      <c r="E1631" s="139">
        <f>_xll.qlInterestRateIndexValueDate(IndexON,D1631)</f>
        <v>51258</v>
      </c>
      <c r="F1631" s="155">
        <f>IFERROR(_xll.qlIndexFixing(IndexON,D1631,TRUE,_xll.ohTrigger(RecalcTrigger,TriggerON)),NA())</f>
        <v>1.3825522225463516E-2</v>
      </c>
      <c r="H1631" s="42">
        <f>_xll.qlCalendarAdvance(Calendar,$H1630,B1631,"f",FALSE)</f>
        <v>51258</v>
      </c>
      <c r="I1631" s="139">
        <f>_xll.qlInterestRateIndexValueDate(Index1M,$H1631)</f>
        <v>51260</v>
      </c>
      <c r="J1631" s="144">
        <f>IFERROR(_xll.qlIndexFixing(Index1M,$H1631,TRUE,_xll.ohTrigger(RecalcTrigger,Trigger1M)),NA())</f>
        <v>1.3732542830658121E-2</v>
      </c>
      <c r="K1631" s="44">
        <f>IFERROR(_xll.qlIndexFixing(Index3M,H1631,TRUE,_xll.ohTrigger(RecalcTrigger,Trigger3M)),NA())</f>
        <v>1.3987591305844274E-2</v>
      </c>
      <c r="L1631" s="44">
        <f>IFERROR(_xll.qlIndexFixing(Index6M,$H1631,TRUE,_xll.ohTrigger(RecalcTrigger,Trigger6M)),NA())</f>
        <v>1.3977661981476769E-2</v>
      </c>
      <c r="M1631" s="145">
        <f>IFERROR(_xll.qlIndexFixing(Index1Y,$H1631,TRUE,_xll.ohTrigger(RecalcTrigger,Trigger1Y)),NA())</f>
        <v>1.4187759526884489E-2</v>
      </c>
      <c r="N1631" s="144">
        <f>IFERROR(_xll.qlIndexFixing(ONIndex1M,I1631,TRUE,_xll.ohTrigger(RecalcTrigger,Trigger1M)),NA())</f>
        <v>1.3733755421307947E-2</v>
      </c>
      <c r="O1631" s="44">
        <f>IFERROR(_xll.qlIndexFixing(ONIndex3M,I1631,TRUE,_xll.ohTrigger(RecalcTrigger,Trigger3M)),NA())</f>
        <v>1.3998954505440864E-2</v>
      </c>
      <c r="P1631" s="44">
        <f>IFERROR(_xll.qlIndexFixing(ONIndex6M,I1631,TRUE,_xll.ohTrigger(RecalcTrigger,Trigger6M)),NA())</f>
        <v>1.3998338189402659E-2</v>
      </c>
      <c r="Q1631" s="145">
        <f>IFERROR(_xll.qlIndexFixing(ONIndex1Y,I1631,TRUE,_xll.ohTrigger(RecalcTrigger,Trigger1Y)),NA())</f>
        <v>1.4232112474052983E-2</v>
      </c>
    </row>
    <row r="1632" spans="2:17" x14ac:dyDescent="0.2">
      <c r="B1632" s="39" t="s">
        <v>42</v>
      </c>
      <c r="D1632" s="42">
        <f>_xll.qlCalendarAdvance(Calendar,$D1631,B1632,"f",FALSE)</f>
        <v>51265</v>
      </c>
      <c r="E1632" s="139">
        <f>_xll.qlInterestRateIndexValueDate(IndexON,D1632)</f>
        <v>51265</v>
      </c>
      <c r="F1632" s="155">
        <f>IFERROR(_xll.qlIndexFixing(IndexON,D1632,TRUE,_xll.ohTrigger(RecalcTrigger,TriggerON)),NA())</f>
        <v>1.3819072624929873E-2</v>
      </c>
      <c r="H1632" s="42">
        <f>_xll.qlCalendarAdvance(Calendar,$H1631,B1632,"f",FALSE)</f>
        <v>51265</v>
      </c>
      <c r="I1632" s="139">
        <f>_xll.qlInterestRateIndexValueDate(Index1M,$H1632)</f>
        <v>51267</v>
      </c>
      <c r="J1632" s="144">
        <f>IFERROR(_xll.qlIndexFixing(Index1M,$H1632,TRUE,_xll.ohTrigger(RecalcTrigger,Trigger1M)),NA())</f>
        <v>1.3726794765766959E-2</v>
      </c>
      <c r="K1632" s="44">
        <f>IFERROR(_xll.qlIndexFixing(Index3M,H1632,TRUE,_xll.ohTrigger(RecalcTrigger,Trigger3M)),NA())</f>
        <v>1.3981630350832974E-2</v>
      </c>
      <c r="L1632" s="44">
        <f>IFERROR(_xll.qlIndexFixing(Index6M,$H1632,TRUE,_xll.ohTrigger(RecalcTrigger,Trigger6M)),NA())</f>
        <v>1.3972206899127686E-2</v>
      </c>
      <c r="M1632" s="145">
        <f>IFERROR(_xll.qlIndexFixing(Index1Y,$H1632,TRUE,_xll.ohTrigger(RecalcTrigger,Trigger1Y)),NA())</f>
        <v>1.4182337326754292E-2</v>
      </c>
      <c r="N1632" s="144">
        <f>IFERROR(_xll.qlIndexFixing(ONIndex1M,I1632,TRUE,_xll.ohTrigger(RecalcTrigger,Trigger1M)),NA())</f>
        <v>1.3727959572227277E-2</v>
      </c>
      <c r="O1632" s="44">
        <f>IFERROR(_xll.qlIndexFixing(ONIndex3M,I1632,TRUE,_xll.ohTrigger(RecalcTrigger,Trigger3M)),NA())</f>
        <v>1.3992794198296465E-2</v>
      </c>
      <c r="P1632" s="44">
        <f>IFERROR(_xll.qlIndexFixing(ONIndex6M,I1632,TRUE,_xll.ohTrigger(RecalcTrigger,Trigger6M)),NA())</f>
        <v>1.3992422479880418E-2</v>
      </c>
      <c r="Q1632" s="145">
        <f>IFERROR(_xll.qlIndexFixing(ONIndex1Y,I1632,TRUE,_xll.ohTrigger(RecalcTrigger,Trigger1Y)),NA())</f>
        <v>1.4225782060339753E-2</v>
      </c>
    </row>
    <row r="1633" spans="2:17" x14ac:dyDescent="0.2">
      <c r="B1633" s="39" t="s">
        <v>42</v>
      </c>
      <c r="D1633" s="42">
        <f>_xll.qlCalendarAdvance(Calendar,$D1632,B1633,"f",FALSE)</f>
        <v>51272</v>
      </c>
      <c r="E1633" s="139">
        <f>_xll.qlInterestRateIndexValueDate(IndexON,D1633)</f>
        <v>51272</v>
      </c>
      <c r="F1633" s="155">
        <f>IFERROR(_xll.qlIndexFixing(IndexON,D1633,TRUE,_xll.ohTrigger(RecalcTrigger,TriggerON)),NA())</f>
        <v>1.3812657614886703E-2</v>
      </c>
      <c r="H1633" s="42">
        <f>_xll.qlCalendarAdvance(Calendar,$H1632,B1633,"f",FALSE)</f>
        <v>51272</v>
      </c>
      <c r="I1633" s="139">
        <f>_xll.qlInterestRateIndexValueDate(Index1M,$H1633)</f>
        <v>51274</v>
      </c>
      <c r="J1633" s="144">
        <f>IFERROR(_xll.qlIndexFixing(Index1M,$H1633,TRUE,_xll.ohTrigger(RecalcTrigger,Trigger1M)),NA())</f>
        <v>1.3721081477292384E-2</v>
      </c>
      <c r="K1633" s="44">
        <f>IFERROR(_xll.qlIndexFixing(Index3M,H1633,TRUE,_xll.ohTrigger(RecalcTrigger,Trigger3M)),NA())</f>
        <v>1.3975706345334061E-2</v>
      </c>
      <c r="L1633" s="44">
        <f>IFERROR(_xll.qlIndexFixing(Index6M,$H1633,TRUE,_xll.ohTrigger(RecalcTrigger,Trigger6M)),NA())</f>
        <v>1.3966792689118065E-2</v>
      </c>
      <c r="M1633" s="145">
        <f>IFERROR(_xll.qlIndexFixing(Index1Y,$H1633,TRUE,_xll.ohTrigger(RecalcTrigger,Trigger1Y)),NA())</f>
        <v>1.4176955848148121E-2</v>
      </c>
      <c r="N1633" s="144">
        <f>IFERROR(_xll.qlIndexFixing(ONIndex1M,I1633,TRUE,_xll.ohTrigger(RecalcTrigger,Trigger1M)),NA())</f>
        <v>1.3722198158481191E-2</v>
      </c>
      <c r="O1633" s="44">
        <f>IFERROR(_xll.qlIndexFixing(ONIndex3M,I1633,TRUE,_xll.ohTrigger(RecalcTrigger,Trigger3M)),NA())</f>
        <v>1.3986669539116647E-2</v>
      </c>
      <c r="P1633" s="44">
        <f>IFERROR(_xll.qlIndexFixing(ONIndex6M,I1633,TRUE,_xll.ohTrigger(RecalcTrigger,Trigger6M)),NA())</f>
        <v>1.3986544949338153E-2</v>
      </c>
      <c r="Q1633" s="145">
        <f>IFERROR(_xll.qlIndexFixing(ONIndex1Y,I1633,TRUE,_xll.ohTrigger(RecalcTrigger,Trigger1Y)),NA())</f>
        <v>1.4219487164774947E-2</v>
      </c>
    </row>
    <row r="1634" spans="2:17" x14ac:dyDescent="0.2">
      <c r="B1634" s="39" t="s">
        <v>42</v>
      </c>
      <c r="D1634" s="42">
        <f>_xll.qlCalendarAdvance(Calendar,$D1633,B1634,"f",FALSE)</f>
        <v>51279</v>
      </c>
      <c r="E1634" s="139">
        <f>_xll.qlInterestRateIndexValueDate(IndexON,D1634)</f>
        <v>51279</v>
      </c>
      <c r="F1634" s="155">
        <f>IFERROR(_xll.qlIndexFixing(IndexON,D1634,TRUE,_xll.ohTrigger(RecalcTrigger,TriggerON)),NA())</f>
        <v>1.380627739069773E-2</v>
      </c>
      <c r="H1634" s="42">
        <f>_xll.qlCalendarAdvance(Calendar,$H1633,B1634,"f",FALSE)</f>
        <v>51279</v>
      </c>
      <c r="I1634" s="139">
        <f>_xll.qlInterestRateIndexValueDate(Index1M,$H1634)</f>
        <v>51281</v>
      </c>
      <c r="J1634" s="144">
        <f>IFERROR(_xll.qlIndexFixing(Index1M,$H1634,TRUE,_xll.ohTrigger(RecalcTrigger,Trigger1M)),NA())</f>
        <v>1.3715403155381646E-2</v>
      </c>
      <c r="K1634" s="44">
        <f>IFERROR(_xll.qlIndexFixing(Index3M,H1634,TRUE,_xll.ohTrigger(RecalcTrigger,Trigger3M)),NA())</f>
        <v>1.3969819480824156E-2</v>
      </c>
      <c r="L1634" s="44">
        <f>IFERROR(_xll.qlIndexFixing(Index6M,$H1634,TRUE,_xll.ohTrigger(RecalcTrigger,Trigger6M)),NA())</f>
        <v>1.396141954247002E-2</v>
      </c>
      <c r="M1634" s="145">
        <f>IFERROR(_xll.qlIndexFixing(Index1Y,$H1634,TRUE,_xll.ohTrigger(RecalcTrigger,Trigger1Y)),NA())</f>
        <v>1.4171615272715333E-2</v>
      </c>
      <c r="N1634" s="144">
        <f>IFERROR(_xll.qlIndexFixing(ONIndex1M,I1634,TRUE,_xll.ohTrigger(RecalcTrigger,Trigger1M)),NA())</f>
        <v>1.3716471370157635E-2</v>
      </c>
      <c r="O1634" s="44">
        <f>IFERROR(_xll.qlIndexFixing(ONIndex3M,I1634,TRUE,_xll.ohTrigger(RecalcTrigger,Trigger3M)),NA())</f>
        <v>1.3980580719028524E-2</v>
      </c>
      <c r="P1634" s="44">
        <f>IFERROR(_xll.qlIndexFixing(ONIndex6M,I1634,TRUE,_xll.ohTrigger(RecalcTrigger,Trigger6M)),NA())</f>
        <v>1.3980705787943748E-2</v>
      </c>
      <c r="Q1634" s="145">
        <f>IFERROR(_xll.qlIndexFixing(ONIndex1Y,I1634,TRUE,_xll.ohTrigger(RecalcTrigger,Trigger1Y)),NA())</f>
        <v>1.4213227967294628E-2</v>
      </c>
    </row>
    <row r="1635" spans="2:17" x14ac:dyDescent="0.2">
      <c r="B1635" s="39" t="s">
        <v>42</v>
      </c>
      <c r="D1635" s="42">
        <f>_xll.qlCalendarAdvance(Calendar,$D1634,B1635,"f",FALSE)</f>
        <v>51286</v>
      </c>
      <c r="E1635" s="139">
        <f>_xll.qlInterestRateIndexValueDate(IndexON,D1635)</f>
        <v>51286</v>
      </c>
      <c r="F1635" s="155">
        <f>IFERROR(_xll.qlIndexFixing(IndexON,D1635,TRUE,_xll.ohTrigger(RecalcTrigger,TriggerON)),NA())</f>
        <v>1.3799932147886551E-2</v>
      </c>
      <c r="H1635" s="42">
        <f>_xll.qlCalendarAdvance(Calendar,$H1634,B1635,"f",FALSE)</f>
        <v>51286</v>
      </c>
      <c r="I1635" s="139">
        <f>_xll.qlInterestRateIndexValueDate(Index1M,$H1635)</f>
        <v>51288</v>
      </c>
      <c r="J1635" s="144">
        <f>IFERROR(_xll.qlIndexFixing(Index1M,$H1635,TRUE,_xll.ohTrigger(RecalcTrigger,Trigger1M)),NA())</f>
        <v>1.3709759990184577E-2</v>
      </c>
      <c r="K1635" s="44">
        <f>IFERROR(_xll.qlIndexFixing(Index3M,H1635,TRUE,_xll.ohTrigger(RecalcTrigger,Trigger3M)),NA())</f>
        <v>1.3963969948780729E-2</v>
      </c>
      <c r="L1635" s="44">
        <f>IFERROR(_xll.qlIndexFixing(Index6M,$H1635,TRUE,_xll.ohTrigger(RecalcTrigger,Trigger6M)),NA())</f>
        <v>1.3956087650205666E-2</v>
      </c>
      <c r="M1635" s="145">
        <f>IFERROR(_xll.qlIndexFixing(Index1Y,$H1635,TRUE,_xll.ohTrigger(RecalcTrigger,Trigger1Y)),NA())</f>
        <v>1.416631578210659E-2</v>
      </c>
      <c r="N1635" s="144">
        <f>IFERROR(_xll.qlIndexFixing(ONIndex1M,I1635,TRUE,_xll.ohTrigger(RecalcTrigger,Trigger1M)),NA())</f>
        <v>1.3710779397264616E-2</v>
      </c>
      <c r="O1635" s="44">
        <f>IFERROR(_xll.qlIndexFixing(ONIndex3M,I1635,TRUE,_xll.ohTrigger(RecalcTrigger,Trigger3M)),NA())</f>
        <v>1.39745279289194E-2</v>
      </c>
      <c r="P1635" s="44">
        <f>IFERROR(_xll.qlIndexFixing(ONIndex6M,I1635,TRUE,_xll.ohTrigger(RecalcTrigger,Trigger6M)),NA())</f>
        <v>1.3974905185465403E-2</v>
      </c>
      <c r="Q1635" s="145">
        <f>IFERROR(_xll.qlIndexFixing(ONIndex1Y,I1635,TRUE,_xll.ohTrigger(RecalcTrigger,Trigger1Y)),NA())</f>
        <v>1.4207004647355248E-2</v>
      </c>
    </row>
    <row r="1636" spans="2:17" x14ac:dyDescent="0.2">
      <c r="B1636" s="39" t="s">
        <v>42</v>
      </c>
      <c r="D1636" s="42">
        <f>_xll.qlCalendarAdvance(Calendar,$D1635,B1636,"f",FALSE)</f>
        <v>51293</v>
      </c>
      <c r="E1636" s="139">
        <f>_xll.qlInterestRateIndexValueDate(IndexON,D1636)</f>
        <v>51293</v>
      </c>
      <c r="F1636" s="155">
        <f>IFERROR(_xll.qlIndexFixing(IndexON,D1636,TRUE,_xll.ohTrigger(RecalcTrigger,TriggerON)),NA())</f>
        <v>1.3793622081896828E-2</v>
      </c>
      <c r="H1636" s="42">
        <f>_xll.qlCalendarAdvance(Calendar,$H1635,B1636,"f",FALSE)</f>
        <v>51293</v>
      </c>
      <c r="I1636" s="139">
        <f>_xll.qlInterestRateIndexValueDate(Index1M,$H1636)</f>
        <v>51295</v>
      </c>
      <c r="J1636" s="144">
        <f>IFERROR(_xll.qlIndexFixing(Index1M,$H1636,TRUE,_xll.ohTrigger(RecalcTrigger,Trigger1M)),NA())</f>
        <v>1.3704152171851008E-2</v>
      </c>
      <c r="K1636" s="44">
        <f>IFERROR(_xll.qlIndexFixing(Index3M,H1636,TRUE,_xll.ohTrigger(RecalcTrigger,Trigger3M)),NA())</f>
        <v>1.3958157940681256E-2</v>
      </c>
      <c r="L1636" s="44">
        <f>IFERROR(_xll.qlIndexFixing(Index6M,$H1636,TRUE,_xll.ohTrigger(RecalcTrigger,Trigger6M)),NA())</f>
        <v>1.3950797203348421E-2</v>
      </c>
      <c r="M1636" s="145">
        <f>IFERROR(_xll.qlIndexFixing(Index1Y,$H1636,TRUE,_xll.ohTrigger(RecalcTrigger,Trigger1Y)),NA())</f>
        <v>1.4161057557973205E-2</v>
      </c>
      <c r="N1636" s="144">
        <f>IFERROR(_xll.qlIndexFixing(ONIndex1M,I1636,TRUE,_xll.ohTrigger(RecalcTrigger,Trigger1M)),NA())</f>
        <v>1.3705122429570338E-2</v>
      </c>
      <c r="O1636" s="44">
        <f>IFERROR(_xll.qlIndexFixing(ONIndex3M,I1636,TRUE,_xll.ohTrigger(RecalcTrigger,Trigger3M)),NA())</f>
        <v>1.3968511359916391E-2</v>
      </c>
      <c r="P1636" s="44">
        <f>IFERROR(_xll.qlIndexFixing(ONIndex6M,I1636,TRUE,_xll.ohTrigger(RecalcTrigger,Trigger6M)),NA())</f>
        <v>1.3969143332150935E-2</v>
      </c>
      <c r="Q1636" s="145">
        <f>IFERROR(_xll.qlIndexFixing(ONIndex1Y,I1636,TRUE,_xll.ohTrigger(RecalcTrigger,Trigger1Y)),NA())</f>
        <v>1.4200817384892872E-2</v>
      </c>
    </row>
    <row r="1637" spans="2:17" x14ac:dyDescent="0.2">
      <c r="B1637" s="39" t="s">
        <v>42</v>
      </c>
      <c r="D1637" s="42">
        <f>_xll.qlCalendarAdvance(Calendar,$D1636,B1637,"f",FALSE)</f>
        <v>51300</v>
      </c>
      <c r="E1637" s="139">
        <f>_xll.qlInterestRateIndexValueDate(IndexON,D1637)</f>
        <v>51300</v>
      </c>
      <c r="F1637" s="155">
        <f>IFERROR(_xll.qlIndexFixing(IndexON,D1637,TRUE,_xll.ohTrigger(RecalcTrigger,TriggerON)),NA())</f>
        <v>1.3787347388252158E-2</v>
      </c>
      <c r="H1637" s="42">
        <f>_xll.qlCalendarAdvance(Calendar,$H1636,B1637,"f",FALSE)</f>
        <v>51300</v>
      </c>
      <c r="I1637" s="139">
        <f>_xll.qlInterestRateIndexValueDate(Index1M,$H1637)</f>
        <v>51302</v>
      </c>
      <c r="J1637" s="144">
        <f>IFERROR(_xll.qlIndexFixing(Index1M,$H1637,TRUE,_xll.ohTrigger(RecalcTrigger,Trigger1M)),NA())</f>
        <v>1.3698579890530771E-2</v>
      </c>
      <c r="K1637" s="44">
        <f>IFERROR(_xll.qlIndexFixing(Index3M,H1637,TRUE,_xll.ohTrigger(RecalcTrigger,Trigger3M)),NA())</f>
        <v>1.3952383648000655E-2</v>
      </c>
      <c r="L1637" s="44">
        <f>IFERROR(_xll.qlIndexFixing(Index6M,$H1637,TRUE,_xll.ohTrigger(RecalcTrigger,Trigger6M)),NA())</f>
        <v>1.3945548392923853E-2</v>
      </c>
      <c r="M1637" s="145">
        <f>IFERROR(_xll.qlIndexFixing(Index1Y,$H1637,TRUE,_xll.ohTrigger(RecalcTrigger,Trigger1Y)),NA())</f>
        <v>1.4155840781967804E-2</v>
      </c>
      <c r="N1637" s="144">
        <f>IFERROR(_xll.qlIndexFixing(ONIndex1M,I1637,TRUE,_xll.ohTrigger(RecalcTrigger,Trigger1M)),NA())</f>
        <v>1.3699500657322616E-2</v>
      </c>
      <c r="O1637" s="44">
        <f>IFERROR(_xll.qlIndexFixing(ONIndex3M,I1637,TRUE,_xll.ohTrigger(RecalcTrigger,Trigger3M)),NA())</f>
        <v>1.3962531202746931E-2</v>
      </c>
      <c r="P1637" s="44">
        <f>IFERROR(_xll.qlIndexFixing(ONIndex6M,I1637,TRUE,_xll.ohTrigger(RecalcTrigger,Trigger6M)),NA())</f>
        <v>1.3963420417768546E-2</v>
      </c>
      <c r="Q1637" s="145">
        <f>IFERROR(_xll.qlIndexFixing(ONIndex1Y,I1637,TRUE,_xll.ohTrigger(RecalcTrigger,Trigger1Y)),NA())</f>
        <v>1.4194666359523822E-2</v>
      </c>
    </row>
    <row r="1638" spans="2:17" x14ac:dyDescent="0.2">
      <c r="B1638" s="39" t="s">
        <v>42</v>
      </c>
      <c r="D1638" s="42">
        <f>_xll.qlCalendarAdvance(Calendar,$D1637,B1638,"f",FALSE)</f>
        <v>51307</v>
      </c>
      <c r="E1638" s="139">
        <f>_xll.qlInterestRateIndexValueDate(IndexON,D1638)</f>
        <v>51307</v>
      </c>
      <c r="F1638" s="155">
        <f>IFERROR(_xll.qlIndexFixing(IndexON,D1638,TRUE,_xll.ohTrigger(RecalcTrigger,TriggerON)),NA())</f>
        <v>1.3781108262396202E-2</v>
      </c>
      <c r="H1638" s="42">
        <f>_xll.qlCalendarAdvance(Calendar,$H1637,B1638,"f",FALSE)</f>
        <v>51307</v>
      </c>
      <c r="I1638" s="139">
        <f>_xll.qlInterestRateIndexValueDate(Index1M,$H1638)</f>
        <v>51309</v>
      </c>
      <c r="J1638" s="144">
        <f>IFERROR(_xll.qlIndexFixing(Index1M,$H1638,TRUE,_xll.ohTrigger(RecalcTrigger,Trigger1M)),NA())</f>
        <v>1.369304333637112E-2</v>
      </c>
      <c r="K1638" s="44">
        <f>IFERROR(_xll.qlIndexFixing(Index3M,H1638,TRUE,_xll.ohTrigger(RecalcTrigger,Trigger3M)),NA())</f>
        <v>1.3946647262217251E-2</v>
      </c>
      <c r="L1638" s="44">
        <f>IFERROR(_xll.qlIndexFixing(Index6M,$H1638,TRUE,_xll.ohTrigger(RecalcTrigger,Trigger6M)),NA())</f>
        <v>1.3940341409954517E-2</v>
      </c>
      <c r="M1638" s="145">
        <f>IFERROR(_xll.qlIndexFixing(Index1Y,$H1638,TRUE,_xll.ohTrigger(RecalcTrigger,Trigger1Y)),NA())</f>
        <v>1.4150665635744965E-2</v>
      </c>
      <c r="N1638" s="144">
        <f>IFERROR(_xll.qlIndexFixing(ONIndex1M,I1638,TRUE,_xll.ohTrigger(RecalcTrigger,Trigger1M)),NA())</f>
        <v>1.3693914270369589E-2</v>
      </c>
      <c r="O1638" s="44">
        <f>IFERROR(_xll.qlIndexFixing(ONIndex3M,I1638,TRUE,_xll.ohTrigger(RecalcTrigger,Trigger3M)),NA())</f>
        <v>1.3956587648458196E-2</v>
      </c>
      <c r="P1638" s="44">
        <f>IFERROR(_xll.qlIndexFixing(ONIndex6M,I1638,TRUE,_xll.ohTrigger(RecalcTrigger,Trigger6M)),NA())</f>
        <v>1.3957736632566053E-2</v>
      </c>
      <c r="Q1638" s="145">
        <f>IFERROR(_xll.qlIndexFixing(ONIndex1Y,I1638,TRUE,_xll.ohTrigger(RecalcTrigger,Trigger1Y)),NA())</f>
        <v>1.4188551751024292E-2</v>
      </c>
    </row>
    <row r="1639" spans="2:17" x14ac:dyDescent="0.2">
      <c r="B1639" s="39" t="s">
        <v>42</v>
      </c>
      <c r="D1639" s="42">
        <f>_xll.qlCalendarAdvance(Calendar,$D1638,B1639,"f",FALSE)</f>
        <v>51314</v>
      </c>
      <c r="E1639" s="139">
        <f>_xll.qlInterestRateIndexValueDate(IndexON,D1639)</f>
        <v>51314</v>
      </c>
      <c r="F1639" s="155">
        <f>IFERROR(_xll.qlIndexFixing(IndexON,D1639,TRUE,_xll.ohTrigger(RecalcTrigger,TriggerON)),NA())</f>
        <v>1.3774904899852558E-2</v>
      </c>
      <c r="H1639" s="42">
        <f>_xll.qlCalendarAdvance(Calendar,$H1638,B1639,"f",FALSE)</f>
        <v>51314</v>
      </c>
      <c r="I1639" s="139">
        <f>_xll.qlInterestRateIndexValueDate(Index1M,$H1639)</f>
        <v>51316</v>
      </c>
      <c r="J1639" s="144">
        <f>IFERROR(_xll.qlIndexFixing(Index1M,$H1639,TRUE,_xll.ohTrigger(RecalcTrigger,Trigger1M)),NA())</f>
        <v>1.3687413204244159E-2</v>
      </c>
      <c r="K1639" s="44">
        <f>IFERROR(_xll.qlIndexFixing(Index3M,H1639,TRUE,_xll.ohTrigger(RecalcTrigger,Trigger3M)),NA())</f>
        <v>1.394133985344302E-2</v>
      </c>
      <c r="L1639" s="44">
        <f>IFERROR(_xll.qlIndexFixing(Index6M,$H1639,TRUE,_xll.ohTrigger(RecalcTrigger,Trigger6M)),NA())</f>
        <v>1.3935176445466414E-2</v>
      </c>
      <c r="M1639" s="145">
        <f>IFERROR(_xll.qlIndexFixing(Index1Y,$H1639,TRUE,_xll.ohTrigger(RecalcTrigger,Trigger1Y)),NA())</f>
        <v>1.4145720744065589E-2</v>
      </c>
      <c r="N1639" s="144">
        <f>IFERROR(_xll.qlIndexFixing(ONIndex1M,I1639,TRUE,_xll.ohTrigger(RecalcTrigger,Trigger1M)),NA())</f>
        <v>1.3688363458799202E-2</v>
      </c>
      <c r="O1639" s="44">
        <f>IFERROR(_xll.qlIndexFixing(ONIndex3M,I1639,TRUE,_xll.ohTrigger(RecalcTrigger,Trigger3M)),NA())</f>
        <v>1.3950680888097367E-2</v>
      </c>
      <c r="P1639" s="44">
        <f>IFERROR(_xll.qlIndexFixing(ONIndex6M,I1639,TRUE,_xll.ohTrigger(RecalcTrigger,Trigger6M)),NA())</f>
        <v>1.3952092166311658E-2</v>
      </c>
      <c r="Q1639" s="145">
        <f>IFERROR(_xll.qlIndexFixing(ONIndex1Y,I1639,TRUE,_xll.ohTrigger(RecalcTrigger,Trigger1Y)),NA())</f>
        <v>1.4182473739010604E-2</v>
      </c>
    </row>
    <row r="1640" spans="2:17" x14ac:dyDescent="0.2">
      <c r="B1640" s="39" t="s">
        <v>42</v>
      </c>
      <c r="D1640" s="42">
        <f>_xll.qlCalendarAdvance(Calendar,$D1639,B1640,"f",FALSE)</f>
        <v>51321</v>
      </c>
      <c r="E1640" s="139">
        <f>_xll.qlInterestRateIndexValueDate(IndexON,D1640)</f>
        <v>51321</v>
      </c>
      <c r="F1640" s="155">
        <f>IFERROR(_xll.qlIndexFixing(IndexON,D1640,TRUE,_xll.ohTrigger(RecalcTrigger,TriggerON)),NA())</f>
        <v>1.3768737496144823E-2</v>
      </c>
      <c r="H1640" s="42">
        <f>_xll.qlCalendarAdvance(Calendar,$H1639,B1640,"f",FALSE)</f>
        <v>51321</v>
      </c>
      <c r="I1640" s="139">
        <f>_xll.qlInterestRateIndexValueDate(Index1M,$H1640)</f>
        <v>51323</v>
      </c>
      <c r="J1640" s="144">
        <f>IFERROR(_xll.qlIndexFixing(Index1M,$H1640,TRUE,_xll.ohTrigger(RecalcTrigger,Trigger1M)),NA())</f>
        <v>1.3682078170140633E-2</v>
      </c>
      <c r="K1640" s="44">
        <f>IFERROR(_xll.qlIndexFixing(Index3M,H1640,TRUE,_xll.ohTrigger(RecalcTrigger,Trigger3M)),NA())</f>
        <v>1.3935288977246814E-2</v>
      </c>
      <c r="L1640" s="44">
        <f>IFERROR(_xll.qlIndexFixing(Index6M,$H1640,TRUE,_xll.ohTrigger(RecalcTrigger,Trigger6M)),NA())</f>
        <v>1.3930053690485552E-2</v>
      </c>
      <c r="M1640" s="145">
        <f>IFERROR(_xll.qlIndexFixing(Index1Y,$H1640,TRUE,_xll.ohTrigger(RecalcTrigger,Trigger1Y)),NA())</f>
        <v>1.4140440959270755E-2</v>
      </c>
      <c r="N1640" s="144">
        <f>IFERROR(_xll.qlIndexFixing(ONIndex1M,I1640,TRUE,_xll.ohTrigger(RecalcTrigger,Trigger1M)),NA())</f>
        <v>1.3682848412379656E-2</v>
      </c>
      <c r="O1640" s="44">
        <f>IFERROR(_xll.qlIndexFixing(ONIndex3M,I1640,TRUE,_xll.ohTrigger(RecalcTrigger,Trigger3M)),NA())</f>
        <v>1.3944811112391875E-2</v>
      </c>
      <c r="P1640" s="44">
        <f>IFERROR(_xll.qlIndexFixing(ONIndex6M,I1640,TRUE,_xll.ohTrigger(RecalcTrigger,Trigger6M)),NA())</f>
        <v>1.3946487209173242E-2</v>
      </c>
      <c r="Q1640" s="145">
        <f>IFERROR(_xll.qlIndexFixing(ONIndex1Y,I1640,TRUE,_xll.ohTrigger(RecalcTrigger,Trigger1Y)),NA())</f>
        <v>1.4176432503338887E-2</v>
      </c>
    </row>
    <row r="1641" spans="2:17" x14ac:dyDescent="0.2">
      <c r="B1641" s="39" t="s">
        <v>42</v>
      </c>
      <c r="D1641" s="42">
        <f>_xll.qlCalendarAdvance(Calendar,$D1640,B1641,"f",FALSE)</f>
        <v>51328</v>
      </c>
      <c r="E1641" s="139">
        <f>_xll.qlInterestRateIndexValueDate(IndexON,D1641)</f>
        <v>51328</v>
      </c>
      <c r="F1641" s="155">
        <f>IFERROR(_xll.qlIndexFixing(IndexON,D1641,TRUE,_xll.ohTrigger(RecalcTrigger,TriggerON)),NA())</f>
        <v>1.3762606246636722E-2</v>
      </c>
      <c r="H1641" s="42">
        <f>_xll.qlCalendarAdvance(Calendar,$H1640,B1641,"f",FALSE)</f>
        <v>51328</v>
      </c>
      <c r="I1641" s="139">
        <f>_xll.qlInterestRateIndexValueDate(Index1M,$H1641)</f>
        <v>51330</v>
      </c>
      <c r="J1641" s="144">
        <f>IFERROR(_xll.qlIndexFixing(Index1M,$H1641,TRUE,_xll.ohTrigger(RecalcTrigger,Trigger1M)),NA())</f>
        <v>1.3676649938361724E-2</v>
      </c>
      <c r="K1641" s="44">
        <f>IFERROR(_xll.qlIndexFixing(Index3M,H1641,TRUE,_xll.ohTrigger(RecalcTrigger,Trigger3M)),NA())</f>
        <v>1.3929667461013876E-2</v>
      </c>
      <c r="L1641" s="44">
        <f>IFERROR(_xll.qlIndexFixing(Index6M,$H1641,TRUE,_xll.ohTrigger(RecalcTrigger,Trigger6M)),NA())</f>
        <v>1.3924973336037937E-2</v>
      </c>
      <c r="M1641" s="145">
        <f>IFERROR(_xll.qlIndexFixing(Index1Y,$H1641,TRUE,_xll.ohTrigger(RecalcTrigger,Trigger1Y)),NA())</f>
        <v>1.41353917923353E-2</v>
      </c>
      <c r="N1641" s="144">
        <f>IFERROR(_xll.qlIndexFixing(ONIndex1M,I1641,TRUE,_xll.ohTrigger(RecalcTrigger,Trigger1M)),NA())</f>
        <v>1.3677369321278832E-2</v>
      </c>
      <c r="O1641" s="44">
        <f>IFERROR(_xll.qlIndexFixing(ONIndex3M,I1641,TRUE,_xll.ohTrigger(RecalcTrigger,Trigger3M)),NA())</f>
        <v>1.3938978512468836E-2</v>
      </c>
      <c r="P1641" s="44">
        <f>IFERROR(_xll.qlIndexFixing(ONIndex6M,I1641,TRUE,_xll.ohTrigger(RecalcTrigger,Trigger6M)),NA())</f>
        <v>1.3940921950998941E-2</v>
      </c>
      <c r="Q1641" s="145">
        <f>IFERROR(_xll.qlIndexFixing(ONIndex1Y,I1641,TRUE,_xll.ohTrigger(RecalcTrigger,Trigger1Y)),NA())</f>
        <v>1.4170428223625464E-2</v>
      </c>
    </row>
    <row r="1642" spans="2:17" x14ac:dyDescent="0.2">
      <c r="B1642" s="39" t="s">
        <v>42</v>
      </c>
      <c r="D1642" s="42">
        <f>_xll.qlCalendarAdvance(Calendar,$D1641,B1642,"f",FALSE)</f>
        <v>51335</v>
      </c>
      <c r="E1642" s="139">
        <f>_xll.qlInterestRateIndexValueDate(IndexON,D1642)</f>
        <v>51335</v>
      </c>
      <c r="F1642" s="155">
        <f>IFERROR(_xll.qlIndexFixing(IndexON,D1642,TRUE,_xll.ohTrigger(RecalcTrigger,TriggerON)),NA())</f>
        <v>1.3756511346931788E-2</v>
      </c>
      <c r="H1642" s="42">
        <f>_xll.qlCalendarAdvance(Calendar,$H1641,B1642,"f",FALSE)</f>
        <v>51335</v>
      </c>
      <c r="I1642" s="139">
        <f>_xll.qlInterestRateIndexValueDate(Index1M,$H1642)</f>
        <v>51337</v>
      </c>
      <c r="J1642" s="144">
        <f>IFERROR(_xll.qlIndexFixing(Index1M,$H1642,TRUE,_xll.ohTrigger(RecalcTrigger,Trigger1M)),NA())</f>
        <v>1.3671258194342726E-2</v>
      </c>
      <c r="K1642" s="44">
        <f>IFERROR(_xll.qlIndexFixing(Index3M,H1642,TRUE,_xll.ohTrigger(RecalcTrigger,Trigger3M)),NA())</f>
        <v>1.3924084617583772E-2</v>
      </c>
      <c r="L1642" s="44">
        <f>IFERROR(_xll.qlIndexFixing(Index6M,$H1642,TRUE,_xll.ohTrigger(RecalcTrigger,Trigger6M)),NA())</f>
        <v>1.3919935573151736E-2</v>
      </c>
      <c r="M1642" s="145">
        <f>IFERROR(_xll.qlIndexFixing(Index1Y,$H1642,TRUE,_xll.ohTrigger(RecalcTrigger,Trigger1Y)),NA())</f>
        <v>1.4130384981814025E-2</v>
      </c>
      <c r="N1642" s="144">
        <f>IFERROR(_xll.qlIndexFixing(ONIndex1M,I1642,TRUE,_xll.ohTrigger(RecalcTrigger,Trigger1M)),NA())</f>
        <v>1.3671926375424803E-2</v>
      </c>
      <c r="O1642" s="44">
        <f>IFERROR(_xll.qlIndexFixing(ONIndex3M,I1642,TRUE,_xll.ohTrigger(RecalcTrigger,Trigger3M)),NA())</f>
        <v>1.3933183279375427E-2</v>
      </c>
      <c r="P1642" s="44">
        <f>IFERROR(_xll.qlIndexFixing(ONIndex6M,I1642,TRUE,_xll.ohTrigger(RecalcTrigger,Trigger6M)),NA())</f>
        <v>1.3935396581876702E-2</v>
      </c>
      <c r="Q1642" s="145">
        <f>IFERROR(_xll.qlIndexFixing(ONIndex1Y,I1642,TRUE,_xll.ohTrigger(RecalcTrigger,Trigger1Y)),NA())</f>
        <v>1.4164461079566593E-2</v>
      </c>
    </row>
    <row r="1643" spans="2:17" x14ac:dyDescent="0.2">
      <c r="B1643" s="39" t="s">
        <v>42</v>
      </c>
      <c r="D1643" s="42">
        <f>_xll.qlCalendarAdvance(Calendar,$D1642,B1643,"f",FALSE)</f>
        <v>51342</v>
      </c>
      <c r="E1643" s="139">
        <f>_xll.qlInterestRateIndexValueDate(IndexON,D1643)</f>
        <v>51342</v>
      </c>
      <c r="F1643" s="155">
        <f>IFERROR(_xll.qlIndexFixing(IndexON,D1643,TRUE,_xll.ohTrigger(RecalcTrigger,TriggerON)),NA())</f>
        <v>1.3750452992313811E-2</v>
      </c>
      <c r="H1643" s="42">
        <f>_xll.qlCalendarAdvance(Calendar,$H1642,B1643,"f",FALSE)</f>
        <v>51342</v>
      </c>
      <c r="I1643" s="139">
        <f>_xll.qlInterestRateIndexValueDate(Index1M,$H1643)</f>
        <v>51344</v>
      </c>
      <c r="J1643" s="144">
        <f>IFERROR(_xll.qlIndexFixing(Index1M,$H1643,TRUE,_xll.ohTrigger(RecalcTrigger,Trigger1M)),NA())</f>
        <v>1.3665903128233469E-2</v>
      </c>
      <c r="K1643" s="44">
        <f>IFERROR(_xll.qlIndexFixing(Index3M,H1643,TRUE,_xll.ohTrigger(RecalcTrigger,Trigger3M)),NA())</f>
        <v>1.3918540638433971E-2</v>
      </c>
      <c r="L1643" s="44">
        <f>IFERROR(_xll.qlIndexFixing(Index6M,$H1643,TRUE,_xll.ohTrigger(RecalcTrigger,Trigger6M)),NA())</f>
        <v>1.3914940592853815E-2</v>
      </c>
      <c r="M1643" s="145">
        <f>IFERROR(_xll.qlIndexFixing(Index1Y,$H1643,TRUE,_xll.ohTrigger(RecalcTrigger,Trigger1Y)),NA())</f>
        <v>1.4125420709369136E-2</v>
      </c>
      <c r="N1643" s="144">
        <f>IFERROR(_xll.qlIndexFixing(ONIndex1M,I1643,TRUE,_xll.ohTrigger(RecalcTrigger,Trigger1M)),NA())</f>
        <v>1.366651976482558E-2</v>
      </c>
      <c r="O1643" s="44">
        <f>IFERROR(_xll.qlIndexFixing(ONIndex3M,I1643,TRUE,_xll.ohTrigger(RecalcTrigger,Trigger3M)),NA())</f>
        <v>1.3927425603839083E-2</v>
      </c>
      <c r="P1643" s="44">
        <f>IFERROR(_xll.qlIndexFixing(ONIndex6M,I1643,TRUE,_xll.ohTrigger(RecalcTrigger,Trigger6M)),NA())</f>
        <v>1.3929911292054342E-2</v>
      </c>
      <c r="Q1643" s="145">
        <f>IFERROR(_xll.qlIndexFixing(ONIndex1Y,I1643,TRUE,_xll.ohTrigger(RecalcTrigger,Trigger1Y)),NA())</f>
        <v>1.4158531250938466E-2</v>
      </c>
    </row>
    <row r="1644" spans="2:17" x14ac:dyDescent="0.2">
      <c r="B1644" s="39" t="s">
        <v>42</v>
      </c>
      <c r="D1644" s="42">
        <f>_xll.qlCalendarAdvance(Calendar,$D1643,B1644,"f",FALSE)</f>
        <v>51349</v>
      </c>
      <c r="E1644" s="139">
        <f>_xll.qlInterestRateIndexValueDate(IndexON,D1644)</f>
        <v>51349</v>
      </c>
      <c r="F1644" s="155">
        <f>IFERROR(_xll.qlIndexFixing(IndexON,D1644,TRUE,_xll.ohTrigger(RecalcTrigger,TriggerON)),NA())</f>
        <v>1.3744431378546196E-2</v>
      </c>
      <c r="H1644" s="42">
        <f>_xll.qlCalendarAdvance(Calendar,$H1643,B1644,"f",FALSE)</f>
        <v>51349</v>
      </c>
      <c r="I1644" s="139">
        <f>_xll.qlInterestRateIndexValueDate(Index1M,$H1644)</f>
        <v>51351</v>
      </c>
      <c r="J1644" s="144">
        <f>IFERROR(_xll.qlIndexFixing(Index1M,$H1644,TRUE,_xll.ohTrigger(RecalcTrigger,Trigger1M)),NA())</f>
        <v>1.3660584930181206E-2</v>
      </c>
      <c r="K1644" s="44">
        <f>IFERROR(_xll.qlIndexFixing(Index3M,H1644,TRUE,_xll.ohTrigger(RecalcTrigger,Trigger3M)),NA())</f>
        <v>1.3913035715040246E-2</v>
      </c>
      <c r="L1644" s="44">
        <f>IFERROR(_xll.qlIndexFixing(Index6M,$H1644,TRUE,_xll.ohTrigger(RecalcTrigger,Trigger6M)),NA())</f>
        <v>1.3909988586174074E-2</v>
      </c>
      <c r="M1644" s="145">
        <f>IFERROR(_xll.qlIndexFixing(Index1Y,$H1644,TRUE,_xll.ohTrigger(RecalcTrigger,Trigger1Y)),NA())</f>
        <v>1.4120499156664362E-2</v>
      </c>
      <c r="N1644" s="144">
        <f>IFERROR(_xll.qlIndexFixing(ONIndex1M,I1644,TRUE,_xll.ohTrigger(RecalcTrigger,Trigger1M)),NA())</f>
        <v>1.3661149679409235E-2</v>
      </c>
      <c r="O1644" s="44">
        <f>IFERROR(_xll.qlIndexFixing(ONIndex3M,I1644,TRUE,_xll.ohTrigger(RecalcTrigger,Trigger3M)),NA())</f>
        <v>1.3921705676986917E-2</v>
      </c>
      <c r="P1644" s="44">
        <f>IFERROR(_xll.qlIndexFixing(ONIndex6M,I1644,TRUE,_xll.ohTrigger(RecalcTrigger,Trigger6M)),NA())</f>
        <v>1.392446627114019E-2</v>
      </c>
      <c r="Q1644" s="145">
        <f>IFERROR(_xll.qlIndexFixing(ONIndex1Y,I1644,TRUE,_xll.ohTrigger(RecalcTrigger,Trigger1Y)),NA())</f>
        <v>1.415263891751728E-2</v>
      </c>
    </row>
    <row r="1645" spans="2:17" x14ac:dyDescent="0.2">
      <c r="B1645" s="39" t="s">
        <v>42</v>
      </c>
      <c r="D1645" s="42">
        <f>_xll.qlCalendarAdvance(Calendar,$D1644,B1645,"f",FALSE)</f>
        <v>51356</v>
      </c>
      <c r="E1645" s="139">
        <f>_xll.qlInterestRateIndexValueDate(IndexON,D1645)</f>
        <v>51356</v>
      </c>
      <c r="F1645" s="155">
        <f>IFERROR(_xll.qlIndexFixing(IndexON,D1645,TRUE,_xll.ohTrigger(RecalcTrigger,TriggerON)),NA())</f>
        <v>1.3738446700912732E-2</v>
      </c>
      <c r="H1645" s="42">
        <f>_xll.qlCalendarAdvance(Calendar,$H1644,B1645,"f",FALSE)</f>
        <v>51356</v>
      </c>
      <c r="I1645" s="139">
        <f>_xll.qlInterestRateIndexValueDate(Index1M,$H1645)</f>
        <v>51358</v>
      </c>
      <c r="J1645" s="144">
        <f>IFERROR(_xll.qlIndexFixing(Index1M,$H1645,TRUE,_xll.ohTrigger(RecalcTrigger,Trigger1M)),NA())</f>
        <v>1.3655303790333192E-2</v>
      </c>
      <c r="K1645" s="44">
        <f>IFERROR(_xll.qlIndexFixing(Index3M,H1645,TRUE,_xll.ohTrigger(RecalcTrigger,Trigger3M)),NA())</f>
        <v>1.390757003888092E-2</v>
      </c>
      <c r="L1645" s="44">
        <f>IFERROR(_xll.qlIndexFixing(Index6M,$H1645,TRUE,_xll.ohTrigger(RecalcTrigger,Trigger6M)),NA())</f>
        <v>1.3905079744141973E-2</v>
      </c>
      <c r="M1645" s="145">
        <f>IFERROR(_xll.qlIndexFixing(Index1Y,$H1645,TRUE,_xll.ohTrigger(RecalcTrigger,Trigger1Y)),NA())</f>
        <v>1.4115620505365613E-2</v>
      </c>
      <c r="N1645" s="144">
        <f>IFERROR(_xll.qlIndexFixing(ONIndex1M,I1645,TRUE,_xll.ohTrigger(RecalcTrigger,Trigger1M)),NA())</f>
        <v>1.3655816309183777E-2</v>
      </c>
      <c r="O1645" s="44">
        <f>IFERROR(_xll.qlIndexFixing(ONIndex3M,I1645,TRUE,_xll.ohTrigger(RecalcTrigger,Trigger3M)),NA())</f>
        <v>1.39160236896263E-2</v>
      </c>
      <c r="P1645" s="44">
        <f>IFERROR(_xll.qlIndexFixing(ONIndex6M,I1645,TRUE,_xll.ohTrigger(RecalcTrigger,Trigger6M)),NA())</f>
        <v>1.3919061709302127E-2</v>
      </c>
      <c r="Q1645" s="145">
        <f>IFERROR(_xll.qlIndexFixing(ONIndex1Y,I1645,TRUE,_xll.ohTrigger(RecalcTrigger,Trigger1Y)),NA())</f>
        <v>1.4146784258919354E-2</v>
      </c>
    </row>
    <row r="1646" spans="2:17" x14ac:dyDescent="0.2">
      <c r="B1646" s="39" t="s">
        <v>42</v>
      </c>
      <c r="D1646" s="42">
        <f>_xll.qlCalendarAdvance(Calendar,$D1645,B1646,"f",FALSE)</f>
        <v>51363</v>
      </c>
      <c r="E1646" s="139">
        <f>_xll.qlInterestRateIndexValueDate(IndexON,D1646)</f>
        <v>51363</v>
      </c>
      <c r="F1646" s="155">
        <f>IFERROR(_xll.qlIndexFixing(IndexON,D1646,TRUE,_xll.ohTrigger(RecalcTrigger,TriggerON)),NA())</f>
        <v>1.3732499154937017E-2</v>
      </c>
      <c r="H1646" s="42">
        <f>_xll.qlCalendarAdvance(Calendar,$H1645,B1646,"f",FALSE)</f>
        <v>51363</v>
      </c>
      <c r="I1646" s="139">
        <f>_xll.qlInterestRateIndexValueDate(Index1M,$H1646)</f>
        <v>51365</v>
      </c>
      <c r="J1646" s="144">
        <f>IFERROR(_xll.qlIndexFixing(Index1M,$H1646,TRUE,_xll.ohTrigger(RecalcTrigger,Trigger1M)),NA())</f>
        <v>1.3650059898841833E-2</v>
      </c>
      <c r="K1646" s="44">
        <f>IFERROR(_xll.qlIndexFixing(Index3M,H1646,TRUE,_xll.ohTrigger(RecalcTrigger,Trigger3M)),NA())</f>
        <v>1.3902143801432615E-2</v>
      </c>
      <c r="L1646" s="44">
        <f>IFERROR(_xll.qlIndexFixing(Index6M,$H1646,TRUE,_xll.ohTrigger(RecalcTrigger,Trigger6M)),NA())</f>
        <v>1.3900214257788701E-2</v>
      </c>
      <c r="M1646" s="145">
        <f>IFERROR(_xll.qlIndexFixing(Index1Y,$H1646,TRUE,_xll.ohTrigger(RecalcTrigger,Trigger1Y)),NA())</f>
        <v>1.4110784937140538E-2</v>
      </c>
      <c r="N1646" s="144">
        <f>IFERROR(_xll.qlIndexFixing(ONIndex1M,I1646,TRUE,_xll.ohTrigger(RecalcTrigger,Trigger1M)),NA())</f>
        <v>1.365051984407728E-2</v>
      </c>
      <c r="O1646" s="44">
        <f>IFERROR(_xll.qlIndexFixing(ONIndex3M,I1646,TRUE,_xll.ohTrigger(RecalcTrigger,Trigger3M)),NA())</f>
        <v>1.3910379832884345E-2</v>
      </c>
      <c r="P1646" s="44">
        <f>IFERROR(_xll.qlIndexFixing(ONIndex6M,I1646,TRUE,_xll.ohTrigger(RecalcTrigger,Trigger6M)),NA())</f>
        <v>1.3913697796468227E-2</v>
      </c>
      <c r="Q1646" s="145">
        <f>IFERROR(_xll.qlIndexFixing(ONIndex1Y,I1646,TRUE,_xll.ohTrigger(RecalcTrigger,Trigger1Y)),NA())</f>
        <v>1.4140967454920883E-2</v>
      </c>
    </row>
    <row r="1647" spans="2:17" x14ac:dyDescent="0.2">
      <c r="B1647" s="39" t="s">
        <v>42</v>
      </c>
      <c r="D1647" s="42">
        <f>_xll.qlCalendarAdvance(Calendar,$D1646,B1647,"f",FALSE)</f>
        <v>51370</v>
      </c>
      <c r="E1647" s="139">
        <f>_xll.qlInterestRateIndexValueDate(IndexON,D1647)</f>
        <v>51370</v>
      </c>
      <c r="F1647" s="155">
        <f>IFERROR(_xll.qlIndexFixing(IndexON,D1647,TRUE,_xll.ohTrigger(RecalcTrigger,TriggerON)),NA())</f>
        <v>1.3726588936142647E-2</v>
      </c>
      <c r="H1647" s="42">
        <f>_xll.qlCalendarAdvance(Calendar,$H1646,B1647,"f",FALSE)</f>
        <v>51370</v>
      </c>
      <c r="I1647" s="139">
        <f>_xll.qlInterestRateIndexValueDate(Index1M,$H1647)</f>
        <v>51372</v>
      </c>
      <c r="J1647" s="144">
        <f>IFERROR(_xll.qlIndexFixing(Index1M,$H1647,TRUE,_xll.ohTrigger(RecalcTrigger,Trigger1M)),NA())</f>
        <v>1.3644853445856964E-2</v>
      </c>
      <c r="K1647" s="44">
        <f>IFERROR(_xll.qlIndexFixing(Index3M,H1647,TRUE,_xll.ohTrigger(RecalcTrigger,Trigger3M)),NA())</f>
        <v>1.3896757194171952E-2</v>
      </c>
      <c r="L1647" s="44">
        <f>IFERROR(_xll.qlIndexFixing(Index6M,$H1647,TRUE,_xll.ohTrigger(RecalcTrigger,Trigger6M)),NA())</f>
        <v>1.3895392318146316E-2</v>
      </c>
      <c r="M1647" s="145">
        <f>IFERROR(_xll.qlIndexFixing(Index1Y,$H1647,TRUE,_xll.ohTrigger(RecalcTrigger,Trigger1Y)),NA())</f>
        <v>1.4105992633658752E-2</v>
      </c>
      <c r="N1647" s="144">
        <f>IFERROR(_xll.qlIndexFixing(ONIndex1M,I1647,TRUE,_xll.ohTrigger(RecalcTrigger,Trigger1M)),NA())</f>
        <v>1.3645260474257626E-2</v>
      </c>
      <c r="O1647" s="44">
        <f>IFERROR(_xll.qlIndexFixing(ONIndex3M,I1647,TRUE,_xll.ohTrigger(RecalcTrigger,Trigger3M)),NA())</f>
        <v>1.3904774297648359E-2</v>
      </c>
      <c r="P1647" s="44">
        <f>IFERROR(_xll.qlIndexFixing(ONIndex6M,I1647,TRUE,_xll.ohTrigger(RecalcTrigger,Trigger6M)),NA())</f>
        <v>1.3908374722886307E-2</v>
      </c>
      <c r="Q1647" s="145">
        <f>IFERROR(_xll.qlIndexFixing(ONIndex1Y,I1647,TRUE,_xll.ohTrigger(RecalcTrigger,Trigger1Y)),NA())</f>
        <v>1.4135188685218125E-2</v>
      </c>
    </row>
    <row r="1648" spans="2:17" x14ac:dyDescent="0.2">
      <c r="B1648" s="39" t="s">
        <v>42</v>
      </c>
      <c r="D1648" s="42">
        <f>_xll.qlCalendarAdvance(Calendar,$D1647,B1648,"f",FALSE)</f>
        <v>51377</v>
      </c>
      <c r="E1648" s="139">
        <f>_xll.qlInterestRateIndexValueDate(IndexON,D1648)</f>
        <v>51377</v>
      </c>
      <c r="F1648" s="155">
        <f>IFERROR(_xll.qlIndexFixing(IndexON,D1648,TRUE,_xll.ohTrigger(RecalcTrigger,TriggerON)),NA())</f>
        <v>1.3720716239973285E-2</v>
      </c>
      <c r="H1648" s="42">
        <f>_xll.qlCalendarAdvance(Calendar,$H1647,B1648,"f",FALSE)</f>
        <v>51377</v>
      </c>
      <c r="I1648" s="139">
        <f>_xll.qlInterestRateIndexValueDate(Index1M,$H1648)</f>
        <v>51379</v>
      </c>
      <c r="J1648" s="144">
        <f>IFERROR(_xll.qlIndexFixing(Index1M,$H1648,TRUE,_xll.ohTrigger(RecalcTrigger,Trigger1M)),NA())</f>
        <v>1.3640008400872856E-2</v>
      </c>
      <c r="K1648" s="44">
        <f>IFERROR(_xll.qlIndexFixing(Index3M,H1648,TRUE,_xll.ohTrigger(RecalcTrigger,Trigger3M)),NA())</f>
        <v>1.3891730750017362E-2</v>
      </c>
      <c r="L1648" s="44">
        <f>IFERROR(_xll.qlIndexFixing(Index6M,$H1648,TRUE,_xll.ohTrigger(RecalcTrigger,Trigger6M)),NA())</f>
        <v>1.3890850693891548E-2</v>
      </c>
      <c r="M1648" s="145">
        <f>IFERROR(_xll.qlIndexFixing(Index1Y,$H1648,TRUE,_xll.ohTrigger(RecalcTrigger,Trigger1Y)),NA())</f>
        <v>1.4101351823361082E-2</v>
      </c>
      <c r="N1648" s="144">
        <f>IFERROR(_xll.qlIndexFixing(ONIndex1M,I1648,TRUE,_xll.ohTrigger(RecalcTrigger,Trigger1M)),NA())</f>
        <v>1.3640038389493014E-2</v>
      </c>
      <c r="O1648" s="44">
        <f>IFERROR(_xll.qlIndexFixing(ONIndex3M,I1648,TRUE,_xll.ohTrigger(RecalcTrigger,Trigger3M)),NA())</f>
        <v>1.3899207274805647E-2</v>
      </c>
      <c r="P1648" s="44">
        <f>IFERROR(_xll.qlIndexFixing(ONIndex6M,I1648,TRUE,_xll.ohTrigger(RecalcTrigger,Trigger6M)),NA())</f>
        <v>1.3903092678324569E-2</v>
      </c>
      <c r="Q1648" s="145">
        <f>IFERROR(_xll.qlIndexFixing(ONIndex1Y,I1648,TRUE,_xll.ohTrigger(RecalcTrigger,Trigger1Y)),NA())</f>
        <v>1.4129448129587274E-2</v>
      </c>
    </row>
    <row r="1649" spans="2:17" x14ac:dyDescent="0.2">
      <c r="B1649" s="39" t="s">
        <v>42</v>
      </c>
      <c r="D1649" s="42">
        <f>_xll.qlCalendarAdvance(Calendar,$D1648,B1649,"f",FALSE)</f>
        <v>51384</v>
      </c>
      <c r="E1649" s="139">
        <f>_xll.qlInterestRateIndexValueDate(IndexON,D1649)</f>
        <v>51384</v>
      </c>
      <c r="F1649" s="155">
        <f>IFERROR(_xll.qlIndexFixing(IndexON,D1649,TRUE,_xll.ohTrigger(RecalcTrigger,TriggerON)),NA())</f>
        <v>1.3714881261872591E-2</v>
      </c>
      <c r="H1649" s="42">
        <f>_xll.qlCalendarAdvance(Calendar,$H1648,B1649,"f",FALSE)</f>
        <v>51384</v>
      </c>
      <c r="I1649" s="139">
        <f>_xll.qlInterestRateIndexValueDate(Index1M,$H1649)</f>
        <v>51386</v>
      </c>
      <c r="J1649" s="144">
        <f>IFERROR(_xll.qlIndexFixing(Index1M,$H1649,TRUE,_xll.ohTrigger(RecalcTrigger,Trigger1M)),NA())</f>
        <v>1.3634553615995701E-2</v>
      </c>
      <c r="K1649" s="44">
        <f>IFERROR(_xll.qlIndexFixing(Index3M,H1649,TRUE,_xll.ohTrigger(RecalcTrigger,Trigger3M)),NA())</f>
        <v>1.3886415910892954E-2</v>
      </c>
      <c r="L1649" s="44">
        <f>IFERROR(_xll.qlIndexFixing(Index6M,$H1649,TRUE,_xll.ohTrigger(RecalcTrigger,Trigger6M)),NA())</f>
        <v>1.3886104342062855E-2</v>
      </c>
      <c r="M1649" s="145">
        <f>IFERROR(_xll.qlIndexFixing(Index1Y,$H1649,TRUE,_xll.ohTrigger(RecalcTrigger,Trigger1Y)),NA())</f>
        <v>1.4096538547614808E-2</v>
      </c>
      <c r="N1649" s="144">
        <f>IFERROR(_xll.qlIndexFixing(ONIndex1M,I1649,TRUE,_xll.ohTrigger(RecalcTrigger,Trigger1M)),NA())</f>
        <v>1.3634853779791456E-2</v>
      </c>
      <c r="O1649" s="44">
        <f>IFERROR(_xll.qlIndexFixing(ONIndex3M,I1649,TRUE,_xll.ohTrigger(RecalcTrigger,Trigger3M)),NA())</f>
        <v>1.3893678955403388E-2</v>
      </c>
      <c r="P1649" s="44">
        <f>IFERROR(_xll.qlIndexFixing(ONIndex6M,I1649,TRUE,_xll.ohTrigger(RecalcTrigger,Trigger6M)),NA())</f>
        <v>1.3897851852791021E-2</v>
      </c>
      <c r="Q1649" s="145">
        <f>IFERROR(_xll.qlIndexFixing(ONIndex1Y,I1649,TRUE,_xll.ohTrigger(RecalcTrigger,Trigger1Y)),NA())</f>
        <v>1.4123745967644652E-2</v>
      </c>
    </row>
    <row r="1650" spans="2:17" x14ac:dyDescent="0.2">
      <c r="B1650" s="39" t="s">
        <v>42</v>
      </c>
      <c r="D1650" s="42">
        <f>_xll.qlCalendarAdvance(Calendar,$D1649,B1650,"f",FALSE)</f>
        <v>51391</v>
      </c>
      <c r="E1650" s="139">
        <f>_xll.qlInterestRateIndexValueDate(IndexON,D1650)</f>
        <v>51391</v>
      </c>
      <c r="F1650" s="155">
        <f>IFERROR(_xll.qlIndexFixing(IndexON,D1650,TRUE,_xll.ohTrigger(RecalcTrigger,TriggerON)),NA())</f>
        <v>1.3709084197603971E-2</v>
      </c>
      <c r="H1650" s="42">
        <f>_xll.qlCalendarAdvance(Calendar,$H1649,B1650,"f",FALSE)</f>
        <v>51391</v>
      </c>
      <c r="I1650" s="139">
        <f>_xll.qlInterestRateIndexValueDate(Index1M,$H1650)</f>
        <v>51393</v>
      </c>
      <c r="J1650" s="144">
        <f>IFERROR(_xll.qlIndexFixing(Index1M,$H1650,TRUE,_xll.ohTrigger(RecalcTrigger,Trigger1M)),NA())</f>
        <v>1.3629460619418972E-2</v>
      </c>
      <c r="K1650" s="44">
        <f>IFERROR(_xll.qlIndexFixing(Index3M,H1650,TRUE,_xll.ohTrigger(RecalcTrigger,Trigger3M)),NA())</f>
        <v>1.3881141230485337E-2</v>
      </c>
      <c r="L1650" s="44">
        <f>IFERROR(_xll.qlIndexFixing(Index6M,$H1650,TRUE,_xll.ohTrigger(RecalcTrigger,Trigger6M)),NA())</f>
        <v>1.3881402048444061E-2</v>
      </c>
      <c r="M1650" s="145">
        <f>IFERROR(_xll.qlIndexFixing(Index1Y,$H1650,TRUE,_xll.ohTrigger(RecalcTrigger,Trigger1Y)),NA())</f>
        <v>1.4091877128403419E-2</v>
      </c>
      <c r="N1650" s="144">
        <f>IFERROR(_xll.qlIndexFixing(ONIndex1M,I1650,TRUE,_xll.ohTrigger(RecalcTrigger,Trigger1M)),NA())</f>
        <v>1.3629706835240896E-2</v>
      </c>
      <c r="O1650" s="44">
        <f>IFERROR(_xll.qlIndexFixing(ONIndex3M,I1650,TRUE,_xll.ohTrigger(RecalcTrigger,Trigger3M)),NA())</f>
        <v>1.3888189530328887E-2</v>
      </c>
      <c r="P1650" s="44">
        <f>IFERROR(_xll.qlIndexFixing(ONIndex6M,I1650,TRUE,_xll.ohTrigger(RecalcTrigger,Trigger6M)),NA())</f>
        <v>1.3892652436373609E-2</v>
      </c>
      <c r="Q1650" s="145">
        <f>IFERROR(_xll.qlIndexFixing(ONIndex1Y,I1650,TRUE,_xll.ohTrigger(RecalcTrigger,Trigger1Y)),NA())</f>
        <v>1.4118082379166452E-2</v>
      </c>
    </row>
    <row r="1651" spans="2:17" x14ac:dyDescent="0.2">
      <c r="B1651" s="39" t="s">
        <v>42</v>
      </c>
      <c r="D1651" s="42">
        <f>_xll.qlCalendarAdvance(Calendar,$D1650,B1651,"f",FALSE)</f>
        <v>51398</v>
      </c>
      <c r="E1651" s="139">
        <f>_xll.qlInterestRateIndexValueDate(IndexON,D1651)</f>
        <v>51398</v>
      </c>
      <c r="F1651" s="155">
        <f>IFERROR(_xll.qlIndexFixing(IndexON,D1651,TRUE,_xll.ohTrigger(RecalcTrigger,TriggerON)),NA())</f>
        <v>1.3703325242291342E-2</v>
      </c>
      <c r="H1651" s="42">
        <f>_xll.qlCalendarAdvance(Calendar,$H1650,B1651,"f",FALSE)</f>
        <v>51398</v>
      </c>
      <c r="I1651" s="139">
        <f>_xll.qlInterestRateIndexValueDate(Index1M,$H1651)</f>
        <v>51400</v>
      </c>
      <c r="J1651" s="144">
        <f>IFERROR(_xll.qlIndexFixing(Index1M,$H1651,TRUE,_xll.ohTrigger(RecalcTrigger,Trigger1M)),NA())</f>
        <v>1.3624405821940319E-2</v>
      </c>
      <c r="K1651" s="44">
        <f>IFERROR(_xll.qlIndexFixing(Index3M,H1651,TRUE,_xll.ohTrigger(RecalcTrigger,Trigger3M)),NA())</f>
        <v>1.3875906900256302E-2</v>
      </c>
      <c r="L1651" s="44">
        <f>IFERROR(_xll.qlIndexFixing(Index6M,$H1651,TRUE,_xll.ohTrigger(RecalcTrigger,Trigger6M)),NA())</f>
        <v>1.3876744004047011E-2</v>
      </c>
      <c r="M1651" s="145">
        <f>IFERROR(_xll.qlIndexFixing(Index1Y,$H1651,TRUE,_xll.ohTrigger(RecalcTrigger,Trigger1Y)),NA())</f>
        <v>1.4087259700635978E-2</v>
      </c>
      <c r="N1651" s="144">
        <f>IFERROR(_xll.qlIndexFixing(ONIndex1M,I1651,TRUE,_xll.ohTrigger(RecalcTrigger,Trigger1M)),NA())</f>
        <v>1.3624597745769407E-2</v>
      </c>
      <c r="O1651" s="44">
        <f>IFERROR(_xll.qlIndexFixing(ONIndex3M,I1651,TRUE,_xll.ohTrigger(RecalcTrigger,Trigger3M)),NA())</f>
        <v>1.3882739190709259E-2</v>
      </c>
      <c r="P1651" s="44">
        <f>IFERROR(_xll.qlIndexFixing(ONIndex6M,I1651,TRUE,_xll.ohTrigger(RecalcTrigger,Trigger6M)),NA())</f>
        <v>1.3887494619080343E-2</v>
      </c>
      <c r="Q1651" s="145">
        <f>IFERROR(_xll.qlIndexFixing(ONIndex1Y,I1651,TRUE,_xll.ohTrigger(RecalcTrigger,Trigger1Y)),NA())</f>
        <v>1.4112457543848933E-2</v>
      </c>
    </row>
    <row r="1652" spans="2:17" x14ac:dyDescent="0.2">
      <c r="B1652" s="39" t="s">
        <v>42</v>
      </c>
      <c r="D1652" s="42">
        <f>_xll.qlCalendarAdvance(Calendar,$D1651,B1652,"f",FALSE)</f>
        <v>51405</v>
      </c>
      <c r="E1652" s="139">
        <f>_xll.qlInterestRateIndexValueDate(IndexON,D1652)</f>
        <v>51405</v>
      </c>
      <c r="F1652" s="155">
        <f>IFERROR(_xll.qlIndexFixing(IndexON,D1652,TRUE,_xll.ohTrigger(RecalcTrigger,TriggerON)),NA())</f>
        <v>1.3697604591458301E-2</v>
      </c>
      <c r="H1652" s="42">
        <f>_xll.qlCalendarAdvance(Calendar,$H1651,B1652,"f",FALSE)</f>
        <v>51405</v>
      </c>
      <c r="I1652" s="139">
        <f>_xll.qlInterestRateIndexValueDate(Index1M,$H1652)</f>
        <v>51407</v>
      </c>
      <c r="J1652" s="144">
        <f>IFERROR(_xll.qlIndexFixing(Index1M,$H1652,TRUE,_xll.ohTrigger(RecalcTrigger,Trigger1M)),NA())</f>
        <v>1.3619195132559271E-2</v>
      </c>
      <c r="K1652" s="44">
        <f>IFERROR(_xll.qlIndexFixing(Index3M,H1652,TRUE,_xll.ohTrigger(RecalcTrigger,Trigger3M)),NA())</f>
        <v>1.3870425312402446E-2</v>
      </c>
      <c r="L1652" s="44">
        <f>IFERROR(_xll.qlIndexFixing(Index6M,$H1652,TRUE,_xll.ohTrigger(RecalcTrigger,Trigger6M)),NA())</f>
        <v>1.3872082984115209E-2</v>
      </c>
      <c r="M1652" s="145">
        <f>IFERROR(_xll.qlIndexFixing(Index1Y,$H1652,TRUE,_xll.ohTrigger(RecalcTrigger,Trigger1Y)),NA())</f>
        <v>1.4082686445994074E-2</v>
      </c>
      <c r="N1652" s="144">
        <f>IFERROR(_xll.qlIndexFixing(ONIndex1M,I1652,TRUE,_xll.ohTrigger(RecalcTrigger,Trigger1M)),NA())</f>
        <v>1.3619526701384999E-2</v>
      </c>
      <c r="O1652" s="44">
        <f>IFERROR(_xll.qlIndexFixing(ONIndex3M,I1652,TRUE,_xll.ohTrigger(RecalcTrigger,Trigger3M)),NA())</f>
        <v>1.3877328127112065E-2</v>
      </c>
      <c r="P1652" s="44">
        <f>IFERROR(_xll.qlIndexFixing(ONIndex6M,I1652,TRUE,_xll.ohTrigger(RecalcTrigger,Trigger6M)),NA())</f>
        <v>1.3882378590919231E-2</v>
      </c>
      <c r="Q1652" s="145">
        <f>IFERROR(_xll.qlIndexFixing(ONIndex1Y,I1652,TRUE,_xll.ohTrigger(RecalcTrigger,Trigger1Y)),NA())</f>
        <v>1.4106871641388352E-2</v>
      </c>
    </row>
    <row r="1653" spans="2:17" x14ac:dyDescent="0.2">
      <c r="B1653" s="39" t="s">
        <v>42</v>
      </c>
      <c r="D1653" s="42">
        <f>_xll.qlCalendarAdvance(Calendar,$D1652,B1653,"f",FALSE)</f>
        <v>51412</v>
      </c>
      <c r="E1653" s="139">
        <f>_xll.qlInterestRateIndexValueDate(IndexON,D1653)</f>
        <v>51412</v>
      </c>
      <c r="F1653" s="155">
        <f>IFERROR(_xll.qlIndexFixing(IndexON,D1653,TRUE,_xll.ohTrigger(RecalcTrigger,TriggerON)),NA())</f>
        <v>1.3691922440868254E-2</v>
      </c>
      <c r="H1653" s="42">
        <f>_xll.qlCalendarAdvance(Calendar,$H1652,B1653,"f",FALSE)</f>
        <v>51412</v>
      </c>
      <c r="I1653" s="139">
        <f>_xll.qlInterestRateIndexValueDate(Index1M,$H1653)</f>
        <v>51414</v>
      </c>
      <c r="J1653" s="144">
        <f>IFERROR(_xll.qlIndexFixing(Index1M,$H1653,TRUE,_xll.ohTrigger(RecalcTrigger,Trigger1M)),NA())</f>
        <v>1.3614411584894626E-2</v>
      </c>
      <c r="K1653" s="44">
        <f>IFERROR(_xll.qlIndexFixing(Index3M,H1653,TRUE,_xll.ohTrigger(RecalcTrigger,Trigger3M)),NA())</f>
        <v>1.3865280507299654E-2</v>
      </c>
      <c r="L1653" s="44">
        <f>IFERROR(_xll.qlIndexFixing(Index6M,$H1653,TRUE,_xll.ohTrigger(RecalcTrigger,Trigger6M)),NA())</f>
        <v>1.3867517090193798E-2</v>
      </c>
      <c r="M1653" s="145">
        <f>IFERROR(_xll.qlIndexFixing(Index1Y,$H1653,TRUE,_xll.ohTrigger(RecalcTrigger,Trigger1Y)),NA())</f>
        <v>1.4078157546161261E-2</v>
      </c>
      <c r="N1653" s="144">
        <f>IFERROR(_xll.qlIndexFixing(ONIndex1M,I1653,TRUE,_xll.ohTrigger(RecalcTrigger,Trigger1M)),NA())</f>
        <v>1.3614493892015744E-2</v>
      </c>
      <c r="O1653" s="44">
        <f>IFERROR(_xll.qlIndexFixing(ONIndex3M,I1653,TRUE,_xll.ohTrigger(RecalcTrigger,Trigger3M)),NA())</f>
        <v>1.3871956530984164E-2</v>
      </c>
      <c r="P1653" s="44">
        <f>IFERROR(_xll.qlIndexFixing(ONIndex6M,I1653,TRUE,_xll.ohTrigger(RecalcTrigger,Trigger6M)),NA())</f>
        <v>1.3877304541818347E-2</v>
      </c>
      <c r="Q1653" s="145">
        <f>IFERROR(_xll.qlIndexFixing(ONIndex1Y,I1653,TRUE,_xll.ohTrigger(RecalcTrigger,Trigger1Y)),NA())</f>
        <v>1.410132485164084E-2</v>
      </c>
    </row>
    <row r="1654" spans="2:17" x14ac:dyDescent="0.2">
      <c r="B1654" s="39" t="s">
        <v>42</v>
      </c>
      <c r="D1654" s="42">
        <f>_xll.qlCalendarAdvance(Calendar,$D1653,B1654,"f",FALSE)</f>
        <v>51419</v>
      </c>
      <c r="E1654" s="139">
        <f>_xll.qlInterestRateIndexValueDate(IndexON,D1654)</f>
        <v>51419</v>
      </c>
      <c r="F1654" s="155">
        <f>IFERROR(_xll.qlIndexFixing(IndexON,D1654,TRUE,_xll.ohTrigger(RecalcTrigger,TriggerON)),NA())</f>
        <v>1.3686278985725053E-2</v>
      </c>
      <c r="H1654" s="42">
        <f>_xll.qlCalendarAdvance(Calendar,$H1653,B1654,"f",FALSE)</f>
        <v>51419</v>
      </c>
      <c r="I1654" s="139">
        <f>_xll.qlInterestRateIndexValueDate(Index1M,$H1654)</f>
        <v>51421</v>
      </c>
      <c r="J1654" s="144">
        <f>IFERROR(_xll.qlIndexFixing(Index1M,$H1654,TRUE,_xll.ohTrigger(RecalcTrigger,Trigger1M)),NA())</f>
        <v>1.3609472525616933E-2</v>
      </c>
      <c r="K1654" s="44">
        <f>IFERROR(_xll.qlIndexFixing(Index3M,H1654,TRUE,_xll.ohTrigger(RecalcTrigger,Trigger3M)),NA())</f>
        <v>1.386017667273106E-2</v>
      </c>
      <c r="L1654" s="44">
        <f>IFERROR(_xll.qlIndexFixing(Index6M,$H1654,TRUE,_xll.ohTrigger(RecalcTrigger,Trigger6M)),NA())</f>
        <v>1.3862996033964188E-2</v>
      </c>
      <c r="M1654" s="145">
        <f>IFERROR(_xll.qlIndexFixing(Index1Y,$H1654,TRUE,_xll.ohTrigger(RecalcTrigger,Trigger1Y)),NA())</f>
        <v>1.4073673182823702E-2</v>
      </c>
      <c r="N1654" s="144">
        <f>IFERROR(_xll.qlIndexFixing(ONIndex1M,I1654,TRUE,_xll.ohTrigger(RecalcTrigger,Trigger1M)),NA())</f>
        <v>1.3609499507749589E-2</v>
      </c>
      <c r="O1654" s="44">
        <f>IFERROR(_xll.qlIndexFixing(ONIndex3M,I1654,TRUE,_xll.ohTrigger(RecalcTrigger,Trigger3M)),NA())</f>
        <v>1.3866624592973054E-2</v>
      </c>
      <c r="P1654" s="44">
        <f>IFERROR(_xll.qlIndexFixing(ONIndex6M,I1654,TRUE,_xll.ohTrigger(RecalcTrigger,Trigger6M)),NA())</f>
        <v>1.3872272661785701E-2</v>
      </c>
      <c r="Q1654" s="145">
        <f>IFERROR(_xll.qlIndexFixing(ONIndex1Y,I1654,TRUE,_xll.ohTrigger(RecalcTrigger,Trigger1Y)),NA())</f>
        <v>1.4095817354222717E-2</v>
      </c>
    </row>
    <row r="1655" spans="2:17" x14ac:dyDescent="0.2">
      <c r="B1655" s="39" t="s">
        <v>42</v>
      </c>
      <c r="D1655" s="42">
        <f>_xll.qlCalendarAdvance(Calendar,$D1654,B1655,"f",FALSE)</f>
        <v>51426</v>
      </c>
      <c r="E1655" s="139">
        <f>_xll.qlInterestRateIndexValueDate(IndexON,D1655)</f>
        <v>51426</v>
      </c>
      <c r="F1655" s="155">
        <f>IFERROR(_xll.qlIndexFixing(IndexON,D1655,TRUE,_xll.ohTrigger(RecalcTrigger,TriggerON)),NA())</f>
        <v>1.3680674421632233E-2</v>
      </c>
      <c r="H1655" s="42">
        <f>_xll.qlCalendarAdvance(Calendar,$H1654,B1655,"f",FALSE)</f>
        <v>51426</v>
      </c>
      <c r="I1655" s="139">
        <f>_xll.qlInterestRateIndexValueDate(Index1M,$H1655)</f>
        <v>51428</v>
      </c>
      <c r="J1655" s="144">
        <f>IFERROR(_xll.qlIndexFixing(Index1M,$H1655,TRUE,_xll.ohTrigger(RecalcTrigger,Trigger1M)),NA())</f>
        <v>1.3604572426046957E-2</v>
      </c>
      <c r="K1655" s="44">
        <f>IFERROR(_xll.qlIndexFixing(Index3M,H1655,TRUE,_xll.ohTrigger(RecalcTrigger,Trigger3M)),NA())</f>
        <v>1.3855114000173288E-2</v>
      </c>
      <c r="L1655" s="44">
        <f>IFERROR(_xll.qlIndexFixing(Index6M,$H1655,TRUE,_xll.ohTrigger(RecalcTrigger,Trigger6M)),NA())</f>
        <v>1.3858370473383078E-2</v>
      </c>
      <c r="M1655" s="145">
        <f>IFERROR(_xll.qlIndexFixing(Index1Y,$H1655,TRUE,_xll.ohTrigger(RecalcTrigger,Trigger1Y)),NA())</f>
        <v>1.4069233537670395E-2</v>
      </c>
      <c r="N1655" s="144">
        <f>IFERROR(_xll.qlIndexFixing(ONIndex1M,I1655,TRUE,_xll.ohTrigger(RecalcTrigger,Trigger1M)),NA())</f>
        <v>1.3604543738354735E-2</v>
      </c>
      <c r="O1655" s="44">
        <f>IFERROR(_xll.qlIndexFixing(ONIndex3M,I1655,TRUE,_xll.ohTrigger(RecalcTrigger,Trigger3M)),NA())</f>
        <v>1.3861332504125912E-2</v>
      </c>
      <c r="P1655" s="44">
        <f>IFERROR(_xll.qlIndexFixing(ONIndex6M,I1655,TRUE,_xll.ohTrigger(RecalcTrigger,Trigger6M)),NA())</f>
        <v>1.3867283140909237E-2</v>
      </c>
      <c r="Q1655" s="145">
        <f>IFERROR(_xll.qlIndexFixing(ONIndex1Y,I1655,TRUE,_xll.ohTrigger(RecalcTrigger,Trigger1Y)),NA())</f>
        <v>1.4090349328750307E-2</v>
      </c>
    </row>
    <row r="1656" spans="2:17" x14ac:dyDescent="0.2">
      <c r="B1656" s="39" t="s">
        <v>42</v>
      </c>
      <c r="D1656" s="42">
        <f>_xll.qlCalendarAdvance(Calendar,$D1655,B1656,"f",FALSE)</f>
        <v>51433</v>
      </c>
      <c r="E1656" s="139">
        <f>_xll.qlInterestRateIndexValueDate(IndexON,D1656)</f>
        <v>51433</v>
      </c>
      <c r="F1656" s="155">
        <f>IFERROR(_xll.qlIndexFixing(IndexON,D1656,TRUE,_xll.ohTrigger(RecalcTrigger,TriggerON)),NA())</f>
        <v>1.3675108943953518E-2</v>
      </c>
      <c r="H1656" s="42">
        <f>_xll.qlCalendarAdvance(Calendar,$H1655,B1656,"f",FALSE)</f>
        <v>51433</v>
      </c>
      <c r="I1656" s="139">
        <f>_xll.qlInterestRateIndexValueDate(Index1M,$H1656)</f>
        <v>51435</v>
      </c>
      <c r="J1656" s="144">
        <f>IFERROR(_xll.qlIndexFixing(Index1M,$H1656,TRUE,_xll.ohTrigger(RecalcTrigger,Trigger1M)),NA())</f>
        <v>1.3599711476319059E-2</v>
      </c>
      <c r="K1656" s="44">
        <f>IFERROR(_xll.qlIndexFixing(Index3M,H1656,TRUE,_xll.ohTrigger(RecalcTrigger,Trigger3M)),NA())</f>
        <v>1.3850092681108062E-2</v>
      </c>
      <c r="L1656" s="44">
        <f>IFERROR(_xll.qlIndexFixing(Index6M,$H1656,TRUE,_xll.ohTrigger(RecalcTrigger,Trigger6M)),NA())</f>
        <v>1.3854089198674216E-2</v>
      </c>
      <c r="M1656" s="145">
        <f>IFERROR(_xll.qlIndexFixing(Index1Y,$H1656,TRUE,_xll.ohTrigger(RecalcTrigger,Trigger1Y)),NA())</f>
        <v>1.4064838792392731E-2</v>
      </c>
      <c r="N1656" s="144">
        <f>IFERROR(_xll.qlIndexFixing(ONIndex1M,I1656,TRUE,_xll.ohTrigger(RecalcTrigger,Trigger1M)),NA())</f>
        <v>1.3599626773999063E-2</v>
      </c>
      <c r="O1656" s="44">
        <f>IFERROR(_xll.qlIndexFixing(ONIndex3M,I1656,TRUE,_xll.ohTrigger(RecalcTrigger,Trigger3M)),NA())</f>
        <v>1.385608045540998E-2</v>
      </c>
      <c r="P1656" s="44">
        <f>IFERROR(_xll.qlIndexFixing(ONIndex6M,I1656,TRUE,_xll.ohTrigger(RecalcTrigger,Trigger6M)),NA())</f>
        <v>1.3862336169117029E-2</v>
      </c>
      <c r="Q1656" s="145">
        <f>IFERROR(_xll.qlIndexFixing(ONIndex1Y,I1656,TRUE,_xll.ohTrigger(RecalcTrigger,Trigger1Y)),NA())</f>
        <v>1.4084920955079738E-2</v>
      </c>
    </row>
    <row r="1657" spans="2:17" x14ac:dyDescent="0.2">
      <c r="B1657" s="39" t="s">
        <v>42</v>
      </c>
      <c r="D1657" s="42">
        <f>_xll.qlCalendarAdvance(Calendar,$D1656,B1657,"f",FALSE)</f>
        <v>51440</v>
      </c>
      <c r="E1657" s="139">
        <f>_xll.qlInterestRateIndexValueDate(IndexON,D1657)</f>
        <v>51440</v>
      </c>
      <c r="F1657" s="155">
        <f>IFERROR(_xll.qlIndexFixing(IndexON,D1657,TRUE,_xll.ohTrigger(RecalcTrigger,TriggerON)),NA())</f>
        <v>1.3669582748372378E-2</v>
      </c>
      <c r="H1657" s="42">
        <f>_xll.qlCalendarAdvance(Calendar,$H1656,B1657,"f",FALSE)</f>
        <v>51440</v>
      </c>
      <c r="I1657" s="139">
        <f>_xll.qlInterestRateIndexValueDate(Index1M,$H1657)</f>
        <v>51442</v>
      </c>
      <c r="J1657" s="144">
        <f>IFERROR(_xll.qlIndexFixing(Index1M,$H1657,TRUE,_xll.ohTrigger(RecalcTrigger,Trigger1M)),NA())</f>
        <v>1.3594889866593386E-2</v>
      </c>
      <c r="K1657" s="44">
        <f>IFERROR(_xll.qlIndexFixing(Index3M,H1657,TRUE,_xll.ohTrigger(RecalcTrigger,Trigger3M)),NA())</f>
        <v>1.3845112907013703E-2</v>
      </c>
      <c r="L1657" s="44">
        <f>IFERROR(_xll.qlIndexFixing(Index6M,$H1657,TRUE,_xll.ohTrigger(RecalcTrigger,Trigger6M)),NA())</f>
        <v>1.3849735668225057E-2</v>
      </c>
      <c r="M1657" s="145">
        <f>IFERROR(_xll.qlIndexFixing(Index1Y,$H1657,TRUE,_xll.ohTrigger(RecalcTrigger,Trigger1Y)),NA())</f>
        <v>1.4060489128685587E-2</v>
      </c>
      <c r="N1657" s="144">
        <f>IFERROR(_xll.qlIndexFixing(ONIndex1M,I1657,TRUE,_xll.ohTrigger(RecalcTrigger,Trigger1M)),NA())</f>
        <v>1.3594748804690582E-2</v>
      </c>
      <c r="O1657" s="44">
        <f>IFERROR(_xll.qlIndexFixing(ONIndex3M,I1657,TRUE,_xll.ohTrigger(RecalcTrigger,Trigger3M)),NA())</f>
        <v>1.385086863763263E-2</v>
      </c>
      <c r="P1657" s="44">
        <f>IFERROR(_xll.qlIndexFixing(ONIndex6M,I1657,TRUE,_xll.ohTrigger(RecalcTrigger,Trigger6M)),NA())</f>
        <v>1.3857431936417086E-2</v>
      </c>
      <c r="Q1657" s="145">
        <f>IFERROR(_xll.qlIndexFixing(ONIndex1Y,I1657,TRUE,_xll.ohTrigger(RecalcTrigger,Trigger1Y)),NA())</f>
        <v>1.407953241290727E-2</v>
      </c>
    </row>
    <row r="1658" spans="2:17" x14ac:dyDescent="0.2">
      <c r="B1658" s="39" t="s">
        <v>42</v>
      </c>
      <c r="D1658" s="42">
        <f>_xll.qlCalendarAdvance(Calendar,$D1657,B1658,"f",FALSE)</f>
        <v>51447</v>
      </c>
      <c r="E1658" s="139">
        <f>_xll.qlInterestRateIndexValueDate(IndexON,D1658)</f>
        <v>51447</v>
      </c>
      <c r="F1658" s="155">
        <f>IFERROR(_xll.qlIndexFixing(IndexON,D1658,TRUE,_xll.ohTrigger(RecalcTrigger,TriggerON)),NA())</f>
        <v>1.3664096030172601E-2</v>
      </c>
      <c r="H1658" s="42">
        <f>_xll.qlCalendarAdvance(Calendar,$H1657,B1658,"f",FALSE)</f>
        <v>51447</v>
      </c>
      <c r="I1658" s="139">
        <f>_xll.qlInterestRateIndexValueDate(Index1M,$H1658)</f>
        <v>51449</v>
      </c>
      <c r="J1658" s="144">
        <f>IFERROR(_xll.qlIndexFixing(Index1M,$H1658,TRUE,_xll.ohTrigger(RecalcTrigger,Trigger1M)),NA())</f>
        <v>1.3590107787012031E-2</v>
      </c>
      <c r="K1658" s="44">
        <f>IFERROR(_xll.qlIndexFixing(Index3M,H1658,TRUE,_xll.ohTrigger(RecalcTrigger,Trigger3M)),NA())</f>
        <v>1.3840174869369384E-2</v>
      </c>
      <c r="L1658" s="44">
        <f>IFERROR(_xll.qlIndexFixing(Index6M,$H1658,TRUE,_xll.ohTrigger(RecalcTrigger,Trigger6M)),NA())</f>
        <v>1.3845392716855478E-2</v>
      </c>
      <c r="M1658" s="145">
        <f>IFERROR(_xll.qlIndexFixing(Index1Y,$H1658,TRUE,_xll.ohTrigger(RecalcTrigger,Trigger1Y)),NA())</f>
        <v>1.4056184728246018E-2</v>
      </c>
      <c r="N1658" s="144">
        <f>IFERROR(_xll.qlIndexFixing(ONIndex1M,I1658,TRUE,_xll.ohTrigger(RecalcTrigger,Trigger1M)),NA())</f>
        <v>1.3589910020277429E-2</v>
      </c>
      <c r="O1658" s="44">
        <f>IFERROR(_xll.qlIndexFixing(ONIndex3M,I1658,TRUE,_xll.ohTrigger(RecalcTrigger,Trigger3M)),NA())</f>
        <v>1.3845697242000909E-2</v>
      </c>
      <c r="P1658" s="44">
        <f>IFERROR(_xll.qlIndexFixing(ONIndex6M,I1658,TRUE,_xll.ohTrigger(RecalcTrigger,Trigger6M)),NA())</f>
        <v>1.3852570632897354E-2</v>
      </c>
      <c r="Q1658" s="145">
        <f>IFERROR(_xll.qlIndexFixing(ONIndex1Y,I1658,TRUE,_xll.ohTrigger(RecalcTrigger,Trigger1Y)),NA())</f>
        <v>1.4074183882009095E-2</v>
      </c>
    </row>
    <row r="1659" spans="2:17" x14ac:dyDescent="0.2">
      <c r="B1659" s="39" t="s">
        <v>42</v>
      </c>
      <c r="D1659" s="42">
        <f>_xll.qlCalendarAdvance(Calendar,$D1658,B1659,"f",FALSE)</f>
        <v>51454</v>
      </c>
      <c r="E1659" s="139">
        <f>_xll.qlInterestRateIndexValueDate(IndexON,D1659)</f>
        <v>51454</v>
      </c>
      <c r="F1659" s="155">
        <f>IFERROR(_xll.qlIndexFixing(IndexON,D1659,TRUE,_xll.ohTrigger(RecalcTrigger,TriggerON)),NA())</f>
        <v>1.3658648985117594E-2</v>
      </c>
      <c r="H1659" s="42">
        <f>_xll.qlCalendarAdvance(Calendar,$H1658,B1659,"f",FALSE)</f>
        <v>51454</v>
      </c>
      <c r="I1659" s="139">
        <f>_xll.qlInterestRateIndexValueDate(Index1M,$H1659)</f>
        <v>51456</v>
      </c>
      <c r="J1659" s="144">
        <f>IFERROR(_xll.qlIndexFixing(Index1M,$H1659,TRUE,_xll.ohTrigger(RecalcTrigger,Trigger1M)),NA())</f>
        <v>1.3585365427732563E-2</v>
      </c>
      <c r="K1659" s="44">
        <f>IFERROR(_xll.qlIndexFixing(Index3M,H1659,TRUE,_xll.ohTrigger(RecalcTrigger,Trigger3M)),NA())</f>
        <v>1.3835278759656832E-2</v>
      </c>
      <c r="L1659" s="44">
        <f>IFERROR(_xll.qlIndexFixing(Index6M,$H1659,TRUE,_xll.ohTrigger(RecalcTrigger,Trigger6M)),NA())</f>
        <v>1.3841095542859835E-2</v>
      </c>
      <c r="M1659" s="145">
        <f>IFERROR(_xll.qlIndexFixing(Index1Y,$H1659,TRUE,_xll.ohTrigger(RecalcTrigger,Trigger1Y)),NA())</f>
        <v>1.4051925772774783E-2</v>
      </c>
      <c r="N1659" s="144">
        <f>IFERROR(_xll.qlIndexFixing(ONIndex1M,I1659,TRUE,_xll.ohTrigger(RecalcTrigger,Trigger1M)),NA())</f>
        <v>1.3585110610847551E-2</v>
      </c>
      <c r="O1659" s="44">
        <f>IFERROR(_xll.qlIndexFixing(ONIndex3M,I1659,TRUE,_xll.ohTrigger(RecalcTrigger,Trigger3M)),NA())</f>
        <v>1.3840566459242254E-2</v>
      </c>
      <c r="P1659" s="44">
        <f>IFERROR(_xll.qlIndexFixing(ONIndex6M,I1659,TRUE,_xll.ohTrigger(RecalcTrigger,Trigger6M)),NA())</f>
        <v>1.3847752448485906E-2</v>
      </c>
      <c r="Q1659" s="145">
        <f>IFERROR(_xll.qlIndexFixing(ONIndex1Y,I1659,TRUE,_xll.ohTrigger(RecalcTrigger,Trigger1Y)),NA())</f>
        <v>1.4068875541921599E-2</v>
      </c>
    </row>
    <row r="1660" spans="2:17" x14ac:dyDescent="0.2">
      <c r="B1660" s="39" t="s">
        <v>42</v>
      </c>
      <c r="D1660" s="42">
        <f>_xll.qlCalendarAdvance(Calendar,$D1659,B1660,"f",FALSE)</f>
        <v>51461</v>
      </c>
      <c r="E1660" s="139">
        <f>_xll.qlInterestRateIndexValueDate(IndexON,D1660)</f>
        <v>51461</v>
      </c>
      <c r="F1660" s="155">
        <f>IFERROR(_xll.qlIndexFixing(IndexON,D1660,TRUE,_xll.ohTrigger(RecalcTrigger,TriggerON)),NA())</f>
        <v>1.3653241808331273E-2</v>
      </c>
      <c r="H1660" s="42">
        <f>_xll.qlCalendarAdvance(Calendar,$H1659,B1660,"f",FALSE)</f>
        <v>51461</v>
      </c>
      <c r="I1660" s="139">
        <f>_xll.qlInterestRateIndexValueDate(Index1M,$H1660)</f>
        <v>51463</v>
      </c>
      <c r="J1660" s="144">
        <f>IFERROR(_xll.qlIndexFixing(Index1M,$H1660,TRUE,_xll.ohTrigger(RecalcTrigger,Trigger1M)),NA())</f>
        <v>1.3580662978899654E-2</v>
      </c>
      <c r="K1660" s="44">
        <f>IFERROR(_xll.qlIndexFixing(Index3M,H1660,TRUE,_xll.ohTrigger(RecalcTrigger,Trigger3M)),NA())</f>
        <v>1.3830424769355216E-2</v>
      </c>
      <c r="L1660" s="44">
        <f>IFERROR(_xll.qlIndexFixing(Index6M,$H1660,TRUE,_xll.ohTrigger(RecalcTrigger,Trigger6M)),NA())</f>
        <v>1.3836844337260575E-2</v>
      </c>
      <c r="M1660" s="145">
        <f>IFERROR(_xll.qlIndexFixing(Index1Y,$H1660,TRUE,_xll.ohTrigger(RecalcTrigger,Trigger1Y)),NA())</f>
        <v>1.404771244397547E-2</v>
      </c>
      <c r="N1660" s="144">
        <f>IFERROR(_xll.qlIndexFixing(ONIndex1M,I1660,TRUE,_xll.ohTrigger(RecalcTrigger,Trigger1M)),NA())</f>
        <v>1.3580350766329019E-2</v>
      </c>
      <c r="O1660" s="44">
        <f>IFERROR(_xll.qlIndexFixing(ONIndex3M,I1660,TRUE,_xll.ohTrigger(RecalcTrigger,Trigger3M)),NA())</f>
        <v>1.3835476480483777E-2</v>
      </c>
      <c r="P1660" s="44">
        <f>IFERROR(_xll.qlIndexFixing(ONIndex6M,I1660,TRUE,_xll.ohTrigger(RecalcTrigger,Trigger6M)),NA())</f>
        <v>1.3842977573190751E-2</v>
      </c>
      <c r="Q1660" s="145">
        <f>IFERROR(_xll.qlIndexFixing(ONIndex1Y,I1660,TRUE,_xll.ohTrigger(RecalcTrigger,Trigger1Y)),NA())</f>
        <v>1.4063607572500914E-2</v>
      </c>
    </row>
    <row r="1661" spans="2:17" x14ac:dyDescent="0.2">
      <c r="B1661" s="39" t="s">
        <v>42</v>
      </c>
      <c r="D1661" s="42">
        <f>_xll.qlCalendarAdvance(Calendar,$D1660,B1661,"f",FALSE)</f>
        <v>51468</v>
      </c>
      <c r="E1661" s="139">
        <f>_xll.qlInterestRateIndexValueDate(IndexON,D1661)</f>
        <v>51468</v>
      </c>
      <c r="F1661" s="155">
        <f>IFERROR(_xll.qlIndexFixing(IndexON,D1661,TRUE,_xll.ohTrigger(RecalcTrigger,TriggerON)),NA())</f>
        <v>1.3647874695577045E-2</v>
      </c>
      <c r="H1661" s="42">
        <f>_xll.qlCalendarAdvance(Calendar,$H1660,B1661,"f",FALSE)</f>
        <v>51468</v>
      </c>
      <c r="I1661" s="139">
        <f>_xll.qlInterestRateIndexValueDate(Index1M,$H1661)</f>
        <v>51470</v>
      </c>
      <c r="J1661" s="144">
        <f>IFERROR(_xll.qlIndexFixing(Index1M,$H1661,TRUE,_xll.ohTrigger(RecalcTrigger,Trigger1M)),NA())</f>
        <v>1.3576000630663139E-2</v>
      </c>
      <c r="K1661" s="44">
        <f>IFERROR(_xll.qlIndexFixing(Index3M,H1661,TRUE,_xll.ohTrigger(RecalcTrigger,Trigger3M)),NA())</f>
        <v>1.3825896157499962E-2</v>
      </c>
      <c r="L1661" s="44">
        <f>IFERROR(_xll.qlIndexFixing(Index6M,$H1661,TRUE,_xll.ohTrigger(RecalcTrigger,Trigger6M)),NA())</f>
        <v>1.3832620141879018E-2</v>
      </c>
      <c r="M1661" s="145">
        <f>IFERROR(_xll.qlIndexFixing(Index1Y,$H1661,TRUE,_xll.ohTrigger(RecalcTrigger,Trigger1Y)),NA())</f>
        <v>1.4043530518345903E-2</v>
      </c>
      <c r="N1661" s="144">
        <f>IFERROR(_xll.qlIndexFixing(ONIndex1M,I1661,TRUE,_xll.ohTrigger(RecalcTrigger,Trigger1M)),NA())</f>
        <v>1.3575630676729844E-2</v>
      </c>
      <c r="O1661" s="44">
        <f>IFERROR(_xll.qlIndexFixing(ONIndex3M,I1661,TRUE,_xll.ohTrigger(RecalcTrigger,Trigger3M)),NA())</f>
        <v>1.3830427496612785E-2</v>
      </c>
      <c r="P1661" s="44">
        <f>IFERROR(_xll.qlIndexFixing(ONIndex6M,I1661,TRUE,_xll.ohTrigger(RecalcTrigger,Trigger6M)),NA())</f>
        <v>1.3838246197019899E-2</v>
      </c>
      <c r="Q1661" s="145">
        <f>IFERROR(_xll.qlIndexFixing(ONIndex1Y,I1661,TRUE,_xll.ohTrigger(RecalcTrigger,Trigger1Y)),NA())</f>
        <v>1.4058380153523231E-2</v>
      </c>
    </row>
    <row r="1662" spans="2:17" x14ac:dyDescent="0.2">
      <c r="B1662" s="39" t="s">
        <v>42</v>
      </c>
      <c r="D1662" s="42">
        <f>_xll.qlCalendarAdvance(Calendar,$D1661,B1662,"f",FALSE)</f>
        <v>51475</v>
      </c>
      <c r="E1662" s="139">
        <f>_xll.qlInterestRateIndexValueDate(IndexON,D1662)</f>
        <v>51475</v>
      </c>
      <c r="F1662" s="155">
        <f>IFERROR(_xll.qlIndexFixing(IndexON,D1662,TRUE,_xll.ohTrigger(RecalcTrigger,TriggerON)),NA())</f>
        <v>1.3642547842138697E-2</v>
      </c>
      <c r="H1662" s="42">
        <f>_xll.qlCalendarAdvance(Calendar,$H1661,B1662,"f",FALSE)</f>
        <v>51475</v>
      </c>
      <c r="I1662" s="139">
        <f>_xll.qlInterestRateIndexValueDate(Index1M,$H1662)</f>
        <v>51477</v>
      </c>
      <c r="J1662" s="144">
        <f>IFERROR(_xll.qlIndexFixing(Index1M,$H1662,TRUE,_xll.ohTrigger(RecalcTrigger,Trigger1M)),NA())</f>
        <v>1.3571378573178004E-2</v>
      </c>
      <c r="K1662" s="44">
        <f>IFERROR(_xll.qlIndexFixing(Index3M,H1662,TRUE,_xll.ohTrigger(RecalcTrigger,Trigger3M)),NA())</f>
        <v>1.3821115430570075E-2</v>
      </c>
      <c r="L1662" s="44">
        <f>IFERROR(_xll.qlIndexFixing(Index6M,$H1662,TRUE,_xll.ohTrigger(RecalcTrigger,Trigger6M)),NA())</f>
        <v>1.3828464664151384E-2</v>
      </c>
      <c r="M1662" s="145">
        <f>IFERROR(_xll.qlIndexFixing(Index1Y,$H1662,TRUE,_xll.ohTrigger(RecalcTrigger,Trigger1Y)),NA())</f>
        <v>1.4039423393222001E-2</v>
      </c>
      <c r="N1662" s="144">
        <f>IFERROR(_xll.qlIndexFixing(ONIndex1M,I1662,TRUE,_xll.ohTrigger(RecalcTrigger,Trigger1M)),NA())</f>
        <v>1.3570950531978099E-2</v>
      </c>
      <c r="O1662" s="44">
        <f>IFERROR(_xll.qlIndexFixing(ONIndex3M,I1662,TRUE,_xll.ohTrigger(RecalcTrigger,Trigger3M)),NA())</f>
        <v>1.3825419698676455E-2</v>
      </c>
      <c r="P1662" s="44">
        <f>IFERROR(_xll.qlIndexFixing(ONIndex6M,I1662,TRUE,_xll.ohTrigger(RecalcTrigger,Trigger6M)),NA())</f>
        <v>1.3833558509981358E-2</v>
      </c>
      <c r="Q1662" s="145">
        <f>IFERROR(_xll.qlIndexFixing(ONIndex1Y,I1662,TRUE,_xll.ohTrigger(RecalcTrigger,Trigger1Y)),NA())</f>
        <v>1.4053193464524938E-2</v>
      </c>
    </row>
    <row r="1663" spans="2:17" x14ac:dyDescent="0.2">
      <c r="B1663" s="39" t="s">
        <v>42</v>
      </c>
      <c r="D1663" s="42">
        <f>_xll.qlCalendarAdvance(Calendar,$D1662,B1663,"f",FALSE)</f>
        <v>51482</v>
      </c>
      <c r="E1663" s="139">
        <f>_xll.qlInterestRateIndexValueDate(IndexON,D1663)</f>
        <v>51482</v>
      </c>
      <c r="F1663" s="155">
        <f>IFERROR(_xll.qlIndexFixing(IndexON,D1663,TRUE,_xll.ohTrigger(RecalcTrigger,TriggerON)),NA())</f>
        <v>1.36372614436997E-2</v>
      </c>
      <c r="H1663" s="42">
        <f>_xll.qlCalendarAdvance(Calendar,$H1662,B1663,"f",FALSE)</f>
        <v>51482</v>
      </c>
      <c r="I1663" s="139">
        <f>_xll.qlInterestRateIndexValueDate(Index1M,$H1663)</f>
        <v>51484</v>
      </c>
      <c r="J1663" s="144">
        <f>IFERROR(_xll.qlIndexFixing(Index1M,$H1663,TRUE,_xll.ohTrigger(RecalcTrigger,Trigger1M)),NA())</f>
        <v>1.3566796996588922E-2</v>
      </c>
      <c r="K1663" s="44">
        <f>IFERROR(_xll.qlIndexFixing(Index3M,H1663,TRUE,_xll.ohTrigger(RecalcTrigger,Trigger3M)),NA())</f>
        <v>1.3816377336000052E-2</v>
      </c>
      <c r="L1663" s="44">
        <f>IFERROR(_xll.qlIndexFixing(Index6M,$H1663,TRUE,_xll.ohTrigger(RecalcTrigger,Trigger6M)),NA())</f>
        <v>1.382435574338116E-2</v>
      </c>
      <c r="M1663" s="145">
        <f>IFERROR(_xll.qlIndexFixing(Index1Y,$H1663,TRUE,_xll.ohTrigger(RecalcTrigger,Trigger1Y)),NA())</f>
        <v>1.4035348034691359E-2</v>
      </c>
      <c r="N1663" s="144">
        <f>IFERROR(_xll.qlIndexFixing(ONIndex1M,I1663,TRUE,_xll.ohTrigger(RecalcTrigger,Trigger1M)),NA())</f>
        <v>1.3566310522081793E-2</v>
      </c>
      <c r="O1663" s="44">
        <f>IFERROR(_xll.qlIndexFixing(ONIndex3M,I1663,TRUE,_xll.ohTrigger(RecalcTrigger,Trigger3M)),NA())</f>
        <v>1.3820453277402223E-2</v>
      </c>
      <c r="P1663" s="44">
        <f>IFERROR(_xll.qlIndexFixing(ONIndex6M,I1663,TRUE,_xll.ohTrigger(RecalcTrigger,Trigger6M)),NA())</f>
        <v>1.3828914702163075E-2</v>
      </c>
      <c r="Q1663" s="145">
        <f>IFERROR(_xll.qlIndexFixing(ONIndex1Y,I1663,TRUE,_xll.ohTrigger(RecalcTrigger,Trigger1Y)),NA())</f>
        <v>1.4048047685362164E-2</v>
      </c>
    </row>
    <row r="1664" spans="2:17" x14ac:dyDescent="0.2">
      <c r="B1664" s="39" t="s">
        <v>42</v>
      </c>
      <c r="D1664" s="42">
        <f>_xll.qlCalendarAdvance(Calendar,$D1663,B1664,"f",FALSE)</f>
        <v>51489</v>
      </c>
      <c r="E1664" s="139">
        <f>_xll.qlInterestRateIndexValueDate(IndexON,D1664)</f>
        <v>51489</v>
      </c>
      <c r="F1664" s="155">
        <f>IFERROR(_xll.qlIndexFixing(IndexON,D1664,TRUE,_xll.ohTrigger(RecalcTrigger,TriggerON)),NA())</f>
        <v>1.3632015695463906E-2</v>
      </c>
      <c r="H1664" s="42">
        <f>_xll.qlCalendarAdvance(Calendar,$H1663,B1664,"f",FALSE)</f>
        <v>51489</v>
      </c>
      <c r="I1664" s="139">
        <f>_xll.qlInterestRateIndexValueDate(Index1M,$H1664)</f>
        <v>51491</v>
      </c>
      <c r="J1664" s="144">
        <f>IFERROR(_xll.qlIndexFixing(Index1M,$H1664,TRUE,_xll.ohTrigger(RecalcTrigger,Trigger1M)),NA())</f>
        <v>1.3562256091050884E-2</v>
      </c>
      <c r="K1664" s="44">
        <f>IFERROR(_xll.qlIndexFixing(Index3M,H1664,TRUE,_xll.ohTrigger(RecalcTrigger,Trigger3M)),NA())</f>
        <v>1.3811682065249187E-2</v>
      </c>
      <c r="L1664" s="44">
        <f>IFERROR(_xll.qlIndexFixing(Index6M,$H1664,TRUE,_xll.ohTrigger(RecalcTrigger,Trigger6M)),NA())</f>
        <v>1.3820293570604106E-2</v>
      </c>
      <c r="M1664" s="145">
        <f>IFERROR(_xll.qlIndexFixing(Index1Y,$H1664,TRUE,_xll.ohTrigger(RecalcTrigger,Trigger1Y)),NA())</f>
        <v>1.4031319029678798E-2</v>
      </c>
      <c r="N1664" s="144">
        <f>IFERROR(_xll.qlIndexFixing(ONIndex1M,I1664,TRUE,_xll.ohTrigger(RecalcTrigger,Trigger1M)),NA())</f>
        <v>1.3560404074430821E-2</v>
      </c>
      <c r="O1664" s="44">
        <f>IFERROR(_xll.qlIndexFixing(ONIndex3M,I1664,TRUE,_xll.ohTrigger(RecalcTrigger,Trigger3M)),NA())</f>
        <v>1.3814128984632745E-2</v>
      </c>
      <c r="P1664" s="44">
        <f>IFERROR(_xll.qlIndexFixing(ONIndex6M,I1664,TRUE,_xll.ohTrigger(RecalcTrigger,Trigger6M)),NA())</f>
        <v>1.3823008873217191E-2</v>
      </c>
      <c r="Q1664" s="145">
        <f>IFERROR(_xll.qlIndexFixing(ONIndex1Y,I1664,TRUE,_xll.ohTrigger(RecalcTrigger,Trigger1Y)),NA())</f>
        <v>1.4041492085219431E-2</v>
      </c>
    </row>
    <row r="1665" spans="2:17" x14ac:dyDescent="0.2">
      <c r="B1665" s="39" t="s">
        <v>42</v>
      </c>
      <c r="D1665" s="42">
        <f>_xll.qlCalendarAdvance(Calendar,$D1664,B1665,"f",FALSE)</f>
        <v>51497</v>
      </c>
      <c r="E1665" s="139">
        <f>_xll.qlInterestRateIndexValueDate(IndexON,D1665)</f>
        <v>51497</v>
      </c>
      <c r="F1665" s="155">
        <f>IFERROR(_xll.qlIndexFixing(IndexON,D1665,TRUE,_xll.ohTrigger(RecalcTrigger,TriggerON)),NA())</f>
        <v>1.3626070581542749E-2</v>
      </c>
      <c r="H1665" s="42">
        <f>_xll.qlCalendarAdvance(Calendar,$H1664,B1665,"f",FALSE)</f>
        <v>51497</v>
      </c>
      <c r="I1665" s="139">
        <f>_xll.qlInterestRateIndexValueDate(Index1M,$H1665)</f>
        <v>51501</v>
      </c>
      <c r="J1665" s="144">
        <f>IFERROR(_xll.qlIndexFixing(Index1M,$H1665,TRUE,_xll.ohTrigger(RecalcTrigger,Trigger1M)),NA())</f>
        <v>1.3555840011929984E-2</v>
      </c>
      <c r="K1665" s="44">
        <f>IFERROR(_xll.qlIndexFixing(Index3M,H1665,TRUE,_xll.ohTrigger(RecalcTrigger,Trigger3M)),NA())</f>
        <v>1.3805166611761626E-2</v>
      </c>
      <c r="L1665" s="44">
        <f>IFERROR(_xll.qlIndexFixing(Index6M,$H1665,TRUE,_xll.ohTrigger(RecalcTrigger,Trigger6M)),NA())</f>
        <v>1.3814587227187262E-2</v>
      </c>
      <c r="M1665" s="145">
        <f>IFERROR(_xll.qlIndexFixing(Index1Y,$H1665,TRUE,_xll.ohTrigger(RecalcTrigger,Trigger1Y)),NA())</f>
        <v>1.4025605938025874E-2</v>
      </c>
      <c r="N1665" s="144">
        <f>IFERROR(_xll.qlIndexFixing(ONIndex1M,I1665,TRUE,_xll.ohTrigger(RecalcTrigger,Trigger1M)),NA())</f>
        <v>1.355585651482194E-2</v>
      </c>
      <c r="O1665" s="44">
        <f>IFERROR(_xll.qlIndexFixing(ONIndex3M,I1665,TRUE,_xll.ohTrigger(RecalcTrigger,Trigger3M)),NA())</f>
        <v>1.3809257856092216E-2</v>
      </c>
      <c r="P1665" s="44">
        <f>IFERROR(_xll.qlIndexFixing(ONIndex6M,I1665,TRUE,_xll.ohTrigger(RecalcTrigger,Trigger6M)),NA())</f>
        <v>1.3818466074040359E-2</v>
      </c>
      <c r="Q1665" s="145">
        <f>IFERROR(_xll.qlIndexFixing(ONIndex1Y,I1665,TRUE,_xll.ohTrigger(RecalcTrigger,Trigger1Y)),NA())</f>
        <v>1.4036440489038071E-2</v>
      </c>
    </row>
    <row r="1666" spans="2:17" x14ac:dyDescent="0.2">
      <c r="B1666" s="39" t="s">
        <v>42</v>
      </c>
      <c r="D1666" s="42">
        <f>_xll.qlCalendarAdvance(Calendar,$D1665,B1666,"f",FALSE)</f>
        <v>51504</v>
      </c>
      <c r="E1666" s="139">
        <f>_xll.qlInterestRateIndexValueDate(IndexON,D1666)</f>
        <v>51504</v>
      </c>
      <c r="F1666" s="155">
        <f>IFERROR(_xll.qlIndexFixing(IndexON,D1666,TRUE,_xll.ohTrigger(RecalcTrigger,TriggerON)),NA())</f>
        <v>1.3620912599581203E-2</v>
      </c>
      <c r="H1666" s="42">
        <f>_xll.qlCalendarAdvance(Calendar,$H1665,B1666,"f",FALSE)</f>
        <v>51504</v>
      </c>
      <c r="I1666" s="139">
        <f>_xll.qlInterestRateIndexValueDate(Index1M,$H1666)</f>
        <v>51508</v>
      </c>
      <c r="J1666" s="144">
        <f>IFERROR(_xll.qlIndexFixing(Index1M,$H1666,TRUE,_xll.ohTrigger(RecalcTrigger,Trigger1M)),NA())</f>
        <v>1.3551398670586254E-2</v>
      </c>
      <c r="K1666" s="44">
        <f>IFERROR(_xll.qlIndexFixing(Index3M,H1666,TRUE,_xll.ohTrigger(RecalcTrigger,Trigger3M)),NA())</f>
        <v>1.3800403397507856E-2</v>
      </c>
      <c r="L1666" s="44">
        <f>IFERROR(_xll.qlIndexFixing(Index6M,$H1666,TRUE,_xll.ohTrigger(RecalcTrigger,Trigger6M)),NA())</f>
        <v>1.3810624092248074E-2</v>
      </c>
      <c r="M1666" s="145">
        <f>IFERROR(_xll.qlIndexFixing(Index1Y,$H1666,TRUE,_xll.ohTrigger(RecalcTrigger,Trigger1Y)),NA())</f>
        <v>1.4021684789859601E-2</v>
      </c>
      <c r="N1666" s="144">
        <f>IFERROR(_xll.qlIndexFixing(ONIndex1M,I1666,TRUE,_xll.ohTrigger(RecalcTrigger,Trigger1M)),NA())</f>
        <v>1.3551991040241518E-2</v>
      </c>
      <c r="O1666" s="44">
        <f>IFERROR(_xll.qlIndexFixing(ONIndex3M,I1666,TRUE,_xll.ohTrigger(RecalcTrigger,Trigger3M)),NA())</f>
        <v>1.380511602761203E-2</v>
      </c>
      <c r="P1666" s="44">
        <f>IFERROR(_xll.qlIndexFixing(ONIndex6M,I1666,TRUE,_xll.ohTrigger(RecalcTrigger,Trigger6M)),NA())</f>
        <v>1.3814607659972111E-2</v>
      </c>
      <c r="Q1666" s="145">
        <f>IFERROR(_xll.qlIndexFixing(ONIndex1Y,I1666,TRUE,_xll.ohTrigger(RecalcTrigger,Trigger1Y)),NA())</f>
        <v>1.4032143573494693E-2</v>
      </c>
    </row>
    <row r="1667" spans="2:17" x14ac:dyDescent="0.2">
      <c r="B1667" s="39" t="s">
        <v>42</v>
      </c>
      <c r="D1667" s="42">
        <f>_xll.qlCalendarAdvance(Calendar,$D1666,B1667,"f",FALSE)</f>
        <v>51511</v>
      </c>
      <c r="E1667" s="139">
        <f>_xll.qlInterestRateIndexValueDate(IndexON,D1667)</f>
        <v>51511</v>
      </c>
      <c r="F1667" s="155">
        <f>IFERROR(_xll.qlIndexFixing(IndexON,D1667,TRUE,_xll.ohTrigger(RecalcTrigger,TriggerON)),NA())</f>
        <v>1.3615795882451209E-2</v>
      </c>
      <c r="H1667" s="42">
        <f>_xll.qlCalendarAdvance(Calendar,$H1666,B1667,"f",FALSE)</f>
        <v>51511</v>
      </c>
      <c r="I1667" s="139">
        <f>_xll.qlInterestRateIndexValueDate(Index1M,$H1667)</f>
        <v>51515</v>
      </c>
      <c r="J1667" s="144">
        <f>IFERROR(_xll.qlIndexFixing(Index1M,$H1667,TRUE,_xll.ohTrigger(RecalcTrigger,Trigger1M)),NA())</f>
        <v>1.3546998652234006E-2</v>
      </c>
      <c r="K1667" s="44">
        <f>IFERROR(_xll.qlIndexFixing(Index3M,H1667,TRUE,_xll.ohTrigger(RecalcTrigger,Trigger3M)),NA())</f>
        <v>1.379585937350331E-2</v>
      </c>
      <c r="L1667" s="44">
        <f>IFERROR(_xll.qlIndexFixing(Index6M,$H1667,TRUE,_xll.ohTrigger(RecalcTrigger,Trigger6M)),NA())</f>
        <v>1.380672364865535E-2</v>
      </c>
      <c r="M1667" s="145">
        <f>IFERROR(_xll.qlIndexFixing(Index1Y,$H1667,TRUE,_xll.ohTrigger(RecalcTrigger,Trigger1Y)),NA())</f>
        <v>1.4017810087470524E-2</v>
      </c>
      <c r="N1667" s="144">
        <f>IFERROR(_xll.qlIndexFixing(ONIndex1M,I1667,TRUE,_xll.ohTrigger(RecalcTrigger,Trigger1M)),NA())</f>
        <v>1.3547519327241631E-2</v>
      </c>
      <c r="O1667" s="44">
        <f>IFERROR(_xll.qlIndexFixing(ONIndex3M,I1667,TRUE,_xll.ohTrigger(RecalcTrigger,Trigger3M)),NA())</f>
        <v>1.380032305895007E-2</v>
      </c>
      <c r="P1667" s="44">
        <f>IFERROR(_xll.qlIndexFixing(ONIndex6M,I1667,TRUE,_xll.ohTrigger(RecalcTrigger,Trigger6M)),NA())</f>
        <v>1.381014766120181E-2</v>
      </c>
      <c r="Q1667" s="145">
        <f>IFERROR(_xll.qlIndexFixing(ONIndex1Y,I1667,TRUE,_xll.ohTrigger(RecalcTrigger,Trigger1Y)),NA())</f>
        <v>1.4027169192267763E-2</v>
      </c>
    </row>
    <row r="1668" spans="2:17" x14ac:dyDescent="0.2">
      <c r="B1668" s="39" t="s">
        <v>42</v>
      </c>
      <c r="D1668" s="42">
        <f>_xll.qlCalendarAdvance(Calendar,$D1667,B1668,"f",FALSE)</f>
        <v>51518</v>
      </c>
      <c r="E1668" s="139">
        <f>_xll.qlInterestRateIndexValueDate(IndexON,D1668)</f>
        <v>51518</v>
      </c>
      <c r="F1668" s="155">
        <f>IFERROR(_xll.qlIndexFixing(IndexON,D1668,TRUE,_xll.ohTrigger(RecalcTrigger,TriggerON)),NA())</f>
        <v>1.3610720625516493E-2</v>
      </c>
      <c r="H1668" s="42">
        <f>_xll.qlCalendarAdvance(Calendar,$H1667,B1668,"f",FALSE)</f>
        <v>51518</v>
      </c>
      <c r="I1668" s="139">
        <f>_xll.qlInterestRateIndexValueDate(Index1M,$H1668)</f>
        <v>51522</v>
      </c>
      <c r="J1668" s="144">
        <f>IFERROR(_xll.qlIndexFixing(Index1M,$H1668,TRUE,_xll.ohTrigger(RecalcTrigger,Trigger1M)),NA())</f>
        <v>1.3542640147028225E-2</v>
      </c>
      <c r="K1668" s="44">
        <f>IFERROR(_xll.qlIndexFixing(Index3M,H1668,TRUE,_xll.ohTrigger(RecalcTrigger,Trigger3M)),NA())</f>
        <v>1.3791309943955722E-2</v>
      </c>
      <c r="L1668" s="44">
        <f>IFERROR(_xll.qlIndexFixing(Index6M,$H1668,TRUE,_xll.ohTrigger(RecalcTrigger,Trigger6M)),NA())</f>
        <v>1.3802870799099471E-2</v>
      </c>
      <c r="M1668" s="145">
        <f>IFERROR(_xll.qlIndexFixing(Index1Y,$H1668,TRUE,_xll.ohTrigger(RecalcTrigger,Trigger1Y)),NA())</f>
        <v>1.4013981083987586E-2</v>
      </c>
      <c r="N1668" s="144">
        <f>IFERROR(_xll.qlIndexFixing(ONIndex1M,I1668,TRUE,_xll.ohTrigger(RecalcTrigger,Trigger1M)),NA())</f>
        <v>1.3543088726235553E-2</v>
      </c>
      <c r="O1668" s="44">
        <f>IFERROR(_xll.qlIndexFixing(ONIndex3M,I1668,TRUE,_xll.ohTrigger(RecalcTrigger,Trigger3M)),NA())</f>
        <v>1.3795572449124549E-2</v>
      </c>
      <c r="P1668" s="44">
        <f>IFERROR(_xll.qlIndexFixing(ONIndex6M,I1668,TRUE,_xll.ohTrigger(RecalcTrigger,Trigger6M)),NA())</f>
        <v>1.3805732518710201E-2</v>
      </c>
      <c r="Q1668" s="145">
        <f>IFERROR(_xll.qlIndexFixing(ONIndex1Y,I1668,TRUE,_xll.ohTrigger(RecalcTrigger,Trigger1Y)),NA())</f>
        <v>1.4022236645256925E-2</v>
      </c>
    </row>
    <row r="1669" spans="2:17" x14ac:dyDescent="0.2">
      <c r="B1669" s="39" t="s">
        <v>42</v>
      </c>
      <c r="D1669" s="42">
        <f>_xll.qlCalendarAdvance(Calendar,$D1668,B1669,"f",FALSE)</f>
        <v>51525</v>
      </c>
      <c r="E1669" s="139">
        <f>_xll.qlInterestRateIndexValueDate(IndexON,D1669)</f>
        <v>51525</v>
      </c>
      <c r="F1669" s="155">
        <f>IFERROR(_xll.qlIndexFixing(IndexON,D1669,TRUE,_xll.ohTrigger(RecalcTrigger,TriggerON)),NA())</f>
        <v>1.3605687024220714E-2</v>
      </c>
      <c r="H1669" s="42">
        <f>_xll.qlCalendarAdvance(Calendar,$H1668,B1669,"f",FALSE)</f>
        <v>51525</v>
      </c>
      <c r="I1669" s="139">
        <f>_xll.qlInterestRateIndexValueDate(Index1M,$H1669)</f>
        <v>51529</v>
      </c>
      <c r="J1669" s="144">
        <f>IFERROR(_xll.qlIndexFixing(Index1M,$H1669,TRUE,_xll.ohTrigger(RecalcTrigger,Trigger1M)),NA())</f>
        <v>1.3538323345116166E-2</v>
      </c>
      <c r="K1669" s="44">
        <f>IFERROR(_xll.qlIndexFixing(Index3M,H1669,TRUE,_xll.ohTrigger(RecalcTrigger,Trigger3M)),NA())</f>
        <v>1.3786902578328758E-2</v>
      </c>
      <c r="L1669" s="44">
        <f>IFERROR(_xll.qlIndexFixing(Index6M,$H1669,TRUE,_xll.ohTrigger(RecalcTrigger,Trigger6M)),NA())</f>
        <v>1.379906573462893E-2</v>
      </c>
      <c r="M1669" s="145">
        <f>IFERROR(_xll.qlIndexFixing(Index1Y,$H1669,TRUE,_xll.ohTrigger(RecalcTrigger,Trigger1Y)),NA())</f>
        <v>1.4010197029722914E-2</v>
      </c>
      <c r="N1669" s="144">
        <f>IFERROR(_xll.qlIndexFixing(ONIndex1M,I1669,TRUE,_xll.ohTrigger(RecalcTrigger,Trigger1M)),NA())</f>
        <v>1.3538699426991485E-2</v>
      </c>
      <c r="O1669" s="44">
        <f>IFERROR(_xll.qlIndexFixing(ONIndex3M,I1669,TRUE,_xll.ohTrigger(RecalcTrigger,Trigger3M)),NA())</f>
        <v>1.3790864388942836E-2</v>
      </c>
      <c r="P1669" s="44">
        <f>IFERROR(_xll.qlIndexFixing(ONIndex6M,I1669,TRUE,_xll.ohTrigger(RecalcTrigger,Trigger6M)),NA())</f>
        <v>1.3801362422505292E-2</v>
      </c>
      <c r="Q1669" s="145">
        <f>IFERROR(_xll.qlIndexFixing(ONIndex1Y,I1669,TRUE,_xll.ohTrigger(RecalcTrigger,Trigger1Y)),NA())</f>
        <v>1.4017346111918627E-2</v>
      </c>
    </row>
    <row r="1670" spans="2:17" x14ac:dyDescent="0.2">
      <c r="B1670" s="39" t="s">
        <v>42</v>
      </c>
      <c r="D1670" s="42">
        <f>_xll.qlCalendarAdvance(Calendar,$D1669,B1670,"f",FALSE)</f>
        <v>51532</v>
      </c>
      <c r="E1670" s="139">
        <f>_xll.qlInterestRateIndexValueDate(IndexON,D1670)</f>
        <v>51532</v>
      </c>
      <c r="F1670" s="155">
        <f>IFERROR(_xll.qlIndexFixing(IndexON,D1670,TRUE,_xll.ohTrigger(RecalcTrigger,TriggerON)),NA())</f>
        <v>1.3600695274247343E-2</v>
      </c>
      <c r="H1670" s="42">
        <f>_xll.qlCalendarAdvance(Calendar,$H1669,B1670,"f",FALSE)</f>
        <v>51532</v>
      </c>
      <c r="I1670" s="139">
        <f>_xll.qlInterestRateIndexValueDate(Index1M,$H1670)</f>
        <v>51536</v>
      </c>
      <c r="J1670" s="144">
        <f>IFERROR(_xll.qlIndexFixing(Index1M,$H1670,TRUE,_xll.ohTrigger(RecalcTrigger,Trigger1M)),NA())</f>
        <v>1.3534191637115825E-2</v>
      </c>
      <c r="K1670" s="44">
        <f>IFERROR(_xll.qlIndexFixing(Index3M,H1670,TRUE,_xll.ohTrigger(RecalcTrigger,Trigger3M)),NA())</f>
        <v>1.3782490190095508E-2</v>
      </c>
      <c r="L1670" s="44">
        <f>IFERROR(_xll.qlIndexFixing(Index6M,$H1670,TRUE,_xll.ohTrigger(RecalcTrigger,Trigger6M)),NA())</f>
        <v>1.3795308646291785E-2</v>
      </c>
      <c r="M1670" s="145">
        <f>IFERROR(_xll.qlIndexFixing(Index1Y,$H1670,TRUE,_xll.ohTrigger(RecalcTrigger,Trigger1Y)),NA())</f>
        <v>1.40064571721716E-2</v>
      </c>
      <c r="N1670" s="144">
        <f>IFERROR(_xll.qlIndexFixing(ONIndex1M,I1670,TRUE,_xll.ohTrigger(RecalcTrigger,Trigger1M)),NA())</f>
        <v>1.3534351619757246E-2</v>
      </c>
      <c r="O1670" s="44">
        <f>IFERROR(_xll.qlIndexFixing(ONIndex3M,I1670,TRUE,_xll.ohTrigger(RecalcTrigger,Trigger3M)),NA())</f>
        <v>1.3786199069691918E-2</v>
      </c>
      <c r="P1670" s="44">
        <f>IFERROR(_xll.qlIndexFixing(ONIndex6M,I1670,TRUE,_xll.ohTrigger(RecalcTrigger,Trigger6M)),NA())</f>
        <v>1.379703756267503E-2</v>
      </c>
      <c r="Q1670" s="145">
        <f>IFERROR(_xll.qlIndexFixing(ONIndex1Y,I1670,TRUE,_xll.ohTrigger(RecalcTrigger,Trigger1Y)),NA())</f>
        <v>1.4012497772109E-2</v>
      </c>
    </row>
    <row r="1671" spans="2:17" x14ac:dyDescent="0.2">
      <c r="B1671" s="39" t="s">
        <v>42</v>
      </c>
      <c r="D1671" s="42">
        <f>_xll.qlCalendarAdvance(Calendar,$D1670,B1671,"f",FALSE)</f>
        <v>51539</v>
      </c>
      <c r="E1671" s="139">
        <f>_xll.qlInterestRateIndexValueDate(IndexON,D1671)</f>
        <v>51539</v>
      </c>
      <c r="F1671" s="155">
        <f>IFERROR(_xll.qlIndexFixing(IndexON,D1671,TRUE,_xll.ohTrigger(RecalcTrigger,TriggerON)),NA())</f>
        <v>1.3595745570880169E-2</v>
      </c>
      <c r="H1671" s="42">
        <f>_xll.qlCalendarAdvance(Calendar,$H1670,B1671,"f",FALSE)</f>
        <v>51539</v>
      </c>
      <c r="I1671" s="139">
        <f>_xll.qlInterestRateIndexValueDate(Index1M,$H1671)</f>
        <v>51543</v>
      </c>
      <c r="J1671" s="144">
        <f>IFERROR(_xll.qlIndexFixing(Index1M,$H1671,TRUE,_xll.ohTrigger(RecalcTrigger,Trigger1M)),NA())</f>
        <v>1.3529950227774938E-2</v>
      </c>
      <c r="K1671" s="44">
        <f>IFERROR(_xll.qlIndexFixing(Index3M,H1671,TRUE,_xll.ohTrigger(RecalcTrigger,Trigger3M)),NA())</f>
        <v>1.377812206338945E-2</v>
      </c>
      <c r="L1671" s="44">
        <f>IFERROR(_xll.qlIndexFixing(Index6M,$H1671,TRUE,_xll.ohTrigger(RecalcTrigger,Trigger6M)),NA())</f>
        <v>1.3791599725139604E-2</v>
      </c>
      <c r="M1671" s="145">
        <f>IFERROR(_xll.qlIndexFixing(Index1Y,$H1671,TRUE,_xll.ohTrigger(RecalcTrigger,Trigger1Y)),NA())</f>
        <v>1.4002760756011043E-2</v>
      </c>
      <c r="N1671" s="144">
        <f>IFERROR(_xll.qlIndexFixing(ONIndex1M,I1671,TRUE,_xll.ohTrigger(RecalcTrigger,Trigger1M)),NA())</f>
        <v>1.3530045494301035E-2</v>
      </c>
      <c r="O1671" s="44">
        <f>IFERROR(_xll.qlIndexFixing(ONIndex3M,I1671,TRUE,_xll.ohTrigger(RecalcTrigger,Trigger3M)),NA())</f>
        <v>1.3781576682099228E-2</v>
      </c>
      <c r="P1671" s="44">
        <f>IFERROR(_xll.qlIndexFixing(ONIndex6M,I1671,TRUE,_xll.ohTrigger(RecalcTrigger,Trigger6M)),NA())</f>
        <v>1.379275812906755E-2</v>
      </c>
      <c r="Q1671" s="145">
        <f>IFERROR(_xll.qlIndexFixing(ONIndex1Y,I1671,TRUE,_xll.ohTrigger(RecalcTrigger,Trigger1Y)),NA())</f>
        <v>1.4007691805524303E-2</v>
      </c>
    </row>
    <row r="1672" spans="2:17" x14ac:dyDescent="0.2">
      <c r="B1672" s="39" t="s">
        <v>42</v>
      </c>
      <c r="D1672" s="42">
        <f>_xll.qlCalendarAdvance(Calendar,$D1671,B1672,"f",FALSE)</f>
        <v>51546</v>
      </c>
      <c r="E1672" s="139">
        <f>_xll.qlInterestRateIndexValueDate(IndexON,D1672)</f>
        <v>51546</v>
      </c>
      <c r="F1672" s="155">
        <f>IFERROR(_xll.qlIndexFixing(IndexON,D1672,TRUE,_xll.ohTrigger(RecalcTrigger,TriggerON)),NA())</f>
        <v>1.3590838109802661E-2</v>
      </c>
      <c r="H1672" s="42">
        <f>_xll.qlCalendarAdvance(Calendar,$H1671,B1672,"f",FALSE)</f>
        <v>51546</v>
      </c>
      <c r="I1672" s="139">
        <f>_xll.qlInterestRateIndexValueDate(Index1M,$H1672)</f>
        <v>51550</v>
      </c>
      <c r="J1672" s="144">
        <f>IFERROR(_xll.qlIndexFixing(Index1M,$H1672,TRUE,_xll.ohTrigger(RecalcTrigger,Trigger1M)),NA())</f>
        <v>1.3525751046529358E-2</v>
      </c>
      <c r="K1672" s="44">
        <f>IFERROR(_xll.qlIndexFixing(Index3M,H1672,TRUE,_xll.ohTrigger(RecalcTrigger,Trigger3M)),NA())</f>
        <v>1.3773798389682915E-2</v>
      </c>
      <c r="L1672" s="44">
        <f>IFERROR(_xll.qlIndexFixing(Index6M,$H1672,TRUE,_xll.ohTrigger(RecalcTrigger,Trigger6M)),NA())</f>
        <v>1.3787939162225718E-2</v>
      </c>
      <c r="M1672" s="145">
        <f>IFERROR(_xll.qlIndexFixing(Index1Y,$H1672,TRUE,_xll.ohTrigger(RecalcTrigger,Trigger1Y)),NA())</f>
        <v>1.3999107023100517E-2</v>
      </c>
      <c r="N1672" s="144">
        <f>IFERROR(_xll.qlIndexFixing(ONIndex1M,I1672,TRUE,_xll.ohTrigger(RecalcTrigger,Trigger1M)),NA())</f>
        <v>1.3525781240710799E-2</v>
      </c>
      <c r="O1672" s="44">
        <f>IFERROR(_xll.qlIndexFixing(ONIndex3M,I1672,TRUE,_xll.ohTrigger(RecalcTrigger,Trigger3M)),NA())</f>
        <v>1.3776997417291881E-2</v>
      </c>
      <c r="P1672" s="44">
        <f>IFERROR(_xll.qlIndexFixing(ONIndex6M,I1672,TRUE,_xll.ohTrigger(RecalcTrigger,Trigger6M)),NA())</f>
        <v>1.3788524311850736E-2</v>
      </c>
      <c r="Q1672" s="145">
        <f>IFERROR(_xll.qlIndexFixing(ONIndex1Y,I1672,TRUE,_xll.ohTrigger(RecalcTrigger,Trigger1Y)),NA())</f>
        <v>1.4002928391860792E-2</v>
      </c>
    </row>
    <row r="1673" spans="2:17" x14ac:dyDescent="0.2">
      <c r="B1673" s="39" t="s">
        <v>42</v>
      </c>
      <c r="D1673" s="42">
        <f>_xll.qlCalendarAdvance(Calendar,$D1672,B1673,"f",FALSE)</f>
        <v>51553</v>
      </c>
      <c r="E1673" s="139">
        <f>_xll.qlInterestRateIndexValueDate(IndexON,D1673)</f>
        <v>51553</v>
      </c>
      <c r="F1673" s="155">
        <f>IFERROR(_xll.qlIndexFixing(IndexON,D1673,TRUE,_xll.ohTrigger(RecalcTrigger,TriggerON)),NA())</f>
        <v>1.3585973086298608E-2</v>
      </c>
      <c r="H1673" s="42">
        <f>_xll.qlCalendarAdvance(Calendar,$H1672,B1673,"f",FALSE)</f>
        <v>51553</v>
      </c>
      <c r="I1673" s="139">
        <f>_xll.qlInterestRateIndexValueDate(Index1M,$H1673)</f>
        <v>51557</v>
      </c>
      <c r="J1673" s="144">
        <f>IFERROR(_xll.qlIndexFixing(Index1M,$H1673,TRUE,_xll.ohTrigger(RecalcTrigger,Trigger1M)),NA())</f>
        <v>1.3521594283512708E-2</v>
      </c>
      <c r="K1673" s="44">
        <f>IFERROR(_xll.qlIndexFixing(Index3M,H1673,TRUE,_xll.ohTrigger(RecalcTrigger,Trigger3M)),NA())</f>
        <v>1.3769519360445598E-2</v>
      </c>
      <c r="L1673" s="44">
        <f>IFERROR(_xll.qlIndexFixing(Index6M,$H1673,TRUE,_xll.ohTrigger(RecalcTrigger,Trigger6M)),NA())</f>
        <v>1.378432714860477E-2</v>
      </c>
      <c r="M1673" s="145">
        <f>IFERROR(_xll.qlIndexFixing(Index1Y,$H1673,TRUE,_xll.ohTrigger(RecalcTrigger,Trigger1Y)),NA())</f>
        <v>1.3995495212482259E-2</v>
      </c>
      <c r="N1673" s="144">
        <f>IFERROR(_xll.qlIndexFixing(ONIndex1M,I1673,TRUE,_xll.ohTrigger(RecalcTrigger,Trigger1M)),NA())</f>
        <v>1.3521559048914611E-2</v>
      </c>
      <c r="O1673" s="44">
        <f>IFERROR(_xll.qlIndexFixing(ONIndex3M,I1673,TRUE,_xll.ohTrigger(RecalcTrigger,Trigger3M)),NA())</f>
        <v>1.3772461466157182E-2</v>
      </c>
      <c r="P1673" s="44">
        <f>IFERROR(_xll.qlIndexFixing(ONIndex6M,I1673,TRUE,_xll.ohTrigger(RecalcTrigger,Trigger6M)),NA())</f>
        <v>1.3784336300792788E-2</v>
      </c>
      <c r="Q1673" s="145">
        <f>IFERROR(_xll.qlIndexFixing(ONIndex1Y,I1673,TRUE,_xll.ohTrigger(RecalcTrigger,Trigger1Y)),NA())</f>
        <v>1.3998207710814725E-2</v>
      </c>
    </row>
    <row r="1674" spans="2:17" x14ac:dyDescent="0.2">
      <c r="B1674" s="39" t="s">
        <v>42</v>
      </c>
      <c r="D1674" s="42">
        <f>_xll.qlCalendarAdvance(Calendar,$D1673,B1674,"f",FALSE)</f>
        <v>51560</v>
      </c>
      <c r="E1674" s="139">
        <f>_xll.qlInterestRateIndexValueDate(IndexON,D1674)</f>
        <v>51560</v>
      </c>
      <c r="F1674" s="155">
        <f>IFERROR(_xll.qlIndexFixing(IndexON,D1674,TRUE,_xll.ohTrigger(RecalcTrigger,TriggerON)),NA())</f>
        <v>1.3581150695891608E-2</v>
      </c>
      <c r="H1674" s="42">
        <f>_xll.qlCalendarAdvance(Calendar,$H1673,B1674,"f",FALSE)</f>
        <v>51560</v>
      </c>
      <c r="I1674" s="139">
        <f>_xll.qlInterestRateIndexValueDate(Index1M,$H1674)</f>
        <v>51564</v>
      </c>
      <c r="J1674" s="144">
        <f>IFERROR(_xll.qlIndexFixing(Index1M,$H1674,TRUE,_xll.ohTrigger(RecalcTrigger,Trigger1M)),NA())</f>
        <v>1.3517371540308937E-2</v>
      </c>
      <c r="K1674" s="44">
        <f>IFERROR(_xll.qlIndexFixing(Index3M,H1674,TRUE,_xll.ohTrigger(RecalcTrigger,Trigger3M)),NA())</f>
        <v>1.3765254312103627E-2</v>
      </c>
      <c r="L1674" s="44">
        <f>IFERROR(_xll.qlIndexFixing(Index6M,$H1674,TRUE,_xll.ohTrigger(RecalcTrigger,Trigger6M)),NA())</f>
        <v>1.3780815579250223E-2</v>
      </c>
      <c r="M1674" s="145">
        <f>IFERROR(_xll.qlIndexFixing(Index1Y,$H1674,TRUE,_xll.ohTrigger(RecalcTrigger,Trigger1Y)),NA())</f>
        <v>1.3991924560379281E-2</v>
      </c>
      <c r="N1674" s="144">
        <f>IFERROR(_xll.qlIndexFixing(ONIndex1M,I1674,TRUE,_xll.ohTrigger(RecalcTrigger,Trigger1M)),NA())</f>
        <v>1.351737910892048E-2</v>
      </c>
      <c r="O1674" s="44">
        <f>IFERROR(_xll.qlIndexFixing(ONIndex3M,I1674,TRUE,_xll.ohTrigger(RecalcTrigger,Trigger3M)),NA())</f>
        <v>1.3767969019502502E-2</v>
      </c>
      <c r="P1674" s="44">
        <f>IFERROR(_xll.qlIndexFixing(ONIndex6M,I1674,TRUE,_xll.ohTrigger(RecalcTrigger,Trigger6M)),NA())</f>
        <v>1.3780194286221459E-2</v>
      </c>
      <c r="Q1674" s="145">
        <f>IFERROR(_xll.qlIndexFixing(ONIndex1Y,I1674,TRUE,_xll.ohTrigger(RecalcTrigger,Trigger1Y)),NA())</f>
        <v>1.3993529942242233E-2</v>
      </c>
    </row>
    <row r="1675" spans="2:17" x14ac:dyDescent="0.2">
      <c r="B1675" s="39" t="s">
        <v>42</v>
      </c>
      <c r="D1675" s="42">
        <f>_xll.qlCalendarAdvance(Calendar,$D1674,B1675,"f",FALSE)</f>
        <v>51567</v>
      </c>
      <c r="E1675" s="139">
        <f>_xll.qlInterestRateIndexValueDate(IndexON,D1675)</f>
        <v>51567</v>
      </c>
      <c r="F1675" s="155">
        <f>IFERROR(_xll.qlIndexFixing(IndexON,D1675,TRUE,_xll.ohTrigger(RecalcTrigger,TriggerON)),NA())</f>
        <v>1.3576371134105258E-2</v>
      </c>
      <c r="H1675" s="42">
        <f>_xll.qlCalendarAdvance(Calendar,$H1674,B1675,"f",FALSE)</f>
        <v>51567</v>
      </c>
      <c r="I1675" s="139">
        <f>_xll.qlInterestRateIndexValueDate(Index1M,$H1675)</f>
        <v>51571</v>
      </c>
      <c r="J1675" s="144">
        <f>IFERROR(_xll.qlIndexFixing(Index1M,$H1675,TRUE,_xll.ohTrigger(RecalcTrigger,Trigger1M)),NA())</f>
        <v>1.3513308951359815E-2</v>
      </c>
      <c r="K1675" s="44">
        <f>IFERROR(_xll.qlIndexFixing(Index3M,H1675,TRUE,_xll.ohTrigger(RecalcTrigger,Trigger3M)),NA())</f>
        <v>1.3761068239844364E-2</v>
      </c>
      <c r="L1675" s="44">
        <f>IFERROR(_xll.qlIndexFixing(Index6M,$H1675,TRUE,_xll.ohTrigger(RecalcTrigger,Trigger6M)),NA())</f>
        <v>1.3777308094675266E-2</v>
      </c>
      <c r="M1675" s="145">
        <f>IFERROR(_xll.qlIndexFixing(Index1Y,$H1675,TRUE,_xll.ohTrigger(RecalcTrigger,Trigger1Y)),NA())</f>
        <v>1.3988394300196688E-2</v>
      </c>
      <c r="N1675" s="144">
        <f>IFERROR(_xll.qlIndexFixing(ONIndex1M,I1675,TRUE,_xll.ohTrigger(RecalcTrigger,Trigger1M)),NA())</f>
        <v>1.3513241610816351E-2</v>
      </c>
      <c r="O1675" s="44">
        <f>IFERROR(_xll.qlIndexFixing(ONIndex3M,I1675,TRUE,_xll.ohTrigger(RecalcTrigger,Trigger3M)),NA())</f>
        <v>1.376352026853489E-2</v>
      </c>
      <c r="P1675" s="44">
        <f>IFERROR(_xll.qlIndexFixing(ONIndex6M,I1675,TRUE,_xll.ohTrigger(RecalcTrigger,Trigger6M)),NA())</f>
        <v>1.3776098457984887E-2</v>
      </c>
      <c r="Q1675" s="145">
        <f>IFERROR(_xll.qlIndexFixing(ONIndex1Y,I1675,TRUE,_xll.ohTrigger(RecalcTrigger,Trigger1Y)),NA())</f>
        <v>1.3988895265679702E-2</v>
      </c>
    </row>
    <row r="1676" spans="2:17" x14ac:dyDescent="0.2">
      <c r="B1676" s="39" t="s">
        <v>42</v>
      </c>
      <c r="D1676" s="42">
        <f>_xll.qlCalendarAdvance(Calendar,$D1675,B1676,"f",FALSE)</f>
        <v>51574</v>
      </c>
      <c r="E1676" s="139">
        <f>_xll.qlInterestRateIndexValueDate(IndexON,D1676)</f>
        <v>51574</v>
      </c>
      <c r="F1676" s="155">
        <f>IFERROR(_xll.qlIndexFixing(IndexON,D1676,TRUE,_xll.ohTrigger(RecalcTrigger,TriggerON)),NA())</f>
        <v>1.3571634596463156E-2</v>
      </c>
      <c r="H1676" s="42">
        <f>_xll.qlCalendarAdvance(Calendar,$H1675,B1676,"f",FALSE)</f>
        <v>51574</v>
      </c>
      <c r="I1676" s="139">
        <f>_xll.qlInterestRateIndexValueDate(Index1M,$H1676)</f>
        <v>51578</v>
      </c>
      <c r="J1676" s="144">
        <f>IFERROR(_xll.qlIndexFixing(Index1M,$H1676,TRUE,_xll.ohTrigger(RecalcTrigger,Trigger1M)),NA())</f>
        <v>1.3509289396771285E-2</v>
      </c>
      <c r="K1676" s="44">
        <f>IFERROR(_xll.qlIndexFixing(Index3M,H1676,TRUE,_xll.ohTrigger(RecalcTrigger,Trigger3M)),NA())</f>
        <v>1.375692740192138E-2</v>
      </c>
      <c r="L1676" s="44">
        <f>IFERROR(_xll.qlIndexFixing(Index6M,$H1676,TRUE,_xll.ohTrigger(RecalcTrigger,Trigger6M)),NA())</f>
        <v>1.3773849763684122E-2</v>
      </c>
      <c r="M1676" s="145">
        <f>IFERROR(_xll.qlIndexFixing(Index1Y,$H1676,TRUE,_xll.ohTrigger(RecalcTrigger,Trigger1Y)),NA())</f>
        <v>1.3984903662520356E-2</v>
      </c>
      <c r="N1676" s="144">
        <f>IFERROR(_xll.qlIndexFixing(ONIndex1M,I1676,TRUE,_xll.ohTrigger(RecalcTrigger,Trigger1M)),NA())</f>
        <v>1.3509146744450362E-2</v>
      </c>
      <c r="O1676" s="44">
        <f>IFERROR(_xll.qlIndexFixing(ONIndex3M,I1676,TRUE,_xll.ohTrigger(RecalcTrigger,Trigger3M)),NA())</f>
        <v>1.3759115404141653E-2</v>
      </c>
      <c r="P1676" s="44">
        <f>IFERROR(_xll.qlIndexFixing(ONIndex6M,I1676,TRUE,_xll.ohTrigger(RecalcTrigger,Trigger6M)),NA())</f>
        <v>1.3772049005931208E-2</v>
      </c>
      <c r="Q1676" s="145">
        <f>IFERROR(_xll.qlIndexFixing(ONIndex1Y,I1676,TRUE,_xll.ohTrigger(RecalcTrigger,Trigger1Y)),NA())</f>
        <v>1.398430386098326E-2</v>
      </c>
    </row>
    <row r="1677" spans="2:17" x14ac:dyDescent="0.2">
      <c r="B1677" s="39" t="s">
        <v>42</v>
      </c>
      <c r="D1677" s="42">
        <f>_xll.qlCalendarAdvance(Calendar,$D1676,B1677,"f",FALSE)</f>
        <v>51581</v>
      </c>
      <c r="E1677" s="139">
        <f>_xll.qlInterestRateIndexValueDate(IndexON,D1677)</f>
        <v>51581</v>
      </c>
      <c r="F1677" s="155">
        <f>IFERROR(_xll.qlIndexFixing(IndexON,D1677,TRUE,_xll.ohTrigger(RecalcTrigger,TriggerON)),NA())</f>
        <v>1.3566941278408962E-2</v>
      </c>
      <c r="H1677" s="42">
        <f>_xll.qlCalendarAdvance(Calendar,$H1676,B1677,"f",FALSE)</f>
        <v>51581</v>
      </c>
      <c r="I1677" s="139">
        <f>_xll.qlInterestRateIndexValueDate(Index1M,$H1677)</f>
        <v>51585</v>
      </c>
      <c r="J1677" s="144">
        <f>IFERROR(_xll.qlIndexFixing(Index1M,$H1677,TRUE,_xll.ohTrigger(RecalcTrigger,Trigger1M)),NA())</f>
        <v>1.3505313066690601E-2</v>
      </c>
      <c r="K1677" s="44">
        <f>IFERROR(_xll.qlIndexFixing(Index3M,H1677,TRUE,_xll.ohTrigger(RecalcTrigger,Trigger3M)),NA())</f>
        <v>1.3752831989814546E-2</v>
      </c>
      <c r="L1677" s="44">
        <f>IFERROR(_xll.qlIndexFixing(Index6M,$H1677,TRUE,_xll.ohTrigger(RecalcTrigger,Trigger6M)),NA())</f>
        <v>1.3770440777352205E-2</v>
      </c>
      <c r="M1677" s="145">
        <f>IFERROR(_xll.qlIndexFixing(Index1Y,$H1677,TRUE,_xll.ohTrigger(RecalcTrigger,Trigger1Y)),NA())</f>
        <v>1.3981451875116723E-2</v>
      </c>
      <c r="N1677" s="144">
        <f>IFERROR(_xll.qlIndexFixing(ONIndex1M,I1677,TRUE,_xll.ohTrigger(RecalcTrigger,Trigger1M)),NA())</f>
        <v>1.3505094699750586E-2</v>
      </c>
      <c r="O1677" s="44">
        <f>IFERROR(_xll.qlIndexFixing(ONIndex3M,I1677,TRUE,_xll.ohTrigger(RecalcTrigger,Trigger3M)),NA())</f>
        <v>1.375475461713016E-2</v>
      </c>
      <c r="P1677" s="44">
        <f>IFERROR(_xll.qlIndexFixing(ONIndex6M,I1677,TRUE,_xll.ohTrigger(RecalcTrigger,Trigger6M)),NA())</f>
        <v>1.3768046120308242E-2</v>
      </c>
      <c r="Q1677" s="145">
        <f>IFERROR(_xll.qlIndexFixing(ONIndex1Y,I1677,TRUE,_xll.ohTrigger(RecalcTrigger,Trigger1Y)),NA())</f>
        <v>1.3979755907849167E-2</v>
      </c>
    </row>
    <row r="1678" spans="2:17" x14ac:dyDescent="0.2">
      <c r="B1678" s="39" t="s">
        <v>42</v>
      </c>
      <c r="D1678" s="42">
        <f>_xll.qlCalendarAdvance(Calendar,$D1677,B1678,"f",FALSE)</f>
        <v>51588</v>
      </c>
      <c r="E1678" s="139">
        <f>_xll.qlInterestRateIndexValueDate(IndexON,D1678)</f>
        <v>51588</v>
      </c>
      <c r="F1678" s="155">
        <f>IFERROR(_xll.qlIndexFixing(IndexON,D1678,TRUE,_xll.ohTrigger(RecalcTrigger,TriggerON)),NA())</f>
        <v>1.3562291375386337E-2</v>
      </c>
      <c r="H1678" s="42">
        <f>_xll.qlCalendarAdvance(Calendar,$H1677,B1678,"f",FALSE)</f>
        <v>51588</v>
      </c>
      <c r="I1678" s="139">
        <f>_xll.qlInterestRateIndexValueDate(Index1M,$H1678)</f>
        <v>51592</v>
      </c>
      <c r="J1678" s="144">
        <f>IFERROR(_xll.qlIndexFixing(Index1M,$H1678,TRUE,_xll.ohTrigger(RecalcTrigger,Trigger1M)),NA())</f>
        <v>1.3501380151275326E-2</v>
      </c>
      <c r="K1678" s="44">
        <f>IFERROR(_xll.qlIndexFixing(Index3M,H1678,TRUE,_xll.ohTrigger(RecalcTrigger,Trigger3M)),NA())</f>
        <v>1.3748800582811397E-2</v>
      </c>
      <c r="L1678" s="44">
        <f>IFERROR(_xll.qlIndexFixing(Index6M,$H1678,TRUE,_xll.ohTrigger(RecalcTrigger,Trigger6M)),NA())</f>
        <v>1.3767041498701792E-2</v>
      </c>
      <c r="M1678" s="145">
        <f>IFERROR(_xll.qlIndexFixing(Index1Y,$H1678,TRUE,_xll.ohTrigger(RecalcTrigger,Trigger1Y)),NA())</f>
        <v>1.3978038162934312E-2</v>
      </c>
      <c r="N1678" s="144">
        <f>IFERROR(_xll.qlIndexFixing(ONIndex1M,I1678,TRUE,_xll.ohTrigger(RecalcTrigger,Trigger1M)),NA())</f>
        <v>1.3501085666884904E-2</v>
      </c>
      <c r="O1678" s="44">
        <f>IFERROR(_xll.qlIndexFixing(ONIndex3M,I1678,TRUE,_xll.ohTrigger(RecalcTrigger,Trigger3M)),NA())</f>
        <v>1.375043809854759E-2</v>
      </c>
      <c r="P1678" s="44">
        <f>IFERROR(_xll.qlIndexFixing(ONIndex6M,I1678,TRUE,_xll.ohTrigger(RecalcTrigger,Trigger6M)),NA())</f>
        <v>1.376408999104406E-2</v>
      </c>
      <c r="Q1678" s="145">
        <f>IFERROR(_xll.qlIndexFixing(ONIndex1Y,I1678,TRUE,_xll.ohTrigger(RecalcTrigger,Trigger1Y)),NA())</f>
        <v>1.3975251585813808E-2</v>
      </c>
    </row>
    <row r="1679" spans="2:17" x14ac:dyDescent="0.2">
      <c r="B1679" s="39" t="s">
        <v>42</v>
      </c>
      <c r="D1679" s="42">
        <f>_xll.qlCalendarAdvance(Calendar,$D1678,B1679,"f",FALSE)</f>
        <v>51595</v>
      </c>
      <c r="E1679" s="139">
        <f>_xll.qlInterestRateIndexValueDate(IndexON,D1679)</f>
        <v>51595</v>
      </c>
      <c r="F1679" s="155">
        <f>IFERROR(_xll.qlIndexFixing(IndexON,D1679,TRUE,_xll.ohTrigger(RecalcTrigger,TriggerON)),NA())</f>
        <v>1.3557685082998816E-2</v>
      </c>
      <c r="H1679" s="42">
        <f>_xll.qlCalendarAdvance(Calendar,$H1678,B1679,"f",FALSE)</f>
        <v>51595</v>
      </c>
      <c r="I1679" s="139">
        <f>_xll.qlInterestRateIndexValueDate(Index1M,$H1679)</f>
        <v>51599</v>
      </c>
      <c r="J1679" s="144">
        <f>IFERROR(_xll.qlIndexFixing(Index1M,$H1679,TRUE,_xll.ohTrigger(RecalcTrigger,Trigger1M)),NA())</f>
        <v>1.349751198748983E-2</v>
      </c>
      <c r="K1679" s="44">
        <f>IFERROR(_xll.qlIndexFixing(Index3M,H1679,TRUE,_xll.ohTrigger(RecalcTrigger,Trigger3M)),NA())</f>
        <v>1.3744793441310143E-2</v>
      </c>
      <c r="L1679" s="44">
        <f>IFERROR(_xll.qlIndexFixing(Index6M,$H1679,TRUE,_xll.ohTrigger(RecalcTrigger,Trigger6M)),NA())</f>
        <v>1.3763728283240243E-2</v>
      </c>
      <c r="M1679" s="145">
        <f>IFERROR(_xll.qlIndexFixing(Index1Y,$H1679,TRUE,_xll.ohTrigger(RecalcTrigger,Trigger1Y)),NA())</f>
        <v>1.3974661748100671E-2</v>
      </c>
      <c r="N1679" s="144">
        <f>IFERROR(_xll.qlIndexFixing(ONIndex1M,I1679,TRUE,_xll.ohTrigger(RecalcTrigger,Trigger1M)),NA())</f>
        <v>1.3497119835701454E-2</v>
      </c>
      <c r="O1679" s="44">
        <f>IFERROR(_xll.qlIndexFixing(ONIndex3M,I1679,TRUE,_xll.ohTrigger(RecalcTrigger,Trigger3M)),NA())</f>
        <v>1.3746166039361185E-2</v>
      </c>
      <c r="P1679" s="44">
        <f>IFERROR(_xll.qlIndexFixing(ONIndex6M,I1679,TRUE,_xll.ohTrigger(RecalcTrigger,Trigger6M)),NA())</f>
        <v>1.3760180807986799E-2</v>
      </c>
      <c r="Q1679" s="145">
        <f>IFERROR(_xll.qlIndexFixing(ONIndex1Y,I1679,TRUE,_xll.ohTrigger(RecalcTrigger,Trigger1Y)),NA())</f>
        <v>1.3970791074973121E-2</v>
      </c>
    </row>
    <row r="1680" spans="2:17" x14ac:dyDescent="0.2">
      <c r="B1680" s="39" t="s">
        <v>42</v>
      </c>
      <c r="D1680" s="42">
        <f>_xll.qlCalendarAdvance(Calendar,$D1679,B1680,"f",FALSE)</f>
        <v>51602</v>
      </c>
      <c r="E1680" s="139">
        <f>_xll.qlInterestRateIndexValueDate(IndexON,D1680)</f>
        <v>51602</v>
      </c>
      <c r="F1680" s="155">
        <f>IFERROR(_xll.qlIndexFixing(IndexON,D1680,TRUE,_xll.ohTrigger(RecalcTrigger,TriggerON)),NA())</f>
        <v>1.3553122596530187E-2</v>
      </c>
      <c r="H1680" s="42">
        <f>_xll.qlCalendarAdvance(Calendar,$H1679,B1680,"f",FALSE)</f>
        <v>51602</v>
      </c>
      <c r="I1680" s="139">
        <f>_xll.qlInterestRateIndexValueDate(Index1M,$H1680)</f>
        <v>51606</v>
      </c>
      <c r="J1680" s="144">
        <f>IFERROR(_xll.qlIndexFixing(Index1M,$H1680,TRUE,_xll.ohTrigger(RecalcTrigger,Trigger1M)),NA())</f>
        <v>1.3493663471674466E-2</v>
      </c>
      <c r="K1680" s="44">
        <f>IFERROR(_xll.qlIndexFixing(Index3M,H1680,TRUE,_xll.ohTrigger(RecalcTrigger,Trigger3M)),NA())</f>
        <v>1.3740832284594098E-2</v>
      </c>
      <c r="L1680" s="44">
        <f>IFERROR(_xll.qlIndexFixing(Index6M,$H1680,TRUE,_xll.ohTrigger(RecalcTrigger,Trigger6M)),NA())</f>
        <v>1.3760464970101841E-2</v>
      </c>
      <c r="M1680" s="145">
        <f>IFERROR(_xll.qlIndexFixing(Index1Y,$H1680,TRUE,_xll.ohTrigger(RecalcTrigger,Trigger1Y)),NA())</f>
        <v>1.3971321849923907E-2</v>
      </c>
      <c r="N1680" s="144">
        <f>IFERROR(_xll.qlIndexFixing(ONIndex1M,I1680,TRUE,_xll.ohTrigger(RecalcTrigger,Trigger1M)),NA())</f>
        <v>1.3493197396208245E-2</v>
      </c>
      <c r="O1680" s="44">
        <f>IFERROR(_xll.qlIndexFixing(ONIndex3M,I1680,TRUE,_xll.ohTrigger(RecalcTrigger,Trigger3M)),NA())</f>
        <v>1.3741938630618122E-2</v>
      </c>
      <c r="P1680" s="44">
        <f>IFERROR(_xll.qlIndexFixing(ONIndex6M,I1680,TRUE,_xll.ohTrigger(RecalcTrigger,Trigger6M)),NA())</f>
        <v>1.3756318761384279E-2</v>
      </c>
      <c r="Q1680" s="145">
        <f>IFERROR(_xll.qlIndexFixing(ONIndex1Y,I1680,TRUE,_xll.ohTrigger(RecalcTrigger,Trigger1Y)),NA())</f>
        <v>1.3966374554623684E-2</v>
      </c>
    </row>
    <row r="1681" spans="2:17" x14ac:dyDescent="0.2">
      <c r="B1681" s="39" t="s">
        <v>42</v>
      </c>
      <c r="D1681" s="42">
        <f>_xll.qlCalendarAdvance(Calendar,$D1680,B1681,"f",FALSE)</f>
        <v>51609</v>
      </c>
      <c r="E1681" s="139">
        <f>_xll.qlInterestRateIndexValueDate(IndexON,D1681)</f>
        <v>51609</v>
      </c>
      <c r="F1681" s="155">
        <f>IFERROR(_xll.qlIndexFixing(IndexON,D1681,TRUE,_xll.ohTrigger(RecalcTrigger,TriggerON)),NA())</f>
        <v>1.3548341777477546E-2</v>
      </c>
      <c r="H1681" s="42">
        <f>_xll.qlCalendarAdvance(Calendar,$H1680,B1681,"f",FALSE)</f>
        <v>51609</v>
      </c>
      <c r="I1681" s="139">
        <f>_xll.qlInterestRateIndexValueDate(Index1M,$H1681)</f>
        <v>51615</v>
      </c>
      <c r="J1681" s="144">
        <f>IFERROR(_xll.qlIndexFixing(Index1M,$H1681,TRUE,_xll.ohTrigger(RecalcTrigger,Trigger1M)),NA())</f>
        <v>1.3488780015285862E-2</v>
      </c>
      <c r="K1681" s="44">
        <f>IFERROR(_xll.qlIndexFixing(Index3M,H1681,TRUE,_xll.ohTrigger(RecalcTrigger,Trigger3M)),NA())</f>
        <v>1.373580724644236E-2</v>
      </c>
      <c r="L1681" s="44">
        <f>IFERROR(_xll.qlIndexFixing(Index6M,$H1681,TRUE,_xll.ohTrigger(RecalcTrigger,Trigger6M)),NA())</f>
        <v>1.37563429151531E-2</v>
      </c>
      <c r="M1681" s="145">
        <f>IFERROR(_xll.qlIndexFixing(Index1Y,$H1681,TRUE,_xll.ohTrigger(RecalcTrigger,Trigger1Y)),NA())</f>
        <v>1.3967080091000622E-2</v>
      </c>
      <c r="N1681" s="144">
        <f>IFERROR(_xll.qlIndexFixing(ONIndex1M,I1681,TRUE,_xll.ohTrigger(RecalcTrigger,Trigger1M)),NA())</f>
        <v>1.3488175189451113E-2</v>
      </c>
      <c r="O1681" s="44">
        <f>IFERROR(_xll.qlIndexFixing(ONIndex3M,I1681,TRUE,_xll.ohTrigger(RecalcTrigger,Trigger3M)),NA())</f>
        <v>1.3736501724945782E-2</v>
      </c>
      <c r="P1681" s="44">
        <f>IFERROR(_xll.qlIndexFixing(ONIndex6M,I1681,TRUE,_xll.ohTrigger(RecalcTrigger,Trigger6M)),NA())</f>
        <v>1.3751409267293013E-2</v>
      </c>
      <c r="Q1681" s="145">
        <f>IFERROR(_xll.qlIndexFixing(ONIndex1Y,I1681,TRUE,_xll.ohTrigger(RecalcTrigger,Trigger1Y)),NA())</f>
        <v>1.3960683564677723E-2</v>
      </c>
    </row>
    <row r="1682" spans="2:17" x14ac:dyDescent="0.2">
      <c r="B1682" s="39" t="s">
        <v>42</v>
      </c>
      <c r="D1682" s="42">
        <f>_xll.qlCalendarAdvance(Calendar,$D1681,B1682,"f",FALSE)</f>
        <v>51616</v>
      </c>
      <c r="E1682" s="139">
        <f>_xll.qlInterestRateIndexValueDate(IndexON,D1682)</f>
        <v>51616</v>
      </c>
      <c r="F1682" s="155">
        <f>IFERROR(_xll.qlIndexFixing(IndexON,D1682,TRUE,_xll.ohTrigger(RecalcTrigger,TriggerON)),NA())</f>
        <v>1.354412982376374E-2</v>
      </c>
      <c r="H1682" s="42">
        <f>_xll.qlCalendarAdvance(Calendar,$H1681,B1682,"f",FALSE)</f>
        <v>51616</v>
      </c>
      <c r="I1682" s="139">
        <f>_xll.qlInterestRateIndexValueDate(Index1M,$H1682)</f>
        <v>51620</v>
      </c>
      <c r="J1682" s="144">
        <f>IFERROR(_xll.qlIndexFixing(Index1M,$H1682,TRUE,_xll.ohTrigger(RecalcTrigger,Trigger1M)),NA())</f>
        <v>1.3486098539756242E-2</v>
      </c>
      <c r="K1682" s="44">
        <f>IFERROR(_xll.qlIndexFixing(Index3M,H1682,TRUE,_xll.ohTrigger(RecalcTrigger,Trigger3M)),NA())</f>
        <v>1.373304869141927E-2</v>
      </c>
      <c r="L1682" s="44">
        <f>IFERROR(_xll.qlIndexFixing(Index6M,$H1682,TRUE,_xll.ohTrigger(RecalcTrigger,Trigger6M)),NA())</f>
        <v>1.375408881511511E-2</v>
      </c>
      <c r="M1682" s="145">
        <f>IFERROR(_xll.qlIndexFixing(Index1Y,$H1682,TRUE,_xll.ohTrigger(RecalcTrigger,Trigger1Y)),NA())</f>
        <v>1.3964748466672929E-2</v>
      </c>
      <c r="N1682" s="144">
        <f>IFERROR(_xll.qlIndexFixing(ONIndex1M,I1682,TRUE,_xll.ohTrigger(RecalcTrigger,Trigger1M)),NA())</f>
        <v>1.3484939167067722E-2</v>
      </c>
      <c r="O1682" s="44">
        <f>IFERROR(_xll.qlIndexFixing(ONIndex3M,I1682,TRUE,_xll.ohTrigger(RecalcTrigger,Trigger3M)),NA())</f>
        <v>1.3733031138594143E-2</v>
      </c>
      <c r="P1682" s="44">
        <f>IFERROR(_xll.qlIndexFixing(ONIndex6M,I1682,TRUE,_xll.ohTrigger(RecalcTrigger,Trigger6M)),NA())</f>
        <v>1.3748202555117217E-2</v>
      </c>
      <c r="Q1682" s="145">
        <f>IFERROR(_xll.qlIndexFixing(ONIndex1Y,I1682,TRUE,_xll.ohTrigger(RecalcTrigger,Trigger1Y)),NA())</f>
        <v>1.3957059550255835E-2</v>
      </c>
    </row>
    <row r="1683" spans="2:17" x14ac:dyDescent="0.2">
      <c r="B1683" s="39" t="s">
        <v>42</v>
      </c>
      <c r="D1683" s="42">
        <f>_xll.qlCalendarAdvance(Calendar,$D1682,B1683,"f",FALSE)</f>
        <v>51623</v>
      </c>
      <c r="E1683" s="139">
        <f>_xll.qlInterestRateIndexValueDate(IndexON,D1683)</f>
        <v>51623</v>
      </c>
      <c r="F1683" s="155">
        <f>IFERROR(_xll.qlIndexFixing(IndexON,D1683,TRUE,_xll.ohTrigger(RecalcTrigger,TriggerON)),NA())</f>
        <v>1.3539699928353244E-2</v>
      </c>
      <c r="H1683" s="42">
        <f>_xll.qlCalendarAdvance(Calendar,$H1682,B1683,"f",FALSE)</f>
        <v>51623</v>
      </c>
      <c r="I1683" s="139">
        <f>_xll.qlInterestRateIndexValueDate(Index1M,$H1683)</f>
        <v>51627</v>
      </c>
      <c r="J1683" s="144">
        <f>IFERROR(_xll.qlIndexFixing(Index1M,$H1683,TRUE,_xll.ohTrigger(RecalcTrigger,Trigger1M)),NA())</f>
        <v>1.3482373449540253E-2</v>
      </c>
      <c r="K1683" s="44">
        <f>IFERROR(_xll.qlIndexFixing(Index3M,H1683,TRUE,_xll.ohTrigger(RecalcTrigger,Trigger3M)),NA())</f>
        <v>1.3729224182227474E-2</v>
      </c>
      <c r="L1683" s="44">
        <f>IFERROR(_xll.qlIndexFixing(Index6M,$H1683,TRUE,_xll.ohTrigger(RecalcTrigger,Trigger6M)),NA())</f>
        <v>1.3751033797794913E-2</v>
      </c>
      <c r="M1683" s="145">
        <f>IFERROR(_xll.qlIndexFixing(Index1Y,$H1683,TRUE,_xll.ohTrigger(RecalcTrigger,Trigger1Y)),NA())</f>
        <v>1.3961513406114203E-2</v>
      </c>
      <c r="N1683" s="144">
        <f>IFERROR(_xll.qlIndexFixing(ONIndex1M,I1683,TRUE,_xll.ohTrigger(RecalcTrigger,Trigger1M)),NA())</f>
        <v>1.3481692327790284E-2</v>
      </c>
      <c r="O1683" s="44">
        <f>IFERROR(_xll.qlIndexFixing(ONIndex3M,I1683,TRUE,_xll.ohTrigger(RecalcTrigger,Trigger3M)),NA())</f>
        <v>1.3729526215842114E-2</v>
      </c>
      <c r="P1683" s="44">
        <f>IFERROR(_xll.qlIndexFixing(ONIndex6M,I1683,TRUE,_xll.ohTrigger(RecalcTrigger,Trigger6M)),NA())</f>
        <v>1.3745017339505949E-2</v>
      </c>
      <c r="Q1683" s="145">
        <f>IFERROR(_xll.qlIndexFixing(ONIndex1Y,I1683,TRUE,_xll.ohTrigger(RecalcTrigger,Trigger1Y)),NA())</f>
        <v>1.395339073508417E-2</v>
      </c>
    </row>
    <row r="1684" spans="2:17" x14ac:dyDescent="0.2">
      <c r="B1684" s="39" t="s">
        <v>42</v>
      </c>
      <c r="D1684" s="42">
        <f>_xll.qlCalendarAdvance(Calendar,$D1683,B1684,"f",FALSE)</f>
        <v>51630</v>
      </c>
      <c r="E1684" s="139">
        <f>_xll.qlInterestRateIndexValueDate(IndexON,D1684)</f>
        <v>51630</v>
      </c>
      <c r="F1684" s="155">
        <f>IFERROR(_xll.qlIndexFixing(IndexON,D1684,TRUE,_xll.ohTrigger(RecalcTrigger,TriggerON)),NA())</f>
        <v>1.3535314620956029E-2</v>
      </c>
      <c r="H1684" s="42">
        <f>_xll.qlCalendarAdvance(Calendar,$H1683,B1684,"f",FALSE)</f>
        <v>51630</v>
      </c>
      <c r="I1684" s="139">
        <f>_xll.qlInterestRateIndexValueDate(Index1M,$H1684)</f>
        <v>51634</v>
      </c>
      <c r="J1684" s="144">
        <f>IFERROR(_xll.qlIndexFixing(Index1M,$H1684,TRUE,_xll.ohTrigger(RecalcTrigger,Trigger1M)),NA())</f>
        <v>1.3478705015338684E-2</v>
      </c>
      <c r="K1684" s="44">
        <f>IFERROR(_xll.qlIndexFixing(Index3M,H1684,TRUE,_xll.ohTrigger(RecalcTrigger,Trigger3M)),NA())</f>
        <v>1.3725452112314532E-2</v>
      </c>
      <c r="L1684" s="44">
        <f>IFERROR(_xll.qlIndexFixing(Index6M,$H1684,TRUE,_xll.ohTrigger(RecalcTrigger,Trigger6M)),NA())</f>
        <v>1.3747975574423412E-2</v>
      </c>
      <c r="M1684" s="145">
        <f>IFERROR(_xll.qlIndexFixing(Index1Y,$H1684,TRUE,_xll.ohTrigger(RecalcTrigger,Trigger1Y)),NA())</f>
        <v>1.395831171124224E-2</v>
      </c>
      <c r="N1684" s="144">
        <f>IFERROR(_xll.qlIndexFixing(ONIndex1M,I1684,TRUE,_xll.ohTrigger(RecalcTrigger,Trigger1M)),NA())</f>
        <v>1.3477945354898324E-2</v>
      </c>
      <c r="O1684" s="44">
        <f>IFERROR(_xll.qlIndexFixing(ONIndex3M,I1684,TRUE,_xll.ohTrigger(RecalcTrigger,Trigger3M)),NA())</f>
        <v>1.372547931798529E-2</v>
      </c>
      <c r="P1684" s="44">
        <f>IFERROR(_xll.qlIndexFixing(ONIndex6M,I1684,TRUE,_xll.ohTrigger(RecalcTrigger,Trigger6M)),NA())</f>
        <v>1.3741345738242927E-2</v>
      </c>
      <c r="Q1684" s="145">
        <f>IFERROR(_xll.qlIndexFixing(ONIndex1Y,I1684,TRUE,_xll.ohTrigger(RecalcTrigger,Trigger1Y)),NA())</f>
        <v>1.3949151974781415E-2</v>
      </c>
    </row>
    <row r="1685" spans="2:17" x14ac:dyDescent="0.2">
      <c r="B1685" s="39" t="s">
        <v>42</v>
      </c>
      <c r="D1685" s="42">
        <f>_xll.qlCalendarAdvance(Calendar,$D1684,B1685,"f",FALSE)</f>
        <v>51637</v>
      </c>
      <c r="E1685" s="139">
        <f>_xll.qlInterestRateIndexValueDate(IndexON,D1685)</f>
        <v>51637</v>
      </c>
      <c r="F1685" s="155">
        <f>IFERROR(_xll.qlIndexFixing(IndexON,D1685,TRUE,_xll.ohTrigger(RecalcTrigger,TriggerON)),NA())</f>
        <v>1.3530974096855886E-2</v>
      </c>
      <c r="H1685" s="42">
        <f>_xll.qlCalendarAdvance(Calendar,$H1684,B1685,"f",FALSE)</f>
        <v>51637</v>
      </c>
      <c r="I1685" s="139">
        <f>_xll.qlInterestRateIndexValueDate(Index1M,$H1685)</f>
        <v>51641</v>
      </c>
      <c r="J1685" s="144">
        <f>IFERROR(_xll.qlIndexFixing(Index1M,$H1685,TRUE,_xll.ohTrigger(RecalcTrigger,Trigger1M)),NA())</f>
        <v>1.3475081326877129E-2</v>
      </c>
      <c r="K1685" s="44">
        <f>IFERROR(_xll.qlIndexFixing(Index3M,H1685,TRUE,_xll.ohTrigger(RecalcTrigger,Trigger3M)),NA())</f>
        <v>1.3721727000079334E-2</v>
      </c>
      <c r="L1685" s="44">
        <f>IFERROR(_xll.qlIndexFixing(Index6M,$H1685,TRUE,_xll.ohTrigger(RecalcTrigger,Trigger6M)),NA())</f>
        <v>1.374496822441135E-2</v>
      </c>
      <c r="M1685" s="145">
        <f>IFERROR(_xll.qlIndexFixing(Index1Y,$H1685,TRUE,_xll.ohTrigger(RecalcTrigger,Trigger1Y)),NA())</f>
        <v>1.3955142587262671E-2</v>
      </c>
      <c r="N1685" s="144">
        <f>IFERROR(_xll.qlIndexFixing(ONIndex1M,I1685,TRUE,_xll.ohTrigger(RecalcTrigger,Trigger1M)),NA())</f>
        <v>1.3474242723576779E-2</v>
      </c>
      <c r="O1685" s="44">
        <f>IFERROR(_xll.qlIndexFixing(ONIndex3M,I1685,TRUE,_xll.ohTrigger(RecalcTrigger,Trigger3M)),NA())</f>
        <v>1.3721478025328082E-2</v>
      </c>
      <c r="P1685" s="44">
        <f>IFERROR(_xll.qlIndexFixing(ONIndex6M,I1685,TRUE,_xll.ohTrigger(RecalcTrigger,Trigger6M)),NA())</f>
        <v>1.3737722223394755E-2</v>
      </c>
      <c r="Q1685" s="145">
        <f>IFERROR(_xll.qlIndexFixing(ONIndex1Y,I1685,TRUE,_xll.ohTrigger(RecalcTrigger,Trigger1Y)),NA())</f>
        <v>1.3944958103691008E-2</v>
      </c>
    </row>
    <row r="1686" spans="2:17" x14ac:dyDescent="0.2">
      <c r="B1686" s="39" t="s">
        <v>42</v>
      </c>
      <c r="D1686" s="42">
        <f>_xll.qlCalendarAdvance(Calendar,$D1685,B1686,"f",FALSE)</f>
        <v>51644</v>
      </c>
      <c r="E1686" s="139">
        <f>_xll.qlInterestRateIndexValueDate(IndexON,D1686)</f>
        <v>51644</v>
      </c>
      <c r="F1686" s="155">
        <f>IFERROR(_xll.qlIndexFixing(IndexON,D1686,TRUE,_xll.ohTrigger(RecalcTrigger,TriggerON)),NA())</f>
        <v>1.3526678551816218E-2</v>
      </c>
      <c r="H1686" s="42">
        <f>_xll.qlCalendarAdvance(Calendar,$H1685,B1686,"f",FALSE)</f>
        <v>51644</v>
      </c>
      <c r="I1686" s="139">
        <f>_xll.qlInterestRateIndexValueDate(Index1M,$H1686)</f>
        <v>51648</v>
      </c>
      <c r="J1686" s="144">
        <f>IFERROR(_xll.qlIndexFixing(Index1M,$H1686,TRUE,_xll.ohTrigger(RecalcTrigger,Trigger1M)),NA())</f>
        <v>1.3471502574313159E-2</v>
      </c>
      <c r="K1686" s="44">
        <f>IFERROR(_xll.qlIndexFixing(Index3M,H1686,TRUE,_xll.ohTrigger(RecalcTrigger,Trigger3M)),NA())</f>
        <v>1.3718049037010446E-2</v>
      </c>
      <c r="L1686" s="44">
        <f>IFERROR(_xll.qlIndexFixing(Index6M,$H1686,TRUE,_xll.ohTrigger(RecalcTrigger,Trigger6M)),NA())</f>
        <v>1.3742011938858037E-2</v>
      </c>
      <c r="M1686" s="145">
        <f>IFERROR(_xll.qlIndexFixing(Index1Y,$H1686,TRUE,_xll.ohTrigger(RecalcTrigger,Trigger1Y)),NA())</f>
        <v>1.3952005236559276E-2</v>
      </c>
      <c r="N1686" s="144">
        <f>IFERROR(_xll.qlIndexFixing(ONIndex1M,I1686,TRUE,_xll.ohTrigger(RecalcTrigger,Trigger1M)),NA())</f>
        <v>1.3470584623993531E-2</v>
      </c>
      <c r="O1686" s="44">
        <f>IFERROR(_xll.qlIndexFixing(ONIndex3M,I1686,TRUE,_xll.ohTrigger(RecalcTrigger,Trigger3M)),NA())</f>
        <v>1.3717522528677861E-2</v>
      </c>
      <c r="P1686" s="44">
        <f>IFERROR(_xll.qlIndexFixing(ONIndex6M,I1686,TRUE,_xll.ohTrigger(RecalcTrigger,Trigger6M)),NA())</f>
        <v>1.3734146984889506E-2</v>
      </c>
      <c r="Q1686" s="145">
        <f>IFERROR(_xll.qlIndexFixing(ONIndex1Y,I1686,TRUE,_xll.ohTrigger(RecalcTrigger,Trigger1Y)),NA())</f>
        <v>1.3940809301669077E-2</v>
      </c>
    </row>
    <row r="1687" spans="2:17" x14ac:dyDescent="0.2">
      <c r="B1687" s="39" t="s">
        <v>42</v>
      </c>
      <c r="D1687" s="42">
        <f>_xll.qlCalendarAdvance(Calendar,$D1686,B1687,"f",FALSE)</f>
        <v>51651</v>
      </c>
      <c r="E1687" s="139">
        <f>_xll.qlInterestRateIndexValueDate(IndexON,D1687)</f>
        <v>51651</v>
      </c>
      <c r="F1687" s="155">
        <f>IFERROR(_xll.qlIndexFixing(IndexON,D1687,TRUE,_xll.ohTrigger(RecalcTrigger,TriggerON)),NA())</f>
        <v>1.3522428181200752E-2</v>
      </c>
      <c r="H1687" s="42">
        <f>_xll.qlCalendarAdvance(Calendar,$H1686,B1687,"f",FALSE)</f>
        <v>51651</v>
      </c>
      <c r="I1687" s="139">
        <f>_xll.qlInterestRateIndexValueDate(Index1M,$H1687)</f>
        <v>51655</v>
      </c>
      <c r="J1687" s="144">
        <f>IFERROR(_xll.qlIndexFixing(Index1M,$H1687,TRUE,_xll.ohTrigger(RecalcTrigger,Trigger1M)),NA())</f>
        <v>1.3467965665205028E-2</v>
      </c>
      <c r="K1687" s="44">
        <f>IFERROR(_xll.qlIndexFixing(Index3M,H1687,TRUE,_xll.ohTrigger(RecalcTrigger,Trigger3M)),NA())</f>
        <v>1.3714418414596434E-2</v>
      </c>
      <c r="L1687" s="44">
        <f>IFERROR(_xll.qlIndexFixing(Index6M,$H1687,TRUE,_xll.ohTrigger(RecalcTrigger,Trigger6M)),NA())</f>
        <v>1.373903509421359E-2</v>
      </c>
      <c r="M1687" s="145">
        <f>IFERROR(_xll.qlIndexFixing(Index1Y,$H1687,TRUE,_xll.ohTrigger(RecalcTrigger,Trigger1Y)),NA())</f>
        <v>1.3948898858695736E-2</v>
      </c>
      <c r="N1687" s="144">
        <f>IFERROR(_xll.qlIndexFixing(ONIndex1M,I1687,TRUE,_xll.ohTrigger(RecalcTrigger,Trigger1M)),NA())</f>
        <v>1.3466971245836845E-2</v>
      </c>
      <c r="O1687" s="44">
        <f>IFERROR(_xll.qlIndexFixing(ONIndex3M,I1687,TRUE,_xll.ohTrigger(RecalcTrigger,Trigger3M)),NA())</f>
        <v>1.3713613019081805E-2</v>
      </c>
      <c r="P1687" s="44">
        <f>IFERROR(_xll.qlIndexFixing(ONIndex6M,I1687,TRUE,_xll.ohTrigger(RecalcTrigger,Trigger6M)),NA())</f>
        <v>1.373062021273519E-2</v>
      </c>
      <c r="Q1687" s="145">
        <f>IFERROR(_xll.qlIndexFixing(ONIndex1Y,I1687,TRUE,_xll.ohTrigger(RecalcTrigger,Trigger1Y)),NA())</f>
        <v>1.3936705748331946E-2</v>
      </c>
    </row>
    <row r="1688" spans="2:17" x14ac:dyDescent="0.2">
      <c r="B1688" s="39" t="s">
        <v>42</v>
      </c>
      <c r="D1688" s="42">
        <f>_xll.qlCalendarAdvance(Calendar,$D1687,B1688,"f",FALSE)</f>
        <v>51658</v>
      </c>
      <c r="E1688" s="139">
        <f>_xll.qlInterestRateIndexValueDate(IndexON,D1688)</f>
        <v>51658</v>
      </c>
      <c r="F1688" s="155">
        <f>IFERROR(_xll.qlIndexFixing(IndexON,D1688,TRUE,_xll.ohTrigger(RecalcTrigger,TriggerON)),NA())</f>
        <v>1.3518223180453148E-2</v>
      </c>
      <c r="H1688" s="42">
        <f>_xll.qlCalendarAdvance(Calendar,$H1687,B1688,"f",FALSE)</f>
        <v>51658</v>
      </c>
      <c r="I1688" s="139">
        <f>_xll.qlInterestRateIndexValueDate(Index1M,$H1688)</f>
        <v>51662</v>
      </c>
      <c r="J1688" s="144">
        <f>IFERROR(_xll.qlIndexFixing(Index1M,$H1688,TRUE,_xll.ohTrigger(RecalcTrigger,Trigger1M)),NA())</f>
        <v>1.3464474232384838E-2</v>
      </c>
      <c r="K1688" s="44">
        <f>IFERROR(_xll.qlIndexFixing(Index3M,H1688,TRUE,_xll.ohTrigger(RecalcTrigger,Trigger3M)),NA())</f>
        <v>1.3710835324325861E-2</v>
      </c>
      <c r="L1688" s="44">
        <f>IFERROR(_xll.qlIndexFixing(Index6M,$H1688,TRUE,_xll.ohTrigger(RecalcTrigger,Trigger6M)),NA())</f>
        <v>1.373617787875701E-2</v>
      </c>
      <c r="M1688" s="145">
        <f>IFERROR(_xll.qlIndexFixing(Index1Y,$H1688,TRUE,_xll.ohTrigger(RecalcTrigger,Trigger1Y)),NA())</f>
        <v>1.3945822650412783E-2</v>
      </c>
      <c r="N1688" s="144">
        <f>IFERROR(_xll.qlIndexFixing(ONIndex1M,I1688,TRUE,_xll.ohTrigger(RecalcTrigger,Trigger1M)),NA())</f>
        <v>1.3463402779354539E-2</v>
      </c>
      <c r="O1688" s="44">
        <f>IFERROR(_xll.qlIndexFixing(ONIndex3M,I1688,TRUE,_xll.ohTrigger(RecalcTrigger,Trigger3M)),NA())</f>
        <v>1.3709749687507156E-2</v>
      </c>
      <c r="P1688" s="44">
        <f>IFERROR(_xll.qlIndexFixing(ONIndex6M,I1688,TRUE,_xll.ohTrigger(RecalcTrigger,Trigger6M)),NA())</f>
        <v>1.3727142096859879E-2</v>
      </c>
      <c r="Q1688" s="145">
        <f>IFERROR(_xll.qlIndexFixing(ONIndex1Y,I1688,TRUE,_xll.ohTrigger(RecalcTrigger,Trigger1Y)),NA())</f>
        <v>1.3932647623375871E-2</v>
      </c>
    </row>
    <row r="1689" spans="2:17" x14ac:dyDescent="0.2">
      <c r="B1689" s="39" t="s">
        <v>42</v>
      </c>
      <c r="D1689" s="42">
        <f>_xll.qlCalendarAdvance(Calendar,$D1688,B1689,"f",FALSE)</f>
        <v>51665</v>
      </c>
      <c r="E1689" s="139">
        <f>_xll.qlInterestRateIndexValueDate(IndexON,D1689)</f>
        <v>51665</v>
      </c>
      <c r="F1689" s="155">
        <f>IFERROR(_xll.qlIndexFixing(IndexON,D1689,TRUE,_xll.ohTrigger(RecalcTrigger,TriggerON)),NA())</f>
        <v>1.3514063745097005E-2</v>
      </c>
      <c r="H1689" s="42">
        <f>_xll.qlCalendarAdvance(Calendar,$H1688,B1689,"f",FALSE)</f>
        <v>51665</v>
      </c>
      <c r="I1689" s="139">
        <f>_xll.qlInterestRateIndexValueDate(Index1M,$H1689)</f>
        <v>51669</v>
      </c>
      <c r="J1689" s="144">
        <f>IFERROR(_xll.qlIndexFixing(Index1M,$H1689,TRUE,_xll.ohTrigger(RecalcTrigger,Trigger1M)),NA())</f>
        <v>1.3461028290612909E-2</v>
      </c>
      <c r="K1689" s="44">
        <f>IFERROR(_xll.qlIndexFixing(Index3M,H1689,TRUE,_xll.ohTrigger(RecalcTrigger,Trigger3M)),NA())</f>
        <v>1.3707299957688159E-2</v>
      </c>
      <c r="L1689" s="44">
        <f>IFERROR(_xll.qlIndexFixing(Index6M,$H1689,TRUE,_xll.ohTrigger(RecalcTrigger,Trigger6M)),NA())</f>
        <v>1.3733372285438687E-2</v>
      </c>
      <c r="M1689" s="145">
        <f>IFERROR(_xll.qlIndexFixing(Index1Y,$H1689,TRUE,_xll.ohTrigger(RecalcTrigger,Trigger1Y)),NA())</f>
        <v>1.3942775805630392E-2</v>
      </c>
      <c r="N1689" s="144">
        <f>IFERROR(_xll.qlIndexFixing(ONIndex1M,I1689,TRUE,_xll.ohTrigger(RecalcTrigger,Trigger1M)),NA())</f>
        <v>1.3459879414314813E-2</v>
      </c>
      <c r="O1689" s="44">
        <f>IFERROR(_xll.qlIndexFixing(ONIndex3M,I1689,TRUE,_xll.ohTrigger(RecalcTrigger,Trigger3M)),NA())</f>
        <v>1.3705932724921155E-2</v>
      </c>
      <c r="P1689" s="44">
        <f>IFERROR(_xll.qlIndexFixing(ONIndex6M,I1689,TRUE,_xll.ohTrigger(RecalcTrigger,Trigger6M)),NA())</f>
        <v>1.3723712827511392E-2</v>
      </c>
      <c r="Q1689" s="145">
        <f>IFERROR(_xll.qlIndexFixing(ONIndex1Y,I1689,TRUE,_xll.ohTrigger(RecalcTrigger,Trigger1Y)),NA())</f>
        <v>1.3928635106656984E-2</v>
      </c>
    </row>
    <row r="1690" spans="2:17" x14ac:dyDescent="0.2">
      <c r="B1690" s="39" t="s">
        <v>42</v>
      </c>
      <c r="D1690" s="42">
        <f>_xll.qlCalendarAdvance(Calendar,$D1689,B1690,"f",FALSE)</f>
        <v>51672</v>
      </c>
      <c r="E1690" s="139">
        <f>_xll.qlInterestRateIndexValueDate(IndexON,D1690)</f>
        <v>51672</v>
      </c>
      <c r="F1690" s="155">
        <f>IFERROR(_xll.qlIndexFixing(IndexON,D1690,TRUE,_xll.ohTrigger(RecalcTrigger,TriggerON)),NA())</f>
        <v>1.3509950070575982E-2</v>
      </c>
      <c r="H1690" s="42">
        <f>_xll.qlCalendarAdvance(Calendar,$H1689,B1690,"f",FALSE)</f>
        <v>51672</v>
      </c>
      <c r="I1690" s="139">
        <f>_xll.qlInterestRateIndexValueDate(Index1M,$H1690)</f>
        <v>51676</v>
      </c>
      <c r="J1690" s="144">
        <f>IFERROR(_xll.qlIndexFixing(Index1M,$H1690,TRUE,_xll.ohTrigger(RecalcTrigger,Trigger1M)),NA())</f>
        <v>1.3457628030038471E-2</v>
      </c>
      <c r="K1690" s="44">
        <f>IFERROR(_xll.qlIndexFixing(Index3M,H1690,TRUE,_xll.ohTrigger(RecalcTrigger,Trigger3M)),NA())</f>
        <v>1.3703812506176236E-2</v>
      </c>
      <c r="L1690" s="44">
        <f>IFERROR(_xll.qlIndexFixing(Index6M,$H1690,TRUE,_xll.ohTrigger(RecalcTrigger,Trigger6M)),NA())</f>
        <v>1.3730618504288909E-2</v>
      </c>
      <c r="M1690" s="145">
        <f>IFERROR(_xll.qlIndexFixing(Index1Y,$H1690,TRUE,_xll.ohTrigger(RecalcTrigger,Trigger1Y)),NA())</f>
        <v>1.393975751544603E-2</v>
      </c>
      <c r="N1690" s="144">
        <f>IFERROR(_xll.qlIndexFixing(ONIndex1M,I1690,TRUE,_xll.ohTrigger(RecalcTrigger,Trigger1M)),NA())</f>
        <v>1.3456401340885549E-2</v>
      </c>
      <c r="O1690" s="44">
        <f>IFERROR(_xll.qlIndexFixing(ONIndex3M,I1690,TRUE,_xll.ohTrigger(RecalcTrigger,Trigger3M)),NA())</f>
        <v>1.3702162322370981E-2</v>
      </c>
      <c r="P1690" s="44">
        <f>IFERROR(_xll.qlIndexFixing(ONIndex6M,I1690,TRUE,_xll.ohTrigger(RecalcTrigger,Trigger6M)),NA())</f>
        <v>1.3720332594377993E-2</v>
      </c>
      <c r="Q1690" s="145">
        <f>IFERROR(_xll.qlIndexFixing(ONIndex1Y,I1690,TRUE,_xll.ohTrigger(RecalcTrigger,Trigger1Y)),NA())</f>
        <v>1.3924668377791605E-2</v>
      </c>
    </row>
    <row r="1691" spans="2:17" x14ac:dyDescent="0.2">
      <c r="B1691" s="39" t="s">
        <v>42</v>
      </c>
      <c r="D1691" s="42">
        <f>_xll.qlCalendarAdvance(Calendar,$D1690,B1691,"f",FALSE)</f>
        <v>51679</v>
      </c>
      <c r="E1691" s="139">
        <f>_xll.qlInterestRateIndexValueDate(IndexON,D1691)</f>
        <v>51679</v>
      </c>
      <c r="F1691" s="155">
        <f>IFERROR(_xll.qlIndexFixing(IndexON,D1691,TRUE,_xll.ohTrigger(RecalcTrigger,TriggerON)),NA())</f>
        <v>1.3505882352413678E-2</v>
      </c>
      <c r="H1691" s="42">
        <f>_xll.qlCalendarAdvance(Calendar,$H1690,B1691,"f",FALSE)</f>
        <v>51679</v>
      </c>
      <c r="I1691" s="139">
        <f>_xll.qlInterestRateIndexValueDate(Index1M,$H1691)</f>
        <v>51683</v>
      </c>
      <c r="J1691" s="144">
        <f>IFERROR(_xll.qlIndexFixing(Index1M,$H1691,TRUE,_xll.ohTrigger(RecalcTrigger,Trigger1M)),NA())</f>
        <v>1.3454289505376502E-2</v>
      </c>
      <c r="K1691" s="44">
        <f>IFERROR(_xll.qlIndexFixing(Index3M,H1691,TRUE,_xll.ohTrigger(RecalcTrigger,Trigger3M)),NA())</f>
        <v>1.3700373161280395E-2</v>
      </c>
      <c r="L1691" s="44">
        <f>IFERROR(_xll.qlIndexFixing(Index6M,$H1691,TRUE,_xll.ohTrigger(RecalcTrigger,Trigger6M)),NA())</f>
        <v>1.3728088897021611E-2</v>
      </c>
      <c r="M1691" s="145">
        <f>IFERROR(_xll.qlIndexFixing(Index1Y,$H1691,TRUE,_xll.ohTrigger(RecalcTrigger,Trigger1Y)),NA())</f>
        <v>1.3936766968134872E-2</v>
      </c>
      <c r="N1691" s="144">
        <f>IFERROR(_xll.qlIndexFixing(ONIndex1M,I1691,TRUE,_xll.ohTrigger(RecalcTrigger,Trigger1M)),NA())</f>
        <v>1.3452968748834948E-2</v>
      </c>
      <c r="O1691" s="44">
        <f>IFERROR(_xll.qlIndexFixing(ONIndex3M,I1691,TRUE,_xll.ohTrigger(RecalcTrigger,Trigger3M)),NA())</f>
        <v>1.3698438670584068E-2</v>
      </c>
      <c r="P1691" s="44">
        <f>IFERROR(_xll.qlIndexFixing(ONIndex6M,I1691,TRUE,_xll.ohTrigger(RecalcTrigger,Trigger6M)),NA())</f>
        <v>1.3717001587787436E-2</v>
      </c>
      <c r="Q1691" s="145">
        <f>IFERROR(_xll.qlIndexFixing(ONIndex1Y,I1691,TRUE,_xll.ohTrigger(RecalcTrigger,Trigger1Y)),NA())</f>
        <v>1.3920747616555929E-2</v>
      </c>
    </row>
    <row r="1692" spans="2:17" x14ac:dyDescent="0.2">
      <c r="B1692" s="39" t="s">
        <v>42</v>
      </c>
      <c r="D1692" s="42">
        <f>_xll.qlCalendarAdvance(Calendar,$D1691,B1692,"f",FALSE)</f>
        <v>51686</v>
      </c>
      <c r="E1692" s="139">
        <f>_xll.qlInterestRateIndexValueDate(IndexON,D1692)</f>
        <v>51686</v>
      </c>
      <c r="F1692" s="155">
        <f>IFERROR(_xll.qlIndexFixing(IndexON,D1692,TRUE,_xll.ohTrigger(RecalcTrigger,TriggerON)),NA())</f>
        <v>1.3501860786213626E-2</v>
      </c>
      <c r="H1692" s="42">
        <f>_xll.qlCalendarAdvance(Calendar,$H1691,B1692,"f",FALSE)</f>
        <v>51686</v>
      </c>
      <c r="I1692" s="139">
        <f>_xll.qlInterestRateIndexValueDate(Index1M,$H1692)</f>
        <v>51690</v>
      </c>
      <c r="J1692" s="144">
        <f>IFERROR(_xll.qlIndexFixing(Index1M,$H1692,TRUE,_xll.ohTrigger(RecalcTrigger,Trigger1M)),NA())</f>
        <v>1.3450984361460527E-2</v>
      </c>
      <c r="K1692" s="44">
        <f>IFERROR(_xll.qlIndexFixing(Index3M,H1692,TRUE,_xll.ohTrigger(RecalcTrigger,Trigger3M)),NA())</f>
        <v>1.3696982114494416E-2</v>
      </c>
      <c r="L1692" s="44">
        <f>IFERROR(_xll.qlIndexFixing(Index6M,$H1692,TRUE,_xll.ohTrigger(RecalcTrigger,Trigger6M)),NA())</f>
        <v>1.3725352897671074E-2</v>
      </c>
      <c r="M1692" s="145">
        <f>IFERROR(_xll.qlIndexFixing(Index1Y,$H1692,TRUE,_xll.ohTrigger(RecalcTrigger,Trigger1Y)),NA())</f>
        <v>1.3933803349149804E-2</v>
      </c>
      <c r="N1692" s="144">
        <f>IFERROR(_xll.qlIndexFixing(ONIndex1M,I1692,TRUE,_xll.ohTrigger(RecalcTrigger,Trigger1M)),NA())</f>
        <v>1.3449581828410828E-2</v>
      </c>
      <c r="O1692" s="44">
        <f>IFERROR(_xll.qlIndexFixing(ONIndex3M,I1692,TRUE,_xll.ohTrigger(RecalcTrigger,Trigger3M)),NA())</f>
        <v>1.3694761960687529E-2</v>
      </c>
      <c r="P1692" s="44">
        <f>IFERROR(_xll.qlIndexFixing(ONIndex6M,I1692,TRUE,_xll.ohTrigger(RecalcTrigger,Trigger6M)),NA())</f>
        <v>1.3713719997507923E-2</v>
      </c>
      <c r="Q1692" s="145">
        <f>IFERROR(_xll.qlIndexFixing(ONIndex1Y,I1692,TRUE,_xll.ohTrigger(RecalcTrigger,Trigger1Y)),NA())</f>
        <v>1.3916873002566277E-2</v>
      </c>
    </row>
    <row r="1693" spans="2:17" x14ac:dyDescent="0.2">
      <c r="B1693" s="39" t="s">
        <v>42</v>
      </c>
      <c r="D1693" s="42">
        <f>_xll.qlCalendarAdvance(Calendar,$D1692,B1693,"f",FALSE)</f>
        <v>51693</v>
      </c>
      <c r="E1693" s="139">
        <f>_xll.qlInterestRateIndexValueDate(IndexON,D1693)</f>
        <v>51693</v>
      </c>
      <c r="F1693" s="155">
        <f>IFERROR(_xll.qlIndexFixing(IndexON,D1693,TRUE,_xll.ohTrigger(RecalcTrigger,TriggerON)),NA())</f>
        <v>1.3497885567259615E-2</v>
      </c>
      <c r="H1693" s="42">
        <f>_xll.qlCalendarAdvance(Calendar,$H1692,B1693,"f",FALSE)</f>
        <v>51693</v>
      </c>
      <c r="I1693" s="139">
        <f>_xll.qlInterestRateIndexValueDate(Index1M,$H1693)</f>
        <v>51697</v>
      </c>
      <c r="J1693" s="144">
        <f>IFERROR(_xll.qlIndexFixing(Index1M,$H1693,TRUE,_xll.ohTrigger(RecalcTrigger,Trigger1M)),NA())</f>
        <v>1.3447725484534793E-2</v>
      </c>
      <c r="K1693" s="44">
        <f>IFERROR(_xll.qlIndexFixing(Index3M,H1693,TRUE,_xll.ohTrigger(RecalcTrigger,Trigger3M)),NA())</f>
        <v>1.369363955731207E-2</v>
      </c>
      <c r="L1693" s="44">
        <f>IFERROR(_xll.qlIndexFixing(Index6M,$H1693,TRUE,_xll.ohTrigger(RecalcTrigger,Trigger6M)),NA())</f>
        <v>1.3722750767026204E-2</v>
      </c>
      <c r="M1693" s="145">
        <f>IFERROR(_xll.qlIndexFixing(Index1Y,$H1693,TRUE,_xll.ohTrigger(RecalcTrigger,Trigger1Y)),NA())</f>
        <v>1.3930865841121201E-2</v>
      </c>
      <c r="N1693" s="144">
        <f>IFERROR(_xll.qlIndexFixing(ONIndex1M,I1693,TRUE,_xll.ohTrigger(RecalcTrigger,Trigger1M)),NA())</f>
        <v>1.344624076938139E-2</v>
      </c>
      <c r="O1693" s="44">
        <f>IFERROR(_xll.qlIndexFixing(ONIndex3M,I1693,TRUE,_xll.ohTrigger(RecalcTrigger,Trigger3M)),NA())</f>
        <v>1.3691132383488736E-2</v>
      </c>
      <c r="P1693" s="44">
        <f>IFERROR(_xll.qlIndexFixing(ONIndex6M,I1693,TRUE,_xll.ohTrigger(RecalcTrigger,Trigger6M)),NA())</f>
        <v>1.3710488013627398E-2</v>
      </c>
      <c r="Q1693" s="145">
        <f>IFERROR(_xll.qlIndexFixing(ONIndex1Y,I1693,TRUE,_xll.ohTrigger(RecalcTrigger,Trigger1Y)),NA())</f>
        <v>1.3913044715598843E-2</v>
      </c>
    </row>
    <row r="1694" spans="2:17" x14ac:dyDescent="0.2">
      <c r="B1694" s="39" t="s">
        <v>42</v>
      </c>
      <c r="D1694" s="42">
        <f>_xll.qlCalendarAdvance(Calendar,$D1693,B1694,"f",FALSE)</f>
        <v>51700</v>
      </c>
      <c r="E1694" s="139">
        <f>_xll.qlInterestRateIndexValueDate(IndexON,D1694)</f>
        <v>51700</v>
      </c>
      <c r="F1694" s="155">
        <f>IFERROR(_xll.qlIndexFixing(IndexON,D1694,TRUE,_xll.ohTrigger(RecalcTrigger,TriggerON)),NA())</f>
        <v>1.3493956891075243E-2</v>
      </c>
      <c r="H1694" s="42">
        <f>_xll.qlCalendarAdvance(Calendar,$H1693,B1694,"f",FALSE)</f>
        <v>51700</v>
      </c>
      <c r="I1694" s="139">
        <f>_xll.qlInterestRateIndexValueDate(Index1M,$H1694)</f>
        <v>51704</v>
      </c>
      <c r="J1694" s="144">
        <f>IFERROR(_xll.qlIndexFixing(Index1M,$H1694,TRUE,_xll.ohTrigger(RecalcTrigger,Trigger1M)),NA())</f>
        <v>1.3444513064754285E-2</v>
      </c>
      <c r="K1694" s="44">
        <f>IFERROR(_xll.qlIndexFixing(Index3M,H1694,TRUE,_xll.ohTrigger(RecalcTrigger,Trigger3M)),NA())</f>
        <v>1.3690345681229748E-2</v>
      </c>
      <c r="L1694" s="44">
        <f>IFERROR(_xll.qlIndexFixing(Index6M,$H1694,TRUE,_xll.ohTrigger(RecalcTrigger,Trigger6M)),NA())</f>
        <v>1.3720193968963368E-2</v>
      </c>
      <c r="M1694" s="145">
        <f>IFERROR(_xll.qlIndexFixing(Index1Y,$H1694,TRUE,_xll.ohTrigger(RecalcTrigger,Trigger1Y)),NA())</f>
        <v>1.3927953623856711E-2</v>
      </c>
      <c r="N1694" s="144">
        <f>IFERROR(_xll.qlIndexFixing(ONIndex1M,I1694,TRUE,_xll.ohTrigger(RecalcTrigger,Trigger1M)),NA())</f>
        <v>1.3442945761834579E-2</v>
      </c>
      <c r="O1694" s="44">
        <f>IFERROR(_xll.qlIndexFixing(ONIndex3M,I1694,TRUE,_xll.ohTrigger(RecalcTrigger,Trigger3M)),NA())</f>
        <v>1.3687550130114801E-2</v>
      </c>
      <c r="P1694" s="44">
        <f>IFERROR(_xll.qlIndexFixing(ONIndex6M,I1694,TRUE,_xll.ohTrigger(RecalcTrigger,Trigger6M)),NA())</f>
        <v>1.3707305826073934E-2</v>
      </c>
      <c r="Q1694" s="145">
        <f>IFERROR(_xll.qlIndexFixing(ONIndex1Y,I1694,TRUE,_xll.ohTrigger(RecalcTrigger,Trigger1Y)),NA())</f>
        <v>1.3909262935429823E-2</v>
      </c>
    </row>
    <row r="1695" spans="2:17" x14ac:dyDescent="0.2">
      <c r="B1695" s="39" t="s">
        <v>42</v>
      </c>
      <c r="D1695" s="42">
        <f>_xll.qlCalendarAdvance(Calendar,$D1694,B1695,"f",FALSE)</f>
        <v>51707</v>
      </c>
      <c r="E1695" s="139">
        <f>_xll.qlInterestRateIndexValueDate(IndexON,D1695)</f>
        <v>51707</v>
      </c>
      <c r="F1695" s="155">
        <f>IFERROR(_xll.qlIndexFixing(IndexON,D1695,TRUE,_xll.ohTrigger(RecalcTrigger,TriggerON)),NA())</f>
        <v>1.349007495310417E-2</v>
      </c>
      <c r="H1695" s="42">
        <f>_xll.qlCalendarAdvance(Calendar,$H1694,B1695,"f",FALSE)</f>
        <v>51707</v>
      </c>
      <c r="I1695" s="139">
        <f>_xll.qlInterestRateIndexValueDate(Index1M,$H1695)</f>
        <v>51711</v>
      </c>
      <c r="J1695" s="144">
        <f>IFERROR(_xll.qlIndexFixing(Index1M,$H1695,TRUE,_xll.ohTrigger(RecalcTrigger,Trigger1M)),NA())</f>
        <v>1.3441347292276572E-2</v>
      </c>
      <c r="K1695" s="44">
        <f>IFERROR(_xll.qlIndexFixing(Index3M,H1695,TRUE,_xll.ohTrigger(RecalcTrigger,Trigger3M)),NA())</f>
        <v>1.3687100677744698E-2</v>
      </c>
      <c r="L1695" s="44">
        <f>IFERROR(_xll.qlIndexFixing(Index6M,$H1695,TRUE,_xll.ohTrigger(RecalcTrigger,Trigger6M)),NA())</f>
        <v>1.3717680470556133E-2</v>
      </c>
      <c r="M1695" s="145">
        <f>IFERROR(_xll.qlIndexFixing(Index1Y,$H1695,TRUE,_xll.ohTrigger(RecalcTrigger,Trigger1Y)),NA())</f>
        <v>1.3925065874341034E-2</v>
      </c>
      <c r="N1695" s="144">
        <f>IFERROR(_xll.qlIndexFixing(ONIndex1M,I1695,TRUE,_xll.ohTrigger(RecalcTrigger,Trigger1M)),NA())</f>
        <v>1.3439696995618533E-2</v>
      </c>
      <c r="O1695" s="44">
        <f>IFERROR(_xll.qlIndexFixing(ONIndex3M,I1695,TRUE,_xll.ohTrigger(RecalcTrigger,Trigger3M)),NA())</f>
        <v>1.368401539145303E-2</v>
      </c>
      <c r="P1695" s="44">
        <f>IFERROR(_xll.qlIndexFixing(ONIndex6M,I1695,TRUE,_xll.ohTrigger(RecalcTrigger,Trigger6M)),NA())</f>
        <v>1.3704173625015414E-2</v>
      </c>
      <c r="Q1695" s="145">
        <f>IFERROR(_xll.qlIndexFixing(ONIndex1Y,I1695,TRUE,_xll.ohTrigger(RecalcTrigger,Trigger1Y)),NA())</f>
        <v>1.3905527841675536E-2</v>
      </c>
    </row>
    <row r="1696" spans="2:17" x14ac:dyDescent="0.2">
      <c r="B1696" s="39" t="s">
        <v>42</v>
      </c>
      <c r="D1696" s="42">
        <f>_xll.qlCalendarAdvance(Calendar,$D1695,B1696,"f",FALSE)</f>
        <v>51714</v>
      </c>
      <c r="E1696" s="139">
        <f>_xll.qlInterestRateIndexValueDate(IndexON,D1696)</f>
        <v>51714</v>
      </c>
      <c r="F1696" s="155">
        <f>IFERROR(_xll.qlIndexFixing(IndexON,D1696,TRUE,_xll.ohTrigger(RecalcTrigger,TriggerON)),NA())</f>
        <v>1.3486239949029866E-2</v>
      </c>
      <c r="H1696" s="42">
        <f>_xll.qlCalendarAdvance(Calendar,$H1695,B1696,"f",FALSE)</f>
        <v>51714</v>
      </c>
      <c r="I1696" s="139">
        <f>_xll.qlInterestRateIndexValueDate(Index1M,$H1696)</f>
        <v>51718</v>
      </c>
      <c r="J1696" s="144">
        <f>IFERROR(_xll.qlIndexFixing(Index1M,$H1696,TRUE,_xll.ohTrigger(RecalcTrigger,Trigger1M)),NA())</f>
        <v>1.34382283572618E-2</v>
      </c>
      <c r="K1696" s="44">
        <f>IFERROR(_xll.qlIndexFixing(Index3M,H1696,TRUE,_xll.ohTrigger(RecalcTrigger,Trigger3M)),NA())</f>
        <v>1.3683904738353306E-2</v>
      </c>
      <c r="L1696" s="44">
        <f>IFERROR(_xll.qlIndexFixing(Index6M,$H1696,TRUE,_xll.ohTrigger(RecalcTrigger,Trigger6M)),NA())</f>
        <v>1.3715208232150403E-2</v>
      </c>
      <c r="M1696" s="145">
        <f>IFERROR(_xll.qlIndexFixing(Index1Y,$H1696,TRUE,_xll.ohTrigger(RecalcTrigger,Trigger1Y)),NA())</f>
        <v>1.3922201766735486E-2</v>
      </c>
      <c r="N1696" s="144">
        <f>IFERROR(_xll.qlIndexFixing(ONIndex1M,I1696,TRUE,_xll.ohTrigger(RecalcTrigger,Trigger1M)),NA())</f>
        <v>1.3436494660981069E-2</v>
      </c>
      <c r="O1696" s="44">
        <f>IFERROR(_xll.qlIndexFixing(ONIndex3M,I1696,TRUE,_xll.ohTrigger(RecalcTrigger,Trigger3M)),NA())</f>
        <v>1.3680528358390731E-2</v>
      </c>
      <c r="P1696" s="44">
        <f>IFERROR(_xll.qlIndexFixing(ONIndex6M,I1696,TRUE,_xll.ohTrigger(RecalcTrigger,Trigger6M)),NA())</f>
        <v>1.3701091600299975E-2</v>
      </c>
      <c r="Q1696" s="145">
        <f>IFERROR(_xll.qlIndexFixing(ONIndex1Y,I1696,TRUE,_xll.ohTrigger(RecalcTrigger,Trigger1Y)),NA())</f>
        <v>1.3901839614112177E-2</v>
      </c>
    </row>
    <row r="1697" spans="2:17" x14ac:dyDescent="0.2">
      <c r="B1697" s="39" t="s">
        <v>42</v>
      </c>
      <c r="D1697" s="42">
        <f>_xll.qlCalendarAdvance(Calendar,$D1696,B1697,"f",FALSE)</f>
        <v>51721</v>
      </c>
      <c r="E1697" s="139">
        <f>_xll.qlInterestRateIndexValueDate(IndexON,D1697)</f>
        <v>51721</v>
      </c>
      <c r="F1697" s="155">
        <f>IFERROR(_xll.qlIndexFixing(IndexON,D1697,TRUE,_xll.ohTrigger(RecalcTrigger,TriggerON)),NA())</f>
        <v>1.348245207413612E-2</v>
      </c>
      <c r="H1697" s="42">
        <f>_xll.qlCalendarAdvance(Calendar,$H1696,B1697,"f",FALSE)</f>
        <v>51721</v>
      </c>
      <c r="I1697" s="139">
        <f>_xll.qlInterestRateIndexValueDate(Index1M,$H1697)</f>
        <v>51725</v>
      </c>
      <c r="J1697" s="144">
        <f>IFERROR(_xll.qlIndexFixing(Index1M,$H1697,TRUE,_xll.ohTrigger(RecalcTrigger,Trigger1M)),NA())</f>
        <v>1.3435156449870112E-2</v>
      </c>
      <c r="K1697" s="44">
        <f>IFERROR(_xll.qlIndexFixing(Index3M,H1697,TRUE,_xll.ohTrigger(RecalcTrigger,Trigger3M)),NA())</f>
        <v>1.368075805455456E-2</v>
      </c>
      <c r="L1697" s="44">
        <f>IFERROR(_xll.qlIndexFixing(Index6M,$H1697,TRUE,_xll.ohTrigger(RecalcTrigger,Trigger6M)),NA())</f>
        <v>1.3712775207363543E-2</v>
      </c>
      <c r="M1697" s="145">
        <f>IFERROR(_xll.qlIndexFixing(Index1Y,$H1697,TRUE,_xll.ohTrigger(RecalcTrigger,Trigger1Y)),NA())</f>
        <v>1.3919360472379091E-2</v>
      </c>
      <c r="N1697" s="144">
        <f>IFERROR(_xll.qlIndexFixing(ONIndex1M,I1697,TRUE,_xll.ohTrigger(RecalcTrigger,Trigger1M)),NA())</f>
        <v>1.3433338947610451E-2</v>
      </c>
      <c r="O1697" s="44">
        <f>IFERROR(_xll.qlIndexFixing(ONIndex3M,I1697,TRUE,_xll.ohTrigger(RecalcTrigger,Trigger3M)),NA())</f>
        <v>1.3677089222055017E-2</v>
      </c>
      <c r="P1697" s="44">
        <f>IFERROR(_xll.qlIndexFixing(ONIndex6M,I1697,TRUE,_xll.ohTrigger(RecalcTrigger,Trigger6M)),NA())</f>
        <v>1.3698059942015561E-2</v>
      </c>
      <c r="Q1697" s="145">
        <f>IFERROR(_xll.qlIndexFixing(ONIndex1Y,I1697,TRUE,_xll.ohTrigger(RecalcTrigger,Trigger1Y)),NA())</f>
        <v>1.389819843251594E-2</v>
      </c>
    </row>
    <row r="1698" spans="2:17" x14ac:dyDescent="0.2">
      <c r="B1698" s="39" t="s">
        <v>42</v>
      </c>
      <c r="D1698" s="42">
        <f>_xll.qlCalendarAdvance(Calendar,$D1697,B1698,"f",FALSE)</f>
        <v>51728</v>
      </c>
      <c r="E1698" s="139">
        <f>_xll.qlInterestRateIndexValueDate(IndexON,D1698)</f>
        <v>51728</v>
      </c>
      <c r="F1698" s="155">
        <f>IFERROR(_xll.qlIndexFixing(IndexON,D1698,TRUE,_xll.ohTrigger(RecalcTrigger,TriggerON)),NA())</f>
        <v>1.3478711523946529E-2</v>
      </c>
      <c r="H1698" s="42">
        <f>_xll.qlCalendarAdvance(Calendar,$H1697,B1698,"f",FALSE)</f>
        <v>51728</v>
      </c>
      <c r="I1698" s="139">
        <f>_xll.qlInterestRateIndexValueDate(Index1M,$H1698)</f>
        <v>51732</v>
      </c>
      <c r="J1698" s="144">
        <f>IFERROR(_xll.qlIndexFixing(Index1M,$H1698,TRUE,_xll.ohTrigger(RecalcTrigger,Trigger1M)),NA())</f>
        <v>1.34321317602565E-2</v>
      </c>
      <c r="K1698" s="44">
        <f>IFERROR(_xll.qlIndexFixing(Index3M,H1698,TRUE,_xll.ohTrigger(RecalcTrigger,Trigger3M)),NA())</f>
        <v>1.36776608178518E-2</v>
      </c>
      <c r="L1698" s="44">
        <f>IFERROR(_xll.qlIndexFixing(Index6M,$H1698,TRUE,_xll.ohTrigger(RecalcTrigger,Trigger6M)),NA())</f>
        <v>1.3710379343084399E-2</v>
      </c>
      <c r="M1698" s="145">
        <f>IFERROR(_xll.qlIndexFixing(Index1Y,$H1698,TRUE,_xll.ohTrigger(RecalcTrigger,Trigger1Y)),NA())</f>
        <v>1.3916541159786392E-2</v>
      </c>
      <c r="N1698" s="144">
        <f>IFERROR(_xll.qlIndexFixing(ONIndex1M,I1698,TRUE,_xll.ohTrigger(RecalcTrigger,Trigger1M)),NA())</f>
        <v>1.3430230045674563E-2</v>
      </c>
      <c r="O1698" s="44">
        <f>IFERROR(_xll.qlIndexFixing(ONIndex3M,I1698,TRUE,_xll.ohTrigger(RecalcTrigger,Trigger3M)),NA())</f>
        <v>1.3673698173173321E-2</v>
      </c>
      <c r="P1698" s="44">
        <f>IFERROR(_xll.qlIndexFixing(ONIndex6M,I1698,TRUE,_xll.ohTrigger(RecalcTrigger,Trigger6M)),NA())</f>
        <v>1.3695078840170183E-2</v>
      </c>
      <c r="Q1698" s="145">
        <f>IFERROR(_xll.qlIndexFixing(ONIndex1Y,I1698,TRUE,_xll.ohTrigger(RecalcTrigger,Trigger1Y)),NA())</f>
        <v>1.3894604476503147E-2</v>
      </c>
    </row>
    <row r="1699" spans="2:17" x14ac:dyDescent="0.2">
      <c r="B1699" s="39" t="s">
        <v>42</v>
      </c>
      <c r="D1699" s="42">
        <f>_xll.qlCalendarAdvance(Calendar,$D1698,B1699,"f",FALSE)</f>
        <v>51735</v>
      </c>
      <c r="E1699" s="139">
        <f>_xll.qlInterestRateIndexValueDate(IndexON,D1699)</f>
        <v>51735</v>
      </c>
      <c r="F1699" s="155">
        <f>IFERROR(_xll.qlIndexFixing(IndexON,D1699,TRUE,_xll.ohTrigger(RecalcTrigger,TriggerON)),NA())</f>
        <v>1.3475018494064628E-2</v>
      </c>
      <c r="H1699" s="42">
        <f>_xll.qlCalendarAdvance(Calendar,$H1698,B1699,"f",FALSE)</f>
        <v>51735</v>
      </c>
      <c r="I1699" s="139">
        <f>_xll.qlInterestRateIndexValueDate(Index1M,$H1699)</f>
        <v>51739</v>
      </c>
      <c r="J1699" s="144">
        <f>IFERROR(_xll.qlIndexFixing(Index1M,$H1699,TRUE,_xll.ohTrigger(RecalcTrigger,Trigger1M)),NA())</f>
        <v>1.3429154478581109E-2</v>
      </c>
      <c r="K1699" s="44">
        <f>IFERROR(_xll.qlIndexFixing(Index3M,H1699,TRUE,_xll.ohTrigger(RecalcTrigger,Trigger3M)),NA())</f>
        <v>1.3674613219742273E-2</v>
      </c>
      <c r="L1699" s="44">
        <f>IFERROR(_xll.qlIndexFixing(Index6M,$H1699,TRUE,_xll.ohTrigger(RecalcTrigger,Trigger6M)),NA())</f>
        <v>1.3708018579472845E-2</v>
      </c>
      <c r="M1699" s="145">
        <f>IFERROR(_xll.qlIndexFixing(Index1Y,$H1699,TRUE,_xll.ohTrigger(RecalcTrigger,Trigger1Y)),NA())</f>
        <v>1.3913742994648988E-2</v>
      </c>
      <c r="N1699" s="144">
        <f>IFERROR(_xll.qlIndexFixing(ONIndex1M,I1699,TRUE,_xll.ohTrigger(RecalcTrigger,Trigger1M)),NA())</f>
        <v>1.3427168145101476E-2</v>
      </c>
      <c r="O1699" s="44">
        <f>IFERROR(_xll.qlIndexFixing(ONIndex3M,I1699,TRUE,_xll.ohTrigger(RecalcTrigger,Trigger3M)),NA())</f>
        <v>1.3670355402872758E-2</v>
      </c>
      <c r="P1699" s="44">
        <f>IFERROR(_xll.qlIndexFixing(ONIndex6M,I1699,TRUE,_xll.ohTrigger(RecalcTrigger,Trigger6M)),NA())</f>
        <v>1.3692148484532041E-2</v>
      </c>
      <c r="Q1699" s="145">
        <f>IFERROR(_xll.qlIndexFixing(ONIndex1Y,I1699,TRUE,_xll.ohTrigger(RecalcTrigger,Trigger1Y)),NA())</f>
        <v>1.3891057925849992E-2</v>
      </c>
    </row>
    <row r="1700" spans="2:17" x14ac:dyDescent="0.2">
      <c r="B1700" s="39" t="s">
        <v>42</v>
      </c>
      <c r="D1700" s="42">
        <f>_xll.qlCalendarAdvance(Calendar,$D1699,B1700,"f",FALSE)</f>
        <v>51742</v>
      </c>
      <c r="E1700" s="139">
        <f>_xll.qlInterestRateIndexValueDate(IndexON,D1700)</f>
        <v>51742</v>
      </c>
      <c r="F1700" s="155">
        <f>IFERROR(_xll.qlIndexFixing(IndexON,D1700,TRUE,_xll.ohTrigger(RecalcTrigger,TriggerON)),NA())</f>
        <v>1.347137317985414E-2</v>
      </c>
      <c r="H1700" s="42">
        <f>_xll.qlCalendarAdvance(Calendar,$H1699,B1700,"f",FALSE)</f>
        <v>51742</v>
      </c>
      <c r="I1700" s="139">
        <f>_xll.qlInterestRateIndexValueDate(Index1M,$H1700)</f>
        <v>51746</v>
      </c>
      <c r="J1700" s="144">
        <f>IFERROR(_xll.qlIndexFixing(Index1M,$H1700,TRUE,_xll.ohTrigger(RecalcTrigger,Trigger1M)),NA())</f>
        <v>1.3426179723386333E-2</v>
      </c>
      <c r="K1700" s="44">
        <f>IFERROR(_xll.qlIndexFixing(Index3M,H1700,TRUE,_xll.ohTrigger(RecalcTrigger,Trigger3M)),NA())</f>
        <v>1.3671560835755939E-2</v>
      </c>
      <c r="L1700" s="44">
        <f>IFERROR(_xll.qlIndexFixing(Index6M,$H1700,TRUE,_xll.ohTrigger(RecalcTrigger,Trigger6M)),NA())</f>
        <v>1.3705479333133305E-2</v>
      </c>
      <c r="M1700" s="145">
        <f>IFERROR(_xll.qlIndexFixing(Index1Y,$H1700,TRUE,_xll.ohTrigger(RecalcTrigger,Trigger1Y)),NA())</f>
        <v>1.391096513983465E-2</v>
      </c>
      <c r="N1700" s="144">
        <f>IFERROR(_xll.qlIndexFixing(ONIndex1M,I1700,TRUE,_xll.ohTrigger(RecalcTrigger,Trigger1M)),NA())</f>
        <v>1.3424153435819264E-2</v>
      </c>
      <c r="O1700" s="44">
        <f>IFERROR(_xll.qlIndexFixing(ONIndex3M,I1700,TRUE,_xll.ohTrigger(RecalcTrigger,Trigger3M)),NA())</f>
        <v>1.3667061102200506E-2</v>
      </c>
      <c r="P1700" s="44">
        <f>IFERROR(_xll.qlIndexFixing(ONIndex6M,I1700,TRUE,_xll.ohTrigger(RecalcTrigger,Trigger6M)),NA())</f>
        <v>1.3689269065508824E-2</v>
      </c>
      <c r="Q1700" s="145">
        <f>IFERROR(_xll.qlIndexFixing(ONIndex1Y,I1700,TRUE,_xll.ohTrigger(RecalcTrigger,Trigger1Y)),NA())</f>
        <v>1.3887558960252733E-2</v>
      </c>
    </row>
    <row r="1701" spans="2:17" x14ac:dyDescent="0.2">
      <c r="B1701" s="39" t="s">
        <v>42</v>
      </c>
      <c r="D1701" s="42">
        <f>_xll.qlCalendarAdvance(Calendar,$D1700,B1701,"f",FALSE)</f>
        <v>51749</v>
      </c>
      <c r="E1701" s="139">
        <f>_xll.qlInterestRateIndexValueDate(IndexON,D1701)</f>
        <v>51749</v>
      </c>
      <c r="F1701" s="155">
        <f>IFERROR(_xll.qlIndexFixing(IndexON,D1701,TRUE,_xll.ohTrigger(RecalcTrigger,TriggerON)),NA())</f>
        <v>1.3467775776838664E-2</v>
      </c>
      <c r="H1701" s="42">
        <f>_xll.qlCalendarAdvance(Calendar,$H1700,B1701,"f",FALSE)</f>
        <v>51749</v>
      </c>
      <c r="I1701" s="139">
        <f>_xll.qlInterestRateIndexValueDate(Index1M,$H1701)</f>
        <v>51753</v>
      </c>
      <c r="J1701" s="144">
        <f>IFERROR(_xll.qlIndexFixing(Index1M,$H1701,TRUE,_xll.ohTrigger(RecalcTrigger,Trigger1M)),NA())</f>
        <v>1.3423294505985339E-2</v>
      </c>
      <c r="K1701" s="44">
        <f>IFERROR(_xll.qlIndexFixing(Index3M,H1701,TRUE,_xll.ohTrigger(RecalcTrigger,Trigger3M)),NA())</f>
        <v>1.3668609592088031E-2</v>
      </c>
      <c r="L1701" s="44">
        <f>IFERROR(_xll.qlIndexFixing(Index6M,$H1701,TRUE,_xll.ohTrigger(RecalcTrigger,Trigger6M)),NA())</f>
        <v>1.3703180350970423E-2</v>
      </c>
      <c r="M1701" s="145">
        <f>IFERROR(_xll.qlIndexFixing(Index1Y,$H1701,TRUE,_xll.ohTrigger(RecalcTrigger,Trigger1Y)),NA())</f>
        <v>1.390820675538733E-2</v>
      </c>
      <c r="N1701" s="144">
        <f>IFERROR(_xll.qlIndexFixing(ONIndex1M,I1701,TRUE,_xll.ohTrigger(RecalcTrigger,Trigger1M)),NA())</f>
        <v>1.3421186107915872E-2</v>
      </c>
      <c r="O1701" s="44">
        <f>IFERROR(_xll.qlIndexFixing(ONIndex3M,I1701,TRUE,_xll.ohTrigger(RecalcTrigger,Trigger3M)),NA())</f>
        <v>1.3663815461804063E-2</v>
      </c>
      <c r="P1701" s="44">
        <f>IFERROR(_xll.qlIndexFixing(ONIndex6M,I1701,TRUE,_xll.ohTrigger(RecalcTrigger,Trigger6M)),NA())</f>
        <v>1.3686440772868735E-2</v>
      </c>
      <c r="Q1701" s="145">
        <f>IFERROR(_xll.qlIndexFixing(ONIndex1Y,I1701,TRUE,_xll.ohTrigger(RecalcTrigger,Trigger1Y)),NA())</f>
        <v>1.3884107759487563E-2</v>
      </c>
    </row>
    <row r="1702" spans="2:17" x14ac:dyDescent="0.2">
      <c r="B1702" s="39" t="s">
        <v>42</v>
      </c>
      <c r="D1702" s="42">
        <f>_xll.qlCalendarAdvance(Calendar,$D1701,B1702,"f",FALSE)</f>
        <v>51756</v>
      </c>
      <c r="E1702" s="139">
        <f>_xll.qlInterestRateIndexValueDate(IndexON,D1702)</f>
        <v>51756</v>
      </c>
      <c r="F1702" s="155">
        <f>IFERROR(_xll.qlIndexFixing(IndexON,D1702,TRUE,_xll.ohTrigger(RecalcTrigger,TriggerON)),NA())</f>
        <v>1.3464226480461861E-2</v>
      </c>
      <c r="H1702" s="42">
        <f>_xll.qlCalendarAdvance(Calendar,$H1701,B1702,"f",FALSE)</f>
        <v>51756</v>
      </c>
      <c r="I1702" s="139">
        <f>_xll.qlInterestRateIndexValueDate(Index1M,$H1702)</f>
        <v>51760</v>
      </c>
      <c r="J1702" s="144">
        <f>IFERROR(_xll.qlIndexFixing(Index1M,$H1702,TRUE,_xll.ohTrigger(RecalcTrigger,Trigger1M)),NA())</f>
        <v>1.3420457251609896E-2</v>
      </c>
      <c r="K1702" s="44">
        <f>IFERROR(_xll.qlIndexFixing(Index3M,H1702,TRUE,_xll.ohTrigger(RecalcTrigger,Trigger3M)),NA())</f>
        <v>1.366570854592254E-2</v>
      </c>
      <c r="L1702" s="44">
        <f>IFERROR(_xll.qlIndexFixing(Index6M,$H1702,TRUE,_xll.ohTrigger(RecalcTrigger,Trigger6M)),NA())</f>
        <v>1.3700910599380228E-2</v>
      </c>
      <c r="M1702" s="145">
        <f>IFERROR(_xll.qlIndexFixing(Index1Y,$H1702,TRUE,_xll.ohTrigger(RecalcTrigger,Trigger1Y)),NA())</f>
        <v>1.3905466998527153E-2</v>
      </c>
      <c r="N1702" s="144">
        <f>IFERROR(_xll.qlIndexFixing(ONIndex1M,I1702,TRUE,_xll.ohTrigger(RecalcTrigger,Trigger1M)),NA())</f>
        <v>1.3418266351319375E-2</v>
      </c>
      <c r="O1702" s="44">
        <f>IFERROR(_xll.qlIndexFixing(ONIndex3M,I1702,TRUE,_xll.ohTrigger(RecalcTrigger,Trigger3M)),NA())</f>
        <v>1.3660618672810543E-2</v>
      </c>
      <c r="P1702" s="44">
        <f>IFERROR(_xll.qlIndexFixing(ONIndex6M,I1702,TRUE,_xll.ohTrigger(RecalcTrigger,Trigger6M)),NA())</f>
        <v>1.3683663796619783E-2</v>
      </c>
      <c r="Q1702" s="145">
        <f>IFERROR(_xll.qlIndexFixing(ONIndex1Y,I1702,TRUE,_xll.ohTrigger(RecalcTrigger,Trigger1Y)),NA())</f>
        <v>1.3880704503090868E-2</v>
      </c>
    </row>
    <row r="1703" spans="2:17" x14ac:dyDescent="0.2">
      <c r="B1703" s="39" t="s">
        <v>42</v>
      </c>
      <c r="D1703" s="42">
        <f>_xll.qlCalendarAdvance(Calendar,$D1702,B1703,"f",FALSE)</f>
        <v>51763</v>
      </c>
      <c r="E1703" s="139">
        <f>_xll.qlInterestRateIndexValueDate(IndexON,D1703)</f>
        <v>51763</v>
      </c>
      <c r="F1703" s="155">
        <f>IFERROR(_xll.qlIndexFixing(IndexON,D1703,TRUE,_xll.ohTrigger(RecalcTrigger,TriggerON)),NA())</f>
        <v>1.3460725486247327E-2</v>
      </c>
      <c r="H1703" s="42">
        <f>_xll.qlCalendarAdvance(Calendar,$H1702,B1703,"f",FALSE)</f>
        <v>51763</v>
      </c>
      <c r="I1703" s="139">
        <f>_xll.qlInterestRateIndexValueDate(Index1M,$H1703)</f>
        <v>51767</v>
      </c>
      <c r="J1703" s="144">
        <f>IFERROR(_xll.qlIndexFixing(Index1M,$H1703,TRUE,_xll.ohTrigger(RecalcTrigger,Trigger1M)),NA())</f>
        <v>1.3417668150414563E-2</v>
      </c>
      <c r="K1703" s="44">
        <f>IFERROR(_xll.qlIndexFixing(Index3M,H1703,TRUE,_xll.ohTrigger(RecalcTrigger,Trigger3M)),NA())</f>
        <v>1.3662857888759908E-2</v>
      </c>
      <c r="L1703" s="44">
        <f>IFERROR(_xll.qlIndexFixing(Index6M,$H1703,TRUE,_xll.ohTrigger(RecalcTrigger,Trigger6M)),NA())</f>
        <v>1.3698667968677988E-2</v>
      </c>
      <c r="M1703" s="145">
        <f>IFERROR(_xll.qlIndexFixing(Index1Y,$H1703,TRUE,_xll.ohTrigger(RecalcTrigger,Trigger1Y)),NA())</f>
        <v>1.3902745023650206E-2</v>
      </c>
      <c r="N1703" s="144">
        <f>IFERROR(_xll.qlIndexFixing(ONIndex1M,I1703,TRUE,_xll.ohTrigger(RecalcTrigger,Trigger1M)),NA())</f>
        <v>1.3415394355877908E-2</v>
      </c>
      <c r="O1703" s="44">
        <f>IFERROR(_xll.qlIndexFixing(ONIndex3M,I1703,TRUE,_xll.ohTrigger(RecalcTrigger,Trigger3M)),NA())</f>
        <v>1.3657470926267123E-2</v>
      </c>
      <c r="P1703" s="44">
        <f>IFERROR(_xll.qlIndexFixing(ONIndex6M,I1703,TRUE,_xll.ohTrigger(RecalcTrigger,Trigger6M)),NA())</f>
        <v>1.3680938326849912E-2</v>
      </c>
      <c r="Q1703" s="145">
        <f>IFERROR(_xll.qlIndexFixing(ONIndex1Y,I1703,TRUE,_xll.ohTrigger(RecalcTrigger,Trigger1Y)),NA())</f>
        <v>1.3877349370998715E-2</v>
      </c>
    </row>
    <row r="1704" spans="2:17" x14ac:dyDescent="0.2">
      <c r="B1704" s="39" t="s">
        <v>42</v>
      </c>
      <c r="D1704" s="42">
        <f>_xll.qlCalendarAdvance(Calendar,$D1703,B1704,"f",FALSE)</f>
        <v>51770</v>
      </c>
      <c r="E1704" s="139">
        <f>_xll.qlInterestRateIndexValueDate(IndexON,D1704)</f>
        <v>51770</v>
      </c>
      <c r="F1704" s="155">
        <f>IFERROR(_xll.qlIndexFixing(IndexON,D1704,TRUE,_xll.ohTrigger(RecalcTrigger,TriggerON)),NA())</f>
        <v>1.3457272989638724E-2</v>
      </c>
      <c r="H1704" s="42">
        <f>_xll.qlCalendarAdvance(Calendar,$H1703,B1704,"f",FALSE)</f>
        <v>51770</v>
      </c>
      <c r="I1704" s="139">
        <f>_xll.qlInterestRateIndexValueDate(Index1M,$H1704)</f>
        <v>51774</v>
      </c>
      <c r="J1704" s="144">
        <f>IFERROR(_xll.qlIndexFixing(Index1M,$H1704,TRUE,_xll.ohTrigger(RecalcTrigger,Trigger1M)),NA())</f>
        <v>1.341498584489029E-2</v>
      </c>
      <c r="K1704" s="44">
        <f>IFERROR(_xll.qlIndexFixing(Index3M,H1704,TRUE,_xll.ohTrigger(RecalcTrigger,Trigger3M)),NA())</f>
        <v>1.3660125583750526E-2</v>
      </c>
      <c r="L1704" s="44">
        <f>IFERROR(_xll.qlIndexFixing(Index6M,$H1704,TRUE,_xll.ohTrigger(RecalcTrigger,Trigger6M)),NA())</f>
        <v>1.3696450342374737E-2</v>
      </c>
      <c r="M1704" s="145">
        <f>IFERROR(_xll.qlIndexFixing(Index1Y,$H1704,TRUE,_xll.ohTrigger(RecalcTrigger,Trigger1Y)),NA())</f>
        <v>1.390003998232809E-2</v>
      </c>
      <c r="N1704" s="144">
        <f>IFERROR(_xll.qlIndexFixing(ONIndex1M,I1704,TRUE,_xll.ohTrigger(RecalcTrigger,Trigger1M)),NA())</f>
        <v>1.3412570311919225E-2</v>
      </c>
      <c r="O1704" s="44">
        <f>IFERROR(_xll.qlIndexFixing(ONIndex3M,I1704,TRUE,_xll.ohTrigger(RecalcTrigger,Trigger3M)),NA())</f>
        <v>1.3654372413061111E-2</v>
      </c>
      <c r="P1704" s="44">
        <f>IFERROR(_xll.qlIndexFixing(ONIndex6M,I1704,TRUE,_xll.ohTrigger(RecalcTrigger,Trigger6M)),NA())</f>
        <v>1.3678264553487196E-2</v>
      </c>
      <c r="Q1704" s="145">
        <f>IFERROR(_xll.qlIndexFixing(ONIndex1Y,I1704,TRUE,_xll.ohTrigger(RecalcTrigger,Trigger1Y)),NA())</f>
        <v>1.3874042542827425E-2</v>
      </c>
    </row>
    <row r="1705" spans="2:17" x14ac:dyDescent="0.2">
      <c r="B1705" s="39" t="s">
        <v>42</v>
      </c>
      <c r="D1705" s="42">
        <f>_xll.qlCalendarAdvance(Calendar,$D1704,B1705,"f",FALSE)</f>
        <v>51777</v>
      </c>
      <c r="E1705" s="139">
        <f>_xll.qlInterestRateIndexValueDate(IndexON,D1705)</f>
        <v>51777</v>
      </c>
      <c r="F1705" s="155">
        <f>IFERROR(_xll.qlIndexFixing(IndexON,D1705,TRUE,_xll.ohTrigger(RecalcTrigger,TriggerON)),NA())</f>
        <v>1.345386918615965E-2</v>
      </c>
      <c r="H1705" s="42">
        <f>_xll.qlCalendarAdvance(Calendar,$H1704,B1705,"f",FALSE)</f>
        <v>51777</v>
      </c>
      <c r="I1705" s="139">
        <f>_xll.qlInterestRateIndexValueDate(Index1M,$H1705)</f>
        <v>51781</v>
      </c>
      <c r="J1705" s="144">
        <f>IFERROR(_xll.qlIndexFixing(Index1M,$H1705,TRUE,_xll.ohTrigger(RecalcTrigger,Trigger1M)),NA())</f>
        <v>1.3412297004212436E-2</v>
      </c>
      <c r="K1705" s="44">
        <f>IFERROR(_xll.qlIndexFixing(Index3M,H1705,TRUE,_xll.ohTrigger(RecalcTrigger,Trigger3M)),NA())</f>
        <v>1.3657374650408534E-2</v>
      </c>
      <c r="L1705" s="44">
        <f>IFERROR(_xll.qlIndexFixing(Index6M,$H1705,TRUE,_xll.ohTrigger(RecalcTrigger,Trigger6M)),NA())</f>
        <v>1.369436525376885E-2</v>
      </c>
      <c r="M1705" s="145">
        <f>IFERROR(_xll.qlIndexFixing(Index1Y,$H1705,TRUE,_xll.ohTrigger(RecalcTrigger,Trigger1Y)),NA())</f>
        <v>1.3897351023308588E-2</v>
      </c>
      <c r="N1705" s="144">
        <f>IFERROR(_xll.qlIndexFixing(ONIndex1M,I1705,TRUE,_xll.ohTrigger(RecalcTrigger,Trigger1M)),NA())</f>
        <v>1.3409794409131592E-2</v>
      </c>
      <c r="O1705" s="44">
        <f>IFERROR(_xll.qlIndexFixing(ONIndex3M,I1705,TRUE,_xll.ohTrigger(RecalcTrigger,Trigger3M)),NA())</f>
        <v>1.3651323324079812E-2</v>
      </c>
      <c r="P1705" s="44">
        <f>IFERROR(_xll.qlIndexFixing(ONIndex6M,I1705,TRUE,_xll.ohTrigger(RecalcTrigger,Trigger6M)),NA())</f>
        <v>1.3675642666459709E-2</v>
      </c>
      <c r="Q1705" s="145">
        <f>IFERROR(_xll.qlIndexFixing(ONIndex1Y,I1705,TRUE,_xll.ohTrigger(RecalcTrigger,Trigger1Y)),NA())</f>
        <v>1.3870784198353192E-2</v>
      </c>
    </row>
    <row r="1706" spans="2:17" x14ac:dyDescent="0.2">
      <c r="B1706" s="39" t="s">
        <v>42</v>
      </c>
      <c r="D1706" s="42">
        <f>_xll.qlCalendarAdvance(Calendar,$D1705,B1706,"f",FALSE)</f>
        <v>51784</v>
      </c>
      <c r="E1706" s="139">
        <f>_xll.qlInterestRateIndexValueDate(IndexON,D1706)</f>
        <v>51784</v>
      </c>
      <c r="F1706" s="155">
        <f>IFERROR(_xll.qlIndexFixing(IndexON,D1706,TRUE,_xll.ohTrigger(RecalcTrigger,TriggerON)),NA())</f>
        <v>1.3450514271333702E-2</v>
      </c>
      <c r="H1706" s="42">
        <f>_xll.qlCalendarAdvance(Calendar,$H1705,B1706,"f",FALSE)</f>
        <v>51784</v>
      </c>
      <c r="I1706" s="139">
        <f>_xll.qlInterestRateIndexValueDate(Index1M,$H1706)</f>
        <v>51788</v>
      </c>
      <c r="J1706" s="144">
        <f>IFERROR(_xll.qlIndexFixing(Index1M,$H1706,TRUE,_xll.ohTrigger(RecalcTrigger,Trigger1M)),NA())</f>
        <v>1.3409656902601558E-2</v>
      </c>
      <c r="K1706" s="44">
        <f>IFERROR(_xll.qlIndexFixing(Index3M,H1706,TRUE,_xll.ohTrigger(RecalcTrigger,Trigger3M)),NA())</f>
        <v>1.3654666691324608E-2</v>
      </c>
      <c r="L1706" s="44">
        <f>IFERROR(_xll.qlIndexFixing(Index6M,$H1706,TRUE,_xll.ohTrigger(RecalcTrigger,Trigger6M)),NA())</f>
        <v>1.3692081602989979E-2</v>
      </c>
      <c r="M1706" s="145">
        <f>IFERROR(_xll.qlIndexFixing(Index1Y,$H1706,TRUE,_xll.ohTrigger(RecalcTrigger,Trigger1Y)),NA())</f>
        <v>1.3894677292515218E-2</v>
      </c>
      <c r="N1706" s="144">
        <f>IFERROR(_xll.qlIndexFixing(ONIndex1M,I1706,TRUE,_xll.ohTrigger(RecalcTrigger,Trigger1M)),NA())</f>
        <v>1.3407066837523018E-2</v>
      </c>
      <c r="O1706" s="44">
        <f>IFERROR(_xll.qlIndexFixing(ONIndex3M,I1706,TRUE,_xll.ohTrigger(RecalcTrigger,Trigger3M)),NA())</f>
        <v>1.3648323850370403E-2</v>
      </c>
      <c r="P1706" s="44">
        <f>IFERROR(_xll.qlIndexFixing(ONIndex6M,I1706,TRUE,_xll.ohTrigger(RecalcTrigger,Trigger6M)),NA())</f>
        <v>1.3673072856095203E-2</v>
      </c>
      <c r="Q1706" s="145">
        <f>IFERROR(_xll.qlIndexFixing(ONIndex1Y,I1706,TRUE,_xll.ohTrigger(RecalcTrigger,Trigger1Y)),NA())</f>
        <v>1.3867574517272274E-2</v>
      </c>
    </row>
    <row r="1707" spans="2:17" x14ac:dyDescent="0.2">
      <c r="B1707" s="39" t="s">
        <v>42</v>
      </c>
      <c r="D1707" s="42">
        <f>_xll.qlCalendarAdvance(Calendar,$D1706,B1707,"f",FALSE)</f>
        <v>51791</v>
      </c>
      <c r="E1707" s="139">
        <f>_xll.qlInterestRateIndexValueDate(IndexON,D1707)</f>
        <v>51791</v>
      </c>
      <c r="F1707" s="155">
        <f>IFERROR(_xll.qlIndexFixing(IndexON,D1707,TRUE,_xll.ohTrigger(RecalcTrigger,TriggerON)),NA())</f>
        <v>1.3447208440604541E-2</v>
      </c>
      <c r="H1707" s="42">
        <f>_xll.qlCalendarAdvance(Calendar,$H1706,B1707,"f",FALSE)</f>
        <v>51791</v>
      </c>
      <c r="I1707" s="139">
        <f>_xll.qlInterestRateIndexValueDate(Index1M,$H1707)</f>
        <v>51795</v>
      </c>
      <c r="J1707" s="144">
        <f>IFERROR(_xll.qlIndexFixing(Index1M,$H1707,TRUE,_xll.ohTrigger(RecalcTrigger,Trigger1M)),NA())</f>
        <v>1.3407065730217804E-2</v>
      </c>
      <c r="K1707" s="44">
        <f>IFERROR(_xll.qlIndexFixing(Index3M,H1707,TRUE,_xll.ohTrigger(RecalcTrigger,Trigger3M)),NA())</f>
        <v>1.3651998144923365E-2</v>
      </c>
      <c r="L1707" s="44">
        <f>IFERROR(_xll.qlIndexFixing(Index6M,$H1707,TRUE,_xll.ohTrigger(RecalcTrigger,Trigger6M)),NA())</f>
        <v>1.3689926222908971E-2</v>
      </c>
      <c r="M1707" s="145">
        <f>IFERROR(_xll.qlIndexFixing(Index1Y,$H1707,TRUE,_xll.ohTrigger(RecalcTrigger,Trigger1Y)),NA())</f>
        <v>1.3892017933045704E-2</v>
      </c>
      <c r="N1707" s="144">
        <f>IFERROR(_xll.qlIndexFixing(ONIndex1M,I1707,TRUE,_xll.ohTrigger(RecalcTrigger,Trigger1M)),NA())</f>
        <v>1.3404387787181449E-2</v>
      </c>
      <c r="O1707" s="44">
        <f>IFERROR(_xll.qlIndexFixing(ONIndex3M,I1707,TRUE,_xll.ohTrigger(RecalcTrigger,Trigger3M)),NA())</f>
        <v>1.3645374182820191E-2</v>
      </c>
      <c r="P1707" s="44">
        <f>IFERROR(_xll.qlIndexFixing(ONIndex6M,I1707,TRUE,_xll.ohTrigger(RecalcTrigger,Trigger6M)),NA())</f>
        <v>1.3670555311922072E-2</v>
      </c>
      <c r="Q1707" s="145">
        <f>IFERROR(_xll.qlIndexFixing(ONIndex1Y,I1707,TRUE,_xll.ohTrigger(RecalcTrigger,Trigger1Y)),NA())</f>
        <v>1.3864413679121057E-2</v>
      </c>
    </row>
    <row r="1708" spans="2:17" x14ac:dyDescent="0.2">
      <c r="B1708" s="39" t="s">
        <v>42</v>
      </c>
      <c r="D1708" s="42">
        <f>_xll.qlCalendarAdvance(Calendar,$D1707,B1708,"f",FALSE)</f>
        <v>51798</v>
      </c>
      <c r="E1708" s="139">
        <f>_xll.qlInterestRateIndexValueDate(IndexON,D1708)</f>
        <v>51798</v>
      </c>
      <c r="F1708" s="155">
        <f>IFERROR(_xll.qlIndexFixing(IndexON,D1708,TRUE,_xll.ohTrigger(RecalcTrigger,TriggerON)),NA())</f>
        <v>1.3443951889415828E-2</v>
      </c>
      <c r="H1708" s="42">
        <f>_xll.qlCalendarAdvance(Calendar,$H1707,B1708,"f",FALSE)</f>
        <v>51798</v>
      </c>
      <c r="I1708" s="139">
        <f>_xll.qlInterestRateIndexValueDate(Index1M,$H1708)</f>
        <v>51802</v>
      </c>
      <c r="J1708" s="144">
        <f>IFERROR(_xll.qlIndexFixing(Index1M,$H1708,TRUE,_xll.ohTrigger(RecalcTrigger,Trigger1M)),NA())</f>
        <v>1.3404523677221315E-2</v>
      </c>
      <c r="K1708" s="44">
        <f>IFERROR(_xll.qlIndexFixing(Index3M,H1708,TRUE,_xll.ohTrigger(RecalcTrigger,Trigger3M)),NA())</f>
        <v>1.3649365438223763E-2</v>
      </c>
      <c r="L1708" s="44">
        <f>IFERROR(_xll.qlIndexFixing(Index6M,$H1708,TRUE,_xll.ohTrigger(RecalcTrigger,Trigger6M)),NA())</f>
        <v>1.3687787313229269E-2</v>
      </c>
      <c r="M1708" s="145">
        <f>IFERROR(_xll.qlIndexFixing(Index1Y,$H1708,TRUE,_xll.ohTrigger(RecalcTrigger,Trigger1Y)),NA())</f>
        <v>1.3889372085175045E-2</v>
      </c>
      <c r="N1708" s="144">
        <f>IFERROR(_xll.qlIndexFixing(ONIndex1M,I1708,TRUE,_xll.ohTrigger(RecalcTrigger,Trigger1M)),NA())</f>
        <v>1.3401757448034957E-2</v>
      </c>
      <c r="O1708" s="44">
        <f>IFERROR(_xll.qlIndexFixing(ONIndex3M,I1708,TRUE,_xll.ohTrigger(RecalcTrigger,Trigger3M)),NA())</f>
        <v>1.3642474512396419E-2</v>
      </c>
      <c r="P1708" s="44">
        <f>IFERROR(_xll.qlIndexFixing(ONIndex6M,I1708,TRUE,_xll.ohTrigger(RecalcTrigger,Trigger6M)),NA())</f>
        <v>1.3668090224348006E-2</v>
      </c>
      <c r="Q1708" s="145">
        <f>IFERROR(_xll.qlIndexFixing(ONIndex1Y,I1708,TRUE,_xll.ohTrigger(RecalcTrigger,Trigger1Y)),NA())</f>
        <v>1.3861301863995479E-2</v>
      </c>
    </row>
    <row r="1709" spans="2:17" x14ac:dyDescent="0.2">
      <c r="B1709" s="39" t="s">
        <v>42</v>
      </c>
      <c r="D1709" s="42">
        <f>_xll.qlCalendarAdvance(Calendar,$D1708,B1709,"f",FALSE)</f>
        <v>51805</v>
      </c>
      <c r="E1709" s="139">
        <f>_xll.qlInterestRateIndexValueDate(IndexON,D1709)</f>
        <v>51805</v>
      </c>
      <c r="F1709" s="155">
        <f>IFERROR(_xll.qlIndexFixing(IndexON,D1709,TRUE,_xll.ohTrigger(RecalcTrigger,TriggerON)),NA())</f>
        <v>1.3440744813291161E-2</v>
      </c>
      <c r="H1709" s="42">
        <f>_xll.qlCalendarAdvance(Calendar,$H1708,B1709,"f",FALSE)</f>
        <v>51805</v>
      </c>
      <c r="I1709" s="139">
        <f>_xll.qlInterestRateIndexValueDate(Index1M,$H1709)</f>
        <v>51809</v>
      </c>
      <c r="J1709" s="144">
        <f>IFERROR(_xll.qlIndexFixing(Index1M,$H1709,TRUE,_xll.ohTrigger(RecalcTrigger,Trigger1M)),NA())</f>
        <v>1.3401955408749444E-2</v>
      </c>
      <c r="K1709" s="44">
        <f>IFERROR(_xll.qlIndexFixing(Index3M,H1709,TRUE,_xll.ohTrigger(RecalcTrigger,Trigger3M)),NA())</f>
        <v>1.3646764986835626E-2</v>
      </c>
      <c r="L1709" s="44">
        <f>IFERROR(_xll.qlIndexFixing(Index6M,$H1709,TRUE,_xll.ohTrigger(RecalcTrigger,Trigger6M)),NA())</f>
        <v>1.36856627234377E-2</v>
      </c>
      <c r="M1709" s="145">
        <f>IFERROR(_xll.qlIndexFixing(Index1Y,$H1709,TRUE,_xll.ohTrigger(RecalcTrigger,Trigger1Y)),NA())</f>
        <v>1.3886738886352659E-2</v>
      </c>
      <c r="N1709" s="144">
        <f>IFERROR(_xll.qlIndexFixing(ONIndex1M,I1709,TRUE,_xll.ohTrigger(RecalcTrigger,Trigger1M)),NA())</f>
        <v>1.3399176010011615E-2</v>
      </c>
      <c r="O1709" s="44">
        <f>IFERROR(_xll.qlIndexFixing(ONIndex3M,I1709,TRUE,_xll.ohTrigger(RecalcTrigger,Trigger3M)),NA())</f>
        <v>1.3639625030146263E-2</v>
      </c>
      <c r="P1709" s="44">
        <f>IFERROR(_xll.qlIndexFixing(ONIndex6M,I1709,TRUE,_xll.ohTrigger(RecalcTrigger,Trigger6M)),NA())</f>
        <v>1.366567778306127E-2</v>
      </c>
      <c r="Q1709" s="145">
        <f>IFERROR(_xll.qlIndexFixing(ONIndex1Y,I1709,TRUE,_xll.ohTrigger(RecalcTrigger,Trigger1Y)),NA())</f>
        <v>1.3858239251272053E-2</v>
      </c>
    </row>
    <row r="1710" spans="2:17" x14ac:dyDescent="0.2">
      <c r="B1710" s="39" t="s">
        <v>42</v>
      </c>
      <c r="D1710" s="42">
        <f>_xll.qlCalendarAdvance(Calendar,$D1709,B1710,"f",FALSE)</f>
        <v>51812</v>
      </c>
      <c r="E1710" s="139">
        <f>_xll.qlInterestRateIndexValueDate(IndexON,D1710)</f>
        <v>51812</v>
      </c>
      <c r="F1710" s="155">
        <f>IFERROR(_xll.qlIndexFixing(IndexON,D1710,TRUE,_xll.ohTrigger(RecalcTrigger,TriggerON)),NA())</f>
        <v>1.3437587407674201E-2</v>
      </c>
      <c r="H1710" s="42">
        <f>_xll.qlCalendarAdvance(Calendar,$H1709,B1710,"f",FALSE)</f>
        <v>51812</v>
      </c>
      <c r="I1710" s="139">
        <f>_xll.qlInterestRateIndexValueDate(Index1M,$H1710)</f>
        <v>51816</v>
      </c>
      <c r="J1710" s="144">
        <f>IFERROR(_xll.qlIndexFixing(Index1M,$H1710,TRUE,_xll.ohTrigger(RecalcTrigger,Trigger1M)),NA())</f>
        <v>1.3399508704187824E-2</v>
      </c>
      <c r="K1710" s="44">
        <f>IFERROR(_xll.qlIndexFixing(Index3M,H1710,TRUE,_xll.ohTrigger(RecalcTrigger,Trigger3M)),NA())</f>
        <v>1.3644193194970939E-2</v>
      </c>
      <c r="L1710" s="44">
        <f>IFERROR(_xll.qlIndexFixing(Index6M,$H1710,TRUE,_xll.ohTrigger(RecalcTrigger,Trigger6M)),NA())</f>
        <v>1.3683550296219057E-2</v>
      </c>
      <c r="M1710" s="145">
        <f>IFERROR(_xll.qlIndexFixing(Index1Y,$H1710,TRUE,_xll.ohTrigger(RecalcTrigger,Trigger1Y)),NA())</f>
        <v>1.3884117471202832E-2</v>
      </c>
      <c r="N1710" s="144">
        <f>IFERROR(_xll.qlIndexFixing(ONIndex1M,I1710,TRUE,_xll.ohTrigger(RecalcTrigger,Trigger1M)),NA())</f>
        <v>1.3396643663279306E-2</v>
      </c>
      <c r="O1710" s="44">
        <f>IFERROR(_xll.qlIndexFixing(ONIndex3M,I1710,TRUE,_xll.ohTrigger(RecalcTrigger,Trigger3M)),NA())</f>
        <v>1.363682592695703E-2</v>
      </c>
      <c r="P1710" s="44">
        <f>IFERROR(_xll.qlIndexFixing(ONIndex6M,I1710,TRUE,_xll.ohTrigger(RecalcTrigger,Trigger6M)),NA())</f>
        <v>1.3663318178389616E-2</v>
      </c>
      <c r="Q1710" s="145">
        <f>IFERROR(_xll.qlIndexFixing(ONIndex1Y,I1710,TRUE,_xll.ohTrigger(RecalcTrigger,Trigger1Y)),NA())</f>
        <v>1.385522602080691E-2</v>
      </c>
    </row>
    <row r="1711" spans="2:17" x14ac:dyDescent="0.2">
      <c r="B1711" s="39" t="s">
        <v>42</v>
      </c>
      <c r="D1711" s="42">
        <f>_xll.qlCalendarAdvance(Calendar,$D1710,B1711,"f",FALSE)</f>
        <v>51819</v>
      </c>
      <c r="E1711" s="139">
        <f>_xll.qlInterestRateIndexValueDate(IndexON,D1711)</f>
        <v>51819</v>
      </c>
      <c r="F1711" s="155">
        <f>IFERROR(_xll.qlIndexFixing(IndexON,D1711,TRUE,_xll.ohTrigger(RecalcTrigger,TriggerON)),NA())</f>
        <v>1.3434479868248417E-2</v>
      </c>
      <c r="H1711" s="42">
        <f>_xll.qlCalendarAdvance(Calendar,$H1710,B1711,"f",FALSE)</f>
        <v>51819</v>
      </c>
      <c r="I1711" s="139">
        <f>_xll.qlInterestRateIndexValueDate(Index1M,$H1711)</f>
        <v>51823</v>
      </c>
      <c r="J1711" s="144">
        <f>IFERROR(_xll.qlIndexFixing(Index1M,$H1711,TRUE,_xll.ohTrigger(RecalcTrigger,Trigger1M)),NA())</f>
        <v>1.339711167405877E-2</v>
      </c>
      <c r="K1711" s="44">
        <f>IFERROR(_xll.qlIndexFixing(Index3M,H1711,TRUE,_xll.ohTrigger(RecalcTrigger,Trigger3M)),NA())</f>
        <v>1.3641646455429946E-2</v>
      </c>
      <c r="L1711" s="44">
        <f>IFERROR(_xll.qlIndexFixing(Index6M,$H1711,TRUE,_xll.ohTrigger(RecalcTrigger,Trigger6M)),NA())</f>
        <v>1.3681447867450394E-2</v>
      </c>
      <c r="M1711" s="145">
        <f>IFERROR(_xll.qlIndexFixing(Index1Y,$H1711,TRUE,_xll.ohTrigger(RecalcTrigger,Trigger1Y)),NA())</f>
        <v>1.3881506971526241E-2</v>
      </c>
      <c r="N1711" s="144">
        <f>IFERROR(_xll.qlIndexFixing(ONIndex1M,I1711,TRUE,_xll.ohTrigger(RecalcTrigger,Trigger1M)),NA())</f>
        <v>1.3394160597686167E-2</v>
      </c>
      <c r="O1711" s="44">
        <f>IFERROR(_xll.qlIndexFixing(ONIndex3M,I1711,TRUE,_xll.ohTrigger(RecalcTrigger,Trigger3M)),NA())</f>
        <v>1.3634077393716026E-2</v>
      </c>
      <c r="P1711" s="44">
        <f>IFERROR(_xll.qlIndexFixing(ONIndex6M,I1711,TRUE,_xll.ohTrigger(RecalcTrigger,Trigger6M)),NA())</f>
        <v>1.3661011600181183E-2</v>
      </c>
      <c r="Q1711" s="145">
        <f>IFERROR(_xll.qlIndexFixing(ONIndex1Y,I1711,TRUE,_xll.ohTrigger(RecalcTrigger,Trigger1Y)),NA())</f>
        <v>1.3852262352376243E-2</v>
      </c>
    </row>
    <row r="1712" spans="2:17" x14ac:dyDescent="0.2">
      <c r="B1712" s="39" t="s">
        <v>42</v>
      </c>
      <c r="D1712" s="42">
        <f>_xll.qlCalendarAdvance(Calendar,$D1711,B1712,"f",FALSE)</f>
        <v>51826</v>
      </c>
      <c r="E1712" s="139">
        <f>_xll.qlInterestRateIndexValueDate(IndexON,D1712)</f>
        <v>51826</v>
      </c>
      <c r="F1712" s="155">
        <f>IFERROR(_xll.qlIndexFixing(IndexON,D1712,TRUE,_xll.ohTrigger(RecalcTrigger,TriggerON)),NA())</f>
        <v>1.3431422390137726E-2</v>
      </c>
      <c r="H1712" s="42">
        <f>_xll.qlCalendarAdvance(Calendar,$H1711,B1712,"f",FALSE)</f>
        <v>51826</v>
      </c>
      <c r="I1712" s="139">
        <f>_xll.qlInterestRateIndexValueDate(Index1M,$H1712)</f>
        <v>51830</v>
      </c>
      <c r="J1712" s="144">
        <f>IFERROR(_xll.qlIndexFixing(Index1M,$H1712,TRUE,_xll.ohTrigger(RecalcTrigger,Trigger1M)),NA())</f>
        <v>1.3394936422033432E-2</v>
      </c>
      <c r="K1712" s="44">
        <f>IFERROR(_xll.qlIndexFixing(Index3M,H1712,TRUE,_xll.ohTrigger(RecalcTrigger,Trigger3M)),NA())</f>
        <v>1.3639121149612445E-2</v>
      </c>
      <c r="L1712" s="44">
        <f>IFERROR(_xll.qlIndexFixing(Index6M,$H1712,TRUE,_xll.ohTrigger(RecalcTrigger,Trigger6M)),NA())</f>
        <v>1.3679353266206734E-2</v>
      </c>
      <c r="M1712" s="145">
        <f>IFERROR(_xll.qlIndexFixing(Index1Y,$H1712,TRUE,_xll.ohTrigger(RecalcTrigger,Trigger1Y)),NA())</f>
        <v>1.3878906516297118E-2</v>
      </c>
      <c r="N1712" s="144">
        <f>IFERROR(_xll.qlIndexFixing(ONIndex1M,I1712,TRUE,_xll.ohTrigger(RecalcTrigger,Trigger1M)),NA())</f>
        <v>1.3391727003080334E-2</v>
      </c>
      <c r="O1712" s="44">
        <f>IFERROR(_xll.qlIndexFixing(ONIndex3M,I1712,TRUE,_xll.ohTrigger(RecalcTrigger,Trigger3M)),NA())</f>
        <v>1.3631379621550366E-2</v>
      </c>
      <c r="P1712" s="44">
        <f>IFERROR(_xll.qlIndexFixing(ONIndex6M,I1712,TRUE,_xll.ohTrigger(RecalcTrigger,Trigger6M)),NA())</f>
        <v>1.3658758238364044E-2</v>
      </c>
      <c r="Q1712" s="145">
        <f>IFERROR(_xll.qlIndexFixing(ONIndex1Y,I1712,TRUE,_xll.ohTrigger(RecalcTrigger,Trigger1Y)),NA())</f>
        <v>1.3849348425596375E-2</v>
      </c>
    </row>
    <row r="1713" spans="2:17" x14ac:dyDescent="0.2">
      <c r="B1713" s="39" t="s">
        <v>42</v>
      </c>
      <c r="D1713" s="42">
        <f>_xll.qlCalendarAdvance(Calendar,$D1712,B1713,"f",FALSE)</f>
        <v>51833</v>
      </c>
      <c r="E1713" s="139">
        <f>_xll.qlInterestRateIndexValueDate(IndexON,D1713)</f>
        <v>51833</v>
      </c>
      <c r="F1713" s="155">
        <f>IFERROR(_xll.qlIndexFixing(IndexON,D1713,TRUE,_xll.ohTrigger(RecalcTrigger,TriggerON)),NA())</f>
        <v>1.3428415169025598E-2</v>
      </c>
      <c r="H1713" s="42">
        <f>_xll.qlCalendarAdvance(Calendar,$H1712,B1713,"f",FALSE)</f>
        <v>51833</v>
      </c>
      <c r="I1713" s="139">
        <f>_xll.qlInterestRateIndexValueDate(Index1M,$H1713)</f>
        <v>51837</v>
      </c>
      <c r="J1713" s="144">
        <f>IFERROR(_xll.qlIndexFixing(Index1M,$H1713,TRUE,_xll.ohTrigger(RecalcTrigger,Trigger1M)),NA())</f>
        <v>1.3392551527010755E-2</v>
      </c>
      <c r="K1713" s="44">
        <f>IFERROR(_xll.qlIndexFixing(Index3M,H1713,TRUE,_xll.ohTrigger(RecalcTrigger,Trigger3M)),NA())</f>
        <v>1.3636532752911112E-2</v>
      </c>
      <c r="L1713" s="44">
        <f>IFERROR(_xll.qlIndexFixing(Index6M,$H1713,TRUE,_xll.ohTrigger(RecalcTrigger,Trigger6M)),NA())</f>
        <v>1.3677264314754477E-2</v>
      </c>
      <c r="M1713" s="145">
        <f>IFERROR(_xll.qlIndexFixing(Index1Y,$H1713,TRUE,_xll.ohTrigger(RecalcTrigger,Trigger1Y)),NA())</f>
        <v>1.387631523166674E-2</v>
      </c>
      <c r="N1713" s="144">
        <f>IFERROR(_xll.qlIndexFixing(ONIndex1M,I1713,TRUE,_xll.ohTrigger(RecalcTrigger,Trigger1M)),NA())</f>
        <v>1.3389343069709625E-2</v>
      </c>
      <c r="O1713" s="44">
        <f>IFERROR(_xll.qlIndexFixing(ONIndex3M,I1713,TRUE,_xll.ohTrigger(RecalcTrigger,Trigger3M)),NA())</f>
        <v>1.3628732801347354E-2</v>
      </c>
      <c r="P1713" s="44">
        <f>IFERROR(_xll.qlIndexFixing(ONIndex6M,I1713,TRUE,_xll.ohTrigger(RecalcTrigger,Trigger6M)),NA())</f>
        <v>1.3656558283106079E-2</v>
      </c>
      <c r="Q1713" s="145">
        <f>IFERROR(_xll.qlIndexFixing(ONIndex1Y,I1713,TRUE,_xll.ohTrigger(RecalcTrigger,Trigger1Y)),NA())</f>
        <v>1.3846484420163563E-2</v>
      </c>
    </row>
    <row r="1714" spans="2:17" x14ac:dyDescent="0.2">
      <c r="B1714" s="39" t="s">
        <v>42</v>
      </c>
      <c r="D1714" s="42">
        <f>_xll.qlCalendarAdvance(Calendar,$D1713,B1714,"f",FALSE)</f>
        <v>51840</v>
      </c>
      <c r="E1714" s="139">
        <f>_xll.qlInterestRateIndexValueDate(IndexON,D1714)</f>
        <v>51840</v>
      </c>
      <c r="F1714" s="155">
        <f>IFERROR(_xll.qlIndexFixing(IndexON,D1714,TRUE,_xll.ohTrigger(RecalcTrigger,TriggerON)),NA())</f>
        <v>1.342545840043563E-2</v>
      </c>
      <c r="H1714" s="42">
        <f>_xll.qlCalendarAdvance(Calendar,$H1713,B1714,"f",FALSE)</f>
        <v>51840</v>
      </c>
      <c r="I1714" s="139">
        <f>_xll.qlInterestRateIndexValueDate(Index1M,$H1714)</f>
        <v>51844</v>
      </c>
      <c r="J1714" s="144">
        <f>IFERROR(_xll.qlIndexFixing(Index1M,$H1714,TRUE,_xll.ohTrigger(RecalcTrigger,Trigger1M)),NA())</f>
        <v>1.3390287300356844E-2</v>
      </c>
      <c r="K1714" s="44">
        <f>IFERROR(_xll.qlIndexFixing(Index3M,H1714,TRUE,_xll.ohTrigger(RecalcTrigger,Trigger3M)),NA())</f>
        <v>1.3634039152779456E-2</v>
      </c>
      <c r="L1714" s="44">
        <f>IFERROR(_xll.qlIndexFixing(Index6M,$H1714,TRUE,_xll.ohTrigger(RecalcTrigger,Trigger6M)),NA())</f>
        <v>1.3675178828556678E-2</v>
      </c>
      <c r="M1714" s="145">
        <f>IFERROR(_xll.qlIndexFixing(Index1Y,$H1714,TRUE,_xll.ohTrigger(RecalcTrigger,Trigger1Y)),NA())</f>
        <v>1.3873732240959717E-2</v>
      </c>
      <c r="N1714" s="144">
        <f>IFERROR(_xll.qlIndexFixing(ONIndex1M,I1714,TRUE,_xll.ohTrigger(RecalcTrigger,Trigger1M)),NA())</f>
        <v>1.3387008987422178E-2</v>
      </c>
      <c r="O1714" s="44">
        <f>IFERROR(_xll.qlIndexFixing(ONIndex3M,I1714,TRUE,_xll.ohTrigger(RecalcTrigger,Trigger3M)),NA())</f>
        <v>1.3626137123914361E-2</v>
      </c>
      <c r="P1714" s="44">
        <f>IFERROR(_xll.qlIndexFixing(ONIndex6M,I1714,TRUE,_xll.ohTrigger(RecalcTrigger,Trigger6M)),NA())</f>
        <v>1.3654411924175491E-2</v>
      </c>
      <c r="Q1714" s="145">
        <f>IFERROR(_xll.qlIndexFixing(ONIndex1Y,I1714,TRUE,_xll.ohTrigger(RecalcTrigger,Trigger1Y)),NA())</f>
        <v>1.3843670515933937E-2</v>
      </c>
    </row>
    <row r="1715" spans="2:17" x14ac:dyDescent="0.2">
      <c r="B1715" s="39" t="s">
        <v>42</v>
      </c>
      <c r="D1715" s="42">
        <f>_xll.qlCalendarAdvance(Calendar,$D1714,B1715,"f",FALSE)</f>
        <v>51847</v>
      </c>
      <c r="E1715" s="139">
        <f>_xll.qlInterestRateIndexValueDate(IndexON,D1715)</f>
        <v>51847</v>
      </c>
      <c r="F1715" s="155">
        <f>IFERROR(_xll.qlIndexFixing(IndexON,D1715,TRUE,_xll.ohTrigger(RecalcTrigger,TriggerON)),NA())</f>
        <v>1.3422552279811484E-2</v>
      </c>
      <c r="H1715" s="42">
        <f>_xll.qlCalendarAdvance(Calendar,$H1714,B1715,"f",FALSE)</f>
        <v>51847</v>
      </c>
      <c r="I1715" s="139">
        <f>_xll.qlInterestRateIndexValueDate(Index1M,$H1715)</f>
        <v>51851</v>
      </c>
      <c r="J1715" s="144">
        <f>IFERROR(_xll.qlIndexFixing(Index1M,$H1715,TRUE,_xll.ohTrigger(RecalcTrigger,Trigger1M)),NA())</f>
        <v>1.3388046803092999E-2</v>
      </c>
      <c r="K1715" s="44">
        <f>IFERROR(_xll.qlIndexFixing(Index3M,H1715,TRUE,_xll.ohTrigger(RecalcTrigger,Trigger3M)),NA())</f>
        <v>1.3631556140306901E-2</v>
      </c>
      <c r="L1715" s="44">
        <f>IFERROR(_xll.qlIndexFixing(Index6M,$H1715,TRUE,_xll.ohTrigger(RecalcTrigger,Trigger6M)),NA())</f>
        <v>1.3673094616270403E-2</v>
      </c>
      <c r="M1715" s="145">
        <f>IFERROR(_xll.qlIndexFixing(Index1Y,$H1715,TRUE,_xll.ohTrigger(RecalcTrigger,Trigger1Y)),NA())</f>
        <v>1.3871156664676402E-2</v>
      </c>
      <c r="N1715" s="144">
        <f>IFERROR(_xll.qlIndexFixing(ONIndex1M,I1715,TRUE,_xll.ohTrigger(RecalcTrigger,Trigger1M)),NA())</f>
        <v>1.3384724946146065E-2</v>
      </c>
      <c r="O1715" s="44">
        <f>IFERROR(_xll.qlIndexFixing(ONIndex3M,I1715,TRUE,_xll.ohTrigger(RecalcTrigger,Trigger3M)),NA())</f>
        <v>1.3623592780458438E-2</v>
      </c>
      <c r="P1715" s="44">
        <f>IFERROR(_xll.qlIndexFixing(ONIndex6M,I1715,TRUE,_xll.ohTrigger(RecalcTrigger,Trigger6M)),NA())</f>
        <v>1.3652319351740161E-2</v>
      </c>
      <c r="Q1715" s="145">
        <f>IFERROR(_xll.qlIndexFixing(ONIndex1Y,I1715,TRUE,_xll.ohTrigger(RecalcTrigger,Trigger1Y)),NA())</f>
        <v>1.3840906892523819E-2</v>
      </c>
    </row>
    <row r="1716" spans="2:17" x14ac:dyDescent="0.2">
      <c r="B1716" s="39" t="s">
        <v>42</v>
      </c>
      <c r="D1716" s="42">
        <f>_xll.qlCalendarAdvance(Calendar,$D1715,B1716,"f",FALSE)</f>
        <v>51854</v>
      </c>
      <c r="E1716" s="139">
        <f>_xll.qlInterestRateIndexValueDate(IndexON,D1716)</f>
        <v>51854</v>
      </c>
      <c r="F1716" s="155">
        <f>IFERROR(_xll.qlIndexFixing(IndexON,D1716,TRUE,_xll.ohTrigger(RecalcTrigger,TriggerON)),NA())</f>
        <v>1.341969700259682E-2</v>
      </c>
      <c r="H1716" s="42">
        <f>_xll.qlCalendarAdvance(Calendar,$H1715,B1716,"f",FALSE)</f>
        <v>51854</v>
      </c>
      <c r="I1716" s="139">
        <f>_xll.qlInterestRateIndexValueDate(Index1M,$H1716)</f>
        <v>51858</v>
      </c>
      <c r="J1716" s="144">
        <f>IFERROR(_xll.qlIndexFixing(Index1M,$H1716,TRUE,_xll.ohTrigger(RecalcTrigger,Trigger1M)),NA())</f>
        <v>1.3385819166112313E-2</v>
      </c>
      <c r="K1716" s="44">
        <f>IFERROR(_xll.qlIndexFixing(Index3M,H1716,TRUE,_xll.ohTrigger(RecalcTrigger,Trigger3M)),NA())</f>
        <v>1.3629080010689071E-2</v>
      </c>
      <c r="L1716" s="44">
        <f>IFERROR(_xll.qlIndexFixing(Index6M,$H1716,TRUE,_xll.ohTrigger(RecalcTrigger,Trigger6M)),NA())</f>
        <v>1.3671009479747618E-2</v>
      </c>
      <c r="M1716" s="145">
        <f>IFERROR(_xll.qlIndexFixing(Index1Y,$H1716,TRUE,_xll.ohTrigger(RecalcTrigger,Trigger1Y)),NA())</f>
        <v>1.386858762049222E-2</v>
      </c>
      <c r="N1716" s="144">
        <f>IFERROR(_xll.qlIndexFixing(ONIndex1M,I1716,TRUE,_xll.ohTrigger(RecalcTrigger,Trigger1M)),NA())</f>
        <v>1.3382031615867263E-2</v>
      </c>
      <c r="O1716" s="44">
        <f>IFERROR(_xll.qlIndexFixing(ONIndex3M,I1716,TRUE,_xll.ohTrigger(RecalcTrigger,Trigger3M)),NA())</f>
        <v>1.3620547644768166E-2</v>
      </c>
      <c r="P1716" s="44">
        <f>IFERROR(_xll.qlIndexFixing(ONIndex6M,I1716,TRUE,_xll.ohTrigger(RecalcTrigger,Trigger6M)),NA())</f>
        <v>1.3649923366010341E-2</v>
      </c>
      <c r="Q1716" s="145">
        <f>IFERROR(_xll.qlIndexFixing(ONIndex1Y,I1716,TRUE,_xll.ohTrigger(RecalcTrigger,Trigger1Y)),NA())</f>
        <v>1.3837623408052835E-2</v>
      </c>
    </row>
    <row r="1717" spans="2:17" x14ac:dyDescent="0.2">
      <c r="B1717" s="39" t="s">
        <v>42</v>
      </c>
      <c r="D1717" s="42">
        <f>_xll.qlCalendarAdvance(Calendar,$D1716,B1717,"f",FALSE)</f>
        <v>51862</v>
      </c>
      <c r="E1717" s="139">
        <f>_xll.qlInterestRateIndexValueDate(IndexON,D1717)</f>
        <v>51862</v>
      </c>
      <c r="F1717" s="155">
        <f>IFERROR(_xll.qlIndexFixing(IndexON,D1717,TRUE,_xll.ohTrigger(RecalcTrigger,TriggerON)),NA())</f>
        <v>1.3416586710333078E-2</v>
      </c>
      <c r="H1717" s="42">
        <f>_xll.qlCalendarAdvance(Calendar,$H1716,B1717,"f",FALSE)</f>
        <v>51862</v>
      </c>
      <c r="I1717" s="139">
        <f>_xll.qlInterestRateIndexValueDate(Index1M,$H1717)</f>
        <v>51866</v>
      </c>
      <c r="J1717" s="144">
        <f>IFERROR(_xll.qlIndexFixing(Index1M,$H1717,TRUE,_xll.ohTrigger(RecalcTrigger,Trigger1M)),NA())</f>
        <v>1.3383277784331167E-2</v>
      </c>
      <c r="K1717" s="44">
        <f>IFERROR(_xll.qlIndexFixing(Index3M,H1717,TRUE,_xll.ohTrigger(RecalcTrigger,Trigger3M)),NA())</f>
        <v>1.3626173118618468E-2</v>
      </c>
      <c r="L1717" s="44">
        <f>IFERROR(_xll.qlIndexFixing(Index6M,$H1717,TRUE,_xll.ohTrigger(RecalcTrigger,Trigger6M)),NA())</f>
        <v>1.3668514397133742E-2</v>
      </c>
      <c r="M1717" s="145">
        <f>IFERROR(_xll.qlIndexFixing(Index1Y,$H1717,TRUE,_xll.ohTrigger(RecalcTrigger,Trigger1Y)),NA())</f>
        <v>1.3865657696192989E-2</v>
      </c>
      <c r="N1717" s="144">
        <f>IFERROR(_xll.qlIndexFixing(ONIndex1M,I1717,TRUE,_xll.ohTrigger(RecalcTrigger,Trigger1M)),NA())</f>
        <v>1.3379807259381593E-2</v>
      </c>
      <c r="O1717" s="44">
        <f>IFERROR(_xll.qlIndexFixing(ONIndex3M,I1717,TRUE,_xll.ohTrigger(RecalcTrigger,Trigger3M)),NA())</f>
        <v>1.361806575306268E-2</v>
      </c>
      <c r="P1717" s="44">
        <f>IFERROR(_xll.qlIndexFixing(ONIndex6M,I1717,TRUE,_xll.ohTrigger(RecalcTrigger,Trigger6M)),NA())</f>
        <v>1.3647888113936801E-2</v>
      </c>
      <c r="Q1717" s="145">
        <f>IFERROR(_xll.qlIndexFixing(ONIndex1Y,I1717,TRUE,_xll.ohTrigger(RecalcTrigger,Trigger1Y)),NA())</f>
        <v>1.3834997490436152E-2</v>
      </c>
    </row>
    <row r="1718" spans="2:17" x14ac:dyDescent="0.2">
      <c r="B1718" s="39" t="s">
        <v>42</v>
      </c>
      <c r="D1718" s="42">
        <f>_xll.qlCalendarAdvance(Calendar,$D1717,B1718,"f",FALSE)</f>
        <v>51869</v>
      </c>
      <c r="E1718" s="139">
        <f>_xll.qlInterestRateIndexValueDate(IndexON,D1718)</f>
        <v>51869</v>
      </c>
      <c r="F1718" s="155">
        <f>IFERROR(_xll.qlIndexFixing(IndexON,D1718,TRUE,_xll.ohTrigger(RecalcTrigger,TriggerON)),NA())</f>
        <v>1.3413788855212161E-2</v>
      </c>
      <c r="H1718" s="42">
        <f>_xll.qlCalendarAdvance(Calendar,$H1717,B1718,"f",FALSE)</f>
        <v>51869</v>
      </c>
      <c r="I1718" s="139">
        <f>_xll.qlInterestRateIndexValueDate(Index1M,$H1718)</f>
        <v>51873</v>
      </c>
      <c r="J1718" s="144">
        <f>IFERROR(_xll.qlIndexFixing(Index1M,$H1718,TRUE,_xll.ohTrigger(RecalcTrigger,Trigger1M)),NA())</f>
        <v>1.3381056224215943E-2</v>
      </c>
      <c r="K1718" s="44">
        <f>IFERROR(_xll.qlIndexFixing(Index3M,H1718,TRUE,_xll.ohTrigger(RecalcTrigger,Trigger3M)),NA())</f>
        <v>1.3623786081133247E-2</v>
      </c>
      <c r="L1718" s="44">
        <f>IFERROR(_xll.qlIndexFixing(Index6M,$H1718,TRUE,_xll.ohTrigger(RecalcTrigger,Trigger6M)),NA())</f>
        <v>1.3666423240478171E-2</v>
      </c>
      <c r="M1718" s="145">
        <f>IFERROR(_xll.qlIndexFixing(Index1Y,$H1718,TRUE,_xll.ohTrigger(RecalcTrigger,Trigger1Y)),NA())</f>
        <v>1.3863098518500431E-2</v>
      </c>
      <c r="N1718" s="144">
        <f>IFERROR(_xll.qlIndexFixing(ONIndex1M,I1718,TRUE,_xll.ohTrigger(RecalcTrigger,Trigger1M)),NA())</f>
        <v>1.3377722478500331E-2</v>
      </c>
      <c r="O1718" s="44">
        <f>IFERROR(_xll.qlIndexFixing(ONIndex3M,I1718,TRUE,_xll.ohTrigger(RecalcTrigger,Trigger3M)),NA())</f>
        <v>1.3615779785647319E-2</v>
      </c>
      <c r="P1718" s="44">
        <f>IFERROR(_xll.qlIndexFixing(ONIndex6M,I1718,TRUE,_xll.ohTrigger(RecalcTrigger,Trigger6M)),NA())</f>
        <v>1.364591512435176E-2</v>
      </c>
      <c r="Q1718" s="145">
        <f>IFERROR(_xll.qlIndexFixing(ONIndex1Y,I1718,TRUE,_xll.ohTrigger(RecalcTrigger,Trigger1Y)),NA())</f>
        <v>1.3832592309581671E-2</v>
      </c>
    </row>
    <row r="1719" spans="2:17" x14ac:dyDescent="0.2">
      <c r="B1719" s="39" t="s">
        <v>42</v>
      </c>
      <c r="D1719" s="42">
        <f>_xll.qlCalendarAdvance(Calendar,$D1718,B1719,"f",FALSE)</f>
        <v>51876</v>
      </c>
      <c r="E1719" s="139">
        <f>_xll.qlInterestRateIndexValueDate(IndexON,D1719)</f>
        <v>51876</v>
      </c>
      <c r="F1719" s="155">
        <f>IFERROR(_xll.qlIndexFixing(IndexON,D1719,TRUE,_xll.ohTrigger(RecalcTrigger,TriggerON)),NA())</f>
        <v>1.3410996193856661E-2</v>
      </c>
      <c r="H1719" s="42">
        <f>_xll.qlCalendarAdvance(Calendar,$H1718,B1719,"f",FALSE)</f>
        <v>51876</v>
      </c>
      <c r="I1719" s="139">
        <f>_xll.qlInterestRateIndexValueDate(Index1M,$H1719)</f>
        <v>51880</v>
      </c>
      <c r="J1719" s="144">
        <f>IFERROR(_xll.qlIndexFixing(Index1M,$H1719,TRUE,_xll.ohTrigger(RecalcTrigger,Trigger1M)),NA())</f>
        <v>1.337883671310169E-2</v>
      </c>
      <c r="K1719" s="44">
        <f>IFERROR(_xll.qlIndexFixing(Index3M,H1719,TRUE,_xll.ohTrigger(RecalcTrigger,Trigger3M)),NA())</f>
        <v>1.362123875491239E-2</v>
      </c>
      <c r="L1719" s="44">
        <f>IFERROR(_xll.qlIndexFixing(Index6M,$H1719,TRUE,_xll.ohTrigger(RecalcTrigger,Trigger6M)),NA())</f>
        <v>1.3664328984603154E-2</v>
      </c>
      <c r="M1719" s="145">
        <f>IFERROR(_xll.qlIndexFixing(Index1Y,$H1719,TRUE,_xll.ohTrigger(RecalcTrigger,Trigger1Y)),NA())</f>
        <v>1.3860543582532435E-2</v>
      </c>
      <c r="N1719" s="144">
        <f>IFERROR(_xll.qlIndexFixing(ONIndex1M,I1719,TRUE,_xll.ohTrigger(RecalcTrigger,Trigger1M)),NA())</f>
        <v>1.337550163818868E-2</v>
      </c>
      <c r="O1719" s="44">
        <f>IFERROR(_xll.qlIndexFixing(ONIndex3M,I1719,TRUE,_xll.ohTrigger(RecalcTrigger,Trigger3M)),NA())</f>
        <v>1.3613303180726177E-2</v>
      </c>
      <c r="P1719" s="44">
        <f>IFERROR(_xll.qlIndexFixing(ONIndex6M,I1719,TRUE,_xll.ohTrigger(RecalcTrigger,Trigger6M)),NA())</f>
        <v>1.3643874434734471E-2</v>
      </c>
      <c r="Q1719" s="145">
        <f>IFERROR(_xll.qlIndexFixing(ONIndex1Y,I1719,TRUE,_xll.ohTrigger(RecalcTrigger,Trigger1Y)),NA())</f>
        <v>1.3829972235024357E-2</v>
      </c>
    </row>
    <row r="1720" spans="2:17" x14ac:dyDescent="0.2">
      <c r="B1720" s="39" t="s">
        <v>42</v>
      </c>
      <c r="D1720" s="42">
        <f>_xll.qlCalendarAdvance(Calendar,$D1719,B1720,"f",FALSE)</f>
        <v>51883</v>
      </c>
      <c r="E1720" s="139">
        <f>_xll.qlInterestRateIndexValueDate(IndexON,D1720)</f>
        <v>51883</v>
      </c>
      <c r="F1720" s="155">
        <f>IFERROR(_xll.qlIndexFixing(IndexON,D1720,TRUE,_xll.ohTrigger(RecalcTrigger,TriggerON)),NA())</f>
        <v>1.3408208780596453E-2</v>
      </c>
      <c r="H1720" s="42">
        <f>_xll.qlCalendarAdvance(Calendar,$H1719,B1720,"f",FALSE)</f>
        <v>51883</v>
      </c>
      <c r="I1720" s="139">
        <f>_xll.qlInterestRateIndexValueDate(Index1M,$H1720)</f>
        <v>51887</v>
      </c>
      <c r="J1720" s="144">
        <f>IFERROR(_xll.qlIndexFixing(Index1M,$H1720,TRUE,_xll.ohTrigger(RecalcTrigger,Trigger1M)),NA())</f>
        <v>1.3376619292359183E-2</v>
      </c>
      <c r="K1720" s="44">
        <f>IFERROR(_xll.qlIndexFixing(Index3M,H1720,TRUE,_xll.ohTrigger(RecalcTrigger,Trigger3M)),NA())</f>
        <v>1.3618776494852547E-2</v>
      </c>
      <c r="L1720" s="44">
        <f>IFERROR(_xll.qlIndexFixing(Index6M,$H1720,TRUE,_xll.ohTrigger(RecalcTrigger,Trigger6M)),NA())</f>
        <v>1.3662231643651634E-2</v>
      </c>
      <c r="M1720" s="145">
        <f>IFERROR(_xll.qlIndexFixing(Index1Y,$H1720,TRUE,_xll.ohTrigger(RecalcTrigger,Trigger1Y)),NA())</f>
        <v>1.385799292271056E-2</v>
      </c>
      <c r="N1720" s="144">
        <f>IFERROR(_xll.qlIndexFixing(ONIndex1M,I1720,TRUE,_xll.ohTrigger(RecalcTrigger,Trigger1M)),NA())</f>
        <v>1.3373282808828435E-2</v>
      </c>
      <c r="O1720" s="44">
        <f>IFERROR(_xll.qlIndexFixing(ONIndex3M,I1720,TRUE,_xll.ohTrigger(RecalcTrigger,Trigger3M)),NA())</f>
        <v>1.3610829606740538E-2</v>
      </c>
      <c r="P1720" s="44">
        <f>IFERROR(_xll.qlIndexFixing(ONIndex6M,I1720,TRUE,_xll.ohTrigger(RecalcTrigger,Trigger6M)),NA())</f>
        <v>1.3641830502431063E-2</v>
      </c>
      <c r="Q1720" s="145">
        <f>IFERROR(_xll.qlIndexFixing(ONIndex1Y,I1720,TRUE,_xll.ohTrigger(RecalcTrigger,Trigger1Y)),NA())</f>
        <v>1.3827355497317839E-2</v>
      </c>
    </row>
    <row r="1721" spans="2:17" x14ac:dyDescent="0.2">
      <c r="B1721" s="39" t="s">
        <v>42</v>
      </c>
      <c r="D1721" s="42">
        <f>_xll.qlCalendarAdvance(Calendar,$D1720,B1721,"f",FALSE)</f>
        <v>51890</v>
      </c>
      <c r="E1721" s="139">
        <f>_xll.qlInterestRateIndexValueDate(IndexON,D1721)</f>
        <v>51890</v>
      </c>
      <c r="F1721" s="155">
        <f>IFERROR(_xll.qlIndexFixing(IndexON,D1721,TRUE,_xll.ohTrigger(RecalcTrigger,TriggerON)),NA())</f>
        <v>1.3405426669867992E-2</v>
      </c>
      <c r="H1721" s="42">
        <f>_xll.qlCalendarAdvance(Calendar,$H1720,B1721,"f",FALSE)</f>
        <v>51890</v>
      </c>
      <c r="I1721" s="139">
        <f>_xll.qlInterestRateIndexValueDate(Index1M,$H1721)</f>
        <v>51894</v>
      </c>
      <c r="J1721" s="144">
        <f>IFERROR(_xll.qlIndexFixing(Index1M,$H1721,TRUE,_xll.ohTrigger(RecalcTrigger,Trigger1M)),NA())</f>
        <v>1.3374404003343729E-2</v>
      </c>
      <c r="K1721" s="44">
        <f>IFERROR(_xll.qlIndexFixing(Index3M,H1721,TRUE,_xll.ohTrigger(RecalcTrigger,Trigger3M)),NA())</f>
        <v>1.3616317571430336E-2</v>
      </c>
      <c r="L1721" s="44">
        <f>IFERROR(_xll.qlIndexFixing(Index6M,$H1721,TRUE,_xll.ohTrigger(RecalcTrigger,Trigger6M)),NA())</f>
        <v>1.3660131231766992E-2</v>
      </c>
      <c r="M1721" s="145">
        <f>IFERROR(_xll.qlIndexFixing(Index1Y,$H1721,TRUE,_xll.ohTrigger(RecalcTrigger,Trigger1Y)),NA())</f>
        <v>1.3855446573454836E-2</v>
      </c>
      <c r="N1721" s="144">
        <f>IFERROR(_xll.qlIndexFixing(ONIndex1M,I1721,TRUE,_xll.ohTrigger(RecalcTrigger,Trigger1M)),NA())</f>
        <v>1.3371066031666601E-2</v>
      </c>
      <c r="O1721" s="44">
        <f>IFERROR(_xll.qlIndexFixing(ONIndex3M,I1721,TRUE,_xll.ohTrigger(RecalcTrigger,Trigger3M)),NA())</f>
        <v>1.360835910485747E-2</v>
      </c>
      <c r="P1721" s="44">
        <f>IFERROR(_xll.qlIndexFixing(ONIndex6M,I1721,TRUE,_xll.ohTrigger(RecalcTrigger,Trigger6M)),NA())</f>
        <v>1.3639783341430345E-2</v>
      </c>
      <c r="Q1721" s="145">
        <f>IFERROR(_xll.qlIndexFixing(ONIndex1Y,I1721,TRUE,_xll.ohTrigger(RecalcTrigger,Trigger1Y)),NA())</f>
        <v>1.3824742130514878E-2</v>
      </c>
    </row>
    <row r="1722" spans="2:17" x14ac:dyDescent="0.2">
      <c r="B1722" s="39" t="s">
        <v>42</v>
      </c>
      <c r="D1722" s="42">
        <f>_xll.qlCalendarAdvance(Calendar,$D1721,B1722,"f",FALSE)</f>
        <v>51897</v>
      </c>
      <c r="E1722" s="139">
        <f>_xll.qlInterestRateIndexValueDate(IndexON,D1722)</f>
        <v>51897</v>
      </c>
      <c r="F1722" s="155">
        <f>IFERROR(_xll.qlIndexFixing(IndexON,D1722,TRUE,_xll.ohTrigger(RecalcTrigger,TriggerON)),NA())</f>
        <v>1.3402649915947862E-2</v>
      </c>
      <c r="H1722" s="42">
        <f>_xll.qlCalendarAdvance(Calendar,$H1721,B1722,"f",FALSE)</f>
        <v>51897</v>
      </c>
      <c r="I1722" s="139">
        <f>_xll.qlInterestRateIndexValueDate(Index1M,$H1722)</f>
        <v>51901</v>
      </c>
      <c r="J1722" s="144">
        <f>IFERROR(_xll.qlIndexFixing(Index1M,$H1722,TRUE,_xll.ohTrigger(RecalcTrigger,Trigger1M)),NA())</f>
        <v>1.3371919805800849E-2</v>
      </c>
      <c r="K1722" s="44">
        <f>IFERROR(_xll.qlIndexFixing(Index3M,H1722,TRUE,_xll.ohTrigger(RecalcTrigger,Trigger3M)),NA())</f>
        <v>1.361386202622672E-2</v>
      </c>
      <c r="L1722" s="44">
        <f>IFERROR(_xll.qlIndexFixing(Index6M,$H1722,TRUE,_xll.ohTrigger(RecalcTrigger,Trigger6M)),NA())</f>
        <v>1.365802776309173E-2</v>
      </c>
      <c r="M1722" s="145">
        <f>IFERROR(_xll.qlIndexFixing(Index1Y,$H1722,TRUE,_xll.ohTrigger(RecalcTrigger,Trigger1Y)),NA())</f>
        <v>1.3852904569186168E-2</v>
      </c>
      <c r="N1722" s="144">
        <f>IFERROR(_xll.qlIndexFixing(ONIndex1M,I1722,TRUE,_xll.ohTrigger(RecalcTrigger,Trigger1M)),NA())</f>
        <v>1.3368851347950184E-2</v>
      </c>
      <c r="O1722" s="44">
        <f>IFERROR(_xll.qlIndexFixing(ONIndex3M,I1722,TRUE,_xll.ohTrigger(RecalcTrigger,Trigger3M)),NA())</f>
        <v>1.360589171696347E-2</v>
      </c>
      <c r="P1722" s="44">
        <f>IFERROR(_xll.qlIndexFixing(ONIndex6M,I1722,TRUE,_xll.ohTrigger(RecalcTrigger,Trigger6M)),NA())</f>
        <v>1.3637732965641192E-2</v>
      </c>
      <c r="Q1722" s="145">
        <f>IFERROR(_xll.qlIndexFixing(ONIndex1Y,I1722,TRUE,_xll.ohTrigger(RecalcTrigger,Trigger1Y)),NA())</f>
        <v>1.3822132168748169E-2</v>
      </c>
    </row>
    <row r="1723" spans="2:17" x14ac:dyDescent="0.2">
      <c r="B1723" s="39" t="s">
        <v>42</v>
      </c>
      <c r="D1723" s="42">
        <f>_xll.qlCalendarAdvance(Calendar,$D1722,B1723,"f",FALSE)</f>
        <v>51904</v>
      </c>
      <c r="E1723" s="139">
        <f>_xll.qlInterestRateIndexValueDate(IndexON,D1723)</f>
        <v>51904</v>
      </c>
      <c r="F1723" s="155">
        <f>IFERROR(_xll.qlIndexFixing(IndexON,D1723,TRUE,_xll.ohTrigger(RecalcTrigger,TriggerON)),NA())</f>
        <v>1.3399878573219226E-2</v>
      </c>
      <c r="H1723" s="42">
        <f>_xll.qlCalendarAdvance(Calendar,$H1722,B1723,"f",FALSE)</f>
        <v>51904</v>
      </c>
      <c r="I1723" s="139">
        <f>_xll.qlInterestRateIndexValueDate(Index1M,$H1723)</f>
        <v>51908</v>
      </c>
      <c r="J1723" s="144">
        <f>IFERROR(_xll.qlIndexFixing(Index1M,$H1723,TRUE,_xll.ohTrigger(RecalcTrigger,Trigger1M)),NA())</f>
        <v>1.3369708666349314E-2</v>
      </c>
      <c r="K1723" s="44">
        <f>IFERROR(_xll.qlIndexFixing(Index3M,H1723,TRUE,_xll.ohTrigger(RecalcTrigger,Trigger3M)),NA())</f>
        <v>1.3611409900823546E-2</v>
      </c>
      <c r="L1723" s="44">
        <f>IFERROR(_xll.qlIndexFixing(Index6M,$H1723,TRUE,_xll.ohTrigger(RecalcTrigger,Trigger6M)),NA())</f>
        <v>1.3655921251770111E-2</v>
      </c>
      <c r="M1723" s="145">
        <f>IFERROR(_xll.qlIndexFixing(Index1Y,$H1723,TRUE,_xll.ohTrigger(RecalcTrigger,Trigger1Y)),NA())</f>
        <v>1.3850366944323926E-2</v>
      </c>
      <c r="N1723" s="144">
        <f>IFERROR(_xll.qlIndexFixing(ONIndex1M,I1723,TRUE,_xll.ohTrigger(RecalcTrigger,Trigger1M)),NA())</f>
        <v>1.3366638799086061E-2</v>
      </c>
      <c r="O1723" s="44">
        <f>IFERROR(_xll.qlIndexFixing(ONIndex3M,I1723,TRUE,_xll.ohTrigger(RecalcTrigger,Trigger3M)),NA())</f>
        <v>1.3603427484225605E-2</v>
      </c>
      <c r="P1723" s="44">
        <f>IFERROR(_xll.qlIndexFixing(ONIndex6M,I1723,TRUE,_xll.ohTrigger(RecalcTrigger,Trigger6M)),NA())</f>
        <v>1.3635679389212285E-2</v>
      </c>
      <c r="Q1723" s="145">
        <f>IFERROR(_xll.qlIndexFixing(ONIndex1Y,I1723,TRUE,_xll.ohTrigger(RecalcTrigger,Trigger1Y)),NA())</f>
        <v>1.381952564575073E-2</v>
      </c>
    </row>
    <row r="1724" spans="2:17" x14ac:dyDescent="0.2">
      <c r="B1724" s="39" t="s">
        <v>42</v>
      </c>
      <c r="D1724" s="42">
        <f>_xll.qlCalendarAdvance(Calendar,$D1723,B1724,"f",FALSE)</f>
        <v>51911</v>
      </c>
      <c r="E1724" s="139">
        <f>_xll.qlInterestRateIndexValueDate(IndexON,D1724)</f>
        <v>51911</v>
      </c>
      <c r="F1724" s="155">
        <f>IFERROR(_xll.qlIndexFixing(IndexON,D1724,TRUE,_xll.ohTrigger(RecalcTrigger,TriggerON)),NA())</f>
        <v>1.3397112696011959E-2</v>
      </c>
      <c r="H1724" s="42">
        <f>_xll.qlCalendarAdvance(Calendar,$H1723,B1724,"f",FALSE)</f>
        <v>51911</v>
      </c>
      <c r="I1724" s="139">
        <f>_xll.qlInterestRateIndexValueDate(Index1M,$H1724)</f>
        <v>51915</v>
      </c>
      <c r="J1724" s="144">
        <f>IFERROR(_xll.qlIndexFixing(Index1M,$H1724,TRUE,_xll.ohTrigger(RecalcTrigger,Trigger1M)),NA())</f>
        <v>1.3367499773554923E-2</v>
      </c>
      <c r="K1724" s="44">
        <f>IFERROR(_xll.qlIndexFixing(Index3M,H1724,TRUE,_xll.ohTrigger(RecalcTrigger,Trigger3M)),NA())</f>
        <v>1.3608961236800887E-2</v>
      </c>
      <c r="L1724" s="44">
        <f>IFERROR(_xll.qlIndexFixing(Index6M,$H1724,TRUE,_xll.ohTrigger(RecalcTrigger,Trigger6M)),NA())</f>
        <v>1.3653811711944195E-2</v>
      </c>
      <c r="M1724" s="145">
        <f>IFERROR(_xll.qlIndexFixing(Index1Y,$H1724,TRUE,_xll.ohTrigger(RecalcTrigger,Trigger1Y)),NA())</f>
        <v>1.3847833733288357E-2</v>
      </c>
      <c r="N1724" s="144">
        <f>IFERROR(_xll.qlIndexFixing(ONIndex1M,I1724,TRUE,_xll.ohTrigger(RecalcTrigger,Trigger1M)),NA())</f>
        <v>1.3364428426481112E-2</v>
      </c>
      <c r="O1724" s="44">
        <f>IFERROR(_xll.qlIndexFixing(ONIndex3M,I1724,TRUE,_xll.ohTrigger(RecalcTrigger,Trigger3M)),NA())</f>
        <v>1.3600966447970819E-2</v>
      </c>
      <c r="P1724" s="44">
        <f>IFERROR(_xll.qlIndexFixing(ONIndex6M,I1724,TRUE,_xll.ohTrigger(RecalcTrigger,Trigger6M)),NA())</f>
        <v>1.3633622626212372E-2</v>
      </c>
      <c r="Q1724" s="145">
        <f>IFERROR(_xll.qlIndexFixing(ONIndex1Y,I1724,TRUE,_xll.ohTrigger(RecalcTrigger,Trigger1Y)),NA())</f>
        <v>1.3816922595575321E-2</v>
      </c>
    </row>
    <row r="1725" spans="2:17" x14ac:dyDescent="0.2">
      <c r="B1725" s="39" t="s">
        <v>42</v>
      </c>
      <c r="D1725" s="42">
        <f>_xll.qlCalendarAdvance(Calendar,$D1724,B1725,"f",FALSE)</f>
        <v>51918</v>
      </c>
      <c r="E1725" s="139">
        <f>_xll.qlInterestRateIndexValueDate(IndexON,D1725)</f>
        <v>51918</v>
      </c>
      <c r="F1725" s="155">
        <f>IFERROR(_xll.qlIndexFixing(IndexON,D1725,TRUE,_xll.ohTrigger(RecalcTrigger,TriggerON)),NA())</f>
        <v>1.3394352338709226E-2</v>
      </c>
      <c r="H1725" s="42">
        <f>_xll.qlCalendarAdvance(Calendar,$H1724,B1725,"f",FALSE)</f>
        <v>51918</v>
      </c>
      <c r="I1725" s="139">
        <f>_xll.qlInterestRateIndexValueDate(Index1M,$H1725)</f>
        <v>51922</v>
      </c>
      <c r="J1725" s="144">
        <f>IFERROR(_xll.qlIndexFixing(Index1M,$H1725,TRUE,_xll.ohTrigger(RecalcTrigger,Trigger1M)),NA())</f>
        <v>1.336529316876746E-2</v>
      </c>
      <c r="K1725" s="44">
        <f>IFERROR(_xll.qlIndexFixing(Index3M,H1725,TRUE,_xll.ohTrigger(RecalcTrigger,Trigger3M)),NA())</f>
        <v>1.3606516075740593E-2</v>
      </c>
      <c r="L1725" s="44">
        <f>IFERROR(_xll.qlIndexFixing(Index6M,$H1725,TRUE,_xll.ohTrigger(RecalcTrigger,Trigger6M)),NA())</f>
        <v>1.365169915775692E-2</v>
      </c>
      <c r="M1725" s="145">
        <f>IFERROR(_xll.qlIndexFixing(Index1Y,$H1725,TRUE,_xll.ohTrigger(RecalcTrigger,Trigger1Y)),NA())</f>
        <v>1.3845304970498835E-2</v>
      </c>
      <c r="N1725" s="144">
        <f>IFERROR(_xll.qlIndexFixing(ONIndex1M,I1725,TRUE,_xll.ohTrigger(RecalcTrigger,Trigger1M)),NA())</f>
        <v>1.3362220271382341E-2</v>
      </c>
      <c r="O1725" s="44">
        <f>IFERROR(_xll.qlIndexFixing(ONIndex3M,I1725,TRUE,_xll.ohTrigger(RecalcTrigger,Trigger3M)),NA())</f>
        <v>1.3598508650085606E-2</v>
      </c>
      <c r="P1725" s="44">
        <f>IFERROR(_xll.qlIndexFixing(ONIndex6M,I1725,TRUE,_xll.ohTrigger(RecalcTrigger,Trigger6M)),NA())</f>
        <v>1.3631562690550325E-2</v>
      </c>
      <c r="Q1725" s="145">
        <f>IFERROR(_xll.qlIndexFixing(ONIndex1Y,I1725,TRUE,_xll.ohTrigger(RecalcTrigger,Trigger1Y)),NA())</f>
        <v>1.3814323052354638E-2</v>
      </c>
    </row>
    <row r="1726" spans="2:17" x14ac:dyDescent="0.2">
      <c r="B1726" s="39" t="s">
        <v>42</v>
      </c>
      <c r="D1726" s="42">
        <f>_xll.qlCalendarAdvance(Calendar,$D1725,B1726,"f",FALSE)</f>
        <v>51925</v>
      </c>
      <c r="E1726" s="139">
        <f>_xll.qlInterestRateIndexValueDate(IndexON,D1726)</f>
        <v>51925</v>
      </c>
      <c r="F1726" s="155">
        <f>IFERROR(_xll.qlIndexFixing(IndexON,D1726,TRUE,_xll.ohTrigger(RecalcTrigger,TriggerON)),NA())</f>
        <v>1.3391597555640899E-2</v>
      </c>
      <c r="H1726" s="42">
        <f>_xll.qlCalendarAdvance(Calendar,$H1725,B1726,"f",FALSE)</f>
        <v>51925</v>
      </c>
      <c r="I1726" s="139">
        <f>_xll.qlInterestRateIndexValueDate(Index1M,$H1726)</f>
        <v>51929</v>
      </c>
      <c r="J1726" s="144">
        <f>IFERROR(_xll.qlIndexFixing(Index1M,$H1726,TRUE,_xll.ohTrigger(RecalcTrigger,Trigger1M)),NA())</f>
        <v>1.3363723920094168E-2</v>
      </c>
      <c r="K1726" s="44">
        <f>IFERROR(_xll.qlIndexFixing(Index3M,H1726,TRUE,_xll.ohTrigger(RecalcTrigger,Trigger3M)),NA())</f>
        <v>1.36042405505729E-2</v>
      </c>
      <c r="L1726" s="44">
        <f>IFERROR(_xll.qlIndexFixing(Index6M,$H1726,TRUE,_xll.ohTrigger(RecalcTrigger,Trigger6M)),NA())</f>
        <v>1.3649901605780203E-2</v>
      </c>
      <c r="M1726" s="145">
        <f>IFERROR(_xll.qlIndexFixing(Index1Y,$H1726,TRUE,_xll.ohTrigger(RecalcTrigger,Trigger1Y)),NA())</f>
        <v>1.3842780690374729E-2</v>
      </c>
      <c r="N1726" s="144">
        <f>IFERROR(_xll.qlIndexFixing(ONIndex1M,I1726,TRUE,_xll.ohTrigger(RecalcTrigger,Trigger1M)),NA())</f>
        <v>1.3360014374876883E-2</v>
      </c>
      <c r="O1726" s="44">
        <f>IFERROR(_xll.qlIndexFixing(ONIndex3M,I1726,TRUE,_xll.ohTrigger(RecalcTrigger,Trigger3M)),NA())</f>
        <v>1.3596054131577162E-2</v>
      </c>
      <c r="P1726" s="44">
        <f>IFERROR(_xll.qlIndexFixing(ONIndex6M,I1726,TRUE,_xll.ohTrigger(RecalcTrigger,Trigger6M)),NA())</f>
        <v>1.3629499596294892E-2</v>
      </c>
      <c r="Q1726" s="145">
        <f>IFERROR(_xll.qlIndexFixing(ONIndex1Y,I1726,TRUE,_xll.ohTrigger(RecalcTrigger,Trigger1Y)),NA())</f>
        <v>1.3811727049821698E-2</v>
      </c>
    </row>
    <row r="1727" spans="2:17" x14ac:dyDescent="0.2">
      <c r="B1727" s="39" t="s">
        <v>42</v>
      </c>
      <c r="D1727" s="42">
        <f>_xll.qlCalendarAdvance(Calendar,$D1726,B1727,"f",FALSE)</f>
        <v>51932</v>
      </c>
      <c r="E1727" s="139">
        <f>_xll.qlInterestRateIndexValueDate(IndexON,D1727)</f>
        <v>51932</v>
      </c>
      <c r="F1727" s="155">
        <f>IFERROR(_xll.qlIndexFixing(IndexON,D1727,TRUE,_xll.ohTrigger(RecalcTrigger,TriggerON)),NA())</f>
        <v>1.3388848401136855E-2</v>
      </c>
      <c r="H1727" s="42">
        <f>_xll.qlCalendarAdvance(Calendar,$H1726,B1727,"f",FALSE)</f>
        <v>51932</v>
      </c>
      <c r="I1727" s="139">
        <f>_xll.qlInterestRateIndexValueDate(Index1M,$H1727)</f>
        <v>51936</v>
      </c>
      <c r="J1727" s="144">
        <f>IFERROR(_xll.qlIndexFixing(Index1M,$H1727,TRUE,_xll.ohTrigger(RecalcTrigger,Trigger1M)),NA())</f>
        <v>1.336115935172312E-2</v>
      </c>
      <c r="K1727" s="44">
        <f>IFERROR(_xll.qlIndexFixing(Index3M,H1727,TRUE,_xll.ohTrigger(RecalcTrigger,Trigger3M)),NA())</f>
        <v>1.3601802864853532E-2</v>
      </c>
      <c r="L1727" s="44">
        <f>IFERROR(_xll.qlIndexFixing(Index6M,$H1727,TRUE,_xll.ohTrigger(RecalcTrigger,Trigger6M)),NA())</f>
        <v>1.3647782200217848E-2</v>
      </c>
      <c r="M1727" s="145">
        <f>IFERROR(_xll.qlIndexFixing(Index1Y,$H1727,TRUE,_xll.ohTrigger(RecalcTrigger,Trigger1Y)),NA())</f>
        <v>1.3840260927334317E-2</v>
      </c>
      <c r="N1727" s="144">
        <f>IFERROR(_xll.qlIndexFixing(ONIndex1M,I1727,TRUE,_xll.ohTrigger(RecalcTrigger,Trigger1M)),NA())</f>
        <v>1.3357810778691359E-2</v>
      </c>
      <c r="O1727" s="44">
        <f>IFERROR(_xll.qlIndexFixing(ONIndex3M,I1727,TRUE,_xll.ohTrigger(RecalcTrigger,Trigger3M)),NA())</f>
        <v>1.3593602934012239E-2</v>
      </c>
      <c r="P1727" s="44">
        <f>IFERROR(_xll.qlIndexFixing(ONIndex6M,I1727,TRUE,_xll.ohTrigger(RecalcTrigger,Trigger6M)),NA())</f>
        <v>1.362743335767469E-2</v>
      </c>
      <c r="Q1727" s="145">
        <f>IFERROR(_xll.qlIndexFixing(ONIndex1Y,I1727,TRUE,_xll.ohTrigger(RecalcTrigger,Trigger1Y)),NA())</f>
        <v>1.3809134622109198E-2</v>
      </c>
    </row>
    <row r="1728" spans="2:17" x14ac:dyDescent="0.2">
      <c r="B1728" s="39" t="s">
        <v>42</v>
      </c>
      <c r="D1728" s="42">
        <f>_xll.qlCalendarAdvance(Calendar,$D1727,B1728,"f",FALSE)</f>
        <v>51939</v>
      </c>
      <c r="E1728" s="139">
        <f>_xll.qlInterestRateIndexValueDate(IndexON,D1728)</f>
        <v>51939</v>
      </c>
      <c r="F1728" s="155">
        <f>IFERROR(_xll.qlIndexFixing(IndexON,D1728,TRUE,_xll.ohTrigger(RecalcTrigger,TriggerON)),NA())</f>
        <v>1.3386104929606901E-2</v>
      </c>
      <c r="H1728" s="42">
        <f>_xll.qlCalendarAdvance(Calendar,$H1727,B1728,"f",FALSE)</f>
        <v>51939</v>
      </c>
      <c r="I1728" s="139">
        <f>_xll.qlInterestRateIndexValueDate(Index1M,$H1728)</f>
        <v>51943</v>
      </c>
      <c r="J1728" s="144">
        <f>IFERROR(_xll.qlIndexFixing(Index1M,$H1728,TRUE,_xll.ohTrigger(RecalcTrigger,Trigger1M)),NA())</f>
        <v>1.3358960142895171E-2</v>
      </c>
      <c r="K1728" s="44">
        <f>IFERROR(_xll.qlIndexFixing(Index3M,H1728,TRUE,_xll.ohTrigger(RecalcTrigger,Trigger3M)),NA())</f>
        <v>1.359936881308817E-2</v>
      </c>
      <c r="L1728" s="44">
        <f>IFERROR(_xll.qlIndexFixing(Index6M,$H1728,TRUE,_xll.ohTrigger(RecalcTrigger,Trigger6M)),NA())</f>
        <v>1.3645659825454955E-2</v>
      </c>
      <c r="M1728" s="145">
        <f>IFERROR(_xll.qlIndexFixing(Index1Y,$H1728,TRUE,_xll.ohTrigger(RecalcTrigger,Trigger1Y)),NA())</f>
        <v>1.383774571579675E-2</v>
      </c>
      <c r="N1728" s="144">
        <f>IFERROR(_xll.qlIndexFixing(ONIndex1M,I1728,TRUE,_xll.ohTrigger(RecalcTrigger,Trigger1M)),NA())</f>
        <v>1.3355609523832968E-2</v>
      </c>
      <c r="O1728" s="44">
        <f>IFERROR(_xll.qlIndexFixing(ONIndex3M,I1728,TRUE,_xll.ohTrigger(RecalcTrigger,Trigger3M)),NA())</f>
        <v>1.3591155098957586E-2</v>
      </c>
      <c r="P1728" s="44">
        <f>IFERROR(_xll.qlIndexFixing(ONIndex6M,I1728,TRUE,_xll.ohTrigger(RecalcTrigger,Trigger6M)),NA())</f>
        <v>1.3625363988358785E-2</v>
      </c>
      <c r="Q1728" s="145">
        <f>IFERROR(_xll.qlIndexFixing(ONIndex1Y,I1728,TRUE,_xll.ohTrigger(RecalcTrigger,Trigger1Y)),NA())</f>
        <v>1.3806545803110026E-2</v>
      </c>
    </row>
    <row r="1729" spans="2:17" x14ac:dyDescent="0.2">
      <c r="B1729" s="39" t="s">
        <v>42</v>
      </c>
      <c r="D1729" s="42">
        <f>_xll.qlCalendarAdvance(Calendar,$D1728,B1729,"f",FALSE)</f>
        <v>51946</v>
      </c>
      <c r="E1729" s="139">
        <f>_xll.qlInterestRateIndexValueDate(IndexON,D1729)</f>
        <v>51946</v>
      </c>
      <c r="F1729" s="155">
        <f>IFERROR(_xll.qlIndexFixing(IndexON,D1729,TRUE,_xll.ohTrigger(RecalcTrigger,TriggerON)),NA())</f>
        <v>1.3383367195407558E-2</v>
      </c>
      <c r="H1729" s="42">
        <f>_xll.qlCalendarAdvance(Calendar,$H1728,B1729,"f",FALSE)</f>
        <v>51946</v>
      </c>
      <c r="I1729" s="139">
        <f>_xll.qlInterestRateIndexValueDate(Index1M,$H1729)</f>
        <v>51950</v>
      </c>
      <c r="J1729" s="144">
        <f>IFERROR(_xll.qlIndexFixing(Index1M,$H1729,TRUE,_xll.ohTrigger(RecalcTrigger,Trigger1M)),NA())</f>
        <v>1.3356763396680561E-2</v>
      </c>
      <c r="K1729" s="44">
        <f>IFERROR(_xll.qlIndexFixing(Index3M,H1729,TRUE,_xll.ohTrigger(RecalcTrigger,Trigger3M)),NA())</f>
        <v>1.359693843685747E-2</v>
      </c>
      <c r="L1729" s="44">
        <f>IFERROR(_xll.qlIndexFixing(Index6M,$H1729,TRUE,_xll.ohTrigger(RecalcTrigger,Trigger6M)),NA())</f>
        <v>1.3643534495634994E-2</v>
      </c>
      <c r="M1729" s="145">
        <f>IFERROR(_xll.qlIndexFixing(Index1Y,$H1729,TRUE,_xll.ohTrigger(RecalcTrigger,Trigger1Y)),NA())</f>
        <v>1.3835235090180087E-2</v>
      </c>
      <c r="N1729" s="144">
        <f>IFERROR(_xll.qlIndexFixing(ONIndex1M,I1729,TRUE,_xll.ohTrigger(RecalcTrigger,Trigger1M)),NA())</f>
        <v>1.3353410651788522E-2</v>
      </c>
      <c r="O1729" s="44">
        <f>IFERROR(_xll.qlIndexFixing(ONIndex3M,I1729,TRUE,_xll.ohTrigger(RecalcTrigger,Trigger3M)),NA())</f>
        <v>1.3588710667900017E-2</v>
      </c>
      <c r="P1729" s="44">
        <f>IFERROR(_xll.qlIndexFixing(ONIndex6M,I1729,TRUE,_xll.ohTrigger(RecalcTrigger,Trigger6M)),NA())</f>
        <v>1.3623291502735668E-2</v>
      </c>
      <c r="Q1729" s="145">
        <f>IFERROR(_xll.qlIndexFixing(ONIndex1Y,I1729,TRUE,_xll.ohTrigger(RecalcTrigger,Trigger1Y)),NA())</f>
        <v>1.3803960626876943E-2</v>
      </c>
    </row>
    <row r="1730" spans="2:17" x14ac:dyDescent="0.2">
      <c r="B1730" s="39" t="s">
        <v>42</v>
      </c>
      <c r="D1730" s="42">
        <f>_xll.qlCalendarAdvance(Calendar,$D1729,B1730,"f",FALSE)</f>
        <v>51953</v>
      </c>
      <c r="E1730" s="139">
        <f>_xll.qlInterestRateIndexValueDate(IndexON,D1730)</f>
        <v>51953</v>
      </c>
      <c r="F1730" s="155">
        <f>IFERROR(_xll.qlIndexFixing(IndexON,D1730,TRUE,_xll.ohTrigger(RecalcTrigger,TriggerON)),NA())</f>
        <v>1.3380635252842055E-2</v>
      </c>
      <c r="H1730" s="42">
        <f>_xll.qlCalendarAdvance(Calendar,$H1729,B1730,"f",FALSE)</f>
        <v>51953</v>
      </c>
      <c r="I1730" s="139">
        <f>_xll.qlInterestRateIndexValueDate(Index1M,$H1730)</f>
        <v>51957</v>
      </c>
      <c r="J1730" s="144">
        <f>IFERROR(_xll.qlIndexFixing(Index1M,$H1730,TRUE,_xll.ohTrigger(RecalcTrigger,Trigger1M)),NA())</f>
        <v>1.3354569154437173E-2</v>
      </c>
      <c r="K1730" s="44">
        <f>IFERROR(_xll.qlIndexFixing(Index3M,H1730,TRUE,_xll.ohTrigger(RecalcTrigger,Trigger3M)),NA())</f>
        <v>1.3594428014028857E-2</v>
      </c>
      <c r="L1730" s="44">
        <f>IFERROR(_xll.qlIndexFixing(Index6M,$H1730,TRUE,_xll.ohTrigger(RecalcTrigger,Trigger6M)),NA())</f>
        <v>1.3641301396426152E-2</v>
      </c>
      <c r="M1730" s="145">
        <f>IFERROR(_xll.qlIndexFixing(Index1Y,$H1730,TRUE,_xll.ohTrigger(RecalcTrigger,Trigger1Y)),NA())</f>
        <v>1.3832729084902165E-2</v>
      </c>
      <c r="N1730" s="144">
        <f>IFERROR(_xll.qlIndexFixing(ONIndex1M,I1730,TRUE,_xll.ohTrigger(RecalcTrigger,Trigger1M)),NA())</f>
        <v>1.3351577397520131E-2</v>
      </c>
      <c r="O1730" s="44">
        <f>IFERROR(_xll.qlIndexFixing(ONIndex3M,I1730,TRUE,_xll.ohTrigger(RecalcTrigger,Trigger3M)),NA())</f>
        <v>1.3586598382849147E-2</v>
      </c>
      <c r="P1730" s="44">
        <f>IFERROR(_xll.qlIndexFixing(ONIndex6M,I1730,TRUE,_xll.ohTrigger(RecalcTrigger,Trigger6M)),NA())</f>
        <v>1.3621652971872678E-2</v>
      </c>
      <c r="Q1730" s="145">
        <f>IFERROR(_xll.qlIndexFixing(ONIndex1Y,I1730,TRUE,_xll.ohTrigger(RecalcTrigger,Trigger1Y)),NA())</f>
        <v>1.380170045113438E-2</v>
      </c>
    </row>
    <row r="1731" spans="2:17" x14ac:dyDescent="0.2">
      <c r="B1731" s="39" t="s">
        <v>42</v>
      </c>
      <c r="D1731" s="42">
        <f>_xll.qlCalendarAdvance(Calendar,$D1730,B1731,"f",FALSE)</f>
        <v>51964</v>
      </c>
      <c r="E1731" s="139">
        <f>_xll.qlInterestRateIndexValueDate(IndexON,D1731)</f>
        <v>51964</v>
      </c>
      <c r="F1731" s="155">
        <f>IFERROR(_xll.qlIndexFixing(IndexON,D1731,TRUE,_xll.ohTrigger(RecalcTrigger,TriggerON)),NA())</f>
        <v>1.3376245574940882E-2</v>
      </c>
      <c r="H1731" s="42">
        <f>_xll.qlCalendarAdvance(Calendar,$H1730,B1731,"f",FALSE)</f>
        <v>51964</v>
      </c>
      <c r="I1731" s="139">
        <f>_xll.qlInterestRateIndexValueDate(Index1M,$H1731)</f>
        <v>51966</v>
      </c>
      <c r="J1731" s="144">
        <f>IFERROR(_xll.qlIndexFixing(Index1M,$H1731,TRUE,_xll.ohTrigger(RecalcTrigger,Trigger1M)),NA())</f>
        <v>1.3351842971345562E-2</v>
      </c>
      <c r="K1731" s="44">
        <f>IFERROR(_xll.qlIndexFixing(Index3M,H1731,TRUE,_xll.ohTrigger(RecalcTrigger,Trigger3M)),NA())</f>
        <v>1.3591313314133052E-2</v>
      </c>
      <c r="L1731" s="44">
        <f>IFERROR(_xll.qlIndexFixing(Index6M,$H1731,TRUE,_xll.ohTrigger(RecalcTrigger,Trigger6M)),NA())</f>
        <v>1.3638561115558796E-2</v>
      </c>
      <c r="M1731" s="145">
        <f>IFERROR(_xll.qlIndexFixing(Index1Y,$H1731,TRUE,_xll.ohTrigger(RecalcTrigger,Trigger1Y)),NA())</f>
        <v>1.3829513922575325E-2</v>
      </c>
      <c r="N1731" s="144">
        <f>IFERROR(_xll.qlIndexFixing(ONIndex1M,I1731,TRUE,_xll.ohTrigger(RecalcTrigger,Trigger1M)),NA())</f>
        <v>1.3347767639491082E-2</v>
      </c>
      <c r="O1731" s="44">
        <f>IFERROR(_xll.qlIndexFixing(ONIndex3M,I1731,TRUE,_xll.ohTrigger(RecalcTrigger,Trigger3M)),NA())</f>
        <v>1.3582440907908833E-2</v>
      </c>
      <c r="P1731" s="44">
        <f>IFERROR(_xll.qlIndexFixing(ONIndex6M,I1731,TRUE,_xll.ohTrigger(RecalcTrigger,Trigger6M)),NA())</f>
        <v>1.361794804194183E-2</v>
      </c>
      <c r="Q1731" s="145">
        <f>IFERROR(_xll.qlIndexFixing(ONIndex1Y,I1731,TRUE,_xll.ohTrigger(RecalcTrigger,Trigger1Y)),NA())</f>
        <v>1.3797329995473007E-2</v>
      </c>
    </row>
    <row r="1732" spans="2:17" x14ac:dyDescent="0.2">
      <c r="B1732" s="39" t="s">
        <v>42</v>
      </c>
      <c r="D1732" s="42">
        <f>_xll.qlCalendarAdvance(Calendar,$D1731,B1732,"f",FALSE)</f>
        <v>51971</v>
      </c>
      <c r="E1732" s="139">
        <f>_xll.qlInterestRateIndexValueDate(IndexON,D1732)</f>
        <v>51971</v>
      </c>
      <c r="F1732" s="155">
        <f>IFERROR(_xll.qlIndexFixing(IndexON,D1732,TRUE,_xll.ohTrigger(RecalcTrigger,TriggerON)),NA())</f>
        <v>1.3373528125635303E-2</v>
      </c>
      <c r="H1732" s="42">
        <f>_xll.qlCalendarAdvance(Calendar,$H1731,B1732,"f",FALSE)</f>
        <v>51971</v>
      </c>
      <c r="I1732" s="139">
        <f>_xll.qlInterestRateIndexValueDate(Index1M,$H1732)</f>
        <v>51973</v>
      </c>
      <c r="J1732" s="144">
        <f>IFERROR(_xll.qlIndexFixing(Index1M,$H1732,TRUE,_xll.ohTrigger(RecalcTrigger,Trigger1M)),NA())</f>
        <v>1.334965471608357E-2</v>
      </c>
      <c r="K1732" s="44">
        <f>IFERROR(_xll.qlIndexFixing(Index3M,H1732,TRUE,_xll.ohTrigger(RecalcTrigger,Trigger3M)),NA())</f>
        <v>1.3588895118429593E-2</v>
      </c>
      <c r="L1732" s="44">
        <f>IFERROR(_xll.qlIndexFixing(Index6M,$H1732,TRUE,_xll.ohTrigger(RecalcTrigger,Trigger6M)),NA())</f>
        <v>1.3636426459318172E-2</v>
      </c>
      <c r="M1732" s="145">
        <f>IFERROR(_xll.qlIndexFixing(Index1Y,$H1732,TRUE,_xll.ohTrigger(RecalcTrigger,Trigger1Y)),NA())</f>
        <v>1.3827018607314166E-2</v>
      </c>
      <c r="N1732" s="144">
        <f>IFERROR(_xll.qlIndexFixing(ONIndex1M,I1732,TRUE,_xll.ohTrigger(RecalcTrigger,Trigger1M)),NA())</f>
        <v>1.3345577614449766E-2</v>
      </c>
      <c r="O1732" s="44">
        <f>IFERROR(_xll.qlIndexFixing(ONIndex3M,I1732,TRUE,_xll.ohTrigger(RecalcTrigger,Trigger3M)),NA())</f>
        <v>1.358000897173639E-2</v>
      </c>
      <c r="P1732" s="44">
        <f>IFERROR(_xll.qlIndexFixing(ONIndex6M,I1732,TRUE,_xll.ohTrigger(RecalcTrigger,Trigger6M)),NA())</f>
        <v>1.3615864540730271E-2</v>
      </c>
      <c r="Q1732" s="145">
        <f>IFERROR(_xll.qlIndexFixing(ONIndex1Y,I1732,TRUE,_xll.ohTrigger(RecalcTrigger,Trigger1Y)),NA())</f>
        <v>1.3794758106371319E-2</v>
      </c>
    </row>
    <row r="1733" spans="2:17" x14ac:dyDescent="0.2">
      <c r="B1733" s="39" t="s">
        <v>42</v>
      </c>
      <c r="D1733" s="42">
        <f>_xll.qlCalendarAdvance(Calendar,$D1732,B1733,"f",FALSE)</f>
        <v>51978</v>
      </c>
      <c r="E1733" s="139">
        <f>_xll.qlInterestRateIndexValueDate(IndexON,D1733)</f>
        <v>51978</v>
      </c>
      <c r="F1733" s="155">
        <f>IFERROR(_xll.qlIndexFixing(IndexON,D1733,TRUE,_xll.ohTrigger(RecalcTrigger,TriggerON)),NA())</f>
        <v>1.3370816653788253E-2</v>
      </c>
      <c r="H1733" s="42">
        <f>_xll.qlCalendarAdvance(Calendar,$H1732,B1733,"f",FALSE)</f>
        <v>51978</v>
      </c>
      <c r="I1733" s="139">
        <f>_xll.qlInterestRateIndexValueDate(Index1M,$H1733)</f>
        <v>51980</v>
      </c>
      <c r="J1733" s="144">
        <f>IFERROR(_xll.qlIndexFixing(Index1M,$H1733,TRUE,_xll.ohTrigger(RecalcTrigger,Trigger1M)),NA())</f>
        <v>1.334746910375495E-2</v>
      </c>
      <c r="K1733" s="44">
        <f>IFERROR(_xll.qlIndexFixing(Index3M,H1733,TRUE,_xll.ohTrigger(RecalcTrigger,Trigger3M)),NA())</f>
        <v>1.3586480773345297E-2</v>
      </c>
      <c r="L1733" s="44">
        <f>IFERROR(_xll.qlIndexFixing(Index6M,$H1733,TRUE,_xll.ohTrigger(RecalcTrigger,Trigger6M)),NA())</f>
        <v>1.3634288907725832E-2</v>
      </c>
      <c r="M1733" s="145">
        <f>IFERROR(_xll.qlIndexFixing(Index1Y,$H1733,TRUE,_xll.ohTrigger(RecalcTrigger,Trigger1Y)),NA())</f>
        <v>1.3824528025477399E-2</v>
      </c>
      <c r="N1733" s="144">
        <f>IFERROR(_xll.qlIndexFixing(ONIndex1M,I1733,TRUE,_xll.ohTrigger(RecalcTrigger,Trigger1M)),NA())</f>
        <v>1.3343390161031365E-2</v>
      </c>
      <c r="O1733" s="44">
        <f>IFERROR(_xll.qlIndexFixing(ONIndex3M,I1733,TRUE,_xll.ohTrigger(RecalcTrigger,Trigger3M)),NA())</f>
        <v>1.3577580629089425E-2</v>
      </c>
      <c r="P1733" s="44">
        <f>IFERROR(_xll.qlIndexFixing(ONIndex6M,I1733,TRUE,_xll.ohTrigger(RecalcTrigger,Trigger6M)),NA())</f>
        <v>1.3613777987160347E-2</v>
      </c>
      <c r="Q1733" s="145">
        <f>IFERROR(_xll.qlIndexFixing(ONIndex1Y,I1733,TRUE,_xll.ohTrigger(RecalcTrigger,Trigger1Y)),NA())</f>
        <v>1.3792190015271544E-2</v>
      </c>
    </row>
    <row r="1734" spans="2:17" x14ac:dyDescent="0.2">
      <c r="B1734" s="39" t="s">
        <v>42</v>
      </c>
      <c r="D1734" s="42">
        <f>_xll.qlCalendarAdvance(Calendar,$D1733,B1734,"f",FALSE)</f>
        <v>51985</v>
      </c>
      <c r="E1734" s="139">
        <f>_xll.qlInterestRateIndexValueDate(IndexON,D1734)</f>
        <v>51985</v>
      </c>
      <c r="F1734" s="155">
        <f>IFERROR(_xll.qlIndexFixing(IndexON,D1734,TRUE,_xll.ohTrigger(RecalcTrigger,TriggerON)),NA())</f>
        <v>1.3368111213996059E-2</v>
      </c>
      <c r="H1734" s="42">
        <f>_xll.qlCalendarAdvance(Calendar,$H1733,B1734,"f",FALSE)</f>
        <v>51985</v>
      </c>
      <c r="I1734" s="139">
        <f>_xll.qlInterestRateIndexValueDate(Index1M,$H1734)</f>
        <v>51988</v>
      </c>
      <c r="J1734" s="144">
        <f>IFERROR(_xll.qlIndexFixing(Index1M,$H1734,TRUE,_xll.ohTrigger(RecalcTrigger,Trigger1M)),NA())</f>
        <v>1.3344882960053825E-2</v>
      </c>
      <c r="K1734" s="44">
        <f>IFERROR(_xll.qlIndexFixing(Index3M,H1734,TRUE,_xll.ohTrigger(RecalcTrigger,Trigger3M)),NA())</f>
        <v>1.3583980174246202E-2</v>
      </c>
      <c r="L1734" s="44">
        <f>IFERROR(_xll.qlIndexFixing(Index6M,$H1734,TRUE,_xll.ohTrigger(RecalcTrigger,Trigger6M)),NA())</f>
        <v>1.3632049590205624E-2</v>
      </c>
      <c r="M1734" s="145">
        <f>IFERROR(_xll.qlIndexFixing(Index1Y,$H1734,TRUE,_xll.ohTrigger(RecalcTrigger,Trigger1Y)),NA())</f>
        <v>1.382186703159561E-2</v>
      </c>
      <c r="N1734" s="144">
        <f>IFERROR(_xll.qlIndexFixing(ONIndex1M,I1734,TRUE,_xll.ohTrigger(RecalcTrigger,Trigger1M)),NA())</f>
        <v>1.3340893416220467E-2</v>
      </c>
      <c r="O1734" s="44">
        <f>IFERROR(_xll.qlIndexFixing(ONIndex3M,I1734,TRUE,_xll.ohTrigger(RecalcTrigger,Trigger3M)),NA())</f>
        <v>1.3574809833576396E-2</v>
      </c>
      <c r="P1734" s="44">
        <f>IFERROR(_xll.qlIndexFixing(ONIndex6M,I1734,TRUE,_xll.ohTrigger(RecalcTrigger,Trigger6M)),NA())</f>
        <v>1.3611389635164173E-2</v>
      </c>
      <c r="Q1734" s="145">
        <f>IFERROR(_xll.qlIndexFixing(ONIndex1Y,I1734,TRUE,_xll.ohTrigger(RecalcTrigger,Trigger1Y)),NA())</f>
        <v>1.3789259748442362E-2</v>
      </c>
    </row>
    <row r="1735" spans="2:17" x14ac:dyDescent="0.2">
      <c r="B1735" s="39" t="s">
        <v>42</v>
      </c>
      <c r="D1735" s="42">
        <f>_xll.qlCalendarAdvance(Calendar,$D1734,B1735,"f",FALSE)</f>
        <v>51992</v>
      </c>
      <c r="E1735" s="139">
        <f>_xll.qlInterestRateIndexValueDate(IndexON,D1735)</f>
        <v>51992</v>
      </c>
      <c r="F1735" s="155">
        <f>IFERROR(_xll.qlIndexFixing(IndexON,D1735,TRUE,_xll.ohTrigger(RecalcTrigger,TriggerON)),NA())</f>
        <v>1.3365411860375431E-2</v>
      </c>
      <c r="H1735" s="42">
        <f>_xll.qlCalendarAdvance(Calendar,$H1734,B1735,"f",FALSE)</f>
        <v>51992</v>
      </c>
      <c r="I1735" s="139">
        <f>_xll.qlInterestRateIndexValueDate(Index1M,$H1735)</f>
        <v>51994</v>
      </c>
      <c r="J1735" s="144">
        <f>IFERROR(_xll.qlIndexFixing(Index1M,$H1735,TRUE,_xll.ohTrigger(RecalcTrigger,Trigger1M)),NA())</f>
        <v>1.3343105973352976E-2</v>
      </c>
      <c r="K1735" s="44">
        <f>IFERROR(_xll.qlIndexFixing(Index3M,H1735,TRUE,_xll.ohTrigger(RecalcTrigger,Trigger3M)),NA())</f>
        <v>1.3581748578356015E-2</v>
      </c>
      <c r="L1735" s="44">
        <f>IFERROR(_xll.qlIndexFixing(Index6M,$H1735,TRUE,_xll.ohTrigger(RecalcTrigger,Trigger6M)),NA())</f>
        <v>1.3630315106259824E-2</v>
      </c>
      <c r="M1735" s="145">
        <f>IFERROR(_xll.qlIndexFixing(Index1Y,$H1735,TRUE,_xll.ohTrigger(RecalcTrigger,Trigger1Y)),NA())</f>
        <v>1.3819561199745985E-2</v>
      </c>
      <c r="N1735" s="144">
        <f>IFERROR(_xll.qlIndexFixing(ONIndex1M,I1735,TRUE,_xll.ohTrigger(RecalcTrigger,Trigger1M)),NA())</f>
        <v>1.3339023134291139E-2</v>
      </c>
      <c r="O1735" s="44">
        <f>IFERROR(_xll.qlIndexFixing(ONIndex3M,I1735,TRUE,_xll.ohTrigger(RecalcTrigger,Trigger3M)),NA())</f>
        <v>1.3572734889599758E-2</v>
      </c>
      <c r="P1735" s="44">
        <f>IFERROR(_xll.qlIndexFixing(ONIndex6M,I1735,TRUE,_xll.ohTrigger(RecalcTrigger,Trigger6M)),NA())</f>
        <v>1.3609595779620065E-2</v>
      </c>
      <c r="Q1735" s="145">
        <f>IFERROR(_xll.qlIndexFixing(ONIndex1Y,I1735,TRUE,_xll.ohTrigger(RecalcTrigger,Trigger1Y)),NA())</f>
        <v>1.3787065363288775E-2</v>
      </c>
    </row>
    <row r="1736" spans="2:17" x14ac:dyDescent="0.2">
      <c r="B1736" s="39" t="s">
        <v>42</v>
      </c>
      <c r="D1736" s="42">
        <f>_xll.qlCalendarAdvance(Calendar,$D1735,B1736,"f",FALSE)</f>
        <v>51999</v>
      </c>
      <c r="E1736" s="139">
        <f>_xll.qlInterestRateIndexValueDate(IndexON,D1736)</f>
        <v>51999</v>
      </c>
      <c r="F1736" s="155">
        <f>IFERROR(_xll.qlIndexFixing(IndexON,D1736,TRUE,_xll.ohTrigger(RecalcTrigger,TriggerON)),NA())</f>
        <v>1.3362718647202954E-2</v>
      </c>
      <c r="H1736" s="42">
        <f>_xll.qlCalendarAdvance(Calendar,$H1735,B1736,"f",FALSE)</f>
        <v>51999</v>
      </c>
      <c r="I1736" s="139">
        <f>_xll.qlInterestRateIndexValueDate(Index1M,$H1736)</f>
        <v>52001</v>
      </c>
      <c r="J1736" s="144">
        <f>IFERROR(_xll.qlIndexFixing(Index1M,$H1736,TRUE,_xll.ohTrigger(RecalcTrigger,Trigger1M)),NA())</f>
        <v>1.3340928538003449E-2</v>
      </c>
      <c r="K1736" s="44">
        <f>IFERROR(_xll.qlIndexFixing(Index3M,H1736,TRUE,_xll.ohTrigger(RecalcTrigger,Trigger3M)),NA())</f>
        <v>1.3579346236168228E-2</v>
      </c>
      <c r="L1736" s="44">
        <f>IFERROR(_xll.qlIndexFixing(Index6M,$H1736,TRUE,_xll.ohTrigger(RecalcTrigger,Trigger6M)),NA())</f>
        <v>1.3628168114304421E-2</v>
      </c>
      <c r="M1736" s="145">
        <f>IFERROR(_xll.qlIndexFixing(Index1Y,$H1736,TRUE,_xll.ohTrigger(RecalcTrigger,Trigger1Y)),NA())</f>
        <v>1.3817085024683731E-2</v>
      </c>
      <c r="N1736" s="144">
        <f>IFERROR(_xll.qlIndexFixing(ONIndex1M,I1736,TRUE,_xll.ohTrigger(RecalcTrigger,Trigger1M)),NA())</f>
        <v>1.3336843643703133E-2</v>
      </c>
      <c r="O1736" s="44">
        <f>IFERROR(_xll.qlIndexFixing(ONIndex3M,I1736,TRUE,_xll.ohTrigger(RecalcTrigger,Trigger3M)),NA())</f>
        <v>1.3570317575650748E-2</v>
      </c>
      <c r="P1736" s="44">
        <f>IFERROR(_xll.qlIndexFixing(ONIndex6M,I1736,TRUE,_xll.ohTrigger(RecalcTrigger,Trigger6M)),NA())</f>
        <v>1.3607500153547392E-2</v>
      </c>
      <c r="Q1736" s="145">
        <f>IFERROR(_xll.qlIndexFixing(ONIndex1Y,I1736,TRUE,_xll.ohTrigger(RecalcTrigger,Trigger1Y)),NA())</f>
        <v>1.3784508870271495E-2</v>
      </c>
    </row>
    <row r="1737" spans="2:17" x14ac:dyDescent="0.2">
      <c r="B1737" s="39" t="s">
        <v>42</v>
      </c>
      <c r="D1737" s="42">
        <f>_xll.qlCalendarAdvance(Calendar,$D1736,B1737,"f",FALSE)</f>
        <v>52006</v>
      </c>
      <c r="E1737" s="139">
        <f>_xll.qlInterestRateIndexValueDate(IndexON,D1737)</f>
        <v>52006</v>
      </c>
      <c r="F1737" s="155">
        <f>IFERROR(_xll.qlIndexFixing(IndexON,D1737,TRUE,_xll.ohTrigger(RecalcTrigger,TriggerON)),NA())</f>
        <v>1.3360031629154889E-2</v>
      </c>
      <c r="H1737" s="42">
        <f>_xll.qlCalendarAdvance(Calendar,$H1736,B1737,"f",FALSE)</f>
        <v>52006</v>
      </c>
      <c r="I1737" s="139">
        <f>_xll.qlInterestRateIndexValueDate(Index1M,$H1737)</f>
        <v>52008</v>
      </c>
      <c r="J1737" s="144">
        <f>IFERROR(_xll.qlIndexFixing(Index1M,$H1737,TRUE,_xll.ohTrigger(RecalcTrigger,Trigger1M)),NA())</f>
        <v>1.3338753911032453E-2</v>
      </c>
      <c r="K1737" s="44">
        <f>IFERROR(_xll.qlIndexFixing(Index3M,H1737,TRUE,_xll.ohTrigger(RecalcTrigger,Trigger3M)),NA())</f>
        <v>1.3576947914063836E-2</v>
      </c>
      <c r="L1737" s="44">
        <f>IFERROR(_xll.qlIndexFixing(Index6M,$H1737,TRUE,_xll.ohTrigger(RecalcTrigger,Trigger6M)),NA())</f>
        <v>1.3626018286319113E-2</v>
      </c>
      <c r="M1737" s="145">
        <f>IFERROR(_xll.qlIndexFixing(Index1Y,$H1737,TRUE,_xll.ohTrigger(RecalcTrigger,Trigger1Y)),NA())</f>
        <v>1.3814613720711967E-2</v>
      </c>
      <c r="N1737" s="144">
        <f>IFERROR(_xll.qlIndexFixing(ONIndex1M,I1737,TRUE,_xll.ohTrigger(RecalcTrigger,Trigger1M)),NA())</f>
        <v>1.3334666889885938E-2</v>
      </c>
      <c r="O1737" s="44">
        <f>IFERROR(_xll.qlIndexFixing(ONIndex3M,I1737,TRUE,_xll.ohTrigger(RecalcTrigger,Trigger3M)),NA())</f>
        <v>1.3567904020934662E-2</v>
      </c>
      <c r="P1737" s="44">
        <f>IFERROR(_xll.qlIndexFixing(ONIndex6M,I1737,TRUE,_xll.ohTrigger(RecalcTrigger,Trigger6M)),NA())</f>
        <v>1.3605401531391337E-2</v>
      </c>
      <c r="Q1737" s="145">
        <f>IFERROR(_xll.qlIndexFixing(ONIndex1Y,I1737,TRUE,_xll.ohTrigger(RecalcTrigger,Trigger1Y)),NA())</f>
        <v>1.3781956311227361E-2</v>
      </c>
    </row>
    <row r="1738" spans="2:17" x14ac:dyDescent="0.2">
      <c r="B1738" s="39" t="s">
        <v>42</v>
      </c>
      <c r="D1738" s="42">
        <f>_xll.qlCalendarAdvance(Calendar,$D1737,B1738,"f",FALSE)</f>
        <v>52013</v>
      </c>
      <c r="E1738" s="139">
        <f>_xll.qlInterestRateIndexValueDate(IndexON,D1738)</f>
        <v>52013</v>
      </c>
      <c r="F1738" s="155">
        <f>IFERROR(_xll.qlIndexFixing(IndexON,D1738,TRUE,_xll.ohTrigger(RecalcTrigger,TriggerON)),NA())</f>
        <v>1.3357350860268014E-2</v>
      </c>
      <c r="H1738" s="42">
        <f>_xll.qlCalendarAdvance(Calendar,$H1737,B1738,"f",FALSE)</f>
        <v>52013</v>
      </c>
      <c r="I1738" s="139">
        <f>_xll.qlInterestRateIndexValueDate(Index1M,$H1738)</f>
        <v>52015</v>
      </c>
      <c r="J1738" s="144">
        <f>IFERROR(_xll.qlIndexFixing(Index1M,$H1738,TRUE,_xll.ohTrigger(RecalcTrigger,Trigger1M)),NA())</f>
        <v>1.3336582133806896E-2</v>
      </c>
      <c r="K1738" s="44">
        <f>IFERROR(_xll.qlIndexFixing(Index3M,H1738,TRUE,_xll.ohTrigger(RecalcTrigger,Trigger3M)),NA())</f>
        <v>1.3574553653626101E-2</v>
      </c>
      <c r="L1738" s="44">
        <f>IFERROR(_xll.qlIndexFixing(Index6M,$H1738,TRUE,_xll.ohTrigger(RecalcTrigger,Trigger6M)),NA())</f>
        <v>1.3623558214527119E-2</v>
      </c>
      <c r="M1738" s="145">
        <f>IFERROR(_xll.qlIndexFixing(Index1Y,$H1738,TRUE,_xll.ohTrigger(RecalcTrigger,Trigger1Y)),NA())</f>
        <v>1.3812147322246341E-2</v>
      </c>
      <c r="N1738" s="144">
        <f>IFERROR(_xll.qlIndexFixing(ONIndex1M,I1738,TRUE,_xll.ohTrigger(RecalcTrigger,Trigger1M)),NA())</f>
        <v>1.333249291424643E-2</v>
      </c>
      <c r="O1738" s="44">
        <f>IFERROR(_xll.qlIndexFixing(ONIndex3M,I1738,TRUE,_xll.ohTrigger(RecalcTrigger,Trigger3M)),NA())</f>
        <v>1.3565494266778444E-2</v>
      </c>
      <c r="P1738" s="44">
        <f>IFERROR(_xll.qlIndexFixing(ONIndex6M,I1738,TRUE,_xll.ohTrigger(RecalcTrigger,Trigger6M)),NA())</f>
        <v>1.3603299927140711E-2</v>
      </c>
      <c r="Q1738" s="145">
        <f>IFERROR(_xll.qlIndexFixing(ONIndex1Y,I1738,TRUE,_xll.ohTrigger(RecalcTrigger,Trigger1Y)),NA())</f>
        <v>1.37794077201292E-2</v>
      </c>
    </row>
    <row r="1739" spans="2:17" x14ac:dyDescent="0.2">
      <c r="B1739" s="39" t="s">
        <v>42</v>
      </c>
      <c r="D1739" s="42">
        <f>_xll.qlCalendarAdvance(Calendar,$D1738,B1739,"f",FALSE)</f>
        <v>52020</v>
      </c>
      <c r="E1739" s="139">
        <f>_xll.qlInterestRateIndexValueDate(IndexON,D1739)</f>
        <v>52020</v>
      </c>
      <c r="F1739" s="155">
        <f>IFERROR(_xll.qlIndexFixing(IndexON,D1739,TRUE,_xll.ohTrigger(RecalcTrigger,TriggerON)),NA())</f>
        <v>1.3354676394978782E-2</v>
      </c>
      <c r="H1739" s="42">
        <f>_xll.qlCalendarAdvance(Calendar,$H1738,B1739,"f",FALSE)</f>
        <v>52020</v>
      </c>
      <c r="I1739" s="139">
        <f>_xll.qlInterestRateIndexValueDate(Index1M,$H1739)</f>
        <v>52022</v>
      </c>
      <c r="J1739" s="144">
        <f>IFERROR(_xll.qlIndexFixing(Index1M,$H1739,TRUE,_xll.ohTrigger(RecalcTrigger,Trigger1M)),NA())</f>
        <v>1.3334413247686194E-2</v>
      </c>
      <c r="K1739" s="44">
        <f>IFERROR(_xll.qlIndexFixing(Index3M,H1739,TRUE,_xll.ohTrigger(RecalcTrigger,Trigger3M)),NA())</f>
        <v>1.3572163496436539E-2</v>
      </c>
      <c r="L1739" s="44">
        <f>IFERROR(_xll.qlIndexFixing(Index6M,$H1739,TRUE,_xll.ohTrigger(RecalcTrigger,Trigger6M)),NA())</f>
        <v>1.3621403587844147E-2</v>
      </c>
      <c r="M1739" s="145">
        <f>IFERROR(_xll.qlIndexFixing(Index1Y,$H1739,TRUE,_xll.ohTrigger(RecalcTrigger,Trigger1Y)),NA())</f>
        <v>1.3809685863702721E-2</v>
      </c>
      <c r="N1739" s="144">
        <f>IFERROR(_xll.qlIndexFixing(ONIndex1M,I1739,TRUE,_xll.ohTrigger(RecalcTrigger,Trigger1M)),NA())</f>
        <v>1.3330321758111552E-2</v>
      </c>
      <c r="O1739" s="44">
        <f>IFERROR(_xll.qlIndexFixing(ONIndex3M,I1739,TRUE,_xll.ohTrigger(RecalcTrigger,Trigger3M)),NA())</f>
        <v>1.3563088354748842E-2</v>
      </c>
      <c r="P1739" s="44">
        <f>IFERROR(_xll.qlIndexFixing(ONIndex6M,I1739,TRUE,_xll.ohTrigger(RecalcTrigger,Trigger6M)),NA())</f>
        <v>1.3601195354704387E-2</v>
      </c>
      <c r="Q1739" s="145">
        <f>IFERROR(_xll.qlIndexFixing(ONIndex1Y,I1739,TRUE,_xll.ohTrigger(RecalcTrigger,Trigger1Y)),NA())</f>
        <v>1.3776863130949835E-2</v>
      </c>
    </row>
    <row r="1740" spans="2:17" x14ac:dyDescent="0.2">
      <c r="B1740" s="39" t="s">
        <v>42</v>
      </c>
      <c r="D1740" s="42">
        <f>_xll.qlCalendarAdvance(Calendar,$D1739,B1740,"f",FALSE)</f>
        <v>52027</v>
      </c>
      <c r="E1740" s="139">
        <f>_xll.qlInterestRateIndexValueDate(IndexON,D1740)</f>
        <v>52027</v>
      </c>
      <c r="F1740" s="155">
        <f>IFERROR(_xll.qlIndexFixing(IndexON,D1740,TRUE,_xll.ohTrigger(RecalcTrigger,TriggerON)),NA())</f>
        <v>1.3352008287643713E-2</v>
      </c>
      <c r="H1740" s="42">
        <f>_xll.qlCalendarAdvance(Calendar,$H1739,B1740,"f",FALSE)</f>
        <v>52027</v>
      </c>
      <c r="I1740" s="139">
        <f>_xll.qlInterestRateIndexValueDate(Index1M,$H1740)</f>
        <v>52029</v>
      </c>
      <c r="J1740" s="144">
        <f>IFERROR(_xll.qlIndexFixing(Index1M,$H1740,TRUE,_xll.ohTrigger(RecalcTrigger,Trigger1M)),NA())</f>
        <v>1.333224729403476E-2</v>
      </c>
      <c r="K1740" s="44">
        <f>IFERROR(_xll.qlIndexFixing(Index3M,H1740,TRUE,_xll.ohTrigger(RecalcTrigger,Trigger3M)),NA())</f>
        <v>1.3569777484077545E-2</v>
      </c>
      <c r="L1740" s="44">
        <f>IFERROR(_xll.qlIndexFixing(Index6M,$H1740,TRUE,_xll.ohTrigger(RecalcTrigger,Trigger6M)),NA())</f>
        <v>1.3619246164814851E-2</v>
      </c>
      <c r="M1740" s="145">
        <f>IFERROR(_xll.qlIndexFixing(Index1Y,$H1740,TRUE,_xll.ohTrigger(RecalcTrigger,Trigger1Y)),NA())</f>
        <v>1.3807229379495441E-2</v>
      </c>
      <c r="N1740" s="144">
        <f>IFERROR(_xll.qlIndexFixing(ONIndex1M,I1740,TRUE,_xll.ohTrigger(RecalcTrigger,Trigger1M)),NA())</f>
        <v>1.3328153462888181E-2</v>
      </c>
      <c r="O1740" s="44">
        <f>IFERROR(_xll.qlIndexFixing(ONIndex3M,I1740,TRUE,_xll.ohTrigger(RecalcTrigger,Trigger3M)),NA())</f>
        <v>1.3560686326172799E-2</v>
      </c>
      <c r="P1740" s="44">
        <f>IFERROR(_xll.qlIndexFixing(ONIndex6M,I1740,TRUE,_xll.ohTrigger(RecalcTrigger,Trigger6M)),NA())</f>
        <v>1.3599087828390921E-2</v>
      </c>
      <c r="Q1740" s="145">
        <f>IFERROR(_xll.qlIndexFixing(ONIndex1Y,I1740,TRUE,_xll.ohTrigger(RecalcTrigger,Trigger1Y)),NA())</f>
        <v>1.377432257766209E-2</v>
      </c>
    </row>
    <row r="1741" spans="2:17" x14ac:dyDescent="0.2">
      <c r="B1741" s="39" t="s">
        <v>42</v>
      </c>
      <c r="D1741" s="42">
        <f>_xll.qlCalendarAdvance(Calendar,$D1740,B1741,"f",FALSE)</f>
        <v>52034</v>
      </c>
      <c r="E1741" s="139">
        <f>_xll.qlInterestRateIndexValueDate(IndexON,D1741)</f>
        <v>52034</v>
      </c>
      <c r="F1741" s="155">
        <f>IFERROR(_xll.qlIndexFixing(IndexON,D1741,TRUE,_xll.ohTrigger(RecalcTrigger,TriggerON)),NA())</f>
        <v>1.3349346592699263E-2</v>
      </c>
      <c r="H1741" s="42">
        <f>_xll.qlCalendarAdvance(Calendar,$H1740,B1741,"f",FALSE)</f>
        <v>52034</v>
      </c>
      <c r="I1741" s="139">
        <f>_xll.qlInterestRateIndexValueDate(Index1M,$H1741)</f>
        <v>52036</v>
      </c>
      <c r="J1741" s="144">
        <f>IFERROR(_xll.qlIndexFixing(Index1M,$H1741,TRUE,_xll.ohTrigger(RecalcTrigger,Trigger1M)),NA())</f>
        <v>1.3330084314207014E-2</v>
      </c>
      <c r="K1741" s="44">
        <f>IFERROR(_xll.qlIndexFixing(Index3M,H1741,TRUE,_xll.ohTrigger(RecalcTrigger,Trigger3M)),NA())</f>
        <v>1.3567395658133244E-2</v>
      </c>
      <c r="L1741" s="44">
        <f>IFERROR(_xll.qlIndexFixing(Index6M,$H1741,TRUE,_xll.ohTrigger(RecalcTrigger,Trigger6M)),NA())</f>
        <v>1.3617085959583107E-2</v>
      </c>
      <c r="M1741" s="145">
        <f>IFERROR(_xll.qlIndexFixing(Index1Y,$H1741,TRUE,_xll.ohTrigger(RecalcTrigger,Trigger1Y)),NA())</f>
        <v>1.3804777904040369E-2</v>
      </c>
      <c r="N1741" s="144">
        <f>IFERROR(_xll.qlIndexFixing(ONIndex1M,I1741,TRUE,_xll.ohTrigger(RecalcTrigger,Trigger1M)),NA())</f>
        <v>1.3325988069743389E-2</v>
      </c>
      <c r="O1741" s="44">
        <f>IFERROR(_xll.qlIndexFixing(ONIndex3M,I1741,TRUE,_xll.ohTrigger(RecalcTrigger,Trigger3M)),NA())</f>
        <v>1.3558288222617065E-2</v>
      </c>
      <c r="P1741" s="44">
        <f>IFERROR(_xll.qlIndexFixing(ONIndex6M,I1741,TRUE,_xll.ohTrigger(RecalcTrigger,Trigger6M)),NA())</f>
        <v>1.3596977362189122E-2</v>
      </c>
      <c r="Q1741" s="145">
        <f>IFERROR(_xll.qlIndexFixing(ONIndex1Y,I1741,TRUE,_xll.ohTrigger(RecalcTrigger,Trigger1Y)),NA())</f>
        <v>1.3771786094318728E-2</v>
      </c>
    </row>
    <row r="1742" spans="2:17" x14ac:dyDescent="0.2">
      <c r="B1742" s="39" t="s">
        <v>42</v>
      </c>
      <c r="D1742" s="42">
        <f>_xll.qlCalendarAdvance(Calendar,$D1741,B1742,"f",FALSE)</f>
        <v>52041</v>
      </c>
      <c r="E1742" s="139">
        <f>_xll.qlInterestRateIndexValueDate(IndexON,D1742)</f>
        <v>52041</v>
      </c>
      <c r="F1742" s="155">
        <f>IFERROR(_xll.qlIndexFixing(IndexON,D1742,TRUE,_xll.ohTrigger(RecalcTrigger,TriggerON)),NA())</f>
        <v>1.3346691364342078E-2</v>
      </c>
      <c r="H1742" s="42">
        <f>_xll.qlCalendarAdvance(Calendar,$H1741,B1742,"f",FALSE)</f>
        <v>52041</v>
      </c>
      <c r="I1742" s="139">
        <f>_xll.qlInterestRateIndexValueDate(Index1M,$H1742)</f>
        <v>52043</v>
      </c>
      <c r="J1742" s="144">
        <f>IFERROR(_xll.qlIndexFixing(Index1M,$H1742,TRUE,_xll.ohTrigger(RecalcTrigger,Trigger1M)),NA())</f>
        <v>1.3327924349572362E-2</v>
      </c>
      <c r="K1742" s="44">
        <f>IFERROR(_xll.qlIndexFixing(Index3M,H1742,TRUE,_xll.ohTrigger(RecalcTrigger,Trigger3M)),NA())</f>
        <v>1.3565018060184288E-2</v>
      </c>
      <c r="L1742" s="44">
        <f>IFERROR(_xll.qlIndexFixing(Index6M,$H1742,TRUE,_xll.ohTrigger(RecalcTrigger,Trigger6M)),NA())</f>
        <v>1.3615227101047296E-2</v>
      </c>
      <c r="M1742" s="145">
        <f>IFERROR(_xll.qlIndexFixing(Index1Y,$H1742,TRUE,_xll.ohTrigger(RecalcTrigger,Trigger1Y)),NA())</f>
        <v>1.380233147175162E-2</v>
      </c>
      <c r="N1742" s="144">
        <f>IFERROR(_xll.qlIndexFixing(ONIndex1M,I1742,TRUE,_xll.ohTrigger(RecalcTrigger,Trigger1M)),NA())</f>
        <v>1.3323825620084051E-2</v>
      </c>
      <c r="O1742" s="44">
        <f>IFERROR(_xll.qlIndexFixing(ONIndex3M,I1742,TRUE,_xll.ohTrigger(RecalcTrigger,Trigger3M)),NA())</f>
        <v>1.355589408524871E-2</v>
      </c>
      <c r="P1742" s="44">
        <f>IFERROR(_xll.qlIndexFixing(ONIndex6M,I1742,TRUE,_xll.ohTrigger(RecalcTrigger,Trigger6M)),NA())</f>
        <v>1.3594863969927928E-2</v>
      </c>
      <c r="Q1742" s="145">
        <f>IFERROR(_xll.qlIndexFixing(ONIndex1Y,I1742,TRUE,_xll.ohTrigger(RecalcTrigger,Trigger1Y)),NA())</f>
        <v>1.3769253714732699E-2</v>
      </c>
    </row>
    <row r="1743" spans="2:17" x14ac:dyDescent="0.2">
      <c r="B1743" s="39" t="s">
        <v>42</v>
      </c>
      <c r="D1743" s="42">
        <f>_xll.qlCalendarAdvance(Calendar,$D1742,B1743,"f",FALSE)</f>
        <v>52048</v>
      </c>
      <c r="E1743" s="139">
        <f>_xll.qlInterestRateIndexValueDate(IndexON,D1743)</f>
        <v>52048</v>
      </c>
      <c r="F1743" s="155">
        <f>IFERROR(_xll.qlIndexFixing(IndexON,D1743,TRUE,_xll.ohTrigger(RecalcTrigger,TriggerON)),NA())</f>
        <v>1.3344042657088551E-2</v>
      </c>
      <c r="H1743" s="42">
        <f>_xll.qlCalendarAdvance(Calendar,$H1742,B1743,"f",FALSE)</f>
        <v>52048</v>
      </c>
      <c r="I1743" s="139">
        <f>_xll.qlInterestRateIndexValueDate(Index1M,$H1743)</f>
        <v>52050</v>
      </c>
      <c r="J1743" s="144">
        <f>IFERROR(_xll.qlIndexFixing(Index1M,$H1743,TRUE,_xll.ohTrigger(RecalcTrigger,Trigger1M)),NA())</f>
        <v>1.3325767441487724E-2</v>
      </c>
      <c r="K1743" s="44">
        <f>IFERROR(_xll.qlIndexFixing(Index3M,H1743,TRUE,_xll.ohTrigger(RecalcTrigger,Trigger3M)),NA())</f>
        <v>1.3562644731815673E-2</v>
      </c>
      <c r="L1743" s="44">
        <f>IFERROR(_xll.qlIndexFixing(Index6M,$H1743,TRUE,_xll.ohTrigger(RecalcTrigger,Trigger6M)),NA())</f>
        <v>1.3613060553939127E-2</v>
      </c>
      <c r="M1743" s="145">
        <f>IFERROR(_xll.qlIndexFixing(Index1Y,$H1743,TRUE,_xll.ohTrigger(RecalcTrigger,Trigger1Y)),NA())</f>
        <v>1.3799890117043965E-2</v>
      </c>
      <c r="N1743" s="144">
        <f>IFERROR(_xll.qlIndexFixing(ONIndex1M,I1743,TRUE,_xll.ohTrigger(RecalcTrigger,Trigger1M)),NA())</f>
        <v>1.3321666155157175E-2</v>
      </c>
      <c r="O1743" s="44">
        <f>IFERROR(_xll.qlIndexFixing(ONIndex3M,I1743,TRUE,_xll.ohTrigger(RecalcTrigger,Trigger3M)),NA())</f>
        <v>1.3553503955794355E-2</v>
      </c>
      <c r="P1743" s="44">
        <f>IFERROR(_xll.qlIndexFixing(ONIndex6M,I1743,TRUE,_xll.ohTrigger(RecalcTrigger,Trigger6M)),NA())</f>
        <v>1.3592747665835958E-2</v>
      </c>
      <c r="Q1743" s="145">
        <f>IFERROR(_xll.qlIndexFixing(ONIndex1Y,I1743,TRUE,_xll.ohTrigger(RecalcTrigger,Trigger1Y)),NA())</f>
        <v>1.3766725473036701E-2</v>
      </c>
    </row>
    <row r="1744" spans="2:17" x14ac:dyDescent="0.2">
      <c r="B1744" s="39" t="s">
        <v>42</v>
      </c>
      <c r="D1744" s="42">
        <f>_xll.qlCalendarAdvance(Calendar,$D1743,B1744,"f",FALSE)</f>
        <v>52055</v>
      </c>
      <c r="E1744" s="139">
        <f>_xll.qlInterestRateIndexValueDate(IndexON,D1744)</f>
        <v>52055</v>
      </c>
      <c r="F1744" s="155">
        <f>IFERROR(_xll.qlIndexFixing(IndexON,D1744,TRUE,_xll.ohTrigger(RecalcTrigger,TriggerON)),NA())</f>
        <v>1.3341400525215263E-2</v>
      </c>
      <c r="H1744" s="42">
        <f>_xll.qlCalendarAdvance(Calendar,$H1743,B1744,"f",FALSE)</f>
        <v>52055</v>
      </c>
      <c r="I1744" s="139">
        <f>_xll.qlInterestRateIndexValueDate(Index1M,$H1744)</f>
        <v>52057</v>
      </c>
      <c r="J1744" s="144">
        <f>IFERROR(_xll.qlIndexFixing(Index1M,$H1744,TRUE,_xll.ohTrigger(RecalcTrigger,Trigger1M)),NA())</f>
        <v>1.3323613631315012E-2</v>
      </c>
      <c r="K1744" s="44">
        <f>IFERROR(_xll.qlIndexFixing(Index3M,H1744,TRUE,_xll.ohTrigger(RecalcTrigger,Trigger3M)),NA())</f>
        <v>1.3560275714607183E-2</v>
      </c>
      <c r="L1744" s="44">
        <f>IFERROR(_xll.qlIndexFixing(Index6M,$H1744,TRUE,_xll.ohTrigger(RecalcTrigger,Trigger6M)),NA())</f>
        <v>1.361089126981819E-2</v>
      </c>
      <c r="M1744" s="145">
        <f>IFERROR(_xll.qlIndexFixing(Index1Y,$H1744,TRUE,_xll.ohTrigger(RecalcTrigger,Trigger1Y)),NA())</f>
        <v>1.3797453874331301E-2</v>
      </c>
      <c r="N1744" s="144">
        <f>IFERROR(_xll.qlIndexFixing(ONIndex1M,I1744,TRUE,_xll.ohTrigger(RecalcTrigger,Trigger1M)),NA())</f>
        <v>1.3319509716289701E-2</v>
      </c>
      <c r="O1744" s="44">
        <f>IFERROR(_xll.qlIndexFixing(ONIndex3M,I1744,TRUE,_xll.ohTrigger(RecalcTrigger,Trigger3M)),NA())</f>
        <v>1.3551117875740815E-2</v>
      </c>
      <c r="P1744" s="44">
        <f>IFERROR(_xll.qlIndexFixing(ONIndex6M,I1744,TRUE,_xll.ohTrigger(RecalcTrigger,Trigger6M)),NA())</f>
        <v>1.3590628463902021E-2</v>
      </c>
      <c r="Q1744" s="145">
        <f>IFERROR(_xll.qlIndexFixing(ONIndex1Y,I1744,TRUE,_xll.ohTrigger(RecalcTrigger,Trigger1Y)),NA())</f>
        <v>1.3764201403123622E-2</v>
      </c>
    </row>
    <row r="1745" spans="2:17" x14ac:dyDescent="0.2">
      <c r="B1745" s="39" t="s">
        <v>42</v>
      </c>
      <c r="D1745" s="42">
        <f>_xll.qlCalendarAdvance(Calendar,$D1744,B1745,"f",FALSE)</f>
        <v>52062</v>
      </c>
      <c r="E1745" s="139">
        <f>_xll.qlInterestRateIndexValueDate(IndexON,D1745)</f>
        <v>52062</v>
      </c>
      <c r="F1745" s="155">
        <f>IFERROR(_xll.qlIndexFixing(IndexON,D1745,TRUE,_xll.ohTrigger(RecalcTrigger,TriggerON)),NA())</f>
        <v>1.3338765023078736E-2</v>
      </c>
      <c r="H1745" s="42">
        <f>_xll.qlCalendarAdvance(Calendar,$H1744,B1745,"f",FALSE)</f>
        <v>52062</v>
      </c>
      <c r="I1745" s="139">
        <f>_xll.qlInterestRateIndexValueDate(Index1M,$H1745)</f>
        <v>52064</v>
      </c>
      <c r="J1745" s="144">
        <f>IFERROR(_xll.qlIndexFixing(Index1M,$H1745,TRUE,_xll.ohTrigger(RecalcTrigger,Trigger1M)),NA())</f>
        <v>1.332146296041864E-2</v>
      </c>
      <c r="K1745" s="44">
        <f>IFERROR(_xll.qlIndexFixing(Index3M,H1745,TRUE,_xll.ohTrigger(RecalcTrigger,Trigger3M)),NA())</f>
        <v>1.3557911050141206E-2</v>
      </c>
      <c r="L1745" s="44">
        <f>IFERROR(_xll.qlIndexFixing(Index6M,$H1745,TRUE,_xll.ohTrigger(RecalcTrigger,Trigger6M)),NA())</f>
        <v>1.3608719262828443E-2</v>
      </c>
      <c r="M1745" s="145">
        <f>IFERROR(_xll.qlIndexFixing(Index1Y,$H1745,TRUE,_xll.ohTrigger(RecalcTrigger,Trigger1Y)),NA())</f>
        <v>1.3795022778027527E-2</v>
      </c>
      <c r="N1745" s="144">
        <f>IFERROR(_xll.qlIndexFixing(ONIndex1M,I1745,TRUE,_xll.ohTrigger(RecalcTrigger,Trigger1M)),NA())</f>
        <v>1.3317356344888509E-2</v>
      </c>
      <c r="O1745" s="44">
        <f>IFERROR(_xll.qlIndexFixing(ONIndex3M,I1745,TRUE,_xll.ohTrigger(RecalcTrigger,Trigger3M)),NA())</f>
        <v>1.3548735886415031E-2</v>
      </c>
      <c r="P1745" s="44">
        <f>IFERROR(_xll.qlIndexFixing(ONIndex6M,I1745,TRUE,_xll.ohTrigger(RecalcTrigger,Trigger6M)),NA())</f>
        <v>1.3588506378034992E-2</v>
      </c>
      <c r="Q1745" s="145">
        <f>IFERROR(_xll.qlIndexFixing(ONIndex1Y,I1745,TRUE,_xll.ohTrigger(RecalcTrigger,Trigger1Y)),NA())</f>
        <v>1.3761681538966286E-2</v>
      </c>
    </row>
    <row r="1746" spans="2:17" x14ac:dyDescent="0.2">
      <c r="B1746" s="39" t="s">
        <v>42</v>
      </c>
      <c r="D1746" s="42">
        <f>_xll.qlCalendarAdvance(Calendar,$D1745,B1746,"f",FALSE)</f>
        <v>52069</v>
      </c>
      <c r="E1746" s="139">
        <f>_xll.qlInterestRateIndexValueDate(IndexON,D1746)</f>
        <v>52069</v>
      </c>
      <c r="F1746" s="155">
        <f>IFERROR(_xll.qlIndexFixing(IndexON,D1746,TRUE,_xll.ohTrigger(RecalcTrigger,TriggerON)),NA())</f>
        <v>1.3336136204875615E-2</v>
      </c>
      <c r="H1746" s="42">
        <f>_xll.qlCalendarAdvance(Calendar,$H1745,B1746,"f",FALSE)</f>
        <v>52069</v>
      </c>
      <c r="I1746" s="139">
        <f>_xll.qlInterestRateIndexValueDate(Index1M,$H1746)</f>
        <v>52071</v>
      </c>
      <c r="J1746" s="144">
        <f>IFERROR(_xll.qlIndexFixing(Index1M,$H1746,TRUE,_xll.ohTrigger(RecalcTrigger,Trigger1M)),NA())</f>
        <v>1.3319315470153026E-2</v>
      </c>
      <c r="K1746" s="44">
        <f>IFERROR(_xll.qlIndexFixing(Index3M,H1746,TRUE,_xll.ohTrigger(RecalcTrigger,Trigger3M)),NA())</f>
        <v>1.3555550780001872E-2</v>
      </c>
      <c r="L1746" s="44">
        <f>IFERROR(_xll.qlIndexFixing(Index6M,$H1746,TRUE,_xll.ohTrigger(RecalcTrigger,Trigger6M)),NA())</f>
        <v>1.3606544547116415E-2</v>
      </c>
      <c r="M1746" s="145">
        <f>IFERROR(_xll.qlIndexFixing(Index1Y,$H1746,TRUE,_xll.ohTrigger(RecalcTrigger,Trigger1Y)),NA())</f>
        <v>1.3792596862546537E-2</v>
      </c>
      <c r="N1746" s="144">
        <f>IFERROR(_xll.qlIndexFixing(ONIndex1M,I1746,TRUE,_xll.ohTrigger(RecalcTrigger,Trigger1M)),NA())</f>
        <v>1.3315206082200604E-2</v>
      </c>
      <c r="O1746" s="44">
        <f>IFERROR(_xll.qlIndexFixing(ONIndex3M,I1746,TRUE,_xll.ohTrigger(RecalcTrigger,Trigger3M)),NA())</f>
        <v>1.3546358029223882E-2</v>
      </c>
      <c r="P1746" s="44">
        <f>IFERROR(_xll.qlIndexFixing(ONIndex6M,I1746,TRUE,_xll.ohTrigger(RecalcTrigger,Trigger6M)),NA())</f>
        <v>1.3586381422463489E-2</v>
      </c>
      <c r="Q1746" s="145">
        <f>IFERROR(_xll.qlIndexFixing(ONIndex1Y,I1746,TRUE,_xll.ohTrigger(RecalcTrigger,Trigger1Y)),NA())</f>
        <v>1.3759165914617455E-2</v>
      </c>
    </row>
    <row r="1747" spans="2:17" x14ac:dyDescent="0.2">
      <c r="B1747" s="39" t="s">
        <v>42</v>
      </c>
      <c r="D1747" s="42">
        <f>_xll.qlCalendarAdvance(Calendar,$D1746,B1747,"f",FALSE)</f>
        <v>52076</v>
      </c>
      <c r="E1747" s="139">
        <f>_xll.qlInterestRateIndexValueDate(IndexON,D1747)</f>
        <v>52076</v>
      </c>
      <c r="F1747" s="155">
        <f>IFERROR(_xll.qlIndexFixing(IndexON,D1747,TRUE,_xll.ohTrigger(RecalcTrigger,TriggerON)),NA())</f>
        <v>1.3333514125202228E-2</v>
      </c>
      <c r="H1747" s="42">
        <f>_xll.qlCalendarAdvance(Calendar,$H1746,B1747,"f",FALSE)</f>
        <v>52076</v>
      </c>
      <c r="I1747" s="139">
        <f>_xll.qlInterestRateIndexValueDate(Index1M,$H1747)</f>
        <v>52078</v>
      </c>
      <c r="J1747" s="144">
        <f>IFERROR(_xll.qlIndexFixing(Index1M,$H1747,TRUE,_xll.ohTrigger(RecalcTrigger,Trigger1M)),NA())</f>
        <v>1.3316891230059099E-2</v>
      </c>
      <c r="K1747" s="44">
        <f>IFERROR(_xll.qlIndexFixing(Index3M,H1747,TRUE,_xll.ohTrigger(RecalcTrigger,Trigger3M)),NA())</f>
        <v>1.3553194945768962E-2</v>
      </c>
      <c r="L1747" s="44">
        <f>IFERROR(_xll.qlIndexFixing(Index6M,$H1747,TRUE,_xll.ohTrigger(RecalcTrigger,Trigger6M)),NA())</f>
        <v>1.3604067093951226E-2</v>
      </c>
      <c r="M1747" s="145">
        <f>IFERROR(_xll.qlIndexFixing(Index1Y,$H1747,TRUE,_xll.ohTrigger(RecalcTrigger,Trigger1Y)),NA())</f>
        <v>1.3790176162301571E-2</v>
      </c>
      <c r="N1747" s="144">
        <f>IFERROR(_xll.qlIndexFixing(ONIndex1M,I1747,TRUE,_xll.ohTrigger(RecalcTrigger,Trigger1M)),NA())</f>
        <v>1.3313058969552927E-2</v>
      </c>
      <c r="O1747" s="44">
        <f>IFERROR(_xll.qlIndexFixing(ONIndex3M,I1747,TRUE,_xll.ohTrigger(RecalcTrigger,Trigger3M)),NA())</f>
        <v>1.3543984345734117E-2</v>
      </c>
      <c r="P1747" s="44">
        <f>IFERROR(_xll.qlIndexFixing(ONIndex6M,I1747,TRUE,_xll.ohTrigger(RecalcTrigger,Trigger6M)),NA())</f>
        <v>1.3584253611176322E-2</v>
      </c>
      <c r="Q1747" s="145">
        <f>IFERROR(_xll.qlIndexFixing(ONIndex1Y,I1747,TRUE,_xll.ohTrigger(RecalcTrigger,Trigger1Y)),NA())</f>
        <v>1.3756654563970017E-2</v>
      </c>
    </row>
    <row r="1748" spans="2:17" x14ac:dyDescent="0.2">
      <c r="B1748" s="39" t="s">
        <v>42</v>
      </c>
      <c r="D1748" s="42">
        <f>_xll.qlCalendarAdvance(Calendar,$D1747,B1748,"f",FALSE)</f>
        <v>52083</v>
      </c>
      <c r="E1748" s="139">
        <f>_xll.qlInterestRateIndexValueDate(IndexON,D1748)</f>
        <v>52083</v>
      </c>
      <c r="F1748" s="155">
        <f>IFERROR(_xll.qlIndexFixing(IndexON,D1748,TRUE,_xll.ohTrigger(RecalcTrigger,TriggerON)),NA())</f>
        <v>1.3330898838175287E-2</v>
      </c>
      <c r="H1748" s="42">
        <f>_xll.qlCalendarAdvance(Calendar,$H1747,B1748,"f",FALSE)</f>
        <v>52083</v>
      </c>
      <c r="I1748" s="139">
        <f>_xll.qlInterestRateIndexValueDate(Index1M,$H1748)</f>
        <v>52085</v>
      </c>
      <c r="J1748" s="144">
        <f>IFERROR(_xll.qlIndexFixing(Index1M,$H1748,TRUE,_xll.ohTrigger(RecalcTrigger,Trigger1M)),NA())</f>
        <v>1.3315030196981714E-2</v>
      </c>
      <c r="K1748" s="44">
        <f>IFERROR(_xll.qlIndexFixing(Index3M,H1748,TRUE,_xll.ohTrigger(RecalcTrigger,Trigger3M)),NA())</f>
        <v>1.3550843589025736E-2</v>
      </c>
      <c r="L1748" s="44">
        <f>IFERROR(_xll.qlIndexFixing(Index6M,$H1748,TRUE,_xll.ohTrigger(RecalcTrigger,Trigger6M)),NA())</f>
        <v>1.3602187046100484E-2</v>
      </c>
      <c r="M1748" s="145">
        <f>IFERROR(_xll.qlIndexFixing(Index1Y,$H1748,TRUE,_xll.ohTrigger(RecalcTrigger,Trigger1Y)),NA())</f>
        <v>1.3787760711705649E-2</v>
      </c>
      <c r="N1748" s="144">
        <f>IFERROR(_xll.qlIndexFixing(ONIndex1M,I1748,TRUE,_xll.ohTrigger(RecalcTrigger,Trigger1M)),NA())</f>
        <v>1.3310915048192484E-2</v>
      </c>
      <c r="O1748" s="44">
        <f>IFERROR(_xll.qlIndexFixing(ONIndex3M,I1748,TRUE,_xll.ohTrigger(RecalcTrigger,Trigger3M)),NA())</f>
        <v>1.3541614877272679E-2</v>
      </c>
      <c r="P1748" s="44">
        <f>IFERROR(_xll.qlIndexFixing(ONIndex6M,I1748,TRUE,_xll.ohTrigger(RecalcTrigger,Trigger6M)),NA())</f>
        <v>1.3582122958082365E-2</v>
      </c>
      <c r="Q1748" s="145">
        <f>IFERROR(_xll.qlIndexFixing(ONIndex1Y,I1748,TRUE,_xll.ohTrigger(RecalcTrigger,Trigger1Y)),NA())</f>
        <v>1.3754147521076732E-2</v>
      </c>
    </row>
    <row r="1749" spans="2:17" x14ac:dyDescent="0.2">
      <c r="B1749" s="39" t="s">
        <v>42</v>
      </c>
      <c r="D1749" s="42">
        <f>_xll.qlCalendarAdvance(Calendar,$D1748,B1749,"f",FALSE)</f>
        <v>52090</v>
      </c>
      <c r="E1749" s="139">
        <f>_xll.qlInterestRateIndexValueDate(IndexON,D1749)</f>
        <v>52090</v>
      </c>
      <c r="F1749" s="155">
        <f>IFERROR(_xll.qlIndexFixing(IndexON,D1749,TRUE,_xll.ohTrigger(RecalcTrigger,TriggerON)),NA())</f>
        <v>1.3328290398471054E-2</v>
      </c>
      <c r="H1749" s="42">
        <f>_xll.qlCalendarAdvance(Calendar,$H1748,B1749,"f",FALSE)</f>
        <v>52090</v>
      </c>
      <c r="I1749" s="139">
        <f>_xll.qlInterestRateIndexValueDate(Index1M,$H1749)</f>
        <v>52092</v>
      </c>
      <c r="J1749" s="144">
        <f>IFERROR(_xll.qlIndexFixing(Index1M,$H1749,TRUE,_xll.ohTrigger(RecalcTrigger,Trigger1M)),NA())</f>
        <v>1.331289249679235E-2</v>
      </c>
      <c r="K1749" s="44">
        <f>IFERROR(_xll.qlIndexFixing(Index3M,H1749,TRUE,_xll.ohTrigger(RecalcTrigger,Trigger3M)),NA())</f>
        <v>1.3548496751355452E-2</v>
      </c>
      <c r="L1749" s="44">
        <f>IFERROR(_xll.qlIndexFixing(Index6M,$H1749,TRUE,_xll.ohTrigger(RecalcTrigger,Trigger6M)),NA())</f>
        <v>1.3600004289086639E-2</v>
      </c>
      <c r="M1749" s="145">
        <f>IFERROR(_xll.qlIndexFixing(Index1Y,$H1749,TRUE,_xll.ohTrigger(RecalcTrigger,Trigger1Y)),NA())</f>
        <v>1.3785350545171791E-2</v>
      </c>
      <c r="N1749" s="144">
        <f>IFERROR(_xll.qlIndexFixing(ONIndex1M,I1749,TRUE,_xll.ohTrigger(RecalcTrigger,Trigger1M)),NA())</f>
        <v>1.3308774359526154E-2</v>
      </c>
      <c r="O1749" s="44">
        <f>IFERROR(_xll.qlIndexFixing(ONIndex3M,I1749,TRUE,_xll.ohTrigger(RecalcTrigger,Trigger3M)),NA())</f>
        <v>1.3539249665326381E-2</v>
      </c>
      <c r="P1749" s="44">
        <f>IFERROR(_xll.qlIndexFixing(ONIndex6M,I1749,TRUE,_xll.ohTrigger(RecalcTrigger,Trigger6M)),NA())</f>
        <v>1.3579989477490173E-2</v>
      </c>
      <c r="Q1749" s="145">
        <f>IFERROR(_xll.qlIndexFixing(ONIndex1Y,I1749,TRUE,_xll.ohTrigger(RecalcTrigger,Trigger1Y)),NA())</f>
        <v>1.3751644819910425E-2</v>
      </c>
    </row>
    <row r="1750" spans="2:17" x14ac:dyDescent="0.2">
      <c r="B1750" s="39" t="s">
        <v>42</v>
      </c>
      <c r="D1750" s="42">
        <f>_xll.qlCalendarAdvance(Calendar,$D1749,B1750,"f",FALSE)</f>
        <v>52097</v>
      </c>
      <c r="E1750" s="139">
        <f>_xll.qlInterestRateIndexValueDate(IndexON,D1750)</f>
        <v>52097</v>
      </c>
      <c r="F1750" s="155">
        <f>IFERROR(_xll.qlIndexFixing(IndexON,D1750,TRUE,_xll.ohTrigger(RecalcTrigger,TriggerON)),NA())</f>
        <v>1.3325688859966434E-2</v>
      </c>
      <c r="H1750" s="42">
        <f>_xll.qlCalendarAdvance(Calendar,$H1749,B1750,"f",FALSE)</f>
        <v>52097</v>
      </c>
      <c r="I1750" s="139">
        <f>_xll.qlInterestRateIndexValueDate(Index1M,$H1750)</f>
        <v>52099</v>
      </c>
      <c r="J1750" s="144">
        <f>IFERROR(_xll.qlIndexFixing(Index1M,$H1750,TRUE,_xll.ohTrigger(RecalcTrigger,Trigger1M)),NA())</f>
        <v>1.33107581426814E-2</v>
      </c>
      <c r="K1750" s="44">
        <f>IFERROR(_xll.qlIndexFixing(Index3M,H1750,TRUE,_xll.ohTrigger(RecalcTrigger,Trigger3M)),NA())</f>
        <v>1.3546154474336155E-2</v>
      </c>
      <c r="L1750" s="44">
        <f>IFERROR(_xll.qlIndexFixing(Index6M,$H1750,TRUE,_xll.ohTrigger(RecalcTrigger,Trigger6M)),NA())</f>
        <v>1.3597818879928484E-2</v>
      </c>
      <c r="M1750" s="145">
        <f>IFERROR(_xll.qlIndexFixing(Index1Y,$H1750,TRUE,_xll.ohTrigger(RecalcTrigger,Trigger1Y)),NA())</f>
        <v>1.3782945697112581E-2</v>
      </c>
      <c r="N1750" s="144">
        <f>IFERROR(_xll.qlIndexFixing(ONIndex1M,I1750,TRUE,_xll.ohTrigger(RecalcTrigger,Trigger1M)),NA())</f>
        <v>1.3306636944880879E-2</v>
      </c>
      <c r="O1750" s="44">
        <f>IFERROR(_xll.qlIndexFixing(ONIndex3M,I1750,TRUE,_xll.ohTrigger(RecalcTrigger,Trigger3M)),NA())</f>
        <v>1.3536888751461973E-2</v>
      </c>
      <c r="P1750" s="44">
        <f>IFERROR(_xll.qlIndexFixing(ONIndex6M,I1750,TRUE,_xll.ohTrigger(RecalcTrigger,Trigger6M)),NA())</f>
        <v>1.3577853183148747E-2</v>
      </c>
      <c r="Q1750" s="145">
        <f>IFERROR(_xll.qlIndexFixing(ONIndex1Y,I1750,TRUE,_xll.ohTrigger(RecalcTrigger,Trigger1Y)),NA())</f>
        <v>1.3749146494363984E-2</v>
      </c>
    </row>
    <row r="1751" spans="2:17" x14ac:dyDescent="0.2">
      <c r="B1751" s="39" t="s">
        <v>42</v>
      </c>
      <c r="D1751" s="42">
        <f>_xll.qlCalendarAdvance(Calendar,$D1750,B1751,"f",FALSE)</f>
        <v>52104</v>
      </c>
      <c r="E1751" s="139">
        <f>_xll.qlInterestRateIndexValueDate(IndexON,D1751)</f>
        <v>52104</v>
      </c>
      <c r="F1751" s="155">
        <f>IFERROR(_xll.qlIndexFixing(IndexON,D1751,TRUE,_xll.ohTrigger(RecalcTrigger,TriggerON)),NA())</f>
        <v>1.3323094277417624E-2</v>
      </c>
      <c r="H1751" s="42">
        <f>_xll.qlCalendarAdvance(Calendar,$H1750,B1751,"f",FALSE)</f>
        <v>52104</v>
      </c>
      <c r="I1751" s="139">
        <f>_xll.qlInterestRateIndexValueDate(Index1M,$H1751)</f>
        <v>52106</v>
      </c>
      <c r="J1751" s="144">
        <f>IFERROR(_xll.qlIndexFixing(Index1M,$H1751,TRUE,_xll.ohTrigger(RecalcTrigger,Trigger1M)),NA())</f>
        <v>1.3308627176013277E-2</v>
      </c>
      <c r="K1751" s="44">
        <f>IFERROR(_xll.qlIndexFixing(Index3M,H1751,TRUE,_xll.ohTrigger(RecalcTrigger,Trigger3M)),NA())</f>
        <v>1.3543816799551972E-2</v>
      </c>
      <c r="L1751" s="44">
        <f>IFERROR(_xll.qlIndexFixing(Index6M,$H1751,TRUE,_xll.ohTrigger(RecalcTrigger,Trigger6M)),NA())</f>
        <v>1.3595333997605473E-2</v>
      </c>
      <c r="M1751" s="145">
        <f>IFERROR(_xll.qlIndexFixing(Index1Y,$H1751,TRUE,_xll.ohTrigger(RecalcTrigger,Trigger1Y)),NA())</f>
        <v>1.3780546201940601E-2</v>
      </c>
      <c r="N1751" s="144">
        <f>IFERROR(_xll.qlIndexFixing(ONIndex1M,I1751,TRUE,_xll.ohTrigger(RecalcTrigger,Trigger1M)),NA())</f>
        <v>1.3304502845503663E-2</v>
      </c>
      <c r="O1751" s="44">
        <f>IFERROR(_xll.qlIndexFixing(ONIndex3M,I1751,TRUE,_xll.ohTrigger(RecalcTrigger,Trigger3M)),NA())</f>
        <v>1.3534532176926461E-2</v>
      </c>
      <c r="P1751" s="44">
        <f>IFERROR(_xll.qlIndexFixing(ONIndex6M,I1751,TRUE,_xll.ohTrigger(RecalcTrigger,Trigger6M)),NA())</f>
        <v>1.357571408920677E-2</v>
      </c>
      <c r="Q1751" s="145">
        <f>IFERROR(_xll.qlIndexFixing(ONIndex1Y,I1751,TRUE,_xll.ohTrigger(RecalcTrigger,Trigger1Y)),NA())</f>
        <v>1.3746652578490171E-2</v>
      </c>
    </row>
    <row r="1752" spans="2:17" x14ac:dyDescent="0.2">
      <c r="B1752" s="39" t="s">
        <v>42</v>
      </c>
      <c r="D1752" s="42">
        <f>_xll.qlCalendarAdvance(Calendar,$D1751,B1752,"f",FALSE)</f>
        <v>52111</v>
      </c>
      <c r="E1752" s="139">
        <f>_xll.qlInterestRateIndexValueDate(IndexON,D1752)</f>
        <v>52111</v>
      </c>
      <c r="F1752" s="155">
        <f>IFERROR(_xll.qlIndexFixing(IndexON,D1752,TRUE,_xll.ohTrigger(RecalcTrigger,TriggerON)),NA())</f>
        <v>1.3320506705101209E-2</v>
      </c>
      <c r="H1752" s="42">
        <f>_xll.qlCalendarAdvance(Calendar,$H1751,B1752,"f",FALSE)</f>
        <v>52111</v>
      </c>
      <c r="I1752" s="139">
        <f>_xll.qlInterestRateIndexValueDate(Index1M,$H1752)</f>
        <v>52113</v>
      </c>
      <c r="J1752" s="144">
        <f>IFERROR(_xll.qlIndexFixing(Index1M,$H1752,TRUE,_xll.ohTrigger(RecalcTrigger,Trigger1M)),NA())</f>
        <v>1.3306499638147395E-2</v>
      </c>
      <c r="K1752" s="44">
        <f>IFERROR(_xll.qlIndexFixing(Index3M,H1752,TRUE,_xll.ohTrigger(RecalcTrigger,Trigger3M)),NA())</f>
        <v>1.3541395137543849E-2</v>
      </c>
      <c r="L1752" s="44">
        <f>IFERROR(_xll.qlIndexFixing(Index6M,$H1752,TRUE,_xll.ohTrigger(RecalcTrigger,Trigger6M)),NA())</f>
        <v>1.359294664868472E-2</v>
      </c>
      <c r="M1752" s="145">
        <f>IFERROR(_xll.qlIndexFixing(Index1Y,$H1752,TRUE,_xll.ohTrigger(RecalcTrigger,Trigger1Y)),NA())</f>
        <v>1.3778152094067556E-2</v>
      </c>
      <c r="N1752" s="144">
        <f>IFERROR(_xll.qlIndexFixing(ONIndex1M,I1752,TRUE,_xll.ohTrigger(RecalcTrigger,Trigger1M)),NA())</f>
        <v>1.3302372102721449E-2</v>
      </c>
      <c r="O1752" s="44">
        <f>IFERROR(_xll.qlIndexFixing(ONIndex3M,I1752,TRUE,_xll.ohTrigger(RecalcTrigger,Trigger3M)),NA())</f>
        <v>1.3532179983286596E-2</v>
      </c>
      <c r="P1752" s="44">
        <f>IFERROR(_xll.qlIndexFixing(ONIndex6M,I1752,TRUE,_xll.ohTrigger(RecalcTrigger,Trigger6M)),NA())</f>
        <v>1.3573572209653051E-2</v>
      </c>
      <c r="Q1752" s="145">
        <f>IFERROR(_xll.qlIndexFixing(ONIndex1Y,I1752,TRUE,_xll.ohTrigger(RecalcTrigger,Trigger1Y)),NA())</f>
        <v>1.3744163106181873E-2</v>
      </c>
    </row>
    <row r="1753" spans="2:17" x14ac:dyDescent="0.2">
      <c r="B1753" s="39" t="s">
        <v>42</v>
      </c>
      <c r="D1753" s="42">
        <f>_xll.qlCalendarAdvance(Calendar,$D1752,B1753,"f",FALSE)</f>
        <v>52118</v>
      </c>
      <c r="E1753" s="139">
        <f>_xll.qlInterestRateIndexValueDate(IndexON,D1753)</f>
        <v>52118</v>
      </c>
      <c r="F1753" s="155">
        <f>IFERROR(_xll.qlIndexFixing(IndexON,D1753,TRUE,_xll.ohTrigger(RecalcTrigger,TriggerON)),NA())</f>
        <v>1.33179261971339E-2</v>
      </c>
      <c r="H1753" s="42">
        <f>_xll.qlCalendarAdvance(Calendar,$H1752,B1753,"f",FALSE)</f>
        <v>52118</v>
      </c>
      <c r="I1753" s="139">
        <f>_xll.qlInterestRateIndexValueDate(Index1M,$H1753)</f>
        <v>52120</v>
      </c>
      <c r="J1753" s="144">
        <f>IFERROR(_xll.qlIndexFixing(Index1M,$H1753,TRUE,_xll.ohTrigger(RecalcTrigger,Trigger1M)),NA())</f>
        <v>1.330437557044567E-2</v>
      </c>
      <c r="K1753" s="44">
        <f>IFERROR(_xll.qlIndexFixing(Index3M,H1753,TRUE,_xll.ohTrigger(RecalcTrigger,Trigger3M)),NA())</f>
        <v>1.3539066536888253E-2</v>
      </c>
      <c r="L1753" s="44">
        <f>IFERROR(_xll.qlIndexFixing(Index6M,$H1753,TRUE,_xll.ohTrigger(RecalcTrigger,Trigger6M)),NA())</f>
        <v>1.3590754688735038E-2</v>
      </c>
      <c r="M1753" s="145">
        <f>IFERROR(_xll.qlIndexFixing(Index1Y,$H1753,TRUE,_xll.ohTrigger(RecalcTrigger,Trigger1Y)),NA())</f>
        <v>1.3775763407906028E-2</v>
      </c>
      <c r="N1753" s="144">
        <f>IFERROR(_xll.qlIndexFixing(ONIndex1M,I1753,TRUE,_xll.ohTrigger(RecalcTrigger,Trigger1M)),NA())</f>
        <v>1.3300244757861179E-2</v>
      </c>
      <c r="O1753" s="44">
        <f>IFERROR(_xll.qlIndexFixing(ONIndex3M,I1753,TRUE,_xll.ohTrigger(RecalcTrigger,Trigger3M)),NA())</f>
        <v>1.3529832212029191E-2</v>
      </c>
      <c r="P1753" s="44">
        <f>IFERROR(_xll.qlIndexFixing(ONIndex6M,I1753,TRUE,_xll.ohTrigger(RecalcTrigger,Trigger6M)),NA())</f>
        <v>1.3571427558716209E-2</v>
      </c>
      <c r="Q1753" s="145">
        <f>IFERROR(_xll.qlIndexFixing(ONIndex1Y,I1753,TRUE,_xll.ohTrigger(RecalcTrigger,Trigger1Y)),NA())</f>
        <v>1.3741678111491851E-2</v>
      </c>
    </row>
    <row r="1754" spans="2:17" x14ac:dyDescent="0.2">
      <c r="B1754" s="39" t="s">
        <v>42</v>
      </c>
      <c r="D1754" s="42">
        <f>_xll.qlCalendarAdvance(Calendar,$D1753,B1754,"f",FALSE)</f>
        <v>52125</v>
      </c>
      <c r="E1754" s="139">
        <f>_xll.qlInterestRateIndexValueDate(IndexON,D1754)</f>
        <v>52125</v>
      </c>
      <c r="F1754" s="155">
        <f>IFERROR(_xll.qlIndexFixing(IndexON,D1754,TRUE,_xll.ohTrigger(RecalcTrigger,TriggerON)),NA())</f>
        <v>1.3315352808112024E-2</v>
      </c>
      <c r="H1754" s="42">
        <f>_xll.qlCalendarAdvance(Calendar,$H1753,B1754,"f",FALSE)</f>
        <v>52125</v>
      </c>
      <c r="I1754" s="139">
        <f>_xll.qlInterestRateIndexValueDate(Index1M,$H1754)</f>
        <v>52127</v>
      </c>
      <c r="J1754" s="144">
        <f>IFERROR(_xll.qlIndexFixing(Index1M,$H1754,TRUE,_xll.ohTrigger(RecalcTrigger,Trigger1M)),NA())</f>
        <v>1.3302255014270015E-2</v>
      </c>
      <c r="K1754" s="44">
        <f>IFERROR(_xll.qlIndexFixing(Index3M,H1754,TRUE,_xll.ohTrigger(RecalcTrigger,Trigger3M)),NA())</f>
        <v>1.3536742660049599E-2</v>
      </c>
      <c r="L1754" s="44">
        <f>IFERROR(_xll.qlIndexFixing(Index6M,$H1754,TRUE,_xll.ohTrigger(RecalcTrigger,Trigger6M)),NA())</f>
        <v>1.3588560128590822E-2</v>
      </c>
      <c r="M1754" s="145">
        <f>IFERROR(_xll.qlIndexFixing(Index1Y,$H1754,TRUE,_xll.ohTrigger(RecalcTrigger,Trigger1Y)),NA())</f>
        <v>1.3773380177867068E-2</v>
      </c>
      <c r="N1754" s="144">
        <f>IFERROR(_xll.qlIndexFixing(ONIndex1M,I1754,TRUE,_xll.ohTrigger(RecalcTrigger,Trigger1M)),NA())</f>
        <v>1.3298120852329731E-2</v>
      </c>
      <c r="O1754" s="44">
        <f>IFERROR(_xll.qlIndexFixing(ONIndex3M,I1754,TRUE,_xll.ohTrigger(RecalcTrigger,Trigger3M)),NA())</f>
        <v>1.3527488904481189E-2</v>
      </c>
      <c r="P1754" s="44">
        <f>IFERROR(_xll.qlIndexFixing(ONIndex6M,I1754,TRUE,_xll.ohTrigger(RecalcTrigger,Trigger6M)),NA())</f>
        <v>1.3569280150305119E-2</v>
      </c>
      <c r="Q1754" s="145">
        <f>IFERROR(_xll.qlIndexFixing(ONIndex1Y,I1754,TRUE,_xll.ohTrigger(RecalcTrigger,Trigger1Y)),NA())</f>
        <v>1.3739197628472866E-2</v>
      </c>
    </row>
    <row r="1755" spans="2:17" x14ac:dyDescent="0.2">
      <c r="B1755" s="39" t="s">
        <v>42</v>
      </c>
      <c r="D1755" s="42">
        <f>_xll.qlCalendarAdvance(Calendar,$D1754,B1755,"f",FALSE)</f>
        <v>52132</v>
      </c>
      <c r="E1755" s="139">
        <f>_xll.qlInterestRateIndexValueDate(IndexON,D1755)</f>
        <v>52132</v>
      </c>
      <c r="F1755" s="155">
        <f>IFERROR(_xll.qlIndexFixing(IndexON,D1755,TRUE,_xll.ohTrigger(RecalcTrigger,TriggerON)),NA())</f>
        <v>1.3312786592392101E-2</v>
      </c>
      <c r="H1755" s="42">
        <f>_xll.qlCalendarAdvance(Calendar,$H1754,B1755,"f",FALSE)</f>
        <v>52132</v>
      </c>
      <c r="I1755" s="139">
        <f>_xll.qlInterestRateIndexValueDate(Index1M,$H1755)</f>
        <v>52134</v>
      </c>
      <c r="J1755" s="144">
        <f>IFERROR(_xll.qlIndexFixing(Index1M,$H1755,TRUE,_xll.ohTrigger(RecalcTrigger,Trigger1M)),NA())</f>
        <v>1.3300138010974849E-2</v>
      </c>
      <c r="K1755" s="44">
        <f>IFERROR(_xll.qlIndexFixing(Index3M,H1755,TRUE,_xll.ohTrigger(RecalcTrigger,Trigger3M)),NA())</f>
        <v>1.3534781337786825E-2</v>
      </c>
      <c r="L1755" s="44">
        <f>IFERROR(_xll.qlIndexFixing(Index6M,$H1755,TRUE,_xll.ohTrigger(RecalcTrigger,Trigger6M)),NA())</f>
        <v>1.3586362982392804E-2</v>
      </c>
      <c r="M1755" s="145">
        <f>IFERROR(_xll.qlIndexFixing(Index1Y,$H1755,TRUE,_xll.ohTrigger(RecalcTrigger,Trigger1Y)),NA())</f>
        <v>1.3771002438362382E-2</v>
      </c>
      <c r="N1755" s="144">
        <f>IFERROR(_xll.qlIndexFixing(ONIndex1M,I1755,TRUE,_xll.ohTrigger(RecalcTrigger,Trigger1M)),NA())</f>
        <v>1.3296000427294175E-2</v>
      </c>
      <c r="O1755" s="44">
        <f>IFERROR(_xll.qlIndexFixing(ONIndex3M,I1755,TRUE,_xll.ohTrigger(RecalcTrigger,Trigger3M)),NA())</f>
        <v>1.3525150102129402E-2</v>
      </c>
      <c r="P1755" s="44">
        <f>IFERROR(_xll.qlIndexFixing(ONIndex6M,I1755,TRUE,_xll.ohTrigger(RecalcTrigger,Trigger6M)),NA())</f>
        <v>1.3567129998248717E-2</v>
      </c>
      <c r="Q1755" s="145">
        <f>IFERROR(_xll.qlIndexFixing(ONIndex1Y,I1755,TRUE,_xll.ohTrigger(RecalcTrigger,Trigger1Y)),NA())</f>
        <v>1.3736721690857934E-2</v>
      </c>
    </row>
    <row r="1756" spans="2:17" x14ac:dyDescent="0.2">
      <c r="B1756" s="39" t="s">
        <v>42</v>
      </c>
      <c r="D1756" s="42">
        <f>_xll.qlCalendarAdvance(Calendar,$D1755,B1756,"f",FALSE)</f>
        <v>52139</v>
      </c>
      <c r="E1756" s="139">
        <f>_xll.qlInterestRateIndexValueDate(IndexON,D1756)</f>
        <v>52139</v>
      </c>
      <c r="F1756" s="155">
        <f>IFERROR(_xll.qlIndexFixing(IndexON,D1756,TRUE,_xll.ohTrigger(RecalcTrigger,TriggerON)),NA())</f>
        <v>1.3310227604090841E-2</v>
      </c>
      <c r="H1756" s="42">
        <f>_xll.qlCalendarAdvance(Calendar,$H1755,B1756,"f",FALSE)</f>
        <v>52139</v>
      </c>
      <c r="I1756" s="139">
        <f>_xll.qlInterestRateIndexValueDate(Index1M,$H1756)</f>
        <v>52141</v>
      </c>
      <c r="J1756" s="144">
        <f>IFERROR(_xll.qlIndexFixing(Index1M,$H1756,TRUE,_xll.ohTrigger(RecalcTrigger,Trigger1M)),NA())</f>
        <v>1.3298024601932079E-2</v>
      </c>
      <c r="K1756" s="44">
        <f>IFERROR(_xll.qlIndexFixing(Index3M,H1756,TRUE,_xll.ohTrigger(RecalcTrigger,Trigger3M)),NA())</f>
        <v>1.3532198914514487E-2</v>
      </c>
      <c r="L1756" s="44">
        <f>IFERROR(_xll.qlIndexFixing(Index6M,$H1756,TRUE,_xll.ohTrigger(RecalcTrigger,Trigger6M)),NA())</f>
        <v>1.3584260960305541E-2</v>
      </c>
      <c r="M1756" s="145">
        <f>IFERROR(_xll.qlIndexFixing(Index1Y,$H1756,TRUE,_xll.ohTrigger(RecalcTrigger,Trigger1Y)),NA())</f>
        <v>1.376863022380302E-2</v>
      </c>
      <c r="N1756" s="144">
        <f>IFERROR(_xll.qlIndexFixing(ONIndex1M,I1756,TRUE,_xll.ohTrigger(RecalcTrigger,Trigger1M)),NA())</f>
        <v>1.3293883524161387E-2</v>
      </c>
      <c r="O1756" s="44">
        <f>IFERROR(_xll.qlIndexFixing(ONIndex3M,I1756,TRUE,_xll.ohTrigger(RecalcTrigger,Trigger3M)),NA())</f>
        <v>1.3522815846460645E-2</v>
      </c>
      <c r="P1756" s="44">
        <f>IFERROR(_xll.qlIndexFixing(ONIndex6M,I1756,TRUE,_xll.ohTrigger(RecalcTrigger,Trigger6M)),NA())</f>
        <v>1.3564977117015431E-2</v>
      </c>
      <c r="Q1756" s="145">
        <f>IFERROR(_xll.qlIndexFixing(ONIndex1Y,I1756,TRUE,_xll.ohTrigger(RecalcTrigger,Trigger1Y)),NA())</f>
        <v>1.3734250332859688E-2</v>
      </c>
    </row>
    <row r="1757" spans="2:17" x14ac:dyDescent="0.2">
      <c r="B1757" s="39" t="s">
        <v>42</v>
      </c>
      <c r="D1757" s="42">
        <f>_xll.qlCalendarAdvance(Calendar,$D1756,B1757,"f",FALSE)</f>
        <v>52146</v>
      </c>
      <c r="E1757" s="139">
        <f>_xll.qlInterestRateIndexValueDate(IndexON,D1757)</f>
        <v>52146</v>
      </c>
      <c r="F1757" s="155">
        <f>IFERROR(_xll.qlIndexFixing(IndexON,D1757,TRUE,_xll.ohTrigger(RecalcTrigger,TriggerON)),NA())</f>
        <v>1.3307675897804572E-2</v>
      </c>
      <c r="H1757" s="42">
        <f>_xll.qlCalendarAdvance(Calendar,$H1756,B1757,"f",FALSE)</f>
        <v>52146</v>
      </c>
      <c r="I1757" s="139">
        <f>_xll.qlInterestRateIndexValueDate(Index1M,$H1757)</f>
        <v>52148</v>
      </c>
      <c r="J1757" s="144">
        <f>IFERROR(_xll.qlIndexFixing(Index1M,$H1757,TRUE,_xll.ohTrigger(RecalcTrigger,Trigger1M)),NA())</f>
        <v>1.3295914828496125E-2</v>
      </c>
      <c r="K1757" s="44">
        <f>IFERROR(_xll.qlIndexFixing(Index3M,H1757,TRUE,_xll.ohTrigger(RecalcTrigger,Trigger3M)),NA())</f>
        <v>1.3529889726352931E-2</v>
      </c>
      <c r="L1757" s="44">
        <f>IFERROR(_xll.qlIndexFixing(Index6M,$H1757,TRUE,_xll.ohTrigger(RecalcTrigger,Trigger6M)),NA())</f>
        <v>1.3582058423812569E-2</v>
      </c>
      <c r="M1757" s="145">
        <f>IFERROR(_xll.qlIndexFixing(Index1Y,$H1757,TRUE,_xll.ohTrigger(RecalcTrigger,Trigger1Y)),NA())</f>
        <v>1.3766263568600029E-2</v>
      </c>
      <c r="N1757" s="144">
        <f>IFERROR(_xll.qlIndexFixing(ONIndex1M,I1757,TRUE,_xll.ohTrigger(RecalcTrigger,Trigger1M)),NA())</f>
        <v>1.3291770184098439E-2</v>
      </c>
      <c r="O1757" s="44">
        <f>IFERROR(_xll.qlIndexFixing(ONIndex3M,I1757,TRUE,_xll.ohTrigger(RecalcTrigger,Trigger3M)),NA())</f>
        <v>1.3520486178961733E-2</v>
      </c>
      <c r="P1757" s="44">
        <f>IFERROR(_xll.qlIndexFixing(ONIndex6M,I1757,TRUE,_xll.ohTrigger(RecalcTrigger,Trigger6M)),NA())</f>
        <v>1.3562821520354262E-2</v>
      </c>
      <c r="Q1757" s="145">
        <f>IFERROR(_xll.qlIndexFixing(ONIndex1Y,I1757,TRUE,_xll.ohTrigger(RecalcTrigger,Trigger1Y)),NA())</f>
        <v>1.3731783588450952E-2</v>
      </c>
    </row>
    <row r="1758" spans="2:17" x14ac:dyDescent="0.2">
      <c r="B1758" s="39" t="s">
        <v>42</v>
      </c>
      <c r="D1758" s="42">
        <f>_xll.qlCalendarAdvance(Calendar,$D1757,B1758,"f",FALSE)</f>
        <v>52153</v>
      </c>
      <c r="E1758" s="139">
        <f>_xll.qlInterestRateIndexValueDate(IndexON,D1758)</f>
        <v>52153</v>
      </c>
      <c r="F1758" s="155">
        <f>IFERROR(_xll.qlIndexFixing(IndexON,D1758,TRUE,_xll.ohTrigger(RecalcTrigger,TriggerON)),NA())</f>
        <v>1.3305131527729941E-2</v>
      </c>
      <c r="H1758" s="42">
        <f>_xll.qlCalendarAdvance(Calendar,$H1757,B1758,"f",FALSE)</f>
        <v>52153</v>
      </c>
      <c r="I1758" s="139">
        <f>_xll.qlInterestRateIndexValueDate(Index1M,$H1758)</f>
        <v>52155</v>
      </c>
      <c r="J1758" s="144">
        <f>IFERROR(_xll.qlIndexFixing(Index1M,$H1758,TRUE,_xll.ohTrigger(RecalcTrigger,Trigger1M)),NA())</f>
        <v>1.32938087320289E-2</v>
      </c>
      <c r="K1758" s="44">
        <f>IFERROR(_xll.qlIndexFixing(Index3M,H1758,TRUE,_xll.ohTrigger(RecalcTrigger,Trigger3M)),NA())</f>
        <v>1.3527585431495397E-2</v>
      </c>
      <c r="L1758" s="44">
        <f>IFERROR(_xll.qlIndexFixing(Index6M,$H1758,TRUE,_xll.ohTrigger(RecalcTrigger,Trigger6M)),NA())</f>
        <v>1.3579853344618606E-2</v>
      </c>
      <c r="M1758" s="145">
        <f>IFERROR(_xll.qlIndexFixing(Index1Y,$H1758,TRUE,_xll.ohTrigger(RecalcTrigger,Trigger1Y)),NA())</f>
        <v>1.3763902507164022E-2</v>
      </c>
      <c r="N1758" s="144">
        <f>IFERROR(_xll.qlIndexFixing(ONIndex1M,I1758,TRUE,_xll.ohTrigger(RecalcTrigger,Trigger1M)),NA())</f>
        <v>1.3289660448752016E-2</v>
      </c>
      <c r="O1758" s="44">
        <f>IFERROR(_xll.qlIndexFixing(ONIndex3M,I1758,TRUE,_xll.ohTrigger(RecalcTrigger,Trigger3M)),NA())</f>
        <v>1.3518161141119478E-2</v>
      </c>
      <c r="P1758" s="44">
        <f>IFERROR(_xll.qlIndexFixing(ONIndex6M,I1758,TRUE,_xll.ohTrigger(RecalcTrigger,Trigger6M)),NA())</f>
        <v>1.3560663222333957E-2</v>
      </c>
      <c r="Q1758" s="145">
        <f>IFERROR(_xll.qlIndexFixing(ONIndex1Y,I1758,TRUE,_xll.ohTrigger(RecalcTrigger,Trigger1Y)),NA())</f>
        <v>1.3729321491444679E-2</v>
      </c>
    </row>
    <row r="1759" spans="2:17" x14ac:dyDescent="0.2">
      <c r="B1759" s="39" t="s">
        <v>42</v>
      </c>
      <c r="D1759" s="42">
        <f>_xll.qlCalendarAdvance(Calendar,$D1758,B1759,"f",FALSE)</f>
        <v>52160</v>
      </c>
      <c r="E1759" s="139">
        <f>_xll.qlInterestRateIndexValueDate(IndexON,D1759)</f>
        <v>52160</v>
      </c>
      <c r="F1759" s="155">
        <f>IFERROR(_xll.qlIndexFixing(IndexON,D1759,TRUE,_xll.ohTrigger(RecalcTrigger,TriggerON)),NA())</f>
        <v>1.3302594548303404E-2</v>
      </c>
      <c r="H1759" s="42">
        <f>_xll.qlCalendarAdvance(Calendar,$H1758,B1759,"f",FALSE)</f>
        <v>52160</v>
      </c>
      <c r="I1759" s="139">
        <f>_xll.qlInterestRateIndexValueDate(Index1M,$H1759)</f>
        <v>52162</v>
      </c>
      <c r="J1759" s="144">
        <f>IFERROR(_xll.qlIndexFixing(Index1M,$H1759,TRUE,_xll.ohTrigger(RecalcTrigger,Trigger1M)),NA())</f>
        <v>1.3291706353892319E-2</v>
      </c>
      <c r="K1759" s="44">
        <f>IFERROR(_xll.qlIndexFixing(Index3M,H1759,TRUE,_xll.ohTrigger(RecalcTrigger,Trigger3M)),NA())</f>
        <v>1.3525286071523408E-2</v>
      </c>
      <c r="L1759" s="44">
        <f>IFERROR(_xll.qlIndexFixing(Index6M,$H1759,TRUE,_xll.ohTrigger(RecalcTrigger,Trigger6M)),NA())</f>
        <v>1.357764573686486E-2</v>
      </c>
      <c r="M1759" s="145">
        <f>IFERROR(_xll.qlIndexFixing(Index1Y,$H1759,TRUE,_xll.ohTrigger(RecalcTrigger,Trigger1Y)),NA())</f>
        <v>1.376154707390583E-2</v>
      </c>
      <c r="N1759" s="144">
        <f>IFERROR(_xll.qlIndexFixing(ONIndex1M,I1759,TRUE,_xll.ohTrigger(RecalcTrigger,Trigger1M)),NA())</f>
        <v>1.3287554359049381E-2</v>
      </c>
      <c r="O1759" s="44">
        <f>IFERROR(_xll.qlIndexFixing(ONIndex3M,I1759,TRUE,_xll.ohTrigger(RecalcTrigger,Trigger3M)),NA())</f>
        <v>1.3515840774100951E-2</v>
      </c>
      <c r="P1759" s="44">
        <f>IFERROR(_xll.qlIndexFixing(ONIndex6M,I1759,TRUE,_xll.ohTrigger(RecalcTrigger,Trigger6M)),NA())</f>
        <v>1.3558502236943326E-2</v>
      </c>
      <c r="Q1759" s="145">
        <f>IFERROR(_xll.qlIndexFixing(ONIndex1Y,I1759,TRUE,_xll.ohTrigger(RecalcTrigger,Trigger1Y)),NA())</f>
        <v>1.372686407589363E-2</v>
      </c>
    </row>
    <row r="1760" spans="2:17" x14ac:dyDescent="0.2">
      <c r="B1760" s="39" t="s">
        <v>42</v>
      </c>
      <c r="D1760" s="42">
        <f>_xll.qlCalendarAdvance(Calendar,$D1759,B1760,"f",FALSE)</f>
        <v>52167</v>
      </c>
      <c r="E1760" s="139">
        <f>_xll.qlInterestRateIndexValueDate(IndexON,D1760)</f>
        <v>52167</v>
      </c>
      <c r="F1760" s="155">
        <f>IFERROR(_xll.qlIndexFixing(IndexON,D1760,TRUE,_xll.ohTrigger(RecalcTrigger,TriggerON)),NA())</f>
        <v>1.3300065013641671E-2</v>
      </c>
      <c r="H1760" s="42">
        <f>_xll.qlCalendarAdvance(Calendar,$H1759,B1760,"f",FALSE)</f>
        <v>52167</v>
      </c>
      <c r="I1760" s="139">
        <f>_xll.qlInterestRateIndexValueDate(Index1M,$H1760)</f>
        <v>52169</v>
      </c>
      <c r="J1760" s="144">
        <f>IFERROR(_xll.qlIndexFixing(Index1M,$H1760,TRUE,_xll.ohTrigger(RecalcTrigger,Trigger1M)),NA())</f>
        <v>1.3289320907532048E-2</v>
      </c>
      <c r="K1760" s="44">
        <f>IFERROR(_xll.qlIndexFixing(Index3M,H1760,TRUE,_xll.ohTrigger(RecalcTrigger,Trigger3M)),NA())</f>
        <v>1.3522991688019351E-2</v>
      </c>
      <c r="L1760" s="44">
        <f>IFERROR(_xll.qlIndexFixing(Index6M,$H1760,TRUE,_xll.ohTrigger(RecalcTrigger,Trigger6M)),NA())</f>
        <v>1.3575435614693432E-2</v>
      </c>
      <c r="M1760" s="145">
        <f>IFERROR(_xll.qlIndexFixing(Index1Y,$H1760,TRUE,_xll.ohTrigger(RecalcTrigger,Trigger1Y)),NA())</f>
        <v>1.3759197303235188E-2</v>
      </c>
      <c r="N1760" s="144">
        <f>IFERROR(_xll.qlIndexFixing(ONIndex1M,I1760,TRUE,_xll.ohTrigger(RecalcTrigger,Trigger1M)),NA())</f>
        <v>1.3285451956637218E-2</v>
      </c>
      <c r="O1760" s="44">
        <f>IFERROR(_xll.qlIndexFixing(ONIndex3M,I1760,TRUE,_xll.ohTrigger(RecalcTrigger,Trigger3M)),NA())</f>
        <v>1.3513525119552838E-2</v>
      </c>
      <c r="P1760" s="44">
        <f>IFERROR(_xll.qlIndexFixing(ONIndex6M,I1760,TRUE,_xll.ohTrigger(RecalcTrigger,Trigger6M)),NA())</f>
        <v>1.3556338578410987E-2</v>
      </c>
      <c r="Q1760" s="145">
        <f>IFERROR(_xll.qlIndexFixing(ONIndex1Y,I1760,TRUE,_xll.ohTrigger(RecalcTrigger,Trigger1Y)),NA())</f>
        <v>1.3724411375850565E-2</v>
      </c>
    </row>
    <row r="1761" spans="2:17" x14ac:dyDescent="0.2">
      <c r="B1761" s="39" t="s">
        <v>42</v>
      </c>
      <c r="D1761" s="42">
        <f>_xll.qlCalendarAdvance(Calendar,$D1760,B1761,"f",FALSE)</f>
        <v>52174</v>
      </c>
      <c r="E1761" s="139">
        <f>_xll.qlInterestRateIndexValueDate(IndexON,D1761)</f>
        <v>52174</v>
      </c>
      <c r="F1761" s="155">
        <f>IFERROR(_xll.qlIndexFixing(IndexON,D1761,TRUE,_xll.ohTrigger(RecalcTrigger,TriggerON)),NA())</f>
        <v>1.3297542978580879E-2</v>
      </c>
      <c r="H1761" s="42">
        <f>_xll.qlCalendarAdvance(Calendar,$H1760,B1761,"f",FALSE)</f>
        <v>52174</v>
      </c>
      <c r="I1761" s="139">
        <f>_xll.qlInterestRateIndexValueDate(Index1M,$H1761)</f>
        <v>52176</v>
      </c>
      <c r="J1761" s="144">
        <f>IFERROR(_xll.qlIndexFixing(Index1M,$H1761,TRUE,_xll.ohTrigger(RecalcTrigger,Trigger1M)),NA())</f>
        <v>1.3287512918051247E-2</v>
      </c>
      <c r="K1761" s="44">
        <f>IFERROR(_xll.qlIndexFixing(Index3M,H1761,TRUE,_xll.ohTrigger(RecalcTrigger,Trigger3M)),NA())</f>
        <v>1.3520702322563012E-2</v>
      </c>
      <c r="L1761" s="44">
        <f>IFERROR(_xll.qlIndexFixing(Index6M,$H1761,TRUE,_xll.ohTrigger(RecalcTrigger,Trigger6M)),NA())</f>
        <v>1.3573126589997842E-2</v>
      </c>
      <c r="M1761" s="145">
        <f>IFERROR(_xll.qlIndexFixing(Index1Y,$H1761,TRUE,_xll.ohTrigger(RecalcTrigger,Trigger1Y)),NA())</f>
        <v>1.3756853229562707E-2</v>
      </c>
      <c r="N1761" s="144">
        <f>IFERROR(_xll.qlIndexFixing(ONIndex1M,I1761,TRUE,_xll.ohTrigger(RecalcTrigger,Trigger1M)),NA())</f>
        <v>1.3283353282522725E-2</v>
      </c>
      <c r="O1761" s="44">
        <f>IFERROR(_xll.qlIndexFixing(ONIndex3M,I1761,TRUE,_xll.ohTrigger(RecalcTrigger,Trigger3M)),NA())</f>
        <v>1.3511214218961953E-2</v>
      </c>
      <c r="P1761" s="44">
        <f>IFERROR(_xll.qlIndexFixing(ONIndex6M,I1761,TRUE,_xll.ohTrigger(RecalcTrigger,Trigger6M)),NA())</f>
        <v>1.3554172260645814E-2</v>
      </c>
      <c r="Q1761" s="145">
        <f>IFERROR(_xll.qlIndexFixing(ONIndex1Y,I1761,TRUE,_xll.ohTrigger(RecalcTrigger,Trigger1Y)),NA())</f>
        <v>1.3721963425128436E-2</v>
      </c>
    </row>
    <row r="1762" spans="2:17" x14ac:dyDescent="0.2">
      <c r="B1762" s="39" t="s">
        <v>42</v>
      </c>
      <c r="D1762" s="42">
        <f>_xll.qlCalendarAdvance(Calendar,$D1761,B1762,"f",FALSE)</f>
        <v>52181</v>
      </c>
      <c r="E1762" s="139">
        <f>_xll.qlInterestRateIndexValueDate(IndexON,D1762)</f>
        <v>52181</v>
      </c>
      <c r="F1762" s="155">
        <f>IFERROR(_xll.qlIndexFixing(IndexON,D1762,TRUE,_xll.ohTrigger(RecalcTrigger,TriggerON)),NA())</f>
        <v>1.3295028496997929E-2</v>
      </c>
      <c r="H1762" s="42">
        <f>_xll.qlCalendarAdvance(Calendar,$H1761,B1762,"f",FALSE)</f>
        <v>52181</v>
      </c>
      <c r="I1762" s="139">
        <f>_xll.qlInterestRateIndexValueDate(Index1M,$H1762)</f>
        <v>52183</v>
      </c>
      <c r="J1762" s="144">
        <f>IFERROR(_xll.qlIndexFixing(Index1M,$H1762,TRUE,_xll.ohTrigger(RecalcTrigger,Trigger1M)),NA())</f>
        <v>1.3285421943070586E-2</v>
      </c>
      <c r="K1762" s="44">
        <f>IFERROR(_xll.qlIndexFixing(Index3M,H1762,TRUE,_xll.ohTrigger(RecalcTrigger,Trigger3M)),NA())</f>
        <v>1.3518418016734172E-2</v>
      </c>
      <c r="L1762" s="44">
        <f>IFERROR(_xll.qlIndexFixing(Index6M,$H1762,TRUE,_xll.ohTrigger(RecalcTrigger,Trigger6M)),NA())</f>
        <v>1.3570911737382717E-2</v>
      </c>
      <c r="M1762" s="145">
        <f>IFERROR(_xll.qlIndexFixing(Index1Y,$H1762,TRUE,_xll.ohTrigger(RecalcTrigger,Trigger1Y)),NA())</f>
        <v>1.3754514887297464E-2</v>
      </c>
      <c r="N1762" s="144">
        <f>IFERROR(_xll.qlIndexFixing(ONIndex1M,I1762,TRUE,_xll.ohTrigger(RecalcTrigger,Trigger1M)),NA())</f>
        <v>1.3281258378272653E-2</v>
      </c>
      <c r="O1762" s="44">
        <f>IFERROR(_xll.qlIndexFixing(ONIndex3M,I1762,TRUE,_xll.ohTrigger(RecalcTrigger,Trigger3M)),NA())</f>
        <v>1.3508908113735174E-2</v>
      </c>
      <c r="P1762" s="44">
        <f>IFERROR(_xll.qlIndexFixing(ONIndex6M,I1762,TRUE,_xll.ohTrigger(RecalcTrigger,Trigger6M)),NA())</f>
        <v>1.3552003297636617E-2</v>
      </c>
      <c r="Q1762" s="145">
        <f>IFERROR(_xll.qlIndexFixing(ONIndex1Y,I1762,TRUE,_xll.ohTrigger(RecalcTrigger,Trigger1Y)),NA())</f>
        <v>1.3719520257859941E-2</v>
      </c>
    </row>
    <row r="1763" spans="2:17" x14ac:dyDescent="0.2">
      <c r="B1763" s="39" t="s">
        <v>42</v>
      </c>
      <c r="D1763" s="42">
        <f>_xll.qlCalendarAdvance(Calendar,$D1762,B1763,"f",FALSE)</f>
        <v>52188</v>
      </c>
      <c r="E1763" s="139">
        <f>_xll.qlInterestRateIndexValueDate(IndexON,D1763)</f>
        <v>52188</v>
      </c>
      <c r="F1763" s="155">
        <f>IFERROR(_xll.qlIndexFixing(IndexON,D1763,TRUE,_xll.ohTrigger(RecalcTrigger,TriggerON)),NA())</f>
        <v>1.3292521623489151E-2</v>
      </c>
      <c r="H1763" s="42">
        <f>_xll.qlCalendarAdvance(Calendar,$H1762,B1763,"f",FALSE)</f>
        <v>52188</v>
      </c>
      <c r="I1763" s="139">
        <f>_xll.qlInterestRateIndexValueDate(Index1M,$H1763)</f>
        <v>52190</v>
      </c>
      <c r="J1763" s="144">
        <f>IFERROR(_xll.qlIndexFixing(Index1M,$H1763,TRUE,_xll.ohTrigger(RecalcTrigger,Trigger1M)),NA())</f>
        <v>1.3283334851863227E-2</v>
      </c>
      <c r="K1763" s="44">
        <f>IFERROR(_xll.qlIndexFixing(Index3M,H1763,TRUE,_xll.ohTrigger(RecalcTrigger,Trigger3M)),NA())</f>
        <v>1.3516138812116088E-2</v>
      </c>
      <c r="L1763" s="44">
        <f>IFERROR(_xll.qlIndexFixing(Index6M,$H1763,TRUE,_xll.ohTrigger(RecalcTrigger,Trigger6M)),NA())</f>
        <v>1.3568694411843628E-2</v>
      </c>
      <c r="M1763" s="145">
        <f>IFERROR(_xll.qlIndexFixing(Index1Y,$H1763,TRUE,_xll.ohTrigger(RecalcTrigger,Trigger1Y)),NA())</f>
        <v>1.3752182310849634E-2</v>
      </c>
      <c r="N1763" s="144">
        <f>IFERROR(_xll.qlIndexFixing(ONIndex1M,I1763,TRUE,_xll.ohTrigger(RecalcTrigger,Trigger1M)),NA())</f>
        <v>1.3279167285054072E-2</v>
      </c>
      <c r="O1763" s="44">
        <f>IFERROR(_xll.qlIndexFixing(ONIndex3M,I1763,TRUE,_xll.ohTrigger(RecalcTrigger,Trigger3M)),NA())</f>
        <v>1.3506606845359315E-2</v>
      </c>
      <c r="P1763" s="44">
        <f>IFERROR(_xll.qlIndexFixing(ONIndex6M,I1763,TRUE,_xll.ohTrigger(RecalcTrigger,Trigger6M)),NA())</f>
        <v>1.3549831703612014E-2</v>
      </c>
      <c r="Q1763" s="145">
        <f>IFERROR(_xll.qlIndexFixing(ONIndex1Y,I1763,TRUE,_xll.ohTrigger(RecalcTrigger,Trigger1Y)),NA())</f>
        <v>1.3717081908017903E-2</v>
      </c>
    </row>
    <row r="1764" spans="2:17" x14ac:dyDescent="0.2">
      <c r="B1764" s="39" t="s">
        <v>42</v>
      </c>
      <c r="D1764" s="42">
        <f>_xll.qlCalendarAdvance(Calendar,$D1763,B1764,"f",FALSE)</f>
        <v>52195</v>
      </c>
      <c r="E1764" s="139">
        <f>_xll.qlInterestRateIndexValueDate(IndexON,D1764)</f>
        <v>52195</v>
      </c>
      <c r="F1764" s="155">
        <f>IFERROR(_xll.qlIndexFixing(IndexON,D1764,TRUE,_xll.ohTrigger(RecalcTrigger,TriggerON)),NA())</f>
        <v>1.329002241225119E-2</v>
      </c>
      <c r="H1764" s="42">
        <f>_xll.qlCalendarAdvance(Calendar,$H1763,B1764,"f",FALSE)</f>
        <v>52195</v>
      </c>
      <c r="I1764" s="139">
        <f>_xll.qlInterestRateIndexValueDate(Index1M,$H1764)</f>
        <v>52197</v>
      </c>
      <c r="J1764" s="144">
        <f>IFERROR(_xll.qlIndexFixing(Index1M,$H1764,TRUE,_xll.ohTrigger(RecalcTrigger,Trigger1M)),NA())</f>
        <v>1.3281251685788587E-2</v>
      </c>
      <c r="K1764" s="44">
        <f>IFERROR(_xll.qlIndexFixing(Index3M,H1764,TRUE,_xll.ohTrigger(RecalcTrigger,Trigger3M)),NA())</f>
        <v>1.351386475028768E-2</v>
      </c>
      <c r="L1764" s="44">
        <f>IFERROR(_xll.qlIndexFixing(Index6M,$H1764,TRUE,_xll.ohTrigger(RecalcTrigger,Trigger6M)),NA())</f>
        <v>1.3566474627522631E-2</v>
      </c>
      <c r="M1764" s="145">
        <f>IFERROR(_xll.qlIndexFixing(Index1Y,$H1764,TRUE,_xll.ohTrigger(RecalcTrigger,Trigger1Y)),NA())</f>
        <v>1.3749855534628295E-2</v>
      </c>
      <c r="N1764" s="144">
        <f>IFERROR(_xll.qlIndexFixing(ONIndex1M,I1764,TRUE,_xll.ohTrigger(RecalcTrigger,Trigger1M)),NA())</f>
        <v>1.3277080044273859E-2</v>
      </c>
      <c r="O1764" s="44">
        <f>IFERROR(_xll.qlIndexFixing(ONIndex3M,I1764,TRUE,_xll.ohTrigger(RecalcTrigger,Trigger3M)),NA())</f>
        <v>1.3504310455241253E-2</v>
      </c>
      <c r="P1764" s="44">
        <f>IFERROR(_xll.qlIndexFixing(ONIndex6M,I1764,TRUE,_xll.ohTrigger(RecalcTrigger,Trigger6M)),NA())</f>
        <v>1.3547657492400944E-2</v>
      </c>
      <c r="Q1764" s="145">
        <f>IFERROR(_xll.qlIndexFixing(ONIndex1Y,I1764,TRUE,_xll.ohTrigger(RecalcTrigger,Trigger1Y)),NA())</f>
        <v>1.3714648409495211E-2</v>
      </c>
    </row>
    <row r="1765" spans="2:17" x14ac:dyDescent="0.2">
      <c r="B1765" s="39" t="s">
        <v>42</v>
      </c>
      <c r="D1765" s="42">
        <f>_xll.qlCalendarAdvance(Calendar,$D1764,B1765,"f",FALSE)</f>
        <v>52202</v>
      </c>
      <c r="E1765" s="139">
        <f>_xll.qlInterestRateIndexValueDate(IndexON,D1765)</f>
        <v>52202</v>
      </c>
      <c r="F1765" s="155">
        <f>IFERROR(_xll.qlIndexFixing(IndexON,D1765,TRUE,_xll.ohTrigger(RecalcTrigger,TriggerON)),NA())</f>
        <v>1.3287530917800439E-2</v>
      </c>
      <c r="H1765" s="42">
        <f>_xll.qlCalendarAdvance(Calendar,$H1764,B1765,"f",FALSE)</f>
        <v>52202</v>
      </c>
      <c r="I1765" s="139">
        <f>_xll.qlInterestRateIndexValueDate(Index1M,$H1765)</f>
        <v>52204</v>
      </c>
      <c r="J1765" s="144">
        <f>IFERROR(_xll.qlIndexFixing(Index1M,$H1765,TRUE,_xll.ohTrigger(RecalcTrigger,Trigger1M)),NA())</f>
        <v>1.3279172486211077E-2</v>
      </c>
      <c r="K1765" s="44">
        <f>IFERROR(_xll.qlIndexFixing(Index3M,H1765,TRUE,_xll.ohTrigger(RecalcTrigger,Trigger3M)),NA())</f>
        <v>1.3511411515014338E-2</v>
      </c>
      <c r="L1765" s="44">
        <f>IFERROR(_xll.qlIndexFixing(Index6M,$H1765,TRUE,_xll.ohTrigger(RecalcTrigger,Trigger6M)),NA())</f>
        <v>1.3564347782528052E-2</v>
      </c>
      <c r="M1765" s="145">
        <f>IFERROR(_xll.qlIndexFixing(Index1Y,$H1765,TRUE,_xll.ohTrigger(RecalcTrigger,Trigger1Y)),NA())</f>
        <v>1.3747534593042525E-2</v>
      </c>
      <c r="N1765" s="144">
        <f>IFERROR(_xll.qlIndexFixing(ONIndex1M,I1765,TRUE,_xll.ohTrigger(RecalcTrigger,Trigger1M)),NA())</f>
        <v>1.327499669717902E-2</v>
      </c>
      <c r="O1765" s="44">
        <f>IFERROR(_xll.qlIndexFixing(ONIndex3M,I1765,TRUE,_xll.ohTrigger(RecalcTrigger,Trigger3M)),NA())</f>
        <v>1.3502018984707931E-2</v>
      </c>
      <c r="P1765" s="44">
        <f>IFERROR(_xll.qlIndexFixing(ONIndex6M,I1765,TRUE,_xll.ohTrigger(RecalcTrigger,Trigger6M)),NA())</f>
        <v>1.3545480678152089E-2</v>
      </c>
      <c r="Q1765" s="145">
        <f>IFERROR(_xll.qlIndexFixing(ONIndex1Y,I1765,TRUE,_xll.ohTrigger(RecalcTrigger,Trigger1Y)),NA())</f>
        <v>1.3712219796264691E-2</v>
      </c>
    </row>
    <row r="1766" spans="2:17" x14ac:dyDescent="0.2">
      <c r="B1766" s="39" t="s">
        <v>42</v>
      </c>
      <c r="D1766" s="42">
        <f>_xll.qlCalendarAdvance(Calendar,$D1765,B1766,"f",FALSE)</f>
        <v>52209</v>
      </c>
      <c r="E1766" s="139">
        <f>_xll.qlInterestRateIndexValueDate(IndexON,D1766)</f>
        <v>52209</v>
      </c>
      <c r="F1766" s="155">
        <f>IFERROR(_xll.qlIndexFixing(IndexON,D1766,TRUE,_xll.ohTrigger(RecalcTrigger,TriggerON)),NA())</f>
        <v>1.3285047194333544E-2</v>
      </c>
      <c r="H1766" s="42">
        <f>_xll.qlCalendarAdvance(Calendar,$H1765,B1766,"f",FALSE)</f>
        <v>52209</v>
      </c>
      <c r="I1766" s="139">
        <f>_xll.qlInterestRateIndexValueDate(Index1M,$H1766)</f>
        <v>52211</v>
      </c>
      <c r="J1766" s="144">
        <f>IFERROR(_xll.qlIndexFixing(Index1M,$H1766,TRUE,_xll.ohTrigger(RecalcTrigger,Trigger1M)),NA())</f>
        <v>1.3277097294487616E-2</v>
      </c>
      <c r="K1766" s="44">
        <f>IFERROR(_xll.qlIndexFixing(Index3M,H1766,TRUE,_xll.ohTrigger(RecalcTrigger,Trigger3M)),NA())</f>
        <v>1.3509147271193456E-2</v>
      </c>
      <c r="L1766" s="44">
        <f>IFERROR(_xll.qlIndexFixing(Index6M,$H1766,TRUE,_xll.ohTrigger(RecalcTrigger,Trigger6M)),NA())</f>
        <v>1.3562122870823947E-2</v>
      </c>
      <c r="M1766" s="145">
        <f>IFERROR(_xll.qlIndexFixing(Index1Y,$H1766,TRUE,_xll.ohTrigger(RecalcTrigger,Trigger1Y)),NA())</f>
        <v>1.3745219520501402E-2</v>
      </c>
      <c r="N1766" s="144">
        <f>IFERROR(_xll.qlIndexFixing(ONIndex1M,I1766,TRUE,_xll.ohTrigger(RecalcTrigger,Trigger1M)),NA())</f>
        <v>1.3272917285176433E-2</v>
      </c>
      <c r="O1766" s="44">
        <f>IFERROR(_xll.qlIndexFixing(ONIndex3M,I1766,TRUE,_xll.ohTrigger(RecalcTrigger,Trigger3M)),NA())</f>
        <v>1.3499732475406034E-2</v>
      </c>
      <c r="P1766" s="44">
        <f>IFERROR(_xll.qlIndexFixing(ONIndex6M,I1766,TRUE,_xll.ohTrigger(RecalcTrigger,Trigger6M)),NA())</f>
        <v>1.3543301274774322E-2</v>
      </c>
      <c r="Q1766" s="145">
        <f>IFERROR(_xll.qlIndexFixing(ONIndex1Y,I1766,TRUE,_xll.ohTrigger(RecalcTrigger,Trigger1Y)),NA())</f>
        <v>1.3709796102379102E-2</v>
      </c>
    </row>
    <row r="1767" spans="2:17" x14ac:dyDescent="0.2">
      <c r="B1767" s="39" t="s">
        <v>42</v>
      </c>
      <c r="D1767" s="42">
        <f>_xll.qlCalendarAdvance(Calendar,$D1766,B1767,"f",FALSE)</f>
        <v>52216</v>
      </c>
      <c r="E1767" s="139">
        <f>_xll.qlInterestRateIndexValueDate(IndexON,D1767)</f>
        <v>52216</v>
      </c>
      <c r="F1767" s="155">
        <f>IFERROR(_xll.qlIndexFixing(IndexON,D1767,TRUE,_xll.ohTrigger(RecalcTrigger,TriggerON)),NA())</f>
        <v>1.3282571296366896E-2</v>
      </c>
      <c r="H1767" s="42">
        <f>_xll.qlCalendarAdvance(Calendar,$H1766,B1767,"f",FALSE)</f>
        <v>52216</v>
      </c>
      <c r="I1767" s="139">
        <f>_xll.qlInterestRateIndexValueDate(Index1M,$H1767)</f>
        <v>52218</v>
      </c>
      <c r="J1767" s="144">
        <f>IFERROR(_xll.qlIndexFixing(Index1M,$H1767,TRUE,_xll.ohTrigger(RecalcTrigger,Trigger1M)),NA())</f>
        <v>1.3275026151982616E-2</v>
      </c>
      <c r="K1767" s="44">
        <f>IFERROR(_xll.qlIndexFixing(Index3M,H1767,TRUE,_xll.ohTrigger(RecalcTrigger,Trigger3M)),NA())</f>
        <v>1.3506888288540964E-2</v>
      </c>
      <c r="L1767" s="44">
        <f>IFERROR(_xll.qlIndexFixing(Index6M,$H1767,TRUE,_xll.ohTrigger(RecalcTrigger,Trigger6M)),NA())</f>
        <v>1.3559895543694181E-2</v>
      </c>
      <c r="M1767" s="145">
        <f>IFERROR(_xll.qlIndexFixing(Index1Y,$H1767,TRUE,_xll.ohTrigger(RecalcTrigger,Trigger1Y)),NA())</f>
        <v>1.3742910351413788E-2</v>
      </c>
      <c r="N1767" s="144">
        <f>IFERROR(_xll.qlIndexFixing(ONIndex1M,I1767,TRUE,_xll.ohTrigger(RecalcTrigger,Trigger1M)),NA())</f>
        <v>1.3270841849433168E-2</v>
      </c>
      <c r="O1767" s="44">
        <f>IFERROR(_xll.qlIndexFixing(ONIndex3M,I1767,TRUE,_xll.ohTrigger(RecalcTrigger,Trigger3M)),NA())</f>
        <v>1.3497450968662505E-2</v>
      </c>
      <c r="P1767" s="44">
        <f>IFERROR(_xll.qlIndexFixing(ONIndex6M,I1767,TRUE,_xll.ohTrigger(RecalcTrigger,Trigger6M)),NA())</f>
        <v>1.3541119296496262E-2</v>
      </c>
      <c r="Q1767" s="145">
        <f>IFERROR(_xll.qlIndexFixing(ONIndex1Y,I1767,TRUE,_xll.ohTrigger(RecalcTrigger,Trigger1Y)),NA())</f>
        <v>1.3707377361731332E-2</v>
      </c>
    </row>
    <row r="1768" spans="2:17" x14ac:dyDescent="0.2">
      <c r="B1768" s="39" t="s">
        <v>42</v>
      </c>
      <c r="D1768" s="42">
        <f>_xll.qlCalendarAdvance(Calendar,$D1767,B1768,"f",FALSE)</f>
        <v>52223</v>
      </c>
      <c r="E1768" s="139">
        <f>_xll.qlInterestRateIndexValueDate(IndexON,D1768)</f>
        <v>52223</v>
      </c>
      <c r="F1768" s="155">
        <f>IFERROR(_xll.qlIndexFixing(IndexON,D1768,TRUE,_xll.ohTrigger(RecalcTrigger,TriggerON)),NA())</f>
        <v>1.3280103278097144E-2</v>
      </c>
      <c r="H1768" s="42">
        <f>_xll.qlCalendarAdvance(Calendar,$H1767,B1768,"f",FALSE)</f>
        <v>52223</v>
      </c>
      <c r="I1768" s="139">
        <f>_xll.qlInterestRateIndexValueDate(Index1M,$H1768)</f>
        <v>52229</v>
      </c>
      <c r="J1768" s="144">
        <f>IFERROR(_xll.qlIndexFixing(Index1M,$H1768,TRUE,_xll.ohTrigger(RecalcTrigger,Trigger1M)),NA())</f>
        <v>1.3271682353187505E-2</v>
      </c>
      <c r="K1768" s="44">
        <f>IFERROR(_xll.qlIndexFixing(Index3M,H1768,TRUE,_xll.ohTrigger(RecalcTrigger,Trigger3M)),NA())</f>
        <v>1.3503535690820809E-2</v>
      </c>
      <c r="L1768" s="44">
        <f>IFERROR(_xll.qlIndexFixing(Index6M,$H1768,TRUE,_xll.ohTrigger(RecalcTrigger,Trigger6M)),NA())</f>
        <v>1.3556390612069688E-2</v>
      </c>
      <c r="M1768" s="145">
        <f>IFERROR(_xll.qlIndexFixing(Index1Y,$H1768,TRUE,_xll.ohTrigger(RecalcTrigger,Trigger1Y)),NA())</f>
        <v>1.3739293667279363E-2</v>
      </c>
      <c r="N1768" s="144">
        <f>IFERROR(_xll.qlIndexFixing(ONIndex1M,I1768,TRUE,_xll.ohTrigger(RecalcTrigger,Trigger1M)),NA())</f>
        <v>1.3268276132154533E-2</v>
      </c>
      <c r="O1768" s="44">
        <f>IFERROR(_xll.qlIndexFixing(ONIndex3M,I1768,TRUE,_xll.ohTrigger(RecalcTrigger,Trigger3M)),NA())</f>
        <v>1.3494615640530228E-2</v>
      </c>
      <c r="P1768" s="44">
        <f>IFERROR(_xll.qlIndexFixing(ONIndex6M,I1768,TRUE,_xll.ohTrigger(RecalcTrigger,Trigger6M)),NA())</f>
        <v>1.3538408498030563E-2</v>
      </c>
      <c r="Q1768" s="145">
        <f>IFERROR(_xll.qlIndexFixing(ONIndex1Y,I1768,TRUE,_xll.ohTrigger(RecalcTrigger,Trigger1Y)),NA())</f>
        <v>1.3704363618316506E-2</v>
      </c>
    </row>
    <row r="1769" spans="2:17" x14ac:dyDescent="0.2">
      <c r="B1769" s="39" t="s">
        <v>42</v>
      </c>
      <c r="D1769" s="42">
        <f>_xll.qlCalendarAdvance(Calendar,$D1768,B1769,"f",FALSE)</f>
        <v>52230</v>
      </c>
      <c r="E1769" s="139">
        <f>_xll.qlInterestRateIndexValueDate(IndexON,D1769)</f>
        <v>52230</v>
      </c>
      <c r="F1769" s="155">
        <f>IFERROR(_xll.qlIndexFixing(IndexON,D1769,TRUE,_xll.ohTrigger(RecalcTrigger,TriggerON)),NA())</f>
        <v>1.3277643193880806E-2</v>
      </c>
      <c r="H1769" s="42">
        <f>_xll.qlCalendarAdvance(Calendar,$H1768,B1769,"f",FALSE)</f>
        <v>52230</v>
      </c>
      <c r="I1769" s="139">
        <f>_xll.qlInterestRateIndexValueDate(Index1M,$H1769)</f>
        <v>52233</v>
      </c>
      <c r="J1769" s="144">
        <f>IFERROR(_xll.qlIndexFixing(Index1M,$H1769,TRUE,_xll.ohTrigger(RecalcTrigger,Trigger1M)),NA())</f>
        <v>1.327050426218469E-2</v>
      </c>
      <c r="K1769" s="44">
        <f>IFERROR(_xll.qlIndexFixing(Index3M,H1769,TRUE,_xll.ohTrigger(RecalcTrigger,Trigger3M)),NA())</f>
        <v>1.350206552095301E-2</v>
      </c>
      <c r="L1769" s="44">
        <f>IFERROR(_xll.qlIndexFixing(Index6M,$H1769,TRUE,_xll.ohTrigger(RecalcTrigger,Trigger6M)),NA())</f>
        <v>1.3555020286973427E-2</v>
      </c>
      <c r="M1769" s="145">
        <f>IFERROR(_xll.qlIndexFixing(Index1Y,$H1769,TRUE,_xll.ohTrigger(RecalcTrigger,Trigger1Y)),NA())</f>
        <v>1.3738183914340066E-2</v>
      </c>
      <c r="N1769" s="144">
        <f>IFERROR(_xll.qlIndexFixing(ONIndex1M,I1769,TRUE,_xll.ohTrigger(RecalcTrigger,Trigger1M)),NA())</f>
        <v>1.3266408069130264E-2</v>
      </c>
      <c r="O1769" s="44">
        <f>IFERROR(_xll.qlIndexFixing(ONIndex3M,I1769,TRUE,_xll.ohTrigger(RecalcTrigger,Trigger3M)),NA())</f>
        <v>1.3492579063942856E-2</v>
      </c>
      <c r="P1769" s="44">
        <f>IFERROR(_xll.qlIndexFixing(ONIndex6M,I1769,TRUE,_xll.ohTrigger(RecalcTrigger,Trigger6M)),NA())</f>
        <v>1.3536435023127069E-2</v>
      </c>
      <c r="Q1769" s="145">
        <f>IFERROR(_xll.qlIndexFixing(ONIndex1Y,I1769,TRUE,_xll.ohTrigger(RecalcTrigger,Trigger1Y)),NA())</f>
        <v>1.3702211183526103E-2</v>
      </c>
    </row>
    <row r="1770" spans="2:17" x14ac:dyDescent="0.2">
      <c r="B1770" s="39" t="s">
        <v>42</v>
      </c>
      <c r="D1770" s="42">
        <f>_xll.qlCalendarAdvance(Calendar,$D1769,B1770,"f",FALSE)</f>
        <v>52237</v>
      </c>
      <c r="E1770" s="139">
        <f>_xll.qlInterestRateIndexValueDate(IndexON,D1770)</f>
        <v>52237</v>
      </c>
      <c r="F1770" s="155">
        <f>IFERROR(_xll.qlIndexFixing(IndexON,D1770,TRUE,_xll.ohTrigger(RecalcTrigger,TriggerON)),NA())</f>
        <v>1.3275191098234274E-2</v>
      </c>
      <c r="H1770" s="42">
        <f>_xll.qlCalendarAdvance(Calendar,$H1769,B1770,"f",FALSE)</f>
        <v>52237</v>
      </c>
      <c r="I1770" s="139">
        <f>_xll.qlInterestRateIndexValueDate(Index1M,$H1770)</f>
        <v>52239</v>
      </c>
      <c r="J1770" s="144">
        <f>IFERROR(_xll.qlIndexFixing(Index1M,$H1770,TRUE,_xll.ohTrigger(RecalcTrigger,Trigger1M)),NA())</f>
        <v>1.3268837433375036E-2</v>
      </c>
      <c r="K1770" s="44">
        <f>IFERROR(_xll.qlIndexFixing(Index3M,H1770,TRUE,_xll.ohTrigger(RecalcTrigger,Trigger3M)),NA())</f>
        <v>1.3500143323374125E-2</v>
      </c>
      <c r="L1770" s="44">
        <f>IFERROR(_xll.qlIndexFixing(Index6M,$H1770,TRUE,_xll.ohTrigger(RecalcTrigger,Trigger6M)),NA())</f>
        <v>1.3553105079053657E-2</v>
      </c>
      <c r="M1770" s="145">
        <f>IFERROR(_xll.qlIndexFixing(Index1Y,$H1770,TRUE,_xll.ohTrigger(RecalcTrigger,Trigger1Y)),NA())</f>
        <v>1.3736018608954223E-2</v>
      </c>
      <c r="N1770" s="144">
        <f>IFERROR(_xll.qlIndexFixing(ONIndex1M,I1770,TRUE,_xll.ohTrigger(RecalcTrigger,Trigger1M)),NA())</f>
        <v>1.3264639813668211E-2</v>
      </c>
      <c r="O1770" s="44">
        <f>IFERROR(_xll.qlIndexFixing(ONIndex3M,I1770,TRUE,_xll.ohTrigger(RecalcTrigger,Trigger3M)),NA())</f>
        <v>1.3490636878490392E-2</v>
      </c>
      <c r="P1770" s="44">
        <f>IFERROR(_xll.qlIndexFixing(ONIndex6M,I1770,TRUE,_xll.ohTrigger(RecalcTrigger,Trigger6M)),NA())</f>
        <v>1.353455805206849E-2</v>
      </c>
      <c r="Q1770" s="145">
        <f>IFERROR(_xll.qlIndexFixing(ONIndex1Y,I1770,TRUE,_xll.ohTrigger(RecalcTrigger,Trigger1Y)),NA())</f>
        <v>1.3700151199342869E-2</v>
      </c>
    </row>
    <row r="1771" spans="2:17" x14ac:dyDescent="0.2">
      <c r="B1771" s="39" t="s">
        <v>42</v>
      </c>
      <c r="D1771" s="42">
        <f>_xll.qlCalendarAdvance(Calendar,$D1770,B1771,"f",FALSE)</f>
        <v>52244</v>
      </c>
      <c r="E1771" s="139">
        <f>_xll.qlInterestRateIndexValueDate(IndexON,D1771)</f>
        <v>52244</v>
      </c>
      <c r="F1771" s="155">
        <f>IFERROR(_xll.qlIndexFixing(IndexON,D1771,TRUE,_xll.ohTrigger(RecalcTrigger,TriggerON)),NA())</f>
        <v>1.3272747045354194E-2</v>
      </c>
      <c r="H1771" s="42">
        <f>_xll.qlCalendarAdvance(Calendar,$H1770,B1771,"f",FALSE)</f>
        <v>52244</v>
      </c>
      <c r="I1771" s="139">
        <f>_xll.qlInterestRateIndexValueDate(Index1M,$H1771)</f>
        <v>52246</v>
      </c>
      <c r="J1771" s="144">
        <f>IFERROR(_xll.qlIndexFixing(Index1M,$H1771,TRUE,_xll.ohTrigger(RecalcTrigger,Trigger1M)),NA())</f>
        <v>1.3266782901343033E-2</v>
      </c>
      <c r="K1771" s="44">
        <f>IFERROR(_xll.qlIndexFixing(Index3M,H1771,TRUE,_xll.ohTrigger(RecalcTrigger,Trigger3M)),NA())</f>
        <v>1.3497905801173715E-2</v>
      </c>
      <c r="L1771" s="44">
        <f>IFERROR(_xll.qlIndexFixing(Index6M,$H1771,TRUE,_xll.ohTrigger(RecalcTrigger,Trigger6M)),NA())</f>
        <v>1.3550868479198943E-2</v>
      </c>
      <c r="M1771" s="145">
        <f>IFERROR(_xll.qlIndexFixing(Index1Y,$H1771,TRUE,_xll.ohTrigger(RecalcTrigger,Trigger1Y)),NA())</f>
        <v>1.3733733397762659E-2</v>
      </c>
      <c r="N1771" s="144">
        <f>IFERROR(_xll.qlIndexFixing(ONIndex1M,I1771,TRUE,_xll.ohTrigger(RecalcTrigger,Trigger1M)),NA())</f>
        <v>1.326258069647146E-2</v>
      </c>
      <c r="O1771" s="44">
        <f>IFERROR(_xll.qlIndexFixing(ONIndex3M,I1771,TRUE,_xll.ohTrigger(RecalcTrigger,Trigger3M)),NA())</f>
        <v>1.3488375796608665E-2</v>
      </c>
      <c r="P1771" s="44">
        <f>IFERROR(_xll.qlIndexFixing(ONIndex6M,I1771,TRUE,_xll.ohTrigger(RecalcTrigger,Trigger6M)),NA())</f>
        <v>1.3532365914157296E-2</v>
      </c>
      <c r="Q1771" s="145">
        <f>IFERROR(_xll.qlIndexFixing(ONIndex1Y,I1771,TRUE,_xll.ohTrigger(RecalcTrigger,Trigger1Y)),NA())</f>
        <v>1.3697752611614433E-2</v>
      </c>
    </row>
    <row r="1772" spans="2:17" x14ac:dyDescent="0.2">
      <c r="B1772" s="39" t="s">
        <v>42</v>
      </c>
      <c r="D1772" s="42">
        <f>_xll.qlCalendarAdvance(Calendar,$D1771,B1772,"f",FALSE)</f>
        <v>52251</v>
      </c>
      <c r="E1772" s="139">
        <f>_xll.qlInterestRateIndexValueDate(IndexON,D1772)</f>
        <v>52251</v>
      </c>
      <c r="F1772" s="155">
        <f>IFERROR(_xll.qlIndexFixing(IndexON,D1772,TRUE,_xll.ohTrigger(RecalcTrigger,TriggerON)),NA())</f>
        <v>1.3270311089597087E-2</v>
      </c>
      <c r="H1772" s="42">
        <f>_xll.qlCalendarAdvance(Calendar,$H1771,B1772,"f",FALSE)</f>
        <v>52251</v>
      </c>
      <c r="I1772" s="139">
        <f>_xll.qlInterestRateIndexValueDate(Index1M,$H1772)</f>
        <v>52253</v>
      </c>
      <c r="J1772" s="144">
        <f>IFERROR(_xll.qlIndexFixing(Index1M,$H1772,TRUE,_xll.ohTrigger(RecalcTrigger,Trigger1M)),NA())</f>
        <v>1.3264732625331566E-2</v>
      </c>
      <c r="K1772" s="44">
        <f>IFERROR(_xll.qlIndexFixing(Index3M,H1772,TRUE,_xll.ohTrigger(RecalcTrigger,Trigger3M)),NA())</f>
        <v>1.3495673748028736E-2</v>
      </c>
      <c r="L1772" s="44">
        <f>IFERROR(_xll.qlIndexFixing(Index6M,$H1772,TRUE,_xll.ohTrigger(RecalcTrigger,Trigger6M)),NA())</f>
        <v>1.3548629533689068E-2</v>
      </c>
      <c r="M1772" s="145">
        <f>IFERROR(_xll.qlIndexFixing(Index1Y,$H1772,TRUE,_xll.ohTrigger(RecalcTrigger,Trigger1Y)),NA())</f>
        <v>1.3731454262064518E-2</v>
      </c>
      <c r="N1772" s="144">
        <f>IFERROR(_xll.qlIndexFixing(ONIndex1M,I1772,TRUE,_xll.ohTrigger(RecalcTrigger,Trigger1M)),NA())</f>
        <v>1.3260525762328612E-2</v>
      </c>
      <c r="O1772" s="44">
        <f>IFERROR(_xll.qlIndexFixing(ONIndex3M,I1772,TRUE,_xll.ohTrigger(RecalcTrigger,Trigger3M)),NA())</f>
        <v>1.3486119924639439E-2</v>
      </c>
      <c r="P1772" s="44">
        <f>IFERROR(_xll.qlIndexFixing(ONIndex6M,I1772,TRUE,_xll.ohTrigger(RecalcTrigger,Trigger6M)),NA())</f>
        <v>1.3530171271449731E-2</v>
      </c>
      <c r="Q1772" s="145">
        <f>IFERROR(_xll.qlIndexFixing(ONIndex1Y,I1772,TRUE,_xll.ohTrigger(RecalcTrigger,Trigger1Y)),NA())</f>
        <v>1.3695359147067876E-2</v>
      </c>
    </row>
    <row r="1773" spans="2:17" x14ac:dyDescent="0.2">
      <c r="B1773" s="39" t="s">
        <v>42</v>
      </c>
      <c r="D1773" s="42">
        <f>_xll.qlCalendarAdvance(Calendar,$D1772,B1773,"f",FALSE)</f>
        <v>52258</v>
      </c>
      <c r="E1773" s="139">
        <f>_xll.qlInterestRateIndexValueDate(IndexON,D1773)</f>
        <v>52258</v>
      </c>
      <c r="F1773" s="155">
        <f>IFERROR(_xll.qlIndexFixing(IndexON,D1773,TRUE,_xll.ohTrigger(RecalcTrigger,TriggerON)),NA())</f>
        <v>1.3267883285319471E-2</v>
      </c>
      <c r="H1773" s="42">
        <f>_xll.qlCalendarAdvance(Calendar,$H1772,B1773,"f",FALSE)</f>
        <v>52258</v>
      </c>
      <c r="I1773" s="139">
        <f>_xll.qlInterestRateIndexValueDate(Index1M,$H1773)</f>
        <v>52260</v>
      </c>
      <c r="J1773" s="144">
        <f>IFERROR(_xll.qlIndexFixing(Index1M,$H1773,TRUE,_xll.ohTrigger(RecalcTrigger,Trigger1M)),NA())</f>
        <v>1.3262391387728984E-2</v>
      </c>
      <c r="K1773" s="44">
        <f>IFERROR(_xll.qlIndexFixing(Index3M,H1773,TRUE,_xll.ohTrigger(RecalcTrigger,Trigger3M)),NA())</f>
        <v>1.3493447205515707E-2</v>
      </c>
      <c r="L1773" s="44">
        <f>IFERROR(_xll.qlIndexFixing(Index6M,$H1773,TRUE,_xll.ohTrigger(RecalcTrigger,Trigger6M)),NA())</f>
        <v>1.3546388256662555E-2</v>
      </c>
      <c r="M1773" s="145">
        <f>IFERROR(_xll.qlIndexFixing(Index1Y,$H1773,TRUE,_xll.ohTrigger(RecalcTrigger,Trigger1Y)),NA())</f>
        <v>1.3729181236267344E-2</v>
      </c>
      <c r="N1773" s="144">
        <f>IFERROR(_xll.qlIndexFixing(ONIndex1M,I1773,TRUE,_xll.ohTrigger(RecalcTrigger,Trigger1M)),NA())</f>
        <v>1.3258475052326801E-2</v>
      </c>
      <c r="O1773" s="44">
        <f>IFERROR(_xll.qlIndexFixing(ONIndex3M,I1773,TRUE,_xll.ohTrigger(RecalcTrigger,Trigger3M)),NA())</f>
        <v>1.3483869303829721E-2</v>
      </c>
      <c r="P1773" s="44">
        <f>IFERROR(_xll.qlIndexFixing(ONIndex6M,I1773,TRUE,_xll.ohTrigger(RecalcTrigger,Trigger6M)),NA())</f>
        <v>1.3527974137934606E-2</v>
      </c>
      <c r="Q1773" s="145">
        <f>IFERROR(_xll.qlIndexFixing(ONIndex1Y,I1773,TRUE,_xll.ohTrigger(RecalcTrigger,Trigger1Y)),NA())</f>
        <v>1.3692970839676022E-2</v>
      </c>
    </row>
    <row r="1774" spans="2:17" x14ac:dyDescent="0.2">
      <c r="B1774" s="39" t="s">
        <v>42</v>
      </c>
      <c r="D1774" s="42">
        <f>_xll.qlCalendarAdvance(Calendar,$D1773,B1774,"f",FALSE)</f>
        <v>52265</v>
      </c>
      <c r="E1774" s="139">
        <f>_xll.qlInterestRateIndexValueDate(IndexON,D1774)</f>
        <v>52265</v>
      </c>
      <c r="F1774" s="155">
        <f>IFERROR(_xll.qlIndexFixing(IndexON,D1774,TRUE,_xll.ohTrigger(RecalcTrigger,TriggerON)),NA())</f>
        <v>1.3265463686877865E-2</v>
      </c>
      <c r="H1774" s="42">
        <f>_xll.qlCalendarAdvance(Calendar,$H1773,B1774,"f",FALSE)</f>
        <v>52265</v>
      </c>
      <c r="I1774" s="139">
        <f>_xll.qlInterestRateIndexValueDate(Index1M,$H1774)</f>
        <v>52267</v>
      </c>
      <c r="J1774" s="144">
        <f>IFERROR(_xll.qlIndexFixing(Index1M,$H1774,TRUE,_xll.ohTrigger(RecalcTrigger,Trigger1M)),NA())</f>
        <v>1.3260250426762836E-2</v>
      </c>
      <c r="K1774" s="44">
        <f>IFERROR(_xll.qlIndexFixing(Index3M,H1774,TRUE,_xll.ohTrigger(RecalcTrigger,Trigger3M)),NA())</f>
        <v>1.3491131306462215E-2</v>
      </c>
      <c r="L1774" s="44">
        <f>IFERROR(_xll.qlIndexFixing(Index6M,$H1774,TRUE,_xll.ohTrigger(RecalcTrigger,Trigger6M)),NA())</f>
        <v>1.3544144662261021E-2</v>
      </c>
      <c r="M1774" s="145">
        <f>IFERROR(_xll.qlIndexFixing(Index1Y,$H1774,TRUE,_xll.ohTrigger(RecalcTrigger,Trigger1Y)),NA())</f>
        <v>1.3726914354778685E-2</v>
      </c>
      <c r="N1774" s="144">
        <f>IFERROR(_xll.qlIndexFixing(ONIndex1M,I1774,TRUE,_xll.ohTrigger(RecalcTrigger,Trigger1M)),NA())</f>
        <v>1.3256428607872905E-2</v>
      </c>
      <c r="O1774" s="44">
        <f>IFERROR(_xll.qlIndexFixing(ONIndex3M,I1774,TRUE,_xll.ohTrigger(RecalcTrigger,Trigger3M)),NA())</f>
        <v>1.3481623975826196E-2</v>
      </c>
      <c r="P1774" s="44">
        <f>IFERROR(_xll.qlIndexFixing(ONIndex6M,I1774,TRUE,_xll.ohTrigger(RecalcTrigger,Trigger6M)),NA())</f>
        <v>1.3525774527840539E-2</v>
      </c>
      <c r="Q1774" s="145">
        <f>IFERROR(_xll.qlIndexFixing(ONIndex1Y,I1774,TRUE,_xll.ohTrigger(RecalcTrigger,Trigger1Y)),NA())</f>
        <v>1.3690587723491632E-2</v>
      </c>
    </row>
    <row r="1775" spans="2:17" x14ac:dyDescent="0.2">
      <c r="B1775" s="39" t="s">
        <v>42</v>
      </c>
      <c r="D1775" s="42">
        <f>_xll.qlCalendarAdvance(Calendar,$D1774,B1775,"f",FALSE)</f>
        <v>52272</v>
      </c>
      <c r="E1775" s="139">
        <f>_xll.qlInterestRateIndexValueDate(IndexON,D1775)</f>
        <v>52272</v>
      </c>
      <c r="F1775" s="155">
        <f>IFERROR(_xll.qlIndexFixing(IndexON,D1775,TRUE,_xll.ohTrigger(RecalcTrigger,TriggerON)),NA())</f>
        <v>1.3263052348708726E-2</v>
      </c>
      <c r="H1775" s="42">
        <f>_xll.qlCalendarAdvance(Calendar,$H1774,B1775,"f",FALSE)</f>
        <v>52272</v>
      </c>
      <c r="I1775" s="139">
        <f>_xll.qlInterestRateIndexValueDate(Index1M,$H1775)</f>
        <v>52274</v>
      </c>
      <c r="J1775" s="144">
        <f>IFERROR(_xll.qlIndexFixing(Index1M,$H1775,TRUE,_xll.ohTrigger(RecalcTrigger,Trigger1M)),NA())</f>
        <v>1.3258212203004494E-2</v>
      </c>
      <c r="K1775" s="44">
        <f>IFERROR(_xll.qlIndexFixing(Index3M,H1775,TRUE,_xll.ohTrigger(RecalcTrigger,Trigger3M)),NA())</f>
        <v>1.3488915585573651E-2</v>
      </c>
      <c r="L1775" s="44">
        <f>IFERROR(_xll.qlIndexFixing(Index6M,$H1775,TRUE,_xll.ohTrigger(RecalcTrigger,Trigger6M)),NA())</f>
        <v>1.35418987646252E-2</v>
      </c>
      <c r="M1775" s="145">
        <f>IFERROR(_xll.qlIndexFixing(Index1Y,$H1775,TRUE,_xll.ohTrigger(RecalcTrigger,Trigger1Y)),NA())</f>
        <v>1.372465365200543E-2</v>
      </c>
      <c r="N1775" s="144">
        <f>IFERROR(_xll.qlIndexFixing(ONIndex1M,I1775,TRUE,_xll.ohTrigger(RecalcTrigger,Trigger1M)),NA())</f>
        <v>1.3254386470373802E-2</v>
      </c>
      <c r="O1775" s="44">
        <f>IFERROR(_xll.qlIndexFixing(ONIndex3M,I1775,TRUE,_xll.ohTrigger(RecalcTrigger,Trigger3M)),NA())</f>
        <v>1.3479383982035742E-2</v>
      </c>
      <c r="P1775" s="44">
        <f>IFERROR(_xll.qlIndexFixing(ONIndex6M,I1775,TRUE,_xll.ohTrigger(RecalcTrigger,Trigger6M)),NA())</f>
        <v>1.3523572454996469E-2</v>
      </c>
      <c r="Q1775" s="145">
        <f>IFERROR(_xll.qlIndexFixing(ONIndex1Y,I1775,TRUE,_xll.ohTrigger(RecalcTrigger,Trigger1Y)),NA())</f>
        <v>1.3688209832247722E-2</v>
      </c>
    </row>
    <row r="1776" spans="2:17" x14ac:dyDescent="0.2">
      <c r="B1776" s="39" t="s">
        <v>42</v>
      </c>
      <c r="D1776" s="42">
        <f>_xll.qlCalendarAdvance(Calendar,$D1775,B1776,"f",FALSE)</f>
        <v>52279</v>
      </c>
      <c r="E1776" s="139">
        <f>_xll.qlInterestRateIndexValueDate(IndexON,D1776)</f>
        <v>52279</v>
      </c>
      <c r="F1776" s="155">
        <f>IFERROR(_xll.qlIndexFixing(IndexON,D1776,TRUE,_xll.ohTrigger(RecalcTrigger,TriggerON)),NA())</f>
        <v>1.3260649325088636E-2</v>
      </c>
      <c r="H1776" s="42">
        <f>_xll.qlCalendarAdvance(Calendar,$H1775,B1776,"f",FALSE)</f>
        <v>52279</v>
      </c>
      <c r="I1776" s="139">
        <f>_xll.qlInterestRateIndexValueDate(Index1M,$H1776)</f>
        <v>52281</v>
      </c>
      <c r="J1776" s="144">
        <f>IFERROR(_xll.qlIndexFixing(Index1M,$H1776,TRUE,_xll.ohTrigger(RecalcTrigger,Trigger1M)),NA())</f>
        <v>1.3256178388196498E-2</v>
      </c>
      <c r="K1776" s="44">
        <f>IFERROR(_xll.qlIndexFixing(Index3M,H1776,TRUE,_xll.ohTrigger(RecalcTrigger,Trigger3M)),NA())</f>
        <v>1.3486705496855773E-2</v>
      </c>
      <c r="L1776" s="44">
        <f>IFERROR(_xll.qlIndexFixing(Index6M,$H1776,TRUE,_xll.ohTrigger(RecalcTrigger,Trigger6M)),NA())</f>
        <v>1.3539650577894939E-2</v>
      </c>
      <c r="M1776" s="145">
        <f>IFERROR(_xll.qlIndexFixing(Index1Y,$H1776,TRUE,_xll.ohTrigger(RecalcTrigger,Trigger1Y)),NA())</f>
        <v>1.3722399162354244E-2</v>
      </c>
      <c r="N1776" s="144">
        <f>IFERROR(_xll.qlIndexFixing(ONIndex1M,I1776,TRUE,_xll.ohTrigger(RecalcTrigger,Trigger1M)),NA())</f>
        <v>1.3252348680996562E-2</v>
      </c>
      <c r="O1776" s="44">
        <f>IFERROR(_xll.qlIndexFixing(ONIndex3M,I1776,TRUE,_xll.ohTrigger(RecalcTrigger,Trigger3M)),NA())</f>
        <v>1.3477149363785301E-2</v>
      </c>
      <c r="P1776" s="44">
        <f>IFERROR(_xll.qlIndexFixing(ONIndex6M,I1776,TRUE,_xll.ohTrigger(RecalcTrigger,Trigger6M)),NA())</f>
        <v>1.3521367933551076E-2</v>
      </c>
      <c r="Q1776" s="145">
        <f>IFERROR(_xll.qlIndexFixing(ONIndex1Y,I1776,TRUE,_xll.ohTrigger(RecalcTrigger,Trigger1Y)),NA())</f>
        <v>1.3685837200156925E-2</v>
      </c>
    </row>
    <row r="1777" spans="2:17" x14ac:dyDescent="0.2">
      <c r="B1777" s="39" t="s">
        <v>42</v>
      </c>
      <c r="D1777" s="42">
        <f>_xll.qlCalendarAdvance(Calendar,$D1776,B1777,"f",FALSE)</f>
        <v>52286</v>
      </c>
      <c r="E1777" s="139">
        <f>_xll.qlInterestRateIndexValueDate(IndexON,D1777)</f>
        <v>52286</v>
      </c>
      <c r="F1777" s="155">
        <f>IFERROR(_xll.qlIndexFixing(IndexON,D1777,TRUE,_xll.ohTrigger(RecalcTrigger,TriggerON)),NA())</f>
        <v>1.3258254670294178E-2</v>
      </c>
      <c r="H1777" s="42">
        <f>_xll.qlCalendarAdvance(Calendar,$H1776,B1777,"f",FALSE)</f>
        <v>52286</v>
      </c>
      <c r="I1777" s="139">
        <f>_xll.qlInterestRateIndexValueDate(Index1M,$H1777)</f>
        <v>52288</v>
      </c>
      <c r="J1777" s="144">
        <f>IFERROR(_xll.qlIndexFixing(Index1M,$H1777,TRUE,_xll.ohTrigger(RecalcTrigger,Trigger1M)),NA())</f>
        <v>1.3254149023691486E-2</v>
      </c>
      <c r="K1777" s="44">
        <f>IFERROR(_xll.qlIndexFixing(Index3M,H1777,TRUE,_xll.ohTrigger(RecalcTrigger,Trigger3M)),NA())</f>
        <v>1.3484501081882514E-2</v>
      </c>
      <c r="L1777" s="44">
        <f>IFERROR(_xll.qlIndexFixing(Index6M,$H1777,TRUE,_xll.ohTrigger(RecalcTrigger,Trigger6M)),NA())</f>
        <v>1.3537400116209205E-2</v>
      </c>
      <c r="M1777" s="145">
        <f>IFERROR(_xll.qlIndexFixing(Index1Y,$H1777,TRUE,_xll.ohTrigger(RecalcTrigger,Trigger1Y)),NA())</f>
        <v>1.372015092023224E-2</v>
      </c>
      <c r="N1777" s="144">
        <f>IFERROR(_xll.qlIndexFixing(ONIndex1M,I1777,TRUE,_xll.ohTrigger(RecalcTrigger,Trigger1M)),NA())</f>
        <v>1.3250315281148062E-2</v>
      </c>
      <c r="O1777" s="44">
        <f>IFERROR(_xll.qlIndexFixing(ONIndex3M,I1777,TRUE,_xll.ohTrigger(RecalcTrigger,Trigger3M)),NA())</f>
        <v>1.3474920162641624E-2</v>
      </c>
      <c r="P1777" s="44">
        <f>IFERROR(_xll.qlIndexFixing(ONIndex6M,I1777,TRUE,_xll.ohTrigger(RecalcTrigger,Trigger6M)),NA())</f>
        <v>1.35191609773333E-2</v>
      </c>
      <c r="Q1777" s="145">
        <f>IFERROR(_xll.qlIndexFixing(ONIndex1Y,I1777,TRUE,_xll.ohTrigger(RecalcTrigger,Trigger1Y)),NA())</f>
        <v>1.368346986111213E-2</v>
      </c>
    </row>
    <row r="1778" spans="2:17" x14ac:dyDescent="0.2">
      <c r="B1778" s="39" t="s">
        <v>42</v>
      </c>
      <c r="D1778" s="42">
        <f>_xll.qlCalendarAdvance(Calendar,$D1777,B1778,"f",FALSE)</f>
        <v>52293</v>
      </c>
      <c r="E1778" s="139">
        <f>_xll.qlInterestRateIndexValueDate(IndexON,D1778)</f>
        <v>52293</v>
      </c>
      <c r="F1778" s="155">
        <f>IFERROR(_xll.qlIndexFixing(IndexON,D1778,TRUE,_xll.ohTrigger(RecalcTrigger,TriggerON)),NA())</f>
        <v>1.3255868438681873E-2</v>
      </c>
      <c r="H1778" s="42">
        <f>_xll.qlCalendarAdvance(Calendar,$H1777,B1778,"f",FALSE)</f>
        <v>52293</v>
      </c>
      <c r="I1778" s="139">
        <f>_xll.qlInterestRateIndexValueDate(Index1M,$H1778)</f>
        <v>52295</v>
      </c>
      <c r="J1778" s="144">
        <f>IFERROR(_xll.qlIndexFixing(Index1M,$H1778,TRUE,_xll.ohTrigger(RecalcTrigger,Trigger1M)),NA())</f>
        <v>1.3252522661881261E-2</v>
      </c>
      <c r="K1778" s="44">
        <f>IFERROR(_xll.qlIndexFixing(Index3M,H1778,TRUE,_xll.ohTrigger(RecalcTrigger,Trigger3M)),NA())</f>
        <v>1.3482591162661166E-2</v>
      </c>
      <c r="L1778" s="44">
        <f>IFERROR(_xll.qlIndexFixing(Index6M,$H1778,TRUE,_xll.ohTrigger(RecalcTrigger,Trigger6M)),NA())</f>
        <v>1.353560807843413E-2</v>
      </c>
      <c r="M1778" s="145">
        <f>IFERROR(_xll.qlIndexFixing(Index1Y,$H1778,TRUE,_xll.ohTrigger(RecalcTrigger,Trigger1Y)),NA())</f>
        <v>1.3718221629938875E-2</v>
      </c>
      <c r="N1778" s="144">
        <f>IFERROR(_xll.qlIndexFixing(ONIndex1M,I1778,TRUE,_xll.ohTrigger(RecalcTrigger,Trigger1M)),NA())</f>
        <v>1.3248286312075308E-2</v>
      </c>
      <c r="O1778" s="44">
        <f>IFERROR(_xll.qlIndexFixing(ONIndex3M,I1778,TRUE,_xll.ohTrigger(RecalcTrigger,Trigger3M)),NA())</f>
        <v>1.3472696420011587E-2</v>
      </c>
      <c r="P1778" s="44">
        <f>IFERROR(_xll.qlIndexFixing(ONIndex6M,I1778,TRUE,_xll.ohTrigger(RecalcTrigger,Trigger6M)),NA())</f>
        <v>1.3516951600651694E-2</v>
      </c>
      <c r="Q1778" s="145">
        <f>IFERROR(_xll.qlIndexFixing(ONIndex1Y,I1778,TRUE,_xll.ohTrigger(RecalcTrigger,Trigger1Y)),NA())</f>
        <v>1.3681107849246033E-2</v>
      </c>
    </row>
    <row r="1779" spans="2:17" x14ac:dyDescent="0.2">
      <c r="B1779" s="39" t="s">
        <v>42</v>
      </c>
      <c r="D1779" s="42">
        <f>_xll.qlCalendarAdvance(Calendar,$D1778,B1779,"f",FALSE)</f>
        <v>52300</v>
      </c>
      <c r="E1779" s="139">
        <f>_xll.qlInterestRateIndexValueDate(IndexON,D1779)</f>
        <v>52300</v>
      </c>
      <c r="F1779" s="155">
        <f>IFERROR(_xll.qlIndexFixing(IndexON,D1779,TRUE,_xll.ohTrigger(RecalcTrigger,TriggerON)),NA())</f>
        <v>1.325349068476811E-2</v>
      </c>
      <c r="H1779" s="42">
        <f>_xll.qlCalendarAdvance(Calendar,$H1778,B1779,"f",FALSE)</f>
        <v>52300</v>
      </c>
      <c r="I1779" s="139">
        <f>_xll.qlInterestRateIndexValueDate(Index1M,$H1779)</f>
        <v>52302</v>
      </c>
      <c r="J1779" s="144">
        <f>IFERROR(_xll.qlIndexFixing(Index1M,$H1779,TRUE,_xll.ohTrigger(RecalcTrigger,Trigger1M)),NA())</f>
        <v>1.3250503336107167E-2</v>
      </c>
      <c r="K1779" s="44">
        <f>IFERROR(_xll.qlIndexFixing(Index3M,H1779,TRUE,_xll.ohTrigger(RecalcTrigger,Trigger3M)),NA())</f>
        <v>1.3480399232317848E-2</v>
      </c>
      <c r="L1779" s="44">
        <f>IFERROR(_xll.qlIndexFixing(Index6M,$H1779,TRUE,_xll.ohTrigger(RecalcTrigger,Trigger6M)),NA())</f>
        <v>1.3533351909765465E-2</v>
      </c>
      <c r="M1779" s="145">
        <f>IFERROR(_xll.qlIndexFixing(Index1Y,$H1779,TRUE,_xll.ohTrigger(RecalcTrigger,Trigger1Y)),NA())</f>
        <v>1.3715987154828064E-2</v>
      </c>
      <c r="N1779" s="144">
        <f>IFERROR(_xll.qlIndexFixing(ONIndex1M,I1779,TRUE,_xll.ohTrigger(RecalcTrigger,Trigger1M)),NA())</f>
        <v>1.3246261815185179E-2</v>
      </c>
      <c r="O1779" s="44">
        <f>IFERROR(_xll.qlIndexFixing(ONIndex3M,I1779,TRUE,_xll.ohTrigger(RecalcTrigger,Trigger3M)),NA())</f>
        <v>1.3470478177382006E-2</v>
      </c>
      <c r="P1779" s="44">
        <f>IFERROR(_xll.qlIndexFixing(ONIndex6M,I1779,TRUE,_xll.ohTrigger(RecalcTrigger,Trigger6M)),NA())</f>
        <v>1.3514739817335197E-2</v>
      </c>
      <c r="Q1779" s="145">
        <f>IFERROR(_xll.qlIndexFixing(ONIndex1Y,I1779,TRUE,_xll.ohTrigger(RecalcTrigger,Trigger1Y)),NA())</f>
        <v>1.3678751198131778E-2</v>
      </c>
    </row>
    <row r="1780" spans="2:17" x14ac:dyDescent="0.2">
      <c r="B1780" s="39" t="s">
        <v>42</v>
      </c>
      <c r="D1780" s="42">
        <f>_xll.qlCalendarAdvance(Calendar,$D1779,B1780,"f",FALSE)</f>
        <v>52307</v>
      </c>
      <c r="E1780" s="139">
        <f>_xll.qlInterestRateIndexValueDate(IndexON,D1780)</f>
        <v>52307</v>
      </c>
      <c r="F1780" s="155">
        <f>IFERROR(_xll.qlIndexFixing(IndexON,D1780,TRUE,_xll.ohTrigger(RecalcTrigger,TriggerON)),NA())</f>
        <v>1.3251121462829474E-2</v>
      </c>
      <c r="H1780" s="42">
        <f>_xll.qlCalendarAdvance(Calendar,$H1779,B1780,"f",FALSE)</f>
        <v>52307</v>
      </c>
      <c r="I1780" s="139">
        <f>_xll.qlInterestRateIndexValueDate(Index1M,$H1780)</f>
        <v>52309</v>
      </c>
      <c r="J1780" s="144">
        <f>IFERROR(_xll.qlIndexFixing(Index1M,$H1780,TRUE,_xll.ohTrigger(RecalcTrigger,Trigger1M)),NA())</f>
        <v>1.324848859723643E-2</v>
      </c>
      <c r="K1780" s="44">
        <f>IFERROR(_xll.qlIndexFixing(Index3M,H1780,TRUE,_xll.ohTrigger(RecalcTrigger,Trigger3M)),NA())</f>
        <v>1.3478213110045075E-2</v>
      </c>
      <c r="L1780" s="44">
        <f>IFERROR(_xll.qlIndexFixing(Index6M,$H1780,TRUE,_xll.ohTrigger(RecalcTrigger,Trigger6M)),NA())</f>
        <v>1.3531093513265119E-2</v>
      </c>
      <c r="M1780" s="145">
        <f>IFERROR(_xll.qlIndexFixing(Index1Y,$H1780,TRUE,_xll.ohTrigger(RecalcTrigger,Trigger1Y)),NA())</f>
        <v>1.3713759038599805E-2</v>
      </c>
      <c r="N1780" s="144">
        <f>IFERROR(_xll.qlIndexFixing(ONIndex1M,I1780,TRUE,_xll.ohTrigger(RecalcTrigger,Trigger1M)),NA())</f>
        <v>1.3244241831724679E-2</v>
      </c>
      <c r="O1780" s="44">
        <f>IFERROR(_xll.qlIndexFixing(ONIndex3M,I1780,TRUE,_xll.ohTrigger(RecalcTrigger,Trigger3M)),NA())</f>
        <v>1.3468265476079821E-2</v>
      </c>
      <c r="P1780" s="44">
        <f>IFERROR(_xll.qlIndexFixing(ONIndex6M,I1780,TRUE,_xll.ohTrigger(RecalcTrigger,Trigger6M)),NA())</f>
        <v>1.3512525641612427E-2</v>
      </c>
      <c r="Q1780" s="145">
        <f>IFERROR(_xll.qlIndexFixing(ONIndex1Y,I1780,TRUE,_xll.ohTrigger(RecalcTrigger,Trigger1Y)),NA())</f>
        <v>1.3676399942221806E-2</v>
      </c>
    </row>
    <row r="1781" spans="2:17" x14ac:dyDescent="0.2">
      <c r="B1781" s="39" t="s">
        <v>42</v>
      </c>
      <c r="D1781" s="42">
        <f>_xll.qlCalendarAdvance(Calendar,$D1780,B1781,"f",FALSE)</f>
        <v>52314</v>
      </c>
      <c r="E1781" s="139">
        <f>_xll.qlInterestRateIndexValueDate(IndexON,D1781)</f>
        <v>52314</v>
      </c>
      <c r="F1781" s="155">
        <f>IFERROR(_xll.qlIndexFixing(IndexON,D1781,TRUE,_xll.ohTrigger(RecalcTrigger,TriggerON)),NA())</f>
        <v>1.3248760827142547E-2</v>
      </c>
      <c r="H1781" s="42">
        <f>_xll.qlCalendarAdvance(Calendar,$H1780,B1781,"f",FALSE)</f>
        <v>52314</v>
      </c>
      <c r="I1781" s="139">
        <f>_xll.qlInterestRateIndexValueDate(Index1M,$H1781)</f>
        <v>52316</v>
      </c>
      <c r="J1781" s="144">
        <f>IFERROR(_xll.qlIndexFixing(Index1M,$H1781,TRUE,_xll.ohTrigger(RecalcTrigger,Trigger1M)),NA())</f>
        <v>1.3246478486630964E-2</v>
      </c>
      <c r="K1781" s="44">
        <f>IFERROR(_xll.qlIndexFixing(Index3M,H1781,TRUE,_xll.ohTrigger(RecalcTrigger,Trigger3M)),NA())</f>
        <v>1.3476032837423501E-2</v>
      </c>
      <c r="L1781" s="44">
        <f>IFERROR(_xll.qlIndexFixing(Index6M,$H1781,TRUE,_xll.ohTrigger(RecalcTrigger,Trigger6M)),NA())</f>
        <v>1.3528832903077903E-2</v>
      </c>
      <c r="M1781" s="145">
        <f>IFERROR(_xll.qlIndexFixing(Index1Y,$H1781,TRUE,_xll.ohTrigger(RecalcTrigger,Trigger1Y)),NA())</f>
        <v>1.3711537315663963E-2</v>
      </c>
      <c r="N1781" s="144">
        <f>IFERROR(_xll.qlIndexFixing(ONIndex1M,I1781,TRUE,_xll.ohTrigger(RecalcTrigger,Trigger1M)),NA())</f>
        <v>1.3241651408648636E-2</v>
      </c>
      <c r="O1781" s="44">
        <f>IFERROR(_xll.qlIndexFixing(ONIndex3M,I1781,TRUE,_xll.ohTrigger(RecalcTrigger,Trigger3M)),NA())</f>
        <v>1.3465428783678846E-2</v>
      </c>
      <c r="P1781" s="44">
        <f>IFERROR(_xll.qlIndexFixing(ONIndex6M,I1781,TRUE,_xll.ohTrigger(RecalcTrigger,Trigger6M)),NA())</f>
        <v>1.35096753513686E-2</v>
      </c>
      <c r="Q1781" s="145">
        <f>IFERROR(_xll.qlIndexFixing(ONIndex1Y,I1781,TRUE,_xll.ohTrigger(RecalcTrigger,Trigger1Y)),NA())</f>
        <v>1.3673384880741324E-2</v>
      </c>
    </row>
    <row r="1782" spans="2:17" x14ac:dyDescent="0.2">
      <c r="B1782" s="39" t="s">
        <v>42</v>
      </c>
      <c r="D1782" s="42">
        <f>_xll.qlCalendarAdvance(Calendar,$D1781,B1782,"f",FALSE)</f>
        <v>52321</v>
      </c>
      <c r="E1782" s="139">
        <f>_xll.qlInterestRateIndexValueDate(IndexON,D1782)</f>
        <v>52321</v>
      </c>
      <c r="F1782" s="155">
        <f>IFERROR(_xll.qlIndexFixing(IndexON,D1782,TRUE,_xll.ohTrigger(RecalcTrigger,TriggerON)),NA())</f>
        <v>1.3246408832223722E-2</v>
      </c>
      <c r="H1782" s="42">
        <f>_xll.qlCalendarAdvance(Calendar,$H1781,B1782,"f",FALSE)</f>
        <v>52321</v>
      </c>
      <c r="I1782" s="139">
        <f>_xll.qlInterestRateIndexValueDate(Index1M,$H1782)</f>
        <v>52323</v>
      </c>
      <c r="J1782" s="144">
        <f>IFERROR(_xll.qlIndexFixing(Index1M,$H1782,TRUE,_xll.ohTrigger(RecalcTrigger,Trigger1M)),NA())</f>
        <v>1.3244473045652683E-2</v>
      </c>
      <c r="K1782" s="44">
        <f>IFERROR(_xll.qlIndexFixing(Index3M,H1782,TRUE,_xll.ohTrigger(RecalcTrigger,Trigger3M)),NA())</f>
        <v>1.347376079080353E-2</v>
      </c>
      <c r="L1782" s="44">
        <f>IFERROR(_xll.qlIndexFixing(Index6M,$H1782,TRUE,_xll.ohTrigger(RecalcTrigger,Trigger6M)),NA())</f>
        <v>1.3526296604618852E-2</v>
      </c>
      <c r="M1782" s="145">
        <f>IFERROR(_xll.qlIndexFixing(Index1Y,$H1782,TRUE,_xll.ohTrigger(RecalcTrigger,Trigger1Y)),NA())</f>
        <v>1.3709322020429536E-2</v>
      </c>
      <c r="N1782" s="144">
        <f>IFERROR(_xll.qlIndexFixing(ONIndex1M,I1782,TRUE,_xll.ohTrigger(RecalcTrigger,Trigger1M)),NA())</f>
        <v>1.3240215570480274E-2</v>
      </c>
      <c r="O1782" s="44">
        <f>IFERROR(_xll.qlIndexFixing(ONIndex3M,I1782,TRUE,_xll.ohTrigger(RecalcTrigger,Trigger3M)),NA())</f>
        <v>1.3463856863644708E-2</v>
      </c>
      <c r="P1782" s="44">
        <f>IFERROR(_xll.qlIndexFixing(ONIndex6M,I1782,TRUE,_xll.ohTrigger(RecalcTrigger,Trigger6M)),NA())</f>
        <v>1.35080901686635E-2</v>
      </c>
      <c r="Q1782" s="145">
        <f>IFERROR(_xll.qlIndexFixing(ONIndex1Y,I1782,TRUE,_xll.ohTrigger(RecalcTrigger,Trigger1Y)),NA())</f>
        <v>1.3671713751106651E-2</v>
      </c>
    </row>
    <row r="1783" spans="2:17" x14ac:dyDescent="0.2">
      <c r="B1783" s="39" t="s">
        <v>42</v>
      </c>
      <c r="D1783" s="42">
        <f>_xll.qlCalendarAdvance(Calendar,$D1782,B1783,"f",FALSE)</f>
        <v>52328</v>
      </c>
      <c r="E1783" s="139">
        <f>_xll.qlInterestRateIndexValueDate(IndexON,D1783)</f>
        <v>52328</v>
      </c>
      <c r="F1783" s="155">
        <f>IFERROR(_xll.qlIndexFixing(IndexON,D1783,TRUE,_xll.ohTrigger(RecalcTrigger,TriggerON)),NA())</f>
        <v>1.3244065532109772E-2</v>
      </c>
      <c r="H1783" s="42">
        <f>_xll.qlCalendarAdvance(Calendar,$H1782,B1783,"f",FALSE)</f>
        <v>52328</v>
      </c>
      <c r="I1783" s="139">
        <f>_xll.qlInterestRateIndexValueDate(Index1M,$H1783)</f>
        <v>52330</v>
      </c>
      <c r="J1783" s="144">
        <f>IFERROR(_xll.qlIndexFixing(Index1M,$H1783,TRUE,_xll.ohTrigger(RecalcTrigger,Trigger1M)),NA())</f>
        <v>1.3242472315656006E-2</v>
      </c>
      <c r="K1783" s="44">
        <f>IFERROR(_xll.qlIndexFixing(Index3M,H1783,TRUE,_xll.ohTrigger(RecalcTrigger,Trigger3M)),NA())</f>
        <v>1.3471591991627237E-2</v>
      </c>
      <c r="L1783" s="44">
        <f>IFERROR(_xll.qlIndexFixing(Index6M,$H1783,TRUE,_xll.ohTrigger(RecalcTrigger,Trigger6M)),NA())</f>
        <v>1.3524032317634493E-2</v>
      </c>
      <c r="M1783" s="145">
        <f>IFERROR(_xll.qlIndexFixing(Index1Y,$H1783,TRUE,_xll.ohTrigger(RecalcTrigger,Trigger1Y)),NA())</f>
        <v>1.370711318730552E-2</v>
      </c>
      <c r="N1783" s="144">
        <f>IFERROR(_xll.qlIndexFixing(ONIndex1M,I1783,TRUE,_xll.ohTrigger(RecalcTrigger,Trigger1M)),NA())</f>
        <v>1.3238209375270316E-2</v>
      </c>
      <c r="O1783" s="44">
        <f>IFERROR(_xll.qlIndexFixing(ONIndex3M,I1783,TRUE,_xll.ohTrigger(RecalcTrigger,Trigger3M)),NA())</f>
        <v>1.346166103540547E-2</v>
      </c>
      <c r="P1783" s="44">
        <f>IFERROR(_xll.qlIndexFixing(ONIndex6M,I1783,TRUE,_xll.ohTrigger(RecalcTrigger,Trigger6M)),NA())</f>
        <v>1.3505868899734708E-2</v>
      </c>
      <c r="Q1783" s="145">
        <f>IFERROR(_xll.qlIndexFixing(ONIndex1Y,I1783,TRUE,_xll.ohTrigger(RecalcTrigger,Trigger1Y)),NA())</f>
        <v>1.3669378883847116E-2</v>
      </c>
    </row>
    <row r="1784" spans="2:17" x14ac:dyDescent="0.2">
      <c r="B1784" s="39" t="s">
        <v>42</v>
      </c>
      <c r="D1784" s="42">
        <f>_xll.qlCalendarAdvance(Calendar,$D1783,B1784,"f",FALSE)</f>
        <v>52335</v>
      </c>
      <c r="E1784" s="139">
        <f>_xll.qlInterestRateIndexValueDate(IndexON,D1784)</f>
        <v>52335</v>
      </c>
      <c r="F1784" s="155">
        <f>IFERROR(_xll.qlIndexFixing(IndexON,D1784,TRUE,_xll.ohTrigger(RecalcTrigger,TriggerON)),NA())</f>
        <v>1.3241730981397026E-2</v>
      </c>
      <c r="H1784" s="42">
        <f>_xll.qlCalendarAdvance(Calendar,$H1783,B1784,"f",FALSE)</f>
        <v>52335</v>
      </c>
      <c r="I1784" s="139">
        <f>_xll.qlInterestRateIndexValueDate(Index1M,$H1784)</f>
        <v>52337</v>
      </c>
      <c r="J1784" s="144">
        <f>IFERROR(_xll.qlIndexFixing(Index1M,$H1784,TRUE,_xll.ohTrigger(RecalcTrigger,Trigger1M)),NA())</f>
        <v>1.3240476338010343E-2</v>
      </c>
      <c r="K1784" s="44">
        <f>IFERROR(_xll.qlIndexFixing(Index3M,H1784,TRUE,_xll.ohTrigger(RecalcTrigger,Trigger3M)),NA())</f>
        <v>1.3469429163635808E-2</v>
      </c>
      <c r="L1784" s="44">
        <f>IFERROR(_xll.qlIndexFixing(Index6M,$H1784,TRUE,_xll.ohTrigger(RecalcTrigger,Trigger6M)),NA())</f>
        <v>1.352176585656234E-2</v>
      </c>
      <c r="M1784" s="145">
        <f>IFERROR(_xll.qlIndexFixing(Index1Y,$H1784,TRUE,_xll.ohTrigger(RecalcTrigger,Trigger1Y)),NA())</f>
        <v>1.3705017537092329E-2</v>
      </c>
      <c r="N1784" s="144">
        <f>IFERROR(_xll.qlIndexFixing(ONIndex1M,I1784,TRUE,_xll.ohTrigger(RecalcTrigger,Trigger1M)),NA())</f>
        <v>1.3236207858717819E-2</v>
      </c>
      <c r="O1784" s="44">
        <f>IFERROR(_xll.qlIndexFixing(ONIndex3M,I1784,TRUE,_xll.ohTrigger(RecalcTrigger,Trigger3M)),NA())</f>
        <v>1.3459470914281013E-2</v>
      </c>
      <c r="P1784" s="44">
        <f>IFERROR(_xll.qlIndexFixing(ONIndex6M,I1784,TRUE,_xll.ohTrigger(RecalcTrigger,Trigger6M)),NA())</f>
        <v>1.3503645294354882E-2</v>
      </c>
      <c r="Q1784" s="145">
        <f>IFERROR(_xll.qlIndexFixing(ONIndex1Y,I1784,TRUE,_xll.ohTrigger(RecalcTrigger,Trigger1Y)),NA())</f>
        <v>1.3667049547603227E-2</v>
      </c>
    </row>
    <row r="1785" spans="2:17" x14ac:dyDescent="0.2">
      <c r="B1785" s="39" t="s">
        <v>42</v>
      </c>
      <c r="D1785" s="42">
        <f>_xll.qlCalendarAdvance(Calendar,$D1784,B1785,"f",FALSE)</f>
        <v>52342</v>
      </c>
      <c r="E1785" s="139">
        <f>_xll.qlInterestRateIndexValueDate(IndexON,D1785)</f>
        <v>52342</v>
      </c>
      <c r="F1785" s="155">
        <f>IFERROR(_xll.qlIndexFixing(IndexON,D1785,TRUE,_xll.ohTrigger(RecalcTrigger,TriggerON)),NA())</f>
        <v>1.3239405234442003E-2</v>
      </c>
      <c r="H1785" s="42">
        <f>_xll.qlCalendarAdvance(Calendar,$H1784,B1785,"f",FALSE)</f>
        <v>52342</v>
      </c>
      <c r="I1785" s="139">
        <f>_xll.qlInterestRateIndexValueDate(Index1M,$H1785)</f>
        <v>52344</v>
      </c>
      <c r="J1785" s="144">
        <f>IFERROR(_xll.qlIndexFixing(Index1M,$H1785,TRUE,_xll.ohTrigger(RecalcTrigger,Trigger1M)),NA())</f>
        <v>1.3238485154067614E-2</v>
      </c>
      <c r="K1785" s="44">
        <f>IFERROR(_xll.qlIndexFixing(Index3M,H1785,TRUE,_xll.ohTrigger(RecalcTrigger,Trigger3M)),NA())</f>
        <v>1.3467272348402145E-2</v>
      </c>
      <c r="L1785" s="44">
        <f>IFERROR(_xll.qlIndexFixing(Index6M,$H1785,TRUE,_xll.ohTrigger(RecalcTrigger,Trigger6M)),NA())</f>
        <v>1.3519497235542775E-2</v>
      </c>
      <c r="M1785" s="145">
        <f>IFERROR(_xll.qlIndexFixing(Index1Y,$H1785,TRUE,_xll.ohTrigger(RecalcTrigger,Trigger1Y)),NA())</f>
        <v>1.3702715045024497E-2</v>
      </c>
      <c r="N1785" s="144">
        <f>IFERROR(_xll.qlIndexFixing(ONIndex1M,I1785,TRUE,_xll.ohTrigger(RecalcTrigger,Trigger1M)),NA())</f>
        <v>1.3234211062309598E-2</v>
      </c>
      <c r="O1785" s="44">
        <f>IFERROR(_xll.qlIndexFixing(ONIndex3M,I1785,TRUE,_xll.ohTrigger(RecalcTrigger,Trigger3M)),NA())</f>
        <v>1.3457286541997959E-2</v>
      </c>
      <c r="P1785" s="44">
        <f>IFERROR(_xll.qlIndexFixing(ONIndex6M,I1785,TRUE,_xll.ohTrigger(RecalcTrigger,Trigger6M)),NA())</f>
        <v>1.3501419366512835E-2</v>
      </c>
      <c r="Q1785" s="145">
        <f>IFERROR(_xll.qlIndexFixing(ONIndex1Y,I1785,TRUE,_xll.ohTrigger(RecalcTrigger,Trigger1Y)),NA())</f>
        <v>1.3664725776267872E-2</v>
      </c>
    </row>
    <row r="1786" spans="2:17" x14ac:dyDescent="0.2">
      <c r="B1786" s="39" t="s">
        <v>42</v>
      </c>
      <c r="D1786" s="42">
        <f>_xll.qlCalendarAdvance(Calendar,$D1785,B1786,"f",FALSE)</f>
        <v>52349</v>
      </c>
      <c r="E1786" s="139">
        <f>_xll.qlInterestRateIndexValueDate(IndexON,D1786)</f>
        <v>52349</v>
      </c>
      <c r="F1786" s="155">
        <f>IFERROR(_xll.qlIndexFixing(IndexON,D1786,TRUE,_xll.ohTrigger(RecalcTrigger,TriggerON)),NA())</f>
        <v>1.323708834544135E-2</v>
      </c>
      <c r="H1786" s="42">
        <f>_xll.qlCalendarAdvance(Calendar,$H1785,B1786,"f",FALSE)</f>
        <v>52349</v>
      </c>
      <c r="I1786" s="139">
        <f>_xll.qlInterestRateIndexValueDate(Index1M,$H1786)</f>
        <v>52351</v>
      </c>
      <c r="J1786" s="144">
        <f>IFERROR(_xll.qlIndexFixing(Index1M,$H1786,TRUE,_xll.ohTrigger(RecalcTrigger,Trigger1M)),NA())</f>
        <v>1.3236193530617732E-2</v>
      </c>
      <c r="K1786" s="44">
        <f>IFERROR(_xll.qlIndexFixing(Index3M,H1786,TRUE,_xll.ohTrigger(RecalcTrigger,Trigger3M)),NA())</f>
        <v>1.3465220674350815E-2</v>
      </c>
      <c r="L1786" s="44">
        <f>IFERROR(_xll.qlIndexFixing(Index6M,$H1786,TRUE,_xll.ohTrigger(RecalcTrigger,Trigger6M)),NA())</f>
        <v>1.3517226468717926E-2</v>
      </c>
      <c r="M1786" s="145">
        <f>IFERROR(_xll.qlIndexFixing(Index1Y,$H1786,TRUE,_xll.ohTrigger(RecalcTrigger,Trigger1Y)),NA())</f>
        <v>1.3700203556935542E-2</v>
      </c>
      <c r="N1786" s="144">
        <f>IFERROR(_xll.qlIndexFixing(ONIndex1M,I1786,TRUE,_xll.ohTrigger(RecalcTrigger,Trigger1M)),NA())</f>
        <v>1.3231934841897441E-2</v>
      </c>
      <c r="O1786" s="44">
        <f>IFERROR(_xll.qlIndexFixing(ONIndex3M,I1786,TRUE,_xll.ohTrigger(RecalcTrigger,Trigger3M)),NA())</f>
        <v>1.345479720861853E-2</v>
      </c>
      <c r="P1786" s="44">
        <f>IFERROR(_xll.qlIndexFixing(ONIndex6M,I1786,TRUE,_xll.ohTrigger(RecalcTrigger,Trigger6M)),NA())</f>
        <v>1.3498872623616265E-2</v>
      </c>
      <c r="Q1786" s="145">
        <f>IFERROR(_xll.qlIndexFixing(ONIndex1Y,I1786,TRUE,_xll.ohTrigger(RecalcTrigger,Trigger1Y)),NA())</f>
        <v>1.3662076895153419E-2</v>
      </c>
    </row>
    <row r="1787" spans="2:17" x14ac:dyDescent="0.2">
      <c r="B1787" s="39" t="s">
        <v>42</v>
      </c>
      <c r="D1787" s="42">
        <f>_xll.qlCalendarAdvance(Calendar,$D1786,B1787,"f",FALSE)</f>
        <v>52356</v>
      </c>
      <c r="E1787" s="139">
        <f>_xll.qlInterestRateIndexValueDate(IndexON,D1787)</f>
        <v>52356</v>
      </c>
      <c r="F1787" s="155">
        <f>IFERROR(_xll.qlIndexFixing(IndexON,D1787,TRUE,_xll.ohTrigger(RecalcTrigger,TriggerON)),NA())</f>
        <v>1.3234780368911458E-2</v>
      </c>
      <c r="H1787" s="42">
        <f>_xll.qlCalendarAdvance(Calendar,$H1786,B1787,"f",FALSE)</f>
        <v>52356</v>
      </c>
      <c r="I1787" s="139">
        <f>_xll.qlInterestRateIndexValueDate(Index1M,$H1787)</f>
        <v>52358</v>
      </c>
      <c r="J1787" s="144">
        <f>IFERROR(_xll.qlIndexFixing(Index1M,$H1787,TRUE,_xll.ohTrigger(RecalcTrigger,Trigger1M)),NA())</f>
        <v>1.3234517332741114E-2</v>
      </c>
      <c r="K1787" s="44">
        <f>IFERROR(_xll.qlIndexFixing(Index3M,H1787,TRUE,_xll.ohTrigger(RecalcTrigger,Trigger3M)),NA())</f>
        <v>1.3463076372798843E-2</v>
      </c>
      <c r="L1787" s="44">
        <f>IFERROR(_xll.qlIndexFixing(Index6M,$H1787,TRUE,_xll.ohTrigger(RecalcTrigger,Trigger6M)),NA())</f>
        <v>1.3515223546511052E-2</v>
      </c>
      <c r="M1787" s="145">
        <f>IFERROR(_xll.qlIndexFixing(Index1Y,$H1787,TRUE,_xll.ohTrigger(RecalcTrigger,Trigger1Y)),NA())</f>
        <v>1.36983431640894E-2</v>
      </c>
      <c r="N1787" s="144">
        <f>IFERROR(_xll.qlIndexFixing(ONIndex1M,I1787,TRUE,_xll.ohTrigger(RecalcTrigger,Trigger1M)),NA())</f>
        <v>1.3230231794754133E-2</v>
      </c>
      <c r="O1787" s="44">
        <f>IFERROR(_xll.qlIndexFixing(ONIndex3M,I1787,TRUE,_xll.ohTrigger(RecalcTrigger,Trigger3M)),NA())</f>
        <v>1.3452935208864147E-2</v>
      </c>
      <c r="P1787" s="44">
        <f>IFERROR(_xll.qlIndexFixing(ONIndex6M,I1787,TRUE,_xll.ohTrigger(RecalcTrigger,Trigger6M)),NA())</f>
        <v>1.3496960600436481E-2</v>
      </c>
      <c r="Q1787" s="145">
        <f>IFERROR(_xll.qlIndexFixing(ONIndex1Y,I1787,TRUE,_xll.ohTrigger(RecalcTrigger,Trigger1Y)),NA())</f>
        <v>1.3660095063894317E-2</v>
      </c>
    </row>
    <row r="1788" spans="2:17" x14ac:dyDescent="0.2">
      <c r="B1788" s="39" t="s">
        <v>42</v>
      </c>
      <c r="D1788" s="42">
        <f>_xll.qlCalendarAdvance(Calendar,$D1787,B1788,"f",FALSE)</f>
        <v>52363</v>
      </c>
      <c r="E1788" s="139">
        <f>_xll.qlInterestRateIndexValueDate(IndexON,D1788)</f>
        <v>52363</v>
      </c>
      <c r="F1788" s="155">
        <f>IFERROR(_xll.qlIndexFixing(IndexON,D1788,TRUE,_xll.ohTrigger(RecalcTrigger,TriggerON)),NA())</f>
        <v>1.3232481358969039E-2</v>
      </c>
      <c r="H1788" s="42">
        <f>_xll.qlCalendarAdvance(Calendar,$H1787,B1788,"f",FALSE)</f>
        <v>52363</v>
      </c>
      <c r="I1788" s="139">
        <f>_xll.qlInterestRateIndexValueDate(Index1M,$H1788)</f>
        <v>52365</v>
      </c>
      <c r="J1788" s="144">
        <f>IFERROR(_xll.qlIndexFixing(Index1M,$H1788,TRUE,_xll.ohTrigger(RecalcTrigger,Trigger1M)),NA())</f>
        <v>1.3232540778076174E-2</v>
      </c>
      <c r="K1788" s="44">
        <f>IFERROR(_xll.qlIndexFixing(Index3M,H1788,TRUE,_xll.ohTrigger(RecalcTrigger,Trigger3M)),NA())</f>
        <v>1.3460938211951337E-2</v>
      </c>
      <c r="L1788" s="44">
        <f>IFERROR(_xll.qlIndexFixing(Index6M,$H1788,TRUE,_xll.ohTrigger(RecalcTrigger,Trigger6M)),NA())</f>
        <v>1.3512947836507814E-2</v>
      </c>
      <c r="M1788" s="145">
        <f>IFERROR(_xll.qlIndexFixing(Index1Y,$H1788,TRUE,_xll.ohTrigger(RecalcTrigger,Trigger1Y)),NA())</f>
        <v>1.3696167157647626E-2</v>
      </c>
      <c r="N1788" s="144">
        <f>IFERROR(_xll.qlIndexFixing(ONIndex1M,I1788,TRUE,_xll.ohTrigger(RecalcTrigger,Trigger1M)),NA())</f>
        <v>1.3228249406260773E-2</v>
      </c>
      <c r="O1788" s="44">
        <f>IFERROR(_xll.qlIndexFixing(ONIndex3M,I1788,TRUE,_xll.ohTrigger(RecalcTrigger,Trigger3M)),NA())</f>
        <v>1.3450768330987017E-2</v>
      </c>
      <c r="P1788" s="44">
        <f>IFERROR(_xll.qlIndexFixing(ONIndex6M,I1788,TRUE,_xll.ohTrigger(RecalcTrigger,Trigger6M)),NA())</f>
        <v>1.3494727790019923E-2</v>
      </c>
      <c r="Q1788" s="145">
        <f>IFERROR(_xll.qlIndexFixing(ONIndex1Y,I1788,TRUE,_xll.ohTrigger(RecalcTrigger,Trigger1Y)),NA())</f>
        <v>1.3657788190961639E-2</v>
      </c>
    </row>
    <row r="1789" spans="2:17" x14ac:dyDescent="0.2">
      <c r="B1789" s="39" t="s">
        <v>42</v>
      </c>
      <c r="D1789" s="42">
        <f>_xll.qlCalendarAdvance(Calendar,$D1788,B1789,"f",FALSE)</f>
        <v>52370</v>
      </c>
      <c r="E1789" s="139">
        <f>_xll.qlInterestRateIndexValueDate(IndexON,D1789)</f>
        <v>52370</v>
      </c>
      <c r="F1789" s="155">
        <f>IFERROR(_xll.qlIndexFixing(IndexON,D1789,TRUE,_xll.ohTrigger(RecalcTrigger,TriggerON)),NA())</f>
        <v>1.3230191370290356E-2</v>
      </c>
      <c r="H1789" s="42">
        <f>_xll.qlCalendarAdvance(Calendar,$H1788,B1789,"f",FALSE)</f>
        <v>52370</v>
      </c>
      <c r="I1789" s="139">
        <f>_xll.qlInterestRateIndexValueDate(Index1M,$H1789)</f>
        <v>52372</v>
      </c>
      <c r="J1789" s="144">
        <f>IFERROR(_xll.qlIndexFixing(Index1M,$H1789,TRUE,_xll.ohTrigger(RecalcTrigger,Trigger1M)),NA())</f>
        <v>1.3230569182561824E-2</v>
      </c>
      <c r="K1789" s="44">
        <f>IFERROR(_xll.qlIndexFixing(Index3M,H1789,TRUE,_xll.ohTrigger(RecalcTrigger,Trigger3M)),NA())</f>
        <v>1.3458806233388949E-2</v>
      </c>
      <c r="L1789" s="44">
        <f>IFERROR(_xll.qlIndexFixing(Index6M,$H1789,TRUE,_xll.ohTrigger(RecalcTrigger,Trigger6M)),NA())</f>
        <v>1.3510670025957744E-2</v>
      </c>
      <c r="M1789" s="145">
        <f>IFERROR(_xll.qlIndexFixing(Index1Y,$H1789,TRUE,_xll.ohTrigger(RecalcTrigger,Trigger1Y)),NA())</f>
        <v>1.3693997819766556E-2</v>
      </c>
      <c r="N1789" s="144">
        <f>IFERROR(_xll.qlIndexFixing(ONIndex1M,I1789,TRUE,_xll.ohTrigger(RecalcTrigger,Trigger1M)),NA())</f>
        <v>1.3226271903059583E-2</v>
      </c>
      <c r="O1789" s="44">
        <f>IFERROR(_xll.qlIndexFixing(ONIndex3M,I1789,TRUE,_xll.ohTrigger(RecalcTrigger,Trigger3M)),NA())</f>
        <v>1.3448607367738674E-2</v>
      </c>
      <c r="P1789" s="44">
        <f>IFERROR(_xll.qlIndexFixing(ONIndex6M,I1789,TRUE,_xll.ohTrigger(RecalcTrigger,Trigger6M)),NA())</f>
        <v>1.3492492713496063E-2</v>
      </c>
      <c r="Q1789" s="145">
        <f>IFERROR(_xll.qlIndexFixing(ONIndex1Y,I1789,TRUE,_xll.ohTrigger(RecalcTrigger,Trigger1Y)),NA())</f>
        <v>1.365548701890873E-2</v>
      </c>
    </row>
    <row r="1790" spans="2:17" x14ac:dyDescent="0.2">
      <c r="B1790" s="39" t="s">
        <v>42</v>
      </c>
      <c r="D1790" s="42">
        <f>_xll.qlCalendarAdvance(Calendar,$D1789,B1790,"f",FALSE)</f>
        <v>52377</v>
      </c>
      <c r="E1790" s="139">
        <f>_xll.qlInterestRateIndexValueDate(IndexON,D1790)</f>
        <v>52377</v>
      </c>
      <c r="F1790" s="155">
        <f>IFERROR(_xll.qlIndexFixing(IndexON,D1790,TRUE,_xll.ohTrigger(RecalcTrigger,TriggerON)),NA())</f>
        <v>1.3227910456912184E-2</v>
      </c>
      <c r="H1790" s="42">
        <f>_xll.qlCalendarAdvance(Calendar,$H1789,B1790,"f",FALSE)</f>
        <v>52377</v>
      </c>
      <c r="I1790" s="139">
        <f>_xll.qlInterestRateIndexValueDate(Index1M,$H1790)</f>
        <v>52379</v>
      </c>
      <c r="J1790" s="144">
        <f>IFERROR(_xll.qlIndexFixing(Index1M,$H1790,TRUE,_xll.ohTrigger(RecalcTrigger,Trigger1M)),NA())</f>
        <v>1.3228602587552485E-2</v>
      </c>
      <c r="K1790" s="44">
        <f>IFERROR(_xll.qlIndexFixing(Index3M,H1790,TRUE,_xll.ohTrigger(RecalcTrigger,Trigger3M)),NA())</f>
        <v>1.3456680478688856E-2</v>
      </c>
      <c r="L1790" s="44">
        <f>IFERROR(_xll.qlIndexFixing(Index6M,$H1790,TRUE,_xll.ohTrigger(RecalcTrigger,Trigger6M)),NA())</f>
        <v>1.3508390129004367E-2</v>
      </c>
      <c r="M1790" s="145">
        <f>IFERROR(_xll.qlIndexFixing(Index1Y,$H1790,TRUE,_xll.ohTrigger(RecalcTrigger,Trigger1Y)),NA())</f>
        <v>1.3691835184854319E-2</v>
      </c>
      <c r="N1790" s="144">
        <f>IFERROR(_xll.qlIndexFixing(ONIndex1M,I1790,TRUE,_xll.ohTrigger(RecalcTrigger,Trigger1M)),NA())</f>
        <v>1.3224299326557443E-2</v>
      </c>
      <c r="O1790" s="44">
        <f>IFERROR(_xll.qlIndexFixing(ONIndex3M,I1790,TRUE,_xll.ohTrigger(RecalcTrigger,Trigger3M)),NA())</f>
        <v>1.3446452360286187E-2</v>
      </c>
      <c r="P1790" s="44">
        <f>IFERROR(_xll.qlIndexFixing(ONIndex6M,I1790,TRUE,_xll.ohTrigger(RecalcTrigger,Trigger6M)),NA())</f>
        <v>1.3490255384693839E-2</v>
      </c>
      <c r="Q1790" s="145">
        <f>IFERROR(_xll.qlIndexFixing(ONIndex1Y,I1790,TRUE,_xll.ohTrigger(RecalcTrigger,Trigger1Y)),NA())</f>
        <v>1.3653191581468604E-2</v>
      </c>
    </row>
    <row r="1791" spans="2:17" x14ac:dyDescent="0.2">
      <c r="B1791" s="39" t="s">
        <v>42</v>
      </c>
      <c r="D1791" s="42">
        <f>_xll.qlCalendarAdvance(Calendar,$D1790,B1791,"f",FALSE)</f>
        <v>52384</v>
      </c>
      <c r="E1791" s="139">
        <f>_xll.qlInterestRateIndexValueDate(IndexON,D1791)</f>
        <v>52384</v>
      </c>
      <c r="F1791" s="155">
        <f>IFERROR(_xll.qlIndexFixing(IndexON,D1791,TRUE,_xll.ohTrigger(RecalcTrigger,TriggerON)),NA())</f>
        <v>1.3225638673430851E-2</v>
      </c>
      <c r="H1791" s="42">
        <f>_xll.qlCalendarAdvance(Calendar,$H1790,B1791,"f",FALSE)</f>
        <v>52384</v>
      </c>
      <c r="I1791" s="139">
        <f>_xll.qlInterestRateIndexValueDate(Index1M,$H1791)</f>
        <v>52386</v>
      </c>
      <c r="J1791" s="144">
        <f>IFERROR(_xll.qlIndexFixing(Index1M,$H1791,TRUE,_xll.ohTrigger(RecalcTrigger,Trigger1M)),NA())</f>
        <v>1.3226641034412567E-2</v>
      </c>
      <c r="K1791" s="44">
        <f>IFERROR(_xll.qlIndexFixing(Index3M,H1791,TRUE,_xll.ohTrigger(RecalcTrigger,Trigger3M)),NA())</f>
        <v>1.3454560989431711E-2</v>
      </c>
      <c r="L1791" s="44">
        <f>IFERROR(_xll.qlIndexFixing(Index6M,$H1791,TRUE,_xll.ohTrigger(RecalcTrigger,Trigger6M)),NA())</f>
        <v>1.3505840942429168E-2</v>
      </c>
      <c r="M1791" s="145">
        <f>IFERROR(_xll.qlIndexFixing(Index1Y,$H1791,TRUE,_xll.ohTrigger(RecalcTrigger,Trigger1Y)),NA())</f>
        <v>1.3689679287318391E-2</v>
      </c>
      <c r="N1791" s="144">
        <f>IFERROR(_xll.qlIndexFixing(ONIndex1M,I1791,TRUE,_xll.ohTrigger(RecalcTrigger,Trigger1M)),NA())</f>
        <v>1.3222331717841485E-2</v>
      </c>
      <c r="O1791" s="44">
        <f>IFERROR(_xll.qlIndexFixing(ONIndex3M,I1791,TRUE,_xll.ohTrigger(RecalcTrigger,Trigger3M)),NA())</f>
        <v>1.3444303350196307E-2</v>
      </c>
      <c r="P1791" s="44">
        <f>IFERROR(_xll.qlIndexFixing(ONIndex6M,I1791,TRUE,_xll.ohTrigger(RecalcTrigger,Trigger6M)),NA())</f>
        <v>1.3488015817921806E-2</v>
      </c>
      <c r="Q1791" s="145">
        <f>IFERROR(_xll.qlIndexFixing(ONIndex1Y,I1791,TRUE,_xll.ohTrigger(RecalcTrigger,Trigger1Y)),NA())</f>
        <v>1.3650901912853897E-2</v>
      </c>
    </row>
    <row r="1792" spans="2:17" x14ac:dyDescent="0.2">
      <c r="B1792" s="39" t="s">
        <v>42</v>
      </c>
      <c r="D1792" s="42">
        <f>_xll.qlCalendarAdvance(Calendar,$D1791,B1792,"f",FALSE)</f>
        <v>52391</v>
      </c>
      <c r="E1792" s="139">
        <f>_xll.qlInterestRateIndexValueDate(IndexON,D1792)</f>
        <v>52391</v>
      </c>
      <c r="F1792" s="155">
        <f>IFERROR(_xll.qlIndexFixing(IndexON,D1792,TRUE,_xll.ohTrigger(RecalcTrigger,TriggerON)),NA())</f>
        <v>1.3223376074122939E-2</v>
      </c>
      <c r="H1792" s="42">
        <f>_xll.qlCalendarAdvance(Calendar,$H1791,B1792,"f",FALSE)</f>
        <v>52391</v>
      </c>
      <c r="I1792" s="139">
        <f>_xll.qlInterestRateIndexValueDate(Index1M,$H1792)</f>
        <v>52393</v>
      </c>
      <c r="J1792" s="144">
        <f>IFERROR(_xll.qlIndexFixing(Index1M,$H1792,TRUE,_xll.ohTrigger(RecalcTrigger,Trigger1M)),NA())</f>
        <v>1.3224684564501488E-2</v>
      </c>
      <c r="K1792" s="44">
        <f>IFERROR(_xll.qlIndexFixing(Index3M,H1792,TRUE,_xll.ohTrigger(RecalcTrigger,Trigger3M)),NA())</f>
        <v>1.3452447807192951E-2</v>
      </c>
      <c r="L1792" s="44">
        <f>IFERROR(_xll.qlIndexFixing(Index6M,$H1792,TRUE,_xll.ohTrigger(RecalcTrigger,Trigger6M)),NA())</f>
        <v>1.3503557597724161E-2</v>
      </c>
      <c r="M1792" s="145">
        <f>IFERROR(_xll.qlIndexFixing(Index1Y,$H1792,TRUE,_xll.ohTrigger(RecalcTrigger,Trigger1Y)),NA())</f>
        <v>1.36875301615669E-2</v>
      </c>
      <c r="N1792" s="144">
        <f>IFERROR(_xll.qlIndexFixing(ONIndex1M,I1792,TRUE,_xll.ohTrigger(RecalcTrigger,Trigger1M)),NA())</f>
        <v>1.3220369118478459E-2</v>
      </c>
      <c r="O1792" s="44">
        <f>IFERROR(_xll.qlIndexFixing(ONIndex3M,I1792,TRUE,_xll.ohTrigger(RecalcTrigger,Trigger3M)),NA())</f>
        <v>1.3442160378955847E-2</v>
      </c>
      <c r="P1792" s="44">
        <f>IFERROR(_xll.qlIndexFixing(ONIndex6M,I1792,TRUE,_xll.ohTrigger(RecalcTrigger,Trigger6M)),NA())</f>
        <v>1.3485774027088837E-2</v>
      </c>
      <c r="Q1792" s="145">
        <f>IFERROR(_xll.qlIndexFixing(ONIndex1Y,I1792,TRUE,_xll.ohTrigger(RecalcTrigger,Trigger1Y)),NA())</f>
        <v>1.3648618046957495E-2</v>
      </c>
    </row>
    <row r="1793" spans="2:17" x14ac:dyDescent="0.2">
      <c r="B1793" s="39" t="s">
        <v>42</v>
      </c>
      <c r="D1793" s="42">
        <f>_xll.qlCalendarAdvance(Calendar,$D1792,B1793,"f",FALSE)</f>
        <v>52398</v>
      </c>
      <c r="E1793" s="139">
        <f>_xll.qlInterestRateIndexValueDate(IndexON,D1793)</f>
        <v>52398</v>
      </c>
      <c r="F1793" s="155">
        <f>IFERROR(_xll.qlIndexFixing(IndexON,D1793,TRUE,_xll.ohTrigger(RecalcTrigger,TriggerON)),NA())</f>
        <v>1.3221122713185096E-2</v>
      </c>
      <c r="H1793" s="42">
        <f>_xll.qlCalendarAdvance(Calendar,$H1792,B1793,"f",FALSE)</f>
        <v>52398</v>
      </c>
      <c r="I1793" s="139">
        <f>_xll.qlInterestRateIndexValueDate(Index1M,$H1793)</f>
        <v>52400</v>
      </c>
      <c r="J1793" s="144">
        <f>IFERROR(_xll.qlIndexFixing(Index1M,$H1793,TRUE,_xll.ohTrigger(RecalcTrigger,Trigger1M)),NA())</f>
        <v>1.3222733219173666E-2</v>
      </c>
      <c r="K1793" s="44">
        <f>IFERROR(_xll.qlIndexFixing(Index3M,H1793,TRUE,_xll.ohTrigger(RecalcTrigger,Trigger3M)),NA())</f>
        <v>1.3450340973555837E-2</v>
      </c>
      <c r="L1793" s="44">
        <f>IFERROR(_xll.qlIndexFixing(Index6M,$H1793,TRUE,_xll.ohTrigger(RecalcTrigger,Trigger6M)),NA())</f>
        <v>1.3501272206197427E-2</v>
      </c>
      <c r="M1793" s="145">
        <f>IFERROR(_xll.qlIndexFixing(Index1Y,$H1793,TRUE,_xll.ohTrigger(RecalcTrigger,Trigger1Y)),NA())</f>
        <v>1.3685387842006454E-2</v>
      </c>
      <c r="N1793" s="144">
        <f>IFERROR(_xll.qlIndexFixing(ONIndex1M,I1793,TRUE,_xll.ohTrigger(RecalcTrigger,Trigger1M)),NA())</f>
        <v>1.3218411569635435E-2</v>
      </c>
      <c r="O1793" s="44">
        <f>IFERROR(_xll.qlIndexFixing(ONIndex3M,I1793,TRUE,_xll.ohTrigger(RecalcTrigger,Trigger3M)),NA())</f>
        <v>1.3440023487811814E-2</v>
      </c>
      <c r="P1793" s="44">
        <f>IFERROR(_xll.qlIndexFixing(ONIndex6M,I1793,TRUE,_xll.ohTrigger(RecalcTrigger,Trigger6M)),NA())</f>
        <v>1.3483530026183743E-2</v>
      </c>
      <c r="Q1793" s="145">
        <f>IFERROR(_xll.qlIndexFixing(ONIndex1Y,I1793,TRUE,_xll.ohTrigger(RecalcTrigger,Trigger1Y)),NA())</f>
        <v>1.3646340017672287E-2</v>
      </c>
    </row>
    <row r="1794" spans="2:17" x14ac:dyDescent="0.2">
      <c r="B1794" s="39" t="s">
        <v>42</v>
      </c>
      <c r="D1794" s="42">
        <f>_xll.qlCalendarAdvance(Calendar,$D1793,B1794,"f",FALSE)</f>
        <v>52405</v>
      </c>
      <c r="E1794" s="139">
        <f>_xll.qlInterestRateIndexValueDate(IndexON,D1794)</f>
        <v>52405</v>
      </c>
      <c r="F1794" s="155">
        <f>IFERROR(_xll.qlIndexFixing(IndexON,D1794,TRUE,_xll.ohTrigger(RecalcTrigger,TriggerON)),NA())</f>
        <v>1.3218878645053778E-2</v>
      </c>
      <c r="H1794" s="42">
        <f>_xll.qlCalendarAdvance(Calendar,$H1793,B1794,"f",FALSE)</f>
        <v>52405</v>
      </c>
      <c r="I1794" s="139">
        <f>_xll.qlInterestRateIndexValueDate(Index1M,$H1794)</f>
        <v>52407</v>
      </c>
      <c r="J1794" s="144">
        <f>IFERROR(_xll.qlIndexFixing(Index1M,$H1794,TRUE,_xll.ohTrigger(RecalcTrigger,Trigger1M)),NA())</f>
        <v>1.3220787039796011E-2</v>
      </c>
      <c r="K1794" s="44">
        <f>IFERROR(_xll.qlIndexFixing(Index3M,H1794,TRUE,_xll.ohTrigger(RecalcTrigger,Trigger3M)),NA())</f>
        <v>1.3448240530095804E-2</v>
      </c>
      <c r="L1794" s="44">
        <f>IFERROR(_xll.qlIndexFixing(Index6M,$H1794,TRUE,_xll.ohTrigger(RecalcTrigger,Trigger6M)),NA())</f>
        <v>1.3499249959996899E-2</v>
      </c>
      <c r="M1794" s="145">
        <f>IFERROR(_xll.qlIndexFixing(Index1Y,$H1794,TRUE,_xll.ohTrigger(RecalcTrigger,Trigger1Y)),NA())</f>
        <v>1.3683252363044749E-2</v>
      </c>
      <c r="N1794" s="144">
        <f>IFERROR(_xll.qlIndexFixing(ONIndex1M,I1794,TRUE,_xll.ohTrigger(RecalcTrigger,Trigger1M)),NA())</f>
        <v>1.3216459112639356E-2</v>
      </c>
      <c r="O1794" s="44">
        <f>IFERROR(_xll.qlIndexFixing(ONIndex3M,I1794,TRUE,_xll.ohTrigger(RecalcTrigger,Trigger3M)),NA())</f>
        <v>1.3437892718570765E-2</v>
      </c>
      <c r="P1794" s="44">
        <f>IFERROR(_xll.qlIndexFixing(ONIndex6M,I1794,TRUE,_xll.ohTrigger(RecalcTrigger,Trigger6M)),NA())</f>
        <v>1.3481283829435142E-2</v>
      </c>
      <c r="Q1794" s="145">
        <f>IFERROR(_xll.qlIndexFixing(ONIndex1Y,I1794,TRUE,_xll.ohTrigger(RecalcTrigger,Trigger1Y)),NA())</f>
        <v>1.3644067859130971E-2</v>
      </c>
    </row>
    <row r="1795" spans="2:17" x14ac:dyDescent="0.2">
      <c r="B1795" s="39" t="s">
        <v>42</v>
      </c>
      <c r="D1795" s="42">
        <f>_xll.qlCalendarAdvance(Calendar,$D1794,B1795,"f",FALSE)</f>
        <v>52412</v>
      </c>
      <c r="E1795" s="139">
        <f>_xll.qlInterestRateIndexValueDate(IndexON,D1795)</f>
        <v>52412</v>
      </c>
      <c r="F1795" s="155">
        <f>IFERROR(_xll.qlIndexFixing(IndexON,D1795,TRUE,_xll.ohTrigger(RecalcTrigger,TriggerON)),NA())</f>
        <v>1.3216643924325311E-2</v>
      </c>
      <c r="H1795" s="42">
        <f>_xll.qlCalendarAdvance(Calendar,$H1794,B1795,"f",FALSE)</f>
        <v>52412</v>
      </c>
      <c r="I1795" s="139">
        <f>_xll.qlInterestRateIndexValueDate(Index1M,$H1795)</f>
        <v>52414</v>
      </c>
      <c r="J1795" s="144">
        <f>IFERROR(_xll.qlIndexFixing(Index1M,$H1795,TRUE,_xll.ohTrigger(RecalcTrigger,Trigger1M)),NA())</f>
        <v>1.3218846067725443E-2</v>
      </c>
      <c r="K1795" s="44">
        <f>IFERROR(_xll.qlIndexFixing(Index3M,H1795,TRUE,_xll.ohTrigger(RecalcTrigger,Trigger3M)),NA())</f>
        <v>1.3446146518393508E-2</v>
      </c>
      <c r="L1795" s="44">
        <f>IFERROR(_xll.qlIndexFixing(Index6M,$H1795,TRUE,_xll.ohTrigger(RecalcTrigger,Trigger6M)),NA())</f>
        <v>1.3496959843157939E-2</v>
      </c>
      <c r="M1795" s="145">
        <f>IFERROR(_xll.qlIndexFixing(Index1Y,$H1795,TRUE,_xll.ohTrigger(RecalcTrigger,Trigger1Y)),NA())</f>
        <v>1.3681123759088172E-2</v>
      </c>
      <c r="N1795" s="144">
        <f>IFERROR(_xll.qlIndexFixing(ONIndex1M,I1795,TRUE,_xll.ohTrigger(RecalcTrigger,Trigger1M)),NA())</f>
        <v>1.3214511788817163E-2</v>
      </c>
      <c r="O1795" s="44">
        <f>IFERROR(_xll.qlIndexFixing(ONIndex3M,I1795,TRUE,_xll.ohTrigger(RecalcTrigger,Trigger3M)),NA())</f>
        <v>1.3435768112239899E-2</v>
      </c>
      <c r="P1795" s="44">
        <f>IFERROR(_xll.qlIndexFixing(ONIndex6M,I1795,TRUE,_xll.ohTrigger(RecalcTrigger,Trigger6M)),NA())</f>
        <v>1.3479035450592036E-2</v>
      </c>
      <c r="Q1795" s="145">
        <f>IFERROR(_xll.qlIndexFixing(ONIndex1Y,I1795,TRUE,_xll.ohTrigger(RecalcTrigger,Trigger1Y)),NA())</f>
        <v>1.3641801605226433E-2</v>
      </c>
    </row>
    <row r="1796" spans="2:17" x14ac:dyDescent="0.2">
      <c r="B1796" s="39" t="s">
        <v>42</v>
      </c>
      <c r="D1796" s="42">
        <f>_xll.qlCalendarAdvance(Calendar,$D1795,B1796,"f",FALSE)</f>
        <v>52419</v>
      </c>
      <c r="E1796" s="139">
        <f>_xll.qlInterestRateIndexValueDate(IndexON,D1796)</f>
        <v>52419</v>
      </c>
      <c r="F1796" s="155">
        <f>IFERROR(_xll.qlIndexFixing(IndexON,D1796,TRUE,_xll.ohTrigger(RecalcTrigger,TriggerON)),NA())</f>
        <v>1.3214418604956535E-2</v>
      </c>
      <c r="H1796" s="42">
        <f>_xll.qlCalendarAdvance(Calendar,$H1795,B1796,"f",FALSE)</f>
        <v>52419</v>
      </c>
      <c r="I1796" s="139">
        <f>_xll.qlInterestRateIndexValueDate(Index1M,$H1796)</f>
        <v>52421</v>
      </c>
      <c r="J1796" s="144">
        <f>IFERROR(_xll.qlIndexFixing(Index1M,$H1796,TRUE,_xll.ohTrigger(RecalcTrigger,Trigger1M)),NA())</f>
        <v>1.3216910344326371E-2</v>
      </c>
      <c r="K1796" s="44">
        <f>IFERROR(_xll.qlIndexFixing(Index3M,H1796,TRUE,_xll.ohTrigger(RecalcTrigger,Trigger3M)),NA())</f>
        <v>1.3444058980026123E-2</v>
      </c>
      <c r="L1796" s="44">
        <f>IFERROR(_xll.qlIndexFixing(Index6M,$H1796,TRUE,_xll.ohTrigger(RecalcTrigger,Trigger6M)),NA())</f>
        <v>1.3494667724768653E-2</v>
      </c>
      <c r="M1796" s="145">
        <f>IFERROR(_xll.qlIndexFixing(Index1Y,$H1796,TRUE,_xll.ohTrigger(RecalcTrigger,Trigger1Y)),NA())</f>
        <v>1.3679002064544423E-2</v>
      </c>
      <c r="N1796" s="144">
        <f>IFERROR(_xll.qlIndexFixing(ONIndex1M,I1796,TRUE,_xll.ohTrigger(RecalcTrigger,Trigger1M)),NA())</f>
        <v>1.3212569639575733E-2</v>
      </c>
      <c r="O1796" s="44">
        <f>IFERROR(_xll.qlIndexFixing(ONIndex3M,I1796,TRUE,_xll.ohTrigger(RecalcTrigger,Trigger3M)),NA())</f>
        <v>1.3433649710705708E-2</v>
      </c>
      <c r="P1796" s="44">
        <f>IFERROR(_xll.qlIndexFixing(ONIndex6M,I1796,TRUE,_xll.ohTrigger(RecalcTrigger,Trigger6M)),NA())</f>
        <v>1.3476784903962979E-2</v>
      </c>
      <c r="Q1796" s="145">
        <f>IFERROR(_xll.qlIndexFixing(ONIndex1Y,I1796,TRUE,_xll.ohTrigger(RecalcTrigger,Trigger1Y)),NA())</f>
        <v>1.3639541289851564E-2</v>
      </c>
    </row>
    <row r="1797" spans="2:17" x14ac:dyDescent="0.2">
      <c r="B1797" s="39" t="s">
        <v>42</v>
      </c>
      <c r="D1797" s="42">
        <f>_xll.qlCalendarAdvance(Calendar,$D1796,B1797,"f",FALSE)</f>
        <v>52426</v>
      </c>
      <c r="E1797" s="139">
        <f>_xll.qlInterestRateIndexValueDate(IndexON,D1797)</f>
        <v>52426</v>
      </c>
      <c r="F1797" s="155">
        <f>IFERROR(_xll.qlIndexFixing(IndexON,D1797,TRUE,_xll.ohTrigger(RecalcTrigger,TriggerON)),NA())</f>
        <v>1.3212202741463841E-2</v>
      </c>
      <c r="H1797" s="42">
        <f>_xll.qlCalendarAdvance(Calendar,$H1796,B1797,"f",FALSE)</f>
        <v>52426</v>
      </c>
      <c r="I1797" s="139">
        <f>_xll.qlInterestRateIndexValueDate(Index1M,$H1797)</f>
        <v>52428</v>
      </c>
      <c r="J1797" s="144">
        <f>IFERROR(_xll.qlIndexFixing(Index1M,$H1797,TRUE,_xll.ohTrigger(RecalcTrigger,Trigger1M)),NA())</f>
        <v>1.3214979910953217E-2</v>
      </c>
      <c r="K1797" s="44">
        <f>IFERROR(_xll.qlIndexFixing(Index3M,H1797,TRUE,_xll.ohTrigger(RecalcTrigger,Trigger3M)),NA())</f>
        <v>1.3441977956571694E-2</v>
      </c>
      <c r="L1797" s="44">
        <f>IFERROR(_xll.qlIndexFixing(Index6M,$H1797,TRUE,_xll.ohTrigger(RecalcTrigger,Trigger6M)),NA())</f>
        <v>1.3492373618969563E-2</v>
      </c>
      <c r="M1797" s="145">
        <f>IFERROR(_xll.qlIndexFixing(Index1Y,$H1797,TRUE,_xll.ohTrigger(RecalcTrigger,Trigger1Y)),NA())</f>
        <v>1.3676887313819452E-2</v>
      </c>
      <c r="N1797" s="144">
        <f>IFERROR(_xll.qlIndexFixing(ONIndex1M,I1797,TRUE,_xll.ohTrigger(RecalcTrigger,Trigger1M)),NA())</f>
        <v>1.3210632706082137E-2</v>
      </c>
      <c r="O1797" s="44">
        <f>IFERROR(_xll.qlIndexFixing(ONIndex3M,I1797,TRUE,_xll.ohTrigger(RecalcTrigger,Trigger3M)),NA())</f>
        <v>1.3431537555055328E-2</v>
      </c>
      <c r="P1797" s="44">
        <f>IFERROR(_xll.qlIndexFixing(ONIndex6M,I1797,TRUE,_xll.ohTrigger(RecalcTrigger,Trigger6M)),NA())</f>
        <v>1.3474532203456846E-2</v>
      </c>
      <c r="Q1797" s="145">
        <f>IFERROR(_xll.qlIndexFixing(ONIndex1Y,I1797,TRUE,_xll.ohTrigger(RecalcTrigger,Trigger1Y)),NA())</f>
        <v>1.363728694713906E-2</v>
      </c>
    </row>
    <row r="1798" spans="2:17" x14ac:dyDescent="0.2">
      <c r="B1798" s="39" t="s">
        <v>42</v>
      </c>
      <c r="D1798" s="42">
        <f>_xll.qlCalendarAdvance(Calendar,$D1797,B1798,"f",FALSE)</f>
        <v>52433</v>
      </c>
      <c r="E1798" s="139">
        <f>_xll.qlInterestRateIndexValueDate(IndexON,D1798)</f>
        <v>52433</v>
      </c>
      <c r="F1798" s="155">
        <f>IFERROR(_xll.qlIndexFixing(IndexON,D1798,TRUE,_xll.ohTrigger(RecalcTrigger,TriggerON)),NA())</f>
        <v>1.3209996388203749E-2</v>
      </c>
      <c r="H1798" s="42">
        <f>_xll.qlCalendarAdvance(Calendar,$H1797,B1798,"f",FALSE)</f>
        <v>52433</v>
      </c>
      <c r="I1798" s="139">
        <f>_xll.qlInterestRateIndexValueDate(Index1M,$H1798)</f>
        <v>52435</v>
      </c>
      <c r="J1798" s="144">
        <f>IFERROR(_xll.qlIndexFixing(Index1M,$H1798,TRUE,_xll.ohTrigger(RecalcTrigger,Trigger1M)),NA())</f>
        <v>1.3213054808965397E-2</v>
      </c>
      <c r="K1798" s="44">
        <f>IFERROR(_xll.qlIndexFixing(Index3M,H1798,TRUE,_xll.ohTrigger(RecalcTrigger,Trigger3M)),NA())</f>
        <v>1.3439903489610005E-2</v>
      </c>
      <c r="L1798" s="44">
        <f>IFERROR(_xll.qlIndexFixing(Index6M,$H1798,TRUE,_xll.ohTrigger(RecalcTrigger,Trigger6M)),NA())</f>
        <v>1.349007753990419E-2</v>
      </c>
      <c r="M1798" s="145">
        <f>IFERROR(_xll.qlIndexFixing(Index1Y,$H1798,TRUE,_xll.ohTrigger(RecalcTrigger,Trigger1Y)),NA())</f>
        <v>1.3674779541320306E-2</v>
      </c>
      <c r="N1798" s="144">
        <f>IFERROR(_xll.qlIndexFixing(ONIndex1M,I1798,TRUE,_xll.ohTrigger(RecalcTrigger,Trigger1M)),NA())</f>
        <v>1.3208701029743253E-2</v>
      </c>
      <c r="O1798" s="44">
        <f>IFERROR(_xll.qlIndexFixing(ONIndex3M,I1798,TRUE,_xll.ohTrigger(RecalcTrigger,Trigger3M)),NA())</f>
        <v>1.3429431687015381E-2</v>
      </c>
      <c r="P1798" s="44">
        <f>IFERROR(_xll.qlIndexFixing(ONIndex6M,I1798,TRUE,_xll.ohTrigger(RecalcTrigger,Trigger6M)),NA())</f>
        <v>1.3472277363062446E-2</v>
      </c>
      <c r="Q1798" s="145">
        <f>IFERROR(_xll.qlIndexFixing(ONIndex1Y,I1798,TRUE,_xll.ohTrigger(RecalcTrigger,Trigger1Y)),NA())</f>
        <v>1.3635038611061745E-2</v>
      </c>
    </row>
    <row r="1799" spans="2:17" x14ac:dyDescent="0.2">
      <c r="B1799" s="39" t="s">
        <v>42</v>
      </c>
      <c r="D1799" s="42">
        <f>_xll.qlCalendarAdvance(Calendar,$D1798,B1799,"f",FALSE)</f>
        <v>52440</v>
      </c>
      <c r="E1799" s="139">
        <f>_xll.qlInterestRateIndexValueDate(IndexON,D1799)</f>
        <v>52440</v>
      </c>
      <c r="F1799" s="155">
        <f>IFERROR(_xll.qlIndexFixing(IndexON,D1799,TRUE,_xll.ohTrigger(RecalcTrigger,TriggerON)),NA())</f>
        <v>1.3207799599612713E-2</v>
      </c>
      <c r="H1799" s="42">
        <f>_xll.qlCalendarAdvance(Calendar,$H1798,B1799,"f",FALSE)</f>
        <v>52440</v>
      </c>
      <c r="I1799" s="139">
        <f>_xll.qlInterestRateIndexValueDate(Index1M,$H1799)</f>
        <v>52442</v>
      </c>
      <c r="J1799" s="144">
        <f>IFERROR(_xll.qlIndexFixing(Index1M,$H1799,TRUE,_xll.ohTrigger(RecalcTrigger,Trigger1M)),NA())</f>
        <v>1.3211135079729819E-2</v>
      </c>
      <c r="K1799" s="44">
        <f>IFERROR(_xll.qlIndexFixing(Index3M,H1799,TRUE,_xll.ohTrigger(RecalcTrigger,Trigger3M)),NA())</f>
        <v>1.3437835620719102E-2</v>
      </c>
      <c r="L1799" s="44">
        <f>IFERROR(_xll.qlIndexFixing(Index6M,$H1799,TRUE,_xll.ohTrigger(RecalcTrigger,Trigger6M)),NA())</f>
        <v>1.3487517665657886E-2</v>
      </c>
      <c r="M1799" s="145">
        <f>IFERROR(_xll.qlIndexFixing(Index1Y,$H1799,TRUE,_xll.ohTrigger(RecalcTrigger,Trigger1Y)),NA())</f>
        <v>1.3672339855088462E-2</v>
      </c>
      <c r="N1799" s="144">
        <f>IFERROR(_xll.qlIndexFixing(ONIndex1M,I1799,TRUE,_xll.ohTrigger(RecalcTrigger,Trigger1M)),NA())</f>
        <v>1.3206774651886022E-2</v>
      </c>
      <c r="O1799" s="44">
        <f>IFERROR(_xll.qlIndexFixing(ONIndex3M,I1799,TRUE,_xll.ohTrigger(RecalcTrigger,Trigger3M)),NA())</f>
        <v>1.3427332147832871E-2</v>
      </c>
      <c r="P1799" s="44">
        <f>IFERROR(_xll.qlIndexFixing(ONIndex6M,I1799,TRUE,_xll.ohTrigger(RecalcTrigger,Trigger6M)),NA())</f>
        <v>1.3470020396928462E-2</v>
      </c>
      <c r="Q1799" s="145">
        <f>IFERROR(_xll.qlIndexFixing(ONIndex1Y,I1799,TRUE,_xll.ohTrigger(RecalcTrigger,Trigger1Y)),NA())</f>
        <v>1.3632796315512508E-2</v>
      </c>
    </row>
    <row r="1800" spans="2:17" x14ac:dyDescent="0.2">
      <c r="B1800" s="39" t="s">
        <v>42</v>
      </c>
      <c r="D1800" s="42">
        <f>_xll.qlCalendarAdvance(Calendar,$D1799,B1800,"f",FALSE)</f>
        <v>52447</v>
      </c>
      <c r="E1800" s="139">
        <f>_xll.qlInterestRateIndexValueDate(IndexON,D1800)</f>
        <v>52447</v>
      </c>
      <c r="F1800" s="155">
        <f>IFERROR(_xll.qlIndexFixing(IndexON,D1800,TRUE,_xll.ohTrigger(RecalcTrigger,TriggerON)),NA())</f>
        <v>1.3205612429887381E-2</v>
      </c>
      <c r="H1800" s="42">
        <f>_xll.qlCalendarAdvance(Calendar,$H1799,B1800,"f",FALSE)</f>
        <v>52447</v>
      </c>
      <c r="I1800" s="139">
        <f>_xll.qlInterestRateIndexValueDate(Index1M,$H1800)</f>
        <v>52449</v>
      </c>
      <c r="J1800" s="144">
        <f>IFERROR(_xll.qlIndexFixing(Index1M,$H1800,TRUE,_xll.ohTrigger(RecalcTrigger,Trigger1M)),NA())</f>
        <v>1.3209220764600904E-2</v>
      </c>
      <c r="K1800" s="44">
        <f>IFERROR(_xll.qlIndexFixing(Index3M,H1800,TRUE,_xll.ohTrigger(RecalcTrigger,Trigger3M)),NA())</f>
        <v>1.3435774391476162E-2</v>
      </c>
      <c r="L1800" s="44">
        <f>IFERROR(_xll.qlIndexFixing(Index6M,$H1800,TRUE,_xll.ohTrigger(RecalcTrigger,Trigger6M)),NA())</f>
        <v>1.3485479518540105E-2</v>
      </c>
      <c r="M1800" s="145">
        <f>IFERROR(_xll.qlIndexFixing(Index1Y,$H1800,TRUE,_xll.ohTrigger(RecalcTrigger,Trigger1Y)),NA())</f>
        <v>1.3670585068624393E-2</v>
      </c>
      <c r="N1800" s="144">
        <f>IFERROR(_xll.qlIndexFixing(ONIndex1M,I1800,TRUE,_xll.ohTrigger(RecalcTrigger,Trigger1M)),NA())</f>
        <v>1.3204853613677514E-2</v>
      </c>
      <c r="O1800" s="44">
        <f>IFERROR(_xll.qlIndexFixing(ONIndex3M,I1800,TRUE,_xll.ohTrigger(RecalcTrigger,Trigger3M)),NA())</f>
        <v>1.3425238978914678E-2</v>
      </c>
      <c r="P1800" s="44">
        <f>IFERROR(_xll.qlIndexFixing(ONIndex6M,I1800,TRUE,_xll.ohTrigger(RecalcTrigger,Trigger6M)),NA())</f>
        <v>1.3467761319123639E-2</v>
      </c>
      <c r="Q1800" s="145">
        <f>IFERROR(_xll.qlIndexFixing(ONIndex1Y,I1800,TRUE,_xll.ohTrigger(RecalcTrigger,Trigger1Y)),NA())</f>
        <v>1.3630560094464172E-2</v>
      </c>
    </row>
    <row r="1801" spans="2:17" x14ac:dyDescent="0.2">
      <c r="B1801" s="39" t="s">
        <v>42</v>
      </c>
      <c r="D1801" s="42">
        <f>_xll.qlCalendarAdvance(Calendar,$D1800,B1801,"f",FALSE)</f>
        <v>52454</v>
      </c>
      <c r="E1801" s="139">
        <f>_xll.qlInterestRateIndexValueDate(IndexON,D1801)</f>
        <v>52454</v>
      </c>
      <c r="F1801" s="155">
        <f>IFERROR(_xll.qlIndexFixing(IndexON,D1801,TRUE,_xll.ohTrigger(RecalcTrigger,TriggerON)),NA())</f>
        <v>1.3203434933464209E-2</v>
      </c>
      <c r="H1801" s="42">
        <f>_xll.qlCalendarAdvance(Calendar,$H1800,B1801,"f",FALSE)</f>
        <v>52454</v>
      </c>
      <c r="I1801" s="139">
        <f>_xll.qlInterestRateIndexValueDate(Index1M,$H1801)</f>
        <v>52456</v>
      </c>
      <c r="J1801" s="144">
        <f>IFERROR(_xll.qlIndexFixing(Index1M,$H1801,TRUE,_xll.ohTrigger(RecalcTrigger,Trigger1M)),NA())</f>
        <v>1.3207311904940566E-2</v>
      </c>
      <c r="K1801" s="44">
        <f>IFERROR(_xll.qlIndexFixing(Index3M,H1801,TRUE,_xll.ohTrigger(RecalcTrigger,Trigger3M)),NA())</f>
        <v>1.3433719843461834E-2</v>
      </c>
      <c r="L1801" s="44">
        <f>IFERROR(_xll.qlIndexFixing(Index6M,$H1801,TRUE,_xll.ohTrigger(RecalcTrigger,Trigger6M)),NA())</f>
        <v>1.3483177604525004E-2</v>
      </c>
      <c r="M1801" s="145">
        <f>IFERROR(_xll.qlIndexFixing(Index1Y,$H1801,TRUE,_xll.ohTrigger(RecalcTrigger,Trigger1Y)),NA())</f>
        <v>1.366849843724041E-2</v>
      </c>
      <c r="N1801" s="144">
        <f>IFERROR(_xll.qlIndexFixing(ONIndex1M,I1801,TRUE,_xll.ohTrigger(RecalcTrigger,Trigger1M)),NA())</f>
        <v>1.320293795668448E-2</v>
      </c>
      <c r="O1801" s="44">
        <f>IFERROR(_xll.qlIndexFixing(ONIndex3M,I1801,TRUE,_xll.ohTrigger(RecalcTrigger,Trigger3M)),NA())</f>
        <v>1.3423152221907486E-2</v>
      </c>
      <c r="P1801" s="44">
        <f>IFERROR(_xll.qlIndexFixing(ONIndex6M,I1801,TRUE,_xll.ohTrigger(RecalcTrigger,Trigger6M)),NA())</f>
        <v>1.346550014339698E-2</v>
      </c>
      <c r="Q1801" s="145">
        <f>IFERROR(_xll.qlIndexFixing(ONIndex1Y,I1801,TRUE,_xll.ohTrigger(RecalcTrigger,Trigger1Y)),NA())</f>
        <v>1.3628329981889564E-2</v>
      </c>
    </row>
    <row r="1802" spans="2:17" x14ac:dyDescent="0.2">
      <c r="B1802" s="39" t="s">
        <v>42</v>
      </c>
      <c r="D1802" s="42">
        <f>_xll.qlCalendarAdvance(Calendar,$D1801,B1802,"f",FALSE)</f>
        <v>52461</v>
      </c>
      <c r="E1802" s="139">
        <f>_xll.qlInterestRateIndexValueDate(IndexON,D1802)</f>
        <v>52461</v>
      </c>
      <c r="F1802" s="155">
        <f>IFERROR(_xll.qlIndexFixing(IndexON,D1802,TRUE,_xll.ohTrigger(RecalcTrigger,TriggerON)),NA())</f>
        <v>1.3201267164699715E-2</v>
      </c>
      <c r="H1802" s="42">
        <f>_xll.qlCalendarAdvance(Calendar,$H1801,B1802,"f",FALSE)</f>
        <v>52461</v>
      </c>
      <c r="I1802" s="139">
        <f>_xll.qlInterestRateIndexValueDate(Index1M,$H1802)</f>
        <v>52463</v>
      </c>
      <c r="J1802" s="144">
        <f>IFERROR(_xll.qlIndexFixing(Index1M,$H1802,TRUE,_xll.ohTrigger(RecalcTrigger,Trigger1M)),NA())</f>
        <v>1.3205408542108221E-2</v>
      </c>
      <c r="K1802" s="44">
        <f>IFERROR(_xll.qlIndexFixing(Index3M,H1802,TRUE,_xll.ohTrigger(RecalcTrigger,Trigger3M)),NA())</f>
        <v>1.3431672018252428E-2</v>
      </c>
      <c r="L1802" s="44">
        <f>IFERROR(_xll.qlIndexFixing(Index6M,$H1802,TRUE,_xll.ohTrigger(RecalcTrigger,Trigger6M)),NA())</f>
        <v>1.3480873773809557E-2</v>
      </c>
      <c r="M1802" s="145">
        <f>IFERROR(_xll.qlIndexFixing(Index1Y,$H1802,TRUE,_xll.ohTrigger(RecalcTrigger,Trigger1Y)),NA())</f>
        <v>1.3666418921706508E-2</v>
      </c>
      <c r="N1802" s="144">
        <f>IFERROR(_xll.qlIndexFixing(ONIndex1M,I1802,TRUE,_xll.ohTrigger(RecalcTrigger,Trigger1M)),NA())</f>
        <v>1.3201027721994052E-2</v>
      </c>
      <c r="O1802" s="44">
        <f>IFERROR(_xll.qlIndexFixing(ONIndex3M,I1802,TRUE,_xll.ohTrigger(RecalcTrigger,Trigger3M)),NA())</f>
        <v>1.3421071918218175E-2</v>
      </c>
      <c r="P1802" s="44">
        <f>IFERROR(_xll.qlIndexFixing(ONIndex6M,I1802,TRUE,_xll.ohTrigger(RecalcTrigger,Trigger6M)),NA())</f>
        <v>1.3463236884057039E-2</v>
      </c>
      <c r="Q1802" s="145">
        <f>IFERROR(_xll.qlIndexFixing(ONIndex1Y,I1802,TRUE,_xll.ohTrigger(RecalcTrigger,Trigger1Y)),NA())</f>
        <v>1.3626106011921379E-2</v>
      </c>
    </row>
    <row r="1803" spans="2:17" x14ac:dyDescent="0.2">
      <c r="B1803" s="39" t="s">
        <v>42</v>
      </c>
      <c r="D1803" s="42">
        <f>_xll.qlCalendarAdvance(Calendar,$D1802,B1803,"f",FALSE)</f>
        <v>52468</v>
      </c>
      <c r="E1803" s="139">
        <f>_xll.qlInterestRateIndexValueDate(IndexON,D1803)</f>
        <v>52468</v>
      </c>
      <c r="F1803" s="155">
        <f>IFERROR(_xll.qlIndexFixing(IndexON,D1803,TRUE,_xll.ohTrigger(RecalcTrigger,TriggerON)),NA())</f>
        <v>1.3199109177870483E-2</v>
      </c>
      <c r="H1803" s="42">
        <f>_xll.qlCalendarAdvance(Calendar,$H1802,B1803,"f",FALSE)</f>
        <v>52468</v>
      </c>
      <c r="I1803" s="139">
        <f>_xll.qlInterestRateIndexValueDate(Index1M,$H1803)</f>
        <v>52470</v>
      </c>
      <c r="J1803" s="144">
        <f>IFERROR(_xll.qlIndexFixing(Index1M,$H1803,TRUE,_xll.ohTrigger(RecalcTrigger,Trigger1M)),NA())</f>
        <v>1.3203510717463285E-2</v>
      </c>
      <c r="K1803" s="44">
        <f>IFERROR(_xll.qlIndexFixing(Index3M,H1803,TRUE,_xll.ohTrigger(RecalcTrigger,Trigger3M)),NA())</f>
        <v>1.342963095742512E-2</v>
      </c>
      <c r="L1803" s="44">
        <f>IFERROR(_xll.qlIndexFixing(Index6M,$H1803,TRUE,_xll.ohTrigger(RecalcTrigger,Trigger6M)),NA())</f>
        <v>1.3478568040536858E-2</v>
      </c>
      <c r="M1803" s="145">
        <f>IFERROR(_xll.qlIndexFixing(Index1Y,$H1803,TRUE,_xll.ohTrigger(RecalcTrigger,Trigger1Y)),NA())</f>
        <v>1.3664346556429516E-2</v>
      </c>
      <c r="N1803" s="144">
        <f>IFERROR(_xll.qlIndexFixing(ONIndex1M,I1803,TRUE,_xll.ohTrigger(RecalcTrigger,Trigger1M)),NA())</f>
        <v>1.3199122951013109E-2</v>
      </c>
      <c r="O1803" s="44">
        <f>IFERROR(_xll.qlIndexFixing(ONIndex3M,I1803,TRUE,_xll.ohTrigger(RecalcTrigger,Trigger3M)),NA())</f>
        <v>1.3418998109173685E-2</v>
      </c>
      <c r="P1803" s="44">
        <f>IFERROR(_xll.qlIndexFixing(ONIndex6M,I1803,TRUE,_xll.ohTrigger(RecalcTrigger,Trigger6M)),NA())</f>
        <v>1.3460971555252499E-2</v>
      </c>
      <c r="Q1803" s="145">
        <f>IFERROR(_xll.qlIndexFixing(ONIndex1Y,I1803,TRUE,_xll.ohTrigger(RecalcTrigger,Trigger1Y)),NA())</f>
        <v>1.3623888218292635E-2</v>
      </c>
    </row>
    <row r="1804" spans="2:17" x14ac:dyDescent="0.2">
      <c r="B1804" s="39" t="s">
        <v>42</v>
      </c>
      <c r="D1804" s="42">
        <f>_xll.qlCalendarAdvance(Calendar,$D1803,B1804,"f",FALSE)</f>
        <v>52475</v>
      </c>
      <c r="E1804" s="139">
        <f>_xll.qlInterestRateIndexValueDate(IndexON,D1804)</f>
        <v>52475</v>
      </c>
      <c r="F1804" s="155">
        <f>IFERROR(_xll.qlIndexFixing(IndexON,D1804,TRUE,_xll.ohTrigger(RecalcTrigger,TriggerON)),NA())</f>
        <v>1.3196961027412968E-2</v>
      </c>
      <c r="H1804" s="42">
        <f>_xll.qlCalendarAdvance(Calendar,$H1803,B1804,"f",FALSE)</f>
        <v>52475</v>
      </c>
      <c r="I1804" s="139">
        <f>_xll.qlInterestRateIndexValueDate(Index1M,$H1804)</f>
        <v>52477</v>
      </c>
      <c r="J1804" s="144">
        <f>IFERROR(_xll.qlIndexFixing(Index1M,$H1804,TRUE,_xll.ohTrigger(RecalcTrigger,Trigger1M)),NA())</f>
        <v>1.3201618472365173E-2</v>
      </c>
      <c r="K1804" s="44">
        <f>IFERROR(_xll.qlIndexFixing(Index3M,H1804,TRUE,_xll.ohTrigger(RecalcTrigger,Trigger3M)),NA())</f>
        <v>1.342749058148061E-2</v>
      </c>
      <c r="L1804" s="44">
        <f>IFERROR(_xll.qlIndexFixing(Index6M,$H1804,TRUE,_xll.ohTrigger(RecalcTrigger,Trigger6M)),NA())</f>
        <v>1.3475915628402436E-2</v>
      </c>
      <c r="M1804" s="145">
        <f>IFERROR(_xll.qlIndexFixing(Index1Y,$H1804,TRUE,_xll.ohTrigger(RecalcTrigger,Trigger1Y)),NA())</f>
        <v>1.3662281375814302E-2</v>
      </c>
      <c r="N1804" s="144">
        <f>IFERROR(_xll.qlIndexFixing(ONIndex1M,I1804,TRUE,_xll.ohTrigger(RecalcTrigger,Trigger1M)),NA())</f>
        <v>1.3197223685148529E-2</v>
      </c>
      <c r="O1804" s="44">
        <f>IFERROR(_xll.qlIndexFixing(ONIndex3M,I1804,TRUE,_xll.ohTrigger(RecalcTrigger,Trigger3M)),NA())</f>
        <v>1.3416930836340768E-2</v>
      </c>
      <c r="P1804" s="44">
        <f>IFERROR(_xll.qlIndexFixing(ONIndex6M,I1804,TRUE,_xll.ohTrigger(RecalcTrigger,Trigger6M)),NA())</f>
        <v>1.3458704170652425E-2</v>
      </c>
      <c r="Q1804" s="145">
        <f>IFERROR(_xll.qlIndexFixing(ONIndex1Y,I1804,TRUE,_xll.ohTrigger(RecalcTrigger,Trigger1Y)),NA())</f>
        <v>1.3621676635215962E-2</v>
      </c>
    </row>
    <row r="1805" spans="2:17" x14ac:dyDescent="0.2">
      <c r="B1805" s="39" t="s">
        <v>42</v>
      </c>
      <c r="D1805" s="42">
        <f>_xll.qlCalendarAdvance(Calendar,$D1804,B1805,"f",FALSE)</f>
        <v>52482</v>
      </c>
      <c r="E1805" s="139">
        <f>_xll.qlInterestRateIndexValueDate(IndexON,D1805)</f>
        <v>52482</v>
      </c>
      <c r="F1805" s="155">
        <f>IFERROR(_xll.qlIndexFixing(IndexON,D1805,TRUE,_xll.ohTrigger(RecalcTrigger,TriggerON)),NA())</f>
        <v>1.3194822767683689E-2</v>
      </c>
      <c r="H1805" s="42">
        <f>_xll.qlCalendarAdvance(Calendar,$H1804,B1805,"f",FALSE)</f>
        <v>52482</v>
      </c>
      <c r="I1805" s="139">
        <f>_xll.qlInterestRateIndexValueDate(Index1M,$H1805)</f>
        <v>52484</v>
      </c>
      <c r="J1805" s="144">
        <f>IFERROR(_xll.qlIndexFixing(Index1M,$H1805,TRUE,_xll.ohTrigger(RecalcTrigger,Trigger1M)),NA())</f>
        <v>1.31997318481758E-2</v>
      </c>
      <c r="K1805" s="44">
        <f>IFERROR(_xll.qlIndexFixing(Index3M,H1805,TRUE,_xll.ohTrigger(RecalcTrigger,Trigger3M)),NA())</f>
        <v>1.3425462752698358E-2</v>
      </c>
      <c r="L1805" s="44">
        <f>IFERROR(_xll.qlIndexFixing(Index6M,$H1805,TRUE,_xll.ohTrigger(RecalcTrigger,Trigger6M)),NA())</f>
        <v>1.3473606993307912E-2</v>
      </c>
      <c r="M1805" s="145">
        <f>IFERROR(_xll.qlIndexFixing(Index1Y,$H1805,TRUE,_xll.ohTrigger(RecalcTrigger,Trigger1Y)),NA())</f>
        <v>1.3660223414266823E-2</v>
      </c>
      <c r="N1805" s="144">
        <f>IFERROR(_xll.qlIndexFixing(ONIndex1M,I1805,TRUE,_xll.ohTrigger(RecalcTrigger,Trigger1M)),NA())</f>
        <v>1.3195329965567382E-2</v>
      </c>
      <c r="O1805" s="44">
        <f>IFERROR(_xll.qlIndexFixing(ONIndex3M,I1805,TRUE,_xll.ohTrigger(RecalcTrigger,Trigger3M)),NA())</f>
        <v>1.34148701411263E-2</v>
      </c>
      <c r="P1805" s="44">
        <f>IFERROR(_xll.qlIndexFixing(ONIndex6M,I1805,TRUE,_xll.ohTrigger(RecalcTrigger,Trigger6M)),NA())</f>
        <v>1.3456434744645307E-2</v>
      </c>
      <c r="Q1805" s="145">
        <f>IFERROR(_xll.qlIndexFixing(ONIndex1Y,I1805,TRUE,_xll.ohTrigger(RecalcTrigger,Trigger1Y)),NA())</f>
        <v>1.3619471296424379E-2</v>
      </c>
    </row>
    <row r="1806" spans="2:17" x14ac:dyDescent="0.2">
      <c r="B1806" s="39" t="s">
        <v>42</v>
      </c>
      <c r="D1806" s="42">
        <f>_xll.qlCalendarAdvance(Calendar,$D1805,B1806,"f",FALSE)</f>
        <v>52489</v>
      </c>
      <c r="E1806" s="139">
        <f>_xll.qlInterestRateIndexValueDate(IndexON,D1806)</f>
        <v>52489</v>
      </c>
      <c r="F1806" s="155">
        <f>IFERROR(_xll.qlIndexFixing(IndexON,D1806,TRUE,_xll.ohTrigger(RecalcTrigger,TriggerON)),NA())</f>
        <v>1.3192694452879294E-2</v>
      </c>
      <c r="H1806" s="42">
        <f>_xll.qlCalendarAdvance(Calendar,$H1805,B1806,"f",FALSE)</f>
        <v>52489</v>
      </c>
      <c r="I1806" s="139">
        <f>_xll.qlInterestRateIndexValueDate(Index1M,$H1806)</f>
        <v>52491</v>
      </c>
      <c r="J1806" s="144">
        <f>IFERROR(_xll.qlIndexFixing(Index1M,$H1806,TRUE,_xll.ohTrigger(RecalcTrigger,Trigger1M)),NA())</f>
        <v>1.3197850886254581E-2</v>
      </c>
      <c r="K1806" s="44">
        <f>IFERROR(_xll.qlIndexFixing(Index3M,H1806,TRUE,_xll.ohTrigger(RecalcTrigger,Trigger3M)),NA())</f>
        <v>1.3423441809796979E-2</v>
      </c>
      <c r="L1806" s="44">
        <f>IFERROR(_xll.qlIndexFixing(Index6M,$H1806,TRUE,_xll.ohTrigger(RecalcTrigger,Trigger6M)),NA())</f>
        <v>1.3471296494258685E-2</v>
      </c>
      <c r="M1806" s="145">
        <f>IFERROR(_xll.qlIndexFixing(Index1Y,$H1806,TRUE,_xll.ohTrigger(RecalcTrigger,Trigger1Y)),NA())</f>
        <v>1.3658172706192384E-2</v>
      </c>
      <c r="N1806" s="144">
        <f>IFERROR(_xll.qlIndexFixing(ONIndex1M,I1806,TRUE,_xll.ohTrigger(RecalcTrigger,Trigger1M)),NA())</f>
        <v>1.3193441833676545E-2</v>
      </c>
      <c r="O1806" s="44">
        <f>IFERROR(_xll.qlIndexFixing(ONIndex3M,I1806,TRUE,_xll.ohTrigger(RecalcTrigger,Trigger3M)),NA())</f>
        <v>1.3412816064937161E-2</v>
      </c>
      <c r="P1806" s="44">
        <f>IFERROR(_xll.qlIndexFixing(ONIndex6M,I1806,TRUE,_xll.ohTrigger(RecalcTrigger,Trigger6M)),NA())</f>
        <v>1.3454163291060084E-2</v>
      </c>
      <c r="Q1806" s="145">
        <f>IFERROR(_xll.qlIndexFixing(ONIndex1Y,I1806,TRUE,_xll.ohTrigger(RecalcTrigger,Trigger1Y)),NA())</f>
        <v>1.3617272236210454E-2</v>
      </c>
    </row>
    <row r="1807" spans="2:17" x14ac:dyDescent="0.2">
      <c r="B1807" s="39" t="s">
        <v>42</v>
      </c>
      <c r="D1807" s="42">
        <f>_xll.qlCalendarAdvance(Calendar,$D1806,B1807,"f",FALSE)</f>
        <v>52496</v>
      </c>
      <c r="E1807" s="139">
        <f>_xll.qlInterestRateIndexValueDate(IndexON,D1807)</f>
        <v>52496</v>
      </c>
      <c r="F1807" s="155">
        <f>IFERROR(_xll.qlIndexFixing(IndexON,D1807,TRUE,_xll.ohTrigger(RecalcTrigger,TriggerON)),NA())</f>
        <v>1.3190576137436238E-2</v>
      </c>
      <c r="H1807" s="42">
        <f>_xll.qlCalendarAdvance(Calendar,$H1806,B1807,"f",FALSE)</f>
        <v>52496</v>
      </c>
      <c r="I1807" s="139">
        <f>_xll.qlInterestRateIndexValueDate(Index1M,$H1807)</f>
        <v>52498</v>
      </c>
      <c r="J1807" s="144">
        <f>IFERROR(_xll.qlIndexFixing(Index1M,$H1807,TRUE,_xll.ohTrigger(RecalcTrigger,Trigger1M)),NA())</f>
        <v>1.3195975627960932E-2</v>
      </c>
      <c r="K1807" s="44">
        <f>IFERROR(_xll.qlIndexFixing(Index3M,H1807,TRUE,_xll.ohTrigger(RecalcTrigger,Trigger3M)),NA())</f>
        <v>1.3421427794352013E-2</v>
      </c>
      <c r="L1807" s="44">
        <f>IFERROR(_xll.qlIndexFixing(Index6M,$H1807,TRUE,_xll.ohTrigger(RecalcTrigger,Trigger6M)),NA())</f>
        <v>1.3468984145393333E-2</v>
      </c>
      <c r="M1807" s="145">
        <f>IFERROR(_xll.qlIndexFixing(Index1Y,$H1807,TRUE,_xll.ohTrigger(RecalcTrigger,Trigger1Y)),NA())</f>
        <v>1.3656129285996505E-2</v>
      </c>
      <c r="N1807" s="144">
        <f>IFERROR(_xll.qlIndexFixing(ONIndex1M,I1807,TRUE,_xll.ohTrigger(RecalcTrigger,Trigger1M)),NA())</f>
        <v>1.3191559330723024E-2</v>
      </c>
      <c r="O1807" s="44">
        <f>IFERROR(_xll.qlIndexFixing(ONIndex3M,I1807,TRUE,_xll.ohTrigger(RecalcTrigger,Trigger3M)),NA())</f>
        <v>1.3410768649260163E-2</v>
      </c>
      <c r="P1807" s="44">
        <f>IFERROR(_xll.qlIndexFixing(ONIndex6M,I1807,TRUE,_xll.ohTrigger(RecalcTrigger,Trigger6M)),NA())</f>
        <v>1.3451889823885566E-2</v>
      </c>
      <c r="Q1807" s="145">
        <f>IFERROR(_xll.qlIndexFixing(ONIndex1Y,I1807,TRUE,_xll.ohTrigger(RecalcTrigger,Trigger1Y)),NA())</f>
        <v>1.361507948814733E-2</v>
      </c>
    </row>
    <row r="1808" spans="2:17" x14ac:dyDescent="0.2">
      <c r="B1808" s="39" t="s">
        <v>42</v>
      </c>
      <c r="D1808" s="42">
        <f>_xll.qlCalendarAdvance(Calendar,$D1807,B1808,"f",FALSE)</f>
        <v>52503</v>
      </c>
      <c r="E1808" s="139">
        <f>_xll.qlInterestRateIndexValueDate(IndexON,D1808)</f>
        <v>52503</v>
      </c>
      <c r="F1808" s="155">
        <f>IFERROR(_xll.qlIndexFixing(IndexON,D1808,TRUE,_xll.ohTrigger(RecalcTrigger,TriggerON)),NA())</f>
        <v>1.3188467875790977E-2</v>
      </c>
      <c r="H1808" s="42">
        <f>_xll.qlCalendarAdvance(Calendar,$H1807,B1808,"f",FALSE)</f>
        <v>52503</v>
      </c>
      <c r="I1808" s="139">
        <f>_xll.qlInterestRateIndexValueDate(Index1M,$H1808)</f>
        <v>52505</v>
      </c>
      <c r="J1808" s="144">
        <f>IFERROR(_xll.qlIndexFixing(Index1M,$H1808,TRUE,_xll.ohTrigger(RecalcTrigger,Trigger1M)),NA())</f>
        <v>1.3194106114654269E-2</v>
      </c>
      <c r="K1808" s="44">
        <f>IFERROR(_xll.qlIndexFixing(Index3M,H1808,TRUE,_xll.ohTrigger(RecalcTrigger,Trigger3M)),NA())</f>
        <v>1.3419852319083228E-2</v>
      </c>
      <c r="L1808" s="44">
        <f>IFERROR(_xll.qlIndexFixing(Index6M,$H1808,TRUE,_xll.ohTrigger(RecalcTrigger,Trigger6M)),NA())</f>
        <v>1.3466755330144962E-2</v>
      </c>
      <c r="M1808" s="145">
        <f>IFERROR(_xll.qlIndexFixing(Index1Y,$H1808,TRUE,_xll.ohTrigger(RecalcTrigger,Trigger1Y)),NA())</f>
        <v>1.365409318808471E-2</v>
      </c>
      <c r="N1808" s="144">
        <f>IFERROR(_xll.qlIndexFixing(ONIndex1M,I1808,TRUE,_xll.ohTrigger(RecalcTrigger,Trigger1M)),NA())</f>
        <v>1.3189682498113697E-2</v>
      </c>
      <c r="O1808" s="44">
        <f>IFERROR(_xll.qlIndexFixing(ONIndex3M,I1808,TRUE,_xll.ohTrigger(RecalcTrigger,Trigger3M)),NA())</f>
        <v>1.3408727935582121E-2</v>
      </c>
      <c r="P1808" s="44">
        <f>IFERROR(_xll.qlIndexFixing(ONIndex6M,I1808,TRUE,_xll.ohTrigger(RecalcTrigger,Trigger6M)),NA())</f>
        <v>1.3449614357430306E-2</v>
      </c>
      <c r="Q1808" s="145">
        <f>IFERROR(_xll.qlIndexFixing(ONIndex1Y,I1808,TRUE,_xll.ohTrigger(RecalcTrigger,Trigger1Y)),NA())</f>
        <v>1.3612893086607514E-2</v>
      </c>
    </row>
    <row r="1809" spans="2:17" x14ac:dyDescent="0.2">
      <c r="B1809" s="39" t="s">
        <v>42</v>
      </c>
      <c r="D1809" s="42">
        <f>_xll.qlCalendarAdvance(Calendar,$D1808,B1809,"f",FALSE)</f>
        <v>52510</v>
      </c>
      <c r="E1809" s="139">
        <f>_xll.qlInterestRateIndexValueDate(IndexON,D1809)</f>
        <v>52510</v>
      </c>
      <c r="F1809" s="155">
        <f>IFERROR(_xll.qlIndexFixing(IndexON,D1809,TRUE,_xll.ohTrigger(RecalcTrigger,TriggerON)),NA())</f>
        <v>1.3186369722140157E-2</v>
      </c>
      <c r="H1809" s="42">
        <f>_xll.qlCalendarAdvance(Calendar,$H1808,B1809,"f",FALSE)</f>
        <v>52510</v>
      </c>
      <c r="I1809" s="139">
        <f>_xll.qlInterestRateIndexValueDate(Index1M,$H1809)</f>
        <v>52512</v>
      </c>
      <c r="J1809" s="144">
        <f>IFERROR(_xll.qlIndexFixing(Index1M,$H1809,TRUE,_xll.ohTrigger(RecalcTrigger,Trigger1M)),NA())</f>
        <v>1.3192242387694009E-2</v>
      </c>
      <c r="K1809" s="44">
        <f>IFERROR(_xll.qlIndexFixing(Index3M,H1809,TRUE,_xll.ohTrigger(RecalcTrigger,Trigger3M)),NA())</f>
        <v>1.3417528972893231E-2</v>
      </c>
      <c r="L1809" s="44">
        <f>IFERROR(_xll.qlIndexFixing(Index6M,$H1809,TRUE,_xll.ohTrigger(RecalcTrigger,Trigger6M)),NA())</f>
        <v>1.3464439112543858E-2</v>
      </c>
      <c r="M1809" s="145">
        <f>IFERROR(_xll.qlIndexFixing(Index1Y,$H1809,TRUE,_xll.ohTrigger(RecalcTrigger,Trigger1Y)),NA())</f>
        <v>1.3652064446861218E-2</v>
      </c>
      <c r="N1809" s="144">
        <f>IFERROR(_xll.qlIndexFixing(ONIndex1M,I1809,TRUE,_xll.ohTrigger(RecalcTrigger,Trigger1M)),NA())</f>
        <v>1.3187811377015635E-2</v>
      </c>
      <c r="O1809" s="44">
        <f>IFERROR(_xll.qlIndexFixing(ONIndex3M,I1809,TRUE,_xll.ohTrigger(RecalcTrigger,Trigger3M)),NA())</f>
        <v>1.3406693965309913E-2</v>
      </c>
      <c r="P1809" s="44">
        <f>IFERROR(_xll.qlIndexFixing(ONIndex6M,I1809,TRUE,_xll.ohTrigger(RecalcTrigger,Trigger6M)),NA())</f>
        <v>1.3447336905523244E-2</v>
      </c>
      <c r="Q1809" s="145">
        <f>IFERROR(_xll.qlIndexFixing(ONIndex1Y,I1809,TRUE,_xll.ohTrigger(RecalcTrigger,Trigger1Y)),NA())</f>
        <v>1.3610713065244084E-2</v>
      </c>
    </row>
    <row r="1810" spans="2:17" x14ac:dyDescent="0.2">
      <c r="B1810" s="39" t="s">
        <v>42</v>
      </c>
      <c r="D1810" s="42">
        <f>_xll.qlCalendarAdvance(Calendar,$D1809,B1810,"f",FALSE)</f>
        <v>52517</v>
      </c>
      <c r="E1810" s="139">
        <f>_xll.qlInterestRateIndexValueDate(IndexON,D1810)</f>
        <v>52517</v>
      </c>
      <c r="F1810" s="155">
        <f>IFERROR(_xll.qlIndexFixing(IndexON,D1810,TRUE,_xll.ohTrigger(RecalcTrigger,TriggerON)),NA())</f>
        <v>1.3184281731080105E-2</v>
      </c>
      <c r="H1810" s="42">
        <f>_xll.qlCalendarAdvance(Calendar,$H1809,B1810,"f",FALSE)</f>
        <v>52517</v>
      </c>
      <c r="I1810" s="139">
        <f>_xll.qlInterestRateIndexValueDate(Index1M,$H1810)</f>
        <v>52519</v>
      </c>
      <c r="J1810" s="144">
        <f>IFERROR(_xll.qlIndexFixing(Index1M,$H1810,TRUE,_xll.ohTrigger(RecalcTrigger,Trigger1M)),NA())</f>
        <v>1.3190384488442064E-2</v>
      </c>
      <c r="K1810" s="44">
        <f>IFERROR(_xll.qlIndexFixing(Index3M,H1810,TRUE,_xll.ohTrigger(RecalcTrigger,Trigger3M)),NA())</f>
        <v>1.3415536426936304E-2</v>
      </c>
      <c r="L1810" s="44">
        <f>IFERROR(_xll.qlIndexFixing(Index6M,$H1810,TRUE,_xll.ohTrigger(RecalcTrigger,Trigger6M)),NA())</f>
        <v>1.3462460700285237E-2</v>
      </c>
      <c r="M1810" s="145">
        <f>IFERROR(_xll.qlIndexFixing(Index1Y,$H1810,TRUE,_xll.ohTrigger(RecalcTrigger,Trigger1Y)),NA())</f>
        <v>1.3650043096731767E-2</v>
      </c>
      <c r="N1810" s="144">
        <f>IFERROR(_xll.qlIndexFixing(ONIndex1M,I1810,TRUE,_xll.ohTrigger(RecalcTrigger,Trigger1M)),NA())</f>
        <v>1.318594600891565E-2</v>
      </c>
      <c r="O1810" s="44">
        <f>IFERROR(_xll.qlIndexFixing(ONIndex3M,I1810,TRUE,_xll.ohTrigger(RecalcTrigger,Trigger3M)),NA())</f>
        <v>1.3404666779850416E-2</v>
      </c>
      <c r="P1810" s="44">
        <f>IFERROR(_xll.qlIndexFixing(ONIndex6M,I1810,TRUE,_xll.ohTrigger(RecalcTrigger,Trigger6M)),NA())</f>
        <v>1.3445057482153189E-2</v>
      </c>
      <c r="Q1810" s="145">
        <f>IFERROR(_xll.qlIndexFixing(ONIndex1Y,I1810,TRUE,_xll.ohTrigger(RecalcTrigger,Trigger1Y)),NA())</f>
        <v>1.3608539458349611E-2</v>
      </c>
    </row>
    <row r="1811" spans="2:17" x14ac:dyDescent="0.2">
      <c r="B1811" s="39" t="s">
        <v>42</v>
      </c>
      <c r="D1811" s="42">
        <f>_xll.qlCalendarAdvance(Calendar,$D1810,B1811,"f",FALSE)</f>
        <v>52524</v>
      </c>
      <c r="E1811" s="139">
        <f>_xll.qlInterestRateIndexValueDate(IndexON,D1811)</f>
        <v>52524</v>
      </c>
      <c r="F1811" s="155">
        <f>IFERROR(_xll.qlIndexFixing(IndexON,D1811,TRUE,_xll.ohTrigger(RecalcTrigger,TriggerON)),NA())</f>
        <v>1.3182203956647598E-2</v>
      </c>
      <c r="H1811" s="42">
        <f>_xll.qlCalendarAdvance(Calendar,$H1810,B1811,"f",FALSE)</f>
        <v>52524</v>
      </c>
      <c r="I1811" s="139">
        <f>_xll.qlInterestRateIndexValueDate(Index1M,$H1811)</f>
        <v>52526</v>
      </c>
      <c r="J1811" s="144">
        <f>IFERROR(_xll.qlIndexFixing(Index1M,$H1811,TRUE,_xll.ohTrigger(RecalcTrigger,Trigger1M)),NA())</f>
        <v>1.3188532458255353E-2</v>
      </c>
      <c r="K1811" s="44">
        <f>IFERROR(_xll.qlIndexFixing(Index3M,H1811,TRUE,_xll.ohTrigger(RecalcTrigger,Trigger3M)),NA())</f>
        <v>1.3413550977986709E-2</v>
      </c>
      <c r="L1811" s="44">
        <f>IFERROR(_xll.qlIndexFixing(Index6M,$H1811,TRUE,_xll.ohTrigger(RecalcTrigger,Trigger6M)),NA())</f>
        <v>1.3459801272157151E-2</v>
      </c>
      <c r="M1811" s="145">
        <f>IFERROR(_xll.qlIndexFixing(Index1Y,$H1811,TRUE,_xll.ohTrigger(RecalcTrigger,Trigger1Y)),NA())</f>
        <v>1.364802917210101E-2</v>
      </c>
      <c r="N1811" s="144">
        <f>IFERROR(_xll.qlIndexFixing(ONIndex1M,I1811,TRUE,_xll.ohTrigger(RecalcTrigger,Trigger1M)),NA())</f>
        <v>1.3184086434980813E-2</v>
      </c>
      <c r="O1811" s="44">
        <f>IFERROR(_xll.qlIndexFixing(ONIndex3M,I1811,TRUE,_xll.ohTrigger(RecalcTrigger,Trigger3M)),NA())</f>
        <v>1.3402646420770381E-2</v>
      </c>
      <c r="P1811" s="44">
        <f>IFERROR(_xll.qlIndexFixing(ONIndex6M,I1811,TRUE,_xll.ohTrigger(RecalcTrigger,Trigger6M)),NA())</f>
        <v>1.3442776101548759E-2</v>
      </c>
      <c r="Q1811" s="145">
        <f>IFERROR(_xll.qlIndexFixing(ONIndex1Y,I1811,TRUE,_xll.ohTrigger(RecalcTrigger,Trigger1Y)),NA())</f>
        <v>1.360637229965711E-2</v>
      </c>
    </row>
    <row r="1812" spans="2:17" x14ac:dyDescent="0.2">
      <c r="B1812" s="39" t="s">
        <v>42</v>
      </c>
      <c r="D1812" s="42">
        <f>_xll.qlCalendarAdvance(Calendar,$D1811,B1812,"f",FALSE)</f>
        <v>52531</v>
      </c>
      <c r="E1812" s="139">
        <f>_xll.qlInterestRateIndexValueDate(IndexON,D1812)</f>
        <v>52531</v>
      </c>
      <c r="F1812" s="155">
        <f>IFERROR(_xll.qlIndexFixing(IndexON,D1812,TRUE,_xll.ohTrigger(RecalcTrigger,TriggerON)),NA())</f>
        <v>1.3180136453438962E-2</v>
      </c>
      <c r="H1812" s="42">
        <f>_xll.qlCalendarAdvance(Calendar,$H1811,B1812,"f",FALSE)</f>
        <v>52531</v>
      </c>
      <c r="I1812" s="139">
        <f>_xll.qlInterestRateIndexValueDate(Index1M,$H1812)</f>
        <v>52533</v>
      </c>
      <c r="J1812" s="144">
        <f>IFERROR(_xll.qlIndexFixing(Index1M,$H1812,TRUE,_xll.ohTrigger(RecalcTrigger,Trigger1M)),NA())</f>
        <v>1.318668633849579E-2</v>
      </c>
      <c r="K1812" s="44">
        <f>IFERROR(_xll.qlIndexFixing(Index3M,H1812,TRUE,_xll.ohTrigger(RecalcTrigger,Trigger3M)),NA())</f>
        <v>1.3411572667621618E-2</v>
      </c>
      <c r="L1812" s="44">
        <f>IFERROR(_xll.qlIndexFixing(Index6M,$H1812,TRUE,_xll.ohTrigger(RecalcTrigger,Trigger6M)),NA())</f>
        <v>1.3457479677651004E-2</v>
      </c>
      <c r="M1812" s="145">
        <f>IFERROR(_xll.qlIndexFixing(Index1Y,$H1812,TRUE,_xll.ohTrigger(RecalcTrigger,Trigger1Y)),NA())</f>
        <v>1.36460227073736E-2</v>
      </c>
      <c r="N1812" s="144">
        <f>IFERROR(_xll.qlIndexFixing(ONIndex1M,I1812,TRUE,_xll.ohTrigger(RecalcTrigger,Trigger1M)),NA())</f>
        <v>1.3182232696618001E-2</v>
      </c>
      <c r="O1812" s="44">
        <f>IFERROR(_xll.qlIndexFixing(ONIndex3M,I1812,TRUE,_xll.ohTrigger(RecalcTrigger,Trigger3M)),NA())</f>
        <v>1.3400632929316814E-2</v>
      </c>
      <c r="P1812" s="44">
        <f>IFERROR(_xll.qlIndexFixing(ONIndex6M,I1812,TRUE,_xll.ohTrigger(RecalcTrigger,Trigger6M)),NA())</f>
        <v>1.3440492777538893E-2</v>
      </c>
      <c r="Q1812" s="145">
        <f>IFERROR(_xll.qlIndexFixing(ONIndex1Y,I1812,TRUE,_xll.ohTrigger(RecalcTrigger,Trigger1Y)),NA())</f>
        <v>1.3604211623139406E-2</v>
      </c>
    </row>
    <row r="1813" spans="2:17" x14ac:dyDescent="0.2">
      <c r="B1813" s="39" t="s">
        <v>42</v>
      </c>
      <c r="D1813" s="42">
        <f>_xll.qlCalendarAdvance(Calendar,$D1812,B1813,"f",FALSE)</f>
        <v>52538</v>
      </c>
      <c r="E1813" s="139">
        <f>_xll.qlInterestRateIndexValueDate(IndexON,D1813)</f>
        <v>52538</v>
      </c>
      <c r="F1813" s="155">
        <f>IFERROR(_xll.qlIndexFixing(IndexON,D1813,TRUE,_xll.ohTrigger(RecalcTrigger,TriggerON)),NA())</f>
        <v>1.3178079275650845E-2</v>
      </c>
      <c r="H1813" s="42">
        <f>_xll.qlCalendarAdvance(Calendar,$H1812,B1813,"f",FALSE)</f>
        <v>52538</v>
      </c>
      <c r="I1813" s="139">
        <f>_xll.qlInterestRateIndexValueDate(Index1M,$H1813)</f>
        <v>52540</v>
      </c>
      <c r="J1813" s="144">
        <f>IFERROR(_xll.qlIndexFixing(Index1M,$H1813,TRUE,_xll.ohTrigger(RecalcTrigger,Trigger1M)),NA())</f>
        <v>1.3184846170520292E-2</v>
      </c>
      <c r="K1813" s="44">
        <f>IFERROR(_xll.qlIndexFixing(Index3M,H1813,TRUE,_xll.ohTrigger(RecalcTrigger,Trigger3M)),NA())</f>
        <v>1.340960153741908E-2</v>
      </c>
      <c r="L1813" s="44">
        <f>IFERROR(_xll.qlIndexFixing(Index6M,$H1813,TRUE,_xll.ohTrigger(RecalcTrigger,Trigger6M)),NA())</f>
        <v>1.3455071997857365E-2</v>
      </c>
      <c r="M1813" s="145">
        <f>IFERROR(_xll.qlIndexFixing(Index1Y,$H1813,TRUE,_xll.ohTrigger(RecalcTrigger,Trigger1Y)),NA())</f>
        <v>1.364402373695419E-2</v>
      </c>
      <c r="N1813" s="144">
        <f>IFERROR(_xll.qlIndexFixing(ONIndex1M,I1813,TRUE,_xll.ohTrigger(RecalcTrigger,Trigger1M)),NA())</f>
        <v>1.3180384835154157E-2</v>
      </c>
      <c r="O1813" s="44">
        <f>IFERROR(_xll.qlIndexFixing(ONIndex3M,I1813,TRUE,_xll.ohTrigger(RecalcTrigger,Trigger3M)),NA())</f>
        <v>1.3398626347216336E-2</v>
      </c>
      <c r="P1813" s="44">
        <f>IFERROR(_xll.qlIndexFixing(ONIndex6M,I1813,TRUE,_xll.ohTrigger(RecalcTrigger,Trigger6M)),NA())</f>
        <v>1.3438207524352208E-2</v>
      </c>
      <c r="Q1813" s="145">
        <f>IFERROR(_xll.qlIndexFixing(ONIndex1Y,I1813,TRUE,_xll.ohTrigger(RecalcTrigger,Trigger1Y)),NA())</f>
        <v>1.3602057463009132E-2</v>
      </c>
    </row>
    <row r="1814" spans="2:17" x14ac:dyDescent="0.2">
      <c r="B1814" s="39" t="s">
        <v>42</v>
      </c>
      <c r="D1814" s="42">
        <f>_xll.qlCalendarAdvance(Calendar,$D1813,B1814,"f",FALSE)</f>
        <v>52545</v>
      </c>
      <c r="E1814" s="139">
        <f>_xll.qlInterestRateIndexValueDate(IndexON,D1814)</f>
        <v>52545</v>
      </c>
      <c r="F1814" s="155">
        <f>IFERROR(_xll.qlIndexFixing(IndexON,D1814,TRUE,_xll.ohTrigger(RecalcTrigger,TriggerON)),NA())</f>
        <v>1.3176032477639765E-2</v>
      </c>
      <c r="H1814" s="42">
        <f>_xll.qlCalendarAdvance(Calendar,$H1813,B1814,"f",FALSE)</f>
        <v>52545</v>
      </c>
      <c r="I1814" s="139">
        <f>_xll.qlInterestRateIndexValueDate(Index1M,$H1814)</f>
        <v>52547</v>
      </c>
      <c r="J1814" s="144">
        <f>IFERROR(_xll.qlIndexFixing(Index1M,$H1814,TRUE,_xll.ohTrigger(RecalcTrigger,Trigger1M)),NA())</f>
        <v>1.3183011995693272E-2</v>
      </c>
      <c r="K1814" s="44">
        <f>IFERROR(_xll.qlIndexFixing(Index3M,H1814,TRUE,_xll.ohTrigger(RecalcTrigger,Trigger3M)),NA())</f>
        <v>1.3407637628956269E-2</v>
      </c>
      <c r="L1814" s="44">
        <f>IFERROR(_xll.qlIndexFixing(Index6M,$H1814,TRUE,_xll.ohTrigger(RecalcTrigger,Trigger6M)),NA())</f>
        <v>1.345274709617301E-2</v>
      </c>
      <c r="M1814" s="145">
        <f>IFERROR(_xll.qlIndexFixing(Index1Y,$H1814,TRUE,_xll.ohTrigger(RecalcTrigger,Trigger1Y)),NA())</f>
        <v>1.3642032295247651E-2</v>
      </c>
      <c r="N1814" s="144">
        <f>IFERROR(_xll.qlIndexFixing(ONIndex1M,I1814,TRUE,_xll.ohTrigger(RecalcTrigger,Trigger1M)),NA())</f>
        <v>1.3178542891916223E-2</v>
      </c>
      <c r="O1814" s="44">
        <f>IFERROR(_xll.qlIndexFixing(ONIndex3M,I1814,TRUE,_xll.ohTrigger(RecalcTrigger,Trigger3M)),NA())</f>
        <v>1.3396626715715954E-2</v>
      </c>
      <c r="P1814" s="44">
        <f>IFERROR(_xll.qlIndexFixing(ONIndex6M,I1814,TRUE,_xll.ohTrigger(RecalcTrigger,Trigger6M)),NA())</f>
        <v>1.3435920355897579E-2</v>
      </c>
      <c r="Q1814" s="145">
        <f>IFERROR(_xll.qlIndexFixing(ONIndex1Y,I1814,TRUE,_xll.ohTrigger(RecalcTrigger,Trigger1Y)),NA())</f>
        <v>1.3599909852999303E-2</v>
      </c>
    </row>
    <row r="1815" spans="2:17" x14ac:dyDescent="0.2">
      <c r="B1815" s="39" t="s">
        <v>42</v>
      </c>
      <c r="D1815" s="42">
        <f>_xll.qlCalendarAdvance(Calendar,$D1814,B1815,"f",FALSE)</f>
        <v>52552</v>
      </c>
      <c r="E1815" s="139">
        <f>_xll.qlInterestRateIndexValueDate(IndexON,D1815)</f>
        <v>52552</v>
      </c>
      <c r="F1815" s="155">
        <f>IFERROR(_xll.qlIndexFixing(IndexON,D1815,TRUE,_xll.ohTrigger(RecalcTrigger,TriggerON)),NA())</f>
        <v>1.3173996113842179E-2</v>
      </c>
      <c r="H1815" s="42">
        <f>_xll.qlCalendarAdvance(Calendar,$H1814,B1815,"f",FALSE)</f>
        <v>52552</v>
      </c>
      <c r="I1815" s="139">
        <f>_xll.qlInterestRateIndexValueDate(Index1M,$H1815)</f>
        <v>52554</v>
      </c>
      <c r="J1815" s="144">
        <f>IFERROR(_xll.qlIndexFixing(Index1M,$H1815,TRUE,_xll.ohTrigger(RecalcTrigger,Trigger1M)),NA())</f>
        <v>1.3181183855371648E-2</v>
      </c>
      <c r="K1815" s="44">
        <f>IFERROR(_xll.qlIndexFixing(Index3M,H1815,TRUE,_xll.ohTrigger(RecalcTrigger,Trigger3M)),NA())</f>
        <v>1.3405680983811232E-2</v>
      </c>
      <c r="L1815" s="44">
        <f>IFERROR(_xll.qlIndexFixing(Index6M,$H1815,TRUE,_xll.ohTrigger(RecalcTrigger,Trigger6M)),NA())</f>
        <v>1.3450420457783807E-2</v>
      </c>
      <c r="M1815" s="145">
        <f>IFERROR(_xll.qlIndexFixing(Index1Y,$H1815,TRUE,_xll.ohTrigger(RecalcTrigger,Trigger1Y)),NA())</f>
        <v>1.3640048416657766E-2</v>
      </c>
      <c r="N1815" s="144">
        <f>IFERROR(_xll.qlIndexFixing(ONIndex1M,I1815,TRUE,_xll.ohTrigger(RecalcTrigger,Trigger1M)),NA())</f>
        <v>1.3176706908151203E-2</v>
      </c>
      <c r="O1815" s="44">
        <f>IFERROR(_xll.qlIndexFixing(ONIndex3M,I1815,TRUE,_xll.ohTrigger(RecalcTrigger,Trigger3M)),NA())</f>
        <v>1.3394634076142609E-2</v>
      </c>
      <c r="P1815" s="44">
        <f>IFERROR(_xll.qlIndexFixing(ONIndex6M,I1815,TRUE,_xll.ohTrigger(RecalcTrigger,Trigger6M)),NA())</f>
        <v>1.3433631286243752E-2</v>
      </c>
      <c r="Q1815" s="145">
        <f>IFERROR(_xll.qlIndexFixing(ONIndex1Y,I1815,TRUE,_xll.ohTrigger(RecalcTrigger,Trigger1Y)),NA())</f>
        <v>1.3597768827162682E-2</v>
      </c>
    </row>
    <row r="1816" spans="2:17" x14ac:dyDescent="0.2">
      <c r="B1816" s="39" t="s">
        <v>42</v>
      </c>
      <c r="D1816" s="42">
        <f>_xll.qlCalendarAdvance(Calendar,$D1815,B1816,"f",FALSE)</f>
        <v>52559</v>
      </c>
      <c r="E1816" s="139">
        <f>_xll.qlInterestRateIndexValueDate(IndexON,D1816)</f>
        <v>52559</v>
      </c>
      <c r="F1816" s="155">
        <f>IFERROR(_xll.qlIndexFixing(IndexON,D1816,TRUE,_xll.ohTrigger(RecalcTrigger,TriggerON)),NA())</f>
        <v>1.3171970238614605E-2</v>
      </c>
      <c r="H1816" s="42">
        <f>_xll.qlCalendarAdvance(Calendar,$H1815,B1816,"f",FALSE)</f>
        <v>52559</v>
      </c>
      <c r="I1816" s="139">
        <f>_xll.qlInterestRateIndexValueDate(Index1M,$H1816)</f>
        <v>52561</v>
      </c>
      <c r="J1816" s="144">
        <f>IFERROR(_xll.qlIndexFixing(Index1M,$H1816,TRUE,_xll.ohTrigger(RecalcTrigger,Trigger1M)),NA())</f>
        <v>1.3179361790914834E-2</v>
      </c>
      <c r="K1816" s="44">
        <f>IFERROR(_xll.qlIndexFixing(Index3M,H1816,TRUE,_xll.ohTrigger(RecalcTrigger,Trigger3M)),NA())</f>
        <v>1.3403731643562013E-2</v>
      </c>
      <c r="L1816" s="44">
        <f>IFERROR(_xll.qlIndexFixing(Index6M,$H1816,TRUE,_xll.ohTrigger(RecalcTrigger,Trigger6M)),NA())</f>
        <v>1.3448092096828779E-2</v>
      </c>
      <c r="M1816" s="145">
        <f>IFERROR(_xll.qlIndexFixing(Index1Y,$H1816,TRUE,_xll.ohTrigger(RecalcTrigger,Trigger1Y)),NA())</f>
        <v>1.3638072135589407E-2</v>
      </c>
      <c r="N1816" s="144">
        <f>IFERROR(_xll.qlIndexFixing(ONIndex1M,I1816,TRUE,_xll.ohTrigger(RecalcTrigger,Trigger1M)),NA())</f>
        <v>1.3174876925186041E-2</v>
      </c>
      <c r="O1816" s="44">
        <f>IFERROR(_xll.qlIndexFixing(ONIndex3M,I1816,TRUE,_xll.ohTrigger(RecalcTrigger,Trigger3M)),NA())</f>
        <v>1.3392648470302859E-2</v>
      </c>
      <c r="P1816" s="44">
        <f>IFERROR(_xll.qlIndexFixing(ONIndex6M,I1816,TRUE,_xll.ohTrigger(RecalcTrigger,Trigger6M)),NA())</f>
        <v>1.3431340329459474E-2</v>
      </c>
      <c r="Q1816" s="145">
        <f>IFERROR(_xll.qlIndexFixing(ONIndex1Y,I1816,TRUE,_xll.ohTrigger(RecalcTrigger,Trigger1Y)),NA())</f>
        <v>1.3595634419631963E-2</v>
      </c>
    </row>
    <row r="1817" spans="2:17" x14ac:dyDescent="0.2">
      <c r="B1817" s="39" t="s">
        <v>42</v>
      </c>
      <c r="D1817" s="42">
        <f>_xll.qlCalendarAdvance(Calendar,$D1816,B1817,"f",FALSE)</f>
        <v>52566</v>
      </c>
      <c r="E1817" s="139">
        <f>_xll.qlInterestRateIndexValueDate(IndexON,D1817)</f>
        <v>52566</v>
      </c>
      <c r="F1817" s="155">
        <f>IFERROR(_xll.qlIndexFixing(IndexON,D1817,TRUE,_xll.ohTrigger(RecalcTrigger,TriggerON)),NA())</f>
        <v>1.3169954906233627E-2</v>
      </c>
      <c r="H1817" s="42">
        <f>_xll.qlCalendarAdvance(Calendar,$H1816,B1817,"f",FALSE)</f>
        <v>52566</v>
      </c>
      <c r="I1817" s="139">
        <f>_xll.qlInterestRateIndexValueDate(Index1M,$H1817)</f>
        <v>52568</v>
      </c>
      <c r="J1817" s="144">
        <f>IFERROR(_xll.qlIndexFixing(Index1M,$H1817,TRUE,_xll.ohTrigger(RecalcTrigger,Trigger1M)),NA())</f>
        <v>1.3177545843682248E-2</v>
      </c>
      <c r="K1817" s="44">
        <f>IFERROR(_xll.qlIndexFixing(Index3M,H1817,TRUE,_xll.ohTrigger(RecalcTrigger,Trigger3M)),NA())</f>
        <v>1.3401677796823616E-2</v>
      </c>
      <c r="L1817" s="44">
        <f>IFERROR(_xll.qlIndexFixing(Index6M,$H1817,TRUE,_xll.ohTrigger(RecalcTrigger,Trigger6M)),NA())</f>
        <v>1.3445845527556111E-2</v>
      </c>
      <c r="M1817" s="145">
        <f>IFERROR(_xll.qlIndexFixing(Index1Y,$H1817,TRUE,_xll.ohTrigger(RecalcTrigger,Trigger1Y)),NA())</f>
        <v>1.3636103486446356E-2</v>
      </c>
      <c r="N1817" s="144">
        <f>IFERROR(_xll.qlIndexFixing(ONIndex1M,I1817,TRUE,_xll.ohTrigger(RecalcTrigger,Trigger1M)),NA())</f>
        <v>1.3173052984347677E-2</v>
      </c>
      <c r="O1817" s="44">
        <f>IFERROR(_xll.qlIndexFixing(ONIndex3M,I1817,TRUE,_xll.ohTrigger(RecalcTrigger,Trigger3M)),NA())</f>
        <v>1.3390669939363775E-2</v>
      </c>
      <c r="P1817" s="44">
        <f>IFERROR(_xll.qlIndexFixing(ONIndex6M,I1817,TRUE,_xll.ohTrigger(RecalcTrigger,Trigger6M)),NA())</f>
        <v>1.3429047499613489E-2</v>
      </c>
      <c r="Q1817" s="145">
        <f>IFERROR(_xll.qlIndexFixing(ONIndex1Y,I1817,TRUE,_xll.ohTrigger(RecalcTrigger,Trigger1Y)),NA())</f>
        <v>1.3593506664060229E-2</v>
      </c>
    </row>
    <row r="1818" spans="2:17" x14ac:dyDescent="0.2">
      <c r="B1818" s="39" t="s">
        <v>42</v>
      </c>
      <c r="D1818" s="42">
        <f>_xll.qlCalendarAdvance(Calendar,$D1817,B1818,"f",FALSE)</f>
        <v>52573</v>
      </c>
      <c r="E1818" s="139">
        <f>_xll.qlInterestRateIndexValueDate(IndexON,D1818)</f>
        <v>52573</v>
      </c>
      <c r="F1818" s="155">
        <f>IFERROR(_xll.qlIndexFixing(IndexON,D1818,TRUE,_xll.ohTrigger(RecalcTrigger,TriggerON)),NA())</f>
        <v>1.3167950171055764E-2</v>
      </c>
      <c r="H1818" s="42">
        <f>_xll.qlCalendarAdvance(Calendar,$H1817,B1818,"f",FALSE)</f>
        <v>52573</v>
      </c>
      <c r="I1818" s="139">
        <f>_xll.qlInterestRateIndexValueDate(Index1M,$H1818)</f>
        <v>52575</v>
      </c>
      <c r="J1818" s="144">
        <f>IFERROR(_xll.qlIndexFixing(Index1M,$H1818,TRUE,_xll.ohTrigger(RecalcTrigger,Trigger1M)),NA())</f>
        <v>1.3175736055035803E-2</v>
      </c>
      <c r="K1818" s="44">
        <f>IFERROR(_xll.qlIndexFixing(Index3M,H1818,TRUE,_xll.ohTrigger(RecalcTrigger,Trigger3M)),NA())</f>
        <v>1.3399742727440645E-2</v>
      </c>
      <c r="L1818" s="44">
        <f>IFERROR(_xll.qlIndexFixing(Index6M,$H1818,TRUE,_xll.ohTrigger(RecalcTrigger,Trigger6M)),NA())</f>
        <v>1.3443513560998332E-2</v>
      </c>
      <c r="M1818" s="145">
        <f>IFERROR(_xll.qlIndexFixing(Index1Y,$H1818,TRUE,_xll.ohTrigger(RecalcTrigger,Trigger1Y)),NA())</f>
        <v>1.3634142503633267E-2</v>
      </c>
      <c r="N1818" s="144">
        <f>IFERROR(_xll.qlIndexFixing(ONIndex1M,I1818,TRUE,_xll.ohTrigger(RecalcTrigger,Trigger1M)),NA())</f>
        <v>1.3171235126883118E-2</v>
      </c>
      <c r="O1818" s="44">
        <f>IFERROR(_xll.qlIndexFixing(ONIndex3M,I1818,TRUE,_xll.ohTrigger(RecalcTrigger,Trigger3M)),NA())</f>
        <v>1.3388698524892106E-2</v>
      </c>
      <c r="P1818" s="44">
        <f>IFERROR(_xll.qlIndexFixing(ONIndex6M,I1818,TRUE,_xll.ohTrigger(RecalcTrigger,Trigger6M)),NA())</f>
        <v>1.3426752810694609E-2</v>
      </c>
      <c r="Q1818" s="145">
        <f>IFERROR(_xll.qlIndexFixing(ONIndex1Y,I1818,TRUE,_xll.ohTrigger(RecalcTrigger,Trigger1Y)),NA())</f>
        <v>1.3591385594740046E-2</v>
      </c>
    </row>
    <row r="1819" spans="2:17" x14ac:dyDescent="0.2">
      <c r="B1819" s="39" t="s">
        <v>42</v>
      </c>
      <c r="D1819" s="42">
        <f>_xll.qlCalendarAdvance(Calendar,$D1818,B1819,"f",FALSE)</f>
        <v>52580</v>
      </c>
      <c r="E1819" s="139">
        <f>_xll.qlInterestRateIndexValueDate(IndexON,D1819)</f>
        <v>52580</v>
      </c>
      <c r="F1819" s="155">
        <f>IFERROR(_xll.qlIndexFixing(IndexON,D1819,TRUE,_xll.ohTrigger(RecalcTrigger,TriggerON)),NA())</f>
        <v>1.31659560873576E-2</v>
      </c>
      <c r="H1819" s="42">
        <f>_xll.qlCalendarAdvance(Calendar,$H1818,B1819,"f",FALSE)</f>
        <v>52580</v>
      </c>
      <c r="I1819" s="139">
        <f>_xll.qlInterestRateIndexValueDate(Index1M,$H1819)</f>
        <v>52582</v>
      </c>
      <c r="J1819" s="144">
        <f>IFERROR(_xll.qlIndexFixing(Index1M,$H1819,TRUE,_xll.ohTrigger(RecalcTrigger,Trigger1M)),NA())</f>
        <v>1.3173932466332416E-2</v>
      </c>
      <c r="K1819" s="44">
        <f>IFERROR(_xll.qlIndexFixing(Index3M,H1819,TRUE,_xll.ohTrigger(RecalcTrigger,Trigger3M)),NA())</f>
        <v>1.33978150844284E-2</v>
      </c>
      <c r="L1819" s="44">
        <f>IFERROR(_xll.qlIndexFixing(Index6M,$H1819,TRUE,_xll.ohTrigger(RecalcTrigger,Trigger6M)),NA())</f>
        <v>1.3441179915252616E-2</v>
      </c>
      <c r="M1819" s="145">
        <f>IFERROR(_xll.qlIndexFixing(Index1Y,$H1819,TRUE,_xll.ohTrigger(RecalcTrigger,Trigger1Y)),NA())</f>
        <v>1.3632189221553709E-2</v>
      </c>
      <c r="N1819" s="144">
        <f>IFERROR(_xll.qlIndexFixing(ONIndex1M,I1819,TRUE,_xll.ohTrigger(RecalcTrigger,Trigger1M)),NA())</f>
        <v>1.3169423394359114E-2</v>
      </c>
      <c r="O1819" s="44">
        <f>IFERROR(_xll.qlIndexFixing(ONIndex3M,I1819,TRUE,_xll.ohTrigger(RecalcTrigger,Trigger3M)),NA())</f>
        <v>1.3386734268214795E-2</v>
      </c>
      <c r="P1819" s="44">
        <f>IFERROR(_xll.qlIndexFixing(ONIndex6M,I1819,TRUE,_xll.ohTrigger(RecalcTrigger,Trigger6M)),NA())</f>
        <v>1.3424456276691643E-2</v>
      </c>
      <c r="Q1819" s="145">
        <f>IFERROR(_xll.qlIndexFixing(ONIndex1Y,I1819,TRUE,_xll.ohTrigger(RecalcTrigger,Trigger1Y)),NA())</f>
        <v>1.3589271245484369E-2</v>
      </c>
    </row>
    <row r="1820" spans="2:17" x14ac:dyDescent="0.2">
      <c r="B1820" s="39" t="s">
        <v>42</v>
      </c>
      <c r="D1820" s="42">
        <f>_xll.qlCalendarAdvance(Calendar,$D1819,B1820,"f",FALSE)</f>
        <v>52587</v>
      </c>
      <c r="E1820" s="139">
        <f>_xll.qlInterestRateIndexValueDate(IndexON,D1820)</f>
        <v>52587</v>
      </c>
      <c r="F1820" s="155">
        <f>IFERROR(_xll.qlIndexFixing(IndexON,D1820,TRUE,_xll.ohTrigger(RecalcTrigger,TriggerON)),NA())</f>
        <v>1.3163972709655525E-2</v>
      </c>
      <c r="H1820" s="42">
        <f>_xll.qlCalendarAdvance(Calendar,$H1819,B1820,"f",FALSE)</f>
        <v>52587</v>
      </c>
      <c r="I1820" s="139">
        <f>_xll.qlInterestRateIndexValueDate(Index1M,$H1820)</f>
        <v>52589</v>
      </c>
      <c r="J1820" s="144">
        <f>IFERROR(_xll.qlIndexFixing(Index1M,$H1820,TRUE,_xll.ohTrigger(RecalcTrigger,Trigger1M)),NA())</f>
        <v>1.3172135118931505E-2</v>
      </c>
      <c r="K1820" s="44">
        <f>IFERROR(_xll.qlIndexFixing(Index3M,H1820,TRUE,_xll.ohTrigger(RecalcTrigger,Trigger3M)),NA())</f>
        <v>1.3395894909365052E-2</v>
      </c>
      <c r="L1820" s="44">
        <f>IFERROR(_xll.qlIndexFixing(Index6M,$H1820,TRUE,_xll.ohTrigger(RecalcTrigger,Trigger6M)),NA())</f>
        <v>1.3438844604457163E-2</v>
      </c>
      <c r="M1820" s="145">
        <f>IFERROR(_xll.qlIndexFixing(Index1Y,$H1820,TRUE,_xll.ohTrigger(RecalcTrigger,Trigger1Y)),NA())</f>
        <v>1.3630366712973624E-2</v>
      </c>
      <c r="N1820" s="144">
        <f>IFERROR(_xll.qlIndexFixing(ONIndex1M,I1820,TRUE,_xll.ohTrigger(RecalcTrigger,Trigger1M)),NA())</f>
        <v>1.3167360395467398E-2</v>
      </c>
      <c r="O1820" s="44">
        <f>IFERROR(_xll.qlIndexFixing(ONIndex3M,I1820,TRUE,_xll.ohTrigger(RecalcTrigger,Trigger3M)),NA())</f>
        <v>1.3384498221586938E-2</v>
      </c>
      <c r="P1820" s="44">
        <f>IFERROR(_xll.qlIndexFixing(ONIndex6M,I1820,TRUE,_xll.ohTrigger(RecalcTrigger,Trigger6M)),NA())</f>
        <v>1.3421829425235288E-2</v>
      </c>
      <c r="Q1820" s="145">
        <f>IFERROR(_xll.qlIndexFixing(ONIndex1Y,I1820,TRUE,_xll.ohTrigger(RecalcTrigger,Trigger1Y)),NA())</f>
        <v>1.3586863118586479E-2</v>
      </c>
    </row>
    <row r="1821" spans="2:17" x14ac:dyDescent="0.2">
      <c r="B1821" s="39" t="s">
        <v>42</v>
      </c>
      <c r="D1821" s="42">
        <f>_xll.qlCalendarAdvance(Calendar,$D1820,B1821,"f",FALSE)</f>
        <v>52594</v>
      </c>
      <c r="E1821" s="139">
        <f>_xll.qlInterestRateIndexValueDate(IndexON,D1821)</f>
        <v>52594</v>
      </c>
      <c r="F1821" s="155">
        <f>IFERROR(_xll.qlIndexFixing(IndexON,D1821,TRUE,_xll.ohTrigger(RecalcTrigger,TriggerON)),NA())</f>
        <v>1.3162000092226123E-2</v>
      </c>
      <c r="H1821" s="42">
        <f>_xll.qlCalendarAdvance(Calendar,$H1820,B1821,"f",FALSE)</f>
        <v>52594</v>
      </c>
      <c r="I1821" s="139">
        <f>_xll.qlInterestRateIndexValueDate(Index1M,$H1821)</f>
        <v>52596</v>
      </c>
      <c r="J1821" s="144">
        <f>IFERROR(_xll.qlIndexFixing(Index1M,$H1821,TRUE,_xll.ohTrigger(RecalcTrigger,Trigger1M)),NA())</f>
        <v>1.3170003864987919E-2</v>
      </c>
      <c r="K1821" s="44">
        <f>IFERROR(_xll.qlIndexFixing(Index3M,H1821,TRUE,_xll.ohTrigger(RecalcTrigger,Trigger3M)),NA())</f>
        <v>1.3393982243825256E-2</v>
      </c>
      <c r="L1821" s="44">
        <f>IFERROR(_xll.qlIndexFixing(Index6M,$H1821,TRUE,_xll.ohTrigger(RecalcTrigger,Trigger6M)),NA())</f>
        <v>1.3436424948405138E-2</v>
      </c>
      <c r="M1821" s="145">
        <f>IFERROR(_xll.qlIndexFixing(Index1Y,$H1821,TRUE,_xll.ohTrigger(RecalcTrigger,Trigger1Y)),NA())</f>
        <v>1.3627935582419551E-2</v>
      </c>
      <c r="N1821" s="144">
        <f>IFERROR(_xll.qlIndexFixing(ONIndex1M,I1821,TRUE,_xll.ohTrigger(RecalcTrigger,Trigger1M)),NA())</f>
        <v>1.3165561926413716E-2</v>
      </c>
      <c r="O1821" s="44">
        <f>IFERROR(_xll.qlIndexFixing(ONIndex3M,I1821,TRUE,_xll.ohTrigger(RecalcTrigger,Trigger3M)),NA())</f>
        <v>1.3382549442848557E-2</v>
      </c>
      <c r="P1821" s="44">
        <f>IFERROR(_xll.qlIndexFixing(ONIndex6M,I1821,TRUE,_xll.ohTrigger(RecalcTrigger,Trigger6M)),NA())</f>
        <v>1.3419528984837115E-2</v>
      </c>
      <c r="Q1821" s="145">
        <f>IFERROR(_xll.qlIndexFixing(ONIndex1Y,I1821,TRUE,_xll.ohTrigger(RecalcTrigger,Trigger1Y)),NA())</f>
        <v>1.3584763283960299E-2</v>
      </c>
    </row>
    <row r="1822" spans="2:17" x14ac:dyDescent="0.2">
      <c r="B1822" s="39" t="s">
        <v>42</v>
      </c>
      <c r="D1822" s="42">
        <f>_xll.qlCalendarAdvance(Calendar,$D1821,B1822,"f",FALSE)</f>
        <v>52601</v>
      </c>
      <c r="E1822" s="139">
        <f>_xll.qlInterestRateIndexValueDate(IndexON,D1822)</f>
        <v>52601</v>
      </c>
      <c r="F1822" s="155">
        <f>IFERROR(_xll.qlIndexFixing(IndexON,D1822,TRUE,_xll.ohTrigger(RecalcTrigger,TriggerON)),NA())</f>
        <v>1.3160038289505849E-2</v>
      </c>
      <c r="H1822" s="42">
        <f>_xll.qlCalendarAdvance(Calendar,$H1821,B1822,"f",FALSE)</f>
        <v>52601</v>
      </c>
      <c r="I1822" s="139">
        <f>_xll.qlInterestRateIndexValueDate(Index1M,$H1822)</f>
        <v>52603</v>
      </c>
      <c r="J1822" s="144">
        <f>IFERROR(_xll.qlIndexFixing(Index1M,$H1822,TRUE,_xll.ohTrigger(RecalcTrigger,Trigger1M)),NA())</f>
        <v>1.3168559313482264E-2</v>
      </c>
      <c r="K1822" s="44">
        <f>IFERROR(_xll.qlIndexFixing(Index3M,H1822,TRUE,_xll.ohTrigger(RecalcTrigger,Trigger3M)),NA())</f>
        <v>1.339207712938279E-2</v>
      </c>
      <c r="L1822" s="44">
        <f>IFERROR(_xll.qlIndexFixing(Index6M,$H1822,TRUE,_xll.ohTrigger(RecalcTrigger,Trigger6M)),NA())</f>
        <v>1.3434086548959631E-2</v>
      </c>
      <c r="M1822" s="145">
        <f>IFERROR(_xll.qlIndexFixing(Index1Y,$H1822,TRUE,_xll.ohTrigger(RecalcTrigger,Trigger1Y)),NA())</f>
        <v>1.3626375923756002E-2</v>
      </c>
      <c r="N1822" s="144">
        <f>IFERROR(_xll.qlIndexFixing(ONIndex1M,I1822,TRUE,_xll.ohTrigger(RecalcTrigger,Trigger1M)),NA())</f>
        <v>1.3164025358181064E-2</v>
      </c>
      <c r="O1822" s="44">
        <f>IFERROR(_xll.qlIndexFixing(ONIndex3M,I1822,TRUE,_xll.ohTrigger(RecalcTrigger,Trigger3M)),NA())</f>
        <v>1.338088486029676E-2</v>
      </c>
      <c r="P1822" s="44">
        <f>IFERROR(_xll.qlIndexFixing(ONIndex6M,I1822,TRUE,_xll.ohTrigger(RecalcTrigger,Trigger6M)),NA())</f>
        <v>1.3417555744785759E-2</v>
      </c>
      <c r="Q1822" s="145">
        <f>IFERROR(_xll.qlIndexFixing(ONIndex1Y,I1822,TRUE,_xll.ohTrigger(RecalcTrigger,Trigger1Y)),NA())</f>
        <v>1.3582968857992483E-2</v>
      </c>
    </row>
    <row r="1823" spans="2:17" x14ac:dyDescent="0.2">
      <c r="B1823" s="39" t="s">
        <v>42</v>
      </c>
      <c r="D1823" s="42">
        <f>_xll.qlCalendarAdvance(Calendar,$D1822,B1823,"f",FALSE)</f>
        <v>52608</v>
      </c>
      <c r="E1823" s="139">
        <f>_xll.qlInterestRateIndexValueDate(IndexON,D1823)</f>
        <v>52608</v>
      </c>
      <c r="F1823" s="155">
        <f>IFERROR(_xll.qlIndexFixing(IndexON,D1823,TRUE,_xll.ohTrigger(RecalcTrigger,TriggerON)),NA())</f>
        <v>1.3158087355611414E-2</v>
      </c>
      <c r="H1823" s="42">
        <f>_xll.qlCalendarAdvance(Calendar,$H1822,B1823,"f",FALSE)</f>
        <v>52608</v>
      </c>
      <c r="I1823" s="139">
        <f>_xll.qlInterestRateIndexValueDate(Index1M,$H1823)</f>
        <v>52610</v>
      </c>
      <c r="J1823" s="144">
        <f>IFERROR(_xll.qlIndexFixing(Index1M,$H1823,TRUE,_xll.ohTrigger(RecalcTrigger,Trigger1M)),NA())</f>
        <v>1.3166780938152767E-2</v>
      </c>
      <c r="K1823" s="44">
        <f>IFERROR(_xll.qlIndexFixing(Index3M,H1823,TRUE,_xll.ohTrigger(RecalcTrigger,Trigger3M)),NA())</f>
        <v>1.3390179607616702E-2</v>
      </c>
      <c r="L1823" s="44">
        <f>IFERROR(_xll.qlIndexFixing(Index6M,$H1823,TRUE,_xll.ohTrigger(RecalcTrigger,Trigger6M)),NA())</f>
        <v>1.3431746525915726E-2</v>
      </c>
      <c r="M1823" s="145">
        <f>IFERROR(_xll.qlIndexFixing(Index1Y,$H1823,TRUE,_xll.ohTrigger(RecalcTrigger,Trigger1Y)),NA())</f>
        <v>1.3624453788649921E-2</v>
      </c>
      <c r="N1823" s="144">
        <f>IFERROR(_xll.qlIndexFixing(ONIndex1M,I1823,TRUE,_xll.ohTrigger(RecalcTrigger,Trigger1M)),NA())</f>
        <v>1.3162238537729465E-2</v>
      </c>
      <c r="O1823" s="44">
        <f>IFERROR(_xll.qlIndexFixing(ONIndex3M,I1823,TRUE,_xll.ohTrigger(RecalcTrigger,Trigger3M)),NA())</f>
        <v>1.3378949649744953E-2</v>
      </c>
      <c r="P1823" s="44">
        <f>IFERROR(_xll.qlIndexFixing(ONIndex6M,I1823,TRUE,_xll.ohTrigger(RecalcTrigger,Trigger6M)),NA())</f>
        <v>1.3415251971133912E-2</v>
      </c>
      <c r="Q1823" s="145">
        <f>IFERROR(_xll.qlIndexFixing(ONIndex1Y,I1823,TRUE,_xll.ohTrigger(RecalcTrigger,Trigger1Y)),NA())</f>
        <v>1.3580881728882943E-2</v>
      </c>
    </row>
    <row r="1824" spans="2:17" x14ac:dyDescent="0.2">
      <c r="B1824" s="39" t="s">
        <v>42</v>
      </c>
      <c r="D1824" s="42">
        <f>_xll.qlCalendarAdvance(Calendar,$D1823,B1824,"f",FALSE)</f>
        <v>52615</v>
      </c>
      <c r="E1824" s="139">
        <f>_xll.qlInterestRateIndexValueDate(IndexON,D1824)</f>
        <v>52615</v>
      </c>
      <c r="F1824" s="155">
        <f>IFERROR(_xll.qlIndexFixing(IndexON,D1824,TRUE,_xll.ohTrigger(RecalcTrigger,TriggerON)),NA())</f>
        <v>1.3156147345139146E-2</v>
      </c>
      <c r="H1824" s="42">
        <f>_xll.qlCalendarAdvance(Calendar,$H1823,B1824,"f",FALSE)</f>
        <v>52615</v>
      </c>
      <c r="I1824" s="139">
        <f>_xll.qlInterestRateIndexValueDate(Index1M,$H1824)</f>
        <v>52617</v>
      </c>
      <c r="J1824" s="144">
        <f>IFERROR(_xll.qlIndexFixing(Index1M,$H1824,TRUE,_xll.ohTrigger(RecalcTrigger,Trigger1M)),NA())</f>
        <v>1.3165008969563408E-2</v>
      </c>
      <c r="K1824" s="44">
        <f>IFERROR(_xll.qlIndexFixing(Index3M,H1824,TRUE,_xll.ohTrigger(RecalcTrigger,Trigger3M)),NA())</f>
        <v>1.3388289720102526E-2</v>
      </c>
      <c r="L1824" s="44">
        <f>IFERROR(_xll.qlIndexFixing(Index6M,$H1824,TRUE,_xll.ohTrigger(RecalcTrigger,Trigger6M)),NA())</f>
        <v>1.3429404893412001E-2</v>
      </c>
      <c r="M1824" s="145">
        <f>IFERROR(_xll.qlIndexFixing(Index1Y,$H1824,TRUE,_xll.ohTrigger(RecalcTrigger,Trigger1Y)),NA())</f>
        <v>1.3622539526296074E-2</v>
      </c>
      <c r="N1824" s="144">
        <f>IFERROR(_xll.qlIndexFixing(ONIndex1M,I1824,TRUE,_xll.ohTrigger(RecalcTrigger,Trigger1M)),NA())</f>
        <v>1.3160458048613322E-2</v>
      </c>
      <c r="O1824" s="44">
        <f>IFERROR(_xll.qlIndexFixing(ONIndex3M,I1824,TRUE,_xll.ohTrigger(RecalcTrigger,Trigger3M)),NA())</f>
        <v>1.3377021804341638E-2</v>
      </c>
      <c r="P1824" s="44">
        <f>IFERROR(_xll.qlIndexFixing(ONIndex6M,I1824,TRUE,_xll.ohTrigger(RecalcTrigger,Trigger6M)),NA())</f>
        <v>1.3412946422501903E-2</v>
      </c>
      <c r="Q1824" s="145">
        <f>IFERROR(_xll.qlIndexFixing(ONIndex1Y,I1824,TRUE,_xll.ohTrigger(RecalcTrigger,Trigger1Y)),NA())</f>
        <v>1.3578801489781966E-2</v>
      </c>
    </row>
    <row r="1825" spans="2:17" x14ac:dyDescent="0.2">
      <c r="B1825" s="39" t="s">
        <v>42</v>
      </c>
      <c r="D1825" s="42">
        <f>_xll.qlCalendarAdvance(Calendar,$D1824,B1825,"f",FALSE)</f>
        <v>52622</v>
      </c>
      <c r="E1825" s="139">
        <f>_xll.qlInterestRateIndexValueDate(IndexON,D1825)</f>
        <v>52622</v>
      </c>
      <c r="F1825" s="155">
        <f>IFERROR(_xll.qlIndexFixing(IndexON,D1825,TRUE,_xll.ohTrigger(RecalcTrigger,TriggerON)),NA())</f>
        <v>1.3154218312285693E-2</v>
      </c>
      <c r="H1825" s="42">
        <f>_xll.qlCalendarAdvance(Calendar,$H1824,B1825,"f",FALSE)</f>
        <v>52622</v>
      </c>
      <c r="I1825" s="139">
        <f>_xll.qlInterestRateIndexValueDate(Index1M,$H1825)</f>
        <v>52624</v>
      </c>
      <c r="J1825" s="144">
        <f>IFERROR(_xll.qlIndexFixing(Index1M,$H1825,TRUE,_xll.ohTrigger(RecalcTrigger,Trigger1M)),NA())</f>
        <v>1.3163243449078599E-2</v>
      </c>
      <c r="K1825" s="44">
        <f>IFERROR(_xll.qlIndexFixing(Index3M,H1825,TRUE,_xll.ohTrigger(RecalcTrigger,Trigger3M)),NA())</f>
        <v>1.338640750841404E-2</v>
      </c>
      <c r="L1825" s="44">
        <f>IFERROR(_xll.qlIndexFixing(Index6M,$H1825,TRUE,_xll.ohTrigger(RecalcTrigger,Trigger6M)),NA())</f>
        <v>1.34270616655866E-2</v>
      </c>
      <c r="M1825" s="145">
        <f>IFERROR(_xll.qlIndexFixing(Index1Y,$H1825,TRUE,_xll.ohTrigger(RecalcTrigger,Trigger1Y)),NA())</f>
        <v>1.3620633171098026E-2</v>
      </c>
      <c r="N1825" s="144">
        <f>IFERROR(_xll.qlIndexFixing(ONIndex1M,I1825,TRUE,_xll.ohTrigger(RecalcTrigger,Trigger1M)),NA())</f>
        <v>1.3158683932159576E-2</v>
      </c>
      <c r="O1825" s="44">
        <f>IFERROR(_xll.qlIndexFixing(ONIndex3M,I1825,TRUE,_xll.ohTrigger(RecalcTrigger,Trigger3M)),NA())</f>
        <v>1.3375101365413755E-2</v>
      </c>
      <c r="P1825" s="44">
        <f>IFERROR(_xll.qlIndexFixing(ONIndex6M,I1825,TRUE,_xll.ohTrigger(RecalcTrigger,Trigger6M)),NA())</f>
        <v>1.341063911311835E-2</v>
      </c>
      <c r="Q1825" s="145">
        <f>IFERROR(_xll.qlIndexFixing(ONIndex1Y,I1825,TRUE,_xll.ohTrigger(RecalcTrigger,Trigger1Y)),NA())</f>
        <v>1.3576728174662378E-2</v>
      </c>
    </row>
    <row r="1826" spans="2:17" x14ac:dyDescent="0.2">
      <c r="B1826" s="39" t="s">
        <v>42</v>
      </c>
      <c r="D1826" s="42">
        <f>_xll.qlCalendarAdvance(Calendar,$D1825,B1826,"f",FALSE)</f>
        <v>52629</v>
      </c>
      <c r="E1826" s="139">
        <f>_xll.qlInterestRateIndexValueDate(IndexON,D1826)</f>
        <v>52629</v>
      </c>
      <c r="F1826" s="155">
        <f>IFERROR(_xll.qlIndexFixing(IndexON,D1826,TRUE,_xll.ohTrigger(RecalcTrigger,TriggerON)),NA())</f>
        <v>1.3152300311407572E-2</v>
      </c>
      <c r="H1826" s="42">
        <f>_xll.qlCalendarAdvance(Calendar,$H1825,B1826,"f",FALSE)</f>
        <v>52629</v>
      </c>
      <c r="I1826" s="139">
        <f>_xll.qlInterestRateIndexValueDate(Index1M,$H1826)</f>
        <v>52631</v>
      </c>
      <c r="J1826" s="144">
        <f>IFERROR(_xll.qlIndexFixing(Index1M,$H1826,TRUE,_xll.ohTrigger(RecalcTrigger,Trigger1M)),NA())</f>
        <v>1.3161138287094037E-2</v>
      </c>
      <c r="K1826" s="44">
        <f>IFERROR(_xll.qlIndexFixing(Index3M,H1826,TRUE,_xll.ohTrigger(RecalcTrigger,Trigger3M)),NA())</f>
        <v>1.3384416920938058E-2</v>
      </c>
      <c r="L1826" s="44">
        <f>IFERROR(_xll.qlIndexFixing(Index6M,$H1826,TRUE,_xll.ohTrigger(RecalcTrigger,Trigger6M)),NA())</f>
        <v>1.3424716856577226E-2</v>
      </c>
      <c r="M1826" s="145">
        <f>IFERROR(_xll.qlIndexFixing(Index1Y,$H1826,TRUE,_xll.ohTrigger(RecalcTrigger,Trigger1Y)),NA())</f>
        <v>1.3618734757459779E-2</v>
      </c>
      <c r="N1826" s="144">
        <f>IFERROR(_xll.qlIndexFixing(ONIndex1M,I1826,TRUE,_xll.ohTrigger(RecalcTrigger,Trigger1M)),NA())</f>
        <v>1.315691622969517E-2</v>
      </c>
      <c r="O1826" s="44">
        <f>IFERROR(_xll.qlIndexFixing(ONIndex3M,I1826,TRUE,_xll.ohTrigger(RecalcTrigger,Trigger3M)),NA())</f>
        <v>1.3373188374528056E-2</v>
      </c>
      <c r="P1826" s="44">
        <f>IFERROR(_xll.qlIndexFixing(ONIndex6M,I1826,TRUE,_xll.ohTrigger(RecalcTrigger,Trigger6M)),NA())</f>
        <v>1.3408330056892126E-2</v>
      </c>
      <c r="Q1826" s="145">
        <f>IFERROR(_xll.qlIndexFixing(ONIndex1Y,I1826,TRUE,_xll.ohTrigger(RecalcTrigger,Trigger1Y)),NA())</f>
        <v>1.3574661817417066E-2</v>
      </c>
    </row>
    <row r="1827" spans="2:17" x14ac:dyDescent="0.2">
      <c r="B1827" s="39" t="s">
        <v>42</v>
      </c>
      <c r="D1827" s="42">
        <f>_xll.qlCalendarAdvance(Calendar,$D1826,B1827,"f",FALSE)</f>
        <v>52636</v>
      </c>
      <c r="E1827" s="139">
        <f>_xll.qlInterestRateIndexValueDate(IndexON,D1827)</f>
        <v>52636</v>
      </c>
      <c r="F1827" s="155">
        <f>IFERROR(_xll.qlIndexFixing(IndexON,D1827,TRUE,_xll.ohTrigger(RecalcTrigger,TriggerON)),NA())</f>
        <v>1.3150393397021176E-2</v>
      </c>
      <c r="H1827" s="42">
        <f>_xll.qlCalendarAdvance(Calendar,$H1826,B1827,"f",FALSE)</f>
        <v>52636</v>
      </c>
      <c r="I1827" s="139">
        <f>_xll.qlInterestRateIndexValueDate(Index1M,$H1827)</f>
        <v>52638</v>
      </c>
      <c r="J1827" s="144">
        <f>IFERROR(_xll.qlIndexFixing(Index1M,$H1827,TRUE,_xll.ohTrigger(RecalcTrigger,Trigger1M)),NA())</f>
        <v>1.3159384569746144E-2</v>
      </c>
      <c r="K1827" s="44">
        <f>IFERROR(_xll.qlIndexFixing(Index3M,H1827,TRUE,_xll.ohTrigger(RecalcTrigger,Trigger3M)),NA())</f>
        <v>1.3382549692941836E-2</v>
      </c>
      <c r="L1827" s="44">
        <f>IFERROR(_xll.qlIndexFixing(Index6M,$H1827,TRUE,_xll.ohTrigger(RecalcTrigger,Trigger6M)),NA())</f>
        <v>1.3422370480522893E-2</v>
      </c>
      <c r="M1827" s="145">
        <f>IFERROR(_xll.qlIndexFixing(Index1Y,$H1827,TRUE,_xll.ohTrigger(RecalcTrigger,Trigger1Y)),NA())</f>
        <v>1.3616844319784249E-2</v>
      </c>
      <c r="N1827" s="144">
        <f>IFERROR(_xll.qlIndexFixing(ONIndex1M,I1827,TRUE,_xll.ohTrigger(RecalcTrigger,Trigger1M)),NA())</f>
        <v>1.3155154982547046E-2</v>
      </c>
      <c r="O1827" s="44">
        <f>IFERROR(_xll.qlIndexFixing(ONIndex3M,I1827,TRUE,_xll.ohTrigger(RecalcTrigger,Trigger3M)),NA())</f>
        <v>1.3371282873171353E-2</v>
      </c>
      <c r="P1827" s="44">
        <f>IFERROR(_xll.qlIndexFixing(ONIndex6M,I1827,TRUE,_xll.ohTrigger(RecalcTrigger,Trigger6M)),NA())</f>
        <v>1.3406019267971914E-2</v>
      </c>
      <c r="Q1827" s="145">
        <f>IFERROR(_xll.qlIndexFixing(ONIndex1Y,I1827,TRUE,_xll.ohTrigger(RecalcTrigger,Trigger1Y)),NA())</f>
        <v>1.3572602452098792E-2</v>
      </c>
    </row>
    <row r="1828" spans="2:17" x14ac:dyDescent="0.2">
      <c r="B1828" s="39" t="s">
        <v>42</v>
      </c>
      <c r="D1828" s="42">
        <f>_xll.qlCalendarAdvance(Calendar,$D1827,B1828,"f",FALSE)</f>
        <v>52643</v>
      </c>
      <c r="E1828" s="139">
        <f>_xll.qlInterestRateIndexValueDate(IndexON,D1828)</f>
        <v>52643</v>
      </c>
      <c r="F1828" s="155">
        <f>IFERROR(_xll.qlIndexFixing(IndexON,D1828,TRUE,_xll.ohTrigger(RecalcTrigger,TriggerON)),NA())</f>
        <v>1.3148497623243216E-2</v>
      </c>
      <c r="H1828" s="42">
        <f>_xll.qlCalendarAdvance(Calendar,$H1827,B1828,"f",FALSE)</f>
        <v>52643</v>
      </c>
      <c r="I1828" s="139">
        <f>_xll.qlInterestRateIndexValueDate(Index1M,$H1828)</f>
        <v>52645</v>
      </c>
      <c r="J1828" s="144">
        <f>IFERROR(_xll.qlIndexFixing(Index1M,$H1828,TRUE,_xll.ohTrigger(RecalcTrigger,Trigger1M)),NA())</f>
        <v>1.3157637414972183E-2</v>
      </c>
      <c r="K1828" s="44">
        <f>IFERROR(_xll.qlIndexFixing(Index3M,H1828,TRUE,_xll.ohTrigger(RecalcTrigger,Trigger3M)),NA())</f>
        <v>1.338069026223021E-2</v>
      </c>
      <c r="L1828" s="44">
        <f>IFERROR(_xll.qlIndexFixing(Index6M,$H1828,TRUE,_xll.ohTrigger(RecalcTrigger,Trigger6M)),NA())</f>
        <v>1.3420022551559553E-2</v>
      </c>
      <c r="M1828" s="145">
        <f>IFERROR(_xll.qlIndexFixing(Index1Y,$H1828,TRUE,_xll.ohTrigger(RecalcTrigger,Trigger1Y)),NA())</f>
        <v>1.3614961892474783E-2</v>
      </c>
      <c r="N1828" s="144">
        <f>IFERROR(_xll.qlIndexFixing(ONIndex1M,I1828,TRUE,_xll.ohTrigger(RecalcTrigger,Trigger1M)),NA())</f>
        <v>1.3153400232042145E-2</v>
      </c>
      <c r="O1828" s="44">
        <f>IFERROR(_xll.qlIndexFixing(ONIndex3M,I1828,TRUE,_xll.ohTrigger(RecalcTrigger,Trigger3M)),NA())</f>
        <v>1.3369384902590653E-2</v>
      </c>
      <c r="P1828" s="44">
        <f>IFERROR(_xll.qlIndexFixing(ONIndex6M,I1828,TRUE,_xll.ohTrigger(RecalcTrigger,Trigger6M)),NA())</f>
        <v>1.3403706760426459E-2</v>
      </c>
      <c r="Q1828" s="145">
        <f>IFERROR(_xll.qlIndexFixing(ONIndex1Y,I1828,TRUE,_xll.ohTrigger(RecalcTrigger,Trigger1Y)),NA())</f>
        <v>1.3570550112760316E-2</v>
      </c>
    </row>
    <row r="1829" spans="2:17" x14ac:dyDescent="0.2">
      <c r="B1829" s="39" t="s">
        <v>42</v>
      </c>
      <c r="D1829" s="42">
        <f>_xll.qlCalendarAdvance(Calendar,$D1828,B1829,"f",FALSE)</f>
        <v>52650</v>
      </c>
      <c r="E1829" s="139">
        <f>_xll.qlInterestRateIndexValueDate(IndexON,D1829)</f>
        <v>52650</v>
      </c>
      <c r="F1829" s="155">
        <f>IFERROR(_xll.qlIndexFixing(IndexON,D1829,TRUE,_xll.ohTrigger(RecalcTrigger,TriggerON)),NA())</f>
        <v>1.3146613044590083E-2</v>
      </c>
      <c r="H1829" s="42">
        <f>_xll.qlCalendarAdvance(Calendar,$H1828,B1829,"f",FALSE)</f>
        <v>52650</v>
      </c>
      <c r="I1829" s="139">
        <f>_xll.qlInterestRateIndexValueDate(Index1M,$H1829)</f>
        <v>52652</v>
      </c>
      <c r="J1829" s="144">
        <f>IFERROR(_xll.qlIndexFixing(Index1M,$H1829,TRUE,_xll.ohTrigger(RecalcTrigger,Trigger1M)),NA())</f>
        <v>1.315589686412115E-2</v>
      </c>
      <c r="K1829" s="44">
        <f>IFERROR(_xll.qlIndexFixing(Index3M,H1829,TRUE,_xll.ohTrigger(RecalcTrigger,Trigger3M)),NA())</f>
        <v>1.3378838670378812E-2</v>
      </c>
      <c r="L1829" s="44">
        <f>IFERROR(_xll.qlIndexFixing(Index6M,$H1829,TRUE,_xll.ohTrigger(RecalcTrigger,Trigger6M)),NA())</f>
        <v>1.3417673083826222E-2</v>
      </c>
      <c r="M1829" s="145">
        <f>IFERROR(_xll.qlIndexFixing(Index1Y,$H1829,TRUE,_xll.ohTrigger(RecalcTrigger,Trigger1Y)),NA())</f>
        <v>1.3613087509934518E-2</v>
      </c>
      <c r="N1829" s="144">
        <f>IFERROR(_xll.qlIndexFixing(ONIndex1M,I1829,TRUE,_xll.ohTrigger(RecalcTrigger,Trigger1M)),NA())</f>
        <v>1.3151652019347537E-2</v>
      </c>
      <c r="O1829" s="44">
        <f>IFERROR(_xll.qlIndexFixing(ONIndex3M,I1829,TRUE,_xll.ohTrigger(RecalcTrigger,Trigger3M)),NA())</f>
        <v>1.3367494504512578E-2</v>
      </c>
      <c r="P1829" s="44">
        <f>IFERROR(_xll.qlIndexFixing(ONIndex6M,I1829,TRUE,_xll.ohTrigger(RecalcTrigger,Trigger6M)),NA())</f>
        <v>1.3401392548084701E-2</v>
      </c>
      <c r="Q1829" s="145">
        <f>IFERROR(_xll.qlIndexFixing(ONIndex1Y,I1829,TRUE,_xll.ohTrigger(RecalcTrigger,Trigger1Y)),NA())</f>
        <v>1.3568504833134654E-2</v>
      </c>
    </row>
    <row r="1830" spans="2:17" x14ac:dyDescent="0.2">
      <c r="B1830" s="39" t="s">
        <v>42</v>
      </c>
      <c r="D1830" s="42">
        <f>_xll.qlCalendarAdvance(Calendar,$D1829,B1830,"f",FALSE)</f>
        <v>52657</v>
      </c>
      <c r="E1830" s="139">
        <f>_xll.qlInterestRateIndexValueDate(IndexON,D1830)</f>
        <v>52657</v>
      </c>
      <c r="F1830" s="155">
        <f>IFERROR(_xll.qlIndexFixing(IndexON,D1830,TRUE,_xll.ohTrigger(RecalcTrigger,TriggerON)),NA())</f>
        <v>1.3144739715258424E-2</v>
      </c>
      <c r="H1830" s="42">
        <f>_xll.qlCalendarAdvance(Calendar,$H1829,B1830,"f",FALSE)</f>
        <v>52657</v>
      </c>
      <c r="I1830" s="139">
        <f>_xll.qlInterestRateIndexValueDate(Index1M,$H1830)</f>
        <v>52659</v>
      </c>
      <c r="J1830" s="144">
        <f>IFERROR(_xll.qlIndexFixing(Index1M,$H1830,TRUE,_xll.ohTrigger(RecalcTrigger,Trigger1M)),NA())</f>
        <v>1.3154514015749907E-2</v>
      </c>
      <c r="K1830" s="44">
        <f>IFERROR(_xll.qlIndexFixing(Index3M,H1830,TRUE,_xll.ohTrigger(RecalcTrigger,Trigger3M)),NA())</f>
        <v>1.3377231177407481E-2</v>
      </c>
      <c r="L1830" s="44">
        <f>IFERROR(_xll.qlIndexFixing(Index6M,$H1830,TRUE,_xll.ohTrigger(RecalcTrigger,Trigger6M)),NA())</f>
        <v>1.341564574692395E-2</v>
      </c>
      <c r="M1830" s="145">
        <f>IFERROR(_xll.qlIndexFixing(Index1Y,$H1830,TRUE,_xll.ohTrigger(RecalcTrigger,Trigger1Y)),NA())</f>
        <v>1.3610836897800568E-2</v>
      </c>
      <c r="N1830" s="144">
        <f>IFERROR(_xll.qlIndexFixing(ONIndex1M,I1830,TRUE,_xll.ohTrigger(RecalcTrigger,Trigger1M)),NA())</f>
        <v>1.3149910385950037E-2</v>
      </c>
      <c r="O1830" s="44">
        <f>IFERROR(_xll.qlIndexFixing(ONIndex3M,I1830,TRUE,_xll.ohTrigger(RecalcTrigger,Trigger3M)),NA())</f>
        <v>1.336561172026407E-2</v>
      </c>
      <c r="P1830" s="44">
        <f>IFERROR(_xll.qlIndexFixing(ONIndex6M,I1830,TRUE,_xll.ohTrigger(RecalcTrigger,Trigger6M)),NA())</f>
        <v>1.3399076645255192E-2</v>
      </c>
      <c r="Q1830" s="145">
        <f>IFERROR(_xll.qlIndexFixing(ONIndex1Y,I1830,TRUE,_xll.ohTrigger(RecalcTrigger,Trigger1Y)),NA())</f>
        <v>1.3566466647434439E-2</v>
      </c>
    </row>
    <row r="1831" spans="2:17" x14ac:dyDescent="0.2">
      <c r="B1831" s="39" t="s">
        <v>42</v>
      </c>
      <c r="D1831" s="42">
        <f>_xll.qlCalendarAdvance(Calendar,$D1830,B1831,"f",FALSE)</f>
        <v>52664</v>
      </c>
      <c r="E1831" s="139">
        <f>_xll.qlInterestRateIndexValueDate(IndexON,D1831)</f>
        <v>52664</v>
      </c>
      <c r="F1831" s="155">
        <f>IFERROR(_xll.qlIndexFixing(IndexON,D1831,TRUE,_xll.ohTrigger(RecalcTrigger,TriggerON)),NA())</f>
        <v>1.3142877689684695E-2</v>
      </c>
      <c r="H1831" s="42">
        <f>_xll.qlCalendarAdvance(Calendar,$H1830,B1831,"f",FALSE)</f>
        <v>52664</v>
      </c>
      <c r="I1831" s="139">
        <f>_xll.qlInterestRateIndexValueDate(Index1M,$H1831)</f>
        <v>52666</v>
      </c>
      <c r="J1831" s="144">
        <f>IFERROR(_xll.qlIndexFixing(Index1M,$H1831,TRUE,_xll.ohTrigger(RecalcTrigger,Trigger1M)),NA())</f>
        <v>1.3152788052425146E-2</v>
      </c>
      <c r="K1831" s="44">
        <f>IFERROR(_xll.qlIndexFixing(Index3M,H1831,TRUE,_xll.ohTrigger(RecalcTrigger,Trigger3M)),NA())</f>
        <v>1.3375396399867146E-2</v>
      </c>
      <c r="L1831" s="44">
        <f>IFERROR(_xll.qlIndexFixing(Index6M,$H1831,TRUE,_xll.ohTrigger(RecalcTrigger,Trigger6M)),NA())</f>
        <v>1.3413292483264314E-2</v>
      </c>
      <c r="M1831" s="145">
        <f>IFERROR(_xll.qlIndexFixing(Index1Y,$H1831,TRUE,_xll.ohTrigger(RecalcTrigger,Trigger1Y)),NA())</f>
        <v>1.3608977111600895E-2</v>
      </c>
      <c r="N1831" s="144">
        <f>IFERROR(_xll.qlIndexFixing(ONIndex1M,I1831,TRUE,_xll.ohTrigger(RecalcTrigger,Trigger1M)),NA())</f>
        <v>1.3148175373016713E-2</v>
      </c>
      <c r="O1831" s="44">
        <f>IFERROR(_xll.qlIndexFixing(ONIndex3M,I1831,TRUE,_xll.ohTrigger(RecalcTrigger,Trigger3M)),NA())</f>
        <v>1.3363736591252007E-2</v>
      </c>
      <c r="P1831" s="44">
        <f>IFERROR(_xll.qlIndexFixing(ONIndex6M,I1831,TRUE,_xll.ohTrigger(RecalcTrigger,Trigger6M)),NA())</f>
        <v>1.3396759065766872E-2</v>
      </c>
      <c r="Q1831" s="145">
        <f>IFERROR(_xll.qlIndexFixing(ONIndex1Y,I1831,TRUE,_xll.ohTrigger(RecalcTrigger,Trigger1Y)),NA())</f>
        <v>1.3564435589632495E-2</v>
      </c>
    </row>
    <row r="1832" spans="2:17" x14ac:dyDescent="0.2">
      <c r="B1832" s="39" t="s">
        <v>42</v>
      </c>
      <c r="D1832" s="42">
        <f>_xll.qlCalendarAdvance(Calendar,$D1831,B1832,"f",FALSE)</f>
        <v>52671</v>
      </c>
      <c r="E1832" s="139">
        <f>_xll.qlInterestRateIndexValueDate(IndexON,D1832)</f>
        <v>52671</v>
      </c>
      <c r="F1832" s="155">
        <f>IFERROR(_xll.qlIndexFixing(IndexON,D1832,TRUE,_xll.ohTrigger(RecalcTrigger,TriggerON)),NA())</f>
        <v>1.3141027022305352E-2</v>
      </c>
      <c r="H1832" s="42">
        <f>_xll.qlCalendarAdvance(Calendar,$H1831,B1832,"f",FALSE)</f>
        <v>52671</v>
      </c>
      <c r="I1832" s="139">
        <f>_xll.qlInterestRateIndexValueDate(Index1M,$H1832)</f>
        <v>52673</v>
      </c>
      <c r="J1832" s="144">
        <f>IFERROR(_xll.qlIndexFixing(Index1M,$H1832,TRUE,_xll.ohTrigger(RecalcTrigger,Trigger1M)),NA())</f>
        <v>1.3151186772725703E-2</v>
      </c>
      <c r="K1832" s="44">
        <f>IFERROR(_xll.qlIndexFixing(Index3M,H1832,TRUE,_xll.ohTrigger(RecalcTrigger,Trigger3M)),NA())</f>
        <v>1.3373569592458324E-2</v>
      </c>
      <c r="L1832" s="44">
        <f>IFERROR(_xll.qlIndexFixing(Index6M,$H1832,TRUE,_xll.ohTrigger(RecalcTrigger,Trigger6M)),NA())</f>
        <v>1.3410937727125849E-2</v>
      </c>
      <c r="M1832" s="145">
        <f>IFERROR(_xll.qlIndexFixing(Index1Y,$H1832,TRUE,_xll.ohTrigger(RecalcTrigger,Trigger1Y)),NA())</f>
        <v>1.360712546506266E-2</v>
      </c>
      <c r="N1832" s="144">
        <f>IFERROR(_xll.qlIndexFixing(ONIndex1M,I1832,TRUE,_xll.ohTrigger(RecalcTrigger,Trigger1M)),NA())</f>
        <v>1.314644702203438E-2</v>
      </c>
      <c r="O1832" s="44">
        <f>IFERROR(_xll.qlIndexFixing(ONIndex3M,I1832,TRUE,_xll.ohTrigger(RecalcTrigger,Trigger3M)),NA())</f>
        <v>1.3361869158963202E-2</v>
      </c>
      <c r="P1832" s="44">
        <f>IFERROR(_xll.qlIndexFixing(ONIndex6M,I1832,TRUE,_xll.ohTrigger(RecalcTrigger,Trigger6M)),NA())</f>
        <v>1.3394439823768423E-2</v>
      </c>
      <c r="Q1832" s="145">
        <f>IFERROR(_xll.qlIndexFixing(ONIndex1Y,I1832,TRUE,_xll.ohTrigger(RecalcTrigger,Trigger1Y)),NA())</f>
        <v>1.3562411693541776E-2</v>
      </c>
    </row>
    <row r="1833" spans="2:17" x14ac:dyDescent="0.2">
      <c r="B1833" s="39" t="s">
        <v>42</v>
      </c>
      <c r="D1833" s="42">
        <f>_xll.qlCalendarAdvance(Calendar,$D1832,B1833,"f",FALSE)</f>
        <v>52678</v>
      </c>
      <c r="E1833" s="139">
        <f>_xll.qlInterestRateIndexValueDate(IndexON,D1833)</f>
        <v>52678</v>
      </c>
      <c r="F1833" s="155">
        <f>IFERROR(_xll.qlIndexFixing(IndexON,D1833,TRUE,_xll.ohTrigger(RecalcTrigger,TriggerON)),NA())</f>
        <v>1.313918776731704E-2</v>
      </c>
      <c r="H1833" s="42">
        <f>_xll.qlCalendarAdvance(Calendar,$H1832,B1833,"f",FALSE)</f>
        <v>52678</v>
      </c>
      <c r="I1833" s="139">
        <f>_xll.qlInterestRateIndexValueDate(Index1M,$H1833)</f>
        <v>52680</v>
      </c>
      <c r="J1833" s="144">
        <f>IFERROR(_xll.qlIndexFixing(Index1M,$H1833,TRUE,_xll.ohTrigger(RecalcTrigger,Trigger1M)),NA())</f>
        <v>1.3149356379981436E-2</v>
      </c>
      <c r="K1833" s="44">
        <f>IFERROR(_xll.qlIndexFixing(Index3M,H1833,TRUE,_xll.ohTrigger(RecalcTrigger,Trigger3M)),NA())</f>
        <v>1.3371750796755582E-2</v>
      </c>
      <c r="L1833" s="44">
        <f>IFERROR(_xll.qlIndexFixing(Index6M,$H1833,TRUE,_xll.ohTrigger(RecalcTrigger,Trigger6M)),NA())</f>
        <v>1.340858149264907E-2</v>
      </c>
      <c r="M1833" s="145">
        <f>IFERROR(_xll.qlIndexFixing(Index1Y,$H1833,TRUE,_xll.ohTrigger(RecalcTrigger,Trigger1Y)),NA())</f>
        <v>1.3605281992585306E-2</v>
      </c>
      <c r="N1833" s="144">
        <f>IFERROR(_xll.qlIndexFixing(ONIndex1M,I1833,TRUE,_xll.ohTrigger(RecalcTrigger,Trigger1M)),NA())</f>
        <v>1.3144725374250044E-2</v>
      </c>
      <c r="O1833" s="44">
        <f>IFERROR(_xll.qlIndexFixing(ONIndex3M,I1833,TRUE,_xll.ohTrigger(RecalcTrigger,Trigger3M)),NA())</f>
        <v>1.3360009464644662E-2</v>
      </c>
      <c r="P1833" s="44">
        <f>IFERROR(_xll.qlIndexFixing(ONIndex6M,I1833,TRUE,_xll.ohTrigger(RecalcTrigger,Trigger6M)),NA())</f>
        <v>1.3392118933248653E-2</v>
      </c>
      <c r="Q1833" s="145">
        <f>IFERROR(_xll.qlIndexFixing(ONIndex1Y,I1833,TRUE,_xll.ohTrigger(RecalcTrigger,Trigger1Y)),NA())</f>
        <v>1.3560394993215041E-2</v>
      </c>
    </row>
    <row r="1834" spans="2:17" x14ac:dyDescent="0.2">
      <c r="B1834" s="39" t="s">
        <v>42</v>
      </c>
      <c r="D1834" s="42">
        <f>_xll.qlCalendarAdvance(Calendar,$D1833,B1834,"f",FALSE)</f>
        <v>52685</v>
      </c>
      <c r="E1834" s="139">
        <f>_xll.qlInterestRateIndexValueDate(IndexON,D1834)</f>
        <v>52685</v>
      </c>
      <c r="F1834" s="155">
        <f>IFERROR(_xll.qlIndexFixing(IndexON,D1834,TRUE,_xll.ohTrigger(RecalcTrigger,TriggerON)),NA())</f>
        <v>1.3137359979156216E-2</v>
      </c>
      <c r="H1834" s="42">
        <f>_xll.qlCalendarAdvance(Calendar,$H1833,B1834,"f",FALSE)</f>
        <v>52685</v>
      </c>
      <c r="I1834" s="139">
        <f>_xll.qlInterestRateIndexValueDate(Index1M,$H1834)</f>
        <v>52687</v>
      </c>
      <c r="J1834" s="144">
        <f>IFERROR(_xll.qlIndexFixing(Index1M,$H1834,TRUE,_xll.ohTrigger(RecalcTrigger,Trigger1M)),NA())</f>
        <v>1.3147294616236101E-2</v>
      </c>
      <c r="K1834" s="44">
        <f>IFERROR(_xll.qlIndexFixing(Index3M,H1834,TRUE,_xll.ohTrigger(RecalcTrigger,Trigger3M)),NA())</f>
        <v>1.3369819875415884E-2</v>
      </c>
      <c r="L1834" s="44">
        <f>IFERROR(_xll.qlIndexFixing(Index6M,$H1834,TRUE,_xll.ohTrigger(RecalcTrigger,Trigger6M)),NA())</f>
        <v>1.3405983340745694E-2</v>
      </c>
      <c r="M1834" s="145">
        <f>IFERROR(_xll.qlIndexFixing(Index1Y,$H1834,TRUE,_xll.ohTrigger(RecalcTrigger,Trigger1Y)),NA())</f>
        <v>1.3603446728568492E-2</v>
      </c>
      <c r="N1834" s="144">
        <f>IFERROR(_xll.qlIndexFixing(ONIndex1M,I1834,TRUE,_xll.ohTrigger(RecalcTrigger,Trigger1M)),NA())</f>
        <v>1.314301047091071E-2</v>
      </c>
      <c r="O1834" s="44">
        <f>IFERROR(_xll.qlIndexFixing(ONIndex3M,I1834,TRUE,_xll.ohTrigger(RecalcTrigger,Trigger3M)),NA())</f>
        <v>1.3358157550102945E-2</v>
      </c>
      <c r="P1834" s="44">
        <f>IFERROR(_xll.qlIndexFixing(ONIndex6M,I1834,TRUE,_xll.ohTrigger(RecalcTrigger,Trigger6M)),NA())</f>
        <v>1.3389796408276311E-2</v>
      </c>
      <c r="Q1834" s="145">
        <f>IFERROR(_xll.qlIndexFixing(ONIndex1Y,I1834,TRUE,_xll.ohTrigger(RecalcTrigger,Trigger1Y)),NA())</f>
        <v>1.3558385522705052E-2</v>
      </c>
    </row>
    <row r="1835" spans="2:17" x14ac:dyDescent="0.2">
      <c r="B1835" s="39" t="s">
        <v>42</v>
      </c>
      <c r="D1835" s="42">
        <f>_xll.qlCalendarAdvance(Calendar,$D1834,B1835,"f",FALSE)</f>
        <v>52692</v>
      </c>
      <c r="E1835" s="139">
        <f>_xll.qlInterestRateIndexValueDate(IndexON,D1835)</f>
        <v>52692</v>
      </c>
      <c r="F1835" s="155">
        <f>IFERROR(_xll.qlIndexFixing(IndexON,D1835,TRUE,_xll.ohTrigger(RecalcTrigger,TriggerON)),NA())</f>
        <v>1.3135543712259334E-2</v>
      </c>
      <c r="H1835" s="42">
        <f>_xll.qlCalendarAdvance(Calendar,$H1834,B1835,"f",FALSE)</f>
        <v>52692</v>
      </c>
      <c r="I1835" s="139">
        <f>_xll.qlInterestRateIndexValueDate(Index1M,$H1835)</f>
        <v>52694</v>
      </c>
      <c r="J1835" s="144">
        <f>IFERROR(_xll.qlIndexFixing(Index1M,$H1835,TRUE,_xll.ohTrigger(RecalcTrigger,Trigger1M)),NA())</f>
        <v>1.3145951988887405E-2</v>
      </c>
      <c r="K1835" s="44">
        <f>IFERROR(_xll.qlIndexFixing(Index3M,H1835,TRUE,_xll.ohTrigger(RecalcTrigger,Trigger3M)),NA())</f>
        <v>1.3368016708657121E-2</v>
      </c>
      <c r="L1835" s="44">
        <f>IFERROR(_xll.qlIndexFixing(Index6M,$H1835,TRUE,_xll.ohTrigger(RecalcTrigger,Trigger6M)),NA())</f>
        <v>1.3403624750830843E-2</v>
      </c>
      <c r="M1835" s="145">
        <f>IFERROR(_xll.qlIndexFixing(Index1Y,$H1835,TRUE,_xll.ohTrigger(RecalcTrigger,Trigger1Y)),NA())</f>
        <v>1.3602142985655876E-2</v>
      </c>
      <c r="N1835" s="144">
        <f>IFERROR(_xll.qlIndexFixing(ONIndex1M,I1835,TRUE,_xll.ohTrigger(RecalcTrigger,Trigger1M)),NA())</f>
        <v>1.314130235334332E-2</v>
      </c>
      <c r="O1835" s="44">
        <f>IFERROR(_xll.qlIndexFixing(ONIndex3M,I1835,TRUE,_xll.ohTrigger(RecalcTrigger,Trigger3M)),NA())</f>
        <v>1.3356313456585056E-2</v>
      </c>
      <c r="P1835" s="44">
        <f>IFERROR(_xll.qlIndexFixing(ONIndex6M,I1835,TRUE,_xll.ohTrigger(RecalcTrigger,Trigger6M)),NA())</f>
        <v>1.3387472262840205E-2</v>
      </c>
      <c r="Q1835" s="145">
        <f>IFERROR(_xll.qlIndexFixing(ONIndex1Y,I1835,TRUE,_xll.ohTrigger(RecalcTrigger,Trigger1Y)),NA())</f>
        <v>1.3556383315904696E-2</v>
      </c>
    </row>
    <row r="1836" spans="2:17" x14ac:dyDescent="0.2">
      <c r="B1836" s="39" t="s">
        <v>42</v>
      </c>
      <c r="D1836" s="42">
        <f>_xll.qlCalendarAdvance(Calendar,$D1835,B1836,"f",FALSE)</f>
        <v>52699</v>
      </c>
      <c r="E1836" s="139">
        <f>_xll.qlInterestRateIndexValueDate(IndexON,D1836)</f>
        <v>52699</v>
      </c>
      <c r="F1836" s="155">
        <f>IFERROR(_xll.qlIndexFixing(IndexON,D1836,TRUE,_xll.ohTrigger(RecalcTrigger,TriggerON)),NA())</f>
        <v>1.3133739020743107E-2</v>
      </c>
      <c r="H1836" s="42">
        <f>_xll.qlCalendarAdvance(Calendar,$H1835,B1836,"f",FALSE)</f>
        <v>52699</v>
      </c>
      <c r="I1836" s="139">
        <f>_xll.qlInterestRateIndexValueDate(Index1M,$H1836)</f>
        <v>52701</v>
      </c>
      <c r="J1836" s="144">
        <f>IFERROR(_xll.qlIndexFixing(Index1M,$H1836,TRUE,_xll.ohTrigger(RecalcTrigger,Trigger1M)),NA())</f>
        <v>1.3144260127246621E-2</v>
      </c>
      <c r="K1836" s="44">
        <f>IFERROR(_xll.qlIndexFixing(Index3M,H1836,TRUE,_xll.ohTrigger(RecalcTrigger,Trigger3M)),NA())</f>
        <v>1.3366221675056678E-2</v>
      </c>
      <c r="L1836" s="44">
        <f>IFERROR(_xll.qlIndexFixing(Index6M,$H1836,TRUE,_xll.ohTrigger(RecalcTrigger,Trigger6M)),NA())</f>
        <v>1.3401264722080931E-2</v>
      </c>
      <c r="M1836" s="145">
        <f>IFERROR(_xll.qlIndexFixing(Index1Y,$H1836,TRUE,_xll.ohTrigger(RecalcTrigger,Trigger1Y)),NA())</f>
        <v>1.3599800963513603E-2</v>
      </c>
      <c r="N1836" s="144">
        <f>IFERROR(_xll.qlIndexFixing(ONIndex1M,I1836,TRUE,_xll.ohTrigger(RecalcTrigger,Trigger1M)),NA())</f>
        <v>1.313911623981312E-2</v>
      </c>
      <c r="O1836" s="44">
        <f>IFERROR(_xll.qlIndexFixing(ONIndex3M,I1836,TRUE,_xll.ohTrigger(RecalcTrigger,Trigger3M)),NA())</f>
        <v>1.3353954038004545E-2</v>
      </c>
      <c r="P1836" s="44">
        <f>IFERROR(_xll.qlIndexFixing(ONIndex6M,I1836,TRUE,_xll.ohTrigger(RecalcTrigger,Trigger6M)),NA())</f>
        <v>1.3384481717348962E-2</v>
      </c>
      <c r="Q1836" s="145">
        <f>IFERROR(_xll.qlIndexFixing(ONIndex1Y,I1836,TRUE,_xll.ohTrigger(RecalcTrigger,Trigger1Y)),NA())</f>
        <v>1.3553819777882836E-2</v>
      </c>
    </row>
    <row r="1837" spans="2:17" x14ac:dyDescent="0.2">
      <c r="B1837" s="39" t="s">
        <v>42</v>
      </c>
      <c r="D1837" s="42">
        <f>_xll.qlCalendarAdvance(Calendar,$D1836,B1837,"f",FALSE)</f>
        <v>52706</v>
      </c>
      <c r="E1837" s="139">
        <f>_xll.qlInterestRateIndexValueDate(IndexON,D1837)</f>
        <v>52706</v>
      </c>
      <c r="F1837" s="155">
        <f>IFERROR(_xll.qlIndexFixing(IndexON,D1837,TRUE,_xll.ohTrigger(RecalcTrigger,TriggerON)),NA())</f>
        <v>1.3131945959123925E-2</v>
      </c>
      <c r="H1837" s="42">
        <f>_xll.qlCalendarAdvance(Calendar,$H1836,B1837,"f",FALSE)</f>
        <v>52706</v>
      </c>
      <c r="I1837" s="139">
        <f>_xll.qlInterestRateIndexValueDate(Index1M,$H1837)</f>
        <v>52708</v>
      </c>
      <c r="J1837" s="144">
        <f>IFERROR(_xll.qlIndexFixing(Index1M,$H1837,TRUE,_xll.ohTrigger(RecalcTrigger,Trigger1M)),NA())</f>
        <v>1.3142575210015883E-2</v>
      </c>
      <c r="K1837" s="44">
        <f>IFERROR(_xll.qlIndexFixing(Index3M,H1837,TRUE,_xll.ohTrigger(RecalcTrigger,Trigger3M)),NA())</f>
        <v>1.3364434816189217E-2</v>
      </c>
      <c r="L1837" s="44">
        <f>IFERROR(_xll.qlIndexFixing(Index6M,$H1837,TRUE,_xll.ohTrigger(RecalcTrigger,Trigger6M)),NA())</f>
        <v>1.3398903268631971E-2</v>
      </c>
      <c r="M1837" s="145">
        <f>IFERROR(_xll.qlIndexFixing(Index1Y,$H1837,TRUE,_xll.ohTrigger(RecalcTrigger,Trigger1Y)),NA())</f>
        <v>1.359799053127419E-2</v>
      </c>
      <c r="N1837" s="144">
        <f>IFERROR(_xll.qlIndexFixing(ONIndex1M,I1837,TRUE,_xll.ohTrigger(RecalcTrigger,Trigger1M)),NA())</f>
        <v>1.313790664107195E-2</v>
      </c>
      <c r="O1837" s="44">
        <f>IFERROR(_xll.qlIndexFixing(ONIndex3M,I1837,TRUE,_xll.ohTrigger(RecalcTrigger,Trigger3M)),NA())</f>
        <v>1.3352648898408148E-2</v>
      </c>
      <c r="P1837" s="44">
        <f>IFERROR(_xll.qlIndexFixing(ONIndex6M,I1837,TRUE,_xll.ohTrigger(RecalcTrigger,Trigger6M)),NA())</f>
        <v>1.3382819166771753E-2</v>
      </c>
      <c r="Q1837" s="145">
        <f>IFERROR(_xll.qlIndexFixing(ONIndex1Y,I1837,TRUE,_xll.ohTrigger(RecalcTrigger,Trigger1Y)),NA())</f>
        <v>1.3552400829404121E-2</v>
      </c>
    </row>
    <row r="1838" spans="2:17" x14ac:dyDescent="0.2">
      <c r="B1838" s="39" t="s">
        <v>42</v>
      </c>
      <c r="D1838" s="42">
        <f>_xll.qlCalendarAdvance(Calendar,$D1837,B1838,"f",FALSE)</f>
        <v>52713</v>
      </c>
      <c r="E1838" s="139">
        <f>_xll.qlInterestRateIndexValueDate(IndexON,D1838)</f>
        <v>52713</v>
      </c>
      <c r="F1838" s="155">
        <f>IFERROR(_xll.qlIndexFixing(IndexON,D1838,TRUE,_xll.ohTrigger(RecalcTrigger,TriggerON)),NA())</f>
        <v>1.3130164581838244E-2</v>
      </c>
      <c r="H1838" s="42">
        <f>_xll.qlCalendarAdvance(Calendar,$H1837,B1838,"f",FALSE)</f>
        <v>52713</v>
      </c>
      <c r="I1838" s="139">
        <f>_xll.qlInterestRateIndexValueDate(Index1M,$H1838)</f>
        <v>52715</v>
      </c>
      <c r="J1838" s="144">
        <f>IFERROR(_xll.qlIndexFixing(Index1M,$H1838,TRUE,_xll.ohTrigger(RecalcTrigger,Trigger1M)),NA())</f>
        <v>1.3140897278564601E-2</v>
      </c>
      <c r="K1838" s="44">
        <f>IFERROR(_xll.qlIndexFixing(Index3M,H1838,TRUE,_xll.ohTrigger(RecalcTrigger,Trigger3M)),NA())</f>
        <v>1.3362656173632022E-2</v>
      </c>
      <c r="L1838" s="44">
        <f>IFERROR(_xll.qlIndexFixing(Index6M,$H1838,TRUE,_xll.ohTrigger(RecalcTrigger,Trigger6M)),NA())</f>
        <v>1.3396540404622599E-2</v>
      </c>
      <c r="M1838" s="145">
        <f>IFERROR(_xll.qlIndexFixing(Index1Y,$H1838,TRUE,_xll.ohTrigger(RecalcTrigger,Trigger1Y)),NA())</f>
        <v>1.3596188445092212E-2</v>
      </c>
      <c r="N1838" s="144">
        <f>IFERROR(_xll.qlIndexFixing(ONIndex1M,I1838,TRUE,_xll.ohTrigger(RecalcTrigger,Trigger1M)),NA())</f>
        <v>1.3136219128861981E-2</v>
      </c>
      <c r="O1838" s="44">
        <f>IFERROR(_xll.qlIndexFixing(ONIndex3M,I1838,TRUE,_xll.ohTrigger(RecalcTrigger,Trigger3M)),NA())</f>
        <v>1.3350828516802693E-2</v>
      </c>
      <c r="P1838" s="44">
        <f>IFERROR(_xll.qlIndexFixing(ONIndex6M,I1838,TRUE,_xll.ohTrigger(RecalcTrigger,Trigger6M)),NA())</f>
        <v>1.3380490244356835E-2</v>
      </c>
      <c r="Q1838" s="145">
        <f>IFERROR(_xll.qlIndexFixing(ONIndex1Y,I1838,TRUE,_xll.ohTrigger(RecalcTrigger,Trigger1Y)),NA())</f>
        <v>1.355042061764955E-2</v>
      </c>
    </row>
    <row r="1839" spans="2:17" x14ac:dyDescent="0.2">
      <c r="B1839" s="39" t="s">
        <v>42</v>
      </c>
      <c r="D1839" s="42">
        <f>_xll.qlCalendarAdvance(Calendar,$D1838,B1839,"f",FALSE)</f>
        <v>52720</v>
      </c>
      <c r="E1839" s="139">
        <f>_xll.qlInterestRateIndexValueDate(IndexON,D1839)</f>
        <v>52720</v>
      </c>
      <c r="F1839" s="155">
        <f>IFERROR(_xll.qlIndexFixing(IndexON,D1839,TRUE,_xll.ohTrigger(RecalcTrigger,TriggerON)),NA())</f>
        <v>1.3128394942922839E-2</v>
      </c>
      <c r="H1839" s="42">
        <f>_xll.qlCalendarAdvance(Calendar,$H1838,B1839,"f",FALSE)</f>
        <v>52720</v>
      </c>
      <c r="I1839" s="139">
        <f>_xll.qlInterestRateIndexValueDate(Index1M,$H1839)</f>
        <v>52722</v>
      </c>
      <c r="J1839" s="144">
        <f>IFERROR(_xll.qlIndexFixing(Index1M,$H1839,TRUE,_xll.ohTrigger(RecalcTrigger,Trigger1M)),NA())</f>
        <v>1.3139226374242197E-2</v>
      </c>
      <c r="K1839" s="44">
        <f>IFERROR(_xll.qlIndexFixing(Index3M,H1839,TRUE,_xll.ohTrigger(RecalcTrigger,Trigger3M)),NA())</f>
        <v>1.3361008596716522E-2</v>
      </c>
      <c r="L1839" s="44">
        <f>IFERROR(_xll.qlIndexFixing(Index6M,$H1839,TRUE,_xll.ohTrigger(RecalcTrigger,Trigger6M)),NA())</f>
        <v>1.3394413832484887E-2</v>
      </c>
      <c r="M1839" s="145">
        <f>IFERROR(_xll.qlIndexFixing(Index1Y,$H1839,TRUE,_xll.ohTrigger(RecalcTrigger,Trigger1Y)),NA())</f>
        <v>1.359439473936733E-2</v>
      </c>
      <c r="N1839" s="144">
        <f>IFERROR(_xll.qlIndexFixing(ONIndex1M,I1839,TRUE,_xll.ohTrigger(RecalcTrigger,Trigger1M)),NA())</f>
        <v>1.3134538567731724E-2</v>
      </c>
      <c r="O1839" s="44">
        <f>IFERROR(_xll.qlIndexFixing(ONIndex3M,I1839,TRUE,_xll.ohTrigger(RecalcTrigger,Trigger3M)),NA())</f>
        <v>1.3349016121928514E-2</v>
      </c>
      <c r="P1839" s="44">
        <f>IFERROR(_xll.qlIndexFixing(ONIndex6M,I1839,TRUE,_xll.ohTrigger(RecalcTrigger,Trigger6M)),NA())</f>
        <v>1.3378159757593266E-2</v>
      </c>
      <c r="Q1839" s="145">
        <f>IFERROR(_xll.qlIndexFixing(ONIndex1Y,I1839,TRUE,_xll.ohTrigger(RecalcTrigger,Trigger1Y)),NA())</f>
        <v>1.3548447805575847E-2</v>
      </c>
    </row>
    <row r="1840" spans="2:17" x14ac:dyDescent="0.2">
      <c r="B1840" s="39" t="s">
        <v>42</v>
      </c>
      <c r="D1840" s="42">
        <f>_xll.qlCalendarAdvance(Calendar,$D1839,B1840,"f",FALSE)</f>
        <v>52727</v>
      </c>
      <c r="E1840" s="139">
        <f>_xll.qlInterestRateIndexValueDate(IndexON,D1840)</f>
        <v>52727</v>
      </c>
      <c r="F1840" s="155">
        <f>IFERROR(_xll.qlIndexFixing(IndexON,D1840,TRUE,_xll.ohTrigger(RecalcTrigger,TriggerON)),NA())</f>
        <v>1.31266370968941E-2</v>
      </c>
      <c r="H1840" s="42">
        <f>_xll.qlCalendarAdvance(Calendar,$H1839,B1840,"f",FALSE)</f>
        <v>52727</v>
      </c>
      <c r="I1840" s="139">
        <f>_xll.qlInterestRateIndexValueDate(Index1M,$H1840)</f>
        <v>52729</v>
      </c>
      <c r="J1840" s="144">
        <f>IFERROR(_xll.qlIndexFixing(Index1M,$H1840,TRUE,_xll.ohTrigger(RecalcTrigger,Trigger1M)),NA())</f>
        <v>1.3137562538415581E-2</v>
      </c>
      <c r="K1840" s="44">
        <f>IFERROR(_xll.qlIndexFixing(Index3M,H1840,TRUE,_xll.ohTrigger(RecalcTrigger,Trigger3M)),NA())</f>
        <v>1.3359247047121636E-2</v>
      </c>
      <c r="L1840" s="44">
        <f>IFERROR(_xll.qlIndexFixing(Index6M,$H1840,TRUE,_xll.ohTrigger(RecalcTrigger,Trigger6M)),NA())</f>
        <v>1.3392047645541732E-2</v>
      </c>
      <c r="M1840" s="145">
        <f>IFERROR(_xll.qlIndexFixing(Index1Y,$H1840,TRUE,_xll.ohTrigger(RecalcTrigger,Trigger1Y)),NA())</f>
        <v>1.3592609448498548E-2</v>
      </c>
      <c r="N1840" s="144">
        <f>IFERROR(_xll.qlIndexFixing(ONIndex1M,I1840,TRUE,_xll.ohTrigger(RecalcTrigger,Trigger1M)),NA())</f>
        <v>1.313286499900812E-2</v>
      </c>
      <c r="O1840" s="44">
        <f>IFERROR(_xll.qlIndexFixing(ONIndex3M,I1840,TRUE,_xll.ohTrigger(RecalcTrigger,Trigger3M)),NA())</f>
        <v>1.3347211755352362E-2</v>
      </c>
      <c r="P1840" s="44">
        <f>IFERROR(_xll.qlIndexFixing(ONIndex6M,I1840,TRUE,_xll.ohTrigger(RecalcTrigger,Trigger6M)),NA())</f>
        <v>1.3375827720549793E-2</v>
      </c>
      <c r="Q1840" s="145">
        <f>IFERROR(_xll.qlIndexFixing(ONIndex1Y,I1840,TRUE,_xll.ohTrigger(RecalcTrigger,Trigger1Y)),NA())</f>
        <v>1.3546482426995965E-2</v>
      </c>
    </row>
    <row r="1841" spans="2:17" x14ac:dyDescent="0.2">
      <c r="B1841" s="39" t="s">
        <v>42</v>
      </c>
      <c r="D1841" s="42">
        <f>_xll.qlCalendarAdvance(Calendar,$D1840,B1841,"f",FALSE)</f>
        <v>52734</v>
      </c>
      <c r="E1841" s="139">
        <f>_xll.qlInterestRateIndexValueDate(IndexON,D1841)</f>
        <v>52734</v>
      </c>
      <c r="F1841" s="155">
        <f>IFERROR(_xll.qlIndexFixing(IndexON,D1841,TRUE,_xll.ohTrigger(RecalcTrigger,TriggerON)),NA())</f>
        <v>1.3124891098268421E-2</v>
      </c>
      <c r="H1841" s="42">
        <f>_xll.qlCalendarAdvance(Calendar,$H1840,B1841,"f",FALSE)</f>
        <v>52734</v>
      </c>
      <c r="I1841" s="139">
        <f>_xll.qlInterestRateIndexValueDate(Index1M,$H1841)</f>
        <v>52736</v>
      </c>
      <c r="J1841" s="144">
        <f>IFERROR(_xll.qlIndexFixing(Index1M,$H1841,TRUE,_xll.ohTrigger(RecalcTrigger,Trigger1M)),NA())</f>
        <v>1.3135905812441673E-2</v>
      </c>
      <c r="K1841" s="44">
        <f>IFERROR(_xll.qlIndexFixing(Index3M,H1841,TRUE,_xll.ohTrigger(RecalcTrigger,Trigger3M)),NA())</f>
        <v>1.3357493841851109E-2</v>
      </c>
      <c r="L1841" s="44">
        <f>IFERROR(_xll.qlIndexFixing(Index6M,$H1841,TRUE,_xll.ohTrigger(RecalcTrigger,Trigger6M)),NA())</f>
        <v>1.3389680093375803E-2</v>
      </c>
      <c r="M1841" s="145">
        <f>IFERROR(_xll.qlIndexFixing(Index1Y,$H1841,TRUE,_xll.ohTrigger(RecalcTrigger,Trigger1Y)),NA())</f>
        <v>1.3590832606884651E-2</v>
      </c>
      <c r="N1841" s="144">
        <f>IFERROR(_xll.qlIndexFixing(ONIndex1M,I1841,TRUE,_xll.ohTrigger(RecalcTrigger,Trigger1M)),NA())</f>
        <v>1.3131198464018112E-2</v>
      </c>
      <c r="O1841" s="44">
        <f>IFERROR(_xll.qlIndexFixing(ONIndex3M,I1841,TRUE,_xll.ohTrigger(RecalcTrigger,Trigger3M)),NA())</f>
        <v>1.334541545856105E-2</v>
      </c>
      <c r="P1841" s="44">
        <f>IFERROR(_xll.qlIndexFixing(ONIndex6M,I1841,TRUE,_xll.ohTrigger(RecalcTrigger,Trigger6M)),NA())</f>
        <v>1.3373494147215226E-2</v>
      </c>
      <c r="Q1841" s="145">
        <f>IFERROR(_xll.qlIndexFixing(ONIndex1Y,I1841,TRUE,_xll.ohTrigger(RecalcTrigger,Trigger1Y)),NA())</f>
        <v>1.3544524516202472E-2</v>
      </c>
    </row>
    <row r="1842" spans="2:17" x14ac:dyDescent="0.2">
      <c r="B1842" s="39" t="s">
        <v>42</v>
      </c>
      <c r="D1842" s="42">
        <f>_xll.qlCalendarAdvance(Calendar,$D1841,B1842,"f",FALSE)</f>
        <v>52741</v>
      </c>
      <c r="E1842" s="139">
        <f>_xll.qlInterestRateIndexValueDate(IndexON,D1842)</f>
        <v>52741</v>
      </c>
      <c r="F1842" s="155">
        <f>IFERROR(_xll.qlIndexFixing(IndexON,D1842,TRUE,_xll.ohTrigger(RecalcTrigger,TriggerON)),NA())</f>
        <v>1.3123157001162511E-2</v>
      </c>
      <c r="H1842" s="42">
        <f>_xll.qlCalendarAdvance(Calendar,$H1841,B1842,"f",FALSE)</f>
        <v>52741</v>
      </c>
      <c r="I1842" s="139">
        <f>_xll.qlInterestRateIndexValueDate(Index1M,$H1842)</f>
        <v>52743</v>
      </c>
      <c r="J1842" s="144">
        <f>IFERROR(_xll.qlIndexFixing(Index1M,$H1842,TRUE,_xll.ohTrigger(RecalcTrigger,Trigger1M)),NA())</f>
        <v>1.3134256237679887E-2</v>
      </c>
      <c r="K1842" s="44">
        <f>IFERROR(_xll.qlIndexFixing(Index3M,H1842,TRUE,_xll.ohTrigger(RecalcTrigger,Trigger3M)),NA())</f>
        <v>1.3355749022478648E-2</v>
      </c>
      <c r="L1842" s="44">
        <f>IFERROR(_xll.qlIndexFixing(Index6M,$H1842,TRUE,_xll.ohTrigger(RecalcTrigger,Trigger6M)),NA())</f>
        <v>1.3387311190124608E-2</v>
      </c>
      <c r="M1842" s="145">
        <f>IFERROR(_xll.qlIndexFixing(Index1Y,$H1842,TRUE,_xll.ohTrigger(RecalcTrigger,Trigger1Y)),NA())</f>
        <v>1.358906424892486E-2</v>
      </c>
      <c r="N1842" s="144">
        <f>IFERROR(_xll.qlIndexFixing(ONIndex1M,I1842,TRUE,_xll.ohTrigger(RecalcTrigger,Trigger1M)),NA())</f>
        <v>1.3129539004008706E-2</v>
      </c>
      <c r="O1842" s="44">
        <f>IFERROR(_xll.qlIndexFixing(ONIndex3M,I1842,TRUE,_xll.ohTrigger(RecalcTrigger,Trigger3M)),NA())</f>
        <v>1.3343627272961456E-2</v>
      </c>
      <c r="P1842" s="44">
        <f>IFERROR(_xll.qlIndexFixing(ONIndex6M,I1842,TRUE,_xll.ohTrigger(RecalcTrigger,Trigger6M)),NA())</f>
        <v>1.3371159051898118E-2</v>
      </c>
      <c r="Q1842" s="145">
        <f>IFERROR(_xll.qlIndexFixing(ONIndex1Y,I1842,TRUE,_xll.ohTrigger(RecalcTrigger,Trigger1Y)),NA())</f>
        <v>1.3542574106928384E-2</v>
      </c>
    </row>
    <row r="1843" spans="2:17" x14ac:dyDescent="0.2">
      <c r="B1843" s="39" t="s">
        <v>42</v>
      </c>
      <c r="D1843" s="42">
        <f>_xll.qlCalendarAdvance(Calendar,$D1842,B1843,"f",FALSE)</f>
        <v>52748</v>
      </c>
      <c r="E1843" s="139">
        <f>_xll.qlInterestRateIndexValueDate(IndexON,D1843)</f>
        <v>52748</v>
      </c>
      <c r="F1843" s="155">
        <f>IFERROR(_xll.qlIndexFixing(IndexON,D1843,TRUE,_xll.ohTrigger(RecalcTrigger,TriggerON)),NA())</f>
        <v>1.3121434860012826E-2</v>
      </c>
      <c r="H1843" s="42">
        <f>_xll.qlCalendarAdvance(Calendar,$H1842,B1843,"f",FALSE)</f>
        <v>52748</v>
      </c>
      <c r="I1843" s="139">
        <f>_xll.qlInterestRateIndexValueDate(Index1M,$H1843)</f>
        <v>52750</v>
      </c>
      <c r="J1843" s="144">
        <f>IFERROR(_xll.qlIndexFixing(Index1M,$H1843,TRUE,_xll.ohTrigger(RecalcTrigger,Trigger1M)),NA())</f>
        <v>1.3132613855487141E-2</v>
      </c>
      <c r="K1843" s="44">
        <f>IFERROR(_xll.qlIndexFixing(Index3M,H1843,TRUE,_xll.ohTrigger(RecalcTrigger,Trigger3M)),NA())</f>
        <v>1.3354012630581424E-2</v>
      </c>
      <c r="L1843" s="44">
        <f>IFERROR(_xll.qlIndexFixing(Index6M,$H1843,TRUE,_xll.ohTrigger(RecalcTrigger,Trigger6M)),NA())</f>
        <v>1.3384705420989929E-2</v>
      </c>
      <c r="M1843" s="145">
        <f>IFERROR(_xll.qlIndexFixing(Index1Y,$H1843,TRUE,_xll.ohTrigger(RecalcTrigger,Trigger1Y)),NA())</f>
        <v>1.3587304409018839E-2</v>
      </c>
      <c r="N1843" s="144">
        <f>IFERROR(_xll.qlIndexFixing(ONIndex1M,I1843,TRUE,_xll.ohTrigger(RecalcTrigger,Trigger1M)),NA())</f>
        <v>1.3127886660466714E-2</v>
      </c>
      <c r="O1843" s="44">
        <f>IFERROR(_xll.qlIndexFixing(ONIndex3M,I1843,TRUE,_xll.ohTrigger(RecalcTrigger,Trigger3M)),NA())</f>
        <v>1.3341847239880522E-2</v>
      </c>
      <c r="P1843" s="44">
        <f>IFERROR(_xll.qlIndexFixing(ONIndex6M,I1843,TRUE,_xll.ohTrigger(RecalcTrigger,Trigger6M)),NA())</f>
        <v>1.3368822448267537E-2</v>
      </c>
      <c r="Q1843" s="145">
        <f>IFERROR(_xll.qlIndexFixing(ONIndex1Y,I1843,TRUE,_xll.ohTrigger(RecalcTrigger,Trigger1Y)),NA())</f>
        <v>1.3540631233146527E-2</v>
      </c>
    </row>
    <row r="1844" spans="2:17" x14ac:dyDescent="0.2">
      <c r="B1844" s="39" t="s">
        <v>42</v>
      </c>
      <c r="D1844" s="42">
        <f>_xll.qlCalendarAdvance(Calendar,$D1843,B1844,"f",FALSE)</f>
        <v>52755</v>
      </c>
      <c r="E1844" s="139">
        <f>_xll.qlInterestRateIndexValueDate(IndexON,D1844)</f>
        <v>52755</v>
      </c>
      <c r="F1844" s="155">
        <f>IFERROR(_xll.qlIndexFixing(IndexON,D1844,TRUE,_xll.ohTrigger(RecalcTrigger,TriggerON)),NA())</f>
        <v>1.3119724729255822E-2</v>
      </c>
      <c r="H1844" s="42">
        <f>_xll.qlCalendarAdvance(Calendar,$H1843,B1844,"f",FALSE)</f>
        <v>52755</v>
      </c>
      <c r="I1844" s="139">
        <f>_xll.qlInterestRateIndexValueDate(Index1M,$H1844)</f>
        <v>52757</v>
      </c>
      <c r="J1844" s="144">
        <f>IFERROR(_xll.qlIndexFixing(Index1M,$H1844,TRUE,_xll.ohTrigger(RecalcTrigger,Trigger1M)),NA())</f>
        <v>1.3130978707225349E-2</v>
      </c>
      <c r="K1844" s="44">
        <f>IFERROR(_xll.qlIndexFixing(Index3M,H1844,TRUE,_xll.ohTrigger(RecalcTrigger,Trigger3M)),NA())</f>
        <v>1.3352284707737486E-2</v>
      </c>
      <c r="L1844" s="44">
        <f>IFERROR(_xll.qlIndexFixing(Index6M,$H1844,TRUE,_xll.ohTrigger(RecalcTrigger,Trigger6M)),NA())</f>
        <v>1.3382334390508033E-2</v>
      </c>
      <c r="M1844" s="145">
        <f>IFERROR(_xll.qlIndexFixing(Index1Y,$H1844,TRUE,_xll.ohTrigger(RecalcTrigger,Trigger1Y)),NA())</f>
        <v>1.3585553121565154E-2</v>
      </c>
      <c r="N1844" s="144">
        <f>IFERROR(_xll.qlIndexFixing(ONIndex1M,I1844,TRUE,_xll.ohTrigger(RecalcTrigger,Trigger1M)),NA())</f>
        <v>1.3126241474399336E-2</v>
      </c>
      <c r="O1844" s="44">
        <f>IFERROR(_xll.qlIndexFixing(ONIndex3M,I1844,TRUE,_xll.ohTrigger(RecalcTrigger,Trigger3M)),NA())</f>
        <v>1.3340075400964935E-2</v>
      </c>
      <c r="P1844" s="44">
        <f>IFERROR(_xll.qlIndexFixing(ONIndex6M,I1844,TRUE,_xll.ohTrigger(RecalcTrigger,Trigger6M)),NA())</f>
        <v>1.3366484350632035E-2</v>
      </c>
      <c r="Q1844" s="145">
        <f>IFERROR(_xll.qlIndexFixing(ONIndex1Y,I1844,TRUE,_xll.ohTrigger(RecalcTrigger,Trigger1Y)),NA())</f>
        <v>1.3538695928909661E-2</v>
      </c>
    </row>
    <row r="1845" spans="2:17" x14ac:dyDescent="0.2">
      <c r="B1845" s="39" t="s">
        <v>42</v>
      </c>
      <c r="D1845" s="42">
        <f>_xll.qlCalendarAdvance(Calendar,$D1844,B1845,"f",FALSE)</f>
        <v>52762</v>
      </c>
      <c r="E1845" s="139">
        <f>_xll.qlInterestRateIndexValueDate(IndexON,D1845)</f>
        <v>52762</v>
      </c>
      <c r="F1845" s="155">
        <f>IFERROR(_xll.qlIndexFixing(IndexON,D1845,TRUE,_xll.ohTrigger(RecalcTrigger,TriggerON)),NA())</f>
        <v>1.3118026663088145E-2</v>
      </c>
      <c r="H1845" s="42">
        <f>_xll.qlCalendarAdvance(Calendar,$H1844,B1845,"f",FALSE)</f>
        <v>52762</v>
      </c>
      <c r="I1845" s="139">
        <f>_xll.qlInterestRateIndexValueDate(Index1M,$H1845)</f>
        <v>52764</v>
      </c>
      <c r="J1845" s="144">
        <f>IFERROR(_xll.qlIndexFixing(Index1M,$H1845,TRUE,_xll.ohTrigger(RecalcTrigger,Trigger1M)),NA())</f>
        <v>1.3129350834253928E-2</v>
      </c>
      <c r="K1845" s="44">
        <f>IFERROR(_xll.qlIndexFixing(Index3M,H1845,TRUE,_xll.ohTrigger(RecalcTrigger,Trigger3M)),NA())</f>
        <v>1.3350565295524008E-2</v>
      </c>
      <c r="L1845" s="44">
        <f>IFERROR(_xll.qlIndexFixing(Index6M,$H1845,TRUE,_xll.ohTrigger(RecalcTrigger,Trigger6M)),NA())</f>
        <v>1.3379962048428748E-2</v>
      </c>
      <c r="M1845" s="145">
        <f>IFERROR(_xll.qlIndexFixing(Index1Y,$H1845,TRUE,_xll.ohTrigger(RecalcTrigger,Trigger1Y)),NA())</f>
        <v>1.3583810420962808E-2</v>
      </c>
      <c r="N1845" s="144">
        <f>IFERROR(_xll.qlIndexFixing(ONIndex1M,I1845,TRUE,_xll.ohTrigger(RecalcTrigger,Trigger1M)),NA())</f>
        <v>1.3124603487293385E-2</v>
      </c>
      <c r="O1845" s="44">
        <f>IFERROR(_xll.qlIndexFixing(ONIndex3M,I1845,TRUE,_xll.ohTrigger(RecalcTrigger,Trigger3M)),NA())</f>
        <v>1.3338311797621571E-2</v>
      </c>
      <c r="P1845" s="44">
        <f>IFERROR(_xll.qlIndexFixing(ONIndex6M,I1845,TRUE,_xll.ohTrigger(RecalcTrigger,Trigger6M)),NA())</f>
        <v>1.3364144772980424E-2</v>
      </c>
      <c r="Q1845" s="145">
        <f>IFERROR(_xll.qlIndexFixing(ONIndex1Y,I1845,TRUE,_xll.ohTrigger(RecalcTrigger,Trigger1Y)),NA())</f>
        <v>1.353676822819061E-2</v>
      </c>
    </row>
    <row r="1846" spans="2:17" x14ac:dyDescent="0.2">
      <c r="B1846" s="39" t="s">
        <v>42</v>
      </c>
      <c r="D1846" s="42">
        <f>_xll.qlCalendarAdvance(Calendar,$D1845,B1846,"f",FALSE)</f>
        <v>52769</v>
      </c>
      <c r="E1846" s="139">
        <f>_xll.qlInterestRateIndexValueDate(IndexON,D1846)</f>
        <v>52769</v>
      </c>
      <c r="F1846" s="155">
        <f>IFERROR(_xll.qlIndexFixing(IndexON,D1846,TRUE,_xll.ohTrigger(RecalcTrigger,TriggerON)),NA())</f>
        <v>1.3116340715946251E-2</v>
      </c>
      <c r="H1846" s="42">
        <f>_xll.qlCalendarAdvance(Calendar,$H1845,B1846,"f",FALSE)</f>
        <v>52769</v>
      </c>
      <c r="I1846" s="139">
        <f>_xll.qlInterestRateIndexValueDate(Index1M,$H1846)</f>
        <v>52771</v>
      </c>
      <c r="J1846" s="144">
        <f>IFERROR(_xll.qlIndexFixing(Index1M,$H1846,TRUE,_xll.ohTrigger(RecalcTrigger,Trigger1M)),NA())</f>
        <v>1.3127730277932292E-2</v>
      </c>
      <c r="K1846" s="44">
        <f>IFERROR(_xll.qlIndexFixing(Index3M,H1846,TRUE,_xll.ohTrigger(RecalcTrigger,Trigger3M)),NA())</f>
        <v>1.3348854435514692E-2</v>
      </c>
      <c r="L1846" s="44">
        <f>IFERROR(_xll.qlIndexFixing(Index6M,$H1846,TRUE,_xll.ohTrigger(RecalcTrigger,Trigger6M)),NA())</f>
        <v>1.3377588408888526E-2</v>
      </c>
      <c r="M1846" s="145">
        <f>IFERROR(_xll.qlIndexFixing(Index1Y,$H1846,TRUE,_xll.ohTrigger(RecalcTrigger,Trigger1Y)),NA())</f>
        <v>1.3582076341611026E-2</v>
      </c>
      <c r="N1846" s="144">
        <f>IFERROR(_xll.qlIndexFixing(ONIndex1M,I1846,TRUE,_xll.ohTrigger(RecalcTrigger,Trigger1M)),NA())</f>
        <v>1.3122972740635674E-2</v>
      </c>
      <c r="O1846" s="44">
        <f>IFERROR(_xll.qlIndexFixing(ONIndex3M,I1846,TRUE,_xll.ohTrigger(RecalcTrigger,Trigger3M)),NA())</f>
        <v>1.3336556471177374E-2</v>
      </c>
      <c r="P1846" s="44">
        <f>IFERROR(_xll.qlIndexFixing(ONIndex6M,I1846,TRUE,_xll.ohTrigger(RecalcTrigger,Trigger6M)),NA())</f>
        <v>1.3361803729301513E-2</v>
      </c>
      <c r="Q1846" s="145">
        <f>IFERROR(_xll.qlIndexFixing(ONIndex1Y,I1846,TRUE,_xll.ohTrigger(RecalcTrigger,Trigger1Y)),NA())</f>
        <v>1.3534848164962199E-2</v>
      </c>
    </row>
    <row r="1847" spans="2:17" x14ac:dyDescent="0.2">
      <c r="B1847" s="39" t="s">
        <v>42</v>
      </c>
      <c r="D1847" s="42">
        <f>_xll.qlCalendarAdvance(Calendar,$D1846,B1847,"f",FALSE)</f>
        <v>52776</v>
      </c>
      <c r="E1847" s="139">
        <f>_xll.qlInterestRateIndexValueDate(IndexON,D1847)</f>
        <v>52776</v>
      </c>
      <c r="F1847" s="155">
        <f>IFERROR(_xll.qlIndexFixing(IndexON,D1847,TRUE,_xll.ohTrigger(RecalcTrigger,TriggerON)),NA())</f>
        <v>1.3114666942106723E-2</v>
      </c>
      <c r="H1847" s="42">
        <f>_xll.qlCalendarAdvance(Calendar,$H1846,B1847,"f",FALSE)</f>
        <v>52776</v>
      </c>
      <c r="I1847" s="139">
        <f>_xll.qlInterestRateIndexValueDate(Index1M,$H1847)</f>
        <v>52778</v>
      </c>
      <c r="J1847" s="144">
        <f>IFERROR(_xll.qlIndexFixing(Index1M,$H1847,TRUE,_xll.ohTrigger(RecalcTrigger,Trigger1M)),NA())</f>
        <v>1.3125743365432848E-2</v>
      </c>
      <c r="K1847" s="44">
        <f>IFERROR(_xll.qlIndexFixing(Index3M,H1847,TRUE,_xll.ohTrigger(RecalcTrigger,Trigger3M)),NA())</f>
        <v>1.3347152169288454E-2</v>
      </c>
      <c r="L1847" s="44">
        <f>IFERROR(_xll.qlIndexFixing(Index6M,$H1847,TRUE,_xll.ohTrigger(RecalcTrigger,Trigger6M)),NA())</f>
        <v>1.3375213486024693E-2</v>
      </c>
      <c r="M1847" s="145">
        <f>IFERROR(_xll.qlIndexFixing(Index1Y,$H1847,TRUE,_xll.ohTrigger(RecalcTrigger,Trigger1Y)),NA())</f>
        <v>1.3580350917908591E-2</v>
      </c>
      <c r="N1847" s="144">
        <f>IFERROR(_xll.qlIndexFixing(ONIndex1M,I1847,TRUE,_xll.ohTrigger(RecalcTrigger,Trigger1M)),NA())</f>
        <v>1.3121349275433403E-2</v>
      </c>
      <c r="O1847" s="44">
        <f>IFERROR(_xll.qlIndexFixing(ONIndex3M,I1847,TRUE,_xll.ohTrigger(RecalcTrigger,Trigger3M)),NA())</f>
        <v>1.3334809463199093E-2</v>
      </c>
      <c r="P1847" s="44">
        <f>IFERROR(_xll.qlIndexFixing(ONIndex6M,I1847,TRUE,_xll.ohTrigger(RecalcTrigger,Trigger6M)),NA())</f>
        <v>1.3359461233664049E-2</v>
      </c>
      <c r="Q1847" s="145">
        <f>IFERROR(_xll.qlIndexFixing(ONIndex1Y,I1847,TRUE,_xll.ohTrigger(RecalcTrigger,Trigger1Y)),NA())</f>
        <v>1.3532935773117316E-2</v>
      </c>
    </row>
    <row r="1848" spans="2:17" x14ac:dyDescent="0.2">
      <c r="B1848" s="39" t="s">
        <v>42</v>
      </c>
      <c r="D1848" s="42">
        <f>_xll.qlCalendarAdvance(Calendar,$D1847,B1848,"f",FALSE)</f>
        <v>52783</v>
      </c>
      <c r="E1848" s="139">
        <f>_xll.qlInterestRateIndexValueDate(IndexON,D1848)</f>
        <v>52783</v>
      </c>
      <c r="F1848" s="155">
        <f>IFERROR(_xll.qlIndexFixing(IndexON,D1848,TRUE,_xll.ohTrigger(RecalcTrigger,TriggerON)),NA())</f>
        <v>1.3113005395926081E-2</v>
      </c>
      <c r="H1848" s="42">
        <f>_xll.qlCalendarAdvance(Calendar,$H1847,B1848,"f",FALSE)</f>
        <v>52783</v>
      </c>
      <c r="I1848" s="139">
        <f>_xll.qlInterestRateIndexValueDate(Index1M,$H1848)</f>
        <v>52785</v>
      </c>
      <c r="J1848" s="144">
        <f>IFERROR(_xll.qlIndexFixing(Index1M,$H1848,TRUE,_xll.ohTrigger(RecalcTrigger,Trigger1M)),NA())</f>
        <v>1.3124511280671047E-2</v>
      </c>
      <c r="K1848" s="44">
        <f>IFERROR(_xll.qlIndexFixing(Index3M,H1848,TRUE,_xll.ohTrigger(RecalcTrigger,Trigger3M)),NA())</f>
        <v>1.3345458538421598E-2</v>
      </c>
      <c r="L1848" s="44">
        <f>IFERROR(_xll.qlIndexFixing(Index6M,$H1848,TRUE,_xll.ohTrigger(RecalcTrigger,Trigger6M)),NA())</f>
        <v>1.3373070189632207E-2</v>
      </c>
      <c r="M1848" s="145">
        <f>IFERROR(_xll.qlIndexFixing(Index1Y,$H1848,TRUE,_xll.ohTrigger(RecalcTrigger,Trigger1Y)),NA())</f>
        <v>1.3578634184254288E-2</v>
      </c>
      <c r="N1848" s="144">
        <f>IFERROR(_xll.qlIndexFixing(ONIndex1M,I1848,TRUE,_xll.ohTrigger(RecalcTrigger,Trigger1M)),NA())</f>
        <v>1.3119733133173384E-2</v>
      </c>
      <c r="O1848" s="44">
        <f>IFERROR(_xll.qlIndexFixing(ONIndex3M,I1848,TRUE,_xll.ohTrigger(RecalcTrigger,Trigger3M)),NA())</f>
        <v>1.3333070815093606E-2</v>
      </c>
      <c r="P1848" s="44">
        <f>IFERROR(_xll.qlIndexFixing(ONIndex6M,I1848,TRUE,_xll.ohTrigger(RecalcTrigger,Trigger6M)),NA())</f>
        <v>1.3357117299976906E-2</v>
      </c>
      <c r="Q1848" s="145">
        <f>IFERROR(_xll.qlIndexFixing(ONIndex1Y,I1848,TRUE,_xll.ohTrigger(RecalcTrigger,Trigger1Y)),NA())</f>
        <v>1.3531031086788659E-2</v>
      </c>
    </row>
    <row r="1849" spans="2:17" x14ac:dyDescent="0.2">
      <c r="B1849" s="39" t="s">
        <v>42</v>
      </c>
      <c r="D1849" s="42">
        <f>_xll.qlCalendarAdvance(Calendar,$D1848,B1849,"f",FALSE)</f>
        <v>52790</v>
      </c>
      <c r="E1849" s="139">
        <f>_xll.qlInterestRateIndexValueDate(IndexON,D1849)</f>
        <v>52790</v>
      </c>
      <c r="F1849" s="155">
        <f>IFERROR(_xll.qlIndexFixing(IndexON,D1849,TRUE,_xll.ohTrigger(RecalcTrigger,TriggerON)),NA())</f>
        <v>1.3111356131920715E-2</v>
      </c>
      <c r="H1849" s="42">
        <f>_xll.qlCalendarAdvance(Calendar,$H1848,B1849,"f",FALSE)</f>
        <v>52790</v>
      </c>
      <c r="I1849" s="139">
        <f>_xll.qlInterestRateIndexValueDate(Index1M,$H1849)</f>
        <v>52792</v>
      </c>
      <c r="J1849" s="144">
        <f>IFERROR(_xll.qlIndexFixing(Index1M,$H1849,TRUE,_xll.ohTrigger(RecalcTrigger,Trigger1M)),NA())</f>
        <v>1.3122912922447771E-2</v>
      </c>
      <c r="K1849" s="44">
        <f>IFERROR(_xll.qlIndexFixing(Index3M,H1849,TRUE,_xll.ohTrigger(RecalcTrigger,Trigger3M)),NA())</f>
        <v>1.3343773584490437E-2</v>
      </c>
      <c r="L1849" s="44">
        <f>IFERROR(_xll.qlIndexFixing(Index6M,$H1849,TRUE,_xll.ohTrigger(RecalcTrigger,Trigger6M)),NA())</f>
        <v>1.3370692224681664E-2</v>
      </c>
      <c r="M1849" s="145">
        <f>IFERROR(_xll.qlIndexFixing(Index1Y,$H1849,TRUE,_xll.ohTrigger(RecalcTrigger,Trigger1Y)),NA())</f>
        <v>1.3576926175047563E-2</v>
      </c>
      <c r="N1849" s="144">
        <f>IFERROR(_xll.qlIndexFixing(ONIndex1M,I1849,TRUE,_xll.ohTrigger(RecalcTrigger,Trigger1M)),NA())</f>
        <v>1.3118124355182559E-2</v>
      </c>
      <c r="O1849" s="44">
        <f>IFERROR(_xll.qlIndexFixing(ONIndex3M,I1849,TRUE,_xll.ohTrigger(RecalcTrigger,Trigger3M)),NA())</f>
        <v>1.3331340568347727E-2</v>
      </c>
      <c r="P1849" s="44">
        <f>IFERROR(_xll.qlIndexFixing(ONIndex6M,I1849,TRUE,_xll.ohTrigger(RecalcTrigger,Trigger6M)),NA())</f>
        <v>1.3354771942388766E-2</v>
      </c>
      <c r="Q1849" s="145">
        <f>IFERROR(_xll.qlIndexFixing(ONIndex1Y,I1849,TRUE,_xll.ohTrigger(RecalcTrigger,Trigger1Y)),NA())</f>
        <v>1.3529134139789178E-2</v>
      </c>
    </row>
    <row r="1850" spans="2:17" x14ac:dyDescent="0.2">
      <c r="B1850" s="39" t="s">
        <v>42</v>
      </c>
      <c r="D1850" s="42">
        <f>_xll.qlCalendarAdvance(Calendar,$D1849,B1850,"f",FALSE)</f>
        <v>52797</v>
      </c>
      <c r="E1850" s="139">
        <f>_xll.qlInterestRateIndexValueDate(IndexON,D1850)</f>
        <v>52797</v>
      </c>
      <c r="F1850" s="155">
        <f>IFERROR(_xll.qlIndexFixing(IndexON,D1850,TRUE,_xll.ohTrigger(RecalcTrigger,TriggerON)),NA())</f>
        <v>1.3109719204207337E-2</v>
      </c>
      <c r="H1850" s="42">
        <f>_xll.qlCalendarAdvance(Calendar,$H1849,B1850,"f",FALSE)</f>
        <v>52797</v>
      </c>
      <c r="I1850" s="139">
        <f>_xll.qlInterestRateIndexValueDate(Index1M,$H1850)</f>
        <v>52799</v>
      </c>
      <c r="J1850" s="144">
        <f>IFERROR(_xll.qlIndexFixing(Index1M,$H1850,TRUE,_xll.ohTrigger(RecalcTrigger,Trigger1M)),NA())</f>
        <v>1.3121322046314443E-2</v>
      </c>
      <c r="K1850" s="44">
        <f>IFERROR(_xll.qlIndexFixing(Index3M,H1850,TRUE,_xll.ohTrigger(RecalcTrigger,Trigger3M)),NA())</f>
        <v>1.3342097349072142E-2</v>
      </c>
      <c r="L1850" s="44">
        <f>IFERROR(_xll.qlIndexFixing(Index6M,$H1850,TRUE,_xll.ohTrigger(RecalcTrigger,Trigger6M)),NA())</f>
        <v>1.3368313021757098E-2</v>
      </c>
      <c r="M1850" s="145">
        <f>IFERROR(_xll.qlIndexFixing(Index1Y,$H1850,TRUE,_xll.ohTrigger(RecalcTrigger,Trigger1Y)),NA())</f>
        <v>1.3575226924687196E-2</v>
      </c>
      <c r="N1850" s="144">
        <f>IFERROR(_xll.qlIndexFixing(ONIndex1M,I1850,TRUE,_xll.ohTrigger(RecalcTrigger,Trigger1M)),NA())</f>
        <v>1.3116522982707934E-2</v>
      </c>
      <c r="O1850" s="44">
        <f>IFERROR(_xll.qlIndexFixing(ONIndex3M,I1850,TRUE,_xll.ohTrigger(RecalcTrigger,Trigger3M)),NA())</f>
        <v>1.3329618764288398E-2</v>
      </c>
      <c r="P1850" s="44">
        <f>IFERROR(_xll.qlIndexFixing(ONIndex6M,I1850,TRUE,_xll.ohTrigger(RecalcTrigger,Trigger6M)),NA())</f>
        <v>1.335242517504831E-2</v>
      </c>
      <c r="Q1850" s="145">
        <f>IFERROR(_xll.qlIndexFixing(ONIndex1Y,I1850,TRUE,_xll.ohTrigger(RecalcTrigger,Trigger1Y)),NA())</f>
        <v>1.3527244966331509E-2</v>
      </c>
    </row>
    <row r="1851" spans="2:17" x14ac:dyDescent="0.2">
      <c r="B1851" s="39" t="s">
        <v>42</v>
      </c>
      <c r="D1851" s="42">
        <f>_xll.qlCalendarAdvance(Calendar,$D1850,B1851,"f",FALSE)</f>
        <v>52804</v>
      </c>
      <c r="E1851" s="139">
        <f>_xll.qlInterestRateIndexValueDate(IndexON,D1851)</f>
        <v>52804</v>
      </c>
      <c r="F1851" s="155">
        <f>IFERROR(_xll.qlIndexFixing(IndexON,D1851,TRUE,_xll.ohTrigger(RecalcTrigger,TriggerON)),NA())</f>
        <v>1.3108094667302339E-2</v>
      </c>
      <c r="H1851" s="42">
        <f>_xll.qlCalendarAdvance(Calendar,$H1850,B1851,"f",FALSE)</f>
        <v>52804</v>
      </c>
      <c r="I1851" s="139">
        <f>_xll.qlInterestRateIndexValueDate(Index1M,$H1851)</f>
        <v>52806</v>
      </c>
      <c r="J1851" s="144">
        <f>IFERROR(_xll.qlIndexFixing(Index1M,$H1851,TRUE,_xll.ohTrigger(RecalcTrigger,Trigger1M)),NA())</f>
        <v>1.3119738693625482E-2</v>
      </c>
      <c r="K1851" s="44">
        <f>IFERROR(_xll.qlIndexFixing(Index3M,H1851,TRUE,_xll.ohTrigger(RecalcTrigger,Trigger3M)),NA())</f>
        <v>1.3340429873742154E-2</v>
      </c>
      <c r="L1851" s="44">
        <f>IFERROR(_xll.qlIndexFixing(Index6M,$H1851,TRUE,_xll.ohTrigger(RecalcTrigger,Trigger6M)),NA())</f>
        <v>1.3365932594997304E-2</v>
      </c>
      <c r="M1851" s="145">
        <f>IFERROR(_xll.qlIndexFixing(Index1Y,$H1851,TRUE,_xll.ohTrigger(RecalcTrigger,Trigger1Y)),NA())</f>
        <v>1.3573536467571977E-2</v>
      </c>
      <c r="N1851" s="144">
        <f>IFERROR(_xll.qlIndexFixing(ONIndex1M,I1851,TRUE,_xll.ohTrigger(RecalcTrigger,Trigger1M)),NA())</f>
        <v>1.3114929057156388E-2</v>
      </c>
      <c r="O1851" s="44">
        <f>IFERROR(_xll.qlIndexFixing(ONIndex3M,I1851,TRUE,_xll.ohTrigger(RecalcTrigger,Trigger3M)),NA())</f>
        <v>1.3327905444482369E-2</v>
      </c>
      <c r="P1851" s="44">
        <f>IFERROR(_xll.qlIndexFixing(ONIndex6M,I1851,TRUE,_xll.ohTrigger(RecalcTrigger,Trigger6M)),NA())</f>
        <v>1.3350077011784478E-2</v>
      </c>
      <c r="Q1851" s="145">
        <f>IFERROR(_xll.qlIndexFixing(ONIndex1Y,I1851,TRUE,_xll.ohTrigger(RecalcTrigger,Trigger1Y)),NA())</f>
        <v>1.3525363600148665E-2</v>
      </c>
    </row>
    <row r="1852" spans="2:17" x14ac:dyDescent="0.2">
      <c r="B1852" s="39" t="s">
        <v>42</v>
      </c>
      <c r="D1852" s="42">
        <f>_xll.qlCalendarAdvance(Calendar,$D1851,B1852,"f",FALSE)</f>
        <v>52811</v>
      </c>
      <c r="E1852" s="139">
        <f>_xll.qlInterestRateIndexValueDate(IndexON,D1852)</f>
        <v>52811</v>
      </c>
      <c r="F1852" s="155">
        <f>IFERROR(_xll.qlIndexFixing(IndexON,D1852,TRUE,_xll.ohTrigger(RecalcTrigger,TriggerON)),NA())</f>
        <v>1.3106482575482303E-2</v>
      </c>
      <c r="H1852" s="42">
        <f>_xll.qlCalendarAdvance(Calendar,$H1851,B1852,"f",FALSE)</f>
        <v>52811</v>
      </c>
      <c r="I1852" s="139">
        <f>_xll.qlInterestRateIndexValueDate(Index1M,$H1852)</f>
        <v>52813</v>
      </c>
      <c r="J1852" s="144">
        <f>IFERROR(_xll.qlIndexFixing(Index1M,$H1852,TRUE,_xll.ohTrigger(RecalcTrigger,Trigger1M)),NA())</f>
        <v>1.3118162905740305E-2</v>
      </c>
      <c r="K1852" s="44">
        <f>IFERROR(_xll.qlIndexFixing(Index3M,H1852,TRUE,_xll.ohTrigger(RecalcTrigger,Trigger3M)),NA())</f>
        <v>1.333877120007765E-2</v>
      </c>
      <c r="L1852" s="44">
        <f>IFERROR(_xll.qlIndexFixing(Index6M,$H1852,TRUE,_xll.ohTrigger(RecalcTrigger,Trigger6M)),NA())</f>
        <v>1.3363550958540653E-2</v>
      </c>
      <c r="M1852" s="145">
        <f>IFERROR(_xll.qlIndexFixing(Index1Y,$H1852,TRUE,_xll.ohTrigger(RecalcTrigger,Trigger1Y)),NA())</f>
        <v>1.3571854838101124E-2</v>
      </c>
      <c r="N1852" s="144">
        <f>IFERROR(_xll.qlIndexFixing(ONIndex1M,I1852,TRUE,_xll.ohTrigger(RecalcTrigger,Trigger1M)),NA())</f>
        <v>1.311334261969499E-2</v>
      </c>
      <c r="O1852" s="44">
        <f>IFERROR(_xll.qlIndexFixing(ONIndex3M,I1852,TRUE,_xll.ohTrigger(RecalcTrigger,Trigger3M)),NA())</f>
        <v>1.3326200650336517E-2</v>
      </c>
      <c r="P1852" s="44">
        <f>IFERROR(_xll.qlIndexFixing(ONIndex6M,I1852,TRUE,_xll.ohTrigger(RecalcTrigger,Trigger6M)),NA())</f>
        <v>1.3347727466745951E-2</v>
      </c>
      <c r="Q1852" s="145">
        <f>IFERROR(_xll.qlIndexFixing(ONIndex1Y,I1852,TRUE,_xll.ohTrigger(RecalcTrigger,Trigger1Y)),NA())</f>
        <v>1.3523490075373346E-2</v>
      </c>
    </row>
    <row r="1853" spans="2:17" x14ac:dyDescent="0.2">
      <c r="B1853" s="39" t="s">
        <v>42</v>
      </c>
      <c r="D1853" s="42">
        <f>_xll.qlCalendarAdvance(Calendar,$D1852,B1853,"f",FALSE)</f>
        <v>52818</v>
      </c>
      <c r="E1853" s="139">
        <f>_xll.qlInterestRateIndexValueDate(IndexON,D1853)</f>
        <v>52818</v>
      </c>
      <c r="F1853" s="155">
        <f>IFERROR(_xll.qlIndexFixing(IndexON,D1853,TRUE,_xll.ohTrigger(RecalcTrigger,TriggerON)),NA())</f>
        <v>1.3104882983103749E-2</v>
      </c>
      <c r="H1853" s="42">
        <f>_xll.qlCalendarAdvance(Calendar,$H1852,B1853,"f",FALSE)</f>
        <v>52818</v>
      </c>
      <c r="I1853" s="139">
        <f>_xll.qlInterestRateIndexValueDate(Index1M,$H1853)</f>
        <v>52820</v>
      </c>
      <c r="J1853" s="144">
        <f>IFERROR(_xll.qlIndexFixing(Index1M,$H1853,TRUE,_xll.ohTrigger(RecalcTrigger,Trigger1M)),NA())</f>
        <v>1.3116594724018327E-2</v>
      </c>
      <c r="K1853" s="44">
        <f>IFERROR(_xll.qlIndexFixing(Index3M,H1853,TRUE,_xll.ohTrigger(RecalcTrigger,Trigger3M)),NA())</f>
        <v>1.3337121369654936E-2</v>
      </c>
      <c r="L1853" s="44">
        <f>IFERROR(_xll.qlIndexFixing(Index6M,$H1853,TRUE,_xll.ohTrigger(RecalcTrigger,Trigger6M)),NA())</f>
        <v>1.336116812652551E-2</v>
      </c>
      <c r="M1853" s="145">
        <f>IFERROR(_xll.qlIndexFixing(Index1Y,$H1853,TRUE,_xll.ohTrigger(RecalcTrigger,Trigger1Y)),NA())</f>
        <v>1.3570182070673427E-2</v>
      </c>
      <c r="N1853" s="144">
        <f>IFERROR(_xll.qlIndexFixing(ONIndex1M,I1853,TRUE,_xll.ohTrigger(RecalcTrigger,Trigger1M)),NA())</f>
        <v>1.3111763711730617E-2</v>
      </c>
      <c r="O1853" s="44">
        <f>IFERROR(_xll.qlIndexFixing(ONIndex3M,I1853,TRUE,_xll.ohTrigger(RecalcTrigger,Trigger3M)),NA())</f>
        <v>1.3324504423257721E-2</v>
      </c>
      <c r="P1853" s="44">
        <f>IFERROR(_xll.qlIndexFixing(ONIndex6M,I1853,TRUE,_xll.ohTrigger(RecalcTrigger,Trigger6M)),NA())</f>
        <v>1.3345376554001476E-2</v>
      </c>
      <c r="Q1853" s="145">
        <f>IFERROR(_xll.qlIndexFixing(ONIndex1Y,I1853,TRUE,_xll.ohTrigger(RecalcTrigger,Trigger1Y)),NA())</f>
        <v>1.3521624425818501E-2</v>
      </c>
    </row>
    <row r="1854" spans="2:17" x14ac:dyDescent="0.2">
      <c r="B1854" s="39" t="s">
        <v>42</v>
      </c>
      <c r="D1854" s="42">
        <f>_xll.qlCalendarAdvance(Calendar,$D1853,B1854,"f",FALSE)</f>
        <v>52825</v>
      </c>
      <c r="E1854" s="139">
        <f>_xll.qlInterestRateIndexValueDate(IndexON,D1854)</f>
        <v>52825</v>
      </c>
      <c r="F1854" s="155">
        <f>IFERROR(_xll.qlIndexFixing(IndexON,D1854,TRUE,_xll.ohTrigger(RecalcTrigger,TriggerON)),NA())</f>
        <v>1.3103295944523197E-2</v>
      </c>
      <c r="H1854" s="42">
        <f>_xll.qlCalendarAdvance(Calendar,$H1853,B1854,"f",FALSE)</f>
        <v>52825</v>
      </c>
      <c r="I1854" s="139">
        <f>_xll.qlInterestRateIndexValueDate(Index1M,$H1854)</f>
        <v>52827</v>
      </c>
      <c r="J1854" s="144">
        <f>IFERROR(_xll.qlIndexFixing(Index1M,$H1854,TRUE,_xll.ohTrigger(RecalcTrigger,Trigger1M)),NA())</f>
        <v>1.3115034189821462E-2</v>
      </c>
      <c r="K1854" s="44">
        <f>IFERROR(_xll.qlIndexFixing(Index3M,H1854,TRUE,_xll.ohTrigger(RecalcTrigger,Trigger3M)),NA())</f>
        <v>1.3335480424052059E-2</v>
      </c>
      <c r="L1854" s="44">
        <f>IFERROR(_xll.qlIndexFixing(Index6M,$H1854,TRUE,_xll.ohTrigger(RecalcTrigger,Trigger6M)),NA())</f>
        <v>1.3358784113091103E-2</v>
      </c>
      <c r="M1854" s="145">
        <f>IFERROR(_xll.qlIndexFixing(Index1Y,$H1854,TRUE,_xll.ohTrigger(RecalcTrigger,Trigger1Y)),NA())</f>
        <v>1.3568518199687888E-2</v>
      </c>
      <c r="N1854" s="144">
        <f>IFERROR(_xll.qlIndexFixing(ONIndex1M,I1854,TRUE,_xll.ohTrigger(RecalcTrigger,Trigger1M)),NA())</f>
        <v>1.3110192374670149E-2</v>
      </c>
      <c r="O1854" s="44">
        <f>IFERROR(_xll.qlIndexFixing(ONIndex3M,I1854,TRUE,_xll.ohTrigger(RecalcTrigger,Trigger3M)),NA())</f>
        <v>1.3322816804812732E-2</v>
      </c>
      <c r="P1854" s="44">
        <f>IFERROR(_xll.qlIndexFixing(ONIndex6M,I1854,TRUE,_xll.ohTrigger(RecalcTrigger,Trigger6M)),NA())</f>
        <v>1.3343024287459926E-2</v>
      </c>
      <c r="Q1854" s="145">
        <f>IFERROR(_xll.qlIndexFixing(ONIndex1Y,I1854,TRUE,_xll.ohTrigger(RecalcTrigger,Trigger1Y)),NA())</f>
        <v>1.351976668561683E-2</v>
      </c>
    </row>
    <row r="1855" spans="2:17" x14ac:dyDescent="0.2">
      <c r="B1855" s="39" t="s">
        <v>42</v>
      </c>
      <c r="D1855" s="42">
        <f>_xll.qlCalendarAdvance(Calendar,$D1854,B1855,"f",FALSE)</f>
        <v>52832</v>
      </c>
      <c r="E1855" s="139">
        <f>_xll.qlInterestRateIndexValueDate(IndexON,D1855)</f>
        <v>52832</v>
      </c>
      <c r="F1855" s="155">
        <f>IFERROR(_xll.qlIndexFixing(IndexON,D1855,TRUE,_xll.ohTrigger(RecalcTrigger,TriggerON)),NA())</f>
        <v>1.3101721514097164E-2</v>
      </c>
      <c r="H1855" s="42">
        <f>_xll.qlCalendarAdvance(Calendar,$H1854,B1855,"f",FALSE)</f>
        <v>52832</v>
      </c>
      <c r="I1855" s="139">
        <f>_xll.qlInterestRateIndexValueDate(Index1M,$H1855)</f>
        <v>52834</v>
      </c>
      <c r="J1855" s="144">
        <f>IFERROR(_xll.qlIndexFixing(Index1M,$H1855,TRUE,_xll.ohTrigger(RecalcTrigger,Trigger1M)),NA())</f>
        <v>1.311348134450413E-2</v>
      </c>
      <c r="K1855" s="44">
        <f>IFERROR(_xll.qlIndexFixing(Index3M,H1855,TRUE,_xll.ohTrigger(RecalcTrigger,Trigger3M)),NA())</f>
        <v>1.3333848404843588E-2</v>
      </c>
      <c r="L1855" s="44">
        <f>IFERROR(_xll.qlIndexFixing(Index6M,$H1855,TRUE,_xll.ohTrigger(RecalcTrigger,Trigger6M)),NA())</f>
        <v>1.3356398932374511E-2</v>
      </c>
      <c r="M1855" s="145">
        <f>IFERROR(_xll.qlIndexFixing(Index1Y,$H1855,TRUE,_xll.ohTrigger(RecalcTrigger,Trigger1Y)),NA())</f>
        <v>1.3566863259543293E-2</v>
      </c>
      <c r="N1855" s="144">
        <f>IFERROR(_xll.qlIndexFixing(ONIndex1M,I1855,TRUE,_xll.ohTrigger(RecalcTrigger,Trigger1M)),NA())</f>
        <v>1.3108628649680654E-2</v>
      </c>
      <c r="O1855" s="44">
        <f>IFERROR(_xll.qlIndexFixing(ONIndex3M,I1855,TRUE,_xll.ohTrigger(RecalcTrigger,Trigger3M)),NA())</f>
        <v>1.3321137836408425E-2</v>
      </c>
      <c r="P1855" s="44">
        <f>IFERROR(_xll.qlIndexFixing(ONIndex6M,I1855,TRUE,_xll.ohTrigger(RecalcTrigger,Trigger6M)),NA())</f>
        <v>1.3340670681269984E-2</v>
      </c>
      <c r="Q1855" s="145">
        <f>IFERROR(_xll.qlIndexFixing(ONIndex1Y,I1855,TRUE,_xll.ohTrigger(RecalcTrigger,Trigger1Y)),NA())</f>
        <v>1.3517916888661219E-2</v>
      </c>
    </row>
    <row r="1856" spans="2:17" x14ac:dyDescent="0.2">
      <c r="B1856" s="39" t="s">
        <v>42</v>
      </c>
      <c r="D1856" s="42">
        <f>_xll.qlCalendarAdvance(Calendar,$D1855,B1856,"f",FALSE)</f>
        <v>52839</v>
      </c>
      <c r="E1856" s="139">
        <f>_xll.qlInterestRateIndexValueDate(IndexON,D1856)</f>
        <v>52839</v>
      </c>
      <c r="F1856" s="155">
        <f>IFERROR(_xll.qlIndexFixing(IndexON,D1856,TRUE,_xll.ohTrigger(RecalcTrigger,TriggerON)),NA())</f>
        <v>1.31001597460223E-2</v>
      </c>
      <c r="H1856" s="42">
        <f>_xll.qlCalendarAdvance(Calendar,$H1855,B1856,"f",FALSE)</f>
        <v>52839</v>
      </c>
      <c r="I1856" s="139">
        <f>_xll.qlInterestRateIndexValueDate(Index1M,$H1856)</f>
        <v>52841</v>
      </c>
      <c r="J1856" s="144">
        <f>IFERROR(_xll.qlIndexFixing(Index1M,$H1856,TRUE,_xll.ohTrigger(RecalcTrigger,Trigger1M)),NA())</f>
        <v>1.3111936229428245E-2</v>
      </c>
      <c r="K1856" s="44">
        <f>IFERROR(_xll.qlIndexFixing(Index3M,H1856,TRUE,_xll.ohTrigger(RecalcTrigger,Trigger3M)),NA())</f>
        <v>1.333209299228451E-2</v>
      </c>
      <c r="L1856" s="44">
        <f>IFERROR(_xll.qlIndexFixing(Index6M,$H1856,TRUE,_xll.ohTrigger(RecalcTrigger,Trigger6M)),NA())</f>
        <v>1.3353631138094861E-2</v>
      </c>
      <c r="M1856" s="145">
        <f>IFERROR(_xll.qlIndexFixing(Index1Y,$H1856,TRUE,_xll.ohTrigger(RecalcTrigger,Trigger1Y)),NA())</f>
        <v>1.3565217284639082E-2</v>
      </c>
      <c r="N1856" s="144">
        <f>IFERROR(_xll.qlIndexFixing(ONIndex1M,I1856,TRUE,_xll.ohTrigger(RecalcTrigger,Trigger1M)),NA())</f>
        <v>1.3107072578089074E-2</v>
      </c>
      <c r="O1856" s="44">
        <f>IFERROR(_xll.qlIndexFixing(ONIndex3M,I1856,TRUE,_xll.ohTrigger(RecalcTrigger,Trigger3M)),NA())</f>
        <v>1.3319467559451681E-2</v>
      </c>
      <c r="P1856" s="44">
        <f>IFERROR(_xll.qlIndexFixing(ONIndex6M,I1856,TRUE,_xll.ohTrigger(RecalcTrigger,Trigger6M)),NA())</f>
        <v>1.333831574942046E-2</v>
      </c>
      <c r="Q1856" s="145">
        <f>IFERROR(_xll.qlIndexFixing(ONIndex1Y,I1856,TRUE,_xll.ohTrigger(RecalcTrigger,Trigger1Y)),NA())</f>
        <v>1.351607506900443E-2</v>
      </c>
    </row>
    <row r="1857" spans="2:17" x14ac:dyDescent="0.2">
      <c r="B1857" s="39" t="s">
        <v>42</v>
      </c>
      <c r="D1857" s="42">
        <f>_xll.qlCalendarAdvance(Calendar,$D1856,B1857,"f",FALSE)</f>
        <v>52846</v>
      </c>
      <c r="E1857" s="139">
        <f>_xll.qlInterestRateIndexValueDate(IndexON,D1857)</f>
        <v>52846</v>
      </c>
      <c r="F1857" s="155">
        <f>IFERROR(_xll.qlIndexFixing(IndexON,D1857,TRUE,_xll.ohTrigger(RecalcTrigger,TriggerON)),NA())</f>
        <v>1.3098610695054802E-2</v>
      </c>
      <c r="H1857" s="42">
        <f>_xll.qlCalendarAdvance(Calendar,$H1856,B1857,"f",FALSE)</f>
        <v>52846</v>
      </c>
      <c r="I1857" s="139">
        <f>_xll.qlInterestRateIndexValueDate(Index1M,$H1857)</f>
        <v>52848</v>
      </c>
      <c r="J1857" s="144">
        <f>IFERROR(_xll.qlIndexFixing(Index1M,$H1857,TRUE,_xll.ohTrigger(RecalcTrigger,Trigger1M)),NA())</f>
        <v>1.3110398885953223E-2</v>
      </c>
      <c r="K1857" s="44">
        <f>IFERROR(_xll.qlIndexFixing(Index3M,H1857,TRUE,_xll.ohTrigger(RecalcTrigger,Trigger3M)),NA())</f>
        <v>1.3330478358899275E-2</v>
      </c>
      <c r="L1857" s="44">
        <f>IFERROR(_xll.qlIndexFixing(Index6M,$H1857,TRUE,_xll.ohTrigger(RecalcTrigger,Trigger6M)),NA())</f>
        <v>1.3351244489504723E-2</v>
      </c>
      <c r="M1857" s="145">
        <f>IFERROR(_xll.qlIndexFixing(Index1Y,$H1857,TRUE,_xll.ohTrigger(RecalcTrigger,Trigger1Y)),NA())</f>
        <v>1.3563580309373607E-2</v>
      </c>
      <c r="N1857" s="144">
        <f>IFERROR(_xll.qlIndexFixing(ONIndex1M,I1857,TRUE,_xll.ohTrigger(RecalcTrigger,Trigger1M)),NA())</f>
        <v>1.3105524201302288E-2</v>
      </c>
      <c r="O1857" s="44">
        <f>IFERROR(_xll.qlIndexFixing(ONIndex3M,I1857,TRUE,_xll.ohTrigger(RecalcTrigger,Trigger3M)),NA())</f>
        <v>1.331780601526944E-2</v>
      </c>
      <c r="P1857" s="44">
        <f>IFERROR(_xll.qlIndexFixing(ONIndex6M,I1857,TRUE,_xll.ohTrigger(RecalcTrigger,Trigger6M)),NA())</f>
        <v>1.3335959505980099E-2</v>
      </c>
      <c r="Q1857" s="145">
        <f>IFERROR(_xll.qlIndexFixing(ONIndex1Y,I1857,TRUE,_xll.ohTrigger(RecalcTrigger,Trigger1Y)),NA())</f>
        <v>1.351424126053935E-2</v>
      </c>
    </row>
    <row r="1858" spans="2:17" x14ac:dyDescent="0.2">
      <c r="B1858" s="39" t="s">
        <v>42</v>
      </c>
      <c r="D1858" s="42">
        <f>_xll.qlCalendarAdvance(Calendar,$D1857,B1858,"f",FALSE)</f>
        <v>52853</v>
      </c>
      <c r="E1858" s="139">
        <f>_xll.qlInterestRateIndexValueDate(IndexON,D1858)</f>
        <v>52853</v>
      </c>
      <c r="F1858" s="155">
        <f>IFERROR(_xll.qlIndexFixing(IndexON,D1858,TRUE,_xll.ohTrigger(RecalcTrigger,TriggerON)),NA())</f>
        <v>1.3097074415151511E-2</v>
      </c>
      <c r="H1858" s="42">
        <f>_xll.qlCalendarAdvance(Calendar,$H1857,B1858,"f",FALSE)</f>
        <v>52853</v>
      </c>
      <c r="I1858" s="139">
        <f>_xll.qlInterestRateIndexValueDate(Index1M,$H1858)</f>
        <v>52855</v>
      </c>
      <c r="J1858" s="144">
        <f>IFERROR(_xll.qlIndexFixing(Index1M,$H1858,TRUE,_xll.ohTrigger(RecalcTrigger,Trigger1M)),NA())</f>
        <v>1.3108869355435981E-2</v>
      </c>
      <c r="K1858" s="44">
        <f>IFERROR(_xll.qlIndexFixing(Index3M,H1858,TRUE,_xll.ohTrigger(RecalcTrigger,Trigger3M)),NA())</f>
        <v>1.3328872773328844E-2</v>
      </c>
      <c r="L1858" s="44">
        <f>IFERROR(_xll.qlIndexFixing(Index6M,$H1858,TRUE,_xll.ohTrigger(RecalcTrigger,Trigger6M)),NA())</f>
        <v>1.3348856711128374E-2</v>
      </c>
      <c r="M1858" s="145">
        <f>IFERROR(_xll.qlIndexFixing(Index1Y,$H1858,TRUE,_xll.ohTrigger(RecalcTrigger,Trigger1Y)),NA())</f>
        <v>1.3561952368146524E-2</v>
      </c>
      <c r="N1858" s="144">
        <f>IFERROR(_xll.qlIndexFixing(ONIndex1M,I1858,TRUE,_xll.ohTrigger(RecalcTrigger,Trigger1M)),NA())</f>
        <v>1.3103983560647237E-2</v>
      </c>
      <c r="O1858" s="44">
        <f>IFERROR(_xll.qlIndexFixing(ONIndex3M,I1858,TRUE,_xll.ohTrigger(RecalcTrigger,Trigger3M)),NA())</f>
        <v>1.3316153245508389E-2</v>
      </c>
      <c r="P1858" s="44">
        <f>IFERROR(_xll.qlIndexFixing(ONIndex6M,I1858,TRUE,_xll.ohTrigger(RecalcTrigger,Trigger6M)),NA())</f>
        <v>1.333360196501765E-2</v>
      </c>
      <c r="Q1858" s="145">
        <f>IFERROR(_xll.qlIndexFixing(ONIndex1Y,I1858,TRUE,_xll.ohTrigger(RecalcTrigger,Trigger1Y)),NA())</f>
        <v>1.3512415497318742E-2</v>
      </c>
    </row>
    <row r="1859" spans="2:17" x14ac:dyDescent="0.2">
      <c r="B1859" s="39" t="s">
        <v>42</v>
      </c>
      <c r="D1859" s="42">
        <f>_xll.qlCalendarAdvance(Calendar,$D1858,B1859,"f",FALSE)</f>
        <v>52860</v>
      </c>
      <c r="E1859" s="139">
        <f>_xll.qlInterestRateIndexValueDate(IndexON,D1859)</f>
        <v>52860</v>
      </c>
      <c r="F1859" s="155">
        <f>IFERROR(_xll.qlIndexFixing(IndexON,D1859,TRUE,_xll.ohTrigger(RecalcTrigger,TriggerON)),NA())</f>
        <v>1.3095550960828817E-2</v>
      </c>
      <c r="H1859" s="42">
        <f>_xll.qlCalendarAdvance(Calendar,$H1858,B1859,"f",FALSE)</f>
        <v>52860</v>
      </c>
      <c r="I1859" s="139">
        <f>_xll.qlInterestRateIndexValueDate(Index1M,$H1859)</f>
        <v>52862</v>
      </c>
      <c r="J1859" s="144">
        <f>IFERROR(_xll.qlIndexFixing(Index1M,$H1859,TRUE,_xll.ohTrigger(RecalcTrigger,Trigger1M)),NA())</f>
        <v>1.3107347679238435E-2</v>
      </c>
      <c r="K1859" s="44">
        <f>IFERROR(_xll.qlIndexFixing(Index3M,H1859,TRUE,_xll.ohTrigger(RecalcTrigger,Trigger3M)),NA())</f>
        <v>1.3327276277145238E-2</v>
      </c>
      <c r="L1859" s="44">
        <f>IFERROR(_xll.qlIndexFixing(Index6M,$H1859,TRUE,_xll.ohTrigger(RecalcTrigger,Trigger6M)),NA())</f>
        <v>1.3346467817100808E-2</v>
      </c>
      <c r="M1859" s="145">
        <f>IFERROR(_xll.qlIndexFixing(Index1Y,$H1859,TRUE,_xll.ohTrigger(RecalcTrigger,Trigger1Y)),NA())</f>
        <v>1.3560333495356401E-2</v>
      </c>
      <c r="N1859" s="144">
        <f>IFERROR(_xll.qlIndexFixing(ONIndex1M,I1859,TRUE,_xll.ohTrigger(RecalcTrigger,Trigger1M)),NA())</f>
        <v>1.310245069729099E-2</v>
      </c>
      <c r="O1859" s="44">
        <f>IFERROR(_xll.qlIndexFixing(ONIndex3M,I1859,TRUE,_xll.ohTrigger(RecalcTrigger,Trigger3M)),NA())</f>
        <v>1.3314509291575405E-2</v>
      </c>
      <c r="P1859" s="44">
        <f>IFERROR(_xll.qlIndexFixing(ONIndex6M,I1859,TRUE,_xll.ohTrigger(RecalcTrigger,Trigger6M)),NA())</f>
        <v>1.3331243140362048E-2</v>
      </c>
      <c r="Q1859" s="145">
        <f>IFERROR(_xll.qlIndexFixing(ONIndex1Y,I1859,TRUE,_xll.ohTrigger(RecalcTrigger,Trigger1Y)),NA())</f>
        <v>1.3510597813235492E-2</v>
      </c>
    </row>
    <row r="1860" spans="2:17" x14ac:dyDescent="0.2">
      <c r="B1860" s="39" t="s">
        <v>42</v>
      </c>
      <c r="D1860" s="42">
        <f>_xll.qlCalendarAdvance(Calendar,$D1859,B1860,"f",FALSE)</f>
        <v>52867</v>
      </c>
      <c r="E1860" s="139">
        <f>_xll.qlInterestRateIndexValueDate(IndexON,D1860)</f>
        <v>52867</v>
      </c>
      <c r="F1860" s="155">
        <f>IFERROR(_xll.qlIndexFixing(IndexON,D1860,TRUE,_xll.ohTrigger(RecalcTrigger,TriggerON)),NA())</f>
        <v>1.3094040386283368E-2</v>
      </c>
      <c r="H1860" s="42">
        <f>_xll.qlCalendarAdvance(Calendar,$H1859,B1860,"f",FALSE)</f>
        <v>52867</v>
      </c>
      <c r="I1860" s="139">
        <f>_xll.qlInterestRateIndexValueDate(Index1M,$H1860)</f>
        <v>52869</v>
      </c>
      <c r="J1860" s="144">
        <f>IFERROR(_xll.qlIndexFixing(Index1M,$H1860,TRUE,_xll.ohTrigger(RecalcTrigger,Trigger1M)),NA())</f>
        <v>1.3105833898719998E-2</v>
      </c>
      <c r="K1860" s="44">
        <f>IFERROR(_xll.qlIndexFixing(Index3M,H1860,TRUE,_xll.ohTrigger(RecalcTrigger,Trigger3M)),NA())</f>
        <v>1.3325688911926628E-2</v>
      </c>
      <c r="L1860" s="44">
        <f>IFERROR(_xll.qlIndexFixing(Index6M,$H1860,TRUE,_xll.ohTrigger(RecalcTrigger,Trigger6M)),NA())</f>
        <v>1.3344077821557899E-2</v>
      </c>
      <c r="M1860" s="145">
        <f>IFERROR(_xll.qlIndexFixing(Index1Y,$H1860,TRUE,_xll.ohTrigger(RecalcTrigger,Trigger1Y)),NA())</f>
        <v>1.3558723725402243E-2</v>
      </c>
      <c r="N1860" s="144">
        <f>IFERROR(_xll.qlIndexFixing(ONIndex1M,I1860,TRUE,_xll.ohTrigger(RecalcTrigger,Trigger1M)),NA())</f>
        <v>1.3100925652640427E-2</v>
      </c>
      <c r="O1860" s="44">
        <f>IFERROR(_xll.qlIndexFixing(ONIndex3M,I1860,TRUE,_xll.ohTrigger(RecalcTrigger,Trigger3M)),NA())</f>
        <v>1.3312874194877367E-2</v>
      </c>
      <c r="P1860" s="44">
        <f>IFERROR(_xll.qlIndexFixing(ONIndex6M,I1860,TRUE,_xll.ohTrigger(RecalcTrigger,Trigger6M)),NA())</f>
        <v>1.3328883046321849E-2</v>
      </c>
      <c r="Q1860" s="145">
        <f>IFERROR(_xll.qlIndexFixing(ONIndex1Y,I1860,TRUE,_xll.ohTrigger(RecalcTrigger,Trigger1Y)),NA())</f>
        <v>1.3508788242342362E-2</v>
      </c>
    </row>
    <row r="1861" spans="2:17" x14ac:dyDescent="0.2">
      <c r="B1861" s="39" t="s">
        <v>42</v>
      </c>
      <c r="D1861" s="42">
        <f>_xll.qlCalendarAdvance(Calendar,$D1860,B1861,"f",FALSE)</f>
        <v>52874</v>
      </c>
      <c r="E1861" s="139">
        <f>_xll.qlInterestRateIndexValueDate(IndexON,D1861)</f>
        <v>52874</v>
      </c>
      <c r="F1861" s="155">
        <f>IFERROR(_xll.qlIndexFixing(IndexON,D1861,TRUE,_xll.ohTrigger(RecalcTrigger,TriggerON)),NA())</f>
        <v>1.3092542746031555E-2</v>
      </c>
      <c r="H1861" s="42">
        <f>_xll.qlCalendarAdvance(Calendar,$H1860,B1861,"f",FALSE)</f>
        <v>52874</v>
      </c>
      <c r="I1861" s="139">
        <f>_xll.qlInterestRateIndexValueDate(Index1M,$H1861)</f>
        <v>52876</v>
      </c>
      <c r="J1861" s="144">
        <f>IFERROR(_xll.qlIndexFixing(Index1M,$H1861,TRUE,_xll.ohTrigger(RecalcTrigger,Trigger1M)),NA())</f>
        <v>1.3104328055240089E-2</v>
      </c>
      <c r="K1861" s="44">
        <f>IFERROR(_xll.qlIndexFixing(Index3M,H1861,TRUE,_xll.ohTrigger(RecalcTrigger,Trigger3M)),NA())</f>
        <v>1.3324246072178931E-2</v>
      </c>
      <c r="L1861" s="44">
        <f>IFERROR(_xll.qlIndexFixing(Index6M,$H1861,TRUE,_xll.ohTrigger(RecalcTrigger,Trigger6M)),NA())</f>
        <v>1.3341762242751187E-2</v>
      </c>
      <c r="M1861" s="145">
        <f>IFERROR(_xll.qlIndexFixing(Index1Y,$H1861,TRUE,_xll.ohTrigger(RecalcTrigger,Trigger1Y)),NA())</f>
        <v>1.355712309268371E-2</v>
      </c>
      <c r="N1861" s="144">
        <f>IFERROR(_xll.qlIndexFixing(ONIndex1M,I1861,TRUE,_xll.ohTrigger(RecalcTrigger,Trigger1M)),NA())</f>
        <v>1.3099408468102425E-2</v>
      </c>
      <c r="O1861" s="44">
        <f>IFERROR(_xll.qlIndexFixing(ONIndex3M,I1861,TRUE,_xll.ohTrigger(RecalcTrigger,Trigger3M)),NA())</f>
        <v>1.3311247996821152E-2</v>
      </c>
      <c r="P1861" s="44">
        <f>IFERROR(_xll.qlIndexFixing(ONIndex6M,I1861,TRUE,_xll.ohTrigger(RecalcTrigger,Trigger6M)),NA())</f>
        <v>1.3326521696965798E-2</v>
      </c>
      <c r="Q1861" s="145">
        <f>IFERROR(_xll.qlIndexFixing(ONIndex1Y,I1861,TRUE,_xll.ohTrigger(RecalcTrigger,Trigger1Y)),NA())</f>
        <v>1.3506986818692113E-2</v>
      </c>
    </row>
    <row r="1862" spans="2:17" x14ac:dyDescent="0.2">
      <c r="B1862" s="39" t="s">
        <v>42</v>
      </c>
      <c r="D1862" s="42">
        <f>_xll.qlCalendarAdvance(Calendar,$D1861,B1862,"f",FALSE)</f>
        <v>52881</v>
      </c>
      <c r="E1862" s="139">
        <f>_xll.qlInterestRateIndexValueDate(IndexON,D1862)</f>
        <v>52881</v>
      </c>
      <c r="F1862" s="155">
        <f>IFERROR(_xll.qlIndexFixing(IndexON,D1862,TRUE,_xll.ohTrigger(RecalcTrigger,TriggerON)),NA())</f>
        <v>1.3091058094509833E-2</v>
      </c>
      <c r="H1862" s="42">
        <f>_xll.qlCalendarAdvance(Calendar,$H1861,B1862,"f",FALSE)</f>
        <v>52881</v>
      </c>
      <c r="I1862" s="139">
        <f>_xll.qlInterestRateIndexValueDate(Index1M,$H1862)</f>
        <v>52883</v>
      </c>
      <c r="J1862" s="144">
        <f>IFERROR(_xll.qlIndexFixing(Index1M,$H1862,TRUE,_xll.ohTrigger(RecalcTrigger,Trigger1M)),NA())</f>
        <v>1.3102830190153125E-2</v>
      </c>
      <c r="K1862" s="44">
        <f>IFERROR(_xll.qlIndexFixing(Index3M,H1862,TRUE,_xll.ohTrigger(RecalcTrigger,Trigger3M)),NA())</f>
        <v>1.3322677701878343E-2</v>
      </c>
      <c r="L1862" s="44">
        <f>IFERROR(_xll.qlIndexFixing(Index6M,$H1862,TRUE,_xll.ohTrigger(RecalcTrigger,Trigger6M)),NA())</f>
        <v>1.3339369926471167E-2</v>
      </c>
      <c r="M1862" s="145">
        <f>IFERROR(_xll.qlIndexFixing(Index1Y,$H1862,TRUE,_xll.ohTrigger(RecalcTrigger,Trigger1Y)),NA())</f>
        <v>1.3555531631599151E-2</v>
      </c>
      <c r="N1862" s="144">
        <f>IFERROR(_xll.qlIndexFixing(ONIndex1M,I1862,TRUE,_xll.ohTrigger(RecalcTrigger,Trigger1M)),NA())</f>
        <v>1.3097899184764117E-2</v>
      </c>
      <c r="O1862" s="44">
        <f>IFERROR(_xll.qlIndexFixing(ONIndex3M,I1862,TRUE,_xll.ohTrigger(RecalcTrigger,Trigger3M)),NA())</f>
        <v>1.330963073897351E-2</v>
      </c>
      <c r="P1862" s="44">
        <f>IFERROR(_xll.qlIndexFixing(ONIndex6M,I1862,TRUE,_xll.ohTrigger(RecalcTrigger,Trigger6M)),NA())</f>
        <v>1.3324159106042899E-2</v>
      </c>
      <c r="Q1862" s="145">
        <f>IFERROR(_xll.qlIndexFixing(ONIndex1Y,I1862,TRUE,_xll.ohTrigger(RecalcTrigger,Trigger1Y)),NA())</f>
        <v>1.3505193575937824E-2</v>
      </c>
    </row>
    <row r="1863" spans="2:17" x14ac:dyDescent="0.2">
      <c r="B1863" s="39" t="s">
        <v>42</v>
      </c>
      <c r="D1863" s="42">
        <f>_xll.qlCalendarAdvance(Calendar,$D1862,B1863,"f",FALSE)</f>
        <v>52888</v>
      </c>
      <c r="E1863" s="139">
        <f>_xll.qlInterestRateIndexValueDate(IndexON,D1863)</f>
        <v>52888</v>
      </c>
      <c r="F1863" s="155">
        <f>IFERROR(_xll.qlIndexFixing(IndexON,D1863,TRUE,_xll.ohTrigger(RecalcTrigger,TriggerON)),NA())</f>
        <v>1.3089586485754978E-2</v>
      </c>
      <c r="H1863" s="42">
        <f>_xll.qlCalendarAdvance(Calendar,$H1862,B1863,"f",FALSE)</f>
        <v>52888</v>
      </c>
      <c r="I1863" s="139">
        <f>_xll.qlInterestRateIndexValueDate(Index1M,$H1863)</f>
        <v>52890</v>
      </c>
      <c r="J1863" s="144">
        <f>IFERROR(_xll.qlIndexFixing(Index1M,$H1863,TRUE,_xll.ohTrigger(RecalcTrigger,Trigger1M)),NA())</f>
        <v>1.310134034482352E-2</v>
      </c>
      <c r="K1863" s="44">
        <f>IFERROR(_xll.qlIndexFixing(Index3M,H1863,TRUE,_xll.ohTrigger(RecalcTrigger,Trigger3M)),NA())</f>
        <v>1.3321118590584361E-2</v>
      </c>
      <c r="L1863" s="44">
        <f>IFERROR(_xll.qlIndexFixing(Index6M,$H1863,TRUE,_xll.ohTrigger(RecalcTrigger,Trigger6M)),NA())</f>
        <v>1.3336976552067448E-2</v>
      </c>
      <c r="M1863" s="145">
        <f>IFERROR(_xll.qlIndexFixing(Index1Y,$H1863,TRUE,_xll.ohTrigger(RecalcTrigger,Trigger1Y)),NA())</f>
        <v>1.3553949376548226E-2</v>
      </c>
      <c r="N1863" s="144">
        <f>IFERROR(_xll.qlIndexFixing(ONIndex1M,I1863,TRUE,_xll.ohTrigger(RecalcTrigger,Trigger1M)),NA())</f>
        <v>1.3096397844192254E-2</v>
      </c>
      <c r="O1863" s="44">
        <f>IFERROR(_xll.qlIndexFixing(ONIndex3M,I1863,TRUE,_xll.ohTrigger(RecalcTrigger,Trigger3M)),NA())</f>
        <v>1.3308022462661384E-2</v>
      </c>
      <c r="P1863" s="44">
        <f>IFERROR(_xll.qlIndexFixing(ONIndex6M,I1863,TRUE,_xll.ohTrigger(RecalcTrigger,Trigger6M)),NA())</f>
        <v>1.3321795287701832E-2</v>
      </c>
      <c r="Q1863" s="145">
        <f>IFERROR(_xll.qlIndexFixing(ONIndex1Y,I1863,TRUE,_xll.ohTrigger(RecalcTrigger,Trigger1Y)),NA())</f>
        <v>1.3503408548452001E-2</v>
      </c>
    </row>
    <row r="1864" spans="2:17" x14ac:dyDescent="0.2">
      <c r="B1864" s="39" t="s">
        <v>42</v>
      </c>
      <c r="D1864" s="42">
        <f>_xll.qlCalendarAdvance(Calendar,$D1863,B1864,"f",FALSE)</f>
        <v>52895</v>
      </c>
      <c r="E1864" s="139">
        <f>_xll.qlInterestRateIndexValueDate(IndexON,D1864)</f>
        <v>52895</v>
      </c>
      <c r="F1864" s="155">
        <f>IFERROR(_xll.qlIndexFixing(IndexON,D1864,TRUE,_xll.ohTrigger(RecalcTrigger,TriggerON)),NA())</f>
        <v>1.3088127974283381E-2</v>
      </c>
      <c r="H1864" s="42">
        <f>_xll.qlCalendarAdvance(Calendar,$H1863,B1864,"f",FALSE)</f>
        <v>52895</v>
      </c>
      <c r="I1864" s="139">
        <f>_xll.qlInterestRateIndexValueDate(Index1M,$H1864)</f>
        <v>52897</v>
      </c>
      <c r="J1864" s="144">
        <f>IFERROR(_xll.qlIndexFixing(Index1M,$H1864,TRUE,_xll.ohTrigger(RecalcTrigger,Trigger1M)),NA())</f>
        <v>1.3099858560608191E-2</v>
      </c>
      <c r="K1864" s="44">
        <f>IFERROR(_xll.qlIndexFixing(Index3M,H1864,TRUE,_xll.ohTrigger(RecalcTrigger,Trigger3M)),NA())</f>
        <v>1.3319568779875899E-2</v>
      </c>
      <c r="L1864" s="44">
        <f>IFERROR(_xll.qlIndexFixing(Index6M,$H1864,TRUE,_xll.ohTrigger(RecalcTrigger,Trigger6M)),NA())</f>
        <v>1.3334582133674657E-2</v>
      </c>
      <c r="M1864" s="145">
        <f>IFERROR(_xll.qlIndexFixing(Index1Y,$H1864,TRUE,_xll.ohTrigger(RecalcTrigger,Trigger1Y)),NA())</f>
        <v>1.3552376361929937E-2</v>
      </c>
      <c r="N1864" s="144">
        <f>IFERROR(_xll.qlIndexFixing(ONIndex1M,I1864,TRUE,_xll.ohTrigger(RecalcTrigger,Trigger1M)),NA())</f>
        <v>1.3094904487473968E-2</v>
      </c>
      <c r="O1864" s="44">
        <f>IFERROR(_xll.qlIndexFixing(ONIndex3M,I1864,TRUE,_xll.ohTrigger(RecalcTrigger,Trigger3M)),NA())</f>
        <v>1.3306423209451523E-2</v>
      </c>
      <c r="P1864" s="44">
        <f>IFERROR(_xll.qlIndexFixing(ONIndex6M,I1864,TRUE,_xll.ohTrigger(RecalcTrigger,Trigger6M)),NA())</f>
        <v>1.3319430256011344E-2</v>
      </c>
      <c r="Q1864" s="145">
        <f>IFERROR(_xll.qlIndexFixing(ONIndex1Y,I1864,TRUE,_xll.ohTrigger(RecalcTrigger,Trigger1Y)),NA())</f>
        <v>1.3501631769967659E-2</v>
      </c>
    </row>
    <row r="1865" spans="2:17" x14ac:dyDescent="0.2">
      <c r="B1865" s="39" t="s">
        <v>42</v>
      </c>
      <c r="D1865" s="42">
        <f>_xll.qlCalendarAdvance(Calendar,$D1864,B1865,"f",FALSE)</f>
        <v>52902</v>
      </c>
      <c r="E1865" s="139">
        <f>_xll.qlInterestRateIndexValueDate(IndexON,D1865)</f>
        <v>52902</v>
      </c>
      <c r="F1865" s="155">
        <f>IFERROR(_xll.qlIndexFixing(IndexON,D1865,TRUE,_xll.ohTrigger(RecalcTrigger,TriggerON)),NA())</f>
        <v>1.3086682614611433E-2</v>
      </c>
      <c r="H1865" s="42">
        <f>_xll.qlCalendarAdvance(Calendar,$H1864,B1865,"f",FALSE)</f>
        <v>52902</v>
      </c>
      <c r="I1865" s="139">
        <f>_xll.qlInterestRateIndexValueDate(Index1M,$H1865)</f>
        <v>52904</v>
      </c>
      <c r="J1865" s="144">
        <f>IFERROR(_xll.qlIndexFixing(Index1M,$H1865,TRUE,_xll.ohTrigger(RecalcTrigger,Trigger1M)),NA())</f>
        <v>1.3098384878864056E-2</v>
      </c>
      <c r="K1865" s="44">
        <f>IFERROR(_xll.qlIndexFixing(Index3M,H1865,TRUE,_xll.ohTrigger(RecalcTrigger,Trigger3M)),NA())</f>
        <v>1.3318028311326655E-2</v>
      </c>
      <c r="L1865" s="44">
        <f>IFERROR(_xll.qlIndexFixing(Index6M,$H1865,TRUE,_xll.ohTrigger(RecalcTrigger,Trigger6M)),NA())</f>
        <v>1.3332111815832168E-2</v>
      </c>
      <c r="M1865" s="145">
        <f>IFERROR(_xll.qlIndexFixing(Index1Y,$H1865,TRUE,_xll.ohTrigger(RecalcTrigger,Trigger1Y)),NA())</f>
        <v>1.3550812622143513E-2</v>
      </c>
      <c r="N1865" s="144">
        <f>IFERROR(_xll.qlIndexFixing(ONIndex1M,I1865,TRUE,_xll.ohTrigger(RecalcTrigger,Trigger1M)),NA())</f>
        <v>1.3093419156096076E-2</v>
      </c>
      <c r="O1865" s="44">
        <f>IFERROR(_xll.qlIndexFixing(ONIndex3M,I1865,TRUE,_xll.ohTrigger(RecalcTrigger,Trigger3M)),NA())</f>
        <v>1.330483302067087E-2</v>
      </c>
      <c r="P1865" s="44">
        <f>IFERROR(_xll.qlIndexFixing(ONIndex6M,I1865,TRUE,_xll.ohTrigger(RecalcTrigger,Trigger6M)),NA())</f>
        <v>1.3317064025200054E-2</v>
      </c>
      <c r="Q1865" s="145">
        <f>IFERROR(_xll.qlIndexFixing(ONIndex1Y,I1865,TRUE,_xll.ohTrigger(RecalcTrigger,Trigger1Y)),NA())</f>
        <v>1.3499863274617496E-2</v>
      </c>
    </row>
    <row r="1866" spans="2:17" x14ac:dyDescent="0.2">
      <c r="B1866" s="39" t="s">
        <v>42</v>
      </c>
      <c r="D1866" s="42">
        <f>_xll.qlCalendarAdvance(Calendar,$D1865,B1866,"f",FALSE)</f>
        <v>52909</v>
      </c>
      <c r="E1866" s="139">
        <f>_xll.qlInterestRateIndexValueDate(IndexON,D1866)</f>
        <v>52909</v>
      </c>
      <c r="F1866" s="155">
        <f>IFERROR(_xll.qlIndexFixing(IndexON,D1866,TRUE,_xll.ohTrigger(RecalcTrigger,TriggerON)),NA())</f>
        <v>1.3085250460855846E-2</v>
      </c>
      <c r="H1866" s="42">
        <f>_xll.qlCalendarAdvance(Calendar,$H1865,B1866,"f",FALSE)</f>
        <v>52909</v>
      </c>
      <c r="I1866" s="139">
        <f>_xll.qlInterestRateIndexValueDate(Index1M,$H1866)</f>
        <v>52911</v>
      </c>
      <c r="J1866" s="144">
        <f>IFERROR(_xll.qlIndexFixing(Index1M,$H1866,TRUE,_xll.ohTrigger(RecalcTrigger,Trigger1M)),NA())</f>
        <v>1.3096919340955526E-2</v>
      </c>
      <c r="K1866" s="44">
        <f>IFERROR(_xll.qlIndexFixing(Index3M,H1866,TRUE,_xll.ohTrigger(RecalcTrigger,Trigger3M)),NA())</f>
        <v>1.3316497226514677E-2</v>
      </c>
      <c r="L1866" s="44">
        <f>IFERROR(_xll.qlIndexFixing(Index6M,$H1866,TRUE,_xll.ohTrigger(RecalcTrigger,Trigger6M)),NA())</f>
        <v>1.3329715508030256E-2</v>
      </c>
      <c r="M1866" s="145">
        <f>IFERROR(_xll.qlIndexFixing(Index1Y,$H1866,TRUE,_xll.ohTrigger(RecalcTrigger,Trigger1Y)),NA())</f>
        <v>1.3549258191588389E-2</v>
      </c>
      <c r="N1866" s="144">
        <f>IFERROR(_xll.qlIndexFixing(ONIndex1M,I1866,TRUE,_xll.ohTrigger(RecalcTrigger,Trigger1M)),NA())</f>
        <v>1.3091941891305581E-2</v>
      </c>
      <c r="O1866" s="44">
        <f>IFERROR(_xll.qlIndexFixing(ONIndex3M,I1866,TRUE,_xll.ohTrigger(RecalcTrigger,Trigger3M)),NA())</f>
        <v>1.3303251937886174E-2</v>
      </c>
      <c r="P1866" s="44">
        <f>IFERROR(_xll.qlIndexFixing(ONIndex6M,I1866,TRUE,_xll.ohTrigger(RecalcTrigger,Trigger6M)),NA())</f>
        <v>1.3314696608937027E-2</v>
      </c>
      <c r="Q1866" s="145">
        <f>IFERROR(_xll.qlIndexFixing(ONIndex1Y,I1866,TRUE,_xll.ohTrigger(RecalcTrigger,Trigger1Y)),NA())</f>
        <v>1.3498103096134528E-2</v>
      </c>
    </row>
    <row r="1867" spans="2:17" x14ac:dyDescent="0.2">
      <c r="B1867" s="39" t="s">
        <v>42</v>
      </c>
      <c r="D1867" s="42">
        <f>_xll.qlCalendarAdvance(Calendar,$D1866,B1867,"f",FALSE)</f>
        <v>52916</v>
      </c>
      <c r="E1867" s="139">
        <f>_xll.qlInterestRateIndexValueDate(IndexON,D1867)</f>
        <v>52916</v>
      </c>
      <c r="F1867" s="155">
        <f>IFERROR(_xll.qlIndexFixing(IndexON,D1867,TRUE,_xll.ohTrigger(RecalcTrigger,TriggerON)),NA())</f>
        <v>1.3083831567453075E-2</v>
      </c>
      <c r="H1867" s="42">
        <f>_xll.qlCalendarAdvance(Calendar,$H1866,B1867,"f",FALSE)</f>
        <v>52916</v>
      </c>
      <c r="I1867" s="139">
        <f>_xll.qlInterestRateIndexValueDate(Index1M,$H1867)</f>
        <v>52918</v>
      </c>
      <c r="J1867" s="144">
        <f>IFERROR(_xll.qlIndexFixing(Index1M,$H1867,TRUE,_xll.ohTrigger(RecalcTrigger,Trigger1M)),NA())</f>
        <v>1.3095461988239521E-2</v>
      </c>
      <c r="K1867" s="44">
        <f>IFERROR(_xll.qlIndexFixing(Index3M,H1867,TRUE,_xll.ohTrigger(RecalcTrigger,Trigger3M)),NA())</f>
        <v>1.3314975567015403E-2</v>
      </c>
      <c r="L1867" s="44">
        <f>IFERROR(_xll.qlIndexFixing(Index6M,$H1867,TRUE,_xll.ohTrigger(RecalcTrigger,Trigger6M)),NA())</f>
        <v>1.3327318197657057E-2</v>
      </c>
      <c r="M1867" s="145">
        <f>IFERROR(_xll.qlIndexFixing(Index1Y,$H1867,TRUE,_xll.ohTrigger(RecalcTrigger,Trigger1Y)),NA())</f>
        <v>1.3547713104663576E-2</v>
      </c>
      <c r="N1867" s="144">
        <f>IFERROR(_xll.qlIndexFixing(ONIndex1M,I1867,TRUE,_xll.ohTrigger(RecalcTrigger,Trigger1M)),NA())</f>
        <v>1.3090472734429426E-2</v>
      </c>
      <c r="O1867" s="44">
        <f>IFERROR(_xll.qlIndexFixing(ONIndex3M,I1867,TRUE,_xll.ohTrigger(RecalcTrigger,Trigger3M)),NA())</f>
        <v>1.330168000234444E-2</v>
      </c>
      <c r="P1867" s="44">
        <f>IFERROR(_xll.qlIndexFixing(ONIndex6M,I1867,TRUE,_xll.ohTrigger(RecalcTrigger,Trigger6M)),NA())</f>
        <v>1.3312328021530817E-2</v>
      </c>
      <c r="Q1867" s="145">
        <f>IFERROR(_xll.qlIndexFixing(ONIndex1Y,I1867,TRUE,_xll.ohTrigger(RecalcTrigger,Trigger1Y)),NA())</f>
        <v>1.3496351268731388E-2</v>
      </c>
    </row>
    <row r="1868" spans="2:17" x14ac:dyDescent="0.2">
      <c r="B1868" s="39" t="s">
        <v>42</v>
      </c>
      <c r="D1868" s="42">
        <f>_xll.qlCalendarAdvance(Calendar,$D1867,B1868,"f",FALSE)</f>
        <v>52923</v>
      </c>
      <c r="E1868" s="139">
        <f>_xll.qlInterestRateIndexValueDate(IndexON,D1868)</f>
        <v>52923</v>
      </c>
      <c r="F1868" s="155">
        <f>IFERROR(_xll.qlIndexFixing(IndexON,D1868,TRUE,_xll.ohTrigger(RecalcTrigger,TriggerON)),NA())</f>
        <v>1.3082425988599766E-2</v>
      </c>
      <c r="H1868" s="42">
        <f>_xll.qlCalendarAdvance(Calendar,$H1867,B1868,"f",FALSE)</f>
        <v>52923</v>
      </c>
      <c r="I1868" s="139">
        <f>_xll.qlInterestRateIndexValueDate(Index1M,$H1868)</f>
        <v>52925</v>
      </c>
      <c r="J1868" s="144">
        <f>IFERROR(_xll.qlIndexFixing(Index1M,$H1868,TRUE,_xll.ohTrigger(RecalcTrigger,Trigger1M)),NA())</f>
        <v>1.3094148162306626E-2</v>
      </c>
      <c r="K1868" s="44">
        <f>IFERROR(_xll.qlIndexFixing(Index3M,H1868,TRUE,_xll.ohTrigger(RecalcTrigger,Trigger3M)),NA())</f>
        <v>1.3313463374406011E-2</v>
      </c>
      <c r="L1868" s="44">
        <f>IFERROR(_xll.qlIndexFixing(Index6M,$H1868,TRUE,_xll.ohTrigger(RecalcTrigger,Trigger6M)),NA())</f>
        <v>1.3324919898848007E-2</v>
      </c>
      <c r="M1868" s="145">
        <f>IFERROR(_xll.qlIndexFixing(Index1Y,$H1868,TRUE,_xll.ohTrigger(RecalcTrigger,Trigger1Y)),NA())</f>
        <v>1.3546177395768511E-2</v>
      </c>
      <c r="N1868" s="144">
        <f>IFERROR(_xll.qlIndexFixing(ONIndex1M,I1868,TRUE,_xll.ohTrigger(RecalcTrigger,Trigger1M)),NA())</f>
        <v>1.3089011726714617E-2</v>
      </c>
      <c r="O1868" s="44">
        <f>IFERROR(_xll.qlIndexFixing(ONIndex3M,I1868,TRUE,_xll.ohTrigger(RecalcTrigger,Trigger3M)),NA())</f>
        <v>1.3300117255772292E-2</v>
      </c>
      <c r="P1868" s="44">
        <f>IFERROR(_xll.qlIndexFixing(ONIndex6M,I1868,TRUE,_xll.ohTrigger(RecalcTrigger,Trigger6M)),NA())</f>
        <v>1.3309958276970235E-2</v>
      </c>
      <c r="Q1868" s="145">
        <f>IFERROR(_xll.qlIndexFixing(ONIndex1Y,I1868,TRUE,_xll.ohTrigger(RecalcTrigger,Trigger1Y)),NA())</f>
        <v>1.3494607826300964E-2</v>
      </c>
    </row>
    <row r="1869" spans="2:17" x14ac:dyDescent="0.2">
      <c r="B1869" s="39" t="s">
        <v>42</v>
      </c>
      <c r="D1869" s="42">
        <f>_xll.qlCalendarAdvance(Calendar,$D1868,B1869,"f",FALSE)</f>
        <v>52930</v>
      </c>
      <c r="E1869" s="139">
        <f>_xll.qlInterestRateIndexValueDate(IndexON,D1869)</f>
        <v>52930</v>
      </c>
      <c r="F1869" s="155">
        <f>IFERROR(_xll.qlIndexFixing(IndexON,D1869,TRUE,_xll.ohTrigger(RecalcTrigger,TriggerON)),NA())</f>
        <v>1.3081033778972184E-2</v>
      </c>
      <c r="H1869" s="42">
        <f>_xll.qlCalendarAdvance(Calendar,$H1868,B1869,"f",FALSE)</f>
        <v>52930</v>
      </c>
      <c r="I1869" s="139">
        <f>_xll.qlInterestRateIndexValueDate(Index1M,$H1869)</f>
        <v>52932</v>
      </c>
      <c r="J1869" s="144">
        <f>IFERROR(_xll.qlIndexFixing(Index1M,$H1869,TRUE,_xll.ohTrigger(RecalcTrigger,Trigger1M)),NA())</f>
        <v>1.3092572003817748E-2</v>
      </c>
      <c r="K1869" s="44">
        <f>IFERROR(_xll.qlIndexFixing(Index3M,H1869,TRUE,_xll.ohTrigger(RecalcTrigger,Trigger3M)),NA())</f>
        <v>1.3311680130245307E-2</v>
      </c>
      <c r="L1869" s="44">
        <f>IFERROR(_xll.qlIndexFixing(Index6M,$H1869,TRUE,_xll.ohTrigger(RecalcTrigger,Trigger6M)),NA())</f>
        <v>1.3322594876619546E-2</v>
      </c>
      <c r="M1869" s="145">
        <f>IFERROR(_xll.qlIndexFixing(Index1Y,$H1869,TRUE,_xll.ohTrigger(RecalcTrigger,Trigger1Y)),NA())</f>
        <v>1.3544651099302639E-2</v>
      </c>
      <c r="N1869" s="144">
        <f>IFERROR(_xll.qlIndexFixing(ONIndex1M,I1869,TRUE,_xll.ohTrigger(RecalcTrigger,Trigger1M)),NA())</f>
        <v>1.3087558909647967E-2</v>
      </c>
      <c r="O1869" s="44">
        <f>IFERROR(_xll.qlIndexFixing(ONIndex3M,I1869,TRUE,_xll.ohTrigger(RecalcTrigger,Trigger3M)),NA())</f>
        <v>1.3298563739496672E-2</v>
      </c>
      <c r="P1869" s="44">
        <f>IFERROR(_xll.qlIndexFixing(ONIndex6M,I1869,TRUE,_xll.ohTrigger(RecalcTrigger,Trigger6M)),NA())</f>
        <v>1.3307587389164155E-2</v>
      </c>
      <c r="Q1869" s="145">
        <f>IFERROR(_xll.qlIndexFixing(ONIndex1Y,I1869,TRUE,_xll.ohTrigger(RecalcTrigger,Trigger1Y)),NA())</f>
        <v>1.3492872802896017E-2</v>
      </c>
    </row>
    <row r="1870" spans="2:17" x14ac:dyDescent="0.2">
      <c r="B1870" s="39" t="s">
        <v>42</v>
      </c>
      <c r="D1870" s="42">
        <f>_xll.qlCalendarAdvance(Calendar,$D1869,B1870,"f",FALSE)</f>
        <v>52937</v>
      </c>
      <c r="E1870" s="139">
        <f>_xll.qlInterestRateIndexValueDate(IndexON,D1870)</f>
        <v>52937</v>
      </c>
      <c r="F1870" s="155">
        <f>IFERROR(_xll.qlIndexFixing(IndexON,D1870,TRUE,_xll.ohTrigger(RecalcTrigger,TriggerON)),NA())</f>
        <v>1.3079654992607104E-2</v>
      </c>
      <c r="H1870" s="42">
        <f>_xll.qlCalendarAdvance(Calendar,$H1869,B1870,"f",FALSE)</f>
        <v>52937</v>
      </c>
      <c r="I1870" s="139">
        <f>_xll.qlInterestRateIndexValueDate(Index1M,$H1870)</f>
        <v>52939</v>
      </c>
      <c r="J1870" s="144">
        <f>IFERROR(_xll.qlIndexFixing(Index1M,$H1870,TRUE,_xll.ohTrigger(RecalcTrigger,Trigger1M)),NA())</f>
        <v>1.3091139454830814E-2</v>
      </c>
      <c r="K1870" s="44">
        <f>IFERROR(_xll.qlIndexFixing(Index3M,H1870,TRUE,_xll.ohTrigger(RecalcTrigger,Trigger3M)),NA())</f>
        <v>1.331018572676701E-2</v>
      </c>
      <c r="L1870" s="44">
        <f>IFERROR(_xll.qlIndexFixing(Index6M,$H1870,TRUE,_xll.ohTrigger(RecalcTrigger,Trigger6M)),NA())</f>
        <v>1.3320194491136639E-2</v>
      </c>
      <c r="M1870" s="145">
        <f>IFERROR(_xll.qlIndexFixing(Index1Y,$H1870,TRUE,_xll.ohTrigger(RecalcTrigger,Trigger1Y)),NA())</f>
        <v>1.3543134249665401E-2</v>
      </c>
      <c r="N1870" s="144">
        <f>IFERROR(_xll.qlIndexFixing(ONIndex1M,I1870,TRUE,_xll.ohTrigger(RecalcTrigger,Trigger1M)),NA())</f>
        <v>1.3086114324396547E-2</v>
      </c>
      <c r="O1870" s="44">
        <f>IFERROR(_xll.qlIndexFixing(ONIndex3M,I1870,TRUE,_xll.ohTrigger(RecalcTrigger,Trigger3M)),NA())</f>
        <v>1.329701949484452E-2</v>
      </c>
      <c r="P1870" s="44">
        <f>IFERROR(_xll.qlIndexFixing(ONIndex6M,I1870,TRUE,_xll.ohTrigger(RecalcTrigger,Trigger6M)),NA())</f>
        <v>1.3305215372181323E-2</v>
      </c>
      <c r="Q1870" s="145">
        <f>IFERROR(_xll.qlIndexFixing(ONIndex1Y,I1870,TRUE,_xll.ohTrigger(RecalcTrigger,Trigger1Y)),NA())</f>
        <v>1.3491146232329498E-2</v>
      </c>
    </row>
    <row r="1871" spans="2:17" x14ac:dyDescent="0.2">
      <c r="B1871" s="39" t="s">
        <v>42</v>
      </c>
      <c r="D1871" s="42">
        <f>_xll.qlCalendarAdvance(Calendar,$D1870,B1871,"f",FALSE)</f>
        <v>52944</v>
      </c>
      <c r="E1871" s="139">
        <f>_xll.qlInterestRateIndexValueDate(IndexON,D1871)</f>
        <v>52944</v>
      </c>
      <c r="F1871" s="155">
        <f>IFERROR(_xll.qlIndexFixing(IndexON,D1871,TRUE,_xll.ohTrigger(RecalcTrigger,TriggerON)),NA())</f>
        <v>1.3078289684020916E-2</v>
      </c>
      <c r="H1871" s="42">
        <f>_xll.qlCalendarAdvance(Calendar,$H1870,B1871,"f",FALSE)</f>
        <v>52944</v>
      </c>
      <c r="I1871" s="139">
        <f>_xll.qlInterestRateIndexValueDate(Index1M,$H1871)</f>
        <v>52946</v>
      </c>
      <c r="J1871" s="144">
        <f>IFERROR(_xll.qlIndexFixing(Index1M,$H1871,TRUE,_xll.ohTrigger(RecalcTrigger,Trigger1M)),NA())</f>
        <v>1.3089715256471568E-2</v>
      </c>
      <c r="K1871" s="44">
        <f>IFERROR(_xll.qlIndexFixing(Index3M,H1871,TRUE,_xll.ohTrigger(RecalcTrigger,Trigger3M)),NA())</f>
        <v>1.3308700908247317E-2</v>
      </c>
      <c r="L1871" s="44">
        <f>IFERROR(_xll.qlIndexFixing(Index6M,$H1871,TRUE,_xll.ohTrigger(RecalcTrigger,Trigger6M)),NA())</f>
        <v>1.3317793160611883E-2</v>
      </c>
      <c r="M1871" s="145">
        <f>IFERROR(_xll.qlIndexFixing(Index1Y,$H1871,TRUE,_xll.ohTrigger(RecalcTrigger,Trigger1Y)),NA())</f>
        <v>1.3541626881256239E-2</v>
      </c>
      <c r="N1871" s="144">
        <f>IFERROR(_xll.qlIndexFixing(ONIndex1M,I1871,TRUE,_xll.ohTrigger(RecalcTrigger,Trigger1M)),NA())</f>
        <v>1.3084678012287299E-2</v>
      </c>
      <c r="O1871" s="44">
        <f>IFERROR(_xll.qlIndexFixing(ONIndex3M,I1871,TRUE,_xll.ohTrigger(RecalcTrigger,Trigger3M)),NA())</f>
        <v>1.3295484563542459E-2</v>
      </c>
      <c r="P1871" s="44">
        <f>IFERROR(_xll.qlIndexFixing(ONIndex6M,I1871,TRUE,_xll.ohTrigger(RecalcTrigger,Trigger6M)),NA())</f>
        <v>1.3302842240250357E-2</v>
      </c>
      <c r="Q1871" s="145">
        <f>IFERROR(_xll.qlIndexFixing(ONIndex1Y,I1871,TRUE,_xll.ohTrigger(RecalcTrigger,Trigger1Y)),NA())</f>
        <v>1.3489428148734106E-2</v>
      </c>
    </row>
    <row r="1872" spans="2:17" x14ac:dyDescent="0.2">
      <c r="B1872" s="39" t="s">
        <v>42</v>
      </c>
      <c r="D1872" s="42">
        <f>_xll.qlCalendarAdvance(Calendar,$D1871,B1872,"f",FALSE)</f>
        <v>52951</v>
      </c>
      <c r="E1872" s="139">
        <f>_xll.qlInterestRateIndexValueDate(IndexON,D1872)</f>
        <v>52951</v>
      </c>
      <c r="F1872" s="155">
        <f>IFERROR(_xll.qlIndexFixing(IndexON,D1872,TRUE,_xll.ohTrigger(RecalcTrigger,TriggerON)),NA())</f>
        <v>1.3076937907490205E-2</v>
      </c>
      <c r="H1872" s="42">
        <f>_xll.qlCalendarAdvance(Calendar,$H1871,B1872,"f",FALSE)</f>
        <v>52951</v>
      </c>
      <c r="I1872" s="139">
        <f>_xll.qlInterestRateIndexValueDate(Index1M,$H1872)</f>
        <v>52953</v>
      </c>
      <c r="J1872" s="144">
        <f>IFERROR(_xll.qlIndexFixing(Index1M,$H1872,TRUE,_xll.ohTrigger(RecalcTrigger,Trigger1M)),NA())</f>
        <v>1.3088299450101926E-2</v>
      </c>
      <c r="K1872" s="44">
        <f>IFERROR(_xll.qlIndexFixing(Index3M,H1872,TRUE,_xll.ohTrigger(RecalcTrigger,Trigger3M)),NA())</f>
        <v>1.3307225716263638E-2</v>
      </c>
      <c r="L1872" s="44">
        <f>IFERROR(_xll.qlIndexFixing(Index6M,$H1872,TRUE,_xll.ohTrigger(RecalcTrigger,Trigger6M)),NA())</f>
        <v>1.3315390899180346E-2</v>
      </c>
      <c r="M1872" s="145">
        <f>IFERROR(_xll.qlIndexFixing(Index1Y,$H1872,TRUE,_xll.ohTrigger(RecalcTrigger,Trigger1Y)),NA())</f>
        <v>1.3540129028474816E-2</v>
      </c>
      <c r="N1872" s="144">
        <f>IFERROR(_xll.qlIndexFixing(ONIndex1M,I1872,TRUE,_xll.ohTrigger(RecalcTrigger,Trigger1M)),NA())</f>
        <v>1.3083046696245049E-2</v>
      </c>
      <c r="O1872" s="44">
        <f>IFERROR(_xll.qlIndexFixing(ONIndex3M,I1872,TRUE,_xll.ohTrigger(RecalcTrigger,Trigger3M)),NA())</f>
        <v>1.3293741813198423E-2</v>
      </c>
      <c r="P1872" s="44">
        <f>IFERROR(_xll.qlIndexFixing(ONIndex6M,I1872,TRUE,_xll.ohTrigger(RecalcTrigger,Trigger6M)),NA())</f>
        <v>1.3300128742024242E-2</v>
      </c>
      <c r="Q1872" s="145">
        <f>IFERROR(_xll.qlIndexFixing(ONIndex1Y,I1872,TRUE,_xll.ohTrigger(RecalcTrigger,Trigger1Y)),NA())</f>
        <v>1.3487475060323106E-2</v>
      </c>
    </row>
    <row r="1873" spans="2:17" x14ac:dyDescent="0.2">
      <c r="B1873" s="39" t="s">
        <v>42</v>
      </c>
      <c r="D1873" s="42">
        <f>_xll.qlCalendarAdvance(Calendar,$D1872,B1873,"f",FALSE)</f>
        <v>52958</v>
      </c>
      <c r="E1873" s="139">
        <f>_xll.qlInterestRateIndexValueDate(IndexON,D1873)</f>
        <v>52958</v>
      </c>
      <c r="F1873" s="155">
        <f>IFERROR(_xll.qlIndexFixing(IndexON,D1873,TRUE,_xll.ohTrigger(RecalcTrigger,TriggerON)),NA())</f>
        <v>1.3075599717451425E-2</v>
      </c>
      <c r="H1873" s="42">
        <f>_xll.qlCalendarAdvance(Calendar,$H1872,B1873,"f",FALSE)</f>
        <v>52958</v>
      </c>
      <c r="I1873" s="139">
        <f>_xll.qlInterestRateIndexValueDate(Index1M,$H1873)</f>
        <v>52960</v>
      </c>
      <c r="J1873" s="144">
        <f>IFERROR(_xll.qlIndexFixing(Index1M,$H1873,TRUE,_xll.ohTrigger(RecalcTrigger,Trigger1M)),NA())</f>
        <v>1.3086892077078804E-2</v>
      </c>
      <c r="K1873" s="44">
        <f>IFERROR(_xll.qlIndexFixing(Index3M,H1873,TRUE,_xll.ohTrigger(RecalcTrigger,Trigger3M)),NA())</f>
        <v>1.3305760192386273E-2</v>
      </c>
      <c r="L1873" s="44">
        <f>IFERROR(_xll.qlIndexFixing(Index6M,$H1873,TRUE,_xll.ohTrigger(RecalcTrigger,Trigger6M)),NA())</f>
        <v>1.3312987720977098E-2</v>
      </c>
      <c r="M1873" s="145">
        <f>IFERROR(_xll.qlIndexFixing(Index1Y,$H1873,TRUE,_xll.ohTrigger(RecalcTrigger,Trigger1Y)),NA())</f>
        <v>1.353864072572101E-2</v>
      </c>
      <c r="N1873" s="144">
        <f>IFERROR(_xll.qlIndexFixing(ONIndex1M,I1873,TRUE,_xll.ohTrigger(RecalcTrigger,Trigger1M)),NA())</f>
        <v>1.3081830372962955E-2</v>
      </c>
      <c r="O1873" s="44">
        <f>IFERROR(_xll.qlIndexFixing(ONIndex3M,I1873,TRUE,_xll.ohTrigger(RecalcTrigger,Trigger3M)),NA())</f>
        <v>1.3292442805896698E-2</v>
      </c>
      <c r="P1873" s="44">
        <f>IFERROR(_xll.qlIndexFixing(ONIndex6M,I1873,TRUE,_xll.ohTrigger(RecalcTrigger,Trigger6M)),NA())</f>
        <v>1.3298092687259455E-2</v>
      </c>
      <c r="Q1873" s="145">
        <f>IFERROR(_xll.qlIndexFixing(ONIndex1Y,I1873,TRUE,_xll.ohTrigger(RecalcTrigger,Trigger1Y)),NA())</f>
        <v>1.3486017578108189E-2</v>
      </c>
    </row>
    <row r="1874" spans="2:17" x14ac:dyDescent="0.2">
      <c r="B1874" s="39" t="s">
        <v>42</v>
      </c>
      <c r="D1874" s="42">
        <f>_xll.qlCalendarAdvance(Calendar,$D1873,B1874,"f",FALSE)</f>
        <v>52965</v>
      </c>
      <c r="E1874" s="139">
        <f>_xll.qlInterestRateIndexValueDate(IndexON,D1874)</f>
        <v>52965</v>
      </c>
      <c r="F1874" s="155">
        <f>IFERROR(_xll.qlIndexFixing(IndexON,D1874,TRUE,_xll.ohTrigger(RecalcTrigger,TriggerON)),NA())</f>
        <v>1.3074275168101224E-2</v>
      </c>
      <c r="H1874" s="42">
        <f>_xll.qlCalendarAdvance(Calendar,$H1873,B1874,"f",FALSE)</f>
        <v>52965</v>
      </c>
      <c r="I1874" s="139">
        <f>_xll.qlInterestRateIndexValueDate(Index1M,$H1874)</f>
        <v>52967</v>
      </c>
      <c r="J1874" s="144">
        <f>IFERROR(_xll.qlIndexFixing(Index1M,$H1874,TRUE,_xll.ohTrigger(RecalcTrigger,Trigger1M)),NA())</f>
        <v>1.3085493178759122E-2</v>
      </c>
      <c r="K1874" s="44">
        <f>IFERROR(_xll.qlIndexFixing(Index3M,H1874,TRUE,_xll.ohTrigger(RecalcTrigger,Trigger3M)),NA())</f>
        <v>1.330430437818908E-2</v>
      </c>
      <c r="L1874" s="44">
        <f>IFERROR(_xll.qlIndexFixing(Index6M,$H1874,TRUE,_xll.ohTrigger(RecalcTrigger,Trigger6M)),NA())</f>
        <v>1.3310510140363671E-2</v>
      </c>
      <c r="M1874" s="145">
        <f>IFERROR(_xll.qlIndexFixing(Index1Y,$H1874,TRUE,_xll.ohTrigger(RecalcTrigger,Trigger1Y)),NA())</f>
        <v>1.3537162007393829E-2</v>
      </c>
      <c r="N1874" s="144">
        <f>IFERROR(_xll.qlIndexFixing(ONIndex1M,I1874,TRUE,_xll.ohTrigger(RecalcTrigger,Trigger1M)),NA())</f>
        <v>1.3080419128321807E-2</v>
      </c>
      <c r="O1874" s="44">
        <f>IFERROR(_xll.qlIndexFixing(ONIndex3M,I1874,TRUE,_xll.ohTrigger(RecalcTrigger,Trigger3M)),NA())</f>
        <v>1.3290936062686498E-2</v>
      </c>
      <c r="P1874" s="44">
        <f>IFERROR(_xll.qlIndexFixing(ONIndex6M,I1874,TRUE,_xll.ohTrigger(RecalcTrigger,Trigger6M)),NA())</f>
        <v>1.3295716294337012E-2</v>
      </c>
      <c r="Q1874" s="145">
        <f>IFERROR(_xll.qlIndexFixing(ONIndex1Y,I1874,TRUE,_xll.ohTrigger(RecalcTrigger,Trigger1Y)),NA())</f>
        <v>1.3484325159183186E-2</v>
      </c>
    </row>
    <row r="1875" spans="2:17" x14ac:dyDescent="0.2">
      <c r="B1875" s="39" t="s">
        <v>42</v>
      </c>
      <c r="D1875" s="42">
        <f>_xll.qlCalendarAdvance(Calendar,$D1874,B1875,"f",FALSE)</f>
        <v>52972</v>
      </c>
      <c r="E1875" s="139">
        <f>_xll.qlInterestRateIndexValueDate(IndexON,D1875)</f>
        <v>52972</v>
      </c>
      <c r="F1875" s="155">
        <f>IFERROR(_xll.qlIndexFixing(IndexON,D1875,TRUE,_xll.ohTrigger(RecalcTrigger,TriggerON)),NA())</f>
        <v>1.3072964314035929E-2</v>
      </c>
      <c r="H1875" s="42">
        <f>_xll.qlCalendarAdvance(Calendar,$H1874,B1875,"f",FALSE)</f>
        <v>52972</v>
      </c>
      <c r="I1875" s="139">
        <f>_xll.qlInterestRateIndexValueDate(Index1M,$H1875)</f>
        <v>52974</v>
      </c>
      <c r="J1875" s="144">
        <f>IFERROR(_xll.qlIndexFixing(Index1M,$H1875,TRUE,_xll.ohTrigger(RecalcTrigger,Trigger1M)),NA())</f>
        <v>1.3084102796507291E-2</v>
      </c>
      <c r="K1875" s="44">
        <f>IFERROR(_xll.qlIndexFixing(Index3M,H1875,TRUE,_xll.ohTrigger(RecalcTrigger,Trigger3M)),NA())</f>
        <v>1.3302858315245913E-2</v>
      </c>
      <c r="L1875" s="44">
        <f>IFERROR(_xll.qlIndexFixing(Index6M,$H1875,TRUE,_xll.ohTrigger(RecalcTrigger,Trigger6M)),NA())</f>
        <v>1.3308105318265751E-2</v>
      </c>
      <c r="M1875" s="145">
        <f>IFERROR(_xll.qlIndexFixing(Index1Y,$H1875,TRUE,_xll.ohTrigger(RecalcTrigger,Trigger1Y)),NA())</f>
        <v>1.3535692907893585E-2</v>
      </c>
      <c r="N1875" s="144">
        <f>IFERROR(_xll.qlIndexFixing(ONIndex1M,I1875,TRUE,_xll.ohTrigger(RecalcTrigger,Trigger1M)),NA())</f>
        <v>1.3079016322130599E-2</v>
      </c>
      <c r="O1875" s="44">
        <f>IFERROR(_xll.qlIndexFixing(ONIndex3M,I1875,TRUE,_xll.ohTrigger(RecalcTrigger,Trigger3M)),NA())</f>
        <v>1.3289438798453901E-2</v>
      </c>
      <c r="P1875" s="44">
        <f>IFERROR(_xll.qlIndexFixing(ONIndex6M,I1875,TRUE,_xll.ohTrigger(RecalcTrigger,Trigger6M)),NA())</f>
        <v>1.329333884234174E-2</v>
      </c>
      <c r="Q1875" s="145">
        <f>IFERROR(_xll.qlIndexFixing(ONIndex1Y,I1875,TRUE,_xll.ohTrigger(RecalcTrigger,Trigger1Y)),NA())</f>
        <v>1.3482641362960734E-2</v>
      </c>
    </row>
    <row r="1876" spans="2:17" x14ac:dyDescent="0.2">
      <c r="B1876" s="39" t="s">
        <v>42</v>
      </c>
      <c r="D1876" s="42">
        <f>_xll.qlCalendarAdvance(Calendar,$D1875,B1876,"f",FALSE)</f>
        <v>52979</v>
      </c>
      <c r="E1876" s="139">
        <f>_xll.qlInterestRateIndexValueDate(IndexON,D1876)</f>
        <v>52979</v>
      </c>
      <c r="F1876" s="155">
        <f>IFERROR(_xll.qlIndexFixing(IndexON,D1876,TRUE,_xll.ohTrigger(RecalcTrigger,TriggerON)),NA())</f>
        <v>1.3071667209372251E-2</v>
      </c>
      <c r="H1876" s="42">
        <f>_xll.qlCalendarAdvance(Calendar,$H1875,B1876,"f",FALSE)</f>
        <v>52979</v>
      </c>
      <c r="I1876" s="139">
        <f>_xll.qlInterestRateIndexValueDate(Index1M,$H1876)</f>
        <v>52981</v>
      </c>
      <c r="J1876" s="144">
        <f>IFERROR(_xll.qlIndexFixing(Index1M,$H1876,TRUE,_xll.ohTrigger(RecalcTrigger,Trigger1M)),NA())</f>
        <v>1.3082720971675232E-2</v>
      </c>
      <c r="K1876" s="44">
        <f>IFERROR(_xll.qlIndexFixing(Index3M,H1876,TRUE,_xll.ohTrigger(RecalcTrigger,Trigger3M)),NA())</f>
        <v>1.3301422045132405E-2</v>
      </c>
      <c r="L1876" s="44">
        <f>IFERROR(_xll.qlIndexFixing(Index6M,$H1876,TRUE,_xll.ohTrigger(RecalcTrigger,Trigger6M)),NA())</f>
        <v>1.3305699620807052E-2</v>
      </c>
      <c r="M1876" s="145">
        <f>IFERROR(_xll.qlIndexFixing(Index1Y,$H1876,TRUE,_xll.ohTrigger(RecalcTrigger,Trigger1Y)),NA())</f>
        <v>1.3534233461620382E-2</v>
      </c>
      <c r="N1876" s="144">
        <f>IFERROR(_xll.qlIndexFixing(ONIndex1M,I1876,TRUE,_xll.ohTrigger(RecalcTrigger,Trigger1M)),NA())</f>
        <v>1.3077621995636335E-2</v>
      </c>
      <c r="O1876" s="44">
        <f>IFERROR(_xll.qlIndexFixing(ONIndex3M,I1876,TRUE,_xll.ohTrigger(RecalcTrigger,Trigger3M)),NA())</f>
        <v>1.3287951054605784E-2</v>
      </c>
      <c r="P1876" s="44">
        <f>IFERROR(_xll.qlIndexFixing(ONIndex6M,I1876,TRUE,_xll.ohTrigger(RecalcTrigger,Trigger6M)),NA())</f>
        <v>1.3290960345582192E-2</v>
      </c>
      <c r="Q1876" s="145">
        <f>IFERROR(_xll.qlIndexFixing(ONIndex1Y,I1876,TRUE,_xll.ohTrigger(RecalcTrigger,Trigger1Y)),NA())</f>
        <v>1.3480966223573532E-2</v>
      </c>
    </row>
    <row r="1877" spans="2:17" x14ac:dyDescent="0.2">
      <c r="B1877" s="39" t="s">
        <v>42</v>
      </c>
      <c r="D1877" s="42">
        <f>_xll.qlCalendarAdvance(Calendar,$D1876,B1877,"f",FALSE)</f>
        <v>52986</v>
      </c>
      <c r="E1877" s="139">
        <f>_xll.qlInterestRateIndexValueDate(IndexON,D1877)</f>
        <v>52986</v>
      </c>
      <c r="F1877" s="155">
        <f>IFERROR(_xll.qlIndexFixing(IndexON,D1877,TRUE,_xll.ohTrigger(RecalcTrigger,TriggerON)),NA())</f>
        <v>1.3070383908466709E-2</v>
      </c>
      <c r="H1877" s="42">
        <f>_xll.qlCalendarAdvance(Calendar,$H1876,B1877,"f",FALSE)</f>
        <v>52986</v>
      </c>
      <c r="I1877" s="139">
        <f>_xll.qlInterestRateIndexValueDate(Index1M,$H1877)</f>
        <v>52988</v>
      </c>
      <c r="J1877" s="144">
        <f>IFERROR(_xll.qlIndexFixing(Index1M,$H1877,TRUE,_xll.ohTrigger(RecalcTrigger,Trigger1M)),NA())</f>
        <v>1.3081347745629857E-2</v>
      </c>
      <c r="K1877" s="44">
        <f>IFERROR(_xll.qlIndexFixing(Index3M,H1877,TRUE,_xll.ohTrigger(RecalcTrigger,Trigger3M)),NA())</f>
        <v>1.3299995609419746E-2</v>
      </c>
      <c r="L1877" s="44">
        <f>IFERROR(_xll.qlIndexFixing(Index6M,$H1877,TRUE,_xll.ohTrigger(RecalcTrigger,Trigger6M)),NA())</f>
        <v>1.3303293062121241E-2</v>
      </c>
      <c r="M1877" s="145">
        <f>IFERROR(_xll.qlIndexFixing(Index1Y,$H1877,TRUE,_xll.ohTrigger(RecalcTrigger,Trigger1Y)),NA())</f>
        <v>1.3532783702973443E-2</v>
      </c>
      <c r="N1877" s="144">
        <f>IFERROR(_xll.qlIndexFixing(ONIndex1M,I1877,TRUE,_xll.ohTrigger(RecalcTrigger,Trigger1M)),NA())</f>
        <v>1.3076236190245893E-2</v>
      </c>
      <c r="O1877" s="44">
        <f>IFERROR(_xll.qlIndexFixing(ONIndex3M,I1877,TRUE,_xll.ohTrigger(RecalcTrigger,Trigger3M)),NA())</f>
        <v>1.3286472872549027E-2</v>
      </c>
      <c r="P1877" s="44">
        <f>IFERROR(_xll.qlIndexFixing(ONIndex6M,I1877,TRUE,_xll.ohTrigger(RecalcTrigger,Trigger6M)),NA())</f>
        <v>1.3288580817887308E-2</v>
      </c>
      <c r="Q1877" s="145">
        <f>IFERROR(_xll.qlIndexFixing(ONIndex1Y,I1877,TRUE,_xll.ohTrigger(RecalcTrigger,Trigger1Y)),NA())</f>
        <v>1.3479299774994402E-2</v>
      </c>
    </row>
    <row r="1878" spans="2:17" x14ac:dyDescent="0.2">
      <c r="B1878" s="39" t="s">
        <v>42</v>
      </c>
      <c r="D1878" s="42">
        <f>_xll.qlCalendarAdvance(Calendar,$D1877,B1878,"f",FALSE)</f>
        <v>52993</v>
      </c>
      <c r="E1878" s="139">
        <f>_xll.qlInterestRateIndexValueDate(IndexON,D1878)</f>
        <v>52993</v>
      </c>
      <c r="F1878" s="155">
        <f>IFERROR(_xll.qlIndexFixing(IndexON,D1878,TRUE,_xll.ohTrigger(RecalcTrigger,TriggerON)),NA())</f>
        <v>1.3069114465835696E-2</v>
      </c>
      <c r="H1878" s="42">
        <f>_xll.qlCalendarAdvance(Calendar,$H1877,B1878,"f",FALSE)</f>
        <v>52993</v>
      </c>
      <c r="I1878" s="139">
        <f>_xll.qlInterestRateIndexValueDate(Index1M,$H1878)</f>
        <v>52995</v>
      </c>
      <c r="J1878" s="144">
        <f>IFERROR(_xll.qlIndexFixing(Index1M,$H1878,TRUE,_xll.ohTrigger(RecalcTrigger,Trigger1M)),NA())</f>
        <v>1.3079420268424156E-2</v>
      </c>
      <c r="K1878" s="44">
        <f>IFERROR(_xll.qlIndexFixing(Index3M,H1878,TRUE,_xll.ohTrigger(RecalcTrigger,Trigger3M)),NA())</f>
        <v>1.3298433038133231E-2</v>
      </c>
      <c r="L1878" s="44">
        <f>IFERROR(_xll.qlIndexFixing(Index6M,$H1878,TRUE,_xll.ohTrigger(RecalcTrigger,Trigger6M)),NA())</f>
        <v>1.3300885656342867E-2</v>
      </c>
      <c r="M1878" s="145">
        <f>IFERROR(_xll.qlIndexFixing(Index1Y,$H1878,TRUE,_xll.ohTrigger(RecalcTrigger,Trigger1Y)),NA())</f>
        <v>1.3531343666353083E-2</v>
      </c>
      <c r="N1878" s="144">
        <f>IFERROR(_xll.qlIndexFixing(ONIndex1M,I1878,TRUE,_xll.ohTrigger(RecalcTrigger,Trigger1M)),NA())</f>
        <v>1.307485894720628E-2</v>
      </c>
      <c r="O1878" s="44">
        <f>IFERROR(_xll.qlIndexFixing(ONIndex3M,I1878,TRUE,_xll.ohTrigger(RecalcTrigger,Trigger3M)),NA())</f>
        <v>1.3285004293850378E-2</v>
      </c>
      <c r="P1878" s="44">
        <f>IFERROR(_xll.qlIndexFixing(ONIndex6M,I1878,TRUE,_xll.ohTrigger(RecalcTrigger,Trigger6M)),NA())</f>
        <v>1.3286200273485704E-2</v>
      </c>
      <c r="Q1878" s="145">
        <f>IFERROR(_xll.qlIndexFixing(ONIndex1Y,I1878,TRUE,_xll.ohTrigger(RecalcTrigger,Trigger1Y)),NA())</f>
        <v>1.3477642051036298E-2</v>
      </c>
    </row>
    <row r="1879" spans="2:17" x14ac:dyDescent="0.2">
      <c r="B1879" s="39" t="s">
        <v>42</v>
      </c>
      <c r="D1879" s="42">
        <f>_xll.qlCalendarAdvance(Calendar,$D1878,B1879,"f",FALSE)</f>
        <v>53000</v>
      </c>
      <c r="E1879" s="139">
        <f>_xll.qlInterestRateIndexValueDate(IndexON,D1879)</f>
        <v>53000</v>
      </c>
      <c r="F1879" s="155">
        <f>IFERROR(_xll.qlIndexFixing(IndexON,D1879,TRUE,_xll.ohTrigger(RecalcTrigger,TriggerON)),NA())</f>
        <v>1.3067858935675858E-2</v>
      </c>
      <c r="H1879" s="42">
        <f>_xll.qlCalendarAdvance(Calendar,$H1878,B1879,"f",FALSE)</f>
        <v>53000</v>
      </c>
      <c r="I1879" s="139">
        <f>_xll.qlInterestRateIndexValueDate(Index1M,$H1879)</f>
        <v>53002</v>
      </c>
      <c r="J1879" s="144">
        <f>IFERROR(_xll.qlIndexFixing(Index1M,$H1879,TRUE,_xll.ohTrigger(RecalcTrigger,Trigger1M)),NA())</f>
        <v>1.3078062068217568E-2</v>
      </c>
      <c r="K1879" s="44">
        <f>IFERROR(_xll.qlIndexFixing(Index3M,H1879,TRUE,_xll.ohTrigger(RecalcTrigger,Trigger3M)),NA())</f>
        <v>1.3297025731741361E-2</v>
      </c>
      <c r="L1879" s="44">
        <f>IFERROR(_xll.qlIndexFixing(Index6M,$H1879,TRUE,_xll.ohTrigger(RecalcTrigger,Trigger6M)),NA())</f>
        <v>1.3298477417605601E-2</v>
      </c>
      <c r="M1879" s="145">
        <f>IFERROR(_xll.qlIndexFixing(Index1Y,$H1879,TRUE,_xll.ohTrigger(RecalcTrigger,Trigger1Y)),NA())</f>
        <v>1.3529913386159843E-2</v>
      </c>
      <c r="N1879" s="144">
        <f>IFERROR(_xll.qlIndexFixing(ONIndex1M,I1879,TRUE,_xll.ohTrigger(RecalcTrigger,Trigger1M)),NA())</f>
        <v>1.3073490307924374E-2</v>
      </c>
      <c r="O1879" s="44">
        <f>IFERROR(_xll.qlIndexFixing(ONIndex3M,I1879,TRUE,_xll.ohTrigger(RecalcTrigger,Trigger3M)),NA())</f>
        <v>1.3283545359996651E-2</v>
      </c>
      <c r="P1879" s="44">
        <f>IFERROR(_xll.qlIndexFixing(ONIndex6M,I1879,TRUE,_xll.ohTrigger(RecalcTrigger,Trigger6M)),NA())</f>
        <v>1.3283818726126384E-2</v>
      </c>
      <c r="Q1879" s="145">
        <f>IFERROR(_xll.qlIndexFixing(ONIndex1Y,I1879,TRUE,_xll.ohTrigger(RecalcTrigger,Trigger1Y)),NA())</f>
        <v>1.3475993085911853E-2</v>
      </c>
    </row>
    <row r="1880" spans="2:17" x14ac:dyDescent="0.2">
      <c r="B1880" s="39" t="s">
        <v>42</v>
      </c>
      <c r="D1880" s="42">
        <f>_xll.qlCalendarAdvance(Calendar,$D1879,B1880,"f",FALSE)</f>
        <v>53007</v>
      </c>
      <c r="E1880" s="139">
        <f>_xll.qlInterestRateIndexValueDate(IndexON,D1880)</f>
        <v>53007</v>
      </c>
      <c r="F1880" s="155">
        <f>IFERROR(_xll.qlIndexFixing(IndexON,D1880,TRUE,_xll.ohTrigger(RecalcTrigger,TriggerON)),NA())</f>
        <v>1.306661737242365E-2</v>
      </c>
      <c r="H1880" s="42">
        <f>_xll.qlCalendarAdvance(Calendar,$H1879,B1880,"f",FALSE)</f>
        <v>53007</v>
      </c>
      <c r="I1880" s="139">
        <f>_xll.qlInterestRateIndexValueDate(Index1M,$H1880)</f>
        <v>53009</v>
      </c>
      <c r="J1880" s="144">
        <f>IFERROR(_xll.qlIndexFixing(Index1M,$H1880,TRUE,_xll.ohTrigger(RecalcTrigger,Trigger1M)),NA())</f>
        <v>1.3076712577769607E-2</v>
      </c>
      <c r="K1880" s="44">
        <f>IFERROR(_xll.qlIndexFixing(Index3M,H1880,TRUE,_xll.ohTrigger(RecalcTrigger,Trigger3M)),NA())</f>
        <v>1.3295628381130409E-2</v>
      </c>
      <c r="L1880" s="44">
        <f>IFERROR(_xll.qlIndexFixing(Index6M,$H1880,TRUE,_xll.ohTrigger(RecalcTrigger,Trigger6M)),NA())</f>
        <v>1.3296068360043104E-2</v>
      </c>
      <c r="M1880" s="145">
        <f>IFERROR(_xll.qlIndexFixing(Index1Y,$H1880,TRUE,_xll.ohTrigger(RecalcTrigger,Trigger1Y)),NA())</f>
        <v>1.3528492896793162E-2</v>
      </c>
      <c r="N1880" s="144">
        <f>IFERROR(_xll.qlIndexFixing(ONIndex1M,I1880,TRUE,_xll.ohTrigger(RecalcTrigger,Trigger1M)),NA())</f>
        <v>1.3072130313647179E-2</v>
      </c>
      <c r="O1880" s="44">
        <f>IFERROR(_xll.qlIndexFixing(ONIndex3M,I1880,TRUE,_xll.ohTrigger(RecalcTrigger,Trigger3M)),NA())</f>
        <v>1.328209611231479E-2</v>
      </c>
      <c r="P1880" s="44">
        <f>IFERROR(_xll.qlIndexFixing(ONIndex6M,I1880,TRUE,_xll.ohTrigger(RecalcTrigger,Trigger6M)),NA())</f>
        <v>1.3281436190197837E-2</v>
      </c>
      <c r="Q1880" s="145">
        <f>IFERROR(_xll.qlIndexFixing(ONIndex1Y,I1880,TRUE,_xll.ohTrigger(RecalcTrigger,Trigger1Y)),NA())</f>
        <v>1.3474352913513954E-2</v>
      </c>
    </row>
    <row r="1881" spans="2:17" x14ac:dyDescent="0.2">
      <c r="B1881" s="39" t="s">
        <v>42</v>
      </c>
      <c r="D1881" s="42">
        <f>_xll.qlCalendarAdvance(Calendar,$D1880,B1881,"f",FALSE)</f>
        <v>53014</v>
      </c>
      <c r="E1881" s="139">
        <f>_xll.qlInterestRateIndexValueDate(IndexON,D1881)</f>
        <v>53014</v>
      </c>
      <c r="F1881" s="155">
        <f>IFERROR(_xll.qlIndexFixing(IndexON,D1881,TRUE,_xll.ohTrigger(RecalcTrigger,TriggerON)),NA())</f>
        <v>1.3065389830435592E-2</v>
      </c>
      <c r="H1881" s="42">
        <f>_xll.qlCalendarAdvance(Calendar,$H1880,B1881,"f",FALSE)</f>
        <v>53014</v>
      </c>
      <c r="I1881" s="139">
        <f>_xll.qlInterestRateIndexValueDate(Index1M,$H1881)</f>
        <v>53016</v>
      </c>
      <c r="J1881" s="144">
        <f>IFERROR(_xll.qlIndexFixing(Index1M,$H1881,TRUE,_xll.ohTrigger(RecalcTrigger,Trigger1M)),NA())</f>
        <v>1.3075371838435768E-2</v>
      </c>
      <c r="K1881" s="44">
        <f>IFERROR(_xll.qlIndexFixing(Index3M,H1881,TRUE,_xll.ohTrigger(RecalcTrigger,Trigger3M)),NA())</f>
        <v>1.3294241027872515E-2</v>
      </c>
      <c r="L1881" s="44">
        <f>IFERROR(_xll.qlIndexFixing(Index6M,$H1881,TRUE,_xll.ohTrigger(RecalcTrigger,Trigger6M)),NA())</f>
        <v>1.3293658497789046E-2</v>
      </c>
      <c r="M1881" s="145">
        <f>IFERROR(_xll.qlIndexFixing(Index1Y,$H1881,TRUE,_xll.ohTrigger(RecalcTrigger,Trigger1Y)),NA())</f>
        <v>1.3527082232654017E-2</v>
      </c>
      <c r="N1881" s="144">
        <f>IFERROR(_xll.qlIndexFixing(ONIndex1M,I1881,TRUE,_xll.ohTrigger(RecalcTrigger,Trigger1M)),NA())</f>
        <v>1.3070779005701638E-2</v>
      </c>
      <c r="O1881" s="44">
        <f>IFERROR(_xll.qlIndexFixing(ONIndex3M,I1881,TRUE,_xll.ohTrigger(RecalcTrigger,Trigger3M)),NA())</f>
        <v>1.3280656592131734E-2</v>
      </c>
      <c r="P1881" s="44">
        <f>IFERROR(_xll.qlIndexFixing(ONIndex6M,I1881,TRUE,_xll.ohTrigger(RecalcTrigger,Trigger6M)),NA())</f>
        <v>1.3279052679529002E-2</v>
      </c>
      <c r="Q1881" s="145">
        <f>IFERROR(_xll.qlIndexFixing(ONIndex1Y,I1881,TRUE,_xll.ohTrigger(RecalcTrigger,Trigger1Y)),NA())</f>
        <v>1.3472721567735491E-2</v>
      </c>
    </row>
    <row r="1882" spans="2:17" x14ac:dyDescent="0.2">
      <c r="B1882" s="39" t="s">
        <v>42</v>
      </c>
      <c r="D1882" s="42">
        <f>_xll.qlCalendarAdvance(Calendar,$D1881,B1882,"f",FALSE)</f>
        <v>53021</v>
      </c>
      <c r="E1882" s="139">
        <f>_xll.qlInterestRateIndexValueDate(IndexON,D1882)</f>
        <v>53021</v>
      </c>
      <c r="F1882" s="155">
        <f>IFERROR(_xll.qlIndexFixing(IndexON,D1882,TRUE,_xll.ohTrigger(RecalcTrigger,TriggerON)),NA())</f>
        <v>1.3064176363988267E-2</v>
      </c>
      <c r="H1882" s="42">
        <f>_xll.qlCalendarAdvance(Calendar,$H1881,B1882,"f",FALSE)</f>
        <v>53021</v>
      </c>
      <c r="I1882" s="139">
        <f>_xll.qlInterestRateIndexValueDate(Index1M,$H1882)</f>
        <v>53023</v>
      </c>
      <c r="J1882" s="144">
        <f>IFERROR(_xll.qlIndexFixing(Index1M,$H1882,TRUE,_xll.ohTrigger(RecalcTrigger,Trigger1M)),NA())</f>
        <v>1.3074612044715328E-2</v>
      </c>
      <c r="K1882" s="44">
        <f>IFERROR(_xll.qlIndexFixing(Index3M,H1882,TRUE,_xll.ohTrigger(RecalcTrigger,Trigger3M)),NA())</f>
        <v>1.3293309984138088E-2</v>
      </c>
      <c r="L1882" s="44">
        <f>IFERROR(_xll.qlIndexFixing(Index6M,$H1882,TRUE,_xll.ohTrigger(RecalcTrigger,Trigger6M)),NA())</f>
        <v>1.3291609479928466E-2</v>
      </c>
      <c r="M1882" s="145">
        <f>IFERROR(_xll.qlIndexFixing(Index1Y,$H1882,TRUE,_xll.ohTrigger(RecalcTrigger,Trigger1Y)),NA())</f>
        <v>1.352568142814207E-2</v>
      </c>
      <c r="N1882" s="144">
        <f>IFERROR(_xll.qlIndexFixing(ONIndex1M,I1882,TRUE,_xll.ohTrigger(RecalcTrigger,Trigger1M)),NA())</f>
        <v>1.3069436425334757E-2</v>
      </c>
      <c r="O1882" s="44">
        <f>IFERROR(_xll.qlIndexFixing(ONIndex3M,I1882,TRUE,_xll.ohTrigger(RecalcTrigger,Trigger3M)),NA())</f>
        <v>1.3279226841254044E-2</v>
      </c>
      <c r="P1882" s="44">
        <f>IFERROR(_xll.qlIndexFixing(ONIndex6M,I1882,TRUE,_xll.ohTrigger(RecalcTrigger,Trigger6M)),NA())</f>
        <v>1.3276668208188624E-2</v>
      </c>
      <c r="Q1882" s="145">
        <f>IFERROR(_xll.qlIndexFixing(ONIndex1Y,I1882,TRUE,_xll.ohTrigger(RecalcTrigger,Trigger1Y)),NA())</f>
        <v>1.3471099082629223E-2</v>
      </c>
    </row>
    <row r="1883" spans="2:17" x14ac:dyDescent="0.2">
      <c r="B1883" s="39" t="s">
        <v>42</v>
      </c>
      <c r="D1883" s="42">
        <f>_xll.qlCalendarAdvance(Calendar,$D1882,B1883,"f",FALSE)</f>
        <v>53028</v>
      </c>
      <c r="E1883" s="139">
        <f>_xll.qlInterestRateIndexValueDate(IndexON,D1883)</f>
        <v>53028</v>
      </c>
      <c r="F1883" s="155">
        <f>IFERROR(_xll.qlIndexFixing(IndexON,D1883,TRUE,_xll.ohTrigger(RecalcTrigger,TriggerON)),NA())</f>
        <v>1.306297702751813E-2</v>
      </c>
      <c r="H1883" s="42">
        <f>_xll.qlCalendarAdvance(Calendar,$H1882,B1883,"f",FALSE)</f>
        <v>53028</v>
      </c>
      <c r="I1883" s="139">
        <f>_xll.qlInterestRateIndexValueDate(Index1M,$H1883)</f>
        <v>53030</v>
      </c>
      <c r="J1883" s="144">
        <f>IFERROR(_xll.qlIndexFixing(Index1M,$H1883,TRUE,_xll.ohTrigger(RecalcTrigger,Trigger1M)),NA())</f>
        <v>1.3073435054515253E-2</v>
      </c>
      <c r="K1883" s="44">
        <f>IFERROR(_xll.qlIndexFixing(Index3M,H1883,TRUE,_xll.ohTrigger(RecalcTrigger,Trigger3M)),NA())</f>
        <v>1.3291944784057279E-2</v>
      </c>
      <c r="L1883" s="44">
        <f>IFERROR(_xll.qlIndexFixing(Index6M,$H1883,TRUE,_xll.ohTrigger(RecalcTrigger,Trigger6M)),NA())</f>
        <v>1.3289197355186371E-2</v>
      </c>
      <c r="M1883" s="145">
        <f>IFERROR(_xll.qlIndexFixing(Index1Y,$H1883,TRUE,_xll.ohTrigger(RecalcTrigger,Trigger1Y)),NA())</f>
        <v>1.3524290517658293E-2</v>
      </c>
      <c r="N1883" s="144">
        <f>IFERROR(_xll.qlIndexFixing(ONIndex1M,I1883,TRUE,_xll.ohTrigger(RecalcTrigger,Trigger1M)),NA())</f>
        <v>1.3068102613953414E-2</v>
      </c>
      <c r="O1883" s="44">
        <f>IFERROR(_xll.qlIndexFixing(ONIndex3M,I1883,TRUE,_xll.ohTrigger(RecalcTrigger,Trigger3M)),NA())</f>
        <v>1.3277806900768852E-2</v>
      </c>
      <c r="P1883" s="44">
        <f>IFERROR(_xll.qlIndexFixing(ONIndex6M,I1883,TRUE,_xll.ohTrigger(RecalcTrigger,Trigger6M)),NA())</f>
        <v>1.3274282790165515E-2</v>
      </c>
      <c r="Q1883" s="145">
        <f>IFERROR(_xll.qlIndexFixing(ONIndex1Y,I1883,TRUE,_xll.ohTrigger(RecalcTrigger,Trigger1Y)),NA())</f>
        <v>1.3469485492247912E-2</v>
      </c>
    </row>
    <row r="1884" spans="2:17" x14ac:dyDescent="0.2">
      <c r="B1884" s="39" t="s">
        <v>42</v>
      </c>
      <c r="D1884" s="42">
        <f>_xll.qlCalendarAdvance(Calendar,$D1883,B1884,"f",FALSE)</f>
        <v>53035</v>
      </c>
      <c r="E1884" s="139">
        <f>_xll.qlInterestRateIndexValueDate(IndexON,D1884)</f>
        <v>53035</v>
      </c>
      <c r="F1884" s="155">
        <f>IFERROR(_xll.qlIndexFixing(IndexON,D1884,TRUE,_xll.ohTrigger(RecalcTrigger,TriggerON)),NA())</f>
        <v>1.3061791875221829E-2</v>
      </c>
      <c r="H1884" s="42">
        <f>_xll.qlCalendarAdvance(Calendar,$H1883,B1884,"f",FALSE)</f>
        <v>53035</v>
      </c>
      <c r="I1884" s="139">
        <f>_xll.qlInterestRateIndexValueDate(Index1M,$H1884)</f>
        <v>53037</v>
      </c>
      <c r="J1884" s="144">
        <f>IFERROR(_xll.qlIndexFixing(Index1M,$H1884,TRUE,_xll.ohTrigger(RecalcTrigger,Trigger1M)),NA())</f>
        <v>1.307197940340038E-2</v>
      </c>
      <c r="K1884" s="44">
        <f>IFERROR(_xll.qlIndexFixing(Index3M,H1884,TRUE,_xll.ohTrigger(RecalcTrigger,Trigger3M)),NA())</f>
        <v>1.3290589716092486E-2</v>
      </c>
      <c r="L1884" s="44">
        <f>IFERROR(_xll.qlIndexFixing(Index6M,$H1884,TRUE,_xll.ohTrigger(RecalcTrigger,Trigger6M)),NA())</f>
        <v>1.3286784473143385E-2</v>
      </c>
      <c r="M1884" s="145">
        <f>IFERROR(_xll.qlIndexFixing(Index1Y,$H1884,TRUE,_xll.ohTrigger(RecalcTrigger,Trigger1Y)),NA())</f>
        <v>1.3522909535603008E-2</v>
      </c>
      <c r="N1884" s="144">
        <f>IFERROR(_xll.qlIndexFixing(ONIndex1M,I1884,TRUE,_xll.ohTrigger(RecalcTrigger,Trigger1M)),NA())</f>
        <v>1.306677761288455E-2</v>
      </c>
      <c r="O1884" s="44">
        <f>IFERROR(_xll.qlIndexFixing(ONIndex3M,I1884,TRUE,_xll.ohTrigger(RecalcTrigger,Trigger3M)),NA())</f>
        <v>1.327639681240278E-2</v>
      </c>
      <c r="P1884" s="44">
        <f>IFERROR(_xll.qlIndexFixing(ONIndex6M,I1884,TRUE,_xll.ohTrigger(RecalcTrigger,Trigger6M)),NA())</f>
        <v>1.3271896439448483E-2</v>
      </c>
      <c r="Q1884" s="145">
        <f>IFERROR(_xll.qlIndexFixing(ONIndex1Y,I1884,TRUE,_xll.ohTrigger(RecalcTrigger,Trigger1Y)),NA())</f>
        <v>1.3467880830404511E-2</v>
      </c>
    </row>
    <row r="1885" spans="2:17" x14ac:dyDescent="0.2">
      <c r="B1885" s="39" t="s">
        <v>42</v>
      </c>
      <c r="D1885" s="42">
        <f>_xll.qlCalendarAdvance(Calendar,$D1884,B1885,"f",FALSE)</f>
        <v>53042</v>
      </c>
      <c r="E1885" s="139">
        <f>_xll.qlInterestRateIndexValueDate(IndexON,D1885)</f>
        <v>53042</v>
      </c>
      <c r="F1885" s="155">
        <f>IFERROR(_xll.qlIndexFixing(IndexON,D1885,TRUE,_xll.ohTrigger(RecalcTrigger,TriggerON)),NA())</f>
        <v>1.3060620961615754E-2</v>
      </c>
      <c r="H1885" s="42">
        <f>_xll.qlCalendarAdvance(Calendar,$H1884,B1885,"f",FALSE)</f>
        <v>53042</v>
      </c>
      <c r="I1885" s="139">
        <f>_xll.qlInterestRateIndexValueDate(Index1M,$H1885)</f>
        <v>53044</v>
      </c>
      <c r="J1885" s="144">
        <f>IFERROR(_xll.qlIndexFixing(Index1M,$H1885,TRUE,_xll.ohTrigger(RecalcTrigger,Trigger1M)),NA())</f>
        <v>1.307067645654747E-2</v>
      </c>
      <c r="K1885" s="44">
        <f>IFERROR(_xll.qlIndexFixing(Index3M,H1885,TRUE,_xll.ohTrigger(RecalcTrigger,Trigger3M)),NA())</f>
        <v>1.3289244821818279E-2</v>
      </c>
      <c r="L1885" s="44">
        <f>IFERROR(_xll.qlIndexFixing(Index6M,$H1885,TRUE,_xll.ohTrigger(RecalcTrigger,Trigger6M)),NA())</f>
        <v>1.3284370847934011E-2</v>
      </c>
      <c r="M1885" s="145">
        <f>IFERROR(_xll.qlIndexFixing(Index1Y,$H1885,TRUE,_xll.ohTrigger(RecalcTrigger,Trigger1Y)),NA())</f>
        <v>1.3522184729422775E-2</v>
      </c>
      <c r="N1885" s="144">
        <f>IFERROR(_xll.qlIndexFixing(ONIndex1M,I1885,TRUE,_xll.ohTrigger(RecalcTrigger,Trigger1M)),NA())</f>
        <v>1.3065461463375172E-2</v>
      </c>
      <c r="O1885" s="44">
        <f>IFERROR(_xll.qlIndexFixing(ONIndex3M,I1885,TRUE,_xll.ohTrigger(RecalcTrigger,Trigger3M)),NA())</f>
        <v>1.327499661748277E-2</v>
      </c>
      <c r="P1885" s="44">
        <f>IFERROR(_xll.qlIndexFixing(ONIndex6M,I1885,TRUE,_xll.ohTrigger(RecalcTrigger,Trigger6M)),NA())</f>
        <v>1.3269509170426019E-2</v>
      </c>
      <c r="Q1885" s="145">
        <f>IFERROR(_xll.qlIndexFixing(ONIndex1Y,I1885,TRUE,_xll.ohTrigger(RecalcTrigger,Trigger1Y)),NA())</f>
        <v>1.3466285131151778E-2</v>
      </c>
    </row>
    <row r="1886" spans="2:17" x14ac:dyDescent="0.2">
      <c r="B1886" s="39" t="s">
        <v>42</v>
      </c>
      <c r="D1886" s="42">
        <f>_xll.qlCalendarAdvance(Calendar,$D1885,B1886,"f",FALSE)</f>
        <v>53049</v>
      </c>
      <c r="E1886" s="139">
        <f>_xll.qlInterestRateIndexValueDate(IndexON,D1886)</f>
        <v>53049</v>
      </c>
      <c r="F1886" s="155">
        <f>IFERROR(_xll.qlIndexFixing(IndexON,D1886,TRUE,_xll.ohTrigger(RecalcTrigger,TriggerON)),NA())</f>
        <v>1.305946434097649E-2</v>
      </c>
      <c r="H1886" s="42">
        <f>_xll.qlCalendarAdvance(Calendar,$H1885,B1886,"f",FALSE)</f>
        <v>53049</v>
      </c>
      <c r="I1886" s="139">
        <f>_xll.qlInterestRateIndexValueDate(Index1M,$H1886)</f>
        <v>53051</v>
      </c>
      <c r="J1886" s="144">
        <f>IFERROR(_xll.qlIndexFixing(Index1M,$H1886,TRUE,_xll.ohTrigger(RecalcTrigger,Trigger1M)),NA())</f>
        <v>1.3068946171078255E-2</v>
      </c>
      <c r="K1886" s="44">
        <f>IFERROR(_xll.qlIndexFixing(Index3M,H1886,TRUE,_xll.ohTrigger(RecalcTrigger,Trigger3M)),NA())</f>
        <v>1.328791014281357E-2</v>
      </c>
      <c r="L1886" s="44">
        <f>IFERROR(_xll.qlIndexFixing(Index6M,$H1886,TRUE,_xll.ohTrigger(RecalcTrigger,Trigger6M)),NA())</f>
        <v>1.3281741196856456E-2</v>
      </c>
      <c r="M1886" s="145">
        <f>IFERROR(_xll.qlIndexFixing(Index1Y,$H1886,TRUE,_xll.ohTrigger(RecalcTrigger,Trigger1Y)),NA())</f>
        <v>1.352017749438137E-2</v>
      </c>
      <c r="N1886" s="144">
        <f>IFERROR(_xll.qlIndexFixing(ONIndex1M,I1886,TRUE,_xll.ohTrigger(RecalcTrigger,Trigger1M)),NA())</f>
        <v>1.3064154206832157E-2</v>
      </c>
      <c r="O1886" s="44">
        <f>IFERROR(_xll.qlIndexFixing(ONIndex3M,I1886,TRUE,_xll.ohTrigger(RecalcTrigger,Trigger3M)),NA())</f>
        <v>1.3273606357335765E-2</v>
      </c>
      <c r="P1886" s="44">
        <f>IFERROR(_xll.qlIndexFixing(ONIndex6M,I1886,TRUE,_xll.ohTrigger(RecalcTrigger,Trigger6M)),NA())</f>
        <v>1.3267120996847126E-2</v>
      </c>
      <c r="Q1886" s="145">
        <f>IFERROR(_xll.qlIndexFixing(ONIndex1Y,I1886,TRUE,_xll.ohTrigger(RecalcTrigger,Trigger1Y)),NA())</f>
        <v>1.346469842846254E-2</v>
      </c>
    </row>
    <row r="1887" spans="2:17" x14ac:dyDescent="0.2">
      <c r="B1887" s="39" t="s">
        <v>42</v>
      </c>
      <c r="D1887" s="42">
        <f>_xll.qlCalendarAdvance(Calendar,$D1886,B1887,"f",FALSE)</f>
        <v>53056</v>
      </c>
      <c r="E1887" s="139">
        <f>_xll.qlInterestRateIndexValueDate(IndexON,D1887)</f>
        <v>53056</v>
      </c>
      <c r="F1887" s="155">
        <f>IFERROR(_xll.qlIndexFixing(IndexON,D1887,TRUE,_xll.ohTrigger(RecalcTrigger,TriggerON)),NA())</f>
        <v>1.3058322067660555E-2</v>
      </c>
      <c r="H1887" s="42">
        <f>_xll.qlCalendarAdvance(Calendar,$H1886,B1887,"f",FALSE)</f>
        <v>53056</v>
      </c>
      <c r="I1887" s="139">
        <f>_xll.qlInterestRateIndexValueDate(Index1M,$H1887)</f>
        <v>53058</v>
      </c>
      <c r="J1887" s="144">
        <f>IFERROR(_xll.qlIndexFixing(Index1M,$H1887,TRUE,_xll.ohTrigger(RecalcTrigger,Trigger1M)),NA())</f>
        <v>1.3068097517247856E-2</v>
      </c>
      <c r="K1887" s="44">
        <f>IFERROR(_xll.qlIndexFixing(Index3M,H1887,TRUE,_xll.ohTrigger(RecalcTrigger,Trigger3M)),NA())</f>
        <v>1.3286433470576354E-2</v>
      </c>
      <c r="L1887" s="44">
        <f>IFERROR(_xll.qlIndexFixing(Index6M,$H1887,TRUE,_xll.ohTrigger(RecalcTrigger,Trigger6M)),NA())</f>
        <v>1.3279326532772036E-2</v>
      </c>
      <c r="M1887" s="145">
        <f>IFERROR(_xll.qlIndexFixing(Index1Y,$H1887,TRUE,_xll.ohTrigger(RecalcTrigger,Trigger1Y)),NA())</f>
        <v>1.3518826504016531E-2</v>
      </c>
      <c r="N1887" s="144">
        <f>IFERROR(_xll.qlIndexFixing(ONIndex1M,I1887,TRUE,_xll.ohTrigger(RecalcTrigger,Trigger1M)),NA())</f>
        <v>1.3062486581993937E-2</v>
      </c>
      <c r="O1887" s="44">
        <f>IFERROR(_xll.qlIndexFixing(ONIndex3M,I1887,TRUE,_xll.ohTrigger(RecalcTrigger,Trigger3M)),NA())</f>
        <v>1.3271833544958866E-2</v>
      </c>
      <c r="P1887" s="44">
        <f>IFERROR(_xll.qlIndexFixing(ONIndex6M,I1887,TRUE,_xll.ohTrigger(RecalcTrigger,Trigger6M)),NA())</f>
        <v>1.3264049181325177E-2</v>
      </c>
      <c r="Q1887" s="145">
        <f>IFERROR(_xll.qlIndexFixing(ONIndex1Y,I1887,TRUE,_xll.ohTrigger(RecalcTrigger,Trigger1Y)),NA())</f>
        <v>1.3462671656272462E-2</v>
      </c>
    </row>
    <row r="1888" spans="2:17" x14ac:dyDescent="0.2">
      <c r="B1888" s="39" t="s">
        <v>42</v>
      </c>
      <c r="D1888" s="42">
        <f>_xll.qlCalendarAdvance(Calendar,$D1887,B1888,"f",FALSE)</f>
        <v>53063</v>
      </c>
      <c r="E1888" s="139">
        <f>_xll.qlInterestRateIndexValueDate(IndexON,D1888)</f>
        <v>53063</v>
      </c>
      <c r="F1888" s="155">
        <f>IFERROR(_xll.qlIndexFixing(IndexON,D1888,TRUE,_xll.ohTrigger(RecalcTrigger,TriggerON)),NA())</f>
        <v>1.3057194196024469E-2</v>
      </c>
      <c r="H1888" s="42">
        <f>_xll.qlCalendarAdvance(Calendar,$H1887,B1888,"f",FALSE)</f>
        <v>53063</v>
      </c>
      <c r="I1888" s="139">
        <f>_xll.qlInterestRateIndexValueDate(Index1M,$H1888)</f>
        <v>53065</v>
      </c>
      <c r="J1888" s="144">
        <f>IFERROR(_xll.qlIndexFixing(Index1M,$H1888,TRUE,_xll.ohTrigger(RecalcTrigger,Trigger1M)),NA())</f>
        <v>1.3066821607517487E-2</v>
      </c>
      <c r="K1888" s="44">
        <f>IFERROR(_xll.qlIndexFixing(Index3M,H1888,TRUE,_xll.ohTrigger(RecalcTrigger,Trigger3M)),NA())</f>
        <v>1.3285118651830167E-2</v>
      </c>
      <c r="L1888" s="44">
        <f>IFERROR(_xll.qlIndexFixing(Index6M,$H1888,TRUE,_xll.ohTrigger(RecalcTrigger,Trigger6M)),NA())</f>
        <v>1.3276911164931437E-2</v>
      </c>
      <c r="M1888" s="145">
        <f>IFERROR(_xll.qlIndexFixing(Index1Y,$H1888,TRUE,_xll.ohTrigger(RecalcTrigger,Trigger1Y)),NA())</f>
        <v>1.3517485579683646E-2</v>
      </c>
      <c r="N1888" s="144">
        <f>IFERROR(_xll.qlIndexFixing(ONIndex1M,I1888,TRUE,_xll.ohTrigger(RecalcTrigger,Trigger1M)),NA())</f>
        <v>1.306156653763324E-2</v>
      </c>
      <c r="O1888" s="44">
        <f>IFERROR(_xll.qlIndexFixing(ONIndex3M,I1888,TRUE,_xll.ohTrigger(RecalcTrigger,Trigger3M)),NA())</f>
        <v>1.3270855807627768E-2</v>
      </c>
      <c r="P1888" s="44">
        <f>IFERROR(_xll.qlIndexFixing(ONIndex6M,I1888,TRUE,_xll.ohTrigger(RecalcTrigger,Trigger6M)),NA())</f>
        <v>1.3262341992135163E-2</v>
      </c>
      <c r="Q1888" s="145">
        <f>IFERROR(_xll.qlIndexFixing(ONIndex1Y,I1888,TRUE,_xll.ohTrigger(RecalcTrigger,Trigger1Y)),NA())</f>
        <v>1.3461552148665845E-2</v>
      </c>
    </row>
    <row r="1889" spans="2:17" x14ac:dyDescent="0.2">
      <c r="B1889" s="39" t="s">
        <v>42</v>
      </c>
      <c r="D1889" s="42">
        <f>_xll.qlCalendarAdvance(Calendar,$D1888,B1889,"f",FALSE)</f>
        <v>53070</v>
      </c>
      <c r="E1889" s="139">
        <f>_xll.qlInterestRateIndexValueDate(IndexON,D1889)</f>
        <v>53070</v>
      </c>
      <c r="F1889" s="155">
        <f>IFERROR(_xll.qlIndexFixing(IndexON,D1889,TRUE,_xll.ohTrigger(RecalcTrigger,TriggerON)),NA())</f>
        <v>1.305608078042475E-2</v>
      </c>
      <c r="H1889" s="42">
        <f>_xll.qlCalendarAdvance(Calendar,$H1888,B1889,"f",FALSE)</f>
        <v>53070</v>
      </c>
      <c r="I1889" s="139">
        <f>_xll.qlInterestRateIndexValueDate(Index1M,$H1889)</f>
        <v>53072</v>
      </c>
      <c r="J1889" s="144">
        <f>IFERROR(_xll.qlIndexFixing(Index1M,$H1889,TRUE,_xll.ohTrigger(RecalcTrigger,Trigger1M)),NA())</f>
        <v>1.3065554792879297E-2</v>
      </c>
      <c r="K1889" s="44">
        <f>IFERROR(_xll.qlIndexFixing(Index3M,H1889,TRUE,_xll.ohTrigger(RecalcTrigger,Trigger3M)),NA())</f>
        <v>1.3283814169725414E-2</v>
      </c>
      <c r="L1889" s="44">
        <f>IFERROR(_xll.qlIndexFixing(Index6M,$H1889,TRUE,_xll.ohTrigger(RecalcTrigger,Trigger6M)),NA())</f>
        <v>1.3274495107468053E-2</v>
      </c>
      <c r="M1889" s="145">
        <f>IFERROR(_xll.qlIndexFixing(Index1Y,$H1889,TRUE,_xll.ohTrigger(RecalcTrigger,Trigger1Y)),NA())</f>
        <v>1.3516154755783907E-2</v>
      </c>
      <c r="N1889" s="144">
        <f>IFERROR(_xll.qlIndexFixing(ONIndex1M,I1889,TRUE,_xll.ohTrigger(RecalcTrigger,Trigger1M)),NA())</f>
        <v>1.3060286207711158E-2</v>
      </c>
      <c r="O1889" s="44">
        <f>IFERROR(_xll.qlIndexFixing(ONIndex3M,I1889,TRUE,_xll.ohTrigger(RecalcTrigger,Trigger3M)),NA())</f>
        <v>1.3269495600880532E-2</v>
      </c>
      <c r="P1889" s="44">
        <f>IFERROR(_xll.qlIndexFixing(ONIndex6M,I1889,TRUE,_xll.ohTrigger(RecalcTrigger,Trigger6M)),NA())</f>
        <v>1.3259951189139585E-2</v>
      </c>
      <c r="Q1889" s="145">
        <f>IFERROR(_xll.qlIndexFixing(ONIndex1Y,I1889,TRUE,_xll.ohTrigger(RecalcTrigger,Trigger1Y)),NA())</f>
        <v>1.3459992639583973E-2</v>
      </c>
    </row>
    <row r="1890" spans="2:17" x14ac:dyDescent="0.2">
      <c r="B1890" s="39" t="s">
        <v>42</v>
      </c>
      <c r="D1890" s="42">
        <f>_xll.qlCalendarAdvance(Calendar,$D1889,B1890,"f",FALSE)</f>
        <v>53077</v>
      </c>
      <c r="E1890" s="139">
        <f>_xll.qlInterestRateIndexValueDate(IndexON,D1890)</f>
        <v>53077</v>
      </c>
      <c r="F1890" s="155">
        <f>IFERROR(_xll.qlIndexFixing(IndexON,D1890,TRUE,_xll.ohTrigger(RecalcTrigger,TriggerON)),NA())</f>
        <v>1.3054981875137983E-2</v>
      </c>
      <c r="H1890" s="42">
        <f>_xll.qlCalendarAdvance(Calendar,$H1889,B1890,"f",FALSE)</f>
        <v>53077</v>
      </c>
      <c r="I1890" s="139">
        <f>_xll.qlInterestRateIndexValueDate(Index1M,$H1890)</f>
        <v>53079</v>
      </c>
      <c r="J1890" s="144">
        <f>IFERROR(_xll.qlIndexFixing(Index1M,$H1890,TRUE,_xll.ohTrigger(RecalcTrigger,Trigger1M)),NA())</f>
        <v>1.3064297114692702E-2</v>
      </c>
      <c r="K1890" s="44">
        <f>IFERROR(_xll.qlIndexFixing(Index3M,H1890,TRUE,_xll.ohTrigger(RecalcTrigger,Trigger3M)),NA())</f>
        <v>1.3282520065840263E-2</v>
      </c>
      <c r="L1890" s="44">
        <f>IFERROR(_xll.qlIndexFixing(Index6M,$H1890,TRUE,_xll.ohTrigger(RecalcTrigger,Trigger6M)),NA())</f>
        <v>1.3272078374516588E-2</v>
      </c>
      <c r="M1890" s="145">
        <f>IFERROR(_xll.qlIndexFixing(Index1Y,$H1890,TRUE,_xll.ohTrigger(RecalcTrigger,Trigger1Y)),NA())</f>
        <v>1.351483406671829E-2</v>
      </c>
      <c r="N1890" s="144">
        <f>IFERROR(_xll.qlIndexFixing(ONIndex1M,I1890,TRUE,_xll.ohTrigger(RecalcTrigger,Trigger1M)),NA())</f>
        <v>1.3058834067543046E-2</v>
      </c>
      <c r="O1890" s="44">
        <f>IFERROR(_xll.qlIndexFixing(ONIndex3M,I1890,TRUE,_xll.ohTrigger(RecalcTrigger,Trigger3M)),NA())</f>
        <v>1.3267953449433989E-2</v>
      </c>
      <c r="P1890" s="44">
        <f>IFERROR(_xll.qlIndexFixing(ONIndex6M,I1890,TRUE,_xll.ohTrigger(RecalcTrigger,Trigger6M)),NA())</f>
        <v>1.3257217804900634E-2</v>
      </c>
      <c r="Q1890" s="145">
        <f>IFERROR(_xll.qlIndexFixing(ONIndex1Y,I1890,TRUE,_xll.ohTrigger(RecalcTrigger,Trigger1Y)),NA())</f>
        <v>1.3458221528086511E-2</v>
      </c>
    </row>
    <row r="1891" spans="2:17" x14ac:dyDescent="0.2">
      <c r="B1891" s="39" t="s">
        <v>42</v>
      </c>
      <c r="D1891" s="42">
        <f>_xll.qlCalendarAdvance(Calendar,$D1890,B1891,"f",FALSE)</f>
        <v>53084</v>
      </c>
      <c r="E1891" s="139">
        <f>_xll.qlInterestRateIndexValueDate(IndexON,D1891)</f>
        <v>53084</v>
      </c>
      <c r="F1891" s="155">
        <f>IFERROR(_xll.qlIndexFixing(IndexON,D1891,TRUE,_xll.ohTrigger(RecalcTrigger,TriggerON)),NA())</f>
        <v>1.3053897534600623E-2</v>
      </c>
      <c r="H1891" s="42">
        <f>_xll.qlCalendarAdvance(Calendar,$H1890,B1891,"f",FALSE)</f>
        <v>53084</v>
      </c>
      <c r="I1891" s="139">
        <f>_xll.qlInterestRateIndexValueDate(Index1M,$H1891)</f>
        <v>53086</v>
      </c>
      <c r="J1891" s="144">
        <f>IFERROR(_xll.qlIndexFixing(Index1M,$H1891,TRUE,_xll.ohTrigger(RecalcTrigger,Trigger1M)),NA())</f>
        <v>1.3063048614317119E-2</v>
      </c>
      <c r="K1891" s="44">
        <f>IFERROR(_xll.qlIndexFixing(Index3M,H1891,TRUE,_xll.ohTrigger(RecalcTrigger,Trigger3M)),NA())</f>
        <v>1.3281391431995476E-2</v>
      </c>
      <c r="L1891" s="44">
        <f>IFERROR(_xll.qlIndexFixing(Index6M,$H1891,TRUE,_xll.ohTrigger(RecalcTrigger,Trigger6M)),NA())</f>
        <v>1.3269874281831214E-2</v>
      </c>
      <c r="M1891" s="145">
        <f>IFERROR(_xll.qlIndexFixing(Index1Y,$H1891,TRUE,_xll.ohTrigger(RecalcTrigger,Trigger1Y)),NA())</f>
        <v>1.3513523546888648E-2</v>
      </c>
      <c r="N1891" s="144">
        <f>IFERROR(_xll.qlIndexFixing(ONIndex1M,I1891,TRUE,_xll.ohTrigger(RecalcTrigger,Trigger1M)),NA())</f>
        <v>1.3057752763696584E-2</v>
      </c>
      <c r="O1891" s="44">
        <f>IFERROR(_xll.qlIndexFixing(ONIndex3M,I1891,TRUE,_xll.ohTrigger(RecalcTrigger,Trigger3M)),NA())</f>
        <v>1.3266805530873782E-2</v>
      </c>
      <c r="P1891" s="44">
        <f>IFERROR(_xll.qlIndexFixing(ONIndex6M,I1891,TRUE,_xll.ohTrigger(RecalcTrigger,Trigger6M)),NA())</f>
        <v>1.3255167052212968E-2</v>
      </c>
      <c r="Q1891" s="145">
        <f>IFERROR(_xll.qlIndexFixing(ONIndex1Y,I1891,TRUE,_xll.ohTrigger(RecalcTrigger,Trigger1Y)),NA())</f>
        <v>1.3456901052757431E-2</v>
      </c>
    </row>
    <row r="1892" spans="2:17" x14ac:dyDescent="0.2">
      <c r="B1892" s="39" t="s">
        <v>42</v>
      </c>
      <c r="D1892" s="42">
        <f>_xll.qlCalendarAdvance(Calendar,$D1891,B1892,"f",FALSE)</f>
        <v>53091</v>
      </c>
      <c r="E1892" s="139">
        <f>_xll.qlInterestRateIndexValueDate(IndexON,D1892)</f>
        <v>53091</v>
      </c>
      <c r="F1892" s="155">
        <f>IFERROR(_xll.qlIndexFixing(IndexON,D1892,TRUE,_xll.ohTrigger(RecalcTrigger,TriggerON)),NA())</f>
        <v>1.3052827813169188E-2</v>
      </c>
      <c r="H1892" s="42">
        <f>_xll.qlCalendarAdvance(Calendar,$H1891,B1892,"f",FALSE)</f>
        <v>53091</v>
      </c>
      <c r="I1892" s="139">
        <f>_xll.qlInterestRateIndexValueDate(Index1M,$H1892)</f>
        <v>53093</v>
      </c>
      <c r="J1892" s="144">
        <f>IFERROR(_xll.qlIndexFixing(Index1M,$H1892,TRUE,_xll.ohTrigger(RecalcTrigger,Trigger1M)),NA())</f>
        <v>1.3061809333111962E-2</v>
      </c>
      <c r="K1892" s="44">
        <f>IFERROR(_xll.qlIndexFixing(Index3M,H1892,TRUE,_xll.ohTrigger(RecalcTrigger,Trigger3M)),NA())</f>
        <v>1.3280118917712835E-2</v>
      </c>
      <c r="L1892" s="44">
        <f>IFERROR(_xll.qlIndexFixing(Index6M,$H1892,TRUE,_xll.ohTrigger(RecalcTrigger,Trigger6M)),NA())</f>
        <v>1.3267455850273831E-2</v>
      </c>
      <c r="M1892" s="145">
        <f>IFERROR(_xll.qlIndexFixing(Index1Y,$H1892,TRUE,_xll.ohTrigger(RecalcTrigger,Trigger1Y)),NA())</f>
        <v>1.3512223230695956E-2</v>
      </c>
      <c r="N1892" s="144">
        <f>IFERROR(_xll.qlIndexFixing(ONIndex1M,I1892,TRUE,_xll.ohTrigger(RecalcTrigger,Trigger1M)),NA())</f>
        <v>1.3056499732098104E-2</v>
      </c>
      <c r="O1892" s="44">
        <f>IFERROR(_xll.qlIndexFixing(ONIndex3M,I1892,TRUE,_xll.ohTrigger(RecalcTrigger,Trigger3M)),NA())</f>
        <v>1.3265475750587896E-2</v>
      </c>
      <c r="P1892" s="44">
        <f>IFERROR(_xll.qlIndexFixing(ONIndex6M,I1892,TRUE,_xll.ohTrigger(RecalcTrigger,Trigger6M)),NA())</f>
        <v>1.3252773746179614E-2</v>
      </c>
      <c r="Q1892" s="145">
        <f>IFERROR(_xll.qlIndexFixing(ONIndex1Y,I1892,TRUE,_xll.ohTrigger(RecalcTrigger,Trigger1Y)),NA())</f>
        <v>1.3455369043038345E-2</v>
      </c>
    </row>
    <row r="1893" spans="2:17" x14ac:dyDescent="0.2">
      <c r="B1893" s="39" t="s">
        <v>42</v>
      </c>
      <c r="D1893" s="42">
        <f>_xll.qlCalendarAdvance(Calendar,$D1892,B1893,"f",FALSE)</f>
        <v>53098</v>
      </c>
      <c r="E1893" s="139">
        <f>_xll.qlInterestRateIndexValueDate(IndexON,D1893)</f>
        <v>53098</v>
      </c>
      <c r="F1893" s="155">
        <f>IFERROR(_xll.qlIndexFixing(IndexON,D1893,TRUE,_xll.ohTrigger(RecalcTrigger,TriggerON)),NA())</f>
        <v>1.3051772765120262E-2</v>
      </c>
      <c r="H1893" s="42">
        <f>_xll.qlCalendarAdvance(Calendar,$H1892,B1893,"f",FALSE)</f>
        <v>53098</v>
      </c>
      <c r="I1893" s="139">
        <f>_xll.qlInterestRateIndexValueDate(Index1M,$H1893)</f>
        <v>53100</v>
      </c>
      <c r="J1893" s="144">
        <f>IFERROR(_xll.qlIndexFixing(Index1M,$H1893,TRUE,_xll.ohTrigger(RecalcTrigger,Trigger1M)),NA())</f>
        <v>1.3060579312439147E-2</v>
      </c>
      <c r="K1893" s="44">
        <f>IFERROR(_xll.qlIndexFixing(Index3M,H1893,TRUE,_xll.ohTrigger(RecalcTrigger,Trigger3M)),NA())</f>
        <v>1.3278856909735584E-2</v>
      </c>
      <c r="L1893" s="44">
        <f>IFERROR(_xll.qlIndexFixing(Index6M,$H1893,TRUE,_xll.ohTrigger(RecalcTrigger,Trigger6M)),NA())</f>
        <v>1.3265036788639384E-2</v>
      </c>
      <c r="M1893" s="145">
        <f>IFERROR(_xll.qlIndexFixing(Index1Y,$H1893,TRUE,_xll.ohTrigger(RecalcTrigger,Trigger1Y)),NA())</f>
        <v>1.3510933152542282E-2</v>
      </c>
      <c r="N1893" s="144">
        <f>IFERROR(_xll.qlIndexFixing(ONIndex1M,I1893,TRUE,_xll.ohTrigger(RecalcTrigger,Trigger1M)),NA())</f>
        <v>1.3055255882754579E-2</v>
      </c>
      <c r="O1893" s="44">
        <f>IFERROR(_xll.qlIndexFixing(ONIndex3M,I1893,TRUE,_xll.ohTrigger(RecalcTrigger,Trigger3M)),NA())</f>
        <v>1.3264156195242904E-2</v>
      </c>
      <c r="P1893" s="44">
        <f>IFERROR(_xll.qlIndexFixing(ONIndex6M,I1893,TRUE,_xll.ohTrigger(RecalcTrigger,Trigger6M)),NA())</f>
        <v>1.3250379633991116E-2</v>
      </c>
      <c r="Q1893" s="145">
        <f>IFERROR(_xll.qlIndexFixing(ONIndex1Y,I1893,TRUE,_xll.ohTrigger(RecalcTrigger,Trigger1Y)),NA())</f>
        <v>1.3453846267692526E-2</v>
      </c>
    </row>
    <row r="1894" spans="2:17" x14ac:dyDescent="0.2">
      <c r="B1894" s="39" t="s">
        <v>42</v>
      </c>
      <c r="D1894" s="42">
        <f>_xll.qlCalendarAdvance(Calendar,$D1893,B1894,"f",FALSE)</f>
        <v>53105</v>
      </c>
      <c r="E1894" s="139">
        <f>_xll.qlInterestRateIndexValueDate(IndexON,D1894)</f>
        <v>53105</v>
      </c>
      <c r="F1894" s="155">
        <f>IFERROR(_xll.qlIndexFixing(IndexON,D1894,TRUE,_xll.ohTrigger(RecalcTrigger,TriggerON)),NA())</f>
        <v>1.3050732444890301E-2</v>
      </c>
      <c r="H1894" s="42">
        <f>_xll.qlCalendarAdvance(Calendar,$H1893,B1894,"f",FALSE)</f>
        <v>53105</v>
      </c>
      <c r="I1894" s="139">
        <f>_xll.qlInterestRateIndexValueDate(Index1M,$H1894)</f>
        <v>53107</v>
      </c>
      <c r="J1894" s="144">
        <f>IFERROR(_xll.qlIndexFixing(Index1M,$H1894,TRUE,_xll.ohTrigger(RecalcTrigger,Trigger1M)),NA())</f>
        <v>1.3059358593648096E-2</v>
      </c>
      <c r="K1894" s="44">
        <f>IFERROR(_xll.qlIndexFixing(Index3M,H1894,TRUE,_xll.ohTrigger(RecalcTrigger,Trigger3M)),NA())</f>
        <v>1.3277605449641768E-2</v>
      </c>
      <c r="L1894" s="44">
        <f>IFERROR(_xll.qlIndexFixing(Index6M,$H1894,TRUE,_xll.ohTrigger(RecalcTrigger,Trigger6M)),NA())</f>
        <v>1.3262617111061942E-2</v>
      </c>
      <c r="M1894" s="145">
        <f>IFERROR(_xll.qlIndexFixing(Index1Y,$H1894,TRUE,_xll.ohTrigger(RecalcTrigger,Trigger1Y)),NA())</f>
        <v>1.350965334682926E-2</v>
      </c>
      <c r="N1894" s="144">
        <f>IFERROR(_xll.qlIndexFixing(ONIndex1M,I1894,TRUE,_xll.ohTrigger(RecalcTrigger,Trigger1M)),NA())</f>
        <v>1.3054021256833082E-2</v>
      </c>
      <c r="O1894" s="44">
        <f>IFERROR(_xll.qlIndexFixing(ONIndex3M,I1894,TRUE,_xll.ohTrigger(RecalcTrigger,Trigger3M)),NA())</f>
        <v>1.3262846906405557E-2</v>
      </c>
      <c r="P1894" s="44">
        <f>IFERROR(_xll.qlIndexFixing(ONIndex6M,I1894,TRUE,_xll.ohTrigger(RecalcTrigger,Trigger6M)),NA())</f>
        <v>1.324798472955635E-2</v>
      </c>
      <c r="Q1894" s="145">
        <f>IFERROR(_xll.qlIndexFixing(ONIndex1Y,I1894,TRUE,_xll.ohTrigger(RecalcTrigger,Trigger1Y)),NA())</f>
        <v>1.3452332760692798E-2</v>
      </c>
    </row>
    <row r="1895" spans="2:17" x14ac:dyDescent="0.2">
      <c r="B1895" s="39" t="s">
        <v>42</v>
      </c>
      <c r="D1895" s="42">
        <f>_xll.qlCalendarAdvance(Calendar,$D1894,B1895,"f",FALSE)</f>
        <v>53112</v>
      </c>
      <c r="E1895" s="139">
        <f>_xll.qlInterestRateIndexValueDate(IndexON,D1895)</f>
        <v>53112</v>
      </c>
      <c r="F1895" s="155">
        <f>IFERROR(_xll.qlIndexFixing(IndexON,D1895,TRUE,_xll.ohTrigger(RecalcTrigger,TriggerON)),NA())</f>
        <v>1.3049706906835823E-2</v>
      </c>
      <c r="H1895" s="42">
        <f>_xll.qlCalendarAdvance(Calendar,$H1894,B1895,"f",FALSE)</f>
        <v>53112</v>
      </c>
      <c r="I1895" s="139">
        <f>_xll.qlInterestRateIndexValueDate(Index1M,$H1895)</f>
        <v>53114</v>
      </c>
      <c r="J1895" s="144">
        <f>IFERROR(_xll.qlIndexFixing(Index1M,$H1895,TRUE,_xll.ohTrigger(RecalcTrigger,Trigger1M)),NA())</f>
        <v>1.3058147218110716E-2</v>
      </c>
      <c r="K1895" s="44">
        <f>IFERROR(_xll.qlIndexFixing(Index3M,H1895,TRUE,_xll.ohTrigger(RecalcTrigger,Trigger3M)),NA())</f>
        <v>1.3276364579006829E-2</v>
      </c>
      <c r="L1895" s="44">
        <f>IFERROR(_xll.qlIndexFixing(Index6M,$H1895,TRUE,_xll.ohTrigger(RecalcTrigger,Trigger6M)),NA())</f>
        <v>1.3259985072133046E-2</v>
      </c>
      <c r="M1895" s="145">
        <f>IFERROR(_xll.qlIndexFixing(Index1Y,$H1895,TRUE,_xll.ohTrigger(RecalcTrigger,Trigger1Y)),NA())</f>
        <v>1.350838384795874E-2</v>
      </c>
      <c r="N1895" s="144">
        <f>IFERROR(_xll.qlIndexFixing(ONIndex1M,I1895,TRUE,_xll.ohTrigger(RecalcTrigger,Trigger1M)),NA())</f>
        <v>1.3052795895660552E-2</v>
      </c>
      <c r="O1895" s="44">
        <f>IFERROR(_xll.qlIndexFixing(ONIndex3M,I1895,TRUE,_xll.ohTrigger(RecalcTrigger,Trigger3M)),NA())</f>
        <v>1.3261547925482731E-2</v>
      </c>
      <c r="P1895" s="44">
        <f>IFERROR(_xll.qlIndexFixing(ONIndex6M,I1895,TRUE,_xll.ohTrigger(RecalcTrigger,Trigger6M)),NA())</f>
        <v>1.3245589046944062E-2</v>
      </c>
      <c r="Q1895" s="145">
        <f>IFERROR(_xll.qlIndexFixing(ONIndex1Y,I1895,TRUE,_xll.ohTrigger(RecalcTrigger,Trigger1Y)),NA())</f>
        <v>1.3450828556091921E-2</v>
      </c>
    </row>
    <row r="1896" spans="2:17" x14ac:dyDescent="0.2">
      <c r="B1896" s="39" t="s">
        <v>42</v>
      </c>
      <c r="D1896" s="42">
        <f>_xll.qlCalendarAdvance(Calendar,$D1895,B1896,"f",FALSE)</f>
        <v>53119</v>
      </c>
      <c r="E1896" s="139">
        <f>_xll.qlInterestRateIndexValueDate(IndexON,D1896)</f>
        <v>53119</v>
      </c>
      <c r="F1896" s="155">
        <f>IFERROR(_xll.qlIndexFixing(IndexON,D1896,TRUE,_xll.ohTrigger(RecalcTrigger,TriggerON)),NA())</f>
        <v>1.3048696205153476E-2</v>
      </c>
      <c r="H1896" s="42">
        <f>_xll.qlCalendarAdvance(Calendar,$H1895,B1896,"f",FALSE)</f>
        <v>53119</v>
      </c>
      <c r="I1896" s="139">
        <f>_xll.qlInterestRateIndexValueDate(Index1M,$H1896)</f>
        <v>53121</v>
      </c>
      <c r="J1896" s="144">
        <f>IFERROR(_xll.qlIndexFixing(Index1M,$H1896,TRUE,_xll.ohTrigger(RecalcTrigger,Trigger1M)),NA())</f>
        <v>1.3056945227173933E-2</v>
      </c>
      <c r="K1896" s="44">
        <f>IFERROR(_xll.qlIndexFixing(Index3M,H1896,TRUE,_xll.ohTrigger(RecalcTrigger,Trigger3M)),NA())</f>
        <v>1.3275134339409678E-2</v>
      </c>
      <c r="L1896" s="44">
        <f>IFERROR(_xll.qlIndexFixing(Index6M,$H1896,TRUE,_xll.ohTrigger(RecalcTrigger,Trigger6M)),NA())</f>
        <v>1.3257564583069219E-2</v>
      </c>
      <c r="M1896" s="145">
        <f>IFERROR(_xll.qlIndexFixing(Index1Y,$H1896,TRUE,_xll.ohTrigger(RecalcTrigger,Trigger1Y)),NA())</f>
        <v>1.3507124690332793E-2</v>
      </c>
      <c r="N1896" s="144">
        <f>IFERROR(_xll.qlIndexFixing(ONIndex1M,I1896,TRUE,_xll.ohTrigger(RecalcTrigger,Trigger1M)),NA())</f>
        <v>1.3051579840483996E-2</v>
      </c>
      <c r="O1896" s="44">
        <f>IFERROR(_xll.qlIndexFixing(ONIndex3M,I1896,TRUE,_xll.ohTrigger(RecalcTrigger,Trigger3M)),NA())</f>
        <v>1.3260259294041177E-2</v>
      </c>
      <c r="P1896" s="44">
        <f>IFERROR(_xll.qlIndexFixing(ONIndex6M,I1896,TRUE,_xll.ohTrigger(RecalcTrigger,Trigger6M)),NA())</f>
        <v>1.3243192600222997E-2</v>
      </c>
      <c r="Q1896" s="145">
        <f>IFERROR(_xll.qlIndexFixing(ONIndex1Y,I1896,TRUE,_xll.ohTrigger(RecalcTrigger,Trigger1Y)),NA())</f>
        <v>1.3449333687862719E-2</v>
      </c>
    </row>
    <row r="1897" spans="2:17" x14ac:dyDescent="0.2">
      <c r="B1897" s="39" t="s">
        <v>42</v>
      </c>
      <c r="D1897" s="42">
        <f>_xll.qlCalendarAdvance(Calendar,$D1896,B1897,"f",FALSE)</f>
        <v>53126</v>
      </c>
      <c r="E1897" s="139">
        <f>_xll.qlInterestRateIndexValueDate(IndexON,D1897)</f>
        <v>53126</v>
      </c>
      <c r="F1897" s="155">
        <f>IFERROR(_xll.qlIndexFixing(IndexON,D1897,TRUE,_xll.ohTrigger(RecalcTrigger,TriggerON)),NA())</f>
        <v>1.3047700394279715E-2</v>
      </c>
      <c r="H1897" s="42">
        <f>_xll.qlCalendarAdvance(Calendar,$H1896,B1897,"f",FALSE)</f>
        <v>53126</v>
      </c>
      <c r="I1897" s="139">
        <f>_xll.qlInterestRateIndexValueDate(Index1M,$H1897)</f>
        <v>53128</v>
      </c>
      <c r="J1897" s="144">
        <f>IFERROR(_xll.qlIndexFixing(Index1M,$H1897,TRUE,_xll.ohTrigger(RecalcTrigger,Trigger1M)),NA())</f>
        <v>1.3055752662207154E-2</v>
      </c>
      <c r="K1897" s="44">
        <f>IFERROR(_xll.qlIndexFixing(Index3M,H1897,TRUE,_xll.ohTrigger(RecalcTrigger,Trigger3M)),NA())</f>
        <v>1.3273914772426624E-2</v>
      </c>
      <c r="L1897" s="44">
        <f>IFERROR(_xll.qlIndexFixing(Index6M,$H1897,TRUE,_xll.ohTrigger(RecalcTrigger,Trigger6M)),NA())</f>
        <v>1.3255143517455438E-2</v>
      </c>
      <c r="M1897" s="145">
        <f>IFERROR(_xll.qlIndexFixing(Index1Y,$H1897,TRUE,_xll.ohTrigger(RecalcTrigger,Trigger1Y)),NA())</f>
        <v>1.3505875908353709E-2</v>
      </c>
      <c r="N1897" s="144">
        <f>IFERROR(_xll.qlIndexFixing(ONIndex1M,I1897,TRUE,_xll.ohTrigger(RecalcTrigger,Trigger1M)),NA())</f>
        <v>1.3050373132790227E-2</v>
      </c>
      <c r="O1897" s="44">
        <f>IFERROR(_xll.qlIndexFixing(ONIndex3M,I1897,TRUE,_xll.ohTrigger(RecalcTrigger,Trigger3M)),NA())</f>
        <v>1.3258981053247965E-2</v>
      </c>
      <c r="P1897" s="44">
        <f>IFERROR(_xll.qlIndexFixing(ONIndex6M,I1897,TRUE,_xll.ohTrigger(RecalcTrigger,Trigger6M)),NA())</f>
        <v>1.3240795403381966E-2</v>
      </c>
      <c r="Q1897" s="145">
        <f>IFERROR(_xll.qlIndexFixing(ONIndex1Y,I1897,TRUE,_xll.ohTrigger(RecalcTrigger,Trigger1Y)),NA())</f>
        <v>1.3447848190057954E-2</v>
      </c>
    </row>
    <row r="1898" spans="2:17" x14ac:dyDescent="0.2">
      <c r="B1898" s="39" t="s">
        <v>42</v>
      </c>
      <c r="D1898" s="42">
        <f>_xll.qlCalendarAdvance(Calendar,$D1897,B1898,"f",FALSE)</f>
        <v>53133</v>
      </c>
      <c r="E1898" s="139">
        <f>_xll.qlInterestRateIndexValueDate(IndexON,D1898)</f>
        <v>53133</v>
      </c>
      <c r="F1898" s="155">
        <f>IFERROR(_xll.qlIndexFixing(IndexON,D1898,TRUE,_xll.ohTrigger(RecalcTrigger,TriggerON)),NA())</f>
        <v>1.3046719528650996E-2</v>
      </c>
      <c r="H1898" s="42">
        <f>_xll.qlCalendarAdvance(Calendar,$H1897,B1898,"f",FALSE)</f>
        <v>53133</v>
      </c>
      <c r="I1898" s="139">
        <f>_xll.qlInterestRateIndexValueDate(Index1M,$H1898)</f>
        <v>53135</v>
      </c>
      <c r="J1898" s="144">
        <f>IFERROR(_xll.qlIndexFixing(Index1M,$H1898,TRUE,_xll.ohTrigger(RecalcTrigger,Trigger1M)),NA())</f>
        <v>1.3054569564562302E-2</v>
      </c>
      <c r="K1898" s="44">
        <f>IFERROR(_xll.qlIndexFixing(Index3M,H1898,TRUE,_xll.ohTrigger(RecalcTrigger,Trigger3M)),NA())</f>
        <v>1.3272705919634843E-2</v>
      </c>
      <c r="L1898" s="44">
        <f>IFERROR(_xll.qlIndexFixing(Index6M,$H1898,TRUE,_xll.ohTrigger(RecalcTrigger,Trigger6M)),NA())</f>
        <v>1.3252721889425095E-2</v>
      </c>
      <c r="M1898" s="145">
        <f>IFERROR(_xll.qlIndexFixing(Index1Y,$H1898,TRUE,_xll.ohTrigger(RecalcTrigger,Trigger1Y)),NA())</f>
        <v>1.3504637536423775E-2</v>
      </c>
      <c r="N1898" s="144">
        <f>IFERROR(_xll.qlIndexFixing(ONIndex1M,I1898,TRUE,_xll.ohTrigger(RecalcTrigger,Trigger1M)),NA())</f>
        <v>1.3049175813746317E-2</v>
      </c>
      <c r="O1898" s="44">
        <f>IFERROR(_xll.qlIndexFixing(ONIndex3M,I1898,TRUE,_xll.ohTrigger(RecalcTrigger,Trigger3M)),NA())</f>
        <v>1.3257713244829716E-2</v>
      </c>
      <c r="P1898" s="44">
        <f>IFERROR(_xll.qlIndexFixing(ONIndex6M,I1898,TRUE,_xll.ohTrigger(RecalcTrigger,Trigger6M)),NA())</f>
        <v>1.3238397470489716E-2</v>
      </c>
      <c r="Q1898" s="145">
        <f>IFERROR(_xll.qlIndexFixing(ONIndex1Y,I1898,TRUE,_xll.ohTrigger(RecalcTrigger,Trigger1Y)),NA())</f>
        <v>1.3446372096330705E-2</v>
      </c>
    </row>
    <row r="1899" spans="2:17" x14ac:dyDescent="0.2">
      <c r="B1899" s="39" t="s">
        <v>42</v>
      </c>
      <c r="D1899" s="42">
        <f>_xll.qlCalendarAdvance(Calendar,$D1898,B1899,"f",FALSE)</f>
        <v>53140</v>
      </c>
      <c r="E1899" s="139">
        <f>_xll.qlInterestRateIndexValueDate(IndexON,D1899)</f>
        <v>53140</v>
      </c>
      <c r="F1899" s="155">
        <f>IFERROR(_xll.qlIndexFixing(IndexON,D1899,TRUE,_xll.ohTrigger(RecalcTrigger,TriggerON)),NA())</f>
        <v>1.3045753662463966E-2</v>
      </c>
      <c r="H1899" s="42">
        <f>_xll.qlCalendarAdvance(Calendar,$H1898,B1899,"f",FALSE)</f>
        <v>53140</v>
      </c>
      <c r="I1899" s="139">
        <f>_xll.qlInterestRateIndexValueDate(Index1M,$H1899)</f>
        <v>53142</v>
      </c>
      <c r="J1899" s="144">
        <f>IFERROR(_xll.qlIndexFixing(Index1M,$H1899,TRUE,_xll.ohTrigger(RecalcTrigger,Trigger1M)),NA())</f>
        <v>1.3053395975603788E-2</v>
      </c>
      <c r="K1899" s="44">
        <f>IFERROR(_xll.qlIndexFixing(Index3M,H1899,TRUE,_xll.ohTrigger(RecalcTrigger,Trigger3M)),NA())</f>
        <v>1.3271507822609776E-2</v>
      </c>
      <c r="L1899" s="44">
        <f>IFERROR(_xll.qlIndexFixing(Index6M,$H1899,TRUE,_xll.ohTrigger(RecalcTrigger,Trigger6M)),NA())</f>
        <v>1.3250299713112023E-2</v>
      </c>
      <c r="M1899" s="145">
        <f>IFERROR(_xll.qlIndexFixing(Index1Y,$H1899,TRUE,_xll.ohTrigger(RecalcTrigger,Trigger1Y)),NA())</f>
        <v>1.3503409608945284E-2</v>
      </c>
      <c r="N1899" s="144">
        <f>IFERROR(_xll.qlIndexFixing(ONIndex1M,I1899,TRUE,_xll.ohTrigger(RecalcTrigger,Trigger1M)),NA())</f>
        <v>1.3047987924679205E-2</v>
      </c>
      <c r="O1899" s="44">
        <f>IFERROR(_xll.qlIndexFixing(ONIndex3M,I1899,TRUE,_xll.ohTrigger(RecalcTrigger,Trigger3M)),NA())</f>
        <v>1.3256455910113374E-2</v>
      </c>
      <c r="P1899" s="44">
        <f>IFERROR(_xll.qlIndexFixing(ONIndex6M,I1899,TRUE,_xll.ohTrigger(RecalcTrigger,Trigger6M)),NA())</f>
        <v>1.3235998815614991E-2</v>
      </c>
      <c r="Q1899" s="145">
        <f>IFERROR(_xll.qlIndexFixing(ONIndex1Y,I1899,TRUE,_xll.ohTrigger(RecalcTrigger,Trigger1Y)),NA())</f>
        <v>1.3444905440973542E-2</v>
      </c>
    </row>
    <row r="1900" spans="2:17" x14ac:dyDescent="0.2">
      <c r="B1900" s="39" t="s">
        <v>42</v>
      </c>
      <c r="D1900" s="42">
        <f>_xll.qlCalendarAdvance(Calendar,$D1899,B1900,"f",FALSE)</f>
        <v>53147</v>
      </c>
      <c r="E1900" s="139">
        <f>_xll.qlInterestRateIndexValueDate(IndexON,D1900)</f>
        <v>53147</v>
      </c>
      <c r="F1900" s="155">
        <f>IFERROR(_xll.qlIndexFixing(IndexON,D1900,TRUE,_xll.ohTrigger(RecalcTrigger,TriggerON)),NA())</f>
        <v>1.3044802850155079E-2</v>
      </c>
      <c r="H1900" s="42">
        <f>_xll.qlCalendarAdvance(Calendar,$H1899,B1900,"f",FALSE)</f>
        <v>53147</v>
      </c>
      <c r="I1900" s="139">
        <f>_xll.qlInterestRateIndexValueDate(Index1M,$H1900)</f>
        <v>53149</v>
      </c>
      <c r="J1900" s="144">
        <f>IFERROR(_xll.qlIndexFixing(Index1M,$H1900,TRUE,_xll.ohTrigger(RecalcTrigger,Trigger1M)),NA())</f>
        <v>1.305223193668853E-2</v>
      </c>
      <c r="K1900" s="44">
        <f>IFERROR(_xll.qlIndexFixing(Index3M,H1900,TRUE,_xll.ohTrigger(RecalcTrigger,Trigger3M)),NA())</f>
        <v>1.327032052293207E-2</v>
      </c>
      <c r="L1900" s="44">
        <f>IFERROR(_xll.qlIndexFixing(Index6M,$H1900,TRUE,_xll.ohTrigger(RecalcTrigger,Trigger6M)),NA())</f>
        <v>1.3248086902392132E-2</v>
      </c>
      <c r="M1900" s="145">
        <f>IFERROR(_xll.qlIndexFixing(Index1Y,$H1900,TRUE,_xll.ohTrigger(RecalcTrigger,Trigger1Y)),NA())</f>
        <v>1.3502192160321178E-2</v>
      </c>
      <c r="N1900" s="144">
        <f>IFERROR(_xll.qlIndexFixing(ONIndex1M,I1900,TRUE,_xll.ohTrigger(RecalcTrigger,Trigger1M)),NA())</f>
        <v>1.3046809506995771E-2</v>
      </c>
      <c r="O1900" s="44">
        <f>IFERROR(_xll.qlIndexFixing(ONIndex3M,I1900,TRUE,_xll.ohTrigger(RecalcTrigger,Trigger3M)),NA())</f>
        <v>1.3255209090425879E-2</v>
      </c>
      <c r="P1900" s="44">
        <f>IFERROR(_xll.qlIndexFixing(ONIndex6M,I1900,TRUE,_xll.ohTrigger(RecalcTrigger,Trigger6M)),NA())</f>
        <v>1.3233599452666667E-2</v>
      </c>
      <c r="Q1900" s="145">
        <f>IFERROR(_xll.qlIndexFixing(ONIndex1Y,I1900,TRUE,_xll.ohTrigger(RecalcTrigger,Trigger1Y)),NA())</f>
        <v>1.3443448257879353E-2</v>
      </c>
    </row>
    <row r="1901" spans="2:17" x14ac:dyDescent="0.2">
      <c r="B1901" s="39" t="s">
        <v>42</v>
      </c>
      <c r="D1901" s="42">
        <f>_xll.qlCalendarAdvance(Calendar,$D1900,B1901,"f",FALSE)</f>
        <v>53154</v>
      </c>
      <c r="E1901" s="139">
        <f>_xll.qlInterestRateIndexValueDate(IndexON,D1901)</f>
        <v>53154</v>
      </c>
      <c r="F1901" s="155">
        <f>IFERROR(_xll.qlIndexFixing(IndexON,D1901,TRUE,_xll.ohTrigger(RecalcTrigger,TriggerON)),NA())</f>
        <v>1.3043867146080856E-2</v>
      </c>
      <c r="H1901" s="42">
        <f>_xll.qlCalendarAdvance(Calendar,$H1900,B1901,"f",FALSE)</f>
        <v>53154</v>
      </c>
      <c r="I1901" s="139">
        <f>_xll.qlInterestRateIndexValueDate(Index1M,$H1901)</f>
        <v>53156</v>
      </c>
      <c r="J1901" s="144">
        <f>IFERROR(_xll.qlIndexFixing(Index1M,$H1901,TRUE,_xll.ohTrigger(RecalcTrigger,Trigger1M)),NA())</f>
        <v>1.3051077489173446E-2</v>
      </c>
      <c r="K1901" s="44">
        <f>IFERROR(_xll.qlIndexFixing(Index3M,H1901,TRUE,_xll.ohTrigger(RecalcTrigger,Trigger3M)),NA())</f>
        <v>1.3269144062176301E-2</v>
      </c>
      <c r="L1901" s="44">
        <f>IFERROR(_xll.qlIndexFixing(Index6M,$H1901,TRUE,_xll.ohTrigger(RecalcTrigger,Trigger6M)),NA())</f>
        <v>1.3245663309009375E-2</v>
      </c>
      <c r="M1901" s="145">
        <f>IFERROR(_xll.qlIndexFixing(Index1Y,$H1901,TRUE,_xll.ohTrigger(RecalcTrigger,Trigger1Y)),NA())</f>
        <v>1.3500985224954406E-2</v>
      </c>
      <c r="N1901" s="144">
        <f>IFERROR(_xll.qlIndexFixing(ONIndex1M,I1901,TRUE,_xll.ohTrigger(RecalcTrigger,Trigger1M)),NA())</f>
        <v>1.3045640601863084E-2</v>
      </c>
      <c r="O1901" s="44">
        <f>IFERROR(_xll.qlIndexFixing(ONIndex3M,I1901,TRUE,_xll.ohTrigger(RecalcTrigger,Trigger3M)),NA())</f>
        <v>1.3253972827413918E-2</v>
      </c>
      <c r="P1901" s="44">
        <f>IFERROR(_xll.qlIndexFixing(ONIndex6M,I1901,TRUE,_xll.ohTrigger(RecalcTrigger,Trigger6M)),NA())</f>
        <v>1.3231199395793425E-2</v>
      </c>
      <c r="Q1901" s="145">
        <f>IFERROR(_xll.qlIndexFixing(ONIndex1Y,I1901,TRUE,_xll.ohTrigger(RecalcTrigger,Trigger1Y)),NA())</f>
        <v>1.3442000581020963E-2</v>
      </c>
    </row>
    <row r="1902" spans="2:17" x14ac:dyDescent="0.2">
      <c r="B1902" s="39" t="s">
        <v>42</v>
      </c>
      <c r="D1902" s="42">
        <f>_xll.qlCalendarAdvance(Calendar,$D1901,B1902,"f",FALSE)</f>
        <v>53161</v>
      </c>
      <c r="E1902" s="139">
        <f>_xll.qlInterestRateIndexValueDate(IndexON,D1902)</f>
        <v>53161</v>
      </c>
      <c r="F1902" s="155">
        <f>IFERROR(_xll.qlIndexFixing(IndexON,D1902,TRUE,_xll.ohTrigger(RecalcTrigger,TriggerON)),NA())</f>
        <v>1.3042946604597816E-2</v>
      </c>
      <c r="H1902" s="42">
        <f>_xll.qlCalendarAdvance(Calendar,$H1901,B1902,"f",FALSE)</f>
        <v>53161</v>
      </c>
      <c r="I1902" s="139">
        <f>_xll.qlInterestRateIndexValueDate(Index1M,$H1902)</f>
        <v>53163</v>
      </c>
      <c r="J1902" s="144">
        <f>IFERROR(_xll.qlIndexFixing(Index1M,$H1902,TRUE,_xll.ohTrigger(RecalcTrigger,Trigger1M)),NA())</f>
        <v>1.3049932674422948E-2</v>
      </c>
      <c r="K1902" s="44">
        <f>IFERROR(_xll.qlIndexFixing(Index3M,H1902,TRUE,_xll.ohTrigger(RecalcTrigger,Trigger3M)),NA())</f>
        <v>1.3267978481919639E-2</v>
      </c>
      <c r="L1902" s="44">
        <f>IFERROR(_xll.qlIndexFixing(Index6M,$H1902,TRUE,_xll.ohTrigger(RecalcTrigger,Trigger6M)),NA())</f>
        <v>1.3243239212766069E-2</v>
      </c>
      <c r="M1902" s="145">
        <f>IFERROR(_xll.qlIndexFixing(Index1Y,$H1902,TRUE,_xll.ohTrigger(RecalcTrigger,Trigger1Y)),NA())</f>
        <v>1.3499788837247695E-2</v>
      </c>
      <c r="N1902" s="144">
        <f>IFERROR(_xll.qlIndexFixing(ONIndex1M,I1902,TRUE,_xll.ohTrigger(RecalcTrigger,Trigger1M)),NA())</f>
        <v>1.3044481250767959E-2</v>
      </c>
      <c r="O1902" s="44">
        <f>IFERROR(_xll.qlIndexFixing(ONIndex3M,I1902,TRUE,_xll.ohTrigger(RecalcTrigger,Trigger3M)),NA())</f>
        <v>1.3252747162484368E-2</v>
      </c>
      <c r="P1902" s="44">
        <f>IFERROR(_xll.qlIndexFixing(ONIndex6M,I1902,TRUE,_xll.ohTrigger(RecalcTrigger,Trigger6M)),NA())</f>
        <v>1.3228798658984076E-2</v>
      </c>
      <c r="Q1902" s="145">
        <f>IFERROR(_xll.qlIndexFixing(ONIndex1Y,I1902,TRUE,_xll.ohTrigger(RecalcTrigger,Trigger1Y)),NA())</f>
        <v>1.344056244429126E-2</v>
      </c>
    </row>
    <row r="1903" spans="2:17" x14ac:dyDescent="0.2">
      <c r="B1903" s="39" t="s">
        <v>42</v>
      </c>
      <c r="D1903" s="42">
        <f>_xll.qlCalendarAdvance(Calendar,$D1902,B1903,"f",FALSE)</f>
        <v>53168</v>
      </c>
      <c r="E1903" s="139">
        <f>_xll.qlInterestRateIndexValueDate(IndexON,D1903)</f>
        <v>53168</v>
      </c>
      <c r="F1903" s="155">
        <f>IFERROR(_xll.qlIndexFixing(IndexON,D1903,TRUE,_xll.ohTrigger(RecalcTrigger,TriggerON)),NA())</f>
        <v>1.3042041279902605E-2</v>
      </c>
      <c r="H1903" s="42">
        <f>_xll.qlCalendarAdvance(Calendar,$H1902,B1903,"f",FALSE)</f>
        <v>53168</v>
      </c>
      <c r="I1903" s="139">
        <f>_xll.qlInterestRateIndexValueDate(Index1M,$H1903)</f>
        <v>53170</v>
      </c>
      <c r="J1903" s="144">
        <f>IFERROR(_xll.qlIndexFixing(Index1M,$H1903,TRUE,_xll.ohTrigger(RecalcTrigger,Trigger1M)),NA())</f>
        <v>1.3048797533791456E-2</v>
      </c>
      <c r="K1903" s="44">
        <f>IFERROR(_xll.qlIndexFixing(Index3M,H1903,TRUE,_xll.ohTrigger(RecalcTrigger,Trigger3M)),NA())</f>
        <v>1.3266823823741005E-2</v>
      </c>
      <c r="L1903" s="44">
        <f>IFERROR(_xll.qlIndexFixing(Index6M,$H1903,TRUE,_xll.ohTrigger(RecalcTrigger,Trigger6M)),NA())</f>
        <v>1.3240814627798003E-2</v>
      </c>
      <c r="M1903" s="145">
        <f>IFERROR(_xll.qlIndexFixing(Index1Y,$H1903,TRUE,_xll.ohTrigger(RecalcTrigger,Trigger1Y)),NA())</f>
        <v>1.3498603031604208E-2</v>
      </c>
      <c r="N1903" s="144">
        <f>IFERROR(_xll.qlIndexFixing(ONIndex1M,I1903,TRUE,_xll.ohTrigger(RecalcTrigger,Trigger1M)),NA())</f>
        <v>1.30433314949574E-2</v>
      </c>
      <c r="O1903" s="44">
        <f>IFERROR(_xll.qlIndexFixing(ONIndex3M,I1903,TRUE,_xll.ohTrigger(RecalcTrigger,Trigger3M)),NA())</f>
        <v>1.3251532137124045E-2</v>
      </c>
      <c r="P1903" s="44">
        <f>IFERROR(_xll.qlIndexFixing(ONIndex6M,I1903,TRUE,_xll.ohTrigger(RecalcTrigger,Trigger6M)),NA())</f>
        <v>1.3226397256307365E-2</v>
      </c>
      <c r="Q1903" s="145">
        <f>IFERROR(_xll.qlIndexFixing(ONIndex1Y,I1903,TRUE,_xll.ohTrigger(RecalcTrigger,Trigger1Y)),NA())</f>
        <v>1.343913388182294E-2</v>
      </c>
    </row>
    <row r="1904" spans="2:17" x14ac:dyDescent="0.2">
      <c r="B1904" s="39" t="s">
        <v>42</v>
      </c>
      <c r="D1904" s="42">
        <f>_xll.qlCalendarAdvance(Calendar,$D1903,B1904,"f",FALSE)</f>
        <v>53175</v>
      </c>
      <c r="E1904" s="139">
        <f>_xll.qlInterestRateIndexValueDate(IndexON,D1904)</f>
        <v>53175</v>
      </c>
      <c r="F1904" s="155">
        <f>IFERROR(_xll.qlIndexFixing(IndexON,D1904,TRUE,_xll.ohTrigger(RecalcTrigger,TriggerON)),NA())</f>
        <v>1.3041151226591552E-2</v>
      </c>
      <c r="H1904" s="42">
        <f>_xll.qlCalendarAdvance(Calendar,$H1903,B1904,"f",FALSE)</f>
        <v>53175</v>
      </c>
      <c r="I1904" s="139">
        <f>_xll.qlInterestRateIndexValueDate(Index1M,$H1904)</f>
        <v>53177</v>
      </c>
      <c r="J1904" s="144">
        <f>IFERROR(_xll.qlIndexFixing(Index1M,$H1904,TRUE,_xll.ohTrigger(RecalcTrigger,Trigger1M)),NA())</f>
        <v>1.3047672108638386E-2</v>
      </c>
      <c r="K1904" s="44">
        <f>IFERROR(_xll.qlIndexFixing(Index3M,H1904,TRUE,_xll.ohTrigger(RecalcTrigger,Trigger3M)),NA())</f>
        <v>1.32656801292167E-2</v>
      </c>
      <c r="L1904" s="44">
        <f>IFERROR(_xll.qlIndexFixing(Index6M,$H1904,TRUE,_xll.ohTrigger(RecalcTrigger,Trigger6M)),NA())</f>
        <v>1.3238389568239677E-2</v>
      </c>
      <c r="M1904" s="145">
        <f>IFERROR(_xll.qlIndexFixing(Index1Y,$H1904,TRUE,_xll.ohTrigger(RecalcTrigger,Trigger1Y)),NA())</f>
        <v>1.3497427842427332E-2</v>
      </c>
      <c r="N1904" s="144">
        <f>IFERROR(_xll.qlIndexFixing(ONIndex1M,I1904,TRUE,_xll.ohTrigger(RecalcTrigger,Trigger1M)),NA())</f>
        <v>1.3042191375678414E-2</v>
      </c>
      <c r="O1904" s="44">
        <f>IFERROR(_xll.qlIndexFixing(ONIndex3M,I1904,TRUE,_xll.ohTrigger(RecalcTrigger,Trigger3M)),NA())</f>
        <v>1.3250327792659888E-2</v>
      </c>
      <c r="P1904" s="44">
        <f>IFERROR(_xll.qlIndexFixing(ONIndex6M,I1904,TRUE,_xll.ohTrigger(RecalcTrigger,Trigger6M)),NA())</f>
        <v>1.3223995201832039E-2</v>
      </c>
      <c r="Q1904" s="145">
        <f>IFERROR(_xll.qlIndexFixing(ONIndex1Y,I1904,TRUE,_xll.ohTrigger(RecalcTrigger,Trigger1Y)),NA())</f>
        <v>1.3437714927508893E-2</v>
      </c>
    </row>
    <row r="1905" spans="2:17" x14ac:dyDescent="0.2">
      <c r="B1905" s="39" t="s">
        <v>42</v>
      </c>
      <c r="D1905" s="42">
        <f>_xll.qlCalendarAdvance(Calendar,$D1904,B1905,"f",FALSE)</f>
        <v>53182</v>
      </c>
      <c r="E1905" s="139">
        <f>_xll.qlInterestRateIndexValueDate(IndexON,D1905)</f>
        <v>53182</v>
      </c>
      <c r="F1905" s="155">
        <f>IFERROR(_xll.qlIndexFixing(IndexON,D1905,TRUE,_xll.ohTrigger(RecalcTrigger,TriggerON)),NA())</f>
        <v>1.3040276498861303E-2</v>
      </c>
      <c r="H1905" s="42">
        <f>_xll.qlCalendarAdvance(Calendar,$H1904,B1905,"f",FALSE)</f>
        <v>53182</v>
      </c>
      <c r="I1905" s="139">
        <f>_xll.qlInterestRateIndexValueDate(Index1M,$H1905)</f>
        <v>53184</v>
      </c>
      <c r="J1905" s="144">
        <f>IFERROR(_xll.qlIndexFixing(Index1M,$H1905,TRUE,_xll.ohTrigger(RecalcTrigger,Trigger1M)),NA())</f>
        <v>1.304655644032815E-2</v>
      </c>
      <c r="K1905" s="44">
        <f>IFERROR(_xll.qlIndexFixing(Index3M,H1905,TRUE,_xll.ohTrigger(RecalcTrigger,Trigger3M)),NA())</f>
        <v>1.3264547439923037E-2</v>
      </c>
      <c r="L1905" s="44">
        <f>IFERROR(_xll.qlIndexFixing(Index6M,$H1905,TRUE,_xll.ohTrigger(RecalcTrigger,Trigger6M)),NA())</f>
        <v>1.3235964048225591E-2</v>
      </c>
      <c r="M1905" s="145">
        <f>IFERROR(_xll.qlIndexFixing(Index1Y,$H1905,TRUE,_xll.ohTrigger(RecalcTrigger,Trigger1Y)),NA())</f>
        <v>1.349626330412089E-2</v>
      </c>
      <c r="N1905" s="144">
        <f>IFERROR(_xll.qlIndexFixing(ONIndex1M,I1905,TRUE,_xll.ohTrigger(RecalcTrigger,Trigger1M)),NA())</f>
        <v>1.3041060934417814E-2</v>
      </c>
      <c r="O1905" s="44">
        <f>IFERROR(_xll.qlIndexFixing(ONIndex3M,I1905,TRUE,_xll.ohTrigger(RecalcTrigger,Trigger3M)),NA())</f>
        <v>1.3249134170578714E-2</v>
      </c>
      <c r="P1905" s="44">
        <f>IFERROR(_xll.qlIndexFixing(ONIndex6M,I1905,TRUE,_xll.ohTrigger(RecalcTrigger,Trigger6M)),NA())</f>
        <v>1.3221592509546909E-2</v>
      </c>
      <c r="Q1905" s="145">
        <f>IFERROR(_xll.qlIndexFixing(ONIndex1Y,I1905,TRUE,_xll.ohTrigger(RecalcTrigger,Trigger1Y)),NA())</f>
        <v>1.3436305615242006E-2</v>
      </c>
    </row>
    <row r="1906" spans="2:17" x14ac:dyDescent="0.2">
      <c r="B1906" s="39" t="s">
        <v>42</v>
      </c>
      <c r="D1906" s="42">
        <f>_xll.qlCalendarAdvance(Calendar,$D1905,B1906,"f",FALSE)</f>
        <v>53189</v>
      </c>
      <c r="E1906" s="139">
        <f>_xll.qlInterestRateIndexValueDate(IndexON,D1906)</f>
        <v>53189</v>
      </c>
      <c r="F1906" s="155">
        <f>IFERROR(_xll.qlIndexFixing(IndexON,D1906,TRUE,_xll.ohTrigger(RecalcTrigger,TriggerON)),NA())</f>
        <v>1.3039417151148314E-2</v>
      </c>
      <c r="H1906" s="42">
        <f>_xll.qlCalendarAdvance(Calendar,$H1905,B1906,"f",FALSE)</f>
        <v>53189</v>
      </c>
      <c r="I1906" s="139">
        <f>_xll.qlInterestRateIndexValueDate(Index1M,$H1906)</f>
        <v>53191</v>
      </c>
      <c r="J1906" s="144">
        <f>IFERROR(_xll.qlIndexFixing(Index1M,$H1906,TRUE,_xll.ohTrigger(RecalcTrigger,Trigger1M)),NA())</f>
        <v>1.3045450570212669E-2</v>
      </c>
      <c r="K1906" s="44">
        <f>IFERROR(_xll.qlIndexFixing(Index3M,H1906,TRUE,_xll.ohTrigger(RecalcTrigger,Trigger3M)),NA())</f>
        <v>1.3263425797440666E-2</v>
      </c>
      <c r="L1906" s="44">
        <f>IFERROR(_xll.qlIndexFixing(Index6M,$H1906,TRUE,_xll.ohTrigger(RecalcTrigger,Trigger6M)),NA())</f>
        <v>1.3233538081890678E-2</v>
      </c>
      <c r="M1906" s="145">
        <f>IFERROR(_xll.qlIndexFixing(Index1Y,$H1906,TRUE,_xll.ohTrigger(RecalcTrigger,Trigger1Y)),NA())</f>
        <v>1.3495109451087823E-2</v>
      </c>
      <c r="N1906" s="144">
        <f>IFERROR(_xll.qlIndexFixing(ONIndex1M,I1906,TRUE,_xll.ohTrigger(RecalcTrigger,Trigger1M)),NA())</f>
        <v>1.3039940212262735E-2</v>
      </c>
      <c r="O1906" s="44">
        <f>IFERROR(_xll.qlIndexFixing(ONIndex3M,I1906,TRUE,_xll.ohTrigger(RecalcTrigger,Trigger3M)),NA())</f>
        <v>1.3247951312367334E-2</v>
      </c>
      <c r="P1906" s="44">
        <f>IFERROR(_xll.qlIndexFixing(ONIndex6M,I1906,TRUE,_xll.ohTrigger(RecalcTrigger,Trigger6M)),NA())</f>
        <v>1.3219189193440783E-2</v>
      </c>
      <c r="Q1906" s="145">
        <f>IFERROR(_xll.qlIndexFixing(ONIndex1Y,I1906,TRUE,_xll.ohTrigger(RecalcTrigger,Trigger1Y)),NA())</f>
        <v>1.3434905979234912E-2</v>
      </c>
    </row>
    <row r="1907" spans="2:17" x14ac:dyDescent="0.2">
      <c r="B1907" s="39" t="s">
        <v>42</v>
      </c>
      <c r="D1907" s="42">
        <f>_xll.qlCalendarAdvance(Calendar,$D1906,B1907,"f",FALSE)</f>
        <v>53196</v>
      </c>
      <c r="E1907" s="139">
        <f>_xll.qlInterestRateIndexValueDate(IndexON,D1907)</f>
        <v>53196</v>
      </c>
      <c r="F1907" s="155">
        <f>IFERROR(_xll.qlIndexFixing(IndexON,D1907,TRUE,_xll.ohTrigger(RecalcTrigger,TriggerON)),NA())</f>
        <v>1.3038573237729167E-2</v>
      </c>
      <c r="H1907" s="42">
        <f>_xll.qlCalendarAdvance(Calendar,$H1906,B1907,"f",FALSE)</f>
        <v>53196</v>
      </c>
      <c r="I1907" s="139">
        <f>_xll.qlInterestRateIndexValueDate(Index1M,$H1907)</f>
        <v>53198</v>
      </c>
      <c r="J1907" s="144">
        <f>IFERROR(_xll.qlIndexFixing(Index1M,$H1907,TRUE,_xll.ohTrigger(RecalcTrigger,Trigger1M)),NA())</f>
        <v>1.3044354539658853E-2</v>
      </c>
      <c r="K1907" s="44">
        <f>IFERROR(_xll.qlIndexFixing(Index3M,H1907,TRUE,_xll.ohTrigger(RecalcTrigger,Trigger3M)),NA())</f>
        <v>1.3262315243342418E-2</v>
      </c>
      <c r="L1907" s="44">
        <f>IFERROR(_xll.qlIndexFixing(Index6M,$H1907,TRUE,_xll.ohTrigger(RecalcTrigger,Trigger6M)),NA())</f>
        <v>1.3231111683371152E-2</v>
      </c>
      <c r="M1907" s="145">
        <f>IFERROR(_xll.qlIndexFixing(Index1Y,$H1907,TRUE,_xll.ohTrigger(RecalcTrigger,Trigger1Y)),NA())</f>
        <v>1.3493966317732616E-2</v>
      </c>
      <c r="N1907" s="144">
        <f>IFERROR(_xll.qlIndexFixing(ONIndex1M,I1907,TRUE,_xll.ohTrigger(RecalcTrigger,Trigger1M)),NA())</f>
        <v>1.303882925069999E-2</v>
      </c>
      <c r="O1907" s="44">
        <f>IFERROR(_xll.qlIndexFixing(ONIndex3M,I1907,TRUE,_xll.ohTrigger(RecalcTrigger,Trigger3M)),NA())</f>
        <v>1.3246779259432628E-2</v>
      </c>
      <c r="P1907" s="44">
        <f>IFERROR(_xll.qlIndexFixing(ONIndex6M,I1907,TRUE,_xll.ohTrigger(RecalcTrigger,Trigger6M)),NA())</f>
        <v>1.3216785267662345E-2</v>
      </c>
      <c r="Q1907" s="145">
        <f>IFERROR(_xll.qlIndexFixing(ONIndex1Y,I1907,TRUE,_xll.ohTrigger(RecalcTrigger,Trigger1Y)),NA())</f>
        <v>1.3433516053220629E-2</v>
      </c>
    </row>
    <row r="1908" spans="2:17" x14ac:dyDescent="0.2">
      <c r="B1908" s="39" t="s">
        <v>42</v>
      </c>
      <c r="D1908" s="42">
        <f>_xll.qlCalendarAdvance(Calendar,$D1907,B1908,"f",FALSE)</f>
        <v>53203</v>
      </c>
      <c r="E1908" s="139">
        <f>_xll.qlInterestRateIndexValueDate(IndexON,D1908)</f>
        <v>53203</v>
      </c>
      <c r="F1908" s="155">
        <f>IFERROR(_xll.qlIndexFixing(IndexON,D1908,TRUE,_xll.ohTrigger(RecalcTrigger,TriggerON)),NA())</f>
        <v>1.3037744812880447E-2</v>
      </c>
      <c r="H1908" s="42">
        <f>_xll.qlCalendarAdvance(Calendar,$H1907,B1908,"f",FALSE)</f>
        <v>53203</v>
      </c>
      <c r="I1908" s="139">
        <f>_xll.qlInterestRateIndexValueDate(Index1M,$H1908)</f>
        <v>53205</v>
      </c>
      <c r="J1908" s="144">
        <f>IFERROR(_xll.qlIndexFixing(Index1M,$H1908,TRUE,_xll.ohTrigger(RecalcTrigger,Trigger1M)),NA())</f>
        <v>1.3042790172409233E-2</v>
      </c>
      <c r="K1908" s="44">
        <f>IFERROR(_xll.qlIndexFixing(Index3M,H1908,TRUE,_xll.ohTrigger(RecalcTrigger,Trigger3M)),NA())</f>
        <v>1.3261048267442075E-2</v>
      </c>
      <c r="L1908" s="44">
        <f>IFERROR(_xll.qlIndexFixing(Index6M,$H1908,TRUE,_xll.ohTrigger(RecalcTrigger,Trigger6M)),NA())</f>
        <v>1.3228339686860564E-2</v>
      </c>
      <c r="M1908" s="145">
        <f>IFERROR(_xll.qlIndexFixing(Index1Y,$H1908,TRUE,_xll.ohTrigger(RecalcTrigger,Trigger1Y)),NA())</f>
        <v>1.3492833938459087E-2</v>
      </c>
      <c r="N1908" s="144">
        <f>IFERROR(_xll.qlIndexFixing(ONIndex1M,I1908,TRUE,_xll.ohTrigger(RecalcTrigger,Trigger1M)),NA())</f>
        <v>1.3037728090976586E-2</v>
      </c>
      <c r="O1908" s="44">
        <f>IFERROR(_xll.qlIndexFixing(ONIndex3M,I1908,TRUE,_xll.ohTrigger(RecalcTrigger,Trigger3M)),NA())</f>
        <v>1.324561805326141E-2</v>
      </c>
      <c r="P1908" s="44">
        <f>IFERROR(_xll.qlIndexFixing(ONIndex6M,I1908,TRUE,_xll.ohTrigger(RecalcTrigger,Trigger6M)),NA())</f>
        <v>1.3214380746280341E-2</v>
      </c>
      <c r="Q1908" s="145">
        <f>IFERROR(_xll.qlIndexFixing(ONIndex1Y,I1908,TRUE,_xll.ohTrigger(RecalcTrigger,Trigger1Y)),NA())</f>
        <v>1.3432135871251916E-2</v>
      </c>
    </row>
    <row r="1909" spans="2:17" x14ac:dyDescent="0.2">
      <c r="B1909" s="39" t="s">
        <v>42</v>
      </c>
      <c r="D1909" s="42">
        <f>_xll.qlCalendarAdvance(Calendar,$D1908,B1909,"f",FALSE)</f>
        <v>53210</v>
      </c>
      <c r="E1909" s="139">
        <f>_xll.qlInterestRateIndexValueDate(IndexON,D1909)</f>
        <v>53210</v>
      </c>
      <c r="F1909" s="155">
        <f>IFERROR(_xll.qlIndexFixing(IndexON,D1909,TRUE,_xll.ohTrigger(RecalcTrigger,TriggerON)),NA())</f>
        <v>1.3036931931118545E-2</v>
      </c>
      <c r="H1909" s="42">
        <f>_xll.qlCalendarAdvance(Calendar,$H1908,B1909,"f",FALSE)</f>
        <v>53210</v>
      </c>
      <c r="I1909" s="139">
        <f>_xll.qlInterestRateIndexValueDate(Index1M,$H1909)</f>
        <v>53212</v>
      </c>
      <c r="J1909" s="144">
        <f>IFERROR(_xll.qlIndexFixing(Index1M,$H1909,TRUE,_xll.ohTrigger(RecalcTrigger,Trigger1M)),NA())</f>
        <v>1.3042192162656396E-2</v>
      </c>
      <c r="K1909" s="44">
        <f>IFERROR(_xll.qlIndexFixing(Index3M,H1909,TRUE,_xll.ohTrigger(RecalcTrigger,Trigger3M)),NA())</f>
        <v>1.325995924908175E-2</v>
      </c>
      <c r="L1909" s="44">
        <f>IFERROR(_xll.qlIndexFixing(Index6M,$H1909,TRUE,_xll.ohTrigger(RecalcTrigger,Trigger6M)),NA())</f>
        <v>1.3225913031317536E-2</v>
      </c>
      <c r="M1909" s="145">
        <f>IFERROR(_xll.qlIndexFixing(Index1Y,$H1909,TRUE,_xll.ohTrigger(RecalcTrigger,Trigger1Y)),NA())</f>
        <v>1.3491712347671719E-2</v>
      </c>
      <c r="N1909" s="144">
        <f>IFERROR(_xll.qlIndexFixing(ONIndex1M,I1909,TRUE,_xll.ohTrigger(RecalcTrigger,Trigger1M)),NA())</f>
        <v>1.3036636774419463E-2</v>
      </c>
      <c r="O1909" s="44">
        <f>IFERROR(_xll.qlIndexFixing(ONIndex3M,I1909,TRUE,_xll.ohTrigger(RecalcTrigger,Trigger3M)),NA())</f>
        <v>1.3244467735260557E-2</v>
      </c>
      <c r="P1909" s="44">
        <f>IFERROR(_xll.qlIndexFixing(ONIndex6M,I1909,TRUE,_xll.ohTrigger(RecalcTrigger,Trigger6M)),NA())</f>
        <v>1.3211975643123708E-2</v>
      </c>
      <c r="Q1909" s="145">
        <f>IFERROR(_xll.qlIndexFixing(ONIndex1Y,I1909,TRUE,_xll.ohTrigger(RecalcTrigger,Trigger1Y)),NA())</f>
        <v>1.3430765467301597E-2</v>
      </c>
    </row>
    <row r="1910" spans="2:17" x14ac:dyDescent="0.2">
      <c r="B1910" s="39" t="s">
        <v>42</v>
      </c>
      <c r="D1910" s="42">
        <f>_xll.qlCalendarAdvance(Calendar,$D1909,B1910,"f",FALSE)</f>
        <v>53217</v>
      </c>
      <c r="E1910" s="139">
        <f>_xll.qlInterestRateIndexValueDate(IndexON,D1910)</f>
        <v>53217</v>
      </c>
      <c r="F1910" s="155">
        <f>IFERROR(_xll.qlIndexFixing(IndexON,D1910,TRUE,_xll.ohTrigger(RecalcTrigger,TriggerON)),NA())</f>
        <v>1.3036134646720043E-2</v>
      </c>
      <c r="H1910" s="42">
        <f>_xll.qlCalendarAdvance(Calendar,$H1909,B1910,"f",FALSE)</f>
        <v>53217</v>
      </c>
      <c r="I1910" s="139">
        <f>_xll.qlInterestRateIndexValueDate(Index1M,$H1910)</f>
        <v>53219</v>
      </c>
      <c r="J1910" s="144">
        <f>IFERROR(_xll.qlIndexFixing(Index1M,$H1910,TRUE,_xll.ohTrigger(RecalcTrigger,Trigger1M)),NA())</f>
        <v>1.3041125898929085E-2</v>
      </c>
      <c r="K1910" s="44">
        <f>IFERROR(_xll.qlIndexFixing(Index3M,H1910,TRUE,_xll.ohTrigger(RecalcTrigger,Trigger3M)),NA())</f>
        <v>1.3258881440454347E-2</v>
      </c>
      <c r="L1910" s="44">
        <f>IFERROR(_xll.qlIndexFixing(Index6M,$H1910,TRUE,_xll.ohTrigger(RecalcTrigger,Trigger6M)),NA())</f>
        <v>1.322348598093543E-2</v>
      </c>
      <c r="M1910" s="145">
        <f>IFERROR(_xll.qlIndexFixing(Index1Y,$H1910,TRUE,_xll.ohTrigger(RecalcTrigger,Trigger1Y)),NA())</f>
        <v>1.3490601579774332E-2</v>
      </c>
      <c r="N1910" s="144">
        <f>IFERROR(_xll.qlIndexFixing(ONIndex1M,I1910,TRUE,_xll.ohTrigger(RecalcTrigger,Trigger1M)),NA())</f>
        <v>1.3035555342355565E-2</v>
      </c>
      <c r="O1910" s="44">
        <f>IFERROR(_xll.qlIndexFixing(ONIndex3M,I1910,TRUE,_xll.ohTrigger(RecalcTrigger,Trigger3M)),NA())</f>
        <v>1.3243328346916883E-2</v>
      </c>
      <c r="P1910" s="44">
        <f>IFERROR(_xll.qlIndexFixing(ONIndex6M,I1910,TRUE,_xll.ohTrigger(RecalcTrigger,Trigger6M)),NA())</f>
        <v>1.3209569972341129E-2</v>
      </c>
      <c r="Q1910" s="145">
        <f>IFERROR(_xll.qlIndexFixing(ONIndex1Y,I1910,TRUE,_xll.ohTrigger(RecalcTrigger,Trigger1Y)),NA())</f>
        <v>1.3429404875422435E-2</v>
      </c>
    </row>
    <row r="1911" spans="2:17" x14ac:dyDescent="0.2">
      <c r="B1911" s="39" t="s">
        <v>42</v>
      </c>
      <c r="D1911" s="42">
        <f>_xll.qlCalendarAdvance(Calendar,$D1910,B1911,"f",FALSE)</f>
        <v>53224</v>
      </c>
      <c r="E1911" s="139">
        <f>_xll.qlInterestRateIndexValueDate(IndexON,D1911)</f>
        <v>53224</v>
      </c>
      <c r="F1911" s="155">
        <f>IFERROR(_xll.qlIndexFixing(IndexON,D1911,TRUE,_xll.ohTrigger(RecalcTrigger,TriggerON)),NA())</f>
        <v>1.3035353013961526E-2</v>
      </c>
      <c r="H1911" s="42">
        <f>_xll.qlCalendarAdvance(Calendar,$H1910,B1911,"f",FALSE)</f>
        <v>53224</v>
      </c>
      <c r="I1911" s="139">
        <f>_xll.qlInterestRateIndexValueDate(Index1M,$H1911)</f>
        <v>53226</v>
      </c>
      <c r="J1911" s="144">
        <f>IFERROR(_xll.qlIndexFixing(Index1M,$H1911,TRUE,_xll.ohTrigger(RecalcTrigger,Trigger1M)),NA())</f>
        <v>1.3040069640196106E-2</v>
      </c>
      <c r="K1911" s="44">
        <f>IFERROR(_xll.qlIndexFixing(Index3M,H1911,TRUE,_xll.ohTrigger(RecalcTrigger,Trigger3M)),NA())</f>
        <v>1.3257814883137157E-2</v>
      </c>
      <c r="L1911" s="44">
        <f>IFERROR(_xll.qlIndexFixing(Index6M,$H1911,TRUE,_xll.ohTrigger(RecalcTrigger,Trigger6M)),NA())</f>
        <v>1.3221058549846587E-2</v>
      </c>
      <c r="M1911" s="145">
        <f>IFERROR(_xll.qlIndexFixing(Index1Y,$H1911,TRUE,_xll.ohTrigger(RecalcTrigger,Trigger1Y)),NA())</f>
        <v>1.3489501669172501E-2</v>
      </c>
      <c r="N1911" s="144">
        <f>IFERROR(_xll.qlIndexFixing(ONIndex1M,I1911,TRUE,_xll.ohTrigger(RecalcTrigger,Trigger1M)),NA())</f>
        <v>1.3034483836031896E-2</v>
      </c>
      <c r="O1911" s="44">
        <f>IFERROR(_xll.qlIndexFixing(ONIndex3M,I1911,TRUE,_xll.ohTrigger(RecalcTrigger,Trigger3M)),NA())</f>
        <v>1.3242199929717202E-2</v>
      </c>
      <c r="P1911" s="44">
        <f>IFERROR(_xll.qlIndexFixing(ONIndex6M,I1911,TRUE,_xll.ohTrigger(RecalcTrigger,Trigger6M)),NA())</f>
        <v>1.3207163748081285E-2</v>
      </c>
      <c r="Q1911" s="145">
        <f>IFERROR(_xll.qlIndexFixing(ONIndex1Y,I1911,TRUE,_xll.ohTrigger(RecalcTrigger,Trigger1Y)),NA())</f>
        <v>1.3428054129587252E-2</v>
      </c>
    </row>
    <row r="1912" spans="2:17" x14ac:dyDescent="0.2">
      <c r="B1912" s="39" t="s">
        <v>42</v>
      </c>
      <c r="D1912" s="42">
        <f>_xll.qlCalendarAdvance(Calendar,$D1911,B1912,"f",FALSE)</f>
        <v>53231</v>
      </c>
      <c r="E1912" s="139">
        <f>_xll.qlInterestRateIndexValueDate(IndexON,D1912)</f>
        <v>53231</v>
      </c>
      <c r="F1912" s="155">
        <f>IFERROR(_xll.qlIndexFixing(IndexON,D1912,TRUE,_xll.ohTrigger(RecalcTrigger,TriggerON)),NA())</f>
        <v>1.3034587087359384E-2</v>
      </c>
      <c r="H1912" s="42">
        <f>_xll.qlCalendarAdvance(Calendar,$H1911,B1912,"f",FALSE)</f>
        <v>53231</v>
      </c>
      <c r="I1912" s="139">
        <f>_xll.qlInterestRateIndexValueDate(Index1M,$H1912)</f>
        <v>53233</v>
      </c>
      <c r="J1912" s="144">
        <f>IFERROR(_xll.qlIndexFixing(Index1M,$H1912,TRUE,_xll.ohTrigger(RecalcTrigger,Trigger1M)),NA())</f>
        <v>1.3039023427816876E-2</v>
      </c>
      <c r="K1912" s="44">
        <f>IFERROR(_xll.qlIndexFixing(Index3M,H1912,TRUE,_xll.ohTrigger(RecalcTrigger,Trigger3M)),NA())</f>
        <v>1.3256759618706595E-2</v>
      </c>
      <c r="L1912" s="44">
        <f>IFERROR(_xll.qlIndexFixing(Index6M,$H1912,TRUE,_xll.ohTrigger(RecalcTrigger,Trigger6M)),NA())</f>
        <v>1.3218630752181141E-2</v>
      </c>
      <c r="M1912" s="145">
        <f>IFERROR(_xll.qlIndexFixing(Index1Y,$H1912,TRUE,_xll.ohTrigger(RecalcTrigger,Trigger1Y)),NA())</f>
        <v>1.3488412650270487E-2</v>
      </c>
      <c r="N1912" s="144">
        <f>IFERROR(_xll.qlIndexFixing(ONIndex1M,I1912,TRUE,_xll.ohTrigger(RecalcTrigger,Trigger1M)),NA())</f>
        <v>1.3033422296855335E-2</v>
      </c>
      <c r="O1912" s="44">
        <f>IFERROR(_xll.qlIndexFixing(ONIndex3M,I1912,TRUE,_xll.ohTrigger(RecalcTrigger,Trigger3M)),NA())</f>
        <v>1.3241082524988457E-2</v>
      </c>
      <c r="P1912" s="44">
        <f>IFERROR(_xll.qlIndexFixing(ONIndex6M,I1912,TRUE,_xll.ohTrigger(RecalcTrigger,Trigger6M)),NA())</f>
        <v>1.3204756984253052E-2</v>
      </c>
      <c r="Q1912" s="145">
        <f>IFERROR(_xll.qlIndexFixing(ONIndex1Y,I1912,TRUE,_xll.ohTrigger(RecalcTrigger,Trigger1Y)),NA())</f>
        <v>1.3426713263688939E-2</v>
      </c>
    </row>
    <row r="1913" spans="2:17" x14ac:dyDescent="0.2">
      <c r="B1913" s="39" t="s">
        <v>42</v>
      </c>
      <c r="D1913" s="42">
        <f>_xll.qlCalendarAdvance(Calendar,$D1912,B1913,"f",FALSE)</f>
        <v>53238</v>
      </c>
      <c r="E1913" s="139">
        <f>_xll.qlInterestRateIndexValueDate(IndexON,D1913)</f>
        <v>53238</v>
      </c>
      <c r="F1913" s="155">
        <f>IFERROR(_xll.qlIndexFixing(IndexON,D1913,TRUE,_xll.ohTrigger(RecalcTrigger,TriggerON)),NA())</f>
        <v>1.3033836921110264E-2</v>
      </c>
      <c r="H1913" s="42">
        <f>_xll.qlCalendarAdvance(Calendar,$H1912,B1913,"f",FALSE)</f>
        <v>53238</v>
      </c>
      <c r="I1913" s="139">
        <f>_xll.qlInterestRateIndexValueDate(Index1M,$H1913)</f>
        <v>53240</v>
      </c>
      <c r="J1913" s="144">
        <f>IFERROR(_xll.qlIndexFixing(Index1M,$H1913,TRUE,_xll.ohTrigger(RecalcTrigger,Trigger1M)),NA())</f>
        <v>1.3037987303153309E-2</v>
      </c>
      <c r="K1913" s="44">
        <f>IFERROR(_xll.qlIndexFixing(Index3M,H1913,TRUE,_xll.ohTrigger(RecalcTrigger,Trigger3M)),NA())</f>
        <v>1.3255887103221353E-2</v>
      </c>
      <c r="L1913" s="44">
        <f>IFERROR(_xll.qlIndexFixing(Index6M,$H1913,TRUE,_xll.ohTrigger(RecalcTrigger,Trigger6M)),NA())</f>
        <v>1.3216271100149824E-2</v>
      </c>
      <c r="M1913" s="145">
        <f>IFERROR(_xll.qlIndexFixing(Index1Y,$H1913,TRUE,_xll.ohTrigger(RecalcTrigger,Trigger1Y)),NA())</f>
        <v>1.3487334557473205E-2</v>
      </c>
      <c r="N1913" s="144">
        <f>IFERROR(_xll.qlIndexFixing(ONIndex1M,I1913,TRUE,_xll.ohTrigger(RecalcTrigger,Trigger1M)),NA())</f>
        <v>1.3032370766152823E-2</v>
      </c>
      <c r="O1913" s="44">
        <f>IFERROR(_xll.qlIndexFixing(ONIndex3M,I1913,TRUE,_xll.ohTrigger(RecalcTrigger,Trigger3M)),NA())</f>
        <v>1.323997617421746E-2</v>
      </c>
      <c r="P1913" s="44">
        <f>IFERROR(_xll.qlIndexFixing(ONIndex6M,I1913,TRUE,_xll.ohTrigger(RecalcTrigger,Trigger6M)),NA())</f>
        <v>1.3202349694845239E-2</v>
      </c>
      <c r="Q1913" s="145">
        <f>IFERROR(_xll.qlIndexFixing(ONIndex1Y,I1913,TRUE,_xll.ohTrigger(RecalcTrigger,Trigger1Y)),NA())</f>
        <v>1.3425382311700318E-2</v>
      </c>
    </row>
    <row r="1914" spans="2:17" x14ac:dyDescent="0.2">
      <c r="B1914" s="39" t="s">
        <v>42</v>
      </c>
      <c r="D1914" s="42">
        <f>_xll.qlCalendarAdvance(Calendar,$D1913,B1914,"f",FALSE)</f>
        <v>53245</v>
      </c>
      <c r="E1914" s="139">
        <f>_xll.qlInterestRateIndexValueDate(IndexON,D1914)</f>
        <v>53245</v>
      </c>
      <c r="F1914" s="155">
        <f>IFERROR(_xll.qlIndexFixing(IndexON,D1914,TRUE,_xll.ohTrigger(RecalcTrigger,TriggerON)),NA())</f>
        <v>1.3033102569650623E-2</v>
      </c>
      <c r="H1914" s="42">
        <f>_xll.qlCalendarAdvance(Calendar,$H1913,B1914,"f",FALSE)</f>
        <v>53245</v>
      </c>
      <c r="I1914" s="139">
        <f>_xll.qlInterestRateIndexValueDate(Index1M,$H1914)</f>
        <v>53247</v>
      </c>
      <c r="J1914" s="144">
        <f>IFERROR(_xll.qlIndexFixing(Index1M,$H1914,TRUE,_xll.ohTrigger(RecalcTrigger,Trigger1M)),NA())</f>
        <v>1.3036961307562323E-2</v>
      </c>
      <c r="K1914" s="44">
        <f>IFERROR(_xll.qlIndexFixing(Index3M,H1914,TRUE,_xll.ohTrigger(RecalcTrigger,Trigger3M)),NA())</f>
        <v>1.3254855332002456E-2</v>
      </c>
      <c r="L1914" s="44">
        <f>IFERROR(_xll.qlIndexFixing(Index6M,$H1914,TRUE,_xll.ohTrigger(RecalcTrigger,Trigger6M)),NA())</f>
        <v>1.321384250361364E-2</v>
      </c>
      <c r="M1914" s="145">
        <f>IFERROR(_xll.qlIndexFixing(Index1Y,$H1914,TRUE,_xll.ohTrigger(RecalcTrigger,Trigger1Y)),NA())</f>
        <v>1.3486267425186011E-2</v>
      </c>
      <c r="N1914" s="144">
        <f>IFERROR(_xll.qlIndexFixing(ONIndex1M,I1914,TRUE,_xll.ohTrigger(RecalcTrigger,Trigger1M)),NA())</f>
        <v>1.3031329285171367E-2</v>
      </c>
      <c r="O1914" s="44">
        <f>IFERROR(_xll.qlIndexFixing(ONIndex3M,I1914,TRUE,_xll.ohTrigger(RecalcTrigger,Trigger3M)),NA())</f>
        <v>1.3238880918891027E-2</v>
      </c>
      <c r="P1914" s="44">
        <f>IFERROR(_xll.qlIndexFixing(ONIndex6M,I1914,TRUE,_xll.ohTrigger(RecalcTrigger,Trigger6M)),NA())</f>
        <v>1.3199941894006528E-2</v>
      </c>
      <c r="Q1914" s="145">
        <f>IFERROR(_xll.qlIndexFixing(ONIndex1Y,I1914,TRUE,_xll.ohTrigger(RecalcTrigger,Trigger1Y)),NA())</f>
        <v>1.3424061307674151E-2</v>
      </c>
    </row>
    <row r="1915" spans="2:17" x14ac:dyDescent="0.2">
      <c r="B1915" s="39" t="s">
        <v>42</v>
      </c>
      <c r="D1915" s="42">
        <f>_xll.qlCalendarAdvance(Calendar,$D1914,B1915,"f",FALSE)</f>
        <v>53252</v>
      </c>
      <c r="E1915" s="139">
        <f>_xll.qlInterestRateIndexValueDate(IndexON,D1915)</f>
        <v>53252</v>
      </c>
      <c r="F1915" s="155">
        <f>IFERROR(_xll.qlIndexFixing(IndexON,D1915,TRUE,_xll.ohTrigger(RecalcTrigger,TriggerON)),NA())</f>
        <v>1.3032384087257043E-2</v>
      </c>
      <c r="H1915" s="42">
        <f>_xll.qlCalendarAdvance(Calendar,$H1914,B1915,"f",FALSE)</f>
        <v>53252</v>
      </c>
      <c r="I1915" s="139">
        <f>_xll.qlInterestRateIndexValueDate(Index1M,$H1915)</f>
        <v>53254</v>
      </c>
      <c r="J1915" s="144">
        <f>IFERROR(_xll.qlIndexFixing(Index1M,$H1915,TRUE,_xll.ohTrigger(RecalcTrigger,Trigger1M)),NA())</f>
        <v>1.3035945482400835E-2</v>
      </c>
      <c r="K1915" s="44">
        <f>IFERROR(_xll.qlIndexFixing(Index3M,H1915,TRUE,_xll.ohTrigger(RecalcTrigger,Trigger3M)),NA())</f>
        <v>1.3253834981792046E-2</v>
      </c>
      <c r="L1915" s="44">
        <f>IFERROR(_xll.qlIndexFixing(Index6M,$H1915,TRUE,_xll.ohTrigger(RecalcTrigger,Trigger6M)),NA())</f>
        <v>1.321141358391047E-2</v>
      </c>
      <c r="M1915" s="145">
        <f>IFERROR(_xll.qlIndexFixing(Index1Y,$H1915,TRUE,_xll.ohTrigger(RecalcTrigger,Trigger1Y)),NA())</f>
        <v>1.34852112878147E-2</v>
      </c>
      <c r="N1915" s="144">
        <f>IFERROR(_xll.qlIndexFixing(ONIndex1M,I1915,TRUE,_xll.ohTrigger(RecalcTrigger,Trigger1M)),NA())</f>
        <v>1.3030297895317844E-2</v>
      </c>
      <c r="O1915" s="44">
        <f>IFERROR(_xll.qlIndexFixing(ONIndex3M,I1915,TRUE,_xll.ohTrigger(RecalcTrigger,Trigger3M)),NA())</f>
        <v>1.3237796800495971E-2</v>
      </c>
      <c r="P1915" s="44">
        <f>IFERROR(_xll.qlIndexFixing(ONIndex6M,I1915,TRUE,_xll.ohTrigger(RecalcTrigger,Trigger6M)),NA())</f>
        <v>1.319753359572573E-2</v>
      </c>
      <c r="Q1915" s="145">
        <f>IFERROR(_xll.qlIndexFixing(ONIndex1Y,I1915,TRUE,_xll.ohTrigger(RecalcTrigger,Trigger1Y)),NA())</f>
        <v>1.3422750285583263E-2</v>
      </c>
    </row>
    <row r="1916" spans="2:17" x14ac:dyDescent="0.2">
      <c r="B1916" s="39" t="s">
        <v>42</v>
      </c>
      <c r="D1916" s="42">
        <f>_xll.qlCalendarAdvance(Calendar,$D1915,B1916,"f",FALSE)</f>
        <v>53259</v>
      </c>
      <c r="E1916" s="139">
        <f>_xll.qlInterestRateIndexValueDate(IndexON,D1916)</f>
        <v>53259</v>
      </c>
      <c r="F1916" s="155">
        <f>IFERROR(_xll.qlIndexFixing(IndexON,D1916,TRUE,_xll.ohTrigger(RecalcTrigger,TriggerON)),NA())</f>
        <v>1.3031681528365979E-2</v>
      </c>
      <c r="H1916" s="42">
        <f>_xll.qlCalendarAdvance(Calendar,$H1915,B1916,"f",FALSE)</f>
        <v>53259</v>
      </c>
      <c r="I1916" s="139">
        <f>_xll.qlInterestRateIndexValueDate(Index1M,$H1916)</f>
        <v>53261</v>
      </c>
      <c r="J1916" s="144">
        <f>IFERROR(_xll.qlIndexFixing(Index1M,$H1916,TRUE,_xll.ohTrigger(RecalcTrigger,Trigger1M)),NA())</f>
        <v>1.3034939869033257E-2</v>
      </c>
      <c r="K1916" s="44">
        <f>IFERROR(_xll.qlIndexFixing(Index3M,H1916,TRUE,_xll.ohTrigger(RecalcTrigger,Trigger3M)),NA())</f>
        <v>1.3252826094167298E-2</v>
      </c>
      <c r="L1916" s="44">
        <f>IFERROR(_xll.qlIndexFixing(Index6M,$H1916,TRUE,_xll.ohTrigger(RecalcTrigger,Trigger6M)),NA())</f>
        <v>1.3208984355171866E-2</v>
      </c>
      <c r="M1916" s="145">
        <f>IFERROR(_xll.qlIndexFixing(Index1Y,$H1916,TRUE,_xll.ohTrigger(RecalcTrigger,Trigger1Y)),NA())</f>
        <v>1.3484166179764626E-2</v>
      </c>
      <c r="N1916" s="144">
        <f>IFERROR(_xll.qlIndexFixing(ONIndex1M,I1916,TRUE,_xll.ohTrigger(RecalcTrigger,Trigger1M)),NA())</f>
        <v>1.3029276637759324E-2</v>
      </c>
      <c r="O1916" s="44">
        <f>IFERROR(_xll.qlIndexFixing(ONIndex3M,I1916,TRUE,_xll.ohTrigger(RecalcTrigger,Trigger3M)),NA())</f>
        <v>1.3236723860359234E-2</v>
      </c>
      <c r="P1916" s="44">
        <f>IFERROR(_xll.qlIndexFixing(ONIndex6M,I1916,TRUE,_xll.ohTrigger(RecalcTrigger,Trigger6M)),NA())</f>
        <v>1.3195124814231463E-2</v>
      </c>
      <c r="Q1916" s="145">
        <f>IFERROR(_xll.qlIndexFixing(ONIndex1Y,I1916,TRUE,_xll.ohTrigger(RecalcTrigger,Trigger1Y)),NA())</f>
        <v>1.3421449279320541E-2</v>
      </c>
    </row>
    <row r="1917" spans="2:17" x14ac:dyDescent="0.2">
      <c r="B1917" s="39" t="s">
        <v>42</v>
      </c>
      <c r="D1917" s="42">
        <f>_xll.qlCalendarAdvance(Calendar,$D1916,B1917,"f",FALSE)</f>
        <v>53266</v>
      </c>
      <c r="E1917" s="139">
        <f>_xll.qlInterestRateIndexValueDate(IndexON,D1917)</f>
        <v>53266</v>
      </c>
      <c r="F1917" s="155">
        <f>IFERROR(_xll.qlIndexFixing(IndexON,D1917,TRUE,_xll.ohTrigger(RecalcTrigger,TriggerON)),NA())</f>
        <v>1.3030994947333951E-2</v>
      </c>
      <c r="H1917" s="42">
        <f>_xll.qlCalendarAdvance(Calendar,$H1916,B1917,"f",FALSE)</f>
        <v>53266</v>
      </c>
      <c r="I1917" s="139">
        <f>_xll.qlInterestRateIndexValueDate(Index1M,$H1917)</f>
        <v>53268</v>
      </c>
      <c r="J1917" s="144">
        <f>IFERROR(_xll.qlIndexFixing(Index1M,$H1917,TRUE,_xll.ohTrigger(RecalcTrigger,Trigger1M)),NA())</f>
        <v>1.303394450881401E-2</v>
      </c>
      <c r="K1917" s="44">
        <f>IFERROR(_xll.qlIndexFixing(Index3M,H1917,TRUE,_xll.ohTrigger(RecalcTrigger,Trigger3M)),NA())</f>
        <v>1.325182871070626E-2</v>
      </c>
      <c r="L1917" s="44">
        <f>IFERROR(_xll.qlIndexFixing(Index6M,$H1917,TRUE,_xll.ohTrigger(RecalcTrigger,Trigger6M)),NA())</f>
        <v>1.3206486759826217E-2</v>
      </c>
      <c r="M1917" s="145">
        <f>IFERROR(_xll.qlIndexFixing(Index1Y,$H1917,TRUE,_xll.ohTrigger(RecalcTrigger,Trigger1Y)),NA())</f>
        <v>1.3483132135442019E-2</v>
      </c>
      <c r="N1917" s="144">
        <f>IFERROR(_xll.qlIndexFixing(ONIndex1M,I1917,TRUE,_xll.ohTrigger(RecalcTrigger,Trigger1M)),NA())</f>
        <v>1.3028265553982621E-2</v>
      </c>
      <c r="O1917" s="44">
        <f>IFERROR(_xll.qlIndexFixing(ONIndex3M,I1917,TRUE,_xll.ohTrigger(RecalcTrigger,Trigger3M)),NA())</f>
        <v>1.3235662140047566E-2</v>
      </c>
      <c r="P1917" s="44">
        <f>IFERROR(_xll.qlIndexFixing(ONIndex6M,I1917,TRUE,_xll.ohTrigger(RecalcTrigger,Trigger6M)),NA())</f>
        <v>1.3192715563192792E-2</v>
      </c>
      <c r="Q1917" s="145">
        <f>IFERROR(_xll.qlIndexFixing(ONIndex1Y,I1917,TRUE,_xll.ohTrigger(RecalcTrigger,Trigger1Y)),NA())</f>
        <v>1.3420158323018683E-2</v>
      </c>
    </row>
    <row r="1918" spans="2:17" x14ac:dyDescent="0.2">
      <c r="B1918" s="39" t="s">
        <v>42</v>
      </c>
      <c r="D1918" s="42">
        <f>_xll.qlCalendarAdvance(Calendar,$D1917,B1918,"f",FALSE)</f>
        <v>53273</v>
      </c>
      <c r="E1918" s="139">
        <f>_xll.qlInterestRateIndexValueDate(IndexON,D1918)</f>
        <v>53273</v>
      </c>
      <c r="F1918" s="155">
        <f>IFERROR(_xll.qlIndexFixing(IndexON,D1918,TRUE,_xll.ohTrigger(RecalcTrigger,TriggerON)),NA())</f>
        <v>1.3030324398357607E-2</v>
      </c>
      <c r="H1918" s="42">
        <f>_xll.qlCalendarAdvance(Calendar,$H1917,B1918,"f",FALSE)</f>
        <v>53273</v>
      </c>
      <c r="I1918" s="139">
        <f>_xll.qlInterestRateIndexValueDate(Index1M,$H1918)</f>
        <v>53275</v>
      </c>
      <c r="J1918" s="144">
        <f>IFERROR(_xll.qlIndexFixing(Index1M,$H1918,TRUE,_xll.ohTrigger(RecalcTrigger,Trigger1M)),NA())</f>
        <v>1.3032959443107506E-2</v>
      </c>
      <c r="K1918" s="44">
        <f>IFERROR(_xll.qlIndexFixing(Index3M,H1918,TRUE,_xll.ohTrigger(RecalcTrigger,Trigger3M)),NA())</f>
        <v>1.3250842872987844E-2</v>
      </c>
      <c r="L1918" s="44">
        <f>IFERROR(_xll.qlIndexFixing(Index6M,$H1918,TRUE,_xll.ohTrigger(RecalcTrigger,Trigger6M)),NA())</f>
        <v>1.3204057059469728E-2</v>
      </c>
      <c r="M1918" s="145">
        <f>IFERROR(_xll.qlIndexFixing(Index1Y,$H1918,TRUE,_xll.ohTrigger(RecalcTrigger,Trigger1Y)),NA())</f>
        <v>1.3482109189252238E-2</v>
      </c>
      <c r="N1918" s="144">
        <f>IFERROR(_xll.qlIndexFixing(ONIndex1M,I1918,TRUE,_xll.ohTrigger(RecalcTrigger,Trigger1M)),NA())</f>
        <v>1.3027264685074869E-2</v>
      </c>
      <c r="O1918" s="44">
        <f>IFERROR(_xll.qlIndexFixing(ONIndex3M,I1918,TRUE,_xll.ohTrigger(RecalcTrigger,Trigger3M)),NA())</f>
        <v>1.3234611680967845E-2</v>
      </c>
      <c r="P1918" s="44">
        <f>IFERROR(_xll.qlIndexFixing(ONIndex6M,I1918,TRUE,_xll.ohTrigger(RecalcTrigger,Trigger6M)),NA())</f>
        <v>1.3190305856838336E-2</v>
      </c>
      <c r="Q1918" s="145">
        <f>IFERROR(_xll.qlIndexFixing(ONIndex1Y,I1918,TRUE,_xll.ohTrigger(RecalcTrigger,Trigger1Y)),NA())</f>
        <v>1.3418877450490641E-2</v>
      </c>
    </row>
    <row r="1919" spans="2:17" x14ac:dyDescent="0.2">
      <c r="B1919" s="39" t="s">
        <v>42</v>
      </c>
      <c r="D1919" s="42">
        <f>_xll.qlCalendarAdvance(Calendar,$D1918,B1919,"f",FALSE)</f>
        <v>53280</v>
      </c>
      <c r="E1919" s="139">
        <f>_xll.qlInterestRateIndexValueDate(IndexON,D1919)</f>
        <v>53280</v>
      </c>
      <c r="F1919" s="155">
        <f>IFERROR(_xll.qlIndexFixing(IndexON,D1919,TRUE,_xll.ohTrigger(RecalcTrigger,TriggerON)),NA())</f>
        <v>1.3029669935793464E-2</v>
      </c>
      <c r="H1919" s="42">
        <f>_xll.qlCalendarAdvance(Calendar,$H1918,B1919,"f",FALSE)</f>
        <v>53280</v>
      </c>
      <c r="I1919" s="139">
        <f>_xll.qlInterestRateIndexValueDate(Index1M,$H1919)</f>
        <v>53282</v>
      </c>
      <c r="J1919" s="144">
        <f>IFERROR(_xll.qlIndexFixing(Index1M,$H1919,TRUE,_xll.ohTrigger(RecalcTrigger,Trigger1M)),NA())</f>
        <v>1.3031984713270661E-2</v>
      </c>
      <c r="K1919" s="44">
        <f>IFERROR(_xll.qlIndexFixing(Index3M,H1919,TRUE,_xll.ohTrigger(RecalcTrigger,Trigger3M)),NA())</f>
        <v>1.3249868622589228E-2</v>
      </c>
      <c r="L1919" s="44">
        <f>IFERROR(_xll.qlIndexFixing(Index6M,$H1919,TRUE,_xll.ohTrigger(RecalcTrigger,Trigger6M)),NA())</f>
        <v>1.3201627091457726E-2</v>
      </c>
      <c r="M1919" s="145">
        <f>IFERROR(_xll.qlIndexFixing(Index1Y,$H1919,TRUE,_xll.ohTrigger(RecalcTrigger,Trigger1Y)),NA())</f>
        <v>1.3481097375602605E-2</v>
      </c>
      <c r="N1919" s="144">
        <f>IFERROR(_xll.qlIndexFixing(ONIndex1M,I1919,TRUE,_xll.ohTrigger(RecalcTrigger,Trigger1M)),NA())</f>
        <v>1.3026274072602817E-2</v>
      </c>
      <c r="O1919" s="44">
        <f>IFERROR(_xll.qlIndexFixing(ONIndex3M,I1919,TRUE,_xll.ohTrigger(RecalcTrigger,Trigger3M)),NA())</f>
        <v>1.3233572524526949E-2</v>
      </c>
      <c r="P1919" s="44">
        <f>IFERROR(_xll.qlIndexFixing(ONIndex6M,I1919,TRUE,_xll.ohTrigger(RecalcTrigger,Trigger6M)),NA())</f>
        <v>1.3187895709316777E-2</v>
      </c>
      <c r="Q1919" s="145">
        <f>IFERROR(_xll.qlIndexFixing(ONIndex1Y,I1919,TRUE,_xll.ohTrigger(RecalcTrigger,Trigger1Y)),NA())</f>
        <v>1.3417606695869111E-2</v>
      </c>
    </row>
    <row r="1920" spans="2:17" x14ac:dyDescent="0.2">
      <c r="B1920" s="39" t="s">
        <v>42</v>
      </c>
      <c r="D1920" s="42">
        <f>_xll.qlCalendarAdvance(Calendar,$D1919,B1920,"f",FALSE)</f>
        <v>53287</v>
      </c>
      <c r="E1920" s="139">
        <f>_xll.qlInterestRateIndexValueDate(IndexON,D1920)</f>
        <v>53287</v>
      </c>
      <c r="F1920" s="155">
        <f>IFERROR(_xll.qlIndexFixing(IndexON,D1920,TRUE,_xll.ohTrigger(RecalcTrigger,TriggerON)),NA())</f>
        <v>1.3029031614237851E-2</v>
      </c>
      <c r="H1920" s="42">
        <f>_xll.qlCalendarAdvance(Calendar,$H1919,B1920,"f",FALSE)</f>
        <v>53287</v>
      </c>
      <c r="I1920" s="139">
        <f>_xll.qlInterestRateIndexValueDate(Index1M,$H1920)</f>
        <v>53289</v>
      </c>
      <c r="J1920" s="144">
        <f>IFERROR(_xll.qlIndexFixing(Index1M,$H1920,TRUE,_xll.ohTrigger(RecalcTrigger,Trigger1M)),NA())</f>
        <v>1.3031356122633031E-2</v>
      </c>
      <c r="K1920" s="44">
        <f>IFERROR(_xll.qlIndexFixing(Index3M,H1920,TRUE,_xll.ohTrigger(RecalcTrigger,Trigger3M)),NA())</f>
        <v>1.3248906001088457E-2</v>
      </c>
      <c r="L1920" s="44">
        <f>IFERROR(_xll.qlIndexFixing(Index6M,$H1920,TRUE,_xll.ohTrigger(RecalcTrigger,Trigger6M)),NA())</f>
        <v>1.319919686992123E-2</v>
      </c>
      <c r="M1920" s="145">
        <f>IFERROR(_xll.qlIndexFixing(Index1Y,$H1920,TRUE,_xll.ohTrigger(RecalcTrigger,Trigger1Y)),NA())</f>
        <v>1.3480096728898916E-2</v>
      </c>
      <c r="N1920" s="144">
        <f>IFERROR(_xll.qlIndexFixing(ONIndex1M,I1920,TRUE,_xll.ohTrigger(RecalcTrigger,Trigger1M)),NA())</f>
        <v>1.30252937576536E-2</v>
      </c>
      <c r="O1920" s="44">
        <f>IFERROR(_xll.qlIndexFixing(ONIndex3M,I1920,TRUE,_xll.ohTrigger(RecalcTrigger,Trigger3M)),NA())</f>
        <v>1.3232544712131755E-2</v>
      </c>
      <c r="P1920" s="44">
        <f>IFERROR(_xll.qlIndexFixing(ONIndex6M,I1920,TRUE,_xll.ohTrigger(RecalcTrigger,Trigger6M)),NA())</f>
        <v>1.3185485134457053E-2</v>
      </c>
      <c r="Q1920" s="145">
        <f>IFERROR(_xll.qlIndexFixing(ONIndex1Y,I1920,TRUE,_xll.ohTrigger(RecalcTrigger,Trigger1Y)),NA())</f>
        <v>1.341634609288711E-2</v>
      </c>
    </row>
    <row r="1921" spans="2:17" x14ac:dyDescent="0.2">
      <c r="B1921" s="39" t="s">
        <v>42</v>
      </c>
      <c r="D1921" s="42">
        <f>_xll.qlCalendarAdvance(Calendar,$D1920,B1921,"f",FALSE)</f>
        <v>53294</v>
      </c>
      <c r="E1921" s="139">
        <f>_xll.qlInterestRateIndexValueDate(IndexON,D1921)</f>
        <v>53294</v>
      </c>
      <c r="F1921" s="155">
        <f>IFERROR(_xll.qlIndexFixing(IndexON,D1921,TRUE,_xll.ohTrigger(RecalcTrigger,TriggerON)),NA())</f>
        <v>1.302840948780748E-2</v>
      </c>
      <c r="H1921" s="42">
        <f>_xll.qlCalendarAdvance(Calendar,$H1920,B1921,"f",FALSE)</f>
        <v>53294</v>
      </c>
      <c r="I1921" s="139">
        <f>_xll.qlInterestRateIndexValueDate(Index1M,$H1921)</f>
        <v>53296</v>
      </c>
      <c r="J1921" s="144">
        <f>IFERROR(_xll.qlIndexFixing(Index1M,$H1921,TRUE,_xll.ohTrigger(RecalcTrigger,Trigger1M)),NA())</f>
        <v>1.3029561184622637E-2</v>
      </c>
      <c r="K1921" s="44">
        <f>IFERROR(_xll.qlIndexFixing(Index3M,H1921,TRUE,_xll.ohTrigger(RecalcTrigger,Trigger3M)),NA())</f>
        <v>1.3247599589293557E-2</v>
      </c>
      <c r="L1921" s="44">
        <f>IFERROR(_xll.qlIndexFixing(Index6M,$H1921,TRUE,_xll.ohTrigger(RecalcTrigger,Trigger6M)),NA())</f>
        <v>1.3196834070568811E-2</v>
      </c>
      <c r="M1921" s="145">
        <f>IFERROR(_xll.qlIndexFixing(Index1Y,$H1921,TRUE,_xll.ohTrigger(RecalcTrigger,Trigger1Y)),NA())</f>
        <v>1.3479107283548496E-2</v>
      </c>
      <c r="N1921" s="144">
        <f>IFERROR(_xll.qlIndexFixing(ONIndex1M,I1921,TRUE,_xll.ohTrigger(RecalcTrigger,Trigger1M)),NA())</f>
        <v>1.3024323781793967E-2</v>
      </c>
      <c r="O1921" s="44">
        <f>IFERROR(_xll.qlIndexFixing(ONIndex3M,I1921,TRUE,_xll.ohTrigger(RecalcTrigger,Trigger3M)),NA())</f>
        <v>1.3231528285428951E-2</v>
      </c>
      <c r="P1921" s="44">
        <f>IFERROR(_xll.qlIndexFixing(ONIndex6M,I1921,TRUE,_xll.ohTrigger(RecalcTrigger,Trigger6M)),NA())</f>
        <v>1.3183074146487783E-2</v>
      </c>
      <c r="Q1921" s="145">
        <f>IFERROR(_xll.qlIndexFixing(ONIndex1Y,I1921,TRUE,_xll.ohTrigger(RecalcTrigger,Trigger1Y)),NA())</f>
        <v>1.3415095675677335E-2</v>
      </c>
    </row>
    <row r="1922" spans="2:17" x14ac:dyDescent="0.2">
      <c r="B1922" s="39" t="s">
        <v>42</v>
      </c>
      <c r="D1922" s="42">
        <f>_xll.qlCalendarAdvance(Calendar,$D1921,B1922,"f",FALSE)</f>
        <v>53301</v>
      </c>
      <c r="E1922" s="139">
        <f>_xll.qlInterestRateIndexValueDate(IndexON,D1922)</f>
        <v>53301</v>
      </c>
      <c r="F1922" s="155">
        <f>IFERROR(_xll.qlIndexFixing(IndexON,D1922,TRUE,_xll.ohTrigger(RecalcTrigger,TriggerON)),NA())</f>
        <v>1.3027803611098676E-2</v>
      </c>
      <c r="H1922" s="42">
        <f>_xll.qlCalendarAdvance(Calendar,$H1921,B1922,"f",FALSE)</f>
        <v>53301</v>
      </c>
      <c r="I1922" s="139">
        <f>_xll.qlInterestRateIndexValueDate(Index1M,$H1922)</f>
        <v>53303</v>
      </c>
      <c r="J1922" s="144">
        <f>IFERROR(_xll.qlIndexFixing(Index1M,$H1922,TRUE,_xll.ohTrigger(RecalcTrigger,Trigger1M)),NA())</f>
        <v>1.3029122952562255E-2</v>
      </c>
      <c r="K1922" s="44">
        <f>IFERROR(_xll.qlIndexFixing(Index3M,H1922,TRUE,_xll.ohTrigger(RecalcTrigger,Trigger3M)),NA())</f>
        <v>1.3246658730886374E-2</v>
      </c>
      <c r="L1922" s="44">
        <f>IFERROR(_xll.qlIndexFixing(Index6M,$H1922,TRUE,_xll.ohTrigger(RecalcTrigger,Trigger6M)),NA())</f>
        <v>1.3194403284387679E-2</v>
      </c>
      <c r="M1922" s="145">
        <f>IFERROR(_xll.qlIndexFixing(Index1Y,$H1922,TRUE,_xll.ohTrigger(RecalcTrigger,Trigger1Y)),NA())</f>
        <v>1.3478129073958236E-2</v>
      </c>
      <c r="N1922" s="144">
        <f>IFERROR(_xll.qlIndexFixing(ONIndex1M,I1922,TRUE,_xll.ohTrigger(RecalcTrigger,Trigger1M)),NA())</f>
        <v>1.3023364186111053E-2</v>
      </c>
      <c r="O1922" s="44">
        <f>IFERROR(_xll.qlIndexFixing(ONIndex3M,I1922,TRUE,_xll.ohTrigger(RecalcTrigger,Trigger3M)),NA())</f>
        <v>1.3230523285665541E-2</v>
      </c>
      <c r="P1922" s="44">
        <f>IFERROR(_xll.qlIndexFixing(ONIndex6M,I1922,TRUE,_xll.ohTrigger(RecalcTrigger,Trigger6M)),NA())</f>
        <v>1.3180662759397777E-2</v>
      </c>
      <c r="Q1922" s="145">
        <f>IFERROR(_xll.qlIndexFixing(ONIndex1Y,I1922,TRUE,_xll.ohTrigger(RecalcTrigger,Trigger1Y)),NA())</f>
        <v>1.3413855478292547E-2</v>
      </c>
    </row>
    <row r="1923" spans="2:17" x14ac:dyDescent="0.2">
      <c r="B1923" s="39" t="s">
        <v>42</v>
      </c>
      <c r="D1923" s="42">
        <f>_xll.qlCalendarAdvance(Calendar,$D1922,B1923,"f",FALSE)</f>
        <v>53308</v>
      </c>
      <c r="E1923" s="139">
        <f>_xll.qlInterestRateIndexValueDate(IndexON,D1923)</f>
        <v>53308</v>
      </c>
      <c r="F1923" s="155">
        <f>IFERROR(_xll.qlIndexFixing(IndexON,D1923,TRUE,_xll.ohTrigger(RecalcTrigger,TriggerON)),NA())</f>
        <v>1.3027214038148216E-2</v>
      </c>
      <c r="H1923" s="42">
        <f>_xll.qlCalendarAdvance(Calendar,$H1922,B1923,"f",FALSE)</f>
        <v>53308</v>
      </c>
      <c r="I1923" s="139">
        <f>_xll.qlInterestRateIndexValueDate(Index1M,$H1923)</f>
        <v>53310</v>
      </c>
      <c r="J1923" s="144">
        <f>IFERROR(_xll.qlIndexFixing(Index1M,$H1923,TRUE,_xll.ohTrigger(RecalcTrigger,Trigger1M)),NA())</f>
        <v>1.302818997979821E-2</v>
      </c>
      <c r="K1923" s="44">
        <f>IFERROR(_xll.qlIndexFixing(Index3M,H1923,TRUE,_xll.ohTrigger(RecalcTrigger,Trigger3M)),NA())</f>
        <v>1.3245729619304036E-2</v>
      </c>
      <c r="L1923" s="44">
        <f>IFERROR(_xll.qlIndexFixing(Index6M,$H1923,TRUE,_xll.ohTrigger(RecalcTrigger,Trigger6M)),NA())</f>
        <v>1.3191972288093741E-2</v>
      </c>
      <c r="M1923" s="145">
        <f>IFERROR(_xll.qlIndexFixing(Index1Y,$H1923,TRUE,_xll.ohTrigger(RecalcTrigger,Trigger1Y)),NA())</f>
        <v>1.3477162134535458E-2</v>
      </c>
      <c r="N1923" s="144">
        <f>IFERROR(_xll.qlIndexFixing(ONIndex1M,I1923,TRUE,_xll.ohTrigger(RecalcTrigger,Trigger1M)),NA())</f>
        <v>1.3022415012011734E-2</v>
      </c>
      <c r="O1923" s="44">
        <f>IFERROR(_xll.qlIndexFixing(ONIndex3M,I1923,TRUE,_xll.ohTrigger(RecalcTrigger,Trigger3M)),NA())</f>
        <v>1.3229529754408276E-2</v>
      </c>
      <c r="P1923" s="44">
        <f>IFERROR(_xll.qlIndexFixing(ONIndex6M,I1923,TRUE,_xll.ohTrigger(RecalcTrigger,Trigger6M)),NA())</f>
        <v>1.3178250987015971E-2</v>
      </c>
      <c r="Q1923" s="145">
        <f>IFERROR(_xll.qlIndexFixing(ONIndex1Y,I1923,TRUE,_xll.ohTrigger(RecalcTrigger,Trigger1Y)),NA())</f>
        <v>1.3412625534625633E-2</v>
      </c>
    </row>
    <row r="1924" spans="2:17" x14ac:dyDescent="0.2">
      <c r="B1924" s="39" t="s">
        <v>42</v>
      </c>
      <c r="D1924" s="42">
        <f>_xll.qlCalendarAdvance(Calendar,$D1923,B1924,"f",FALSE)</f>
        <v>53315</v>
      </c>
      <c r="E1924" s="139">
        <f>_xll.qlInterestRateIndexValueDate(IndexON,D1924)</f>
        <v>53315</v>
      </c>
      <c r="F1924" s="155">
        <f>IFERROR(_xll.qlIndexFixing(IndexON,D1924,TRUE,_xll.ohTrigger(RecalcTrigger,TriggerON)),NA())</f>
        <v>1.3026640823552427E-2</v>
      </c>
      <c r="H1924" s="42">
        <f>_xll.qlCalendarAdvance(Calendar,$H1923,B1924,"f",FALSE)</f>
        <v>53315</v>
      </c>
      <c r="I1924" s="139">
        <f>_xll.qlInterestRateIndexValueDate(Index1M,$H1924)</f>
        <v>53317</v>
      </c>
      <c r="J1924" s="144">
        <f>IFERROR(_xll.qlIndexFixing(Index1M,$H1924,TRUE,_xll.ohTrigger(RecalcTrigger,Trigger1M)),NA())</f>
        <v>1.3027267549698407E-2</v>
      </c>
      <c r="K1924" s="44">
        <f>IFERROR(_xll.qlIndexFixing(Index3M,H1924,TRUE,_xll.ohTrigger(RecalcTrigger,Trigger3M)),NA())</f>
        <v>1.3244812296123953E-2</v>
      </c>
      <c r="L1924" s="44">
        <f>IFERROR(_xll.qlIndexFixing(Index6M,$H1924,TRUE,_xll.ohTrigger(RecalcTrigger,Trigger6M)),NA())</f>
        <v>1.3189541095817672E-2</v>
      </c>
      <c r="M1924" s="145">
        <f>IFERROR(_xll.qlIndexFixing(Index1Y,$H1924,TRUE,_xll.ohTrigger(RecalcTrigger,Trigger1Y)),NA())</f>
        <v>1.3476206499687711E-2</v>
      </c>
      <c r="N1924" s="144">
        <f>IFERROR(_xll.qlIndexFixing(ONIndex1M,I1924,TRUE,_xll.ohTrigger(RecalcTrigger,Trigger1M)),NA())</f>
        <v>1.3021210025261354E-2</v>
      </c>
      <c r="O1924" s="44">
        <f>IFERROR(_xll.qlIndexFixing(ONIndex3M,I1924,TRUE,_xll.ohTrigger(RecalcTrigger,Trigger3M)),NA())</f>
        <v>1.3228269275407101E-2</v>
      </c>
      <c r="P1924" s="44">
        <f>IFERROR(_xll.qlIndexFixing(ONIndex6M,I1924,TRUE,_xll.ohTrigger(RecalcTrigger,Trigger6M)),NA())</f>
        <v>1.3175149593713797E-2</v>
      </c>
      <c r="Q1924" s="145">
        <f>IFERROR(_xll.qlIndexFixing(ONIndex1Y,I1924,TRUE,_xll.ohTrigger(RecalcTrigger,Trigger1Y)),NA())</f>
        <v>1.3411059299803796E-2</v>
      </c>
    </row>
    <row r="1925" spans="2:17" x14ac:dyDescent="0.2">
      <c r="B1925" s="39" t="s">
        <v>42</v>
      </c>
      <c r="D1925" s="42">
        <f>_xll.qlCalendarAdvance(Calendar,$D1924,B1925,"f",FALSE)</f>
        <v>53323</v>
      </c>
      <c r="E1925" s="139">
        <f>_xll.qlInterestRateIndexValueDate(IndexON,D1925)</f>
        <v>53323</v>
      </c>
      <c r="F1925" s="155">
        <f>IFERROR(_xll.qlIndexFixing(IndexON,D1925,TRUE,_xll.ohTrigger(RecalcTrigger,TriggerON)),NA())</f>
        <v>1.3026005821181741E-2</v>
      </c>
      <c r="H1925" s="42">
        <f>_xll.qlCalendarAdvance(Calendar,$H1924,B1925,"f",FALSE)</f>
        <v>53323</v>
      </c>
      <c r="I1925" s="139">
        <f>_xll.qlInterestRateIndexValueDate(Index1M,$H1925)</f>
        <v>53325</v>
      </c>
      <c r="J1925" s="144">
        <f>IFERROR(_xll.qlIndexFixing(Index1M,$H1925,TRUE,_xll.ohTrigger(RecalcTrigger,Trigger1M)),NA())</f>
        <v>1.3026397856642806E-2</v>
      </c>
      <c r="K1925" s="44">
        <f>IFERROR(_xll.qlIndexFixing(Index3M,H1925,TRUE,_xll.ohTrigger(RecalcTrigger,Trigger3M)),NA())</f>
        <v>1.3243959480416631E-2</v>
      </c>
      <c r="L1925" s="44">
        <f>IFERROR(_xll.qlIndexFixing(Index6M,$H1925,TRUE,_xll.ohTrigger(RecalcTrigger,Trigger6M)),NA())</f>
        <v>1.318676236851008E-2</v>
      </c>
      <c r="M1925" s="145">
        <f>IFERROR(_xll.qlIndexFixing(Index1Y,$H1925,TRUE,_xll.ohTrigger(RecalcTrigger,Trigger1Y)),NA())</f>
        <v>1.3475513341409201E-2</v>
      </c>
      <c r="N1925" s="144">
        <f>IFERROR(_xll.qlIndexFixing(ONIndex1M,I1925,TRUE,_xll.ohTrigger(RecalcTrigger,Trigger1M)),NA())</f>
        <v>1.3020284827183204E-2</v>
      </c>
      <c r="O1925" s="44">
        <f>IFERROR(_xll.qlIndexFixing(ONIndex3M,I1925,TRUE,_xll.ohTrigger(RecalcTrigger,Trigger3M)),NA())</f>
        <v>1.3227302113376638E-2</v>
      </c>
      <c r="P1925" s="44">
        <f>IFERROR(_xll.qlIndexFixing(ONIndex6M,I1925,TRUE,_xll.ohTrigger(RecalcTrigger,Trigger6M)),NA())</f>
        <v>1.3172736993913858E-2</v>
      </c>
      <c r="Q1925" s="145">
        <f>IFERROR(_xll.qlIndexFixing(ONIndex1Y,I1925,TRUE,_xll.ohTrigger(RecalcTrigger,Trigger1Y)),NA())</f>
        <v>1.3409852920807097E-2</v>
      </c>
    </row>
    <row r="1926" spans="2:17" x14ac:dyDescent="0.2">
      <c r="B1926" s="39" t="s">
        <v>42</v>
      </c>
      <c r="D1926" s="42">
        <f>_xll.qlCalendarAdvance(Calendar,$D1925,B1926,"f",FALSE)</f>
        <v>53330</v>
      </c>
      <c r="E1926" s="139">
        <f>_xll.qlInterestRateIndexValueDate(IndexON,D1926)</f>
        <v>53330</v>
      </c>
      <c r="F1926" s="155">
        <f>IFERROR(_xll.qlIndexFixing(IndexON,D1926,TRUE,_xll.ohTrigger(RecalcTrigger,TriggerON)),NA())</f>
        <v>1.302546784295977E-2</v>
      </c>
      <c r="H1926" s="42">
        <f>_xll.qlCalendarAdvance(Calendar,$H1925,B1926,"f",FALSE)</f>
        <v>53330</v>
      </c>
      <c r="I1926" s="139">
        <f>_xll.qlInterestRateIndexValueDate(Index1M,$H1926)</f>
        <v>53332</v>
      </c>
      <c r="J1926" s="144">
        <f>IFERROR(_xll.qlIndexFixing(Index1M,$H1926,TRUE,_xll.ohTrigger(RecalcTrigger,Trigger1M)),NA())</f>
        <v>1.3025154399868934E-2</v>
      </c>
      <c r="K1926" s="44">
        <f>IFERROR(_xll.qlIndexFixing(Index3M,H1926,TRUE,_xll.ohTrigger(RecalcTrigger,Trigger3M)),NA())</f>
        <v>1.3242886492560224E-2</v>
      </c>
      <c r="L1926" s="44">
        <f>IFERROR(_xll.qlIndexFixing(Index6M,$H1926,TRUE,_xll.ohTrigger(RecalcTrigger,Trigger6M)),NA())</f>
        <v>1.3184263645663184E-2</v>
      </c>
      <c r="M1926" s="145">
        <f>IFERROR(_xll.qlIndexFixing(Index1Y,$H1926,TRUE,_xll.ohTrigger(RecalcTrigger,Trigger1Y)),NA())</f>
        <v>1.3474591049980359E-2</v>
      </c>
      <c r="N1926" s="144">
        <f>IFERROR(_xll.qlIndexFixing(ONIndex1M,I1926,TRUE,_xll.ohTrigger(RecalcTrigger,Trigger1M)),NA())</f>
        <v>1.3019500201298939E-2</v>
      </c>
      <c r="O1926" s="44">
        <f>IFERROR(_xll.qlIndexFixing(ONIndex3M,I1926,TRUE,_xll.ohTrigger(RecalcTrigger,Trigger3M)),NA())</f>
        <v>1.3226482352157731E-2</v>
      </c>
      <c r="P1926" s="44">
        <f>IFERROR(_xll.qlIndexFixing(ONIndex6M,I1926,TRUE,_xll.ohTrigger(RecalcTrigger,Trigger6M)),NA())</f>
        <v>1.3170668780713157E-2</v>
      </c>
      <c r="Q1926" s="145">
        <f>IFERROR(_xll.qlIndexFixing(ONIndex1Y,I1926,TRUE,_xll.ohTrigger(RecalcTrigger,Trigger1Y)),NA())</f>
        <v>1.3408827130394485E-2</v>
      </c>
    </row>
    <row r="1927" spans="2:17" x14ac:dyDescent="0.2">
      <c r="B1927" s="39" t="s">
        <v>42</v>
      </c>
      <c r="D1927" s="42">
        <f>_xll.qlCalendarAdvance(Calendar,$D1926,B1927,"f",FALSE)</f>
        <v>53337</v>
      </c>
      <c r="E1927" s="139">
        <f>_xll.qlInterestRateIndexValueDate(IndexON,D1927)</f>
        <v>53337</v>
      </c>
      <c r="F1927" s="155">
        <f>IFERROR(_xll.qlIndexFixing(IndexON,D1927,TRUE,_xll.ohTrigger(RecalcTrigger,TriggerON)),NA())</f>
        <v>1.3024946393755954E-2</v>
      </c>
      <c r="H1927" s="42">
        <f>_xll.qlCalendarAdvance(Calendar,$H1926,B1927,"f",FALSE)</f>
        <v>53337</v>
      </c>
      <c r="I1927" s="139">
        <f>_xll.qlInterestRateIndexValueDate(Index1M,$H1927)</f>
        <v>53339</v>
      </c>
      <c r="J1927" s="144">
        <f>IFERROR(_xll.qlIndexFixing(Index1M,$H1927,TRUE,_xll.ohTrigger(RecalcTrigger,Trigger1M)),NA())</f>
        <v>1.302426463937913E-2</v>
      </c>
      <c r="K1927" s="44">
        <f>IFERROR(_xll.qlIndexFixing(Index3M,H1927,TRUE,_xll.ohTrigger(RecalcTrigger,Trigger3M)),NA())</f>
        <v>1.3242006489305069E-2</v>
      </c>
      <c r="L1927" s="44">
        <f>IFERROR(_xll.qlIndexFixing(Index6M,$H1927,TRUE,_xll.ohTrigger(RecalcTrigger,Trigger6M)),NA())</f>
        <v>1.3181832024191053E-2</v>
      </c>
      <c r="M1927" s="145">
        <f>IFERROR(_xll.qlIndexFixing(Index1Y,$H1927,TRUE,_xll.ohTrigger(RecalcTrigger,Trigger1Y)),NA())</f>
        <v>1.3473684541361127E-2</v>
      </c>
      <c r="N1927" s="144">
        <f>IFERROR(_xll.qlIndexFixing(ONIndex1M,I1927,TRUE,_xll.ohTrigger(RecalcTrigger,Trigger1M)),NA())</f>
        <v>1.3018594642550951E-2</v>
      </c>
      <c r="O1927" s="44">
        <f>IFERROR(_xll.qlIndexFixing(ONIndex3M,I1927,TRUE,_xll.ohTrigger(RecalcTrigger,Trigger3M)),NA())</f>
        <v>1.322553677462146E-2</v>
      </c>
      <c r="P1927" s="44">
        <f>IFERROR(_xll.qlIndexFixing(ONIndex6M,I1927,TRUE,_xll.ohTrigger(RecalcTrigger,Trigger6M)),NA())</f>
        <v>1.3168255562527875E-2</v>
      </c>
      <c r="Q1927" s="145">
        <f>IFERROR(_xll.qlIndexFixing(ONIndex1Y,I1927,TRUE,_xll.ohTrigger(RecalcTrigger,Trigger1Y)),NA())</f>
        <v>1.3407640028377799E-2</v>
      </c>
    </row>
    <row r="1928" spans="2:17" x14ac:dyDescent="0.2">
      <c r="B1928" s="39" t="s">
        <v>42</v>
      </c>
      <c r="D1928" s="42">
        <f>_xll.qlCalendarAdvance(Calendar,$D1927,B1928,"f",FALSE)</f>
        <v>53344</v>
      </c>
      <c r="E1928" s="139">
        <f>_xll.qlInterestRateIndexValueDate(IndexON,D1928)</f>
        <v>53344</v>
      </c>
      <c r="F1928" s="155">
        <f>IFERROR(_xll.qlIndexFixing(IndexON,D1928,TRUE,_xll.ohTrigger(RecalcTrigger,TriggerON)),NA())</f>
        <v>1.3024441527926811E-2</v>
      </c>
      <c r="H1928" s="42">
        <f>_xll.qlCalendarAdvance(Calendar,$H1927,B1928,"f",FALSE)</f>
        <v>53344</v>
      </c>
      <c r="I1928" s="139">
        <f>_xll.qlInterestRateIndexValueDate(Index1M,$H1928)</f>
        <v>53346</v>
      </c>
      <c r="J1928" s="144">
        <f>IFERROR(_xll.qlIndexFixing(Index1M,$H1928,TRUE,_xll.ohTrigger(RecalcTrigger,Trigger1M)),NA())</f>
        <v>1.3023385589555231E-2</v>
      </c>
      <c r="K1928" s="44">
        <f>IFERROR(_xll.qlIndexFixing(Index3M,H1928,TRUE,_xll.ohTrigger(RecalcTrigger,Trigger3M)),NA())</f>
        <v>1.3241138446691281E-2</v>
      </c>
      <c r="L1928" s="44">
        <f>IFERROR(_xll.qlIndexFixing(Index6M,$H1928,TRUE,_xll.ohTrigger(RecalcTrigger,Trigger6M)),NA())</f>
        <v>1.3179400264260835E-2</v>
      </c>
      <c r="M1928" s="145">
        <f>IFERROR(_xll.qlIndexFixing(Index1Y,$H1928,TRUE,_xll.ohTrigger(RecalcTrigger,Trigger1Y)),NA())</f>
        <v>1.3472793382245362E-2</v>
      </c>
      <c r="N1928" s="144">
        <f>IFERROR(_xll.qlIndexFixing(ONIndex1M,I1928,TRUE,_xll.ohTrigger(RecalcTrigger,Trigger1M)),NA())</f>
        <v>1.3017699717856601E-2</v>
      </c>
      <c r="O1928" s="44">
        <f>IFERROR(_xll.qlIndexFixing(ONIndex3M,I1928,TRUE,_xll.ohTrigger(RecalcTrigger,Trigger3M)),NA())</f>
        <v>1.3224602878700864E-2</v>
      </c>
      <c r="P1928" s="44">
        <f>IFERROR(_xll.qlIndexFixing(ONIndex6M,I1928,TRUE,_xll.ohTrigger(RecalcTrigger,Trigger6M)),NA())</f>
        <v>1.3165842031312991E-2</v>
      </c>
      <c r="Q1928" s="145">
        <f>IFERROR(_xll.qlIndexFixing(ONIndex1Y,I1928,TRUE,_xll.ohTrigger(RecalcTrigger,Trigger1Y)),NA())</f>
        <v>1.3406463354899145E-2</v>
      </c>
    </row>
    <row r="1929" spans="2:17" x14ac:dyDescent="0.2">
      <c r="B1929" s="39" t="s">
        <v>42</v>
      </c>
      <c r="D1929" s="42">
        <f>_xll.qlCalendarAdvance(Calendar,$D1928,B1929,"f",FALSE)</f>
        <v>53351</v>
      </c>
      <c r="E1929" s="139">
        <f>_xll.qlInterestRateIndexValueDate(IndexON,D1929)</f>
        <v>53351</v>
      </c>
      <c r="F1929" s="155">
        <f>IFERROR(_xll.qlIndexFixing(IndexON,D1929,TRUE,_xll.ohTrigger(RecalcTrigger,TriggerON)),NA())</f>
        <v>1.3023953299908797E-2</v>
      </c>
      <c r="H1929" s="42">
        <f>_xll.qlCalendarAdvance(Calendar,$H1928,B1929,"f",FALSE)</f>
        <v>53351</v>
      </c>
      <c r="I1929" s="139">
        <f>_xll.qlInterestRateIndexValueDate(Index1M,$H1929)</f>
        <v>53353</v>
      </c>
      <c r="J1929" s="144">
        <f>IFERROR(_xll.qlIndexFixing(Index1M,$H1929,TRUE,_xll.ohTrigger(RecalcTrigger,Trigger1M)),NA())</f>
        <v>1.3022517291760276E-2</v>
      </c>
      <c r="K1929" s="44">
        <f>IFERROR(_xll.qlIndexFixing(Index3M,H1929,TRUE,_xll.ohTrigger(RecalcTrigger,Trigger3M)),NA())</f>
        <v>1.3240282406297155E-2</v>
      </c>
      <c r="L1929" s="44">
        <f>IFERROR(_xll.qlIndexFixing(Index6M,$H1929,TRUE,_xll.ohTrigger(RecalcTrigger,Trigger6M)),NA())</f>
        <v>1.3176968380002667E-2</v>
      </c>
      <c r="M1929" s="145">
        <f>IFERROR(_xll.qlIndexFixing(Index1Y,$H1929,TRUE,_xll.ohTrigger(RecalcTrigger,Trigger1Y)),NA())</f>
        <v>1.3471917138117207E-2</v>
      </c>
      <c r="N1929" s="144">
        <f>IFERROR(_xll.qlIndexFixing(ONIndex1M,I1929,TRUE,_xll.ohTrigger(RecalcTrigger,Trigger1M)),NA())</f>
        <v>1.3016815468622767E-2</v>
      </c>
      <c r="O1929" s="44">
        <f>IFERROR(_xll.qlIndexFixing(ONIndex3M,I1929,TRUE,_xll.ohTrigger(RecalcTrigger,Trigger3M)),NA())</f>
        <v>1.3223680705802821E-2</v>
      </c>
      <c r="P1929" s="44">
        <f>IFERROR(_xll.qlIndexFixing(ONIndex6M,I1929,TRUE,_xll.ohTrigger(RecalcTrigger,Trigger6M)),NA())</f>
        <v>1.3163428201217187E-2</v>
      </c>
      <c r="Q1929" s="145">
        <f>IFERROR(_xll.qlIndexFixing(ONIndex1Y,I1929,TRUE,_xll.ohTrigger(RecalcTrigger,Trigger1Y)),NA())</f>
        <v>1.3405297143771477E-2</v>
      </c>
    </row>
    <row r="1930" spans="2:17" x14ac:dyDescent="0.2">
      <c r="B1930" s="39" t="s">
        <v>42</v>
      </c>
      <c r="D1930" s="42">
        <f>_xll.qlCalendarAdvance(Calendar,$D1929,B1930,"f",FALSE)</f>
        <v>53358</v>
      </c>
      <c r="E1930" s="139">
        <f>_xll.qlInterestRateIndexValueDate(IndexON,D1930)</f>
        <v>53358</v>
      </c>
      <c r="F1930" s="155">
        <f>IFERROR(_xll.qlIndexFixing(IndexON,D1930,TRUE,_xll.ohTrigger(RecalcTrigger,TriggerON)),NA())</f>
        <v>1.3023481763978495E-2</v>
      </c>
      <c r="H1930" s="42">
        <f>_xll.qlCalendarAdvance(Calendar,$H1929,B1930,"f",FALSE)</f>
        <v>53358</v>
      </c>
      <c r="I1930" s="139">
        <f>_xll.qlInterestRateIndexValueDate(Index1M,$H1930)</f>
        <v>53360</v>
      </c>
      <c r="J1930" s="144">
        <f>IFERROR(_xll.qlIndexFixing(Index1M,$H1930,TRUE,_xll.ohTrigger(RecalcTrigger,Trigger1M)),NA())</f>
        <v>1.3021134752910144E-2</v>
      </c>
      <c r="K1930" s="44">
        <f>IFERROR(_xll.qlIndexFixing(Index3M,H1930,TRUE,_xll.ohTrigger(RecalcTrigger,Trigger3M)),NA())</f>
        <v>1.3239253276583571E-2</v>
      </c>
      <c r="L1930" s="44">
        <f>IFERROR(_xll.qlIndexFixing(Index6M,$H1930,TRUE,_xll.ohTrigger(RecalcTrigger,Trigger6M)),NA())</f>
        <v>1.317453638554668E-2</v>
      </c>
      <c r="M1930" s="145">
        <f>IFERROR(_xll.qlIndexFixing(Index1Y,$H1930,TRUE,_xll.ohTrigger(RecalcTrigger,Trigger1Y)),NA())</f>
        <v>1.3471055373249566E-2</v>
      </c>
      <c r="N1930" s="144">
        <f>IFERROR(_xll.qlIndexFixing(ONIndex1M,I1930,TRUE,_xll.ohTrigger(RecalcTrigger,Trigger1M)),NA())</f>
        <v>1.3015941935936581E-2</v>
      </c>
      <c r="O1930" s="44">
        <f>IFERROR(_xll.qlIndexFixing(ONIndex3M,I1930,TRUE,_xll.ohTrigger(RecalcTrigger,Trigger3M)),NA())</f>
        <v>1.3222770297574016E-2</v>
      </c>
      <c r="P1930" s="44">
        <f>IFERROR(_xll.qlIndexFixing(ONIndex6M,I1930,TRUE,_xll.ohTrigger(RecalcTrigger,Trigger6M)),NA())</f>
        <v>1.3161014086229272E-2</v>
      </c>
      <c r="Q1930" s="145">
        <f>IFERROR(_xll.qlIndexFixing(ONIndex1Y,I1930,TRUE,_xll.ohTrigger(RecalcTrigger,Trigger1Y)),NA())</f>
        <v>1.3404141429047556E-2</v>
      </c>
    </row>
    <row r="1931" spans="2:17" x14ac:dyDescent="0.2">
      <c r="B1931" s="39" t="s">
        <v>42</v>
      </c>
      <c r="D1931" s="42">
        <f>_xll.qlCalendarAdvance(Calendar,$D1930,B1931,"f",FALSE)</f>
        <v>53365</v>
      </c>
      <c r="E1931" s="139">
        <f>_xll.qlInterestRateIndexValueDate(IndexON,D1931)</f>
        <v>53365</v>
      </c>
      <c r="F1931" s="155">
        <f>IFERROR(_xll.qlIndexFixing(IndexON,D1931,TRUE,_xll.ohTrigger(RecalcTrigger,TriggerON)),NA())</f>
        <v>1.302302697457236E-2</v>
      </c>
      <c r="H1931" s="42">
        <f>_xll.qlCalendarAdvance(Calendar,$H1930,B1931,"f",FALSE)</f>
        <v>53365</v>
      </c>
      <c r="I1931" s="139">
        <f>_xll.qlInterestRateIndexValueDate(Index1M,$H1931)</f>
        <v>53367</v>
      </c>
      <c r="J1931" s="144">
        <f>IFERROR(_xll.qlIndexFixing(Index1M,$H1931,TRUE,_xll.ohTrigger(RecalcTrigger,Trigger1M)),NA())</f>
        <v>1.3020285843875648E-2</v>
      </c>
      <c r="K1931" s="44">
        <f>IFERROR(_xll.qlIndexFixing(Index3M,H1931,TRUE,_xll.ohTrigger(RecalcTrigger,Trigger3M)),NA())</f>
        <v>1.3238420524980166E-2</v>
      </c>
      <c r="L1931" s="44">
        <f>IFERROR(_xll.qlIndexFixing(Index6M,$H1931,TRUE,_xll.ohTrigger(RecalcTrigger,Trigger6M)),NA())</f>
        <v>1.3172104295023895E-2</v>
      </c>
      <c r="M1931" s="145">
        <f>IFERROR(_xll.qlIndexFixing(Index1Y,$H1931,TRUE,_xll.ohTrigger(RecalcTrigger,Trigger1Y)),NA())</f>
        <v>1.3470207650703454E-2</v>
      </c>
      <c r="N1931" s="144">
        <f>IFERROR(_xll.qlIndexFixing(ONIndex1M,I1931,TRUE,_xll.ohTrigger(RecalcTrigger,Trigger1M)),NA())</f>
        <v>1.3015079161364795E-2</v>
      </c>
      <c r="O1931" s="44">
        <f>IFERROR(_xll.qlIndexFixing(ONIndex3M,I1931,TRUE,_xll.ohTrigger(RecalcTrigger,Trigger3M)),NA())</f>
        <v>1.3221871695261456E-2</v>
      </c>
      <c r="P1931" s="44">
        <f>IFERROR(_xll.qlIndexFixing(ONIndex6M,I1931,TRUE,_xll.ohTrigger(RecalcTrigger,Trigger6M)),NA())</f>
        <v>1.3158599700417994E-2</v>
      </c>
      <c r="Q1931" s="145">
        <f>IFERROR(_xll.qlIndexFixing(ONIndex1Y,I1931,TRUE,_xll.ohTrigger(RecalcTrigger,Trigger1Y)),NA())</f>
        <v>1.3402996244780141E-2</v>
      </c>
    </row>
    <row r="1932" spans="2:17" x14ac:dyDescent="0.2">
      <c r="B1932" s="39" t="s">
        <v>42</v>
      </c>
      <c r="D1932" s="42">
        <f>_xll.qlCalendarAdvance(Calendar,$D1931,B1932,"f",FALSE)</f>
        <v>53372</v>
      </c>
      <c r="E1932" s="139">
        <f>_xll.qlInterestRateIndexValueDate(IndexON,D1932)</f>
        <v>53372</v>
      </c>
      <c r="F1932" s="155">
        <f>IFERROR(_xll.qlIndexFixing(IndexON,D1932,TRUE,_xll.ohTrigger(RecalcTrigger,TriggerON)),NA())</f>
        <v>1.302258898588704E-2</v>
      </c>
      <c r="H1932" s="42">
        <f>_xll.qlCalendarAdvance(Calendar,$H1931,B1932,"f",FALSE)</f>
        <v>53372</v>
      </c>
      <c r="I1932" s="139">
        <f>_xll.qlInterestRateIndexValueDate(Index1M,$H1932)</f>
        <v>53374</v>
      </c>
      <c r="J1932" s="144">
        <f>IFERROR(_xll.qlIndexFixing(Index1M,$H1932,TRUE,_xll.ohTrigger(RecalcTrigger,Trigger1M)),NA())</f>
        <v>1.3019447800894923E-2</v>
      </c>
      <c r="K1932" s="44">
        <f>IFERROR(_xll.qlIndexFixing(Index3M,H1932,TRUE,_xll.ohTrigger(RecalcTrigger,Trigger3M)),NA())</f>
        <v>1.3237599896906807E-2</v>
      </c>
      <c r="L1932" s="44">
        <f>IFERROR(_xll.qlIndexFixing(Index6M,$H1932,TRUE,_xll.ohTrigger(RecalcTrigger,Trigger6M)),NA())</f>
        <v>1.316967212256488E-2</v>
      </c>
      <c r="M1932" s="145">
        <f>IFERROR(_xll.qlIndexFixing(Index1Y,$H1932,TRUE,_xll.ohTrigger(RecalcTrigger,Trigger1Y)),NA())</f>
        <v>1.3469373532329521E-2</v>
      </c>
      <c r="N1932" s="144">
        <f>IFERROR(_xll.qlIndexFixing(ONIndex1M,I1932,TRUE,_xll.ohTrigger(RecalcTrigger,Trigger1M)),NA())</f>
        <v>1.3014227185994542E-2</v>
      </c>
      <c r="O1932" s="44">
        <f>IFERROR(_xll.qlIndexFixing(ONIndex3M,I1932,TRUE,_xll.ohTrigger(RecalcTrigger,Trigger3M)),NA())</f>
        <v>1.3220984940272018E-2</v>
      </c>
      <c r="P1932" s="44">
        <f>IFERROR(_xll.qlIndexFixing(ONIndex6M,I1932,TRUE,_xll.ohTrigger(RecalcTrigger,Trigger6M)),NA())</f>
        <v>1.3156185057852099E-2</v>
      </c>
      <c r="Q1932" s="145">
        <f>IFERROR(_xll.qlIndexFixing(ONIndex1Y,I1932,TRUE,_xll.ohTrigger(RecalcTrigger,Trigger1Y)),NA())</f>
        <v>1.3401861624942057E-2</v>
      </c>
    </row>
    <row r="1933" spans="2:17" x14ac:dyDescent="0.2">
      <c r="B1933" s="39" t="s">
        <v>42</v>
      </c>
      <c r="D1933" s="42">
        <f>_xll.qlCalendarAdvance(Calendar,$D1932,B1933,"f",FALSE)</f>
        <v>53379</v>
      </c>
      <c r="E1933" s="139">
        <f>_xll.qlInterestRateIndexValueDate(IndexON,D1933)</f>
        <v>53379</v>
      </c>
      <c r="F1933" s="155">
        <f>IFERROR(_xll.qlIndexFixing(IndexON,D1933,TRUE,_xll.ohTrigger(RecalcTrigger,TriggerON)),NA())</f>
        <v>1.3022167852518862E-2</v>
      </c>
      <c r="H1933" s="42">
        <f>_xll.qlCalendarAdvance(Calendar,$H1932,B1933,"f",FALSE)</f>
        <v>53379</v>
      </c>
      <c r="I1933" s="139">
        <f>_xll.qlInterestRateIndexValueDate(Index1M,$H1933)</f>
        <v>53381</v>
      </c>
      <c r="J1933" s="144">
        <f>IFERROR(_xll.qlIndexFixing(Index1M,$H1933,TRUE,_xll.ohTrigger(RecalcTrigger,Trigger1M)),NA())</f>
        <v>1.3019329861544138E-2</v>
      </c>
      <c r="K1933" s="44">
        <f>IFERROR(_xll.qlIndexFixing(Index3M,H1933,TRUE,_xll.ohTrigger(RecalcTrigger,Trigger3M)),NA())</f>
        <v>1.3236791433938326E-2</v>
      </c>
      <c r="L1933" s="44">
        <f>IFERROR(_xll.qlIndexFixing(Index6M,$H1933,TRUE,_xll.ohTrigger(RecalcTrigger,Trigger6M)),NA())</f>
        <v>1.3167239882298893E-2</v>
      </c>
      <c r="M1933" s="145">
        <f>IFERROR(_xll.qlIndexFixing(Index1Y,$H1933,TRUE,_xll.ohTrigger(RecalcTrigger,Trigger1Y)),NA())</f>
        <v>1.3468552578767605E-2</v>
      </c>
      <c r="N1933" s="144">
        <f>IFERROR(_xll.qlIndexFixing(ONIndex1M,I1933,TRUE,_xll.ohTrigger(RecalcTrigger,Trigger1M)),NA())</f>
        <v>1.3013386051392573E-2</v>
      </c>
      <c r="O1933" s="44">
        <f>IFERROR(_xll.qlIndexFixing(ONIndex3M,I1933,TRUE,_xll.ohTrigger(RecalcTrigger,Trigger3M)),NA())</f>
        <v>1.3220110074252389E-2</v>
      </c>
      <c r="P1933" s="44">
        <f>IFERROR(_xll.qlIndexFixing(ONIndex6M,I1933,TRUE,_xll.ohTrigger(RecalcTrigger,Trigger6M)),NA())</f>
        <v>1.3153770172600332E-2</v>
      </c>
      <c r="Q1933" s="145">
        <f>IFERROR(_xll.qlIndexFixing(ONIndex1Y,I1933,TRUE,_xll.ohTrigger(RecalcTrigger,Trigger1Y)),NA())</f>
        <v>1.3400737603346258E-2</v>
      </c>
    </row>
    <row r="1934" spans="2:17" x14ac:dyDescent="0.2">
      <c r="B1934" s="39" t="s">
        <v>42</v>
      </c>
      <c r="D1934" s="42">
        <f>_xll.qlCalendarAdvance(Calendar,$D1933,B1934,"f",FALSE)</f>
        <v>53386</v>
      </c>
      <c r="E1934" s="139">
        <f>_xll.qlInterestRateIndexValueDate(IndexON,D1934)</f>
        <v>53386</v>
      </c>
      <c r="F1934" s="155">
        <f>IFERROR(_xll.qlIndexFixing(IndexON,D1934,TRUE,_xll.ohTrigger(RecalcTrigger,TriggerON)),NA())</f>
        <v>1.3021763628504601E-2</v>
      </c>
      <c r="H1934" s="42">
        <f>_xll.qlCalendarAdvance(Calendar,$H1933,B1934,"f",FALSE)</f>
        <v>53386</v>
      </c>
      <c r="I1934" s="139">
        <f>_xll.qlInterestRateIndexValueDate(Index1M,$H1934)</f>
        <v>53388</v>
      </c>
      <c r="J1934" s="144">
        <f>IFERROR(_xll.qlIndexFixing(Index1M,$H1934,TRUE,_xll.ohTrigger(RecalcTrigger,Trigger1M)),NA())</f>
        <v>1.3018338530727589E-2</v>
      </c>
      <c r="K1934" s="44">
        <f>IFERROR(_xll.qlIndexFixing(Index3M,H1934,TRUE,_xll.ohTrigger(RecalcTrigger,Trigger3M)),NA())</f>
        <v>1.3236938615640877E-2</v>
      </c>
      <c r="L1934" s="44">
        <f>IFERROR(_xll.qlIndexFixing(Index6M,$H1934,TRUE,_xll.ohTrigger(RecalcTrigger,Trigger6M)),NA())</f>
        <v>1.3165073264832464E-2</v>
      </c>
      <c r="M1934" s="145">
        <f>IFERROR(_xll.qlIndexFixing(Index1Y,$H1934,TRUE,_xll.ohTrigger(RecalcTrigger,Trigger1Y)),NA())</f>
        <v>1.3467744349446097E-2</v>
      </c>
      <c r="N1934" s="144">
        <f>IFERROR(_xll.qlIndexFixing(ONIndex1M,I1934,TRUE,_xll.ohTrigger(RecalcTrigger,Trigger1M)),NA())</f>
        <v>1.3012555798725955E-2</v>
      </c>
      <c r="O1934" s="44">
        <f>IFERROR(_xll.qlIndexFixing(ONIndex3M,I1934,TRUE,_xll.ohTrigger(RecalcTrigger,Trigger3M)),NA())</f>
        <v>1.3219247138449575E-2</v>
      </c>
      <c r="P1934" s="44">
        <f>IFERROR(_xll.qlIndexFixing(ONIndex6M,I1934,TRUE,_xll.ohTrigger(RecalcTrigger,Trigger6M)),NA())</f>
        <v>1.3151355058651504E-2</v>
      </c>
      <c r="Q1934" s="145">
        <f>IFERROR(_xll.qlIndexFixing(ONIndex1Y,I1934,TRUE,_xll.ohTrigger(RecalcTrigger,Trigger1Y)),NA())</f>
        <v>1.3399624214125438E-2</v>
      </c>
    </row>
    <row r="1935" spans="2:17" x14ac:dyDescent="0.2">
      <c r="B1935" s="39" t="s">
        <v>42</v>
      </c>
      <c r="D1935" s="42">
        <f>_xll.qlCalendarAdvance(Calendar,$D1934,B1935,"f",FALSE)</f>
        <v>53393</v>
      </c>
      <c r="E1935" s="139">
        <f>_xll.qlInterestRateIndexValueDate(IndexON,D1935)</f>
        <v>53393</v>
      </c>
      <c r="F1935" s="155">
        <f>IFERROR(_xll.qlIndexFixing(IndexON,D1935,TRUE,_xll.ohTrigger(RecalcTrigger,TriggerON)),NA())</f>
        <v>1.3021376368360649E-2</v>
      </c>
      <c r="H1935" s="42">
        <f>_xll.qlCalendarAdvance(Calendar,$H1934,B1935,"f",FALSE)</f>
        <v>53393</v>
      </c>
      <c r="I1935" s="139">
        <f>_xll.qlInterestRateIndexValueDate(Index1M,$H1935)</f>
        <v>53395</v>
      </c>
      <c r="J1935" s="144">
        <f>IFERROR(_xll.qlIndexFixing(Index1M,$H1935,TRUE,_xll.ohTrigger(RecalcTrigger,Trigger1M)),NA())</f>
        <v>1.3017535613619305E-2</v>
      </c>
      <c r="K1935" s="44">
        <f>IFERROR(_xll.qlIndexFixing(Index3M,H1935,TRUE,_xll.ohTrigger(RecalcTrigger,Trigger3M)),NA())</f>
        <v>1.3236158881322912E-2</v>
      </c>
      <c r="L1935" s="44">
        <f>IFERROR(_xll.qlIndexFixing(Index6M,$H1935,TRUE,_xll.ohTrigger(RecalcTrigger,Trigger6M)),NA())</f>
        <v>1.3162640585639242E-2</v>
      </c>
      <c r="M1935" s="145">
        <f>IFERROR(_xll.qlIndexFixing(Index1Y,$H1935,TRUE,_xll.ohTrigger(RecalcTrigger,Trigger1Y)),NA())</f>
        <v>1.3466948402581494E-2</v>
      </c>
      <c r="N1935" s="144">
        <f>IFERROR(_xll.qlIndexFixing(ONIndex1M,I1935,TRUE,_xll.ohTrigger(RecalcTrigger,Trigger1M)),NA())</f>
        <v>1.3011736469321633E-2</v>
      </c>
      <c r="O1935" s="44">
        <f>IFERROR(_xll.qlIndexFixing(ONIndex3M,I1935,TRUE,_xll.ohTrigger(RecalcTrigger,Trigger3M)),NA())</f>
        <v>1.3218396174350389E-2</v>
      </c>
      <c r="P1935" s="44">
        <f>IFERROR(_xll.qlIndexFixing(ONIndex6M,I1935,TRUE,_xll.ohTrigger(RecalcTrigger,Trigger6M)),NA())</f>
        <v>1.3148939729994424E-2</v>
      </c>
      <c r="Q1935" s="145">
        <f>IFERROR(_xll.qlIndexFixing(ONIndex1Y,I1935,TRUE,_xll.ohTrigger(RecalcTrigger,Trigger1Y)),NA())</f>
        <v>1.3398521491252424E-2</v>
      </c>
    </row>
    <row r="1936" spans="2:17" x14ac:dyDescent="0.2">
      <c r="B1936" s="39" t="s">
        <v>42</v>
      </c>
      <c r="D1936" s="42">
        <f>_xll.qlCalendarAdvance(Calendar,$D1935,B1936,"f",FALSE)</f>
        <v>53400</v>
      </c>
      <c r="E1936" s="139">
        <f>_xll.qlInterestRateIndexValueDate(IndexON,D1936)</f>
        <v>53400</v>
      </c>
      <c r="F1936" s="155">
        <f>IFERROR(_xll.qlIndexFixing(IndexON,D1936,TRUE,_xll.ohTrigger(RecalcTrigger,TriggerON)),NA())</f>
        <v>1.3021006126443524E-2</v>
      </c>
      <c r="H1936" s="42">
        <f>_xll.qlCalendarAdvance(Calendar,$H1935,B1936,"f",FALSE)</f>
        <v>53400</v>
      </c>
      <c r="I1936" s="139">
        <f>_xll.qlInterestRateIndexValueDate(Index1M,$H1936)</f>
        <v>53402</v>
      </c>
      <c r="J1936" s="144">
        <f>IFERROR(_xll.qlIndexFixing(Index1M,$H1936,TRUE,_xll.ohTrigger(RecalcTrigger,Trigger1M)),NA())</f>
        <v>1.301674373804516E-2</v>
      </c>
      <c r="K1936" s="44">
        <f>IFERROR(_xll.qlIndexFixing(Index3M,H1936,TRUE,_xll.ohTrigger(RecalcTrigger,Trigger3M)),NA())</f>
        <v>1.3235391453948498E-2</v>
      </c>
      <c r="L1936" s="44">
        <f>IFERROR(_xll.qlIndexFixing(Index6M,$H1936,TRUE,_xll.ohTrigger(RecalcTrigger,Trigger6M)),NA())</f>
        <v>1.3160207885129449E-2</v>
      </c>
      <c r="M1936" s="145">
        <f>IFERROR(_xll.qlIndexFixing(Index1Y,$H1936,TRUE,_xll.ohTrigger(RecalcTrigger,Trigger1Y)),NA())</f>
        <v>1.346616429518036E-2</v>
      </c>
      <c r="N1936" s="144">
        <f>IFERROR(_xll.qlIndexFixing(ONIndex1M,I1936,TRUE,_xll.ohTrigger(RecalcTrigger,Trigger1M)),NA())</f>
        <v>1.3010928104506547E-2</v>
      </c>
      <c r="O1936" s="44">
        <f>IFERROR(_xll.qlIndexFixing(ONIndex3M,I1936,TRUE,_xll.ohTrigger(RecalcTrigger,Trigger3M)),NA())</f>
        <v>1.3217557223601517E-2</v>
      </c>
      <c r="P1936" s="44">
        <f>IFERROR(_xll.qlIndexFixing(ONIndex6M,I1936,TRUE,_xll.ohTrigger(RecalcTrigger,Trigger6M)),NA())</f>
        <v>1.314652420069784E-2</v>
      </c>
      <c r="Q1936" s="145">
        <f>IFERROR(_xll.qlIndexFixing(ONIndex1Y,I1936,TRUE,_xll.ohTrigger(RecalcTrigger,Trigger1Y)),NA())</f>
        <v>1.3397429468540167E-2</v>
      </c>
    </row>
    <row r="1937" spans="2:17" x14ac:dyDescent="0.2">
      <c r="B1937" s="39" t="s">
        <v>42</v>
      </c>
      <c r="D1937" s="42">
        <f>_xll.qlCalendarAdvance(Calendar,$D1936,B1937,"f",FALSE)</f>
        <v>53407</v>
      </c>
      <c r="E1937" s="139">
        <f>_xll.qlInterestRateIndexValueDate(IndexON,D1937)</f>
        <v>53407</v>
      </c>
      <c r="F1937" s="155">
        <f>IFERROR(_xll.qlIndexFixing(IndexON,D1937,TRUE,_xll.ohTrigger(RecalcTrigger,TriggerON)),NA())</f>
        <v>1.3020652957109746E-2</v>
      </c>
      <c r="H1937" s="42">
        <f>_xll.qlCalendarAdvance(Calendar,$H1936,B1937,"f",FALSE)</f>
        <v>53407</v>
      </c>
      <c r="I1937" s="139">
        <f>_xll.qlInterestRateIndexValueDate(Index1M,$H1937)</f>
        <v>53413</v>
      </c>
      <c r="J1937" s="144">
        <f>IFERROR(_xll.qlIndexFixing(Index1M,$H1937,TRUE,_xll.ohTrigger(RecalcTrigger,Trigger1M)),NA())</f>
        <v>1.3015521770026775E-2</v>
      </c>
      <c r="K1937" s="44">
        <f>IFERROR(_xll.qlIndexFixing(Index3M,H1937,TRUE,_xll.ohTrigger(RecalcTrigger,Trigger3M)),NA())</f>
        <v>1.3233826687241303E-2</v>
      </c>
      <c r="L1937" s="44">
        <f>IFERROR(_xll.qlIndexFixing(Index6M,$H1937,TRUE,_xll.ohTrigger(RecalcTrigger,Trigger6M)),NA())</f>
        <v>1.3156318954976357E-2</v>
      </c>
      <c r="M1937" s="145">
        <f>IFERROR(_xll.qlIndexFixing(Index1Y,$H1937,TRUE,_xll.ohTrigger(RecalcTrigger,Trigger1Y)),NA())</f>
        <v>1.3464545206306701E-2</v>
      </c>
      <c r="N1937" s="144">
        <f>IFERROR(_xll.qlIndexFixing(ONIndex1M,I1937,TRUE,_xll.ohTrigger(RecalcTrigger,Trigger1M)),NA())</f>
        <v>1.3009904956140517E-2</v>
      </c>
      <c r="O1937" s="44">
        <f>IFERROR(_xll.qlIndexFixing(ONIndex3M,I1937,TRUE,_xll.ohTrigger(RecalcTrigger,Trigger3M)),NA())</f>
        <v>1.3216496291379443E-2</v>
      </c>
      <c r="P1937" s="44">
        <f>IFERROR(_xll.qlIndexFixing(ONIndex6M,I1937,TRUE,_xll.ohTrigger(RecalcTrigger,Trigger6M)),NA())</f>
        <v>1.3143418247922867E-2</v>
      </c>
      <c r="Q1937" s="145">
        <f>IFERROR(_xll.qlIndexFixing(ONIndex1Y,I1937,TRUE,_xll.ohTrigger(RecalcTrigger,Trigger1Y)),NA())</f>
        <v>1.3396041216946486E-2</v>
      </c>
    </row>
    <row r="1938" spans="2:17" x14ac:dyDescent="0.2">
      <c r="B1938" s="39" t="s">
        <v>42</v>
      </c>
      <c r="D1938" s="42">
        <f>_xll.qlCalendarAdvance(Calendar,$D1937,B1938,"f",FALSE)</f>
        <v>53414</v>
      </c>
      <c r="E1938" s="139">
        <f>_xll.qlInterestRateIndexValueDate(IndexON,D1938)</f>
        <v>53414</v>
      </c>
      <c r="F1938" s="155">
        <f>IFERROR(_xll.qlIndexFixing(IndexON,D1938,TRUE,_xll.ohTrigger(RecalcTrigger,TriggerON)),NA())</f>
        <v>1.3020316914635899E-2</v>
      </c>
      <c r="H1938" s="42">
        <f>_xll.qlCalendarAdvance(Calendar,$H1937,B1938,"f",FALSE)</f>
        <v>53414</v>
      </c>
      <c r="I1938" s="139">
        <f>_xll.qlInterestRateIndexValueDate(Index1M,$H1938)</f>
        <v>53416</v>
      </c>
      <c r="J1938" s="144">
        <f>IFERROR(_xll.qlIndexFixing(Index1M,$H1938,TRUE,_xll.ohTrigger(RecalcTrigger,Trigger1M)),NA())</f>
        <v>1.3015193276933403E-2</v>
      </c>
      <c r="K1938" s="44">
        <f>IFERROR(_xll.qlIndexFixing(Index3M,H1938,TRUE,_xll.ohTrigger(RecalcTrigger,Trigger3M)),NA())</f>
        <v>1.3233317042086471E-2</v>
      </c>
      <c r="L1938" s="44">
        <f>IFERROR(_xll.qlIndexFixing(Index6M,$H1938,TRUE,_xll.ohTrigger(RecalcTrigger,Trigger6M)),NA())</f>
        <v>1.3155144247115162E-2</v>
      </c>
      <c r="M1938" s="145">
        <f>IFERROR(_xll.qlIndexFixing(Index1Y,$H1938,TRUE,_xll.ohTrigger(RecalcTrigger,Trigger1Y)),NA())</f>
        <v>1.3464014464906639E-2</v>
      </c>
      <c r="N1938" s="144">
        <f>IFERROR(_xll.qlIndexFixing(ONIndex1M,I1938,TRUE,_xll.ohTrigger(RecalcTrigger,Trigger1M)),NA())</f>
        <v>1.3009344433951853E-2</v>
      </c>
      <c r="O1938" s="44">
        <f>IFERROR(_xll.qlIndexFixing(ONIndex3M,I1938,TRUE,_xll.ohTrigger(RecalcTrigger,Trigger3M)),NA())</f>
        <v>1.3215915527382549E-2</v>
      </c>
      <c r="P1938" s="44">
        <f>IFERROR(_xll.qlIndexFixing(ONIndex6M,I1938,TRUE,_xll.ohTrigger(RecalcTrigger,Trigger6M)),NA())</f>
        <v>1.3141692596301269E-2</v>
      </c>
      <c r="Q1938" s="145">
        <f>IFERROR(_xll.qlIndexFixing(ONIndex1Y,I1938,TRUE,_xll.ohTrigger(RecalcTrigger,Trigger1Y)),NA())</f>
        <v>1.3395277660048777E-2</v>
      </c>
    </row>
    <row r="1939" spans="2:17" x14ac:dyDescent="0.2">
      <c r="B1939" s="39" t="s">
        <v>42</v>
      </c>
      <c r="D1939" s="42">
        <f>_xll.qlCalendarAdvance(Calendar,$D1938,B1939,"f",FALSE)</f>
        <v>53421</v>
      </c>
      <c r="E1939" s="139">
        <f>_xll.qlInterestRateIndexValueDate(IndexON,D1939)</f>
        <v>53421</v>
      </c>
      <c r="F1939" s="155">
        <f>IFERROR(_xll.qlIndexFixing(IndexON,D1939,TRUE,_xll.ohTrigger(RecalcTrigger,TriggerON)),NA())</f>
        <v>1.3019998053538373E-2</v>
      </c>
      <c r="H1939" s="42">
        <f>_xll.qlCalendarAdvance(Calendar,$H1938,B1939,"f",FALSE)</f>
        <v>53421</v>
      </c>
      <c r="I1939" s="139">
        <f>_xll.qlInterestRateIndexValueDate(Index1M,$H1939)</f>
        <v>53423</v>
      </c>
      <c r="J1939" s="144">
        <f>IFERROR(_xll.qlIndexFixing(Index1M,$H1939,TRUE,_xll.ohTrigger(RecalcTrigger,Trigger1M)),NA())</f>
        <v>1.3014434774111561E-2</v>
      </c>
      <c r="K1939" s="44">
        <f>IFERROR(_xll.qlIndexFixing(Index3M,H1939,TRUE,_xll.ohTrigger(RecalcTrigger,Trigger3M)),NA())</f>
        <v>1.3232584178664655E-2</v>
      </c>
      <c r="L1939" s="44">
        <f>IFERROR(_xll.qlIndexFixing(Index6M,$H1939,TRUE,_xll.ohTrigger(RecalcTrigger,Trigger6M)),NA())</f>
        <v>1.3152909797020254E-2</v>
      </c>
      <c r="M1939" s="145">
        <f>IFERROR(_xll.qlIndexFixing(Index1Y,$H1939,TRUE,_xll.ohTrigger(RecalcTrigger,Trigger1Y)),NA())</f>
        <v>1.346387856164331E-2</v>
      </c>
      <c r="N1939" s="144">
        <f>IFERROR(_xll.qlIndexFixing(ONIndex1M,I1939,TRUE,_xll.ohTrigger(RecalcTrigger,Trigger1M)),NA())</f>
        <v>1.3008569210786192E-2</v>
      </c>
      <c r="O1939" s="44">
        <f>IFERROR(_xll.qlIndexFixing(ONIndex3M,I1939,TRUE,_xll.ohTrigger(RecalcTrigger,Trigger3M)),NA())</f>
        <v>1.3215112864966017E-2</v>
      </c>
      <c r="P1939" s="44">
        <f>IFERROR(_xll.qlIndexFixing(ONIndex6M,I1939,TRUE,_xll.ohTrigger(RecalcTrigger,Trigger6M)),NA())</f>
        <v>1.313927654941871E-2</v>
      </c>
      <c r="Q1939" s="145">
        <f>IFERROR(_xll.qlIndexFixing(ONIndex1Y,I1939,TRUE,_xll.ohTrigger(RecalcTrigger,Trigger1Y)),NA())</f>
        <v>1.339421794205542E-2</v>
      </c>
    </row>
    <row r="1940" spans="2:17" x14ac:dyDescent="0.2">
      <c r="B1940" s="39" t="s">
        <v>42</v>
      </c>
      <c r="D1940" s="42">
        <f>_xll.qlCalendarAdvance(Calendar,$D1939,B1940,"f",FALSE)</f>
        <v>53428</v>
      </c>
      <c r="E1940" s="139">
        <f>_xll.qlInterestRateIndexValueDate(IndexON,D1940)</f>
        <v>53428</v>
      </c>
      <c r="F1940" s="155">
        <f>IFERROR(_xll.qlIndexFixing(IndexON,D1940,TRUE,_xll.ohTrigger(RecalcTrigger,TriggerON)),NA())</f>
        <v>1.301969642793388E-2</v>
      </c>
      <c r="H1940" s="42">
        <f>_xll.qlCalendarAdvance(Calendar,$H1939,B1940,"f",FALSE)</f>
        <v>53428</v>
      </c>
      <c r="I1940" s="139">
        <f>_xll.qlInterestRateIndexValueDate(Index1M,$H1940)</f>
        <v>53430</v>
      </c>
      <c r="J1940" s="144">
        <f>IFERROR(_xll.qlIndexFixing(Index1M,$H1940,TRUE,_xll.ohTrigger(RecalcTrigger,Trigger1M)),NA())</f>
        <v>1.3013687478263133E-2</v>
      </c>
      <c r="K1940" s="44">
        <f>IFERROR(_xll.qlIndexFixing(Index3M,H1940,TRUE,_xll.ohTrigger(RecalcTrigger,Trigger3M)),NA())</f>
        <v>1.3231863778229963E-2</v>
      </c>
      <c r="L1940" s="44">
        <f>IFERROR(_xll.qlIndexFixing(Index6M,$H1940,TRUE,_xll.ohTrigger(RecalcTrigger,Trigger6M)),NA())</f>
        <v>1.3150477152563787E-2</v>
      </c>
      <c r="M1940" s="145">
        <f>IFERROR(_xll.qlIndexFixing(Index1Y,$H1940,TRUE,_xll.ohTrigger(RecalcTrigger,Trigger1Y)),NA())</f>
        <v>1.3463343575546162E-2</v>
      </c>
      <c r="N1940" s="144">
        <f>IFERROR(_xll.qlIndexFixing(ONIndex1M,I1940,TRUE,_xll.ohTrigger(RecalcTrigger,Trigger1M)),NA())</f>
        <v>1.3007805117597471E-2</v>
      </c>
      <c r="O1940" s="44">
        <f>IFERROR(_xll.qlIndexFixing(ONIndex3M,I1940,TRUE,_xll.ohTrigger(RecalcTrigger,Trigger3M)),NA())</f>
        <v>1.3214322381447374E-2</v>
      </c>
      <c r="P1940" s="44">
        <f>IFERROR(_xll.qlIndexFixing(ONIndex6M,I1940,TRUE,_xll.ohTrigger(RecalcTrigger,Trigger6M)),NA())</f>
        <v>1.3136860357931823E-2</v>
      </c>
      <c r="Q1940" s="145">
        <f>IFERROR(_xll.qlIndexFixing(ONIndex1Y,I1940,TRUE,_xll.ohTrigger(RecalcTrigger,Trigger1Y)),NA())</f>
        <v>1.3393169060353927E-2</v>
      </c>
    </row>
    <row r="1941" spans="2:17" x14ac:dyDescent="0.2">
      <c r="B1941" s="39" t="s">
        <v>42</v>
      </c>
      <c r="D1941" s="42">
        <f>_xll.qlCalendarAdvance(Calendar,$D1940,B1941,"f",FALSE)</f>
        <v>53435</v>
      </c>
      <c r="E1941" s="139">
        <f>_xll.qlInterestRateIndexValueDate(IndexON,D1941)</f>
        <v>53435</v>
      </c>
      <c r="F1941" s="155">
        <f>IFERROR(_xll.qlIndexFixing(IndexON,D1941,TRUE,_xll.ohTrigger(RecalcTrigger,TriggerON)),NA())</f>
        <v>1.3019412092338811E-2</v>
      </c>
      <c r="H1941" s="42">
        <f>_xll.qlCalendarAdvance(Calendar,$H1940,B1941,"f",FALSE)</f>
        <v>53435</v>
      </c>
      <c r="I1941" s="139">
        <f>_xll.qlInterestRateIndexValueDate(Index1M,$H1941)</f>
        <v>53437</v>
      </c>
      <c r="J1941" s="144">
        <f>IFERROR(_xll.qlIndexFixing(Index1M,$H1941,TRUE,_xll.ohTrigger(RecalcTrigger,Trigger1M)),NA())</f>
        <v>1.3012951430738268E-2</v>
      </c>
      <c r="K1941" s="44">
        <f>IFERROR(_xll.qlIndexFixing(Index3M,H1941,TRUE,_xll.ohTrigger(RecalcTrigger,Trigger3M)),NA())</f>
        <v>1.3231155882360568E-2</v>
      </c>
      <c r="L1941" s="44">
        <f>IFERROR(_xll.qlIndexFixing(Index6M,$H1941,TRUE,_xll.ohTrigger(RecalcTrigger,Trigger6M)),NA())</f>
        <v>1.3148044557449903E-2</v>
      </c>
      <c r="M1941" s="145">
        <f>IFERROR(_xll.qlIndexFixing(Index1Y,$H1941,TRUE,_xll.ohTrigger(RecalcTrigger,Trigger1Y)),NA())</f>
        <v>1.34624057605302E-2</v>
      </c>
      <c r="N1941" s="144">
        <f>IFERROR(_xll.qlIndexFixing(ONIndex1M,I1941,TRUE,_xll.ohTrigger(RecalcTrigger,Trigger1M)),NA())</f>
        <v>1.3007052195472824E-2</v>
      </c>
      <c r="O1941" s="44">
        <f>IFERROR(_xll.qlIndexFixing(ONIndex3M,I1941,TRUE,_xll.ohTrigger(RecalcTrigger,Trigger3M)),NA())</f>
        <v>1.3213544118313436E-2</v>
      </c>
      <c r="P1941" s="44">
        <f>IFERROR(_xll.qlIndexFixing(ONIndex6M,I1941,TRUE,_xll.ohTrigger(RecalcTrigger,Trigger6M)),NA())</f>
        <v>1.3134444036069226E-2</v>
      </c>
      <c r="Q1941" s="145">
        <f>IFERROR(_xll.qlIndexFixing(ONIndex1Y,I1941,TRUE,_xll.ohTrigger(RecalcTrigger,Trigger1Y)),NA())</f>
        <v>1.339213104875725E-2</v>
      </c>
    </row>
    <row r="1942" spans="2:17" x14ac:dyDescent="0.2">
      <c r="B1942" s="39" t="s">
        <v>42</v>
      </c>
      <c r="D1942" s="42">
        <f>_xll.qlCalendarAdvance(Calendar,$D1941,B1942,"f",FALSE)</f>
        <v>53442</v>
      </c>
      <c r="E1942" s="139">
        <f>_xll.qlInterestRateIndexValueDate(IndexON,D1942)</f>
        <v>53442</v>
      </c>
      <c r="F1942" s="155">
        <f>IFERROR(_xll.qlIndexFixing(IndexON,D1942,TRUE,_xll.ohTrigger(RecalcTrigger,TriggerON)),NA())</f>
        <v>1.301914510102975E-2</v>
      </c>
      <c r="H1942" s="42">
        <f>_xll.qlCalendarAdvance(Calendar,$H1941,B1942,"f",FALSE)</f>
        <v>53442</v>
      </c>
      <c r="I1942" s="139">
        <f>_xll.qlInterestRateIndexValueDate(Index1M,$H1942)</f>
        <v>53444</v>
      </c>
      <c r="J1942" s="144">
        <f>IFERROR(_xll.qlIndexFixing(Index1M,$H1942,TRUE,_xll.ohTrigger(RecalcTrigger,Trigger1M)),NA())</f>
        <v>1.3012226672894851E-2</v>
      </c>
      <c r="K1942" s="44">
        <f>IFERROR(_xll.qlIndexFixing(Index3M,H1942,TRUE,_xll.ohTrigger(RecalcTrigger,Trigger3M)),NA())</f>
        <v>1.3230460532633759E-2</v>
      </c>
      <c r="L1942" s="44">
        <f>IFERROR(_xll.qlIndexFixing(Index6M,$H1942,TRUE,_xll.ohTrigger(RecalcTrigger,Trigger6M)),NA())</f>
        <v>1.314561202581173E-2</v>
      </c>
      <c r="M1942" s="145">
        <f>IFERROR(_xll.qlIndexFixing(Index1Y,$H1942,TRUE,_xll.ohTrigger(RecalcTrigger,Trigger1Y)),NA())</f>
        <v>1.3461683319193365E-2</v>
      </c>
      <c r="N1942" s="144">
        <f>IFERROR(_xll.qlIndexFixing(ONIndex1M,I1942,TRUE,_xll.ohTrigger(RecalcTrigger,Trigger1M)),NA())</f>
        <v>1.3006205445043051E-2</v>
      </c>
      <c r="O1942" s="44">
        <f>IFERROR(_xll.qlIndexFixing(ONIndex3M,I1942,TRUE,_xll.ohTrigger(RecalcTrigger,Trigger3M)),NA())</f>
        <v>1.3212669691862189E-2</v>
      </c>
      <c r="P1942" s="44">
        <f>IFERROR(_xll.qlIndexFixing(ONIndex6M,I1942,TRUE,_xll.ohTrigger(RecalcTrigger,Trigger6M)),NA())</f>
        <v>1.3131682383642485E-2</v>
      </c>
      <c r="Q1942" s="145">
        <f>IFERROR(_xll.qlIndexFixing(ONIndex1Y,I1942,TRUE,_xll.ohTrigger(RecalcTrigger,Trigger1Y)),NA())</f>
        <v>1.3390958103816075E-2</v>
      </c>
    </row>
    <row r="1943" spans="2:17" x14ac:dyDescent="0.2">
      <c r="B1943" s="39" t="s">
        <v>42</v>
      </c>
      <c r="D1943" s="42">
        <f>_xll.qlCalendarAdvance(Calendar,$D1942,B1943,"f",FALSE)</f>
        <v>53449</v>
      </c>
      <c r="E1943" s="139">
        <f>_xll.qlInterestRateIndexValueDate(IndexON,D1943)</f>
        <v>53449</v>
      </c>
      <c r="F1943" s="155">
        <f>IFERROR(_xll.qlIndexFixing(IndexON,D1943,TRUE,_xll.ohTrigger(RecalcTrigger,TriggerON)),NA())</f>
        <v>1.3018895508363215E-2</v>
      </c>
      <c r="H1943" s="42">
        <f>_xll.qlCalendarAdvance(Calendar,$H1942,B1943,"f",FALSE)</f>
        <v>53449</v>
      </c>
      <c r="I1943" s="139">
        <f>_xll.qlInterestRateIndexValueDate(Index1M,$H1943)</f>
        <v>53451</v>
      </c>
      <c r="J1943" s="144">
        <f>IFERROR(_xll.qlIndexFixing(Index1M,$H1943,TRUE,_xll.ohTrigger(RecalcTrigger,Trigger1M)),NA())</f>
        <v>1.3011513246095924E-2</v>
      </c>
      <c r="K1943" s="44">
        <f>IFERROR(_xll.qlIndexFixing(Index3M,H1943,TRUE,_xll.ohTrigger(RecalcTrigger,Trigger3M)),NA())</f>
        <v>1.3230367549695038E-2</v>
      </c>
      <c r="L1943" s="44">
        <f>IFERROR(_xll.qlIndexFixing(Index6M,$H1943,TRUE,_xll.ohTrigger(RecalcTrigger,Trigger6M)),NA())</f>
        <v>1.3143179571778938E-2</v>
      </c>
      <c r="M1943" s="145">
        <f>IFERROR(_xll.qlIndexFixing(Index1Y,$H1943,TRUE,_xll.ohTrigger(RecalcTrigger,Trigger1Y)),NA())</f>
        <v>1.3460969582441048E-2</v>
      </c>
      <c r="N1943" s="144">
        <f>IFERROR(_xll.qlIndexFixing(ONIndex1M,I1943,TRUE,_xll.ohTrigger(RecalcTrigger,Trigger1M)),NA())</f>
        <v>1.3005580030123198E-2</v>
      </c>
      <c r="O1943" s="44">
        <f>IFERROR(_xll.qlIndexFixing(ONIndex3M,I1943,TRUE,_xll.ohTrigger(RecalcTrigger,Trigger3M)),NA())</f>
        <v>1.32120244193068E-2</v>
      </c>
      <c r="P1943" s="44">
        <f>IFERROR(_xll.qlIndexFixing(ONIndex6M,I1943,TRUE,_xll.ohTrigger(RecalcTrigger,Trigger6M)),NA())</f>
        <v>1.3129611057172141E-2</v>
      </c>
      <c r="Q1943" s="145">
        <f>IFERROR(_xll.qlIndexFixing(ONIndex1Y,I1943,TRUE,_xll.ohTrigger(RecalcTrigger,Trigger1Y)),NA())</f>
        <v>1.3390087772009451E-2</v>
      </c>
    </row>
    <row r="1944" spans="2:17" x14ac:dyDescent="0.2">
      <c r="B1944" s="39" t="s">
        <v>42</v>
      </c>
      <c r="D1944" s="42">
        <f>_xll.qlCalendarAdvance(Calendar,$D1943,B1944,"f",FALSE)</f>
        <v>53456</v>
      </c>
      <c r="E1944" s="139">
        <f>_xll.qlInterestRateIndexValueDate(IndexON,D1944)</f>
        <v>53456</v>
      </c>
      <c r="F1944" s="155">
        <f>IFERROR(_xll.qlIndexFixing(IndexON,D1944,TRUE,_xll.ohTrigger(RecalcTrigger,TriggerON)),NA())</f>
        <v>1.3018663368695726E-2</v>
      </c>
      <c r="H1944" s="42">
        <f>_xll.qlCalendarAdvance(Calendar,$H1943,B1944,"f",FALSE)</f>
        <v>53456</v>
      </c>
      <c r="I1944" s="139">
        <f>_xll.qlInterestRateIndexValueDate(Index1M,$H1944)</f>
        <v>53458</v>
      </c>
      <c r="J1944" s="144">
        <f>IFERROR(_xll.qlIndexFixing(Index1M,$H1944,TRUE,_xll.ohTrigger(RecalcTrigger,Trigger1M)),NA())</f>
        <v>1.3010811191701948E-2</v>
      </c>
      <c r="K1944" s="44">
        <f>IFERROR(_xll.qlIndexFixing(Index3M,H1944,TRUE,_xll.ohTrigger(RecalcTrigger,Trigger3M)),NA())</f>
        <v>1.3229700074846029E-2</v>
      </c>
      <c r="L1944" s="44">
        <f>IFERROR(_xll.qlIndexFixing(Index6M,$H1944,TRUE,_xll.ohTrigger(RecalcTrigger,Trigger6M)),NA())</f>
        <v>1.3140747209484223E-2</v>
      </c>
      <c r="M1944" s="145">
        <f>IFERROR(_xll.qlIndexFixing(Index1Y,$H1944,TRUE,_xll.ohTrigger(RecalcTrigger,Trigger1Y)),NA())</f>
        <v>1.3460264097587516E-2</v>
      </c>
      <c r="N1944" s="144">
        <f>IFERROR(_xll.qlIndexFixing(ONIndex1M,I1944,TRUE,_xll.ohTrigger(RecalcTrigger,Trigger1M)),NA())</f>
        <v>1.3004860869312296E-2</v>
      </c>
      <c r="O1944" s="44">
        <f>IFERROR(_xll.qlIndexFixing(ONIndex3M,I1944,TRUE,_xll.ohTrigger(RecalcTrigger,Trigger3M)),NA())</f>
        <v>1.3211283066327795E-2</v>
      </c>
      <c r="P1944" s="44">
        <f>IFERROR(_xll.qlIndexFixing(ONIndex6M,I1944,TRUE,_xll.ohTrigger(RecalcTrigger,Trigger6M)),NA())</f>
        <v>1.3127194428115274E-2</v>
      </c>
      <c r="Q1944" s="145">
        <f>IFERROR(_xll.qlIndexFixing(ONIndex1Y,I1944,TRUE,_xll.ohTrigger(RecalcTrigger,Trigger1Y)),NA())</f>
        <v>1.3389082574883915E-2</v>
      </c>
    </row>
    <row r="1945" spans="2:17" x14ac:dyDescent="0.2">
      <c r="B1945" s="39" t="s">
        <v>42</v>
      </c>
      <c r="D1945" s="42">
        <f>_xll.qlCalendarAdvance(Calendar,$D1944,B1945,"f",FALSE)</f>
        <v>53463</v>
      </c>
      <c r="E1945" s="139">
        <f>_xll.qlInterestRateIndexValueDate(IndexON,D1945)</f>
        <v>53463</v>
      </c>
      <c r="F1945" s="155">
        <f>IFERROR(_xll.qlIndexFixing(IndexON,D1945,TRUE,_xll.ohTrigger(RecalcTrigger,TriggerON)),NA())</f>
        <v>1.3018448736463739E-2</v>
      </c>
      <c r="H1945" s="42">
        <f>_xll.qlCalendarAdvance(Calendar,$H1944,B1945,"f",FALSE)</f>
        <v>53463</v>
      </c>
      <c r="I1945" s="139">
        <f>_xll.qlInterestRateIndexValueDate(Index1M,$H1945)</f>
        <v>53465</v>
      </c>
      <c r="J1945" s="144">
        <f>IFERROR(_xll.qlIndexFixing(Index1M,$H1945,TRUE,_xll.ohTrigger(RecalcTrigger,Trigger1M)),NA())</f>
        <v>1.3010120551065655E-2</v>
      </c>
      <c r="K1945" s="44">
        <f>IFERROR(_xll.qlIndexFixing(Index3M,H1945,TRUE,_xll.ohTrigger(RecalcTrigger,Trigger3M)),NA())</f>
        <v>1.3229045281184184E-2</v>
      </c>
      <c r="L1945" s="44">
        <f>IFERROR(_xll.qlIndexFixing(Index6M,$H1945,TRUE,_xll.ohTrigger(RecalcTrigger,Trigger6M)),NA())</f>
        <v>1.3138314953059416E-2</v>
      </c>
      <c r="M1945" s="145">
        <f>IFERROR(_xll.qlIndexFixing(Index1Y,$H1945,TRUE,_xll.ohTrigger(RecalcTrigger,Trigger1Y)),NA())</f>
        <v>1.3459566410735138E-2</v>
      </c>
      <c r="N1945" s="144">
        <f>IFERROR(_xll.qlIndexFixing(ONIndex1M,I1945,TRUE,_xll.ohTrigger(RecalcTrigger,Trigger1M)),NA())</f>
        <v>1.3004153045113043E-2</v>
      </c>
      <c r="O1945" s="44">
        <f>IFERROR(_xll.qlIndexFixing(ONIndex3M,I1945,TRUE,_xll.ohTrigger(RecalcTrigger,Trigger3M)),NA())</f>
        <v>1.3210554099520877E-2</v>
      </c>
      <c r="P1945" s="44">
        <f>IFERROR(_xll.qlIndexFixing(ONIndex6M,I1945,TRUE,_xll.ohTrigger(RecalcTrigger,Trigger6M)),NA())</f>
        <v>1.3124777724797809E-2</v>
      </c>
      <c r="Q1945" s="145">
        <f>IFERROR(_xll.qlIndexFixing(ONIndex1Y,I1945,TRUE,_xll.ohTrigger(RecalcTrigger,Trigger1Y)),NA())</f>
        <v>1.3388088383754493E-2</v>
      </c>
    </row>
    <row r="1946" spans="2:17" x14ac:dyDescent="0.2">
      <c r="B1946" s="39" t="s">
        <v>42</v>
      </c>
      <c r="D1946" s="42">
        <f>_xll.qlCalendarAdvance(Calendar,$D1945,B1946,"f",FALSE)</f>
        <v>53470</v>
      </c>
      <c r="E1946" s="139">
        <f>_xll.qlInterestRateIndexValueDate(IndexON,D1946)</f>
        <v>53470</v>
      </c>
      <c r="F1946" s="155">
        <f>IFERROR(_xll.qlIndexFixing(IndexON,D1946,TRUE,_xll.ohTrigger(RecalcTrigger,TriggerON)),NA())</f>
        <v>1.30182516658639E-2</v>
      </c>
      <c r="H1946" s="42">
        <f>_xll.qlCalendarAdvance(Calendar,$H1945,B1946,"f",FALSE)</f>
        <v>53470</v>
      </c>
      <c r="I1946" s="139">
        <f>_xll.qlInterestRateIndexValueDate(Index1M,$H1946)</f>
        <v>53472</v>
      </c>
      <c r="J1946" s="144">
        <f>IFERROR(_xll.qlIndexFixing(Index1M,$H1946,TRUE,_xll.ohTrigger(RecalcTrigger,Trigger1M)),NA())</f>
        <v>1.3009441365547506E-2</v>
      </c>
      <c r="K1946" s="44">
        <f>IFERROR(_xll.qlIndexFixing(Index3M,H1946,TRUE,_xll.ohTrigger(RecalcTrigger,Trigger3M)),NA())</f>
        <v>1.322840321029326E-2</v>
      </c>
      <c r="L1946" s="44">
        <f>IFERROR(_xll.qlIndexFixing(Index6M,$H1946,TRUE,_xll.ohTrigger(RecalcTrigger,Trigger6M)),NA())</f>
        <v>1.3135882816635051E-2</v>
      </c>
      <c r="M1946" s="145">
        <f>IFERROR(_xll.qlIndexFixing(Index1Y,$H1946,TRUE,_xll.ohTrigger(RecalcTrigger,Trigger1Y)),NA())</f>
        <v>1.3458876066774395E-2</v>
      </c>
      <c r="N1946" s="144">
        <f>IFERROR(_xll.qlIndexFixing(ONIndex1M,I1946,TRUE,_xll.ohTrigger(RecalcTrigger,Trigger1M)),NA())</f>
        <v>1.3003456598532637E-2</v>
      </c>
      <c r="O1946" s="44">
        <f>IFERROR(_xll.qlIndexFixing(ONIndex3M,I1946,TRUE,_xll.ohTrigger(RecalcTrigger,Trigger3M)),NA())</f>
        <v>1.3209837560372861E-2</v>
      </c>
      <c r="P1946" s="44">
        <f>IFERROR(_xll.qlIndexFixing(ONIndex6M,I1946,TRUE,_xll.ohTrigger(RecalcTrigger,Trigger6M)),NA())</f>
        <v>1.3122360961288493E-2</v>
      </c>
      <c r="Q1946" s="145">
        <f>IFERROR(_xll.qlIndexFixing(ONIndex1Y,I1946,TRUE,_xll.ohTrigger(RecalcTrigger,Trigger1Y)),NA())</f>
        <v>1.338710523259401E-2</v>
      </c>
    </row>
    <row r="1947" spans="2:17" x14ac:dyDescent="0.2">
      <c r="B1947" s="39" t="s">
        <v>42</v>
      </c>
      <c r="D1947" s="42">
        <f>_xll.qlCalendarAdvance(Calendar,$D1946,B1947,"f",FALSE)</f>
        <v>53477</v>
      </c>
      <c r="E1947" s="139">
        <f>_xll.qlInterestRateIndexValueDate(IndexON,D1947)</f>
        <v>53477</v>
      </c>
      <c r="F1947" s="155">
        <f>IFERROR(_xll.qlIndexFixing(IndexON,D1947,TRUE,_xll.ohTrigger(RecalcTrigger,TriggerON)),NA())</f>
        <v>1.3018072211332665E-2</v>
      </c>
      <c r="H1947" s="42">
        <f>_xll.qlCalendarAdvance(Calendar,$H1946,B1947,"f",FALSE)</f>
        <v>53477</v>
      </c>
      <c r="I1947" s="139">
        <f>_xll.qlInterestRateIndexValueDate(Index1M,$H1947)</f>
        <v>53479</v>
      </c>
      <c r="J1947" s="144">
        <f>IFERROR(_xll.qlIndexFixing(Index1M,$H1947,TRUE,_xll.ohTrigger(RecalcTrigger,Trigger1M)),NA())</f>
        <v>1.3008773676507965E-2</v>
      </c>
      <c r="K1947" s="44">
        <f>IFERROR(_xll.qlIndexFixing(Index3M,H1947,TRUE,_xll.ohTrigger(RecalcTrigger,Trigger3M)),NA())</f>
        <v>1.3227773903757017E-2</v>
      </c>
      <c r="L1947" s="44">
        <f>IFERROR(_xll.qlIndexFixing(Index6M,$H1947,TRUE,_xll.ohTrigger(RecalcTrigger,Trigger6M)),NA())</f>
        <v>1.3133450814342525E-2</v>
      </c>
      <c r="M1947" s="145">
        <f>IFERROR(_xll.qlIndexFixing(Index1Y,$H1947,TRUE,_xll.ohTrigger(RecalcTrigger,Trigger1Y)),NA())</f>
        <v>1.3458192609385182E-2</v>
      </c>
      <c r="N1947" s="144">
        <f>IFERROR(_xll.qlIndexFixing(ONIndex1M,I1947,TRUE,_xll.ohTrigger(RecalcTrigger,Trigger1M)),NA())</f>
        <v>1.3002771571137828E-2</v>
      </c>
      <c r="O1947" s="44">
        <f>IFERROR(_xll.qlIndexFixing(ONIndex3M,I1947,TRUE,_xll.ohTrigger(RecalcTrigger,Trigger3M)),NA())</f>
        <v>1.3209133490370562E-2</v>
      </c>
      <c r="P1947" s="44">
        <f>IFERROR(_xll.qlIndexFixing(ONIndex6M,I1947,TRUE,_xll.ohTrigger(RecalcTrigger,Trigger6M)),NA())</f>
        <v>1.3119944151576135E-2</v>
      </c>
      <c r="Q1947" s="145">
        <f>IFERROR(_xll.qlIndexFixing(ONIndex1Y,I1947,TRUE,_xll.ohTrigger(RecalcTrigger,Trigger1Y)),NA())</f>
        <v>1.3386133155615099E-2</v>
      </c>
    </row>
    <row r="1948" spans="2:17" x14ac:dyDescent="0.2">
      <c r="B1948" s="39" t="s">
        <v>42</v>
      </c>
      <c r="D1948" s="42">
        <f>_xll.qlCalendarAdvance(Calendar,$D1947,B1948,"f",FALSE)</f>
        <v>53484</v>
      </c>
      <c r="E1948" s="139">
        <f>_xll.qlInterestRateIndexValueDate(IndexON,D1948)</f>
        <v>53484</v>
      </c>
      <c r="F1948" s="155">
        <f>IFERROR(_xll.qlIndexFixing(IndexON,D1948,TRUE,_xll.ohTrigger(RecalcTrigger,TriggerON)),NA())</f>
        <v>1.3017910427226553E-2</v>
      </c>
      <c r="H1948" s="42">
        <f>_xll.qlCalendarAdvance(Calendar,$H1947,B1948,"f",FALSE)</f>
        <v>53484</v>
      </c>
      <c r="I1948" s="139">
        <f>_xll.qlInterestRateIndexValueDate(Index1M,$H1948)</f>
        <v>53486</v>
      </c>
      <c r="J1948" s="144">
        <f>IFERROR(_xll.qlIndexFixing(Index1M,$H1948,TRUE,_xll.ohTrigger(RecalcTrigger,Trigger1M)),NA())</f>
        <v>1.3008117525302338E-2</v>
      </c>
      <c r="K1948" s="44">
        <f>IFERROR(_xll.qlIndexFixing(Index3M,H1948,TRUE,_xll.ohTrigger(RecalcTrigger,Trigger3M)),NA())</f>
        <v>1.3227157403158361E-2</v>
      </c>
      <c r="L1948" s="44">
        <f>IFERROR(_xll.qlIndexFixing(Index6M,$H1948,TRUE,_xll.ohTrigger(RecalcTrigger,Trigger6M)),NA())</f>
        <v>1.3131018960313672E-2</v>
      </c>
      <c r="M1948" s="145">
        <f>IFERROR(_xll.qlIndexFixing(Index1Y,$H1948,TRUE,_xll.ohTrigger(RecalcTrigger,Trigger1Y)),NA())</f>
        <v>1.3457515581033546E-2</v>
      </c>
      <c r="N1948" s="144">
        <f>IFERROR(_xll.qlIndexFixing(ONIndex1M,I1948,TRUE,_xll.ohTrigger(RecalcTrigger,Trigger1M)),NA())</f>
        <v>1.3002098004095686E-2</v>
      </c>
      <c r="O1948" s="44">
        <f>IFERROR(_xll.qlIndexFixing(ONIndex3M,I1948,TRUE,_xll.ohTrigger(RecalcTrigger,Trigger3M)),NA())</f>
        <v>1.3208441931080728E-2</v>
      </c>
      <c r="P1948" s="44">
        <f>IFERROR(_xll.qlIndexFixing(ONIndex6M,I1948,TRUE,_xll.ohTrigger(RecalcTrigger,Trigger6M)),NA())</f>
        <v>1.311752730956961E-2</v>
      </c>
      <c r="Q1948" s="145">
        <f>IFERROR(_xll.qlIndexFixing(ONIndex1Y,I1948,TRUE,_xll.ohTrigger(RecalcTrigger,Trigger1Y)),NA())</f>
        <v>1.338517218647084E-2</v>
      </c>
    </row>
    <row r="1949" spans="2:17" x14ac:dyDescent="0.2">
      <c r="B1949" s="39" t="s">
        <v>42</v>
      </c>
      <c r="D1949" s="42">
        <f>_xll.qlCalendarAdvance(Calendar,$D1948,B1949,"f",FALSE)</f>
        <v>53491</v>
      </c>
      <c r="E1949" s="139">
        <f>_xll.qlInterestRateIndexValueDate(IndexON,D1949)</f>
        <v>53491</v>
      </c>
      <c r="F1949" s="155">
        <f>IFERROR(_xll.qlIndexFixing(IndexON,D1949,TRUE,_xll.ohTrigger(RecalcTrigger,TriggerON)),NA())</f>
        <v>1.3017766367822148E-2</v>
      </c>
      <c r="H1949" s="42">
        <f>_xll.qlCalendarAdvance(Calendar,$H1948,B1949,"f",FALSE)</f>
        <v>53491</v>
      </c>
      <c r="I1949" s="139">
        <f>_xll.qlInterestRateIndexValueDate(Index1M,$H1949)</f>
        <v>53493</v>
      </c>
      <c r="J1949" s="144">
        <f>IFERROR(_xll.qlIndexFixing(Index1M,$H1949,TRUE,_xll.ohTrigger(RecalcTrigger,Trigger1M)),NA())</f>
        <v>1.3007472953291088E-2</v>
      </c>
      <c r="K1949" s="44">
        <f>IFERROR(_xll.qlIndexFixing(Index3M,H1949,TRUE,_xll.ohTrigger(RecalcTrigger,Trigger3M)),NA())</f>
        <v>1.3226553750081048E-2</v>
      </c>
      <c r="L1949" s="44">
        <f>IFERROR(_xll.qlIndexFixing(Index6M,$H1949,TRUE,_xll.ohTrigger(RecalcTrigger,Trigger6M)),NA())</f>
        <v>1.312858726867989E-2</v>
      </c>
      <c r="M1949" s="145">
        <f>IFERROR(_xll.qlIndexFixing(Index1Y,$H1949,TRUE,_xll.ohTrigger(RecalcTrigger,Trigger1Y)),NA())</f>
        <v>1.3456844522976248E-2</v>
      </c>
      <c r="N1949" s="144">
        <f>IFERROR(_xll.qlIndexFixing(ONIndex1M,I1949,TRUE,_xll.ohTrigger(RecalcTrigger,Trigger1M)),NA())</f>
        <v>1.3001435938733152E-2</v>
      </c>
      <c r="O1949" s="44">
        <f>IFERROR(_xll.qlIndexFixing(ONIndex3M,I1949,TRUE,_xll.ohTrigger(RecalcTrigger,Trigger3M)),NA())</f>
        <v>1.320776292367043E-2</v>
      </c>
      <c r="P1949" s="44">
        <f>IFERROR(_xll.qlIndexFixing(ONIndex6M,I1949,TRUE,_xll.ohTrigger(RecalcTrigger,Trigger6M)),NA())</f>
        <v>1.3115110449577472E-2</v>
      </c>
      <c r="Q1949" s="145">
        <f>IFERROR(_xll.qlIndexFixing(ONIndex1Y,I1949,TRUE,_xll.ohTrigger(RecalcTrigger,Trigger1Y)),NA())</f>
        <v>1.3384222359453801E-2</v>
      </c>
    </row>
    <row r="1950" spans="2:17" x14ac:dyDescent="0.2">
      <c r="B1950" s="39" t="s">
        <v>42</v>
      </c>
      <c r="D1950" s="42">
        <f>_xll.qlCalendarAdvance(Calendar,$D1949,B1950,"f",FALSE)</f>
        <v>53498</v>
      </c>
      <c r="E1950" s="139">
        <f>_xll.qlInterestRateIndexValueDate(IndexON,D1950)</f>
        <v>53498</v>
      </c>
      <c r="F1950" s="155">
        <f>IFERROR(_xll.qlIndexFixing(IndexON,D1950,TRUE,_xll.ohTrigger(RecalcTrigger,TriggerON)),NA())</f>
        <v>1.301764008763584E-2</v>
      </c>
      <c r="H1950" s="42">
        <f>_xll.qlCalendarAdvance(Calendar,$H1949,B1950,"f",FALSE)</f>
        <v>53498</v>
      </c>
      <c r="I1950" s="139">
        <f>_xll.qlInterestRateIndexValueDate(Index1M,$H1950)</f>
        <v>53500</v>
      </c>
      <c r="J1950" s="144">
        <f>IFERROR(_xll.qlIndexFixing(Index1M,$H1950,TRUE,_xll.ohTrigger(RecalcTrigger,Trigger1M)),NA())</f>
        <v>1.3006840001832101E-2</v>
      </c>
      <c r="K1950" s="44">
        <f>IFERROR(_xll.qlIndexFixing(Index3M,H1950,TRUE,_xll.ohTrigger(RecalcTrigger,Trigger3M)),NA())</f>
        <v>1.3225962986107989E-2</v>
      </c>
      <c r="L1950" s="44">
        <f>IFERROR(_xll.qlIndexFixing(Index6M,$H1950,TRUE,_xll.ohTrigger(RecalcTrigger,Trigger6M)),NA())</f>
        <v>1.312615575357128E-2</v>
      </c>
      <c r="M1950" s="145">
        <f>IFERROR(_xll.qlIndexFixing(Index1Y,$H1950,TRUE,_xll.ohTrigger(RecalcTrigger,Trigger1Y)),NA())</f>
        <v>1.3456178975256425E-2</v>
      </c>
      <c r="N1950" s="144">
        <f>IFERROR(_xll.qlIndexFixing(ONIndex1M,I1950,TRUE,_xll.ohTrigger(RecalcTrigger,Trigger1M)),NA())</f>
        <v>1.300078541637717E-2</v>
      </c>
      <c r="O1950" s="44">
        <f>IFERROR(_xll.qlIndexFixing(ONIndex3M,I1950,TRUE,_xll.ohTrigger(RecalcTrigger,Trigger3M)),NA())</f>
        <v>1.3207096509706417E-2</v>
      </c>
      <c r="P1950" s="44">
        <f>IFERROR(_xll.qlIndexFixing(ONIndex6M,I1950,TRUE,_xll.ohTrigger(RecalcTrigger,Trigger6M)),NA())</f>
        <v>1.3112693585428659E-2</v>
      </c>
      <c r="Q1950" s="145">
        <f>IFERROR(_xll.qlIndexFixing(ONIndex1Y,I1950,TRUE,_xll.ohTrigger(RecalcTrigger,Trigger1Y)),NA())</f>
        <v>1.3383283708376936E-2</v>
      </c>
    </row>
    <row r="1951" spans="2:17" x14ac:dyDescent="0.2">
      <c r="B1951" s="39" t="s">
        <v>42</v>
      </c>
      <c r="D1951" s="42">
        <f>_xll.qlCalendarAdvance(Calendar,$D1950,B1951,"f",FALSE)</f>
        <v>53505</v>
      </c>
      <c r="E1951" s="139">
        <f>_xll.qlInterestRateIndexValueDate(IndexON,D1951)</f>
        <v>53505</v>
      </c>
      <c r="F1951" s="155">
        <f>IFERROR(_xll.qlIndexFixing(IndexON,D1951,TRUE,_xll.ohTrigger(RecalcTrigger,TriggerON)),NA())</f>
        <v>1.3017531640784341E-2</v>
      </c>
      <c r="H1951" s="42">
        <f>_xll.qlCalendarAdvance(Calendar,$H1950,B1951,"f",FALSE)</f>
        <v>53505</v>
      </c>
      <c r="I1951" s="139">
        <f>_xll.qlInterestRateIndexValueDate(Index1M,$H1951)</f>
        <v>53507</v>
      </c>
      <c r="J1951" s="144">
        <f>IFERROR(_xll.qlIndexFixing(Index1M,$H1951,TRUE,_xll.ohTrigger(RecalcTrigger,Trigger1M)),NA())</f>
        <v>1.300641026935806E-2</v>
      </c>
      <c r="K1951" s="44">
        <f>IFERROR(_xll.qlIndexFixing(Index3M,H1951,TRUE,_xll.ohTrigger(RecalcTrigger,Trigger3M)),NA())</f>
        <v>1.3224773822025415E-2</v>
      </c>
      <c r="L1951" s="44">
        <f>IFERROR(_xll.qlIndexFixing(Index6M,$H1951,TRUE,_xll.ohTrigger(RecalcTrigger,Trigger6M)),NA())</f>
        <v>1.3123724434147437E-2</v>
      </c>
      <c r="M1951" s="145">
        <f>IFERROR(_xll.qlIndexFixing(Index1Y,$H1951,TRUE,_xll.ohTrigger(RecalcTrigger,Trigger1Y)),NA())</f>
        <v>1.3454894995160911E-2</v>
      </c>
      <c r="N1951" s="144">
        <f>IFERROR(_xll.qlIndexFixing(ONIndex1M,I1951,TRUE,_xll.ohTrigger(RecalcTrigger,Trigger1M)),NA())</f>
        <v>1.3000146478354679E-2</v>
      </c>
      <c r="O1951" s="44">
        <f>IFERROR(_xll.qlIndexFixing(ONIndex3M,I1951,TRUE,_xll.ohTrigger(RecalcTrigger,Trigger3M)),NA())</f>
        <v>1.3206442730755441E-2</v>
      </c>
      <c r="P1951" s="44">
        <f>IFERROR(_xll.qlIndexFixing(ONIndex6M,I1951,TRUE,_xll.ohTrigger(RecalcTrigger,Trigger6M)),NA())</f>
        <v>1.3110276731111981E-2</v>
      </c>
      <c r="Q1951" s="145">
        <f>IFERROR(_xll.qlIndexFixing(ONIndex1Y,I1951,TRUE,_xll.ohTrigger(RecalcTrigger,Trigger1Y)),NA())</f>
        <v>1.3382356267213069E-2</v>
      </c>
    </row>
    <row r="1952" spans="2:17" x14ac:dyDescent="0.2">
      <c r="B1952" s="39" t="s">
        <v>42</v>
      </c>
      <c r="D1952" s="42">
        <f>_xll.qlCalendarAdvance(Calendar,$D1951,B1952,"f",FALSE)</f>
        <v>53512</v>
      </c>
      <c r="E1952" s="139">
        <f>_xll.qlInterestRateIndexValueDate(IndexON,D1952)</f>
        <v>53512</v>
      </c>
      <c r="F1952" s="155">
        <f>IFERROR(_xll.qlIndexFixing(IndexON,D1952,TRUE,_xll.ohTrigger(RecalcTrigger,TriggerON)),NA())</f>
        <v>1.3017441081784042E-2</v>
      </c>
      <c r="H1952" s="42">
        <f>_xll.qlCalendarAdvance(Calendar,$H1951,B1952,"f",FALSE)</f>
        <v>53512</v>
      </c>
      <c r="I1952" s="139">
        <f>_xll.qlInterestRateIndexValueDate(Index1M,$H1952)</f>
        <v>53514</v>
      </c>
      <c r="J1952" s="144">
        <f>IFERROR(_xll.qlIndexFixing(Index1M,$H1952,TRUE,_xll.ohTrigger(RecalcTrigger,Trigger1M)),NA())</f>
        <v>1.300560912600761E-2</v>
      </c>
      <c r="K1952" s="44">
        <f>IFERROR(_xll.qlIndexFixing(Index3M,H1952,TRUE,_xll.ohTrigger(RecalcTrigger,Trigger3M)),NA())</f>
        <v>1.3224820291811356E-2</v>
      </c>
      <c r="L1952" s="44">
        <f>IFERROR(_xll.qlIndexFixing(Index6M,$H1952,TRUE,_xll.ohTrigger(RecalcTrigger,Trigger6M)),NA())</f>
        <v>1.312129334970233E-2</v>
      </c>
      <c r="M1952" s="145">
        <f>IFERROR(_xll.qlIndexFixing(Index1Y,$H1952,TRUE,_xll.ohTrigger(RecalcTrigger,Trigger1Y)),NA())</f>
        <v>1.3454862564945748E-2</v>
      </c>
      <c r="N1952" s="144">
        <f>IFERROR(_xll.qlIndexFixing(ONIndex1M,I1952,TRUE,_xll.ohTrigger(RecalcTrigger,Trigger1M)),NA())</f>
        <v>1.2999519165832751E-2</v>
      </c>
      <c r="O1952" s="44">
        <f>IFERROR(_xll.qlIndexFixing(ONIndex3M,I1952,TRUE,_xll.ohTrigger(RecalcTrigger,Trigger3M)),NA())</f>
        <v>1.3205801628064506E-2</v>
      </c>
      <c r="P1952" s="44">
        <f>IFERROR(_xll.qlIndexFixing(ONIndex6M,I1952,TRUE,_xll.ohTrigger(RecalcTrigger,Trigger6M)),NA())</f>
        <v>1.3107859900935992E-2</v>
      </c>
      <c r="Q1952" s="145">
        <f>IFERROR(_xll.qlIndexFixing(ONIndex1Y,I1952,TRUE,_xll.ohTrigger(RecalcTrigger,Trigger1Y)),NA())</f>
        <v>1.3381440069935024E-2</v>
      </c>
    </row>
    <row r="1953" spans="2:17" x14ac:dyDescent="0.2">
      <c r="B1953" s="39" t="s">
        <v>42</v>
      </c>
      <c r="D1953" s="42">
        <f>_xll.qlCalendarAdvance(Calendar,$D1952,B1953,"f",FALSE)</f>
        <v>53519</v>
      </c>
      <c r="E1953" s="139">
        <f>_xll.qlInterestRateIndexValueDate(IndexON,D1953)</f>
        <v>53519</v>
      </c>
      <c r="F1953" s="155">
        <f>IFERROR(_xll.qlIndexFixing(IndexON,D1953,TRUE,_xll.ohTrigger(RecalcTrigger,TriggerON)),NA())</f>
        <v>1.3017368464911527E-2</v>
      </c>
      <c r="H1953" s="42">
        <f>_xll.qlCalendarAdvance(Calendar,$H1952,B1953,"f",FALSE)</f>
        <v>53519</v>
      </c>
      <c r="I1953" s="139">
        <f>_xll.qlInterestRateIndexValueDate(Index1M,$H1953)</f>
        <v>53521</v>
      </c>
      <c r="J1953" s="144">
        <f>IFERROR(_xll.qlIndexFixing(Index1M,$H1953,TRUE,_xll.ohTrigger(RecalcTrigger,Trigger1M)),NA())</f>
        <v>1.3005011284357876E-2</v>
      </c>
      <c r="K1953" s="44">
        <f>IFERROR(_xll.qlIndexFixing(Index3M,H1953,TRUE,_xll.ohTrigger(RecalcTrigger,Trigger3M)),NA())</f>
        <v>1.322426844465445E-2</v>
      </c>
      <c r="L1953" s="44">
        <f>IFERROR(_xll.qlIndexFixing(Index6M,$H1953,TRUE,_xll.ohTrigger(RecalcTrigger,Trigger6M)),NA())</f>
        <v>1.3118862544630291E-2</v>
      </c>
      <c r="M1953" s="145">
        <f>IFERROR(_xll.qlIndexFixing(Index1Y,$H1953,TRUE,_xll.ohTrigger(RecalcTrigger,Trigger1Y)),NA())</f>
        <v>1.3454210776383441E-2</v>
      </c>
      <c r="N1953" s="144">
        <f>IFERROR(_xll.qlIndexFixing(ONIndex1M,I1953,TRUE,_xll.ohTrigger(RecalcTrigger,Trigger1M)),NA())</f>
        <v>1.2998903520538008E-2</v>
      </c>
      <c r="O1953" s="44">
        <f>IFERROR(_xll.qlIndexFixing(ONIndex3M,I1953,TRUE,_xll.ohTrigger(RecalcTrigger,Trigger3M)),NA())</f>
        <v>1.3205173243360235E-2</v>
      </c>
      <c r="P1953" s="44">
        <f>IFERROR(_xll.qlIndexFixing(ONIndex6M,I1953,TRUE,_xll.ohTrigger(RecalcTrigger,Trigger6M)),NA())</f>
        <v>1.3105443108569759E-2</v>
      </c>
      <c r="Q1953" s="145">
        <f>IFERROR(_xll.qlIndexFixing(ONIndex1Y,I1953,TRUE,_xll.ohTrigger(RecalcTrigger,Trigger1Y)),NA())</f>
        <v>1.3380535150675499E-2</v>
      </c>
    </row>
    <row r="1954" spans="2:17" x14ac:dyDescent="0.2">
      <c r="B1954" s="39" t="s">
        <v>42</v>
      </c>
      <c r="D1954" s="42">
        <f>_xll.qlCalendarAdvance(Calendar,$D1953,B1954,"f",FALSE)</f>
        <v>53526</v>
      </c>
      <c r="E1954" s="139">
        <f>_xll.qlInterestRateIndexValueDate(IndexON,D1954)</f>
        <v>53526</v>
      </c>
      <c r="F1954" s="155">
        <f>IFERROR(_xll.qlIndexFixing(IndexON,D1954,TRUE,_xll.ohTrigger(RecalcTrigger,TriggerON)),NA())</f>
        <v>1.3017313844523315E-2</v>
      </c>
      <c r="H1954" s="42">
        <f>_xll.qlCalendarAdvance(Calendar,$H1953,B1954,"f",FALSE)</f>
        <v>53526</v>
      </c>
      <c r="I1954" s="139">
        <f>_xll.qlInterestRateIndexValueDate(Index1M,$H1954)</f>
        <v>53528</v>
      </c>
      <c r="J1954" s="144">
        <f>IFERROR(_xll.qlIndexFixing(Index1M,$H1954,TRUE,_xll.ohTrigger(RecalcTrigger,Trigger1M)),NA())</f>
        <v>1.3004425228697101E-2</v>
      </c>
      <c r="K1954" s="44">
        <f>IFERROR(_xll.qlIndexFixing(Index3M,H1954,TRUE,_xll.ohTrigger(RecalcTrigger,Trigger3M)),NA())</f>
        <v>1.3223729652936824E-2</v>
      </c>
      <c r="L1954" s="44">
        <f>IFERROR(_xll.qlIndexFixing(Index6M,$H1954,TRUE,_xll.ohTrigger(RecalcTrigger,Trigger6M)),NA())</f>
        <v>1.3116432063399098E-2</v>
      </c>
      <c r="M1954" s="145">
        <f>IFERROR(_xll.qlIndexFixing(Index1Y,$H1954,TRUE,_xll.ohTrigger(RecalcTrigger,Trigger1Y)),NA())</f>
        <v>1.3453562646215488E-2</v>
      </c>
      <c r="N1954" s="144">
        <f>IFERROR(_xll.qlIndexFixing(ONIndex1M,I1954,TRUE,_xll.ohTrigger(RecalcTrigger,Trigger1M)),NA())</f>
        <v>1.2998299583317774E-2</v>
      </c>
      <c r="O1954" s="44">
        <f>IFERROR(_xll.qlIndexFixing(ONIndex3M,I1954,TRUE,_xll.ohTrigger(RecalcTrigger,Trigger3M)),NA())</f>
        <v>1.3204557617809698E-2</v>
      </c>
      <c r="P1954" s="44">
        <f>IFERROR(_xll.qlIndexFixing(ONIndex6M,I1954,TRUE,_xll.ohTrigger(RecalcTrigger,Trigger6M)),NA())</f>
        <v>1.3103026368321835E-2</v>
      </c>
      <c r="Q1954" s="145">
        <f>IFERROR(_xll.qlIndexFixing(ONIndex1Y,I1954,TRUE,_xll.ohTrigger(RecalcTrigger,Trigger1Y)),NA())</f>
        <v>1.3379641543087573E-2</v>
      </c>
    </row>
    <row r="1955" spans="2:17" x14ac:dyDescent="0.2">
      <c r="B1955" s="39" t="s">
        <v>42</v>
      </c>
      <c r="D1955" s="42">
        <f>_xll.qlCalendarAdvance(Calendar,$D1954,B1955,"f",FALSE)</f>
        <v>53533</v>
      </c>
      <c r="E1955" s="139">
        <f>_xll.qlInterestRateIndexValueDate(IndexON,D1955)</f>
        <v>53533</v>
      </c>
      <c r="F1955" s="155">
        <f>IFERROR(_xll.qlIndexFixing(IndexON,D1955,TRUE,_xll.ohTrigger(RecalcTrigger,TriggerON)),NA())</f>
        <v>1.3017277274975925E-2</v>
      </c>
      <c r="H1955" s="42">
        <f>_xll.qlCalendarAdvance(Calendar,$H1954,B1955,"f",FALSE)</f>
        <v>53533</v>
      </c>
      <c r="I1955" s="139">
        <f>_xll.qlInterestRateIndexValueDate(Index1M,$H1955)</f>
        <v>53535</v>
      </c>
      <c r="J1955" s="144">
        <f>IFERROR(_xll.qlIndexFixing(Index1M,$H1955,TRUE,_xll.ohTrigger(RecalcTrigger,Trigger1M)),NA())</f>
        <v>1.3003851000380592E-2</v>
      </c>
      <c r="K1955" s="44">
        <f>IFERROR(_xll.qlIndexFixing(Index3M,H1955,TRUE,_xll.ohTrigger(RecalcTrigger,Trigger3M)),NA())</f>
        <v>1.3223203958243942E-2</v>
      </c>
      <c r="L1955" s="44">
        <f>IFERROR(_xll.qlIndexFixing(Index6M,$H1955,TRUE,_xll.ohTrigger(RecalcTrigger,Trigger6M)),NA())</f>
        <v>1.3114001950556467E-2</v>
      </c>
      <c r="M1955" s="145">
        <f>IFERROR(_xll.qlIndexFixing(Index1Y,$H1955,TRUE,_xll.ohTrigger(RecalcTrigger,Trigger1Y)),NA())</f>
        <v>1.3452917708426429E-2</v>
      </c>
      <c r="N1955" s="144">
        <f>IFERROR(_xll.qlIndexFixing(ONIndex1M,I1955,TRUE,_xll.ohTrigger(RecalcTrigger,Trigger1M)),NA())</f>
        <v>1.2997707395818736E-2</v>
      </c>
      <c r="O1955" s="44">
        <f>IFERROR(_xll.qlIndexFixing(ONIndex3M,I1955,TRUE,_xll.ohTrigger(RecalcTrigger,Trigger3M)),NA())</f>
        <v>1.3203954792979644E-2</v>
      </c>
      <c r="P1955" s="44">
        <f>IFERROR(_xll.qlIndexFixing(ONIndex6M,I1955,TRUE,_xll.ohTrigger(RecalcTrigger,Trigger6M)),NA())</f>
        <v>1.3100609694260967E-2</v>
      </c>
      <c r="Q1955" s="145">
        <f>IFERROR(_xll.qlIndexFixing(ONIndex1Y,I1955,TRUE,_xll.ohTrigger(RecalcTrigger,Trigger1Y)),NA())</f>
        <v>1.3378759281543751E-2</v>
      </c>
    </row>
    <row r="1956" spans="2:17" x14ac:dyDescent="0.2">
      <c r="B1956" s="39" t="s">
        <v>42</v>
      </c>
      <c r="D1956" s="42">
        <f>_xll.qlCalendarAdvance(Calendar,$D1955,B1956,"f",FALSE)</f>
        <v>53540</v>
      </c>
      <c r="E1956" s="139">
        <f>_xll.qlInterestRateIndexValueDate(IndexON,D1956)</f>
        <v>53540</v>
      </c>
      <c r="F1956" s="155">
        <f>IFERROR(_xll.qlIndexFixing(IndexON,D1956,TRUE,_xll.ohTrigger(RecalcTrigger,TriggerON)),NA())</f>
        <v>1.3017258810625876E-2</v>
      </c>
      <c r="H1956" s="42">
        <f>_xll.qlCalendarAdvance(Calendar,$H1955,B1956,"f",FALSE)</f>
        <v>53540</v>
      </c>
      <c r="I1956" s="139">
        <f>_xll.qlInterestRateIndexValueDate(Index1M,$H1956)</f>
        <v>53542</v>
      </c>
      <c r="J1956" s="144">
        <f>IFERROR(_xll.qlIndexFixing(Index1M,$H1956,TRUE,_xll.ohTrigger(RecalcTrigger,Trigger1M)),NA())</f>
        <v>1.3003288640768811E-2</v>
      </c>
      <c r="K1956" s="44">
        <f>IFERROR(_xll.qlIndexFixing(Index3M,H1956,TRUE,_xll.ohTrigger(RecalcTrigger,Trigger3M)),NA())</f>
        <v>1.3222691402158707E-2</v>
      </c>
      <c r="L1956" s="44">
        <f>IFERROR(_xll.qlIndexFixing(Index6M,$H1956,TRUE,_xll.ohTrigger(RecalcTrigger,Trigger6M)),NA())</f>
        <v>1.3111572250726162E-2</v>
      </c>
      <c r="M1956" s="145">
        <f>IFERROR(_xll.qlIndexFixing(Index1Y,$H1956,TRUE,_xll.ohTrigger(RecalcTrigger,Trigger1Y)),NA())</f>
        <v>1.3452275495789354E-2</v>
      </c>
      <c r="N1956" s="144">
        <f>IFERROR(_xll.qlIndexFixing(ONIndex1M,I1956,TRUE,_xll.ohTrigger(RecalcTrigger,Trigger1M)),NA())</f>
        <v>1.2997126999128028E-2</v>
      </c>
      <c r="O1956" s="44">
        <f>IFERROR(_xll.qlIndexFixing(ONIndex3M,I1956,TRUE,_xll.ohTrigger(RecalcTrigger,Trigger3M)),NA())</f>
        <v>1.3203364810356888E-2</v>
      </c>
      <c r="P1956" s="44">
        <f>IFERROR(_xll.qlIndexFixing(ONIndex6M,I1956,TRUE,_xll.ohTrigger(RecalcTrigger,Trigger6M)),NA())</f>
        <v>1.3098193100216093E-2</v>
      </c>
      <c r="Q1956" s="145">
        <f>IFERROR(_xll.qlIndexFixing(ONIndex1Y,I1956,TRUE,_xll.ohTrigger(RecalcTrigger,Trigger1Y)),NA())</f>
        <v>1.3377888399777049E-2</v>
      </c>
    </row>
    <row r="1957" spans="2:17" x14ac:dyDescent="0.2">
      <c r="B1957" s="39" t="s">
        <v>42</v>
      </c>
      <c r="D1957" s="42">
        <f>_xll.qlCalendarAdvance(Calendar,$D1956,B1957,"f",FALSE)</f>
        <v>53547</v>
      </c>
      <c r="E1957" s="139">
        <f>_xll.qlInterestRateIndexValueDate(IndexON,D1957)</f>
        <v>53547</v>
      </c>
      <c r="F1957" s="155">
        <f>IFERROR(_xll.qlIndexFixing(IndexON,D1957,TRUE,_xll.ohTrigger(RecalcTrigger,TriggerON)),NA())</f>
        <v>1.3017258505909624E-2</v>
      </c>
      <c r="H1957" s="42">
        <f>_xll.qlCalendarAdvance(Calendar,$H1956,B1957,"f",FALSE)</f>
        <v>53547</v>
      </c>
      <c r="I1957" s="139">
        <f>_xll.qlInterestRateIndexValueDate(Index1M,$H1957)</f>
        <v>53549</v>
      </c>
      <c r="J1957" s="144">
        <f>IFERROR(_xll.qlIndexFixing(Index1M,$H1957,TRUE,_xll.ohTrigger(RecalcTrigger,Trigger1M)),NA())</f>
        <v>1.3002738191222222E-2</v>
      </c>
      <c r="K1957" s="44">
        <f>IFERROR(_xll.qlIndexFixing(Index3M,H1957,TRUE,_xll.ohTrigger(RecalcTrigger,Trigger3M)),NA())</f>
        <v>1.322219202626573E-2</v>
      </c>
      <c r="L1957" s="44">
        <f>IFERROR(_xll.qlIndexFixing(Index6M,$H1957,TRUE,_xll.ohTrigger(RecalcTrigger,Trigger6M)),NA())</f>
        <v>1.3109143008606701E-2</v>
      </c>
      <c r="M1957" s="145">
        <f>IFERROR(_xll.qlIndexFixing(Index1Y,$H1957,TRUE,_xll.ohTrigger(RecalcTrigger,Trigger1Y)),NA())</f>
        <v>1.3451635539864587E-2</v>
      </c>
      <c r="N1957" s="144">
        <f>IFERROR(_xll.qlIndexFixing(ONIndex1M,I1957,TRUE,_xll.ohTrigger(RecalcTrigger,Trigger1M)),NA())</f>
        <v>1.2996558434652528E-2</v>
      </c>
      <c r="O1957" s="44">
        <f>IFERROR(_xll.qlIndexFixing(ONIndex3M,I1957,TRUE,_xll.ohTrigger(RecalcTrigger,Trigger3M)),NA())</f>
        <v>1.3202787711348307E-2</v>
      </c>
      <c r="P1957" s="44">
        <f>IFERROR(_xll.qlIndexFixing(ONIndex6M,I1957,TRUE,_xll.ohTrigger(RecalcTrigger,Trigger6M)),NA())</f>
        <v>1.3095776600335896E-2</v>
      </c>
      <c r="Q1957" s="145">
        <f>IFERROR(_xll.qlIndexFixing(ONIndex1Y,I1957,TRUE,_xll.ohTrigger(RecalcTrigger,Trigger1Y)),NA())</f>
        <v>1.3377028931760293E-2</v>
      </c>
    </row>
    <row r="1958" spans="2:17" x14ac:dyDescent="0.2">
      <c r="B1958" s="39" t="s">
        <v>42</v>
      </c>
      <c r="D1958" s="42">
        <f>_xll.qlCalendarAdvance(Calendar,$D1957,B1958,"f",FALSE)</f>
        <v>53554</v>
      </c>
      <c r="E1958" s="139">
        <f>_xll.qlInterestRateIndexValueDate(IndexON,D1958)</f>
        <v>53554</v>
      </c>
      <c r="F1958" s="155">
        <f>IFERROR(_xll.qlIndexFixing(IndexON,D1958,TRUE,_xll.ohTrigger(RecalcTrigger,TriggerON)),NA())</f>
        <v>1.3017276415103751E-2</v>
      </c>
      <c r="H1958" s="42">
        <f>_xll.qlCalendarAdvance(Calendar,$H1957,B1958,"f",FALSE)</f>
        <v>53554</v>
      </c>
      <c r="I1958" s="139">
        <f>_xll.qlInterestRateIndexValueDate(Index1M,$H1958)</f>
        <v>53556</v>
      </c>
      <c r="J1958" s="144">
        <f>IFERROR(_xll.qlIndexFixing(Index1M,$H1958,TRUE,_xll.ohTrigger(RecalcTrigger,Trigger1M)),NA())</f>
        <v>1.3002199693098711E-2</v>
      </c>
      <c r="K1958" s="44">
        <f>IFERROR(_xll.qlIndexFixing(Index3M,H1958,TRUE,_xll.ohTrigger(RecalcTrigger,Trigger3M)),NA())</f>
        <v>1.3221705872149617E-2</v>
      </c>
      <c r="L1958" s="44">
        <f>IFERROR(_xll.qlIndexFixing(Index6M,$H1958,TRUE,_xll.ohTrigger(RecalcTrigger,Trigger6M)),NA())</f>
        <v>1.31067142689761E-2</v>
      </c>
      <c r="M1958" s="145">
        <f>IFERROR(_xll.qlIndexFixing(Index1Y,$H1958,TRUE,_xll.ohTrigger(RecalcTrigger,Trigger1Y)),NA())</f>
        <v>1.3450997371001439E-2</v>
      </c>
      <c r="N1958" s="144">
        <f>IFERROR(_xll.qlIndexFixing(ONIndex1M,I1958,TRUE,_xll.ohTrigger(RecalcTrigger,Trigger1M)),NA())</f>
        <v>1.2996001743799113E-2</v>
      </c>
      <c r="O1958" s="44">
        <f>IFERROR(_xll.qlIndexFixing(ONIndex3M,I1958,TRUE,_xll.ohTrigger(RecalcTrigger,Trigger3M)),NA())</f>
        <v>1.3202223537440716E-2</v>
      </c>
      <c r="P1958" s="44">
        <f>IFERROR(_xll.qlIndexFixing(ONIndex6M,I1958,TRUE,_xll.ohTrigger(RecalcTrigger,Trigger6M)),NA())</f>
        <v>1.3093360208609184E-2</v>
      </c>
      <c r="Q1958" s="145">
        <f>IFERROR(_xll.qlIndexFixing(ONIndex1Y,I1958,TRUE,_xll.ohTrigger(RecalcTrigger,Trigger1Y)),NA())</f>
        <v>1.3376180911546243E-2</v>
      </c>
    </row>
    <row r="1959" spans="2:17" x14ac:dyDescent="0.2">
      <c r="B1959" s="39" t="s">
        <v>42</v>
      </c>
      <c r="D1959" s="42">
        <f>_xll.qlCalendarAdvance(Calendar,$D1958,B1959,"f",FALSE)</f>
        <v>53561</v>
      </c>
      <c r="E1959" s="139">
        <f>_xll.qlInterestRateIndexValueDate(IndexON,D1959)</f>
        <v>53561</v>
      </c>
      <c r="F1959" s="155">
        <f>IFERROR(_xll.qlIndexFixing(IndexON,D1959,TRUE,_xll.ohTrigger(RecalcTrigger,TriggerON)),NA())</f>
        <v>1.301731259232497E-2</v>
      </c>
      <c r="H1959" s="42">
        <f>_xll.qlCalendarAdvance(Calendar,$H1958,B1959,"f",FALSE)</f>
        <v>53561</v>
      </c>
      <c r="I1959" s="139">
        <f>_xll.qlInterestRateIndexValueDate(Index1M,$H1959)</f>
        <v>53563</v>
      </c>
      <c r="J1959" s="144">
        <f>IFERROR(_xll.qlIndexFixing(Index1M,$H1959,TRUE,_xll.ohTrigger(RecalcTrigger,Trigger1M)),NA())</f>
        <v>1.3001673187753582E-2</v>
      </c>
      <c r="K1959" s="44">
        <f>IFERROR(_xll.qlIndexFixing(Index3M,H1959,TRUE,_xll.ohTrigger(RecalcTrigger,Trigger3M)),NA())</f>
        <v>1.3221232981394127E-2</v>
      </c>
      <c r="L1959" s="44">
        <f>IFERROR(_xll.qlIndexFixing(Index6M,$H1959,TRUE,_xll.ohTrigger(RecalcTrigger,Trigger6M)),NA())</f>
        <v>1.3104286076687132E-2</v>
      </c>
      <c r="M1959" s="145">
        <f>IFERROR(_xll.qlIndexFixing(Index1Y,$H1959,TRUE,_xll.ohTrigger(RecalcTrigger,Trigger1Y)),NA())</f>
        <v>1.345036051833623E-2</v>
      </c>
      <c r="N1959" s="144">
        <f>IFERROR(_xll.qlIndexFixing(ONIndex1M,I1959,TRUE,_xll.ohTrigger(RecalcTrigger,Trigger1M)),NA())</f>
        <v>1.2995456967734853E-2</v>
      </c>
      <c r="O1959" s="44">
        <f>IFERROR(_xll.qlIndexFixing(ONIndex3M,I1959,TRUE,_xll.ohTrigger(RecalcTrigger,Trigger3M)),NA())</f>
        <v>1.3201672329961056E-2</v>
      </c>
      <c r="P1959" s="44">
        <f>IFERROR(_xll.qlIndexFixing(ONIndex6M,I1959,TRUE,_xll.ohTrigger(RecalcTrigger,Trigger6M)),NA())</f>
        <v>1.309094393918464E-2</v>
      </c>
      <c r="Q1959" s="145">
        <f>IFERROR(_xll.qlIndexFixing(ONIndex1Y,I1959,TRUE,_xll.ohTrigger(RecalcTrigger,Trigger1Y)),NA())</f>
        <v>1.3375344373027787E-2</v>
      </c>
    </row>
    <row r="1960" spans="2:17" x14ac:dyDescent="0.2">
      <c r="B1960" s="39" t="s">
        <v>42</v>
      </c>
      <c r="D1960" s="42">
        <f>_xll.qlCalendarAdvance(Calendar,$D1959,B1960,"f",FALSE)</f>
        <v>53568</v>
      </c>
      <c r="E1960" s="139">
        <f>_xll.qlInterestRateIndexValueDate(IndexON,D1960)</f>
        <v>53568</v>
      </c>
      <c r="F1960" s="155">
        <f>IFERROR(_xll.qlIndexFixing(IndexON,D1960,TRUE,_xll.ohTrigger(RecalcTrigger,TriggerON)),NA())</f>
        <v>1.3017367092249543E-2</v>
      </c>
      <c r="H1960" s="42">
        <f>_xll.qlCalendarAdvance(Calendar,$H1959,B1960,"f",FALSE)</f>
        <v>53568</v>
      </c>
      <c r="I1960" s="139">
        <f>_xll.qlInterestRateIndexValueDate(Index1M,$H1960)</f>
        <v>53570</v>
      </c>
      <c r="J1960" s="144">
        <f>IFERROR(_xll.qlIndexFixing(Index1M,$H1960,TRUE,_xll.ohTrigger(RecalcTrigger,Trigger1M)),NA())</f>
        <v>1.3000562113341108E-2</v>
      </c>
      <c r="K1960" s="44">
        <f>IFERROR(_xll.qlIndexFixing(Index3M,H1960,TRUE,_xll.ohTrigger(RecalcTrigger,Trigger3M)),NA())</f>
        <v>1.3220137027983945E-2</v>
      </c>
      <c r="L1960" s="44">
        <f>IFERROR(_xll.qlIndexFixing(Index6M,$H1960,TRUE,_xll.ohTrigger(RecalcTrigger,Trigger6M)),NA())</f>
        <v>1.3101599724203194E-2</v>
      </c>
      <c r="M1960" s="145">
        <f>IFERROR(_xll.qlIndexFixing(Index1Y,$H1960,TRUE,_xll.ohTrigger(RecalcTrigger,Trigger1Y)),NA())</f>
        <v>1.344911006532531E-2</v>
      </c>
      <c r="N1960" s="144">
        <f>IFERROR(_xll.qlIndexFixing(ONIndex1M,I1960,TRUE,_xll.ohTrigger(RecalcTrigger,Trigger1M)),NA())</f>
        <v>1.2994924147866627E-2</v>
      </c>
      <c r="O1960" s="44">
        <f>IFERROR(_xll.qlIndexFixing(ONIndex3M,I1960,TRUE,_xll.ohTrigger(RecalcTrigger,Trigger3M)),NA())</f>
        <v>1.3201134130396142E-2</v>
      </c>
      <c r="P1960" s="44">
        <f>IFERROR(_xll.qlIndexFixing(ONIndex6M,I1960,TRUE,_xll.ohTrigger(RecalcTrigger,Trigger6M)),NA())</f>
        <v>1.3088527806051076E-2</v>
      </c>
      <c r="Q1960" s="145">
        <f>IFERROR(_xll.qlIndexFixing(ONIndex1Y,I1960,TRUE,_xll.ohTrigger(RecalcTrigger,Trigger1Y)),NA())</f>
        <v>1.3374519350417557E-2</v>
      </c>
    </row>
    <row r="1961" spans="2:17" x14ac:dyDescent="0.2">
      <c r="B1961" s="39" t="s">
        <v>42</v>
      </c>
      <c r="D1961" s="42">
        <f>_xll.qlCalendarAdvance(Calendar,$D1960,B1961,"f",FALSE)</f>
        <v>53575</v>
      </c>
      <c r="E1961" s="139">
        <f>_xll.qlInterestRateIndexValueDate(IndexON,D1961)</f>
        <v>53575</v>
      </c>
      <c r="F1961" s="155">
        <f>IFERROR(_xll.qlIndexFixing(IndexON,D1961,TRUE,_xll.ohTrigger(RecalcTrigger,TriggerON)),NA())</f>
        <v>1.3017439969154054E-2</v>
      </c>
      <c r="H1961" s="42">
        <f>_xll.qlCalendarAdvance(Calendar,$H1960,B1961,"f",FALSE)</f>
        <v>53575</v>
      </c>
      <c r="I1961" s="139">
        <f>_xll.qlInterestRateIndexValueDate(Index1M,$H1961)</f>
        <v>53577</v>
      </c>
      <c r="J1961" s="144">
        <f>IFERROR(_xll.qlIndexFixing(Index1M,$H1961,TRUE,_xll.ohTrigger(RecalcTrigger,Trigger1M)),NA())</f>
        <v>1.3000656320842907E-2</v>
      </c>
      <c r="K1961" s="44">
        <f>IFERROR(_xll.qlIndexFixing(Index3M,H1961,TRUE,_xll.ohTrigger(RecalcTrigger,Trigger3M)),NA())</f>
        <v>1.3219687954999431E-2</v>
      </c>
      <c r="L1961" s="44">
        <f>IFERROR(_xll.qlIndexFixing(Index6M,$H1961,TRUE,_xll.ohTrigger(RecalcTrigger,Trigger6M)),NA())</f>
        <v>1.3099172854598469E-2</v>
      </c>
      <c r="M1961" s="145">
        <f>IFERROR(_xll.qlIndexFixing(Index1Y,$H1961,TRUE,_xll.ohTrigger(RecalcTrigger,Trigger1Y)),NA())</f>
        <v>1.3449088872089399E-2</v>
      </c>
      <c r="N1961" s="144">
        <f>IFERROR(_xll.qlIndexFixing(ONIndex1M,I1961,TRUE,_xll.ohTrigger(RecalcTrigger,Trigger1M)),NA())</f>
        <v>1.2994403325441439E-2</v>
      </c>
      <c r="O1961" s="44">
        <f>IFERROR(_xll.qlIndexFixing(ONIndex3M,I1961,TRUE,_xll.ohTrigger(RecalcTrigger,Trigger3M)),NA())</f>
        <v>1.3200608980312722E-2</v>
      </c>
      <c r="P1961" s="44">
        <f>IFERROR(_xll.qlIndexFixing(ONIndex6M,I1961,TRUE,_xll.ohTrigger(RecalcTrigger,Trigger6M)),NA())</f>
        <v>1.3086111823197299E-2</v>
      </c>
      <c r="Q1961" s="145">
        <f>IFERROR(_xll.qlIndexFixing(ONIndex1Y,I1961,TRUE,_xll.ohTrigger(RecalcTrigger,Trigger1Y)),NA())</f>
        <v>1.3373705877368636E-2</v>
      </c>
    </row>
    <row r="1962" spans="2:17" x14ac:dyDescent="0.2">
      <c r="B1962" s="39" t="s">
        <v>42</v>
      </c>
      <c r="D1962" s="42">
        <f>_xll.qlCalendarAdvance(Calendar,$D1961,B1962,"f",FALSE)</f>
        <v>53582</v>
      </c>
      <c r="E1962" s="139">
        <f>_xll.qlInterestRateIndexValueDate(IndexON,D1962)</f>
        <v>53582</v>
      </c>
      <c r="F1962" s="155">
        <f>IFERROR(_xll.qlIndexFixing(IndexON,D1962,TRUE,_xll.ohTrigger(RecalcTrigger,TriggerON)),NA())</f>
        <v>1.3017531277395022E-2</v>
      </c>
      <c r="H1962" s="42">
        <f>_xll.qlCalendarAdvance(Calendar,$H1961,B1962,"f",FALSE)</f>
        <v>53582</v>
      </c>
      <c r="I1962" s="139">
        <f>_xll.qlInterestRateIndexValueDate(Index1M,$H1962)</f>
        <v>53584</v>
      </c>
      <c r="J1962" s="144">
        <f>IFERROR(_xll.qlIndexFixing(Index1M,$H1962,TRUE,_xll.ohTrigger(RecalcTrigger,Trigger1M)),NA())</f>
        <v>1.300016604199313E-2</v>
      </c>
      <c r="K1962" s="44">
        <f>IFERROR(_xll.qlIndexFixing(Index3M,H1962,TRUE,_xll.ohTrigger(RecalcTrigger,Trigger3M)),NA())</f>
        <v>1.3219252259746368E-2</v>
      </c>
      <c r="L1962" s="44">
        <f>IFERROR(_xll.qlIndexFixing(Index6M,$H1962,TRUE,_xll.ohTrigger(RecalcTrigger,Trigger6M)),NA())</f>
        <v>1.3096746652501783E-2</v>
      </c>
      <c r="M1962" s="145">
        <f>IFERROR(_xll.qlIndexFixing(Index1Y,$H1962,TRUE,_xll.ohTrigger(RecalcTrigger,Trigger1Y)),NA())</f>
        <v>1.3448453130722056E-2</v>
      </c>
      <c r="N1962" s="144">
        <f>IFERROR(_xll.qlIndexFixing(ONIndex1M,I1962,TRUE,_xll.ohTrigger(RecalcTrigger,Trigger1M)),NA())</f>
        <v>1.2993894541866169E-2</v>
      </c>
      <c r="O1962" s="44">
        <f>IFERROR(_xll.qlIndexFixing(ONIndex3M,I1962,TRUE,_xll.ohTrigger(RecalcTrigger,Trigger3M)),NA())</f>
        <v>1.3200096921037741E-2</v>
      </c>
      <c r="P1962" s="44">
        <f>IFERROR(_xll.qlIndexFixing(ONIndex6M,I1962,TRUE,_xll.ohTrigger(RecalcTrigger,Trigger6M)),NA())</f>
        <v>1.3083696004692058E-2</v>
      </c>
      <c r="Q1962" s="145">
        <f>IFERROR(_xll.qlIndexFixing(ONIndex1Y,I1962,TRUE,_xll.ohTrigger(RecalcTrigger,Trigger1Y)),NA())</f>
        <v>1.3372903988013718E-2</v>
      </c>
    </row>
    <row r="1963" spans="2:17" x14ac:dyDescent="0.2">
      <c r="B1963" s="39" t="s">
        <v>42</v>
      </c>
      <c r="D1963" s="42">
        <f>_xll.qlCalendarAdvance(Calendar,$D1962,B1963,"f",FALSE)</f>
        <v>53589</v>
      </c>
      <c r="E1963" s="139">
        <f>_xll.qlInterestRateIndexValueDate(IndexON,D1963)</f>
        <v>53589</v>
      </c>
      <c r="F1963" s="155">
        <f>IFERROR(_xll.qlIndexFixing(IndexON,D1963,TRUE,_xll.ohTrigger(RecalcTrigger,TriggerON)),NA())</f>
        <v>1.3017641071249031E-2</v>
      </c>
      <c r="H1963" s="42">
        <f>_xll.qlCalendarAdvance(Calendar,$H1962,B1963,"f",FALSE)</f>
        <v>53589</v>
      </c>
      <c r="I1963" s="139">
        <f>_xll.qlInterestRateIndexValueDate(Index1M,$H1963)</f>
        <v>53591</v>
      </c>
      <c r="J1963" s="144">
        <f>IFERROR(_xll.qlIndexFixing(Index1M,$H1963,TRUE,_xll.ohTrigger(RecalcTrigger,Trigger1M)),NA())</f>
        <v>1.2999687921358433E-2</v>
      </c>
      <c r="K1963" s="44">
        <f>IFERROR(_xll.qlIndexFixing(Index3M,H1963,TRUE,_xll.ohTrigger(RecalcTrigger,Trigger3M)),NA())</f>
        <v>1.3218829983804681E-2</v>
      </c>
      <c r="L1963" s="44">
        <f>IFERROR(_xll.qlIndexFixing(Index6M,$H1963,TRUE,_xll.ohTrigger(RecalcTrigger,Trigger6M)),NA())</f>
        <v>1.3094321163707663E-2</v>
      </c>
      <c r="M1963" s="145">
        <f>IFERROR(_xll.qlIndexFixing(Index1Y,$H1963,TRUE,_xll.ohTrigger(RecalcTrigger,Trigger1Y)),NA())</f>
        <v>1.3447816809981215E-2</v>
      </c>
      <c r="N1963" s="144">
        <f>IFERROR(_xll.qlIndexFixing(ONIndex1M,I1963,TRUE,_xll.ohTrigger(RecalcTrigger,Trigger1M)),NA())</f>
        <v>1.2993397838307885E-2</v>
      </c>
      <c r="O1963" s="44">
        <f>IFERROR(_xll.qlIndexFixing(ONIndex3M,I1963,TRUE,_xll.ohTrigger(RecalcTrigger,Trigger3M)),NA())</f>
        <v>1.319959799405801E-2</v>
      </c>
      <c r="P1963" s="44">
        <f>IFERROR(_xll.qlIndexFixing(ONIndex6M,I1963,TRUE,_xll.ohTrigger(RecalcTrigger,Trigger6M)),NA())</f>
        <v>1.3081280364444225E-2</v>
      </c>
      <c r="Q1963" s="145">
        <f>IFERROR(_xll.qlIndexFixing(ONIndex1Y,I1963,TRUE,_xll.ohTrigger(RecalcTrigger,Trigger1Y)),NA())</f>
        <v>1.3372113716325629E-2</v>
      </c>
    </row>
    <row r="1964" spans="2:17" x14ac:dyDescent="0.2">
      <c r="B1964" s="39" t="s">
        <v>42</v>
      </c>
      <c r="D1964" s="42">
        <f>_xll.qlCalendarAdvance(Calendar,$D1963,B1964,"f",FALSE)</f>
        <v>53596</v>
      </c>
      <c r="E1964" s="139">
        <f>_xll.qlInterestRateIndexValueDate(IndexON,D1964)</f>
        <v>53596</v>
      </c>
      <c r="F1964" s="155">
        <f>IFERROR(_xll.qlIndexFixing(IndexON,D1964,TRUE,_xll.ohTrigger(RecalcTrigger,TriggerON)),NA())</f>
        <v>1.3017769405152535E-2</v>
      </c>
      <c r="H1964" s="42">
        <f>_xll.qlCalendarAdvance(Calendar,$H1963,B1964,"f",FALSE)</f>
        <v>53596</v>
      </c>
      <c r="I1964" s="139">
        <f>_xll.qlInterestRateIndexValueDate(Index1M,$H1964)</f>
        <v>53598</v>
      </c>
      <c r="J1964" s="144">
        <f>IFERROR(_xll.qlIndexFixing(Index1M,$H1964,TRUE,_xll.ohTrigger(RecalcTrigger,Trigger1M)),NA())</f>
        <v>1.2999626991302518E-2</v>
      </c>
      <c r="K1964" s="44">
        <f>IFERROR(_xll.qlIndexFixing(Index3M,H1964,TRUE,_xll.ohTrigger(RecalcTrigger,Trigger3M)),NA())</f>
        <v>1.321905546620469E-2</v>
      </c>
      <c r="L1964" s="44">
        <f>IFERROR(_xll.qlIndexFixing(Index6M,$H1964,TRUE,_xll.ohTrigger(RecalcTrigger,Trigger6M)),NA())</f>
        <v>1.309196104863493E-2</v>
      </c>
      <c r="M1964" s="145">
        <f>IFERROR(_xll.qlIndexFixing(Index1Y,$H1964,TRUE,_xll.ohTrigger(RecalcTrigger,Trigger1Y)),NA())</f>
        <v>1.3447179432944835E-2</v>
      </c>
      <c r="N1964" s="144">
        <f>IFERROR(_xll.qlIndexFixing(ONIndex1M,I1964,TRUE,_xll.ohTrigger(RecalcTrigger,Trigger1M)),NA())</f>
        <v>1.2992913256333338E-2</v>
      </c>
      <c r="O1964" s="44">
        <f>IFERROR(_xll.qlIndexFixing(ONIndex3M,I1964,TRUE,_xll.ohTrigger(RecalcTrigger,Trigger3M)),NA())</f>
        <v>1.3199112240940281E-2</v>
      </c>
      <c r="P1964" s="44">
        <f>IFERROR(_xll.qlIndexFixing(ONIndex6M,I1964,TRUE,_xll.ohTrigger(RecalcTrigger,Trigger6M)),NA())</f>
        <v>1.3078864916842292E-2</v>
      </c>
      <c r="Q1964" s="145">
        <f>IFERROR(_xll.qlIndexFixing(ONIndex1Y,I1964,TRUE,_xll.ohTrigger(RecalcTrigger,Trigger1Y)),NA())</f>
        <v>1.3371335096357129E-2</v>
      </c>
    </row>
    <row r="1965" spans="2:17" x14ac:dyDescent="0.2">
      <c r="B1965" s="39" t="s">
        <v>42</v>
      </c>
      <c r="D1965" s="42">
        <f>_xll.qlCalendarAdvance(Calendar,$D1964,B1965,"f",FALSE)</f>
        <v>53603</v>
      </c>
      <c r="E1965" s="139">
        <f>_xll.qlInterestRateIndexValueDate(IndexON,D1965)</f>
        <v>53603</v>
      </c>
      <c r="F1965" s="155">
        <f>IFERROR(_xll.qlIndexFixing(IndexON,D1965,TRUE,_xll.ohTrigger(RecalcTrigger,TriggerON)),NA())</f>
        <v>1.3017916333302182E-2</v>
      </c>
      <c r="H1965" s="42">
        <f>_xll.qlCalendarAdvance(Calendar,$H1964,B1965,"f",FALSE)</f>
        <v>53603</v>
      </c>
      <c r="I1965" s="139">
        <f>_xll.qlInterestRateIndexValueDate(Index1M,$H1965)</f>
        <v>53605</v>
      </c>
      <c r="J1965" s="144">
        <f>IFERROR(_xll.qlIndexFixing(Index1M,$H1965,TRUE,_xll.ohTrigger(RecalcTrigger,Trigger1M)),NA())</f>
        <v>1.2998768320181292E-2</v>
      </c>
      <c r="K1965" s="44">
        <f>IFERROR(_xll.qlIndexFixing(Index3M,H1965,TRUE,_xll.ohTrigger(RecalcTrigger,Trigger3M)),NA())</f>
        <v>1.3218621379299545E-2</v>
      </c>
      <c r="L1965" s="44">
        <f>IFERROR(_xll.qlIndexFixing(Index6M,$H1965,TRUE,_xll.ohTrigger(RecalcTrigger,Trigger6M)),NA())</f>
        <v>1.3089537114401379E-2</v>
      </c>
      <c r="M1965" s="145">
        <f>IFERROR(_xll.qlIndexFixing(Index1Y,$H1965,TRUE,_xll.ohTrigger(RecalcTrigger,Trigger1Y)),NA())</f>
        <v>1.3446540521478541E-2</v>
      </c>
      <c r="N1965" s="144">
        <f>IFERROR(_xll.qlIndexFixing(ONIndex1M,I1965,TRUE,_xll.ohTrigger(RecalcTrigger,Trigger1M)),NA())</f>
        <v>1.2992440837029662E-2</v>
      </c>
      <c r="O1965" s="44">
        <f>IFERROR(_xll.qlIndexFixing(ONIndex3M,I1965,TRUE,_xll.ohTrigger(RecalcTrigger,Trigger3M)),NA())</f>
        <v>1.3198639702851622E-2</v>
      </c>
      <c r="P1965" s="44">
        <f>IFERROR(_xll.qlIndexFixing(ONIndex6M,I1965,TRUE,_xll.ohTrigger(RecalcTrigger,Trigger6M)),NA())</f>
        <v>1.307644967563526E-2</v>
      </c>
      <c r="Q1965" s="145">
        <f>IFERROR(_xll.qlIndexFixing(ONIndex1Y,I1965,TRUE,_xll.ohTrigger(RecalcTrigger,Trigger1Y)),NA())</f>
        <v>1.337056816192117E-2</v>
      </c>
    </row>
    <row r="1966" spans="2:17" x14ac:dyDescent="0.2">
      <c r="B1966" s="39" t="s">
        <v>42</v>
      </c>
      <c r="D1966" s="42">
        <f>_xll.qlCalendarAdvance(Calendar,$D1965,B1966,"f",FALSE)</f>
        <v>53610</v>
      </c>
      <c r="E1966" s="139">
        <f>_xll.qlInterestRateIndexValueDate(IndexON,D1966)</f>
        <v>53610</v>
      </c>
      <c r="F1966" s="155">
        <f>IFERROR(_xll.qlIndexFixing(IndexON,D1966,TRUE,_xll.ohTrigger(RecalcTrigger,TriggerON)),NA())</f>
        <v>1.3018081910214363E-2</v>
      </c>
      <c r="H1966" s="42">
        <f>_xll.qlCalendarAdvance(Calendar,$H1965,B1966,"f",FALSE)</f>
        <v>53610</v>
      </c>
      <c r="I1966" s="139">
        <f>_xll.qlInterestRateIndexValueDate(Index1M,$H1966)</f>
        <v>53612</v>
      </c>
      <c r="J1966" s="144">
        <f>IFERROR(_xll.qlIndexFixing(Index1M,$H1966,TRUE,_xll.ohTrigger(RecalcTrigger,Trigger1M)),NA())</f>
        <v>1.2998326922352036E-2</v>
      </c>
      <c r="K1966" s="44">
        <f>IFERROR(_xll.qlIndexFixing(Index3M,H1966,TRUE,_xll.ohTrigger(RecalcTrigger,Trigger3M)),NA())</f>
        <v>1.3218170789506833E-2</v>
      </c>
      <c r="L1966" s="44">
        <f>IFERROR(_xll.qlIndexFixing(Index6M,$H1966,TRUE,_xll.ohTrigger(RecalcTrigger,Trigger6M)),NA())</f>
        <v>1.3087372445743433E-2</v>
      </c>
      <c r="M1966" s="145">
        <f>IFERROR(_xll.qlIndexFixing(Index1Y,$H1966,TRUE,_xll.ohTrigger(RecalcTrigger,Trigger1Y)),NA())</f>
        <v>1.3445899596235416E-2</v>
      </c>
      <c r="N1966" s="144">
        <f>IFERROR(_xll.qlIndexFixing(ONIndex1M,I1966,TRUE,_xll.ohTrigger(RecalcTrigger,Trigger1M)),NA())</f>
        <v>1.2991980621803734E-2</v>
      </c>
      <c r="O1966" s="44">
        <f>IFERROR(_xll.qlIndexFixing(ONIndex3M,I1966,TRUE,_xll.ohTrigger(RecalcTrigger,Trigger3M)),NA())</f>
        <v>1.3198180421438721E-2</v>
      </c>
      <c r="P1966" s="44">
        <f>IFERROR(_xll.qlIndexFixing(ONIndex6M,I1966,TRUE,_xll.ohTrigger(RecalcTrigger,Trigger6M)),NA())</f>
        <v>1.3074034654891875E-2</v>
      </c>
      <c r="Q1966" s="145">
        <f>IFERROR(_xll.qlIndexFixing(ONIndex1Y,I1966,TRUE,_xll.ohTrigger(RecalcTrigger,Trigger1Y)),NA())</f>
        <v>1.3369812947070514E-2</v>
      </c>
    </row>
    <row r="1967" spans="2:17" x14ac:dyDescent="0.2">
      <c r="B1967" s="39" t="s">
        <v>42</v>
      </c>
      <c r="D1967" s="42">
        <f>_xll.qlCalendarAdvance(Calendar,$D1966,B1967,"f",FALSE)</f>
        <v>53617</v>
      </c>
      <c r="E1967" s="139">
        <f>_xll.qlInterestRateIndexValueDate(IndexON,D1967)</f>
        <v>53617</v>
      </c>
      <c r="F1967" s="155">
        <f>IFERROR(_xll.qlIndexFixing(IndexON,D1967,TRUE,_xll.ohTrigger(RecalcTrigger,TriggerON)),NA())</f>
        <v>1.3018266190085725E-2</v>
      </c>
      <c r="H1967" s="42">
        <f>_xll.qlCalendarAdvance(Calendar,$H1966,B1967,"f",FALSE)</f>
        <v>53617</v>
      </c>
      <c r="I1967" s="139">
        <f>_xll.qlInterestRateIndexValueDate(Index1M,$H1967)</f>
        <v>53619</v>
      </c>
      <c r="J1967" s="144">
        <f>IFERROR(_xll.qlIndexFixing(Index1M,$H1967,TRUE,_xll.ohTrigger(RecalcTrigger,Trigger1M)),NA())</f>
        <v>1.2997897848177136E-2</v>
      </c>
      <c r="K1967" s="44">
        <f>IFERROR(_xll.qlIndexFixing(Index3M,H1967,TRUE,_xll.ohTrigger(RecalcTrigger,Trigger3M)),NA())</f>
        <v>1.3217701858724968E-2</v>
      </c>
      <c r="L1967" s="44">
        <f>IFERROR(_xll.qlIndexFixing(Index6M,$H1967,TRUE,_xll.ohTrigger(RecalcTrigger,Trigger6M)),NA())</f>
        <v>1.3084691854680464E-2</v>
      </c>
      <c r="M1967" s="145">
        <f>IFERROR(_xll.qlIndexFixing(Index1Y,$H1967,TRUE,_xll.ohTrigger(RecalcTrigger,Trigger1Y)),NA())</f>
        <v>1.3445256176657526E-2</v>
      </c>
      <c r="N1967" s="144">
        <f>IFERROR(_xll.qlIndexFixing(ONIndex1M,I1967,TRUE,_xll.ohTrigger(RecalcTrigger,Trigger1M)),NA())</f>
        <v>1.299153265190256E-2</v>
      </c>
      <c r="O1967" s="44">
        <f>IFERROR(_xll.qlIndexFixing(ONIndex3M,I1967,TRUE,_xll.ohTrigger(RecalcTrigger,Trigger3M)),NA())</f>
        <v>1.3197734438188391E-2</v>
      </c>
      <c r="P1967" s="44">
        <f>IFERROR(_xll.qlIndexFixing(ONIndex6M,I1967,TRUE,_xll.ohTrigger(RecalcTrigger,Trigger6M)),NA())</f>
        <v>1.3071619868600948E-2</v>
      </c>
      <c r="Q1967" s="145">
        <f>IFERROR(_xll.qlIndexFixing(ONIndex1Y,I1967,TRUE,_xll.ohTrigger(RecalcTrigger,Trigger1Y)),NA())</f>
        <v>1.3369069485937857E-2</v>
      </c>
    </row>
    <row r="1968" spans="2:17" x14ac:dyDescent="0.2">
      <c r="B1968" s="39" t="s">
        <v>42</v>
      </c>
      <c r="D1968" s="42">
        <f>_xll.qlCalendarAdvance(Calendar,$D1967,B1968,"f",FALSE)</f>
        <v>53624</v>
      </c>
      <c r="E1968" s="139">
        <f>_xll.qlInterestRateIndexValueDate(IndexON,D1968)</f>
        <v>53624</v>
      </c>
      <c r="F1968" s="155">
        <f>IFERROR(_xll.qlIndexFixing(IndexON,D1968,TRUE,_xll.ohTrigger(RecalcTrigger,TriggerON)),NA())</f>
        <v>1.3018469227432661E-2</v>
      </c>
      <c r="H1968" s="42">
        <f>_xll.qlCalendarAdvance(Calendar,$H1967,B1968,"f",FALSE)</f>
        <v>53624</v>
      </c>
      <c r="I1968" s="139">
        <f>_xll.qlInterestRateIndexValueDate(Index1M,$H1968)</f>
        <v>53626</v>
      </c>
      <c r="J1968" s="144">
        <f>IFERROR(_xll.qlIndexFixing(Index1M,$H1968,TRUE,_xll.ohTrigger(RecalcTrigger,Trigger1M)),NA())</f>
        <v>1.2997481139014477E-2</v>
      </c>
      <c r="K1968" s="44">
        <f>IFERROR(_xll.qlIndexFixing(Index3M,H1968,TRUE,_xll.ohTrigger(RecalcTrigger,Trigger3M)),NA())</f>
        <v>1.3217212744211821E-2</v>
      </c>
      <c r="L1968" s="44">
        <f>IFERROR(_xll.qlIndexFixing(Index6M,$H1968,TRUE,_xll.ohTrigger(RecalcTrigger,Trigger6M)),NA())</f>
        <v>1.3082270621164366E-2</v>
      </c>
      <c r="M1968" s="145">
        <f>IFERROR(_xll.qlIndexFixing(Index1Y,$H1968,TRUE,_xll.ohTrigger(RecalcTrigger,Trigger1Y)),NA())</f>
        <v>1.3444609780974608E-2</v>
      </c>
      <c r="N1968" s="144">
        <f>IFERROR(_xll.qlIndexFixing(ONIndex1M,I1968,TRUE,_xll.ohTrigger(RecalcTrigger,Trigger1M)),NA())</f>
        <v>1.2991096968733018E-2</v>
      </c>
      <c r="O1968" s="44">
        <f>IFERROR(_xll.qlIndexFixing(ONIndex3M,I1968,TRUE,_xll.ohTrigger(RecalcTrigger,Trigger3M)),NA())</f>
        <v>1.3197301794427574E-2</v>
      </c>
      <c r="P1968" s="44">
        <f>IFERROR(_xll.qlIndexFixing(ONIndex6M,I1968,TRUE,_xll.ohTrigger(RecalcTrigger,Trigger6M)),NA())</f>
        <v>1.3069205330991096E-2</v>
      </c>
      <c r="Q1968" s="145">
        <f>IFERROR(_xll.qlIndexFixing(ONIndex1Y,I1968,TRUE,_xll.ohTrigger(RecalcTrigger,Trigger1Y)),NA())</f>
        <v>1.3368337812256215E-2</v>
      </c>
    </row>
    <row r="1969" spans="2:17" x14ac:dyDescent="0.2">
      <c r="B1969" s="39" t="s">
        <v>42</v>
      </c>
      <c r="D1969" s="42">
        <f>_xll.qlCalendarAdvance(Calendar,$D1968,B1969,"f",FALSE)</f>
        <v>53631</v>
      </c>
      <c r="E1969" s="139">
        <f>_xll.qlInterestRateIndexValueDate(IndexON,D1969)</f>
        <v>53631</v>
      </c>
      <c r="F1969" s="155">
        <f>IFERROR(_xll.qlIndexFixing(IndexON,D1969,TRUE,_xll.ohTrigger(RecalcTrigger,TriggerON)),NA())</f>
        <v>1.3018691076531752E-2</v>
      </c>
      <c r="H1969" s="42">
        <f>_xll.qlCalendarAdvance(Calendar,$H1968,B1969,"f",FALSE)</f>
        <v>53631</v>
      </c>
      <c r="I1969" s="139">
        <f>_xll.qlInterestRateIndexValueDate(Index1M,$H1969)</f>
        <v>53633</v>
      </c>
      <c r="J1969" s="144">
        <f>IFERROR(_xll.qlIndexFixing(Index1M,$H1969,TRUE,_xll.ohTrigger(RecalcTrigger,Trigger1M)),NA())</f>
        <v>1.2997076836219363E-2</v>
      </c>
      <c r="K1969" s="44">
        <f>IFERROR(_xll.qlIndexFixing(Index3M,H1969,TRUE,_xll.ohTrigger(RecalcTrigger,Trigger3M)),NA())</f>
        <v>1.3216701598580469E-2</v>
      </c>
      <c r="L1969" s="44">
        <f>IFERROR(_xll.qlIndexFixing(Index6M,$H1969,TRUE,_xll.ohTrigger(RecalcTrigger,Trigger6M)),NA())</f>
        <v>1.3079785784724131E-2</v>
      </c>
      <c r="M1969" s="145">
        <f>IFERROR(_xll.qlIndexFixing(Index1Y,$H1969,TRUE,_xll.ohTrigger(RecalcTrigger,Trigger1Y)),NA())</f>
        <v>1.3443959926204721E-2</v>
      </c>
      <c r="N1969" s="144">
        <f>IFERROR(_xll.qlIndexFixing(ONIndex1M,I1969,TRUE,_xll.ohTrigger(RecalcTrigger,Trigger1M)),NA())</f>
        <v>1.299067361362205E-2</v>
      </c>
      <c r="O1969" s="44">
        <f>IFERROR(_xll.qlIndexFixing(ONIndex3M,I1969,TRUE,_xll.ohTrigger(RecalcTrigger,Trigger3M)),NA())</f>
        <v>1.319688253172302E-2</v>
      </c>
      <c r="P1969" s="44">
        <f>IFERROR(_xll.qlIndexFixing(ONIndex6M,I1969,TRUE,_xll.ohTrigger(RecalcTrigger,Trigger6M)),NA())</f>
        <v>1.3066791055971194E-2</v>
      </c>
      <c r="Q1969" s="145">
        <f>IFERROR(_xll.qlIndexFixing(ONIndex1Y,I1969,TRUE,_xll.ohTrigger(RecalcTrigger,Trigger1Y)),NA())</f>
        <v>1.3367617960158285E-2</v>
      </c>
    </row>
    <row r="1970" spans="2:17" x14ac:dyDescent="0.2">
      <c r="B1970" s="39" t="s">
        <v>42</v>
      </c>
      <c r="D1970" s="42">
        <f>_xll.qlCalendarAdvance(Calendar,$D1969,B1970,"f",FALSE)</f>
        <v>53638</v>
      </c>
      <c r="E1970" s="139">
        <f>_xll.qlInterestRateIndexValueDate(IndexON,D1970)</f>
        <v>53638</v>
      </c>
      <c r="F1970" s="155">
        <f>IFERROR(_xll.qlIndexFixing(IndexON,D1970,TRUE,_xll.ohTrigger(RecalcTrigger,TriggerON)),NA())</f>
        <v>1.3018931791659583E-2</v>
      </c>
      <c r="H1970" s="42">
        <f>_xll.qlCalendarAdvance(Calendar,$H1969,B1970,"f",FALSE)</f>
        <v>53638</v>
      </c>
      <c r="I1970" s="139">
        <f>_xll.qlInterestRateIndexValueDate(Index1M,$H1970)</f>
        <v>53640</v>
      </c>
      <c r="J1970" s="144">
        <f>IFERROR(_xll.qlIndexFixing(Index1M,$H1970,TRUE,_xll.ohTrigger(RecalcTrigger,Trigger1M)),NA())</f>
        <v>1.2996684981157415E-2</v>
      </c>
      <c r="K1970" s="44">
        <f>IFERROR(_xll.qlIndexFixing(Index3M,H1970,TRUE,_xll.ohTrigger(RecalcTrigger,Trigger3M)),NA())</f>
        <v>1.321616656980089E-2</v>
      </c>
      <c r="L1970" s="44">
        <f>IFERROR(_xll.qlIndexFixing(Index6M,$H1970,TRUE,_xll.ohTrigger(RecalcTrigger,Trigger6M)),NA())</f>
        <v>1.3077366577908263E-2</v>
      </c>
      <c r="M1970" s="145">
        <f>IFERROR(_xll.qlIndexFixing(Index1Y,$H1970,TRUE,_xll.ohTrigger(RecalcTrigger,Trigger1Y)),NA())</f>
        <v>1.3443306128154036E-2</v>
      </c>
      <c r="N1970" s="144">
        <f>IFERROR(_xll.qlIndexFixing(ONIndex1M,I1970,TRUE,_xll.ohTrigger(RecalcTrigger,Trigger1M)),NA())</f>
        <v>1.2990262627816662E-2</v>
      </c>
      <c r="O1970" s="44">
        <f>IFERROR(_xll.qlIndexFixing(ONIndex3M,I1970,TRUE,_xll.ohTrigger(RecalcTrigger,Trigger3M)),NA())</f>
        <v>1.3196476691401671E-2</v>
      </c>
      <c r="P1970" s="44">
        <f>IFERROR(_xll.qlIndexFixing(ONIndex6M,I1970,TRUE,_xll.ohTrigger(RecalcTrigger,Trigger6M)),NA())</f>
        <v>1.3064377057530052E-2</v>
      </c>
      <c r="Q1970" s="145">
        <f>IFERROR(_xll.qlIndexFixing(ONIndex1Y,I1970,TRUE,_xll.ohTrigger(RecalcTrigger,Trigger1Y)),NA())</f>
        <v>1.3366909963457019E-2</v>
      </c>
    </row>
    <row r="1971" spans="2:17" x14ac:dyDescent="0.2">
      <c r="B1971" s="39" t="s">
        <v>42</v>
      </c>
      <c r="D1971" s="42">
        <f>_xll.qlCalendarAdvance(Calendar,$D1970,B1971,"f",FALSE)</f>
        <v>53645</v>
      </c>
      <c r="E1971" s="139">
        <f>_xll.qlInterestRateIndexValueDate(IndexON,D1971)</f>
        <v>53645</v>
      </c>
      <c r="F1971" s="155">
        <f>IFERROR(_xll.qlIndexFixing(IndexON,D1971,TRUE,_xll.ohTrigger(RecalcTrigger,TriggerON)),NA())</f>
        <v>1.3019191427252608E-2</v>
      </c>
      <c r="H1971" s="42">
        <f>_xll.qlCalendarAdvance(Calendar,$H1970,B1971,"f",FALSE)</f>
        <v>53645</v>
      </c>
      <c r="I1971" s="139">
        <f>_xll.qlInterestRateIndexValueDate(Index1M,$H1971)</f>
        <v>53647</v>
      </c>
      <c r="J1971" s="144">
        <f>IFERROR(_xll.qlIndexFixing(Index1M,$H1971,TRUE,_xll.ohTrigger(RecalcTrigger,Trigger1M)),NA())</f>
        <v>1.2996305615181364E-2</v>
      </c>
      <c r="K1971" s="44">
        <f>IFERROR(_xll.qlIndexFixing(Index3M,H1971,TRUE,_xll.ohTrigger(RecalcTrigger,Trigger3M)),NA())</f>
        <v>1.3215605801200824E-2</v>
      </c>
      <c r="L1971" s="44">
        <f>IFERROR(_xll.qlIndexFixing(Index6M,$H1971,TRUE,_xll.ohTrigger(RecalcTrigger,Trigger6M)),NA())</f>
        <v>1.307494845358163E-2</v>
      </c>
      <c r="M1971" s="145">
        <f>IFERROR(_xll.qlIndexFixing(Index1Y,$H1971,TRUE,_xll.ohTrigger(RecalcTrigger,Trigger1Y)),NA())</f>
        <v>1.3442647901416832E-2</v>
      </c>
      <c r="N1971" s="144">
        <f>IFERROR(_xll.qlIndexFixing(ONIndex1M,I1971,TRUE,_xll.ohTrigger(RecalcTrigger,Trigger1M)),NA())</f>
        <v>1.298986405256386E-2</v>
      </c>
      <c r="O1971" s="44">
        <f>IFERROR(_xll.qlIndexFixing(ONIndex3M,I1971,TRUE,_xll.ohTrigger(RecalcTrigger,Trigger3M)),NA())</f>
        <v>1.3196084314870404E-2</v>
      </c>
      <c r="P1971" s="44">
        <f>IFERROR(_xll.qlIndexFixing(ONIndex6M,I1971,TRUE,_xll.ohTrigger(RecalcTrigger,Trigger6M)),NA())</f>
        <v>1.3061963349816352E-2</v>
      </c>
      <c r="Q1971" s="145">
        <f>IFERROR(_xll.qlIndexFixing(ONIndex1Y,I1971,TRUE,_xll.ohTrigger(RecalcTrigger,Trigger1Y)),NA())</f>
        <v>1.336621385636505E-2</v>
      </c>
    </row>
    <row r="1972" spans="2:17" x14ac:dyDescent="0.2">
      <c r="B1972" s="39" t="s">
        <v>42</v>
      </c>
      <c r="D1972" s="42">
        <f>_xll.qlCalendarAdvance(Calendar,$D1971,B1972,"f",FALSE)</f>
        <v>53652</v>
      </c>
      <c r="E1972" s="139">
        <f>_xll.qlInterestRateIndexValueDate(IndexON,D1972)</f>
        <v>53652</v>
      </c>
      <c r="F1972" s="155">
        <f>IFERROR(_xll.qlIndexFixing(IndexON,D1972,TRUE,_xll.ohTrigger(RecalcTrigger,TriggerON)),NA())</f>
        <v>1.3019470037587411E-2</v>
      </c>
      <c r="H1972" s="42">
        <f>_xll.qlCalendarAdvance(Calendar,$H1971,B1972,"f",FALSE)</f>
        <v>53652</v>
      </c>
      <c r="I1972" s="139">
        <f>_xll.qlInterestRateIndexValueDate(Index1M,$H1972)</f>
        <v>53654</v>
      </c>
      <c r="J1972" s="144">
        <f>IFERROR(_xll.qlIndexFixing(Index1M,$H1972,TRUE,_xll.ohTrigger(RecalcTrigger,Trigger1M)),NA())</f>
        <v>1.2995938779656825E-2</v>
      </c>
      <c r="K1972" s="44">
        <f>IFERROR(_xll.qlIndexFixing(Index3M,H1972,TRUE,_xll.ohTrigger(RecalcTrigger,Trigger3M)),NA())</f>
        <v>1.3215017431467465E-2</v>
      </c>
      <c r="L1972" s="44">
        <f>IFERROR(_xll.qlIndexFixing(Index6M,$H1972,TRUE,_xll.ohTrigger(RecalcTrigger,Trigger6M)),NA())</f>
        <v>1.3072531458247147E-2</v>
      </c>
      <c r="M1972" s="145">
        <f>IFERROR(_xll.qlIndexFixing(Index1Y,$H1972,TRUE,_xll.ohTrigger(RecalcTrigger,Trigger1Y)),NA())</f>
        <v>1.3441984759376153E-2</v>
      </c>
      <c r="N1972" s="144">
        <f>IFERROR(_xll.qlIndexFixing(ONIndex1M,I1972,TRUE,_xll.ohTrigger(RecalcTrigger,Trigger1M)),NA())</f>
        <v>1.2989477929350457E-2</v>
      </c>
      <c r="O1972" s="44">
        <f>IFERROR(_xll.qlIndexFixing(ONIndex3M,I1972,TRUE,_xll.ohTrigger(RecalcTrigger,Trigger3M)),NA())</f>
        <v>1.3195705443855843E-2</v>
      </c>
      <c r="P1972" s="44">
        <f>IFERROR(_xll.qlIndexFixing(ONIndex6M,I1972,TRUE,_xll.ohTrigger(RecalcTrigger,Trigger6M)),NA())</f>
        <v>1.3059549946898841E-2</v>
      </c>
      <c r="Q1972" s="145">
        <f>IFERROR(_xll.qlIndexFixing(ONIndex1Y,I1972,TRUE,_xll.ohTrigger(RecalcTrigger,Trigger1Y)),NA())</f>
        <v>1.3365529672695331E-2</v>
      </c>
    </row>
    <row r="1973" spans="2:17" x14ac:dyDescent="0.2">
      <c r="B1973" s="39" t="s">
        <v>42</v>
      </c>
      <c r="D1973" s="42">
        <f>_xll.qlCalendarAdvance(Calendar,$D1972,B1973,"f",FALSE)</f>
        <v>53659</v>
      </c>
      <c r="E1973" s="139">
        <f>_xll.qlInterestRateIndexValueDate(IndexON,D1973)</f>
        <v>53659</v>
      </c>
      <c r="F1973" s="155">
        <f>IFERROR(_xll.qlIndexFixing(IndexON,D1973,TRUE,_xll.ohTrigger(RecalcTrigger,TriggerON)),NA())</f>
        <v>1.3019767677100447E-2</v>
      </c>
      <c r="H1973" s="42">
        <f>_xll.qlCalendarAdvance(Calendar,$H1972,B1973,"f",FALSE)</f>
        <v>53659</v>
      </c>
      <c r="I1973" s="139">
        <f>_xll.qlInterestRateIndexValueDate(Index1M,$H1973)</f>
        <v>53661</v>
      </c>
      <c r="J1973" s="144">
        <f>IFERROR(_xll.qlIndexFixing(Index1M,$H1973,TRUE,_xll.ohTrigger(RecalcTrigger,Trigger1M)),NA())</f>
        <v>1.2995524149857943E-2</v>
      </c>
      <c r="K1973" s="44">
        <f>IFERROR(_xll.qlIndexFixing(Index3M,H1973,TRUE,_xll.ohTrigger(RecalcTrigger,Trigger3M)),NA())</f>
        <v>1.3213634522762696E-2</v>
      </c>
      <c r="L1973" s="44">
        <f>IFERROR(_xll.qlIndexFixing(Index6M,$H1973,TRUE,_xll.ohTrigger(RecalcTrigger,Trigger6M)),NA())</f>
        <v>1.3070180263460357E-2</v>
      </c>
      <c r="M1973" s="145">
        <f>IFERROR(_xll.qlIndexFixing(Index1Y,$H1973,TRUE,_xll.ohTrigger(RecalcTrigger,Trigger1Y)),NA())</f>
        <v>1.3440730049781626E-2</v>
      </c>
      <c r="N1973" s="144">
        <f>IFERROR(_xll.qlIndexFixing(ONIndex1M,I1973,TRUE,_xll.ohTrigger(RecalcTrigger,Trigger1M)),NA())</f>
        <v>1.2989104299343524E-2</v>
      </c>
      <c r="O1973" s="44">
        <f>IFERROR(_xll.qlIndexFixing(ONIndex3M,I1973,TRUE,_xll.ohTrigger(RecalcTrigger,Trigger3M)),NA())</f>
        <v>1.3195340119365184E-2</v>
      </c>
      <c r="P1973" s="44">
        <f>IFERROR(_xll.qlIndexFixing(ONIndex6M,I1973,TRUE,_xll.ohTrigger(RecalcTrigger,Trigger6M)),NA())</f>
        <v>1.3057136862606455E-2</v>
      </c>
      <c r="Q1973" s="145">
        <f>IFERROR(_xll.qlIndexFixing(ONIndex1Y,I1973,TRUE,_xll.ohTrigger(RecalcTrigger,Trigger1Y)),NA())</f>
        <v>1.3364857446420686E-2</v>
      </c>
    </row>
    <row r="1974" spans="2:17" x14ac:dyDescent="0.2">
      <c r="B1974" s="39" t="s">
        <v>42</v>
      </c>
      <c r="D1974" s="42">
        <f>_xll.qlCalendarAdvance(Calendar,$D1973,B1974,"f",FALSE)</f>
        <v>53666</v>
      </c>
      <c r="E1974" s="139">
        <f>_xll.qlInterestRateIndexValueDate(IndexON,D1974)</f>
        <v>53666</v>
      </c>
      <c r="F1974" s="155">
        <f>IFERROR(_xll.qlIndexFixing(IndexON,D1974,TRUE,_xll.ohTrigger(RecalcTrigger,TriggerON)),NA())</f>
        <v>1.3020084400148235E-2</v>
      </c>
      <c r="H1974" s="42">
        <f>_xll.qlCalendarAdvance(Calendar,$H1973,B1974,"f",FALSE)</f>
        <v>53666</v>
      </c>
      <c r="I1974" s="139">
        <f>_xll.qlInterestRateIndexValueDate(Index1M,$H1974)</f>
        <v>53668</v>
      </c>
      <c r="J1974" s="144">
        <f>IFERROR(_xll.qlIndexFixing(Index1M,$H1974,TRUE,_xll.ohTrigger(RecalcTrigger,Trigger1M)),NA())</f>
        <v>1.2994997860910037E-2</v>
      </c>
      <c r="K1974" s="44">
        <f>IFERROR(_xll.qlIndexFixing(Index3M,H1974,TRUE,_xll.ohTrigger(RecalcTrigger,Trigger3M)),NA())</f>
        <v>1.3212991781752059E-2</v>
      </c>
      <c r="L1974" s="44">
        <f>IFERROR(_xll.qlIndexFixing(Index6M,$H1974,TRUE,_xll.ohTrigger(RecalcTrigger,Trigger6M)),NA())</f>
        <v>1.306776567825034E-2</v>
      </c>
      <c r="M1974" s="145">
        <f>IFERROR(_xll.qlIndexFixing(Index1Y,$H1974,TRUE,_xll.ohTrigger(RecalcTrigger,Trigger1Y)),NA())</f>
        <v>1.344064177685445E-2</v>
      </c>
      <c r="N1974" s="144">
        <f>IFERROR(_xll.qlIndexFixing(ONIndex1M,I1974,TRUE,_xll.ohTrigger(RecalcTrigger,Trigger1M)),NA())</f>
        <v>1.2988743204029873E-2</v>
      </c>
      <c r="O1974" s="44">
        <f>IFERROR(_xll.qlIndexFixing(ONIndex3M,I1974,TRUE,_xll.ohTrigger(RecalcTrigger,Trigger3M)),NA())</f>
        <v>1.3194988383284922E-2</v>
      </c>
      <c r="P1974" s="44">
        <f>IFERROR(_xll.qlIndexFixing(ONIndex6M,I1974,TRUE,_xll.ohTrigger(RecalcTrigger,Trigger6M)),NA())</f>
        <v>1.3054724111247751E-2</v>
      </c>
      <c r="Q1974" s="145">
        <f>IFERROR(_xll.qlIndexFixing(ONIndex1Y,I1974,TRUE,_xll.ohTrigger(RecalcTrigger,Trigger1Y)),NA())</f>
        <v>1.3364197211593876E-2</v>
      </c>
    </row>
    <row r="1975" spans="2:17" x14ac:dyDescent="0.2">
      <c r="B1975" s="39" t="s">
        <v>42</v>
      </c>
      <c r="D1975" s="42">
        <f>_xll.qlCalendarAdvance(Calendar,$D1974,B1975,"f",FALSE)</f>
        <v>53673</v>
      </c>
      <c r="E1975" s="139">
        <f>_xll.qlInterestRateIndexValueDate(IndexON,D1975)</f>
        <v>53673</v>
      </c>
      <c r="F1975" s="155">
        <f>IFERROR(_xll.qlIndexFixing(IndexON,D1975,TRUE,_xll.ohTrigger(RecalcTrigger,TriggerON)),NA())</f>
        <v>1.3020420261007359E-2</v>
      </c>
      <c r="H1975" s="42">
        <f>_xll.qlCalendarAdvance(Calendar,$H1974,B1975,"f",FALSE)</f>
        <v>53673</v>
      </c>
      <c r="I1975" s="139">
        <f>_xll.qlInterestRateIndexValueDate(Index1M,$H1975)</f>
        <v>53675</v>
      </c>
      <c r="J1975" s="144">
        <f>IFERROR(_xll.qlIndexFixing(Index1M,$H1975,TRUE,_xll.ohTrigger(RecalcTrigger,Trigger1M)),NA())</f>
        <v>1.2994354634220062E-2</v>
      </c>
      <c r="K1975" s="44">
        <f>IFERROR(_xll.qlIndexFixing(Index3M,H1975,TRUE,_xll.ohTrigger(RecalcTrigger,Trigger3M)),NA())</f>
        <v>1.321231487035579E-2</v>
      </c>
      <c r="L1975" s="44">
        <f>IFERROR(_xll.qlIndexFixing(Index6M,$H1975,TRUE,_xll.ohTrigger(RecalcTrigger,Trigger6M)),NA())</f>
        <v>1.3065352363633624E-2</v>
      </c>
      <c r="M1975" s="145">
        <f>IFERROR(_xll.qlIndexFixing(Index1Y,$H1975,TRUE,_xll.ohTrigger(RecalcTrigger,Trigger1Y)),NA())</f>
        <v>1.3439960957080268E-2</v>
      </c>
      <c r="N1975" s="144">
        <f>IFERROR(_xll.qlIndexFixing(ONIndex1M,I1975,TRUE,_xll.ohTrigger(RecalcTrigger,Trigger1M)),NA())</f>
        <v>1.298839468449664E-2</v>
      </c>
      <c r="O1975" s="44">
        <f>IFERROR(_xll.qlIndexFixing(ONIndex3M,I1975,TRUE,_xll.ohTrigger(RecalcTrigger,Trigger3M)),NA())</f>
        <v>1.3194650276862063E-2</v>
      </c>
      <c r="P1975" s="44">
        <f>IFERROR(_xll.qlIndexFixing(ONIndex6M,I1975,TRUE,_xll.ohTrigger(RecalcTrigger,Trigger6M)),NA())</f>
        <v>1.3052311706571729E-2</v>
      </c>
      <c r="Q1975" s="145">
        <f>IFERROR(_xll.qlIndexFixing(ONIndex1Y,I1975,TRUE,_xll.ohTrigger(RecalcTrigger,Trigger1Y)),NA())</f>
        <v>1.3363549002107789E-2</v>
      </c>
    </row>
    <row r="1976" spans="2:17" x14ac:dyDescent="0.2">
      <c r="B1976" s="39" t="s">
        <v>42</v>
      </c>
      <c r="D1976" s="42">
        <f>_xll.qlCalendarAdvance(Calendar,$D1975,B1976,"f",FALSE)</f>
        <v>53680</v>
      </c>
      <c r="E1976" s="139">
        <f>_xll.qlInterestRateIndexValueDate(IndexON,D1976)</f>
        <v>53680</v>
      </c>
      <c r="F1976" s="155">
        <f>IFERROR(_xll.qlIndexFixing(IndexON,D1976,TRUE,_xll.ohTrigger(RecalcTrigger,TriggerON)),NA())</f>
        <v>1.3020775314114275E-2</v>
      </c>
      <c r="H1976" s="42">
        <f>_xll.qlCalendarAdvance(Calendar,$H1975,B1976,"f",FALSE)</f>
        <v>53680</v>
      </c>
      <c r="I1976" s="139">
        <f>_xll.qlInterestRateIndexValueDate(Index1M,$H1976)</f>
        <v>53682</v>
      </c>
      <c r="J1976" s="144">
        <f>IFERROR(_xll.qlIndexFixing(Index1M,$H1976,TRUE,_xll.ohTrigger(RecalcTrigger,Trigger1M)),NA())</f>
        <v>1.2993589178242749E-2</v>
      </c>
      <c r="K1976" s="44">
        <f>IFERROR(_xll.qlIndexFixing(Index3M,H1976,TRUE,_xll.ohTrigger(RecalcTrigger,Trigger3M)),NA())</f>
        <v>1.321160182634884E-2</v>
      </c>
      <c r="L1976" s="44">
        <f>IFERROR(_xll.qlIndexFixing(Index6M,$H1976,TRUE,_xll.ohTrigger(RecalcTrigger,Trigger6M)),NA())</f>
        <v>1.3062940366258607E-2</v>
      </c>
      <c r="M1976" s="145">
        <f>IFERROR(_xll.qlIndexFixing(Index1Y,$H1976,TRUE,_xll.ohTrigger(RecalcTrigger,Trigger1Y)),NA())</f>
        <v>1.343927326341564E-2</v>
      </c>
      <c r="N1976" s="144">
        <f>IFERROR(_xll.qlIndexFixing(ONIndex1M,I1976,TRUE,_xll.ohTrigger(RecalcTrigger,Trigger1M)),NA())</f>
        <v>1.2987699045350354E-2</v>
      </c>
      <c r="O1976" s="44">
        <f>IFERROR(_xll.qlIndexFixing(ONIndex3M,I1976,TRUE,_xll.ohTrigger(RecalcTrigger,Trigger3M)),NA())</f>
        <v>1.3194056453231795E-2</v>
      </c>
      <c r="P1976" s="44">
        <f>IFERROR(_xll.qlIndexFixing(ONIndex6M,I1976,TRUE,_xll.ohTrigger(RecalcTrigger,Trigger6M)),NA())</f>
        <v>1.3049210675539769E-2</v>
      </c>
      <c r="Q1976" s="145">
        <f>IFERROR(_xll.qlIndexFixing(ONIndex1Y,I1976,TRUE,_xll.ohTrigger(RecalcTrigger,Trigger1Y)),NA())</f>
        <v>1.3362867249053778E-2</v>
      </c>
    </row>
    <row r="1977" spans="2:17" x14ac:dyDescent="0.2">
      <c r="B1977" s="39" t="s">
        <v>42</v>
      </c>
      <c r="D1977" s="42">
        <f>_xll.qlCalendarAdvance(Calendar,$D1976,B1977,"f",FALSE)</f>
        <v>53688</v>
      </c>
      <c r="E1977" s="139">
        <f>_xll.qlInterestRateIndexValueDate(IndexON,D1977)</f>
        <v>53688</v>
      </c>
      <c r="F1977" s="155">
        <f>IFERROR(_xll.qlIndexFixing(IndexON,D1977,TRUE,_xll.ohTrigger(RecalcTrigger,TriggerON)),NA())</f>
        <v>1.3021200566507574E-2</v>
      </c>
      <c r="H1977" s="42">
        <f>_xll.qlCalendarAdvance(Calendar,$H1976,B1977,"f",FALSE)</f>
        <v>53688</v>
      </c>
      <c r="I1977" s="139">
        <f>_xll.qlInterestRateIndexValueDate(Index1M,$H1977)</f>
        <v>53692</v>
      </c>
      <c r="J1977" s="144">
        <f>IFERROR(_xll.qlIndexFixing(Index1M,$H1977,TRUE,_xll.ohTrigger(RecalcTrigger,Trigger1M)),NA())</f>
        <v>1.2992333486408367E-2</v>
      </c>
      <c r="K1977" s="44">
        <f>IFERROR(_xll.qlIndexFixing(Index3M,H1977,TRUE,_xll.ohTrigger(RecalcTrigger,Trigger3M)),NA())</f>
        <v>1.3210158335426653E-2</v>
      </c>
      <c r="L1977" s="44">
        <f>IFERROR(_xll.qlIndexFixing(Index6M,$H1977,TRUE,_xll.ohTrigger(RecalcTrigger,Trigger6M)),NA())</f>
        <v>1.3059302966091637E-2</v>
      </c>
      <c r="M1977" s="145">
        <f>IFERROR(_xll.qlIndexFixing(Index1Y,$H1977,TRUE,_xll.ohTrigger(RecalcTrigger,Trigger1Y)),NA())</f>
        <v>1.3437893001870286E-2</v>
      </c>
      <c r="N1977" s="144">
        <f>IFERROR(_xll.qlIndexFixing(ONIndex1M,I1977,TRUE,_xll.ohTrigger(RecalcTrigger,Trigger1M)),NA())</f>
        <v>1.2986829674774825E-2</v>
      </c>
      <c r="O1977" s="44">
        <f>IFERROR(_xll.qlIndexFixing(ONIndex3M,I1977,TRUE,_xll.ohTrigger(RecalcTrigger,Trigger3M)),NA())</f>
        <v>1.3193372498259137E-2</v>
      </c>
      <c r="P1977" s="44">
        <f>IFERROR(_xll.qlIndexFixing(ONIndex6M,I1977,TRUE,_xll.ohTrigger(RecalcTrigger,Trigger6M)),NA())</f>
        <v>1.3046799908833506E-2</v>
      </c>
      <c r="Q1977" s="145">
        <f>IFERROR(_xll.qlIndexFixing(ONIndex1Y,I1977,TRUE,_xll.ohTrigger(RecalcTrigger,Trigger1Y)),NA())</f>
        <v>1.3362496507536292E-2</v>
      </c>
    </row>
    <row r="1978" spans="2:17" x14ac:dyDescent="0.2">
      <c r="B1978" s="39" t="s">
        <v>42</v>
      </c>
      <c r="D1978" s="42">
        <f>_xll.qlCalendarAdvance(Calendar,$D1977,B1978,"f",FALSE)</f>
        <v>53695</v>
      </c>
      <c r="E1978" s="139">
        <f>_xll.qlInterestRateIndexValueDate(IndexON,D1978)</f>
        <v>53695</v>
      </c>
      <c r="F1978" s="155">
        <f>IFERROR(_xll.qlIndexFixing(IndexON,D1978,TRUE,_xll.ohTrigger(RecalcTrigger,TriggerON)),NA())</f>
        <v>1.3021564376130002E-2</v>
      </c>
      <c r="H1978" s="42">
        <f>_xll.qlCalendarAdvance(Calendar,$H1977,B1978,"f",FALSE)</f>
        <v>53695</v>
      </c>
      <c r="I1978" s="139">
        <f>_xll.qlInterestRateIndexValueDate(Index1M,$H1978)</f>
        <v>53699</v>
      </c>
      <c r="J1978" s="144">
        <f>IFERROR(_xll.qlIndexFixing(Index1M,$H1978,TRUE,_xll.ohTrigger(RecalcTrigger,Trigger1M)),NA())</f>
        <v>1.2991433716482703E-2</v>
      </c>
      <c r="K1978" s="44">
        <f>IFERROR(_xll.qlIndexFixing(Index3M,H1978,TRUE,_xll.ohTrigger(RecalcTrigger,Trigger3M)),NA())</f>
        <v>1.3209950379085476E-2</v>
      </c>
      <c r="L1978" s="44">
        <f>IFERROR(_xll.qlIndexFixing(Index6M,$H1978,TRUE,_xll.ohTrigger(RecalcTrigger,Trigger6M)),NA())</f>
        <v>1.3057088388813564E-2</v>
      </c>
      <c r="M1978" s="145">
        <f>IFERROR(_xll.qlIndexFixing(Index1Y,$H1978,TRUE,_xll.ohTrigger(RecalcTrigger,Trigger1Y)),NA())</f>
        <v>1.3437181093927499E-2</v>
      </c>
      <c r="N1978" s="144">
        <f>IFERROR(_xll.qlIndexFixing(ONIndex1M,I1978,TRUE,_xll.ohTrigger(RecalcTrigger,Trigger1M)),NA())</f>
        <v>1.2986075886622928E-2</v>
      </c>
      <c r="O1978" s="44">
        <f>IFERROR(_xll.qlIndexFixing(ONIndex3M,I1978,TRUE,_xll.ohTrigger(RecalcTrigger,Trigger3M)),NA())</f>
        <v>1.3192777236019637E-2</v>
      </c>
      <c r="P1978" s="44">
        <f>IFERROR(_xll.qlIndexFixing(ONIndex6M,I1978,TRUE,_xll.ohTrigger(RecalcTrigger,Trigger6M)),NA())</f>
        <v>1.3044734481963971E-2</v>
      </c>
      <c r="Q1978" s="145">
        <f>IFERROR(_xll.qlIndexFixing(ONIndex1Y,I1978,TRUE,_xll.ohTrigger(RecalcTrigger,Trigger1Y)),NA())</f>
        <v>1.3362169187045581E-2</v>
      </c>
    </row>
    <row r="1979" spans="2:17" x14ac:dyDescent="0.2">
      <c r="B1979" s="39" t="s">
        <v>42</v>
      </c>
      <c r="D1979" s="42">
        <f>_xll.qlCalendarAdvance(Calendar,$D1978,B1979,"f",FALSE)</f>
        <v>53702</v>
      </c>
      <c r="E1979" s="139">
        <f>_xll.qlInterestRateIndexValueDate(IndexON,D1979)</f>
        <v>53702</v>
      </c>
      <c r="F1979" s="155">
        <f>IFERROR(_xll.qlIndexFixing(IndexON,D1979,TRUE,_xll.ohTrigger(RecalcTrigger,TriggerON)),NA())</f>
        <v>1.3021914916766519E-2</v>
      </c>
      <c r="H1979" s="42">
        <f>_xll.qlCalendarAdvance(Calendar,$H1978,B1979,"f",FALSE)</f>
        <v>53702</v>
      </c>
      <c r="I1979" s="139">
        <f>_xll.qlInterestRateIndexValueDate(Index1M,$H1979)</f>
        <v>53706</v>
      </c>
      <c r="J1979" s="144">
        <f>IFERROR(_xll.qlIndexFixing(Index1M,$H1979,TRUE,_xll.ohTrigger(RecalcTrigger,Trigger1M)),NA())</f>
        <v>1.2990523068675219E-2</v>
      </c>
      <c r="K1979" s="44">
        <f>IFERROR(_xll.qlIndexFixing(Index3M,H1979,TRUE,_xll.ohTrigger(RecalcTrigger,Trigger3M)),NA())</f>
        <v>1.320935678739665E-2</v>
      </c>
      <c r="L1979" s="44">
        <f>IFERROR(_xll.qlIndexFixing(Index6M,$H1979,TRUE,_xll.ohTrigger(RecalcTrigger,Trigger6M)),NA())</f>
        <v>1.3054681165681967E-2</v>
      </c>
      <c r="M1979" s="145">
        <f>IFERROR(_xll.qlIndexFixing(Index1Y,$H1979,TRUE,_xll.ohTrigger(RecalcTrigger,Trigger1Y)),NA())</f>
        <v>1.3436456258826189E-2</v>
      </c>
      <c r="N1979" s="144">
        <f>IFERROR(_xll.qlIndexFixing(ONIndex1M,I1979,TRUE,_xll.ohTrigger(RecalcTrigger,Trigger1M)),NA())</f>
        <v>1.2985186403895455E-2</v>
      </c>
      <c r="O1979" s="44">
        <f>IFERROR(_xll.qlIndexFixing(ONIndex3M,I1979,TRUE,_xll.ohTrigger(RecalcTrigger,Trigger3M)),NA())</f>
        <v>1.3192072227488083E-2</v>
      </c>
      <c r="P1979" s="44">
        <f>IFERROR(_xll.qlIndexFixing(ONIndex6M,I1979,TRUE,_xll.ohTrigger(RecalcTrigger,Trigger6M)),NA())</f>
        <v>1.3042325933403376E-2</v>
      </c>
      <c r="Q1979" s="145">
        <f>IFERROR(_xll.qlIndexFixing(ONIndex1Y,I1979,TRUE,_xll.ohTrigger(RecalcTrigger,Trigger1Y)),NA())</f>
        <v>1.3361776155438321E-2</v>
      </c>
    </row>
    <row r="1980" spans="2:17" x14ac:dyDescent="0.2">
      <c r="B1980" s="39" t="s">
        <v>42</v>
      </c>
      <c r="D1980" s="42">
        <f>_xll.qlCalendarAdvance(Calendar,$D1979,B1980,"f",FALSE)</f>
        <v>53709</v>
      </c>
      <c r="E1980" s="139">
        <f>_xll.qlInterestRateIndexValueDate(IndexON,D1980)</f>
        <v>53709</v>
      </c>
      <c r="F1980" s="155">
        <f>IFERROR(_xll.qlIndexFixing(IndexON,D1980,TRUE,_xll.ohTrigger(RecalcTrigger,TriggerON)),NA())</f>
        <v>1.3022252159720082E-2</v>
      </c>
      <c r="H1980" s="42">
        <f>_xll.qlCalendarAdvance(Calendar,$H1979,B1980,"f",FALSE)</f>
        <v>53709</v>
      </c>
      <c r="I1980" s="139">
        <f>_xll.qlInterestRateIndexValueDate(Index1M,$H1980)</f>
        <v>53713</v>
      </c>
      <c r="J1980" s="144">
        <f>IFERROR(_xll.qlIndexFixing(Index1M,$H1980,TRUE,_xll.ohTrigger(RecalcTrigger,Trigger1M)),NA())</f>
        <v>1.2989601526949709E-2</v>
      </c>
      <c r="K1980" s="44">
        <f>IFERROR(_xll.qlIndexFixing(Index3M,H1980,TRUE,_xll.ohTrigger(RecalcTrigger,Trigger3M)),NA())</f>
        <v>1.3208383123020768E-2</v>
      </c>
      <c r="L1980" s="44">
        <f>IFERROR(_xll.qlIndexFixing(Index6M,$H1980,TRUE,_xll.ohTrigger(RecalcTrigger,Trigger6M)),NA())</f>
        <v>1.3052275375042735E-2</v>
      </c>
      <c r="M1980" s="145">
        <f>IFERROR(_xll.qlIndexFixing(Index1Y,$H1980,TRUE,_xll.ohTrigger(RecalcTrigger,Trigger1Y)),NA())</f>
        <v>1.3435718467436781E-2</v>
      </c>
      <c r="N1980" s="144">
        <f>IFERROR(_xll.qlIndexFixing(ONIndex1M,I1980,TRUE,_xll.ohTrigger(RecalcTrigger,Trigger1M)),NA())</f>
        <v>1.298428606880897E-2</v>
      </c>
      <c r="O1980" s="44">
        <f>IFERROR(_xll.qlIndexFixing(ONIndex3M,I1980,TRUE,_xll.ohTrigger(RecalcTrigger,Trigger3M)),NA())</f>
        <v>1.3191355852768538E-2</v>
      </c>
      <c r="P1980" s="44">
        <f>IFERROR(_xll.qlIndexFixing(ONIndex6M,I1980,TRUE,_xll.ohTrigger(RecalcTrigger,Trigger6M)),NA())</f>
        <v>1.3039918601949196E-2</v>
      </c>
      <c r="Q1980" s="145">
        <f>IFERROR(_xll.qlIndexFixing(ONIndex1Y,I1980,TRUE,_xll.ohTrigger(RecalcTrigger,Trigger1Y)),NA())</f>
        <v>1.3361371080344853E-2</v>
      </c>
    </row>
    <row r="1981" spans="2:17" x14ac:dyDescent="0.2">
      <c r="B1981" s="39" t="s">
        <v>42</v>
      </c>
      <c r="D1981" s="42">
        <f>_xll.qlCalendarAdvance(Calendar,$D1980,B1981,"f",FALSE)</f>
        <v>53716</v>
      </c>
      <c r="E1981" s="139">
        <f>_xll.qlInterestRateIndexValueDate(IndexON,D1981)</f>
        <v>53716</v>
      </c>
      <c r="F1981" s="155">
        <f>IFERROR(_xll.qlIndexFixing(IndexON,D1981,TRUE,_xll.ohTrigger(RecalcTrigger,TriggerON)),NA())</f>
        <v>1.3022576076373582E-2</v>
      </c>
      <c r="H1981" s="42">
        <f>_xll.qlCalendarAdvance(Calendar,$H1980,B1981,"f",FALSE)</f>
        <v>53716</v>
      </c>
      <c r="I1981" s="139">
        <f>_xll.qlInterestRateIndexValueDate(Index1M,$H1981)</f>
        <v>53720</v>
      </c>
      <c r="J1981" s="144">
        <f>IFERROR(_xll.qlIndexFixing(Index1M,$H1981,TRUE,_xll.ohTrigger(RecalcTrigger,Trigger1M)),NA())</f>
        <v>1.2988669075275126E-2</v>
      </c>
      <c r="K1981" s="44">
        <f>IFERROR(_xll.qlIndexFixing(Index3M,H1981,TRUE,_xll.ohTrigger(RecalcTrigger,Trigger3M)),NA())</f>
        <v>1.3207582177494601E-2</v>
      </c>
      <c r="L1981" s="44">
        <f>IFERROR(_xll.qlIndexFixing(Index6M,$H1981,TRUE,_xll.ohTrigger(RecalcTrigger,Trigger6M)),NA())</f>
        <v>1.3049871033054373E-2</v>
      </c>
      <c r="M1981" s="145">
        <f>IFERROR(_xll.qlIndexFixing(Index1Y,$H1981,TRUE,_xll.ohTrigger(RecalcTrigger,Trigger1Y)),NA())</f>
        <v>1.3434967690629265E-2</v>
      </c>
      <c r="N1981" s="144">
        <f>IFERROR(_xll.qlIndexFixing(ONIndex1M,I1981,TRUE,_xll.ohTrigger(RecalcTrigger,Trigger1M)),NA())</f>
        <v>1.2983374865216391E-2</v>
      </c>
      <c r="O1981" s="44">
        <f>IFERROR(_xll.qlIndexFixing(ONIndex3M,I1981,TRUE,_xll.ohTrigger(RecalcTrigger,Trigger3M)),NA())</f>
        <v>1.3190628091157564E-2</v>
      </c>
      <c r="P1981" s="44">
        <f>IFERROR(_xll.qlIndexFixing(ONIndex6M,I1981,TRUE,_xll.ohTrigger(RecalcTrigger,Trigger6M)),NA())</f>
        <v>1.3037512503828452E-2</v>
      </c>
      <c r="Q1981" s="145">
        <f>IFERROR(_xll.qlIndexFixing(ONIndex1Y,I1981,TRUE,_xll.ohTrigger(RecalcTrigger,Trigger1Y)),NA())</f>
        <v>1.3360953933148068E-2</v>
      </c>
    </row>
    <row r="1982" spans="2:17" x14ac:dyDescent="0.2">
      <c r="B1982" s="39" t="s">
        <v>42</v>
      </c>
      <c r="D1982" s="42">
        <f>_xll.qlCalendarAdvance(Calendar,$D1981,B1982,"f",FALSE)</f>
        <v>53723</v>
      </c>
      <c r="E1982" s="139">
        <f>_xll.qlInterestRateIndexValueDate(IndexON,D1982)</f>
        <v>53723</v>
      </c>
      <c r="F1982" s="155">
        <f>IFERROR(_xll.qlIndexFixing(IndexON,D1982,TRUE,_xll.ohTrigger(RecalcTrigger,TriggerON)),NA())</f>
        <v>1.3022886637790165E-2</v>
      </c>
      <c r="H1982" s="42">
        <f>_xll.qlCalendarAdvance(Calendar,$H1981,B1982,"f",FALSE)</f>
        <v>53723</v>
      </c>
      <c r="I1982" s="139">
        <f>_xll.qlInterestRateIndexValueDate(Index1M,$H1982)</f>
        <v>53727</v>
      </c>
      <c r="J1982" s="144">
        <f>IFERROR(_xll.qlIndexFixing(Index1M,$H1982,TRUE,_xll.ohTrigger(RecalcTrigger,Trigger1M)),NA())</f>
        <v>1.2987227844429215E-2</v>
      </c>
      <c r="K1982" s="44">
        <f>IFERROR(_xll.qlIndexFixing(Index3M,H1982,TRUE,_xll.ohTrigger(RecalcTrigger,Trigger3M)),NA())</f>
        <v>1.3206769659286282E-2</v>
      </c>
      <c r="L1982" s="44">
        <f>IFERROR(_xll.qlIndexFixing(Index6M,$H1982,TRUE,_xll.ohTrigger(RecalcTrigger,Trigger6M)),NA())</f>
        <v>1.3047468155877141E-2</v>
      </c>
      <c r="M1982" s="145">
        <f>IFERROR(_xll.qlIndexFixing(Index1Y,$H1982,TRUE,_xll.ohTrigger(RecalcTrigger,Trigger1Y)),NA())</f>
        <v>1.3434203899274718E-2</v>
      </c>
      <c r="N1982" s="144">
        <f>IFERROR(_xll.qlIndexFixing(ONIndex1M,I1982,TRUE,_xll.ohTrigger(RecalcTrigger,Trigger1M)),NA())</f>
        <v>1.298245277721044E-2</v>
      </c>
      <c r="O1982" s="44">
        <f>IFERROR(_xll.qlIndexFixing(ONIndex3M,I1982,TRUE,_xll.ohTrigger(RecalcTrigger,Trigger3M)),NA())</f>
        <v>1.3189888921871784E-2</v>
      </c>
      <c r="P1982" s="44">
        <f>IFERROR(_xll.qlIndexFixing(ONIndex6M,I1982,TRUE,_xll.ohTrigger(RecalcTrigger,Trigger6M)),NA())</f>
        <v>1.3035107655188227E-2</v>
      </c>
      <c r="Q1982" s="145">
        <f>IFERROR(_xll.qlIndexFixing(ONIndex1Y,I1982,TRUE,_xll.ohTrigger(RecalcTrigger,Trigger1Y)),NA())</f>
        <v>1.3360524684991049E-2</v>
      </c>
    </row>
    <row r="1983" spans="2:17" x14ac:dyDescent="0.2">
      <c r="B1983" s="39" t="s">
        <v>42</v>
      </c>
      <c r="D1983" s="42">
        <f>_xll.qlCalendarAdvance(Calendar,$D1982,B1983,"f",FALSE)</f>
        <v>53730</v>
      </c>
      <c r="E1983" s="139">
        <f>_xll.qlInterestRateIndexValueDate(IndexON,D1983)</f>
        <v>53730</v>
      </c>
      <c r="F1983" s="155">
        <f>IFERROR(_xll.qlIndexFixing(IndexON,D1983,TRUE,_xll.ohTrigger(RecalcTrigger,TriggerON)),NA())</f>
        <v>1.3023183815512596E-2</v>
      </c>
      <c r="H1983" s="42">
        <f>_xll.qlCalendarAdvance(Calendar,$H1982,B1983,"f",FALSE)</f>
        <v>53730</v>
      </c>
      <c r="I1983" s="139">
        <f>_xll.qlInterestRateIndexValueDate(Index1M,$H1983)</f>
        <v>53734</v>
      </c>
      <c r="J1983" s="144">
        <f>IFERROR(_xll.qlIndexFixing(Index1M,$H1983,TRUE,_xll.ohTrigger(RecalcTrigger,Trigger1M)),NA())</f>
        <v>1.2986275976210684E-2</v>
      </c>
      <c r="K1983" s="44">
        <f>IFERROR(_xll.qlIndexFixing(Index3M,H1983,TRUE,_xll.ohTrigger(RecalcTrigger,Trigger3M)),NA())</f>
        <v>1.3205945547630882E-2</v>
      </c>
      <c r="L1983" s="44">
        <f>IFERROR(_xll.qlIndexFixing(Index6M,$H1983,TRUE,_xll.ohTrigger(RecalcTrigger,Trigger6M)),NA())</f>
        <v>1.3045066759671299E-2</v>
      </c>
      <c r="M1983" s="145">
        <f>IFERROR(_xll.qlIndexFixing(Index1Y,$H1983,TRUE,_xll.ohTrigger(RecalcTrigger,Trigger1Y)),NA())</f>
        <v>1.3433427064245317E-2</v>
      </c>
      <c r="N1983" s="144">
        <f>IFERROR(_xll.qlIndexFixing(ONIndex1M,I1983,TRUE,_xll.ohTrigger(RecalcTrigger,Trigger1M)),NA())</f>
        <v>1.29815197885641E-2</v>
      </c>
      <c r="O1983" s="44">
        <f>IFERROR(_xll.qlIndexFixing(ONIndex3M,I1983,TRUE,_xll.ohTrigger(RecalcTrigger,Trigger3M)),NA())</f>
        <v>1.3189138324447569E-2</v>
      </c>
      <c r="P1983" s="44">
        <f>IFERROR(_xll.qlIndexFixing(ONIndex6M,I1983,TRUE,_xll.ohTrigger(RecalcTrigger,Trigger6M)),NA())</f>
        <v>1.3032704071935797E-2</v>
      </c>
      <c r="Q1983" s="145">
        <f>IFERROR(_xll.qlIndexFixing(ONIndex1Y,I1983,TRUE,_xll.ohTrigger(RecalcTrigger,Trigger1Y)),NA())</f>
        <v>1.3360083307096815E-2</v>
      </c>
    </row>
    <row r="1984" spans="2:17" x14ac:dyDescent="0.2">
      <c r="B1984" s="39" t="s">
        <v>42</v>
      </c>
      <c r="D1984" s="42">
        <f>_xll.qlCalendarAdvance(Calendar,$D1983,B1984,"f",FALSE)</f>
        <v>53737</v>
      </c>
      <c r="E1984" s="139">
        <f>_xll.qlInterestRateIndexValueDate(IndexON,D1984)</f>
        <v>53737</v>
      </c>
      <c r="F1984" s="155">
        <f>IFERROR(_xll.qlIndexFixing(IndexON,D1984,TRUE,_xll.ohTrigger(RecalcTrigger,TriggerON)),NA())</f>
        <v>1.3023467580683956E-2</v>
      </c>
      <c r="H1984" s="42">
        <f>_xll.qlCalendarAdvance(Calendar,$H1983,B1984,"f",FALSE)</f>
        <v>53737</v>
      </c>
      <c r="I1984" s="139">
        <f>_xll.qlInterestRateIndexValueDate(Index1M,$H1984)</f>
        <v>53741</v>
      </c>
      <c r="J1984" s="144">
        <f>IFERROR(_xll.qlIndexFixing(Index1M,$H1984,TRUE,_xll.ohTrigger(RecalcTrigger,Trigger1M)),NA())</f>
        <v>1.2985313154562559E-2</v>
      </c>
      <c r="K1984" s="44">
        <f>IFERROR(_xll.qlIndexFixing(Index3M,H1984,TRUE,_xll.ohTrigger(RecalcTrigger,Trigger3M)),NA())</f>
        <v>1.3205109821766106E-2</v>
      </c>
      <c r="L1984" s="44">
        <f>IFERROR(_xll.qlIndexFixing(Index6M,$H1984,TRUE,_xll.ohTrigger(RecalcTrigger,Trigger6M)),NA())</f>
        <v>1.3042666860595348E-2</v>
      </c>
      <c r="M1984" s="145">
        <f>IFERROR(_xll.qlIndexFixing(Index1Y,$H1984,TRUE,_xll.ohTrigger(RecalcTrigger,Trigger1Y)),NA())</f>
        <v>1.3432637156413024E-2</v>
      </c>
      <c r="N1984" s="144">
        <f>IFERROR(_xll.qlIndexFixing(ONIndex1M,I1984,TRUE,_xll.ohTrigger(RecalcTrigger,Trigger1M)),NA())</f>
        <v>1.298057588345003E-2</v>
      </c>
      <c r="O1984" s="44">
        <f>IFERROR(_xll.qlIndexFixing(ONIndex3M,I1984,TRUE,_xll.ohTrigger(RecalcTrigger,Trigger3M)),NA())</f>
        <v>1.3188376278021607E-2</v>
      </c>
      <c r="P1984" s="44">
        <f>IFERROR(_xll.qlIndexFixing(ONIndex6M,I1984,TRUE,_xll.ohTrigger(RecalcTrigger,Trigger6M)),NA())</f>
        <v>1.3030301769978436E-2</v>
      </c>
      <c r="Q1984" s="145">
        <f>IFERROR(_xll.qlIndexFixing(ONIndex1Y,I1984,TRUE,_xll.ohTrigger(RecalcTrigger,Trigger1Y)),NA())</f>
        <v>1.3359629770688386E-2</v>
      </c>
    </row>
    <row r="1985" spans="2:17" x14ac:dyDescent="0.2">
      <c r="B1985" s="39" t="s">
        <v>42</v>
      </c>
      <c r="D1985" s="42">
        <f>_xll.qlCalendarAdvance(Calendar,$D1984,B1985,"f",FALSE)</f>
        <v>53744</v>
      </c>
      <c r="E1985" s="139">
        <f>_xll.qlInterestRateIndexValueDate(IndexON,D1985)</f>
        <v>53744</v>
      </c>
      <c r="F1985" s="155">
        <f>IFERROR(_xll.qlIndexFixing(IndexON,D1985,TRUE,_xll.ohTrigger(RecalcTrigger,TriggerON)),NA())</f>
        <v>1.302373790484701E-2</v>
      </c>
      <c r="H1985" s="42">
        <f>_xll.qlCalendarAdvance(Calendar,$H1984,B1985,"f",FALSE)</f>
        <v>53744</v>
      </c>
      <c r="I1985" s="139">
        <f>_xll.qlInterestRateIndexValueDate(Index1M,$H1985)</f>
        <v>53748</v>
      </c>
      <c r="J1985" s="144">
        <f>IFERROR(_xll.qlIndexFixing(Index1M,$H1985,TRUE,_xll.ohTrigger(RecalcTrigger,Trigger1M)),NA())</f>
        <v>1.2984339363446245E-2</v>
      </c>
      <c r="K1985" s="44">
        <f>IFERROR(_xll.qlIndexFixing(Index3M,H1985,TRUE,_xll.ohTrigger(RecalcTrigger,Trigger3M)),NA())</f>
        <v>1.3204262460923514E-2</v>
      </c>
      <c r="L1985" s="44">
        <f>IFERROR(_xll.qlIndexFixing(Index6M,$H1985,TRUE,_xll.ohTrigger(RecalcTrigger,Trigger6M)),NA())</f>
        <v>1.304026847480955E-2</v>
      </c>
      <c r="M1985" s="145">
        <f>IFERROR(_xll.qlIndexFixing(Index1Y,$H1985,TRUE,_xll.ohTrigger(RecalcTrigger,Trigger1Y)),NA())</f>
        <v>1.3431834146650886E-2</v>
      </c>
      <c r="N1985" s="144">
        <f>IFERROR(_xll.qlIndexFixing(ONIndex1M,I1985,TRUE,_xll.ohTrigger(RecalcTrigger,Trigger1M)),NA())</f>
        <v>1.2979621045801082E-2</v>
      </c>
      <c r="O1985" s="44">
        <f>IFERROR(_xll.qlIndexFixing(ONIndex3M,I1985,TRUE,_xll.ohTrigger(RecalcTrigger,Trigger3M)),NA())</f>
        <v>1.3187602761810524E-2</v>
      </c>
      <c r="P1985" s="44">
        <f>IFERROR(_xll.qlIndexFixing(ONIndex6M,I1985,TRUE,_xll.ohTrigger(RecalcTrigger,Trigger6M)),NA())</f>
        <v>1.3027900765703038E-2</v>
      </c>
      <c r="Q1985" s="145">
        <f>IFERROR(_xll.qlIndexFixing(ONIndex1Y,I1985,TRUE,_xll.ohTrigger(RecalcTrigger,Trigger1Y)),NA())</f>
        <v>1.3359164046988781E-2</v>
      </c>
    </row>
    <row r="1986" spans="2:17" x14ac:dyDescent="0.2">
      <c r="B1986" s="39" t="s">
        <v>42</v>
      </c>
      <c r="D1986" s="42">
        <f>_xll.qlCalendarAdvance(Calendar,$D1985,B1986,"f",FALSE)</f>
        <v>53751</v>
      </c>
      <c r="E1986" s="139">
        <f>_xll.qlInterestRateIndexValueDate(IndexON,D1986)</f>
        <v>53751</v>
      </c>
      <c r="F1986" s="155">
        <f>IFERROR(_xll.qlIndexFixing(IndexON,D1986,TRUE,_xll.ohTrigger(RecalcTrigger,TriggerON)),NA())</f>
        <v>1.3023994759064905E-2</v>
      </c>
      <c r="H1986" s="42">
        <f>_xll.qlCalendarAdvance(Calendar,$H1985,B1986,"f",FALSE)</f>
        <v>53751</v>
      </c>
      <c r="I1986" s="139">
        <f>_xll.qlInterestRateIndexValueDate(Index1M,$H1986)</f>
        <v>53755</v>
      </c>
      <c r="J1986" s="144">
        <f>IFERROR(_xll.qlIndexFixing(Index1M,$H1986,TRUE,_xll.ohTrigger(RecalcTrigger,Trigger1M)),NA())</f>
        <v>1.2983842606561401E-2</v>
      </c>
      <c r="K1986" s="44">
        <f>IFERROR(_xll.qlIndexFixing(Index3M,H1986,TRUE,_xll.ohTrigger(RecalcTrigger,Trigger3M)),NA())</f>
        <v>1.3203581678703648E-2</v>
      </c>
      <c r="L1986" s="44">
        <f>IFERROR(_xll.qlIndexFixing(Index6M,$H1986,TRUE,_xll.ohTrigger(RecalcTrigger,Trigger6M)),NA())</f>
        <v>1.3038001434188999E-2</v>
      </c>
      <c r="M1986" s="145">
        <f>IFERROR(_xll.qlIndexFixing(Index1Y,$H1986,TRUE,_xll.ohTrigger(RecalcTrigger,Trigger1Y)),NA())</f>
        <v>1.3431200440557482E-2</v>
      </c>
      <c r="N1986" s="144">
        <f>IFERROR(_xll.qlIndexFixing(ONIndex1M,I1986,TRUE,_xll.ohTrigger(RecalcTrigger,Trigger1M)),NA())</f>
        <v>1.2978655259550109E-2</v>
      </c>
      <c r="O1986" s="44">
        <f>IFERROR(_xll.qlIndexFixing(ONIndex3M,I1986,TRUE,_xll.ohTrigger(RecalcTrigger,Trigger3M)),NA())</f>
        <v>1.3186817755190816E-2</v>
      </c>
      <c r="P1986" s="44">
        <f>IFERROR(_xll.qlIndexFixing(ONIndex6M,I1986,TRUE,_xll.ohTrigger(RecalcTrigger,Trigger6M)),NA())</f>
        <v>1.3025501075016876E-2</v>
      </c>
      <c r="Q1986" s="145">
        <f>IFERROR(_xll.qlIndexFixing(ONIndex1Y,I1986,TRUE,_xll.ohTrigger(RecalcTrigger,Trigger1Y)),NA())</f>
        <v>1.3358686107300954E-2</v>
      </c>
    </row>
    <row r="1987" spans="2:17" x14ac:dyDescent="0.2">
      <c r="B1987" s="39" t="s">
        <v>42</v>
      </c>
      <c r="D1987" s="42">
        <f>_xll.qlCalendarAdvance(Calendar,$D1986,B1987,"f",FALSE)</f>
        <v>53758</v>
      </c>
      <c r="E1987" s="139">
        <f>_xll.qlInterestRateIndexValueDate(IndexON,D1987)</f>
        <v>53758</v>
      </c>
      <c r="F1987" s="155">
        <f>IFERROR(_xll.qlIndexFixing(IndexON,D1987,TRUE,_xll.ohTrigger(RecalcTrigger,TriggerON)),NA())</f>
        <v>1.3024238114720532E-2</v>
      </c>
      <c r="H1987" s="42">
        <f>_xll.qlCalendarAdvance(Calendar,$H1986,B1987,"f",FALSE)</f>
        <v>53758</v>
      </c>
      <c r="I1987" s="139">
        <f>_xll.qlInterestRateIndexValueDate(Index1M,$H1987)</f>
        <v>53762</v>
      </c>
      <c r="J1987" s="144">
        <f>IFERROR(_xll.qlIndexFixing(Index1M,$H1987,TRUE,_xll.ohTrigger(RecalcTrigger,Trigger1M)),NA())</f>
        <v>1.2982844358522332E-2</v>
      </c>
      <c r="K1987" s="44">
        <f>IFERROR(_xll.qlIndexFixing(Index3M,H1987,TRUE,_xll.ohTrigger(RecalcTrigger,Trigger3M)),NA())</f>
        <v>1.3202710115644533E-2</v>
      </c>
      <c r="L1987" s="44">
        <f>IFERROR(_xll.qlIndexFixing(Index6M,$H1987,TRUE,_xll.ohTrigger(RecalcTrigger,Trigger6M)),NA())</f>
        <v>1.3035606182743987E-2</v>
      </c>
      <c r="M1987" s="145">
        <f>IFERROR(_xll.qlIndexFixing(Index1Y,$H1987,TRUE,_xll.ohTrigger(RecalcTrigger,Trigger1Y)),NA())</f>
        <v>1.3430370149545581E-2</v>
      </c>
      <c r="N1987" s="144">
        <f>IFERROR(_xll.qlIndexFixing(ONIndex1M,I1987,TRUE,_xll.ohTrigger(RecalcTrigger,Trigger1M)),NA())</f>
        <v>1.2977678508789836E-2</v>
      </c>
      <c r="O1987" s="44">
        <f>IFERROR(_xll.qlIndexFixing(ONIndex3M,I1987,TRUE,_xll.ohTrigger(RecalcTrigger,Trigger3M)),NA())</f>
        <v>1.3186021237618917E-2</v>
      </c>
      <c r="P1987" s="44">
        <f>IFERROR(_xll.qlIndexFixing(ONIndex6M,I1987,TRUE,_xll.ohTrigger(RecalcTrigger,Trigger6M)),NA())</f>
        <v>1.3023102713907164E-2</v>
      </c>
      <c r="Q1987" s="145">
        <f>IFERROR(_xll.qlIndexFixing(ONIndex1Y,I1987,TRUE,_xll.ohTrigger(RecalcTrigger,Trigger1Y)),NA())</f>
        <v>1.335819592276799E-2</v>
      </c>
    </row>
    <row r="1988" spans="2:17" x14ac:dyDescent="0.2">
      <c r="B1988" s="39" t="s">
        <v>42</v>
      </c>
      <c r="D1988" s="42">
        <f>_xll.qlCalendarAdvance(Calendar,$D1987,B1988,"f",FALSE)</f>
        <v>53765</v>
      </c>
      <c r="E1988" s="139">
        <f>_xll.qlInterestRateIndexValueDate(IndexON,D1988)</f>
        <v>53765</v>
      </c>
      <c r="F1988" s="155">
        <f>IFERROR(_xll.qlIndexFixing(IndexON,D1988,TRUE,_xll.ohTrigger(RecalcTrigger,TriggerON)),NA())</f>
        <v>1.3024467943116846E-2</v>
      </c>
      <c r="H1988" s="42">
        <f>_xll.qlCalendarAdvance(Calendar,$H1987,B1988,"f",FALSE)</f>
        <v>53765</v>
      </c>
      <c r="I1988" s="139">
        <f>_xll.qlInterestRateIndexValueDate(Index1M,$H1988)</f>
        <v>53769</v>
      </c>
      <c r="J1988" s="144">
        <f>IFERROR(_xll.qlIndexFixing(Index1M,$H1988,TRUE,_xll.ohTrigger(RecalcTrigger,Trigger1M)),NA())</f>
        <v>1.2981835088309123E-2</v>
      </c>
      <c r="K1988" s="44">
        <f>IFERROR(_xll.qlIndexFixing(Index3M,H1988,TRUE,_xll.ohTrigger(RecalcTrigger,Trigger3M)),NA())</f>
        <v>1.3201826853409008E-2</v>
      </c>
      <c r="L1988" s="44">
        <f>IFERROR(_xll.qlIndexFixing(Index6M,$H1988,TRUE,_xll.ohTrigger(RecalcTrigger,Trigger6M)),NA())</f>
        <v>1.3033212495520335E-2</v>
      </c>
      <c r="M1988" s="145">
        <f>IFERROR(_xll.qlIndexFixing(Index1Y,$H1988,TRUE,_xll.ohTrigger(RecalcTrigger,Trigger1Y)),NA())</f>
        <v>1.3429526666658986E-2</v>
      </c>
      <c r="N1988" s="144">
        <f>IFERROR(_xll.qlIndexFixing(ONIndex1M,I1988,TRUE,_xll.ohTrigger(RecalcTrigger,Trigger1M)),NA())</f>
        <v>1.2976690777293243E-2</v>
      </c>
      <c r="O1988" s="44">
        <f>IFERROR(_xll.qlIndexFixing(ONIndex3M,I1988,TRUE,_xll.ohTrigger(RecalcTrigger,Trigger3M)),NA())</f>
        <v>1.3185213188071643E-2</v>
      </c>
      <c r="P1988" s="44">
        <f>IFERROR(_xll.qlIndexFixing(ONIndex6M,I1988,TRUE,_xll.ohTrigger(RecalcTrigger,Trigger6M)),NA())</f>
        <v>1.3020705698600921E-2</v>
      </c>
      <c r="Q1988" s="145">
        <f>IFERROR(_xll.qlIndexFixing(ONIndex1Y,I1988,TRUE,_xll.ohTrigger(RecalcTrigger,Trigger1Y)),NA())</f>
        <v>1.335769346477278E-2</v>
      </c>
    </row>
    <row r="1989" spans="2:17" x14ac:dyDescent="0.2">
      <c r="B1989" s="39" t="s">
        <v>42</v>
      </c>
      <c r="D1989" s="42">
        <f>_xll.qlCalendarAdvance(Calendar,$D1988,B1989,"f",FALSE)</f>
        <v>53772</v>
      </c>
      <c r="E1989" s="139">
        <f>_xll.qlInterestRateIndexValueDate(IndexON,D1989)</f>
        <v>53772</v>
      </c>
      <c r="F1989" s="155">
        <f>IFERROR(_xll.qlIndexFixing(IndexON,D1989,TRUE,_xll.ohTrigger(RecalcTrigger,TriggerON)),NA())</f>
        <v>1.3024684215716675E-2</v>
      </c>
      <c r="H1989" s="42">
        <f>_xll.qlCalendarAdvance(Calendar,$H1988,B1989,"f",FALSE)</f>
        <v>53772</v>
      </c>
      <c r="I1989" s="139">
        <f>_xll.qlInterestRateIndexValueDate(Index1M,$H1989)</f>
        <v>53776</v>
      </c>
      <c r="J1989" s="144">
        <f>IFERROR(_xll.qlIndexFixing(Index1M,$H1989,TRUE,_xll.ohTrigger(RecalcTrigger,Trigger1M)),NA())</f>
        <v>1.2980814779890723E-2</v>
      </c>
      <c r="K1989" s="44">
        <f>IFERROR(_xll.qlIndexFixing(Index3M,H1989,TRUE,_xll.ohTrigger(RecalcTrigger,Trigger3M)),NA())</f>
        <v>1.3200931871231074E-2</v>
      </c>
      <c r="L1989" s="44">
        <f>IFERROR(_xll.qlIndexFixing(Index6M,$H1989,TRUE,_xll.ohTrigger(RecalcTrigger,Trigger6M)),NA())</f>
        <v>1.3030820388677727E-2</v>
      </c>
      <c r="M1989" s="145">
        <f>IFERROR(_xll.qlIndexFixing(Index1Y,$H1989,TRUE,_xll.ohTrigger(RecalcTrigger,Trigger1Y)),NA())</f>
        <v>1.3428669962772356E-2</v>
      </c>
      <c r="N1989" s="144">
        <f>IFERROR(_xll.qlIndexFixing(ONIndex1M,I1989,TRUE,_xll.ohTrigger(RecalcTrigger,Trigger1M)),NA())</f>
        <v>1.2975692049312926E-2</v>
      </c>
      <c r="O1989" s="44">
        <f>IFERROR(_xll.qlIndexFixing(ONIndex3M,I1989,TRUE,_xll.ohTrigger(RecalcTrigger,Trigger3M)),NA())</f>
        <v>1.3184393586165299E-2</v>
      </c>
      <c r="P1989" s="44">
        <f>IFERROR(_xll.qlIndexFixing(ONIndex6M,I1989,TRUE,_xll.ohTrigger(RecalcTrigger,Trigger6M)),NA())</f>
        <v>1.3018310045085357E-2</v>
      </c>
      <c r="Q1989" s="145">
        <f>IFERROR(_xll.qlIndexFixing(ONIndex1Y,I1989,TRUE,_xll.ohTrigger(RecalcTrigger,Trigger1Y)),NA())</f>
        <v>1.335717870437847E-2</v>
      </c>
    </row>
    <row r="1990" spans="2:17" x14ac:dyDescent="0.2">
      <c r="B1990" s="39" t="s">
        <v>42</v>
      </c>
      <c r="D1990" s="42">
        <f>_xll.qlCalendarAdvance(Calendar,$D1989,B1990,"f",FALSE)</f>
        <v>53779</v>
      </c>
      <c r="E1990" s="139">
        <f>_xll.qlInterestRateIndexValueDate(IndexON,D1990)</f>
        <v>53779</v>
      </c>
      <c r="F1990" s="155">
        <f>IFERROR(_xll.qlIndexFixing(IndexON,D1990,TRUE,_xll.ohTrigger(RecalcTrigger,TriggerON)),NA())</f>
        <v>1.3024886903663102E-2</v>
      </c>
      <c r="H1990" s="42">
        <f>_xll.qlCalendarAdvance(Calendar,$H1989,B1990,"f",FALSE)</f>
        <v>53779</v>
      </c>
      <c r="I1990" s="139">
        <f>_xll.qlInterestRateIndexValueDate(Index1M,$H1990)</f>
        <v>53783</v>
      </c>
      <c r="J1990" s="144">
        <f>IFERROR(_xll.qlIndexFixing(Index1M,$H1990,TRUE,_xll.ohTrigger(RecalcTrigger,Trigger1M)),NA())</f>
        <v>1.2979783417228353E-2</v>
      </c>
      <c r="K1990" s="44">
        <f>IFERROR(_xll.qlIndexFixing(Index3M,H1990,TRUE,_xll.ohTrigger(RecalcTrigger,Trigger3M)),NA())</f>
        <v>1.3199850405334945E-2</v>
      </c>
      <c r="L1990" s="44">
        <f>IFERROR(_xll.qlIndexFixing(Index6M,$H1990,TRUE,_xll.ohTrigger(RecalcTrigger,Trigger6M)),NA())</f>
        <v>1.3028364842062892E-2</v>
      </c>
      <c r="M1990" s="145">
        <f>IFERROR(_xll.qlIndexFixing(Index1Y,$H1990,TRUE,_xll.ohTrigger(RecalcTrigger,Trigger1Y)),NA())</f>
        <v>1.3427800008760794E-2</v>
      </c>
      <c r="N1990" s="144">
        <f>IFERROR(_xll.qlIndexFixing(ONIndex1M,I1990,TRUE,_xll.ohTrigger(RecalcTrigger,Trigger1M)),NA())</f>
        <v>1.2974682308621865E-2</v>
      </c>
      <c r="O1990" s="44">
        <f>IFERROR(_xll.qlIndexFixing(ONIndex3M,I1990,TRUE,_xll.ohTrigger(RecalcTrigger,Trigger3M)),NA())</f>
        <v>1.318356241095664E-2</v>
      </c>
      <c r="P1990" s="44">
        <f>IFERROR(_xll.qlIndexFixing(ONIndex6M,I1990,TRUE,_xll.ohTrigger(RecalcTrigger,Trigger6M)),NA())</f>
        <v>1.301591576926775E-2</v>
      </c>
      <c r="Q1990" s="145">
        <f>IFERROR(_xll.qlIndexFixing(ONIndex1Y,I1990,TRUE,_xll.ohTrigger(RecalcTrigger,Trigger1Y)),NA())</f>
        <v>1.3356651612888015E-2</v>
      </c>
    </row>
    <row r="1991" spans="2:17" x14ac:dyDescent="0.2">
      <c r="B1991" s="39" t="s">
        <v>42</v>
      </c>
      <c r="D1991" s="42">
        <f>_xll.qlCalendarAdvance(Calendar,$D1990,B1991,"f",FALSE)</f>
        <v>53786</v>
      </c>
      <c r="E1991" s="139">
        <f>_xll.qlInterestRateIndexValueDate(IndexON,D1991)</f>
        <v>53786</v>
      </c>
      <c r="F1991" s="155">
        <f>IFERROR(_xll.qlIndexFixing(IndexON,D1991,TRUE,_xll.ohTrigger(RecalcTrigger,TriggerON)),NA())</f>
        <v>1.3025075978179146E-2</v>
      </c>
      <c r="H1991" s="42">
        <f>_xll.qlCalendarAdvance(Calendar,$H1990,B1991,"f",FALSE)</f>
        <v>53786</v>
      </c>
      <c r="I1991" s="139">
        <f>_xll.qlInterestRateIndexValueDate(Index1M,$H1991)</f>
        <v>53790</v>
      </c>
      <c r="J1991" s="144">
        <f>IFERROR(_xll.qlIndexFixing(Index1M,$H1991,TRUE,_xll.ohTrigger(RecalcTrigger,Trigger1M)),NA())</f>
        <v>1.2978582518299753E-2</v>
      </c>
      <c r="K1991" s="44">
        <f>IFERROR(_xll.qlIndexFixing(Index3M,H1991,TRUE,_xll.ohTrigger(RecalcTrigger,Trigger3M)),NA())</f>
        <v>1.3198932798592706E-2</v>
      </c>
      <c r="L1991" s="44">
        <f>IFERROR(_xll.qlIndexFixing(Index6M,$H1991,TRUE,_xll.ohTrigger(RecalcTrigger,Trigger6M)),NA())</f>
        <v>1.3025975909854557E-2</v>
      </c>
      <c r="M1991" s="145">
        <f>IFERROR(_xll.qlIndexFixing(Index1Y,$H1991,TRUE,_xll.ohTrigger(RecalcTrigger,Trigger1Y)),NA())</f>
        <v>1.3426916775500059E-2</v>
      </c>
      <c r="N1991" s="144">
        <f>IFERROR(_xll.qlIndexFixing(ONIndex1M,I1991,TRUE,_xll.ohTrigger(RecalcTrigger,Trigger1M)),NA())</f>
        <v>1.2973661539312786E-2</v>
      </c>
      <c r="O1991" s="44">
        <f>IFERROR(_xll.qlIndexFixing(ONIndex3M,I1991,TRUE,_xll.ohTrigger(RecalcTrigger,Trigger3M)),NA())</f>
        <v>1.3182719641902096E-2</v>
      </c>
      <c r="P1991" s="44">
        <f>IFERROR(_xll.qlIndexFixing(ONIndex6M,I1991,TRUE,_xll.ohTrigger(RecalcTrigger,Trigger6M)),NA())</f>
        <v>1.3013522887455053E-2</v>
      </c>
      <c r="Q1991" s="145">
        <f>IFERROR(_xll.qlIndexFixing(ONIndex1Y,I1991,TRUE,_xll.ohTrigger(RecalcTrigger,Trigger1Y)),NA())</f>
        <v>1.3356112161524436E-2</v>
      </c>
    </row>
    <row r="1992" spans="2:17" x14ac:dyDescent="0.2">
      <c r="B1992" s="39" t="s">
        <v>42</v>
      </c>
      <c r="D1992" s="42">
        <f>_xll.qlCalendarAdvance(Calendar,$D1991,B1992,"f",FALSE)</f>
        <v>53793</v>
      </c>
      <c r="E1992" s="139">
        <f>_xll.qlInterestRateIndexValueDate(IndexON,D1992)</f>
        <v>53793</v>
      </c>
      <c r="F1992" s="155">
        <f>IFERROR(_xll.qlIndexFixing(IndexON,D1992,TRUE,_xll.ohTrigger(RecalcTrigger,TriggerON)),NA())</f>
        <v>1.3026241326365096E-2</v>
      </c>
      <c r="H1992" s="42">
        <f>_xll.qlCalendarAdvance(Calendar,$H1991,B1992,"f",FALSE)</f>
        <v>53793</v>
      </c>
      <c r="I1992" s="139">
        <f>_xll.qlInterestRateIndexValueDate(Index1M,$H1992)</f>
        <v>53799</v>
      </c>
      <c r="J1992" s="144">
        <f>IFERROR(_xll.qlIndexFixing(Index1M,$H1992,TRUE,_xll.ohTrigger(RecalcTrigger,Trigger1M)),NA())</f>
        <v>1.2977227024004279E-2</v>
      </c>
      <c r="K1992" s="44">
        <f>IFERROR(_xll.qlIndexFixing(Index3M,H1992,TRUE,_xll.ohTrigger(RecalcTrigger,Trigger3M)),NA())</f>
        <v>1.3197735705728311E-2</v>
      </c>
      <c r="L1992" s="44">
        <f>IFERROR(_xll.qlIndexFixing(Index6M,$H1992,TRUE,_xll.ohTrigger(RecalcTrigger,Trigger6M)),NA())</f>
        <v>1.3022906819471628E-2</v>
      </c>
      <c r="M1992" s="145">
        <f>IFERROR(_xll.qlIndexFixing(Index1Y,$H1992,TRUE,_xll.ohTrigger(RecalcTrigger,Trigger1Y)),NA())</f>
        <v>1.3425761630643131E-2</v>
      </c>
      <c r="N1992" s="144">
        <f>IFERROR(_xll.qlIndexFixing(ONIndex1M,I1992,TRUE,_xll.ohTrigger(RecalcTrigger,Trigger1M)),NA())</f>
        <v>1.2972651502352051E-2</v>
      </c>
      <c r="O1992" s="44">
        <f>IFERROR(_xll.qlIndexFixing(ONIndex3M,I1992,TRUE,_xll.ohTrigger(RecalcTrigger,Trigger3M)),NA())</f>
        <v>1.3181978103764536E-2</v>
      </c>
      <c r="P1992" s="44">
        <f>IFERROR(_xll.qlIndexFixing(ONIndex6M,I1992,TRUE,_xll.ohTrigger(RecalcTrigger,Trigger6M)),NA())</f>
        <v>1.3010577124781264E-2</v>
      </c>
      <c r="Q1992" s="145">
        <f>IFERROR(_xll.qlIndexFixing(ONIndex1Y,I1992,TRUE,_xll.ohTrigger(RecalcTrigger,Trigger1Y)),NA())</f>
        <v>1.3355815397817494E-2</v>
      </c>
    </row>
    <row r="1993" spans="2:17" x14ac:dyDescent="0.2">
      <c r="B1993" s="39" t="s">
        <v>42</v>
      </c>
      <c r="D1993" s="42">
        <f>_xll.qlCalendarAdvance(Calendar,$D1992,B1993,"f",FALSE)</f>
        <v>53800</v>
      </c>
      <c r="E1993" s="139">
        <f>_xll.qlInterestRateIndexValueDate(IndexON,D1993)</f>
        <v>53800</v>
      </c>
      <c r="F1993" s="155">
        <f>IFERROR(_xll.qlIndexFixing(IndexON,D1993,TRUE,_xll.ohTrigger(RecalcTrigger,TriggerON)),NA())</f>
        <v>1.3025413172691458E-2</v>
      </c>
      <c r="H1993" s="42">
        <f>_xll.qlCalendarAdvance(Calendar,$H1992,B1993,"f",FALSE)</f>
        <v>53800</v>
      </c>
      <c r="I1993" s="139">
        <f>_xll.qlInterestRateIndexValueDate(Index1M,$H1993)</f>
        <v>53804</v>
      </c>
      <c r="J1993" s="144">
        <f>IFERROR(_xll.qlIndexFixing(Index1M,$H1993,TRUE,_xll.ohTrigger(RecalcTrigger,Trigger1M)),NA())</f>
        <v>1.2976466041386026E-2</v>
      </c>
      <c r="K1993" s="44">
        <f>IFERROR(_xll.qlIndexFixing(Index3M,H1993,TRUE,_xll.ohTrigger(RecalcTrigger,Trigger3M)),NA())</f>
        <v>1.3197062223376226E-2</v>
      </c>
      <c r="L1993" s="44">
        <f>IFERROR(_xll.qlIndexFixing(Index6M,$H1993,TRUE,_xll.ohTrigger(RecalcTrigger,Trigger6M)),NA())</f>
        <v>1.3021202944495654E-2</v>
      </c>
      <c r="M1993" s="145">
        <f>IFERROR(_xll.qlIndexFixing(Index1Y,$H1993,TRUE,_xll.ohTrigger(RecalcTrigger,Trigger1Y)),NA())</f>
        <v>1.3425110354736485E-2</v>
      </c>
      <c r="N1993" s="144">
        <f>IFERROR(_xll.qlIndexFixing(ONIndex1M,I1993,TRUE,_xll.ohTrigger(RecalcTrigger,Trigger1M)),NA())</f>
        <v>1.2971586850731853E-2</v>
      </c>
      <c r="O1993" s="44">
        <f>IFERROR(_xll.qlIndexFixing(ONIndex3M,I1993,TRUE,_xll.ohTrigger(RecalcTrigger,Trigger3M)),NA())</f>
        <v>1.3180999239201796E-2</v>
      </c>
      <c r="P1993" s="44">
        <f>IFERROR(_xll.qlIndexFixing(ONIndex6M,I1993,TRUE,_xll.ohTrigger(RecalcTrigger,Trigger6M)),NA())</f>
        <v>1.3008741369713306E-2</v>
      </c>
      <c r="Q1993" s="145">
        <f>IFERROR(_xll.qlIndexFixing(ONIndex1Y,I1993,TRUE,_xll.ohTrigger(RecalcTrigger,Trigger1Y)),NA())</f>
        <v>1.3354996064149915E-2</v>
      </c>
    </row>
    <row r="1994" spans="2:17" x14ac:dyDescent="0.2">
      <c r="B1994" s="39" t="s">
        <v>42</v>
      </c>
      <c r="D1994" s="42">
        <f>_xll.qlCalendarAdvance(Calendar,$D1993,B1994,"f",FALSE)</f>
        <v>53807</v>
      </c>
      <c r="E1994" s="139">
        <f>_xll.qlInterestRateIndexValueDate(IndexON,D1994)</f>
        <v>53807</v>
      </c>
      <c r="F1994" s="155">
        <f>IFERROR(_xll.qlIndexFixing(IndexON,D1994,TRUE,_xll.ohTrigger(RecalcTrigger,TriggerON)),NA())</f>
        <v>1.3025561235293637E-2</v>
      </c>
      <c r="H1994" s="42">
        <f>_xll.qlCalendarAdvance(Calendar,$H1993,B1994,"f",FALSE)</f>
        <v>53807</v>
      </c>
      <c r="I1994" s="139">
        <f>_xll.qlInterestRateIndexValueDate(Index1M,$H1994)</f>
        <v>53811</v>
      </c>
      <c r="J1994" s="144">
        <f>IFERROR(_xll.qlIndexFixing(Index1M,$H1994,TRUE,_xll.ohTrigger(RecalcTrigger,Trigger1M)),NA())</f>
        <v>1.2975391135712222E-2</v>
      </c>
      <c r="K1994" s="44">
        <f>IFERROR(_xll.qlIndexFixing(Index3M,H1994,TRUE,_xll.ohTrigger(RecalcTrigger,Trigger3M)),NA())</f>
        <v>1.3196109213374762E-2</v>
      </c>
      <c r="L1994" s="44">
        <f>IFERROR(_xll.qlIndexFixing(Index6M,$H1994,TRUE,_xll.ohTrigger(RecalcTrigger,Trigger6M)),NA())</f>
        <v>1.3018818943664591E-2</v>
      </c>
      <c r="M1994" s="145">
        <f>IFERROR(_xll.qlIndexFixing(Index1Y,$H1994,TRUE,_xll.ohTrigger(RecalcTrigger,Trigger1Y)),NA())</f>
        <v>1.3424187108988217E-2</v>
      </c>
      <c r="N1994" s="144">
        <f>IFERROR(_xll.qlIndexFixing(ONIndex1M,I1994,TRUE,_xll.ohTrigger(RecalcTrigger,Trigger1M)),NA())</f>
        <v>1.2970381429688871E-2</v>
      </c>
      <c r="O1994" s="44">
        <f>IFERROR(_xll.qlIndexFixing(ONIndex3M,I1994,TRUE,_xll.ohTrigger(RecalcTrigger,Trigger3M)),NA())</f>
        <v>1.317999522928659E-2</v>
      </c>
      <c r="P1994" s="44">
        <f>IFERROR(_xll.qlIndexFixing(ONIndex6M,I1994,TRUE,_xll.ohTrigger(RecalcTrigger,Trigger6M)),NA())</f>
        <v>1.3006011655498639E-2</v>
      </c>
      <c r="Q1994" s="145">
        <f>IFERROR(_xll.qlIndexFixing(ONIndex1Y,I1994,TRUE,_xll.ohTrigger(RecalcTrigger,Trigger1Y)),NA())</f>
        <v>1.3354335956661245E-2</v>
      </c>
    </row>
    <row r="1995" spans="2:17" x14ac:dyDescent="0.2">
      <c r="B1995" s="39" t="s">
        <v>42</v>
      </c>
      <c r="D1995" s="42">
        <f>_xll.qlCalendarAdvance(Calendar,$D1994,B1995,"f",FALSE)</f>
        <v>53814</v>
      </c>
      <c r="E1995" s="139">
        <f>_xll.qlInterestRateIndexValueDate(IndexON,D1995)</f>
        <v>53814</v>
      </c>
      <c r="F1995" s="155">
        <f>IFERROR(_xll.qlIndexFixing(IndexON,D1995,TRUE,_xll.ohTrigger(RecalcTrigger,TriggerON)),NA())</f>
        <v>1.3025695569677254E-2</v>
      </c>
      <c r="H1995" s="42">
        <f>_xll.qlCalendarAdvance(Calendar,$H1994,B1995,"f",FALSE)</f>
        <v>53814</v>
      </c>
      <c r="I1995" s="139">
        <f>_xll.qlInterestRateIndexValueDate(Index1M,$H1995)</f>
        <v>53818</v>
      </c>
      <c r="J1995" s="144">
        <f>IFERROR(_xll.qlIndexFixing(Index1M,$H1995,TRUE,_xll.ohTrigger(RecalcTrigger,Trigger1M)),NA())</f>
        <v>1.2974460229232149E-2</v>
      </c>
      <c r="K1995" s="44">
        <f>IFERROR(_xll.qlIndexFixing(Index3M,H1995,TRUE,_xll.ohTrigger(RecalcTrigger,Trigger3M)),NA())</f>
        <v>1.319531469657088E-2</v>
      </c>
      <c r="L1995" s="44">
        <f>IFERROR(_xll.qlIndexFixing(Index6M,$H1995,TRUE,_xll.ohTrigger(RecalcTrigger,Trigger6M)),NA())</f>
        <v>1.3016501840597043E-2</v>
      </c>
      <c r="M1995" s="145">
        <f>IFERROR(_xll.qlIndexFixing(Index1Y,$H1995,TRUE,_xll.ohTrigger(RecalcTrigger,Trigger1Y)),NA())</f>
        <v>1.3423250467500132E-2</v>
      </c>
      <c r="N1995" s="144">
        <f>IFERROR(_xll.qlIndexFixing(ONIndex1M,I1995,TRUE,_xll.ohTrigger(RecalcTrigger,Trigger1M)),NA())</f>
        <v>1.2969467855192818E-2</v>
      </c>
      <c r="O1995" s="44">
        <f>IFERROR(_xll.qlIndexFixing(ONIndex3M,I1995,TRUE,_xll.ohTrigger(RecalcTrigger,Trigger3M)),NA())</f>
        <v>1.3179232212356951E-2</v>
      </c>
      <c r="P1995" s="44">
        <f>IFERROR(_xll.qlIndexFixing(ONIndex6M,I1995,TRUE,_xll.ohTrigger(RecalcTrigger,Trigger6M)),NA())</f>
        <v>1.3003965620237423E-2</v>
      </c>
      <c r="Q1995" s="145">
        <f>IFERROR(_xll.qlIndexFixing(ONIndex1Y,I1995,TRUE,_xll.ohTrigger(RecalcTrigger,Trigger1Y)),NA())</f>
        <v>1.3353830182039061E-2</v>
      </c>
    </row>
    <row r="1996" spans="2:17" x14ac:dyDescent="0.2">
      <c r="B1996" s="39" t="s">
        <v>42</v>
      </c>
      <c r="D1996" s="42">
        <f>_xll.qlCalendarAdvance(Calendar,$D1995,B1996,"f",FALSE)</f>
        <v>53821</v>
      </c>
      <c r="E1996" s="139">
        <f>_xll.qlInterestRateIndexValueDate(IndexON,D1996)</f>
        <v>53821</v>
      </c>
      <c r="F1996" s="155">
        <f>IFERROR(_xll.qlIndexFixing(IndexON,D1996,TRUE,_xll.ohTrigger(RecalcTrigger,TriggerON)),NA())</f>
        <v>1.3025816147385072E-2</v>
      </c>
      <c r="H1996" s="42">
        <f>_xll.qlCalendarAdvance(Calendar,$H1995,B1996,"f",FALSE)</f>
        <v>53821</v>
      </c>
      <c r="I1996" s="139">
        <f>_xll.qlInterestRateIndexValueDate(Index1M,$H1996)</f>
        <v>53825</v>
      </c>
      <c r="J1996" s="144">
        <f>IFERROR(_xll.qlIndexFixing(Index1M,$H1996,TRUE,_xll.ohTrigger(RecalcTrigger,Trigger1M)),NA())</f>
        <v>1.2973362204472001E-2</v>
      </c>
      <c r="K1996" s="44">
        <f>IFERROR(_xll.qlIndexFixing(Index3M,H1996,TRUE,_xll.ohTrigger(RecalcTrigger,Trigger3M)),NA())</f>
        <v>1.3194337093399422E-2</v>
      </c>
      <c r="L1996" s="44">
        <f>IFERROR(_xll.qlIndexFixing(Index6M,$H1996,TRUE,_xll.ohTrigger(RecalcTrigger,Trigger6M)),NA())</f>
        <v>1.3014121248906311E-2</v>
      </c>
      <c r="M1996" s="145">
        <f>IFERROR(_xll.qlIndexFixing(Index1Y,$H1996,TRUE,_xll.ohTrigger(RecalcTrigger,Trigger1Y)),NA())</f>
        <v>1.3422300401150606E-2</v>
      </c>
      <c r="N1996" s="144">
        <f>IFERROR(_xll.qlIndexFixing(ONIndex1M,I1996,TRUE,_xll.ohTrigger(RecalcTrigger,Trigger1M)),NA())</f>
        <v>1.2968391702345983E-2</v>
      </c>
      <c r="O1996" s="44">
        <f>IFERROR(_xll.qlIndexFixing(ONIndex3M,I1996,TRUE,_xll.ohTrigger(RecalcTrigger,Trigger3M)),NA())</f>
        <v>1.3178331163201662E-2</v>
      </c>
      <c r="P1996" s="44">
        <f>IFERROR(_xll.qlIndexFixing(ONIndex6M,I1996,TRUE,_xll.ohTrigger(RecalcTrigger,Trigger6M)),NA())</f>
        <v>1.300157994881701E-2</v>
      </c>
      <c r="Q1996" s="145">
        <f>IFERROR(_xll.qlIndexFixing(ONIndex1Y,I1996,TRUE,_xll.ohTrigger(RecalcTrigger,Trigger1Y)),NA())</f>
        <v>1.3353228499894954E-2</v>
      </c>
    </row>
    <row r="1997" spans="2:17" x14ac:dyDescent="0.2">
      <c r="B1997" s="39" t="s">
        <v>42</v>
      </c>
      <c r="D1997" s="42">
        <f>_xll.qlCalendarAdvance(Calendar,$D1996,B1997,"f",FALSE)</f>
        <v>53828</v>
      </c>
      <c r="E1997" s="139">
        <f>_xll.qlInterestRateIndexValueDate(IndexON,D1997)</f>
        <v>53828</v>
      </c>
      <c r="F1997" s="155">
        <f>IFERROR(_xll.qlIndexFixing(IndexON,D1997,TRUE,_xll.ohTrigger(RecalcTrigger,TriggerON)),NA())</f>
        <v>1.3025922939640111E-2</v>
      </c>
      <c r="H1997" s="42">
        <f>_xll.qlCalendarAdvance(Calendar,$H1996,B1997,"f",FALSE)</f>
        <v>53828</v>
      </c>
      <c r="I1997" s="139">
        <f>_xll.qlInterestRateIndexValueDate(Index1M,$H1997)</f>
        <v>53832</v>
      </c>
      <c r="J1997" s="144">
        <f>IFERROR(_xll.qlIndexFixing(Index1M,$H1997,TRUE,_xll.ohTrigger(RecalcTrigger,Trigger1M)),NA())</f>
        <v>1.2972253013240235E-2</v>
      </c>
      <c r="K1997" s="44">
        <f>IFERROR(_xll.qlIndexFixing(Index3M,H1997,TRUE,_xll.ohTrigger(RecalcTrigger,Trigger3M)),NA())</f>
        <v>1.3193347604172347E-2</v>
      </c>
      <c r="L1997" s="44">
        <f>IFERROR(_xll.qlIndexFixing(Index6M,$H1997,TRUE,_xll.ohTrigger(RecalcTrigger,Trigger6M)),NA())</f>
        <v>1.3011742366876687E-2</v>
      </c>
      <c r="M1997" s="145">
        <f>IFERROR(_xll.qlIndexFixing(Index1Y,$H1997,TRUE,_xll.ohTrigger(RecalcTrigger,Trigger1Y)),NA())</f>
        <v>1.3421336880819324E-2</v>
      </c>
      <c r="N1997" s="144">
        <f>IFERROR(_xll.qlIndexFixing(ONIndex1M,I1997,TRUE,_xll.ohTrigger(RecalcTrigger,Trigger1M)),NA())</f>
        <v>1.2967304424797987E-2</v>
      </c>
      <c r="O1997" s="44">
        <f>IFERROR(_xll.qlIndexFixing(ONIndex3M,I1997,TRUE,_xll.ohTrigger(RecalcTrigger,Trigger3M)),NA())</f>
        <v>1.317741839589992E-2</v>
      </c>
      <c r="P1997" s="44">
        <f>IFERROR(_xll.qlIndexFixing(ONIndex6M,I1997,TRUE,_xll.ohTrigger(RecalcTrigger,Trigger6M)),NA())</f>
        <v>1.2999195767564586E-2</v>
      </c>
      <c r="Q1997" s="145">
        <f>IFERROR(_xll.qlIndexFixing(ONIndex1Y,I1997,TRUE,_xll.ohTrigger(RecalcTrigger,Trigger1Y)),NA())</f>
        <v>1.3352614285215836E-2</v>
      </c>
    </row>
    <row r="1998" spans="2:17" x14ac:dyDescent="0.2">
      <c r="B1998" s="39" t="s">
        <v>42</v>
      </c>
      <c r="D1998" s="42">
        <f>_xll.qlCalendarAdvance(Calendar,$D1997,B1998,"f",FALSE)</f>
        <v>53835</v>
      </c>
      <c r="E1998" s="139">
        <f>_xll.qlInterestRateIndexValueDate(IndexON,D1998)</f>
        <v>53835</v>
      </c>
      <c r="F1998" s="155">
        <f>IFERROR(_xll.qlIndexFixing(IndexON,D1998,TRUE,_xll.ohTrigger(RecalcTrigger,TriggerON)),NA())</f>
        <v>1.3026015917745326E-2</v>
      </c>
      <c r="H1998" s="42">
        <f>_xll.qlCalendarAdvance(Calendar,$H1997,B1998,"f",FALSE)</f>
        <v>53835</v>
      </c>
      <c r="I1998" s="139">
        <f>_xll.qlInterestRateIndexValueDate(Index1M,$H1998)</f>
        <v>53839</v>
      </c>
      <c r="J1998" s="144">
        <f>IFERROR(_xll.qlIndexFixing(Index1M,$H1998,TRUE,_xll.ohTrigger(RecalcTrigger,Trigger1M)),NA())</f>
        <v>1.2971132639523854E-2</v>
      </c>
      <c r="K1998" s="44">
        <f>IFERROR(_xll.qlIndexFixing(Index3M,H1998,TRUE,_xll.ohTrigger(RecalcTrigger,Trigger3M)),NA())</f>
        <v>1.3192346208127998E-2</v>
      </c>
      <c r="L1998" s="44">
        <f>IFERROR(_xll.qlIndexFixing(Index6M,$H1998,TRUE,_xll.ohTrigger(RecalcTrigger,Trigger6M)),NA())</f>
        <v>1.3009365210667419E-2</v>
      </c>
      <c r="M1998" s="145">
        <f>IFERROR(_xll.qlIndexFixing(Index1Y,$H1998,TRUE,_xll.ohTrigger(RecalcTrigger,Trigger1Y)),NA())</f>
        <v>1.3420359877386634E-2</v>
      </c>
      <c r="N1998" s="144">
        <f>IFERROR(_xll.qlIndexFixing(ONIndex1M,I1998,TRUE,_xll.ohTrigger(RecalcTrigger,Trigger1M)),NA())</f>
        <v>1.2966206006401748E-2</v>
      </c>
      <c r="O1998" s="44">
        <f>IFERROR(_xll.qlIndexFixing(ONIndex3M,I1998,TRUE,_xll.ohTrigger(RecalcTrigger,Trigger3M)),NA())</f>
        <v>1.3176493889748286E-2</v>
      </c>
      <c r="P1998" s="44">
        <f>IFERROR(_xll.qlIndexFixing(ONIndex6M,I1998,TRUE,_xll.ohTrigger(RecalcTrigger,Trigger6M)),NA())</f>
        <v>1.2996813092627235E-2</v>
      </c>
      <c r="Q1998" s="145">
        <f>IFERROR(_xll.qlIndexFixing(ONIndex1Y,I1998,TRUE,_xll.ohTrigger(RecalcTrigger,Trigger1Y)),NA())</f>
        <v>1.3351987509304664E-2</v>
      </c>
    </row>
    <row r="1999" spans="2:17" x14ac:dyDescent="0.2">
      <c r="B1999" s="39" t="s">
        <v>42</v>
      </c>
      <c r="D1999" s="42">
        <f>_xll.qlCalendarAdvance(Calendar,$D1998,B1999,"f",FALSE)</f>
        <v>53842</v>
      </c>
      <c r="E1999" s="139">
        <f>_xll.qlInterestRateIndexValueDate(IndexON,D1999)</f>
        <v>53842</v>
      </c>
      <c r="F1999" s="155">
        <f>IFERROR(_xll.qlIndexFixing(IndexON,D1999,TRUE,_xll.ohTrigger(RecalcTrigger,TriggerON)),NA())</f>
        <v>1.3026095053083608E-2</v>
      </c>
      <c r="H1999" s="42">
        <f>_xll.qlCalendarAdvance(Calendar,$H1998,B1999,"f",FALSE)</f>
        <v>53842</v>
      </c>
      <c r="I1999" s="139">
        <f>_xll.qlInterestRateIndexValueDate(Index1M,$H1999)</f>
        <v>53846</v>
      </c>
      <c r="J1999" s="144">
        <f>IFERROR(_xll.qlIndexFixing(Index1M,$H1999,TRUE,_xll.ohTrigger(RecalcTrigger,Trigger1M)),NA())</f>
        <v>1.2969849293854807E-2</v>
      </c>
      <c r="K1999" s="44">
        <f>IFERROR(_xll.qlIndexFixing(Index3M,H1999,TRUE,_xll.ohTrigger(RecalcTrigger,Trigger3M)),NA())</f>
        <v>1.3191332884502119E-2</v>
      </c>
      <c r="L1999" s="44">
        <f>IFERROR(_xll.qlIndexFixing(Index6M,$H1999,TRUE,_xll.ohTrigger(RecalcTrigger,Trigger6M)),NA())</f>
        <v>1.3006924404361797E-2</v>
      </c>
      <c r="M1999" s="145">
        <f>IFERROR(_xll.qlIndexFixing(Index1Y,$H1999,TRUE,_xll.ohTrigger(RecalcTrigger,Trigger1Y)),NA())</f>
        <v>1.3419369361733527E-2</v>
      </c>
      <c r="N1999" s="144">
        <f>IFERROR(_xll.qlIndexFixing(ONIndex1M,I1999,TRUE,_xll.ohTrigger(RecalcTrigger,Trigger1M)),NA())</f>
        <v>1.2965096431249989E-2</v>
      </c>
      <c r="O1999" s="44">
        <f>IFERROR(_xll.qlIndexFixing(ONIndex3M,I1999,TRUE,_xll.ohTrigger(RecalcTrigger,Trigger3M)),NA())</f>
        <v>1.3175557624043321E-2</v>
      </c>
      <c r="P1999" s="44">
        <f>IFERROR(_xll.qlIndexFixing(ONIndex6M,I1999,TRUE,_xll.ohTrigger(RecalcTrigger,Trigger6M)),NA())</f>
        <v>1.2994431940072104E-2</v>
      </c>
      <c r="Q1999" s="145">
        <f>IFERROR(_xll.qlIndexFixing(ONIndex1Y,I1999,TRUE,_xll.ohTrigger(RecalcTrigger,Trigger1Y)),NA())</f>
        <v>1.3351348143384456E-2</v>
      </c>
    </row>
    <row r="2000" spans="2:17" x14ac:dyDescent="0.2">
      <c r="B2000" s="39" t="s">
        <v>42</v>
      </c>
      <c r="D2000" s="42">
        <f>_xll.qlCalendarAdvance(Calendar,$D1999,B2000,"f",FALSE)</f>
        <v>53849</v>
      </c>
      <c r="E2000" s="139">
        <f>_xll.qlInterestRateIndexValueDate(IndexON,D2000)</f>
        <v>53849</v>
      </c>
      <c r="F2000" s="155">
        <f>IFERROR(_xll.qlIndexFixing(IndexON,D2000,TRUE,_xll.ohTrigger(RecalcTrigger,TriggerON)),NA())</f>
        <v>1.3026160316798041E-2</v>
      </c>
      <c r="H2000" s="42">
        <f>_xll.qlCalendarAdvance(Calendar,$H1999,B2000,"f",FALSE)</f>
        <v>53849</v>
      </c>
      <c r="I2000" s="139">
        <f>_xll.qlInterestRateIndexValueDate(Index1M,$H2000)</f>
        <v>53853</v>
      </c>
      <c r="J2000" s="144">
        <f>IFERROR(_xll.qlIndexFixing(Index1M,$H2000,TRUE,_xll.ohTrigger(RecalcTrigger,Trigger1M)),NA())</f>
        <v>1.2968707350568209E-2</v>
      </c>
      <c r="K2000" s="44">
        <f>IFERROR(_xll.qlIndexFixing(Index3M,H2000,TRUE,_xll.ohTrigger(RecalcTrigger,Trigger3M)),NA())</f>
        <v>1.3190307612532188E-2</v>
      </c>
      <c r="L2000" s="44">
        <f>IFERROR(_xll.qlIndexFixing(Index6M,$H2000,TRUE,_xll.ohTrigger(RecalcTrigger,Trigger6M)),NA())</f>
        <v>1.3004550702585459E-2</v>
      </c>
      <c r="M2000" s="145">
        <f>IFERROR(_xll.qlIndexFixing(Index1Y,$H2000,TRUE,_xll.ohTrigger(RecalcTrigger,Trigger1Y)),NA())</f>
        <v>1.3418365304741225E-2</v>
      </c>
      <c r="N2000" s="144">
        <f>IFERROR(_xll.qlIndexFixing(ONIndex1M,I2000,TRUE,_xll.ohTrigger(RecalcTrigger,Trigger1M)),NA())</f>
        <v>1.2963975683275564E-2</v>
      </c>
      <c r="O2000" s="44">
        <f>IFERROR(_xll.qlIndexFixing(ONIndex3M,I2000,TRUE,_xll.ohTrigger(RecalcTrigger,Trigger3M)),NA())</f>
        <v>1.3174609578081586E-2</v>
      </c>
      <c r="P2000" s="44">
        <f>IFERROR(_xll.qlIndexFixing(ONIndex6M,I2000,TRUE,_xll.ohTrigger(RecalcTrigger,Trigger6M)),NA())</f>
        <v>1.2992052326046277E-2</v>
      </c>
      <c r="Q2000" s="145">
        <f>IFERROR(_xll.qlIndexFixing(ONIndex1Y,I2000,TRUE,_xll.ohTrigger(RecalcTrigger,Trigger1Y)),NA())</f>
        <v>1.3350696158678232E-2</v>
      </c>
    </row>
    <row r="2001" spans="2:17" x14ac:dyDescent="0.2">
      <c r="B2001" s="39" t="s">
        <v>42</v>
      </c>
      <c r="D2001" s="42">
        <f>_xll.qlCalendarAdvance(Calendar,$D2000,B2001,"f",FALSE)</f>
        <v>53856</v>
      </c>
      <c r="E2001" s="139">
        <f>_xll.qlInterestRateIndexValueDate(IndexON,D2001)</f>
        <v>53856</v>
      </c>
      <c r="F2001" s="155">
        <f>IFERROR(_xll.qlIndexFixing(IndexON,D2001,TRUE,_xll.ohTrigger(RecalcTrigger,TriggerON)),NA())</f>
        <v>1.3026211680271516E-2</v>
      </c>
      <c r="H2001" s="42">
        <f>_xll.qlCalendarAdvance(Calendar,$H2000,B2001,"f",FALSE)</f>
        <v>53856</v>
      </c>
      <c r="I2001" s="139">
        <f>_xll.qlInterestRateIndexValueDate(Index1M,$H2001)</f>
        <v>53860</v>
      </c>
      <c r="J2001" s="144">
        <f>IFERROR(_xll.qlIndexFixing(Index1M,$H2001,TRUE,_xll.ohTrigger(RecalcTrigger,Trigger1M)),NA())</f>
        <v>1.2967554178239915E-2</v>
      </c>
      <c r="K2001" s="44">
        <f>IFERROR(_xll.qlIndexFixing(Index3M,H2001,TRUE,_xll.ohTrigger(RecalcTrigger,Trigger3M)),NA())</f>
        <v>1.3189270371453943E-2</v>
      </c>
      <c r="L2001" s="44">
        <f>IFERROR(_xll.qlIndexFixing(Index6M,$H2001,TRUE,_xll.ohTrigger(RecalcTrigger,Trigger6M)),NA())</f>
        <v>1.3002178773874312E-2</v>
      </c>
      <c r="M2001" s="145">
        <f>IFERROR(_xll.qlIndexFixing(Index1Y,$H2001,TRUE,_xll.ohTrigger(RecalcTrigger,Trigger1Y)),NA())</f>
        <v>1.3417347677291814E-2</v>
      </c>
      <c r="N2001" s="144">
        <f>IFERROR(_xll.qlIndexFixing(ONIndex1M,I2001,TRUE,_xll.ohTrigger(RecalcTrigger,Trigger1M)),NA())</f>
        <v>1.2962843746411323E-2</v>
      </c>
      <c r="O2001" s="44">
        <f>IFERROR(_xll.qlIndexFixing(ONIndex3M,I2001,TRUE,_xll.ohTrigger(RecalcTrigger,Trigger3M)),NA())</f>
        <v>1.3173649731239578E-2</v>
      </c>
      <c r="P2001" s="44">
        <f>IFERROR(_xll.qlIndexFixing(ONIndex6M,I2001,TRUE,_xll.ohTrigger(RecalcTrigger,Trigger6M)),NA())</f>
        <v>1.298967426645703E-2</v>
      </c>
      <c r="Q2001" s="145">
        <f>IFERROR(_xll.qlIndexFixing(ONIndex1Y,I2001,TRUE,_xll.ohTrigger(RecalcTrigger,Trigger1Y)),NA())</f>
        <v>1.3350031526568884E-2</v>
      </c>
    </row>
    <row r="2002" spans="2:17" x14ac:dyDescent="0.2">
      <c r="B2002" s="39" t="s">
        <v>42</v>
      </c>
      <c r="D2002" s="42">
        <f>_xll.qlCalendarAdvance(Calendar,$D2001,B2002,"f",FALSE)</f>
        <v>53863</v>
      </c>
      <c r="E2002" s="139">
        <f>_xll.qlInterestRateIndexValueDate(IndexON,D2002)</f>
        <v>53863</v>
      </c>
      <c r="F2002" s="155">
        <f>IFERROR(_xll.qlIndexFixing(IndexON,D2002,TRUE,_xll.ohTrigger(RecalcTrigger,TriggerON)),NA())</f>
        <v>1.3026249114806987E-2</v>
      </c>
      <c r="H2002" s="42">
        <f>_xll.qlCalendarAdvance(Calendar,$H2001,B2002,"f",FALSE)</f>
        <v>53863</v>
      </c>
      <c r="I2002" s="139">
        <f>_xll.qlInterestRateIndexValueDate(Index1M,$H2002)</f>
        <v>53867</v>
      </c>
      <c r="J2002" s="144">
        <f>IFERROR(_xll.qlIndexFixing(Index1M,$H2002,TRUE,_xll.ohTrigger(RecalcTrigger,Trigger1M)),NA())</f>
        <v>1.2966389760834751E-2</v>
      </c>
      <c r="K2002" s="44">
        <f>IFERROR(_xll.qlIndexFixing(Index3M,H2002,TRUE,_xll.ohTrigger(RecalcTrigger,Trigger3M)),NA())</f>
        <v>1.3188221140505732E-2</v>
      </c>
      <c r="L2002" s="44">
        <f>IFERROR(_xll.qlIndexFixing(Index6M,$H2002,TRUE,_xll.ohTrigger(RecalcTrigger,Trigger6M)),NA())</f>
        <v>1.2999808634388543E-2</v>
      </c>
      <c r="M2002" s="145">
        <f>IFERROR(_xll.qlIndexFixing(Index1Y,$H2002,TRUE,_xll.ohTrigger(RecalcTrigger,Trigger1Y)),NA())</f>
        <v>1.3416316450268915E-2</v>
      </c>
      <c r="N2002" s="144">
        <f>IFERROR(_xll.qlIndexFixing(ONIndex1M,I2002,TRUE,_xll.ohTrigger(RecalcTrigger,Trigger1M)),NA())</f>
        <v>1.2961700604829929E-2</v>
      </c>
      <c r="O2002" s="44">
        <f>IFERROR(_xll.qlIndexFixing(ONIndex3M,I2002,TRUE,_xll.ohTrigger(RecalcTrigger,Trigger3M)),NA())</f>
        <v>1.3172678062733922E-2</v>
      </c>
      <c r="P2002" s="44">
        <f>IFERROR(_xll.qlIndexFixing(ONIndex6M,I2002,TRUE,_xll.ohTrigger(RecalcTrigger,Trigger6M)),NA())</f>
        <v>1.2987297777371509E-2</v>
      </c>
      <c r="Q2002" s="145">
        <f>IFERROR(_xll.qlIndexFixing(ONIndex1Y,I2002,TRUE,_xll.ohTrigger(RecalcTrigger,Trigger1Y)),NA())</f>
        <v>1.3349354217959686E-2</v>
      </c>
    </row>
    <row r="2003" spans="2:17" x14ac:dyDescent="0.2">
      <c r="B2003" s="39" t="s">
        <v>42</v>
      </c>
      <c r="D2003" s="42">
        <f>_xll.qlCalendarAdvance(Calendar,$D2002,B2003,"f",FALSE)</f>
        <v>53870</v>
      </c>
      <c r="E2003" s="139">
        <f>_xll.qlInterestRateIndexValueDate(IndexON,D2003)</f>
        <v>53870</v>
      </c>
      <c r="F2003" s="155">
        <f>IFERROR(_xll.qlIndexFixing(IndexON,D2003,TRUE,_xll.ohTrigger(RecalcTrigger,TriggerON)),NA())</f>
        <v>1.3026272591867283E-2</v>
      </c>
      <c r="H2003" s="42">
        <f>_xll.qlCalendarAdvance(Calendar,$H2002,B2003,"f",FALSE)</f>
        <v>53870</v>
      </c>
      <c r="I2003" s="139">
        <f>_xll.qlInterestRateIndexValueDate(Index1M,$H2003)</f>
        <v>53874</v>
      </c>
      <c r="J2003" s="144">
        <f>IFERROR(_xll.qlIndexFixing(Index1M,$H2003,TRUE,_xll.ohTrigger(RecalcTrigger,Trigger1M)),NA())</f>
        <v>1.2965362472384919E-2</v>
      </c>
      <c r="K2003" s="44">
        <f>IFERROR(_xll.qlIndexFixing(Index3M,H2003,TRUE,_xll.ohTrigger(RecalcTrigger,Trigger3M)),NA())</f>
        <v>1.3187159898921556E-2</v>
      </c>
      <c r="L2003" s="44">
        <f>IFERROR(_xll.qlIndexFixing(Index6M,$H2003,TRUE,_xll.ohTrigger(RecalcTrigger,Trigger6M)),NA())</f>
        <v>1.2997571471355268E-2</v>
      </c>
      <c r="M2003" s="145">
        <f>IFERROR(_xll.qlIndexFixing(Index1Y,$H2003,TRUE,_xll.ohTrigger(RecalcTrigger,Trigger1Y)),NA())</f>
        <v>1.3415271594555271E-2</v>
      </c>
      <c r="N2003" s="144">
        <f>IFERROR(_xll.qlIndexFixing(ONIndex1M,I2003,TRUE,_xll.ohTrigger(RecalcTrigger,Trigger1M)),NA())</f>
        <v>1.296054624230436E-2</v>
      </c>
      <c r="O2003" s="44">
        <f>IFERROR(_xll.qlIndexFixing(ONIndex3M,I2003,TRUE,_xll.ohTrigger(RecalcTrigger,Trigger3M)),NA())</f>
        <v>1.3171694551861179E-2</v>
      </c>
      <c r="P2003" s="44">
        <f>IFERROR(_xll.qlIndexFixing(ONIndex6M,I2003,TRUE,_xll.ohTrigger(RecalcTrigger,Trigger6M)),NA())</f>
        <v>1.2984922874856863E-2</v>
      </c>
      <c r="Q2003" s="145">
        <f>IFERROR(_xll.qlIndexFixing(ONIndex1Y,I2003,TRUE,_xll.ohTrigger(RecalcTrigger,Trigger1Y)),NA())</f>
        <v>1.3348664204393401E-2</v>
      </c>
    </row>
    <row r="2004" spans="2:17" x14ac:dyDescent="0.2">
      <c r="B2004" s="39" t="s">
        <v>42</v>
      </c>
      <c r="D2004" s="42">
        <f>_xll.qlCalendarAdvance(Calendar,$D2003,B2004,"f",FALSE)</f>
        <v>53877</v>
      </c>
      <c r="E2004" s="139">
        <f>_xll.qlInterestRateIndexValueDate(IndexON,D2004)</f>
        <v>53877</v>
      </c>
      <c r="F2004" s="155">
        <f>IFERROR(_xll.qlIndexFixing(IndexON,D2004,TRUE,_xll.ohTrigger(RecalcTrigger,TriggerON)),NA())</f>
        <v>1.3026282082595486E-2</v>
      </c>
      <c r="H2004" s="42">
        <f>_xll.qlCalendarAdvance(Calendar,$H2003,B2004,"f",FALSE)</f>
        <v>53877</v>
      </c>
      <c r="I2004" s="139">
        <f>_xll.qlInterestRateIndexValueDate(Index1M,$H2004)</f>
        <v>53881</v>
      </c>
      <c r="J2004" s="144">
        <f>IFERROR(_xll.qlIndexFixing(Index1M,$H2004,TRUE,_xll.ohTrigger(RecalcTrigger,Trigger1M)),NA())</f>
        <v>1.296417466702891E-2</v>
      </c>
      <c r="K2004" s="44">
        <f>IFERROR(_xll.qlIndexFixing(Index3M,H2004,TRUE,_xll.ohTrigger(RecalcTrigger,Trigger3M)),NA())</f>
        <v>1.3186086625944107E-2</v>
      </c>
      <c r="L2004" s="44">
        <f>IFERROR(_xll.qlIndexFixing(Index6M,$H2004,TRUE,_xll.ohTrigger(RecalcTrigger,Trigger6M)),NA())</f>
        <v>1.2995139420580195E-2</v>
      </c>
      <c r="M2004" s="145">
        <f>IFERROR(_xll.qlIndexFixing(Index1Y,$H2004,TRUE,_xll.ohTrigger(RecalcTrigger,Trigger1Y)),NA())</f>
        <v>1.3414213081035593E-2</v>
      </c>
      <c r="N2004" s="144">
        <f>IFERROR(_xll.qlIndexFixing(ONIndex1M,I2004,TRUE,_xll.ohTrigger(RecalcTrigger,Trigger1M)),NA())</f>
        <v>1.2959380642847407E-2</v>
      </c>
      <c r="O2004" s="44">
        <f>IFERROR(_xll.qlIndexFixing(ONIndex3M,I2004,TRUE,_xll.ohTrigger(RecalcTrigger,Trigger3M)),NA())</f>
        <v>1.3170699177997847E-2</v>
      </c>
      <c r="P2004" s="44">
        <f>IFERROR(_xll.qlIndexFixing(ONIndex6M,I2004,TRUE,_xll.ohTrigger(RecalcTrigger,Trigger6M)),NA())</f>
        <v>1.2982549575060176E-2</v>
      </c>
      <c r="Q2004" s="145">
        <f>IFERROR(_xll.qlIndexFixing(ONIndex1Y,I2004,TRUE,_xll.ohTrigger(RecalcTrigger,Trigger1Y)),NA())</f>
        <v>1.3347961457013113E-2</v>
      </c>
    </row>
    <row r="2005" spans="2:17" x14ac:dyDescent="0.2">
      <c r="B2005" s="39" t="s">
        <v>42</v>
      </c>
      <c r="D2005" s="42">
        <f>_xll.qlCalendarAdvance(Calendar,$D2004,B2005,"f",FALSE)</f>
        <v>53884</v>
      </c>
      <c r="E2005" s="139">
        <f>_xll.qlInterestRateIndexValueDate(IndexON,D2005)</f>
        <v>53884</v>
      </c>
      <c r="F2005" s="155">
        <f>IFERROR(_xll.qlIndexFixing(IndexON,D2005,TRUE,_xll.ohTrigger(RecalcTrigger,TriggerON)),NA())</f>
        <v>1.3026277558374488E-2</v>
      </c>
      <c r="H2005" s="42">
        <f>_xll.qlCalendarAdvance(Calendar,$H2004,B2005,"f",FALSE)</f>
        <v>53884</v>
      </c>
      <c r="I2005" s="139">
        <f>_xll.qlInterestRateIndexValueDate(Index1M,$H2005)</f>
        <v>53888</v>
      </c>
      <c r="J2005" s="144">
        <f>IFERROR(_xll.qlIndexFixing(Index1M,$H2005,TRUE,_xll.ohTrigger(RecalcTrigger,Trigger1M)),NA())</f>
        <v>1.2962975566955481E-2</v>
      </c>
      <c r="K2005" s="44">
        <f>IFERROR(_xll.qlIndexFixing(Index3M,H2005,TRUE,_xll.ohTrigger(RecalcTrigger,Trigger3M)),NA())</f>
        <v>1.3185001300807388E-2</v>
      </c>
      <c r="L2005" s="44">
        <f>IFERROR(_xll.qlIndexFixing(Index6M,$H2005,TRUE,_xll.ohTrigger(RecalcTrigger,Trigger6M)),NA())</f>
        <v>1.2992774797580181E-2</v>
      </c>
      <c r="M2005" s="145">
        <f>IFERROR(_xll.qlIndexFixing(Index1Y,$H2005,TRUE,_xll.ohTrigger(RecalcTrigger,Trigger1Y)),NA())</f>
        <v>1.3413140880594374E-2</v>
      </c>
      <c r="N2005" s="144">
        <f>IFERROR(_xll.qlIndexFixing(ONIndex1M,I2005,TRUE,_xll.ohTrigger(RecalcTrigger,Trigger1M)),NA())</f>
        <v>1.2958203790551792E-2</v>
      </c>
      <c r="O2005" s="44">
        <f>IFERROR(_xll.qlIndexFixing(ONIndex3M,I2005,TRUE,_xll.ohTrigger(RecalcTrigger,Trigger3M)),NA())</f>
        <v>1.3169691920280613E-2</v>
      </c>
      <c r="P2005" s="44">
        <f>IFERROR(_xll.qlIndexFixing(ONIndex6M,I2005,TRUE,_xll.ohTrigger(RecalcTrigger,Trigger6M)),NA())</f>
        <v>1.2980177894048595E-2</v>
      </c>
      <c r="Q2005" s="145">
        <f>IFERROR(_xll.qlIndexFixing(ONIndex1Y,I2005,TRUE,_xll.ohTrigger(RecalcTrigger,Trigger1Y)),NA())</f>
        <v>1.3347245946881969E-2</v>
      </c>
    </row>
    <row r="2006" spans="2:17" x14ac:dyDescent="0.2">
      <c r="B2006" s="39" t="s">
        <v>42</v>
      </c>
      <c r="D2006" s="42">
        <f>_xll.qlCalendarAdvance(Calendar,$D2005,B2006,"f",FALSE)</f>
        <v>53891</v>
      </c>
      <c r="E2006" s="139">
        <f>_xll.qlInterestRateIndexValueDate(IndexON,D2006)</f>
        <v>53891</v>
      </c>
      <c r="F2006" s="155">
        <f>IFERROR(_xll.qlIndexFixing(IndexON,D2006,TRUE,_xll.ohTrigger(RecalcTrigger,TriggerON)),NA())</f>
        <v>1.3026258990347372E-2</v>
      </c>
      <c r="H2006" s="42">
        <f>_xll.qlCalendarAdvance(Calendar,$H2005,B2006,"f",FALSE)</f>
        <v>53891</v>
      </c>
      <c r="I2006" s="139">
        <f>_xll.qlInterestRateIndexValueDate(Index1M,$H2006)</f>
        <v>53895</v>
      </c>
      <c r="J2006" s="144">
        <f>IFERROR(_xll.qlIndexFixing(Index1M,$H2006,TRUE,_xll.ohTrigger(RecalcTrigger,Trigger1M)),NA())</f>
        <v>1.2961765156136165E-2</v>
      </c>
      <c r="K2006" s="44">
        <f>IFERROR(_xll.qlIndexFixing(Index3M,H2006,TRUE,_xll.ohTrigger(RecalcTrigger,Trigger3M)),NA())</f>
        <v>1.3183903902748876E-2</v>
      </c>
      <c r="L2006" s="44">
        <f>IFERROR(_xll.qlIndexFixing(Index6M,$H2006,TRUE,_xll.ohTrigger(RecalcTrigger,Trigger6M)),NA())</f>
        <v>1.2990412029675373E-2</v>
      </c>
      <c r="M2006" s="145">
        <f>IFERROR(_xll.qlIndexFixing(Index1Y,$H2006,TRUE,_xll.ohTrigger(RecalcTrigger,Trigger1Y)),NA())</f>
        <v>1.3412054964117853E-2</v>
      </c>
      <c r="N2006" s="144">
        <f>IFERROR(_xll.qlIndexFixing(ONIndex1M,I2006,TRUE,_xll.ohTrigger(RecalcTrigger,Trigger1M)),NA())</f>
        <v>1.2957015669430305E-2</v>
      </c>
      <c r="O2006" s="44">
        <f>IFERROR(_xll.qlIndexFixing(ONIndex3M,I2006,TRUE,_xll.ohTrigger(RecalcTrigger,Trigger3M)),NA())</f>
        <v>1.3168672758006039E-2</v>
      </c>
      <c r="P2006" s="44">
        <f>IFERROR(_xll.qlIndexFixing(ONIndex6M,I2006,TRUE,_xll.ohTrigger(RecalcTrigger,Trigger6M)),NA())</f>
        <v>1.2977807847649458E-2</v>
      </c>
      <c r="Q2006" s="145">
        <f>IFERROR(_xll.qlIndexFixing(ONIndex1Y,I2006,TRUE,_xll.ohTrigger(RecalcTrigger,Trigger1Y)),NA())</f>
        <v>1.3346517645542733E-2</v>
      </c>
    </row>
    <row r="2007" spans="2:17" x14ac:dyDescent="0.2">
      <c r="B2007" s="39" t="s">
        <v>42</v>
      </c>
      <c r="D2007" s="42">
        <f>_xll.qlCalendarAdvance(Calendar,$D2006,B2007,"f",FALSE)</f>
        <v>53898</v>
      </c>
      <c r="E2007" s="139">
        <f>_xll.qlInterestRateIndexValueDate(IndexON,D2007)</f>
        <v>53898</v>
      </c>
      <c r="F2007" s="155">
        <f>IFERROR(_xll.qlIndexFixing(IndexON,D2007,TRUE,_xll.ohTrigger(RecalcTrigger,TriggerON)),NA())</f>
        <v>1.3026226350136838E-2</v>
      </c>
      <c r="H2007" s="42">
        <f>_xll.qlCalendarAdvance(Calendar,$H2006,B2007,"f",FALSE)</f>
        <v>53898</v>
      </c>
      <c r="I2007" s="139">
        <f>_xll.qlInterestRateIndexValueDate(Index1M,$H2007)</f>
        <v>53902</v>
      </c>
      <c r="J2007" s="144">
        <f>IFERROR(_xll.qlIndexFixing(Index1M,$H2007,TRUE,_xll.ohTrigger(RecalcTrigger,Trigger1M)),NA())</f>
        <v>1.2960543418534755E-2</v>
      </c>
      <c r="K2007" s="44">
        <f>IFERROR(_xll.qlIndexFixing(Index3M,H2007,TRUE,_xll.ohTrigger(RecalcTrigger,Trigger3M)),NA())</f>
        <v>1.3182794411007786E-2</v>
      </c>
      <c r="L2007" s="44">
        <f>IFERROR(_xll.qlIndexFixing(Index6M,$H2007,TRUE,_xll.ohTrigger(RecalcTrigger,Trigger6M)),NA())</f>
        <v>1.2988051133025457E-2</v>
      </c>
      <c r="M2007" s="145">
        <f>IFERROR(_xll.qlIndexFixing(Index1Y,$H2007,TRUE,_xll.ohTrigger(RecalcTrigger,Trigger1Y)),NA())</f>
        <v>1.3410955302491832E-2</v>
      </c>
      <c r="N2007" s="144">
        <f>IFERROR(_xll.qlIndexFixing(ONIndex1M,I2007,TRUE,_xll.ohTrigger(RecalcTrigger,Trigger1M)),NA())</f>
        <v>1.2955816263255926E-2</v>
      </c>
      <c r="O2007" s="44">
        <f>IFERROR(_xll.qlIndexFixing(ONIndex3M,I2007,TRUE,_xll.ohTrigger(RecalcTrigger,Trigger3M)),NA())</f>
        <v>1.3167641670870367E-2</v>
      </c>
      <c r="P2007" s="44">
        <f>IFERROR(_xll.qlIndexFixing(ONIndex6M,I2007,TRUE,_xll.ohTrigger(RecalcTrigger,Trigger6M)),NA())</f>
        <v>1.297543945224966E-2</v>
      </c>
      <c r="Q2007" s="145">
        <f>IFERROR(_xll.qlIndexFixing(ONIndex1Y,I2007,TRUE,_xll.ohTrigger(RecalcTrigger,Trigger1Y)),NA())</f>
        <v>1.3345776523898678E-2</v>
      </c>
    </row>
    <row r="2008" spans="2:17" x14ac:dyDescent="0.2">
      <c r="B2008" s="39" t="s">
        <v>42</v>
      </c>
      <c r="D2008" s="42">
        <f>_xll.qlCalendarAdvance(Calendar,$D2007,B2008,"f",FALSE)</f>
        <v>53905</v>
      </c>
      <c r="E2008" s="139">
        <f>_xll.qlInterestRateIndexValueDate(IndexON,D2008)</f>
        <v>53905</v>
      </c>
      <c r="F2008" s="155">
        <f>IFERROR(_xll.qlIndexFixing(IndexON,D2008,TRUE,_xll.ohTrigger(RecalcTrigger,TriggerON)),NA())</f>
        <v>1.3026179608726096E-2</v>
      </c>
      <c r="H2008" s="42">
        <f>_xll.qlCalendarAdvance(Calendar,$H2007,B2008,"f",FALSE)</f>
        <v>53905</v>
      </c>
      <c r="I2008" s="139">
        <f>_xll.qlInterestRateIndexValueDate(Index1M,$H2008)</f>
        <v>53909</v>
      </c>
      <c r="J2008" s="144">
        <f>IFERROR(_xll.qlIndexFixing(Index1M,$H2008,TRUE,_xll.ohTrigger(RecalcTrigger,Trigger1M)),NA())</f>
        <v>1.2959310338122785E-2</v>
      </c>
      <c r="K2008" s="44">
        <f>IFERROR(_xll.qlIndexFixing(Index3M,H2008,TRUE,_xll.ohTrigger(RecalcTrigger,Trigger3M)),NA())</f>
        <v>1.3181672804820729E-2</v>
      </c>
      <c r="L2008" s="44">
        <f>IFERROR(_xll.qlIndexFixing(Index6M,$H2008,TRUE,_xll.ohTrigger(RecalcTrigger,Trigger6M)),NA())</f>
        <v>1.2985692123788375E-2</v>
      </c>
      <c r="M2008" s="145">
        <f>IFERROR(_xll.qlIndexFixing(Index1Y,$H2008,TRUE,_xll.ohTrigger(RecalcTrigger,Trigger1Y)),NA())</f>
        <v>1.3409841866603425E-2</v>
      </c>
      <c r="N2008" s="144">
        <f>IFERROR(_xll.qlIndexFixing(ONIndex1M,I2008,TRUE,_xll.ohTrigger(RecalcTrigger,Trigger1M)),NA())</f>
        <v>1.2954605556121379E-2</v>
      </c>
      <c r="O2008" s="44">
        <f>IFERROR(_xll.qlIndexFixing(ONIndex3M,I2008,TRUE,_xll.ohTrigger(RecalcTrigger,Trigger3M)),NA())</f>
        <v>1.3166598637690541E-2</v>
      </c>
      <c r="P2008" s="44">
        <f>IFERROR(_xll.qlIndexFixing(ONIndex6M,I2008,TRUE,_xll.ohTrigger(RecalcTrigger,Trigger6M)),NA())</f>
        <v>1.297307272383641E-2</v>
      </c>
      <c r="Q2008" s="145">
        <f>IFERROR(_xll.qlIndexFixing(ONIndex1Y,I2008,TRUE,_xll.ohTrigger(RecalcTrigger,Trigger1Y)),NA())</f>
        <v>1.3345022553412633E-2</v>
      </c>
    </row>
    <row r="2009" spans="2:17" x14ac:dyDescent="0.2">
      <c r="B2009" s="39" t="s">
        <v>42</v>
      </c>
      <c r="D2009" s="42">
        <f>_xll.qlCalendarAdvance(Calendar,$D2008,B2009,"f",FALSE)</f>
        <v>53912</v>
      </c>
      <c r="E2009" s="139">
        <f>_xll.qlInterestRateIndexValueDate(IndexON,D2009)</f>
        <v>53912</v>
      </c>
      <c r="F2009" s="155">
        <f>IFERROR(_xll.qlIndexFixing(IndexON,D2009,TRUE,_xll.ohTrigger(RecalcTrigger,TriggerON)),NA())</f>
        <v>1.3026118737577974E-2</v>
      </c>
      <c r="H2009" s="42">
        <f>_xll.qlCalendarAdvance(Calendar,$H2008,B2009,"f",FALSE)</f>
        <v>53912</v>
      </c>
      <c r="I2009" s="139">
        <f>_xll.qlInterestRateIndexValueDate(Index1M,$H2009)</f>
        <v>53916</v>
      </c>
      <c r="J2009" s="144">
        <f>IFERROR(_xll.qlIndexFixing(Index1M,$H2009,TRUE,_xll.ohTrigger(RecalcTrigger,Trigger1M)),NA())</f>
        <v>1.2958065898869204E-2</v>
      </c>
      <c r="K2009" s="44">
        <f>IFERROR(_xll.qlIndexFixing(Index3M,H2009,TRUE,_xll.ohTrigger(RecalcTrigger,Trigger3M)),NA())</f>
        <v>1.3180539063425182E-2</v>
      </c>
      <c r="L2009" s="44">
        <f>IFERROR(_xll.qlIndexFixing(Index6M,$H2009,TRUE,_xll.ohTrigger(RecalcTrigger,Trigger6M)),NA())</f>
        <v>1.2983335018122941E-2</v>
      </c>
      <c r="M2009" s="145">
        <f>IFERROR(_xll.qlIndexFixing(Index1Y,$H2009,TRUE,_xll.ohTrigger(RecalcTrigger,Trigger1Y)),NA())</f>
        <v>1.3408714627340401E-2</v>
      </c>
      <c r="N2009" s="144">
        <f>IFERROR(_xll.qlIndexFixing(ONIndex1M,I2009,TRUE,_xll.ohTrigger(RecalcTrigger,Trigger1M)),NA())</f>
        <v>1.2953383532039453E-2</v>
      </c>
      <c r="O2009" s="44">
        <f>IFERROR(_xll.qlIndexFixing(ONIndex3M,I2009,TRUE,_xll.ohTrigger(RecalcTrigger,Trigger3M)),NA())</f>
        <v>1.3165543637843058E-2</v>
      </c>
      <c r="P2009" s="44">
        <f>IFERROR(_xll.qlIndexFixing(ONIndex6M,I2009,TRUE,_xll.ohTrigger(RecalcTrigger,Trigger6M)),NA())</f>
        <v>1.2970707678237048E-2</v>
      </c>
      <c r="Q2009" s="145">
        <f>IFERROR(_xll.qlIndexFixing(ONIndex1Y,I2009,TRUE,_xll.ohTrigger(RecalcTrigger,Trigger1Y)),NA())</f>
        <v>1.3344255705227681E-2</v>
      </c>
    </row>
    <row r="2010" spans="2:17" x14ac:dyDescent="0.2">
      <c r="B2010" s="39" t="s">
        <v>42</v>
      </c>
      <c r="D2010" s="42">
        <f>_xll.qlCalendarAdvance(Calendar,$D2009,B2010,"f",FALSE)</f>
        <v>53919</v>
      </c>
      <c r="E2010" s="139">
        <f>_xll.qlInterestRateIndexValueDate(IndexON,D2010)</f>
        <v>53919</v>
      </c>
      <c r="F2010" s="155">
        <f>IFERROR(_xll.qlIndexFixing(IndexON,D2010,TRUE,_xll.ohTrigger(RecalcTrigger,TriggerON)),NA())</f>
        <v>1.3026043708075363E-2</v>
      </c>
      <c r="H2010" s="42">
        <f>_xll.qlCalendarAdvance(Calendar,$H2009,B2010,"f",FALSE)</f>
        <v>53919</v>
      </c>
      <c r="I2010" s="139">
        <f>_xll.qlInterestRateIndexValueDate(Index1M,$H2010)</f>
        <v>53923</v>
      </c>
      <c r="J2010" s="144">
        <f>IFERROR(_xll.qlIndexFixing(Index1M,$H2010,TRUE,_xll.ohTrigger(RecalcTrigger,Trigger1M)),NA())</f>
        <v>1.2956810084742967E-2</v>
      </c>
      <c r="K2010" s="44">
        <f>IFERROR(_xll.qlIndexFixing(Index3M,H2010,TRUE,_xll.ohTrigger(RecalcTrigger,Trigger3M)),NA())</f>
        <v>1.3179393166061228E-2</v>
      </c>
      <c r="L2010" s="44">
        <f>IFERROR(_xll.qlIndexFixing(Index6M,$H2010,TRUE,_xll.ohTrigger(RecalcTrigger,Trigger6M)),NA())</f>
        <v>1.2980979832188837E-2</v>
      </c>
      <c r="M2010" s="145">
        <f>IFERROR(_xll.qlIndexFixing(Index1Y,$H2010,TRUE,_xll.ohTrigger(RecalcTrigger,Trigger1Y)),NA())</f>
        <v>1.3407573555590961E-2</v>
      </c>
      <c r="N2010" s="144">
        <f>IFERROR(_xll.qlIndexFixing(ONIndex1M,I2010,TRUE,_xll.ohTrigger(RecalcTrigger,Trigger1M)),NA())</f>
        <v>1.2952150175022936E-2</v>
      </c>
      <c r="O2010" s="44">
        <f>IFERROR(_xll.qlIndexFixing(ONIndex3M,I2010,TRUE,_xll.ohTrigger(RecalcTrigger,Trigger3M)),NA())</f>
        <v>1.3164476650944223E-2</v>
      </c>
      <c r="P2010" s="44">
        <f>IFERROR(_xll.qlIndexFixing(ONIndex6M,I2010,TRUE,_xll.ohTrigger(RecalcTrigger,Trigger6M)),NA())</f>
        <v>1.2968344331678594E-2</v>
      </c>
      <c r="Q2010" s="145">
        <f>IFERROR(_xll.qlIndexFixing(ONIndex1Y,I2010,TRUE,_xll.ohTrigger(RecalcTrigger,Trigger1Y)),NA())</f>
        <v>1.3343475950726713E-2</v>
      </c>
    </row>
    <row r="2011" spans="2:17" x14ac:dyDescent="0.2">
      <c r="B2011" s="39" t="s">
        <v>42</v>
      </c>
      <c r="D2011" s="42">
        <f>_xll.qlCalendarAdvance(Calendar,$D2010,B2011,"f",FALSE)</f>
        <v>53926</v>
      </c>
      <c r="E2011" s="139">
        <f>_xll.qlInterestRateIndexValueDate(IndexON,D2011)</f>
        <v>53926</v>
      </c>
      <c r="F2011" s="155">
        <f>IFERROR(_xll.qlIndexFixing(IndexON,D2011,TRUE,_xll.ohTrigger(RecalcTrigger,TriggerON)),NA())</f>
        <v>1.3025954491441283E-2</v>
      </c>
      <c r="H2011" s="42">
        <f>_xll.qlCalendarAdvance(Calendar,$H2010,B2011,"f",FALSE)</f>
        <v>53926</v>
      </c>
      <c r="I2011" s="139">
        <f>_xll.qlInterestRateIndexValueDate(Index1M,$H2011)</f>
        <v>53930</v>
      </c>
      <c r="J2011" s="144">
        <f>IFERROR(_xll.qlIndexFixing(Index1M,$H2011,TRUE,_xll.ohTrigger(RecalcTrigger,Trigger1M)),NA())</f>
        <v>1.2955542879707868E-2</v>
      </c>
      <c r="K2011" s="44">
        <f>IFERROR(_xll.qlIndexFixing(Index3M,H2011,TRUE,_xll.ohTrigger(RecalcTrigger,Trigger3M)),NA())</f>
        <v>1.3178235091965479E-2</v>
      </c>
      <c r="L2011" s="44">
        <f>IFERROR(_xll.qlIndexFixing(Index6M,$H2011,TRUE,_xll.ohTrigger(RecalcTrigger,Trigger6M)),NA())</f>
        <v>1.2978626582144008E-2</v>
      </c>
      <c r="M2011" s="145">
        <f>IFERROR(_xll.qlIndexFixing(Index1Y,$H2011,TRUE,_xll.ohTrigger(RecalcTrigger,Trigger1Y)),NA())</f>
        <v>1.3406418622244625E-2</v>
      </c>
      <c r="N2011" s="144">
        <f>IFERROR(_xll.qlIndexFixing(ONIndex1M,I2011,TRUE,_xll.ohTrigger(RecalcTrigger,Trigger1M)),NA())</f>
        <v>1.2950905469004681E-2</v>
      </c>
      <c r="O2011" s="44">
        <f>IFERROR(_xll.qlIndexFixing(ONIndex3M,I2011,TRUE,_xll.ohTrigger(RecalcTrigger,Trigger3M)),NA())</f>
        <v>1.3163397655890918E-2</v>
      </c>
      <c r="P2011" s="44">
        <f>IFERROR(_xll.qlIndexFixing(ONIndex6M,I2011,TRUE,_xll.ohTrigger(RecalcTrigger,Trigger6M)),NA())</f>
        <v>1.2965982700228196E-2</v>
      </c>
      <c r="Q2011" s="145">
        <f>IFERROR(_xll.qlIndexFixing(ONIndex1Y,I2011,TRUE,_xll.ohTrigger(RecalcTrigger,Trigger1Y)),NA())</f>
        <v>1.3342683260813004E-2</v>
      </c>
    </row>
    <row r="2012" spans="2:17" x14ac:dyDescent="0.2">
      <c r="B2012" s="39" t="s">
        <v>42</v>
      </c>
      <c r="D2012" s="42">
        <f>_xll.qlCalendarAdvance(Calendar,$D2011,B2012,"f",FALSE)</f>
        <v>53933</v>
      </c>
      <c r="E2012" s="139">
        <f>_xll.qlInterestRateIndexValueDate(IndexON,D2012)</f>
        <v>53933</v>
      </c>
      <c r="F2012" s="155">
        <f>IFERROR(_xll.qlIndexFixing(IndexON,D2012,TRUE,_xll.ohTrigger(RecalcTrigger,TriggerON)),NA())</f>
        <v>1.3025851058898752E-2</v>
      </c>
      <c r="H2012" s="42">
        <f>_xll.qlCalendarAdvance(Calendar,$H2011,B2012,"f",FALSE)</f>
        <v>53933</v>
      </c>
      <c r="I2012" s="139">
        <f>_xll.qlInterestRateIndexValueDate(Index1M,$H2012)</f>
        <v>53937</v>
      </c>
      <c r="J2012" s="144">
        <f>IFERROR(_xll.qlIndexFixing(Index1M,$H2012,TRUE,_xll.ohTrigger(RecalcTrigger,Trigger1M)),NA())</f>
        <v>1.2954123580795063E-2</v>
      </c>
      <c r="K2012" s="44">
        <f>IFERROR(_xll.qlIndexFixing(Index3M,H2012,TRUE,_xll.ohTrigger(RecalcTrigger,Trigger3M)),NA())</f>
        <v>1.3176909827558196E-2</v>
      </c>
      <c r="L2012" s="44">
        <f>IFERROR(_xll.qlIndexFixing(Index6M,$H2012,TRUE,_xll.ohTrigger(RecalcTrigger,Trigger6M)),NA())</f>
        <v>1.2976143127034476E-2</v>
      </c>
      <c r="M2012" s="145">
        <f>IFERROR(_xll.qlIndexFixing(Index1Y,$H2012,TRUE,_xll.ohTrigger(RecalcTrigger,Trigger1Y)),NA())</f>
        <v>1.3405249798190688E-2</v>
      </c>
      <c r="N2012" s="144">
        <f>IFERROR(_xll.qlIndexFixing(ONIndex1M,I2012,TRUE,_xll.ohTrigger(RecalcTrigger,Trigger1M)),NA())</f>
        <v>1.294964939791754E-2</v>
      </c>
      <c r="O2012" s="44">
        <f>IFERROR(_xll.qlIndexFixing(ONIndex3M,I2012,TRUE,_xll.ohTrigger(RecalcTrigger,Trigger3M)),NA())</f>
        <v>1.3162306632219511E-2</v>
      </c>
      <c r="P2012" s="44">
        <f>IFERROR(_xll.qlIndexFixing(ONIndex6M,I2012,TRUE,_xll.ohTrigger(RecalcTrigger,Trigger6M)),NA())</f>
        <v>1.2963622799953001E-2</v>
      </c>
      <c r="Q2012" s="145">
        <f>IFERROR(_xll.qlIndexFixing(ONIndex1Y,I2012,TRUE,_xll.ohTrigger(RecalcTrigger,Trigger1Y)),NA())</f>
        <v>1.3341877607109254E-2</v>
      </c>
    </row>
    <row r="2013" spans="2:17" x14ac:dyDescent="0.2">
      <c r="B2013" s="39" t="s">
        <v>42</v>
      </c>
      <c r="D2013" s="42">
        <f>_xll.qlCalendarAdvance(Calendar,$D2012,B2013,"f",FALSE)</f>
        <v>53940</v>
      </c>
      <c r="E2013" s="139">
        <f>_xll.qlInterestRateIndexValueDate(IndexON,D2013)</f>
        <v>53940</v>
      </c>
      <c r="F2013" s="155">
        <f>IFERROR(_xll.qlIndexFixing(IndexON,D2013,TRUE,_xll.ohTrigger(RecalcTrigger,TriggerON)),NA())</f>
        <v>1.3025733381910598E-2</v>
      </c>
      <c r="H2013" s="42">
        <f>_xll.qlCalendarAdvance(Calendar,$H2012,B2013,"f",FALSE)</f>
        <v>53940</v>
      </c>
      <c r="I2013" s="139">
        <f>_xll.qlInterestRateIndexValueDate(Index1M,$H2013)</f>
        <v>53944</v>
      </c>
      <c r="J2013" s="144">
        <f>IFERROR(_xll.qlIndexFixing(Index1M,$H2013,TRUE,_xll.ohTrigger(RecalcTrigger,Trigger1M)),NA())</f>
        <v>1.2952834409508007E-2</v>
      </c>
      <c r="K2013" s="44">
        <f>IFERROR(_xll.qlIndexFixing(Index3M,H2013,TRUE,_xll.ohTrigger(RecalcTrigger,Trigger3M)),NA())</f>
        <v>1.3175728257543618E-2</v>
      </c>
      <c r="L2013" s="44">
        <f>IFERROR(_xll.qlIndexFixing(Index6M,$H2013,TRUE,_xll.ohTrigger(RecalcTrigger,Trigger6M)),NA())</f>
        <v>1.2973793673831059E-2</v>
      </c>
      <c r="M2013" s="145">
        <f>IFERROR(_xll.qlIndexFixing(Index1Y,$H2013,TRUE,_xll.ohTrigger(RecalcTrigger,Trigger1Y)),NA())</f>
        <v>1.3404067054319978E-2</v>
      </c>
      <c r="N2013" s="144">
        <f>IFERROR(_xll.qlIndexFixing(ONIndex1M,I2013,TRUE,_xll.ohTrigger(RecalcTrigger,Trigger1M)),NA())</f>
        <v>1.2948381945694365E-2</v>
      </c>
      <c r="O2013" s="44">
        <f>IFERROR(_xll.qlIndexFixing(ONIndex3M,I2013,TRUE,_xll.ohTrigger(RecalcTrigger,Trigger3M)),NA())</f>
        <v>1.3161203559066692E-2</v>
      </c>
      <c r="P2013" s="44">
        <f>IFERROR(_xll.qlIndexFixing(ONIndex6M,I2013,TRUE,_xll.ohTrigger(RecalcTrigger,Trigger6M)),NA())</f>
        <v>1.2961264646760284E-2</v>
      </c>
      <c r="Q2013" s="145">
        <f>IFERROR(_xll.qlIndexFixing(ONIndex1Y,I2013,TRUE,_xll.ohTrigger(RecalcTrigger,Trigger1Y)),NA())</f>
        <v>1.3341058960518737E-2</v>
      </c>
    </row>
    <row r="2014" spans="2:17" x14ac:dyDescent="0.2">
      <c r="B2014" s="39" t="s">
        <v>42</v>
      </c>
      <c r="D2014" s="42">
        <f>_xll.qlCalendarAdvance(Calendar,$D2013,B2014,"f",FALSE)</f>
        <v>53947</v>
      </c>
      <c r="E2014" s="139">
        <f>_xll.qlInterestRateIndexValueDate(IndexON,D2014)</f>
        <v>53947</v>
      </c>
      <c r="F2014" s="155">
        <f>IFERROR(_xll.qlIndexFixing(IndexON,D2014,TRUE,_xll.ohTrigger(RecalcTrigger,TriggerON)),NA())</f>
        <v>1.302560143169984E-2</v>
      </c>
      <c r="H2014" s="42">
        <f>_xll.qlCalendarAdvance(Calendar,$H2013,B2014,"f",FALSE)</f>
        <v>53947</v>
      </c>
      <c r="I2014" s="139">
        <f>_xll.qlInterestRateIndexValueDate(Index1M,$H2014)</f>
        <v>53951</v>
      </c>
      <c r="J2014" s="144">
        <f>IFERROR(_xll.qlIndexFixing(Index1M,$H2014,TRUE,_xll.ohTrigger(RecalcTrigger,Trigger1M)),NA())</f>
        <v>1.2951533800777959E-2</v>
      </c>
      <c r="K2014" s="44">
        <f>IFERROR(_xll.qlIndexFixing(Index3M,H2014,TRUE,_xll.ohTrigger(RecalcTrigger,Trigger3M)),NA())</f>
        <v>1.3174534450439458E-2</v>
      </c>
      <c r="L2014" s="44">
        <f>IFERROR(_xll.qlIndexFixing(Index6M,$H2014,TRUE,_xll.ohTrigger(RecalcTrigger,Trigger6M)),NA())</f>
        <v>1.2971446202510872E-2</v>
      </c>
      <c r="M2014" s="145">
        <f>IFERROR(_xll.qlIndexFixing(Index1Y,$H2014,TRUE,_xll.ohTrigger(RecalcTrigger,Trigger1Y)),NA())</f>
        <v>1.3402870361523536E-2</v>
      </c>
      <c r="N2014" s="144">
        <f>IFERROR(_xll.qlIndexFixing(ONIndex1M,I2014,TRUE,_xll.ohTrigger(RecalcTrigger,Trigger1M)),NA())</f>
        <v>1.2947103096587753E-2</v>
      </c>
      <c r="O2014" s="44">
        <f>IFERROR(_xll.qlIndexFixing(ONIndex3M,I2014,TRUE,_xll.ohTrigger(RecalcTrigger,Trigger3M)),NA())</f>
        <v>1.3160088416048765E-2</v>
      </c>
      <c r="P2014" s="44">
        <f>IFERROR(_xll.qlIndexFixing(ONIndex6M,I2014,TRUE,_xll.ohTrigger(RecalcTrigger,Trigger6M)),NA())</f>
        <v>1.2958908256957002E-2</v>
      </c>
      <c r="Q2014" s="145">
        <f>IFERROR(_xll.qlIndexFixing(ONIndex1Y,I2014,TRUE,_xll.ohTrigger(RecalcTrigger,Trigger1Y)),NA())</f>
        <v>1.3340227292504281E-2</v>
      </c>
    </row>
    <row r="2015" spans="2:17" x14ac:dyDescent="0.2">
      <c r="B2015" s="39" t="s">
        <v>42</v>
      </c>
      <c r="D2015" s="42">
        <f>_xll.qlCalendarAdvance(Calendar,$D2014,B2015,"f",FALSE)</f>
        <v>53954</v>
      </c>
      <c r="E2015" s="139">
        <f>_xll.qlInterestRateIndexValueDate(IndexON,D2015)</f>
        <v>53954</v>
      </c>
      <c r="F2015" s="155">
        <f>IFERROR(_xll.qlIndexFixing(IndexON,D2015,TRUE,_xll.ohTrigger(RecalcTrigger,TriggerON)),NA())</f>
        <v>1.3025455179489498E-2</v>
      </c>
      <c r="H2015" s="42">
        <f>_xll.qlCalendarAdvance(Calendar,$H2014,B2015,"f",FALSE)</f>
        <v>53954</v>
      </c>
      <c r="I2015" s="139">
        <f>_xll.qlInterestRateIndexValueDate(Index1M,$H2015)</f>
        <v>53958</v>
      </c>
      <c r="J2015" s="144">
        <f>IFERROR(_xll.qlIndexFixing(Index1M,$H2015,TRUE,_xll.ohTrigger(RecalcTrigger,Trigger1M)),NA())</f>
        <v>1.295022173856708E-2</v>
      </c>
      <c r="K2015" s="44">
        <f>IFERROR(_xll.qlIndexFixing(Index3M,H2015,TRUE,_xll.ohTrigger(RecalcTrigger,Trigger3M)),NA())</f>
        <v>1.3173328385487813E-2</v>
      </c>
      <c r="L2015" s="44">
        <f>IFERROR(_xll.qlIndexFixing(Index6M,$H2015,TRUE,_xll.ohTrigger(RecalcTrigger,Trigger6M)),NA())</f>
        <v>1.2969100729232855E-2</v>
      </c>
      <c r="M2015" s="145">
        <f>IFERROR(_xll.qlIndexFixing(Index1Y,$H2015,TRUE,_xll.ohTrigger(RecalcTrigger,Trigger1Y)),NA())</f>
        <v>1.3401659690693938E-2</v>
      </c>
      <c r="N2015" s="144">
        <f>IFERROR(_xll.qlIndexFixing(ONIndex1M,I2015,TRUE,_xll.ohTrigger(RecalcTrigger,Trigger1M)),NA())</f>
        <v>1.2945812834290749E-2</v>
      </c>
      <c r="O2015" s="44">
        <f>IFERROR(_xll.qlIndexFixing(ONIndex3M,I2015,TRUE,_xll.ohTrigger(RecalcTrigger,Trigger3M)),NA())</f>
        <v>1.3158961182142548E-2</v>
      </c>
      <c r="P2015" s="44">
        <f>IFERROR(_xll.qlIndexFixing(ONIndex6M,I2015,TRUE,_xll.ohTrigger(RecalcTrigger,Trigger6M)),NA())</f>
        <v>1.2956553646450431E-2</v>
      </c>
      <c r="Q2015" s="145">
        <f>IFERROR(_xll.qlIndexFixing(ONIndex1Y,I2015,TRUE,_xll.ohTrigger(RecalcTrigger,Trigger1Y)),NA())</f>
        <v>1.3339382574129033E-2</v>
      </c>
    </row>
    <row r="2016" spans="2:17" x14ac:dyDescent="0.2">
      <c r="B2016" s="39" t="s">
        <v>42</v>
      </c>
      <c r="D2016" s="42">
        <f>_xll.qlCalendarAdvance(Calendar,$D2015,B2016,"f",FALSE)</f>
        <v>53961</v>
      </c>
      <c r="E2016" s="139">
        <f>_xll.qlInterestRateIndexValueDate(IndexON,D2016)</f>
        <v>53961</v>
      </c>
      <c r="F2016" s="155">
        <f>IFERROR(_xll.qlIndexFixing(IndexON,D2016,TRUE,_xll.ohTrigger(RecalcTrigger,TriggerON)),NA())</f>
        <v>1.3025294596822334E-2</v>
      </c>
      <c r="H2016" s="42">
        <f>_xll.qlCalendarAdvance(Calendar,$H2015,B2016,"f",FALSE)</f>
        <v>53961</v>
      </c>
      <c r="I2016" s="139">
        <f>_xll.qlInterestRateIndexValueDate(Index1M,$H2016)</f>
        <v>53965</v>
      </c>
      <c r="J2016" s="144">
        <f>IFERROR(_xll.qlIndexFixing(Index1M,$H2016,TRUE,_xll.ohTrigger(RecalcTrigger,Trigger1M)),NA())</f>
        <v>1.2949035429869525E-2</v>
      </c>
      <c r="K2016" s="44">
        <f>IFERROR(_xll.qlIndexFixing(Index3M,H2016,TRUE,_xll.ohTrigger(RecalcTrigger,Trigger3M)),NA())</f>
        <v>1.3172261343870159E-2</v>
      </c>
      <c r="L2016" s="44">
        <f>IFERROR(_xll.qlIndexFixing(Index6M,$H2016,TRUE,_xll.ohTrigger(RecalcTrigger,Trigger6M)),NA())</f>
        <v>1.2966823598908283E-2</v>
      </c>
      <c r="M2016" s="145">
        <f>IFERROR(_xll.qlIndexFixing(Index1Y,$H2016,TRUE,_xll.ohTrigger(RecalcTrigger,Trigger1Y)),NA())</f>
        <v>1.3400435012723318E-2</v>
      </c>
      <c r="N2016" s="144">
        <f>IFERROR(_xll.qlIndexFixing(ONIndex1M,I2016,TRUE,_xll.ohTrigger(RecalcTrigger,Trigger1M)),NA())</f>
        <v>1.2944511142976012E-2</v>
      </c>
      <c r="O2016" s="44">
        <f>IFERROR(_xll.qlIndexFixing(ONIndex3M,I2016,TRUE,_xll.ohTrigger(RecalcTrigger,Trigger3M)),NA())</f>
        <v>1.3157821836644601E-2</v>
      </c>
      <c r="P2016" s="44">
        <f>IFERROR(_xll.qlIndexFixing(ONIndex6M,I2016,TRUE,_xll.ohTrigger(RecalcTrigger,Trigger6M)),NA())</f>
        <v>1.2954200831387652E-2</v>
      </c>
      <c r="Q2016" s="145">
        <f>IFERROR(_xll.qlIndexFixing(ONIndex1Y,I2016,TRUE,_xll.ohTrigger(RecalcTrigger,Trigger1Y)),NA())</f>
        <v>1.3338524776775884E-2</v>
      </c>
    </row>
    <row r="2017" spans="2:17" x14ac:dyDescent="0.2">
      <c r="B2017" s="39" t="s">
        <v>42</v>
      </c>
      <c r="D2017" s="42">
        <f>_xll.qlCalendarAdvance(Calendar,$D2016,B2017,"f",FALSE)</f>
        <v>53968</v>
      </c>
      <c r="E2017" s="139">
        <f>_xll.qlInterestRateIndexValueDate(IndexON,D2017)</f>
        <v>53968</v>
      </c>
      <c r="F2017" s="155">
        <f>IFERROR(_xll.qlIndexFixing(IndexON,D2017,TRUE,_xll.ohTrigger(RecalcTrigger,TriggerON)),NA())</f>
        <v>1.3025119654921369E-2</v>
      </c>
      <c r="H2017" s="42">
        <f>_xll.qlCalendarAdvance(Calendar,$H2016,B2017,"f",FALSE)</f>
        <v>53968</v>
      </c>
      <c r="I2017" s="139">
        <f>_xll.qlInterestRateIndexValueDate(Index1M,$H2017)</f>
        <v>53972</v>
      </c>
      <c r="J2017" s="144">
        <f>IFERROR(_xll.qlIndexFixing(Index1M,$H2017,TRUE,_xll.ohTrigger(RecalcTrigger,Trigger1M)),NA())</f>
        <v>1.2947699542747312E-2</v>
      </c>
      <c r="K2017" s="44">
        <f>IFERROR(_xll.qlIndexFixing(Index3M,H2017,TRUE,_xll.ohTrigger(RecalcTrigger,Trigger3M)),NA())</f>
        <v>1.3171029773398468E-2</v>
      </c>
      <c r="L2017" s="44">
        <f>IFERROR(_xll.qlIndexFixing(Index6M,$H2017,TRUE,_xll.ohTrigger(RecalcTrigger,Trigger6M)),NA())</f>
        <v>1.2964482236796878E-2</v>
      </c>
      <c r="M2017" s="145">
        <f>IFERROR(_xll.qlIndexFixing(Index1Y,$H2017,TRUE,_xll.ohTrigger(RecalcTrigger,Trigger1Y)),NA())</f>
        <v>1.3399196298504905E-2</v>
      </c>
      <c r="N2017" s="144">
        <f>IFERROR(_xll.qlIndexFixing(ONIndex1M,I2017,TRUE,_xll.ohTrigger(RecalcTrigger,Trigger1M)),NA())</f>
        <v>1.2943198006496459E-2</v>
      </c>
      <c r="O2017" s="44">
        <f>IFERROR(_xll.qlIndexFixing(ONIndex3M,I2017,TRUE,_xll.ohTrigger(RecalcTrigger,Trigger3M)),NA())</f>
        <v>1.3156670359011358E-2</v>
      </c>
      <c r="P2017" s="44">
        <f>IFERROR(_xll.qlIndexFixing(ONIndex6M,I2017,TRUE,_xll.ohTrigger(RecalcTrigger,Trigger6M)),NA())</f>
        <v>1.2951849827675943E-2</v>
      </c>
      <c r="Q2017" s="145">
        <f>IFERROR(_xll.qlIndexFixing(ONIndex1Y,I2017,TRUE,_xll.ohTrigger(RecalcTrigger,Trigger1Y)),NA())</f>
        <v>1.3337653871587918E-2</v>
      </c>
    </row>
    <row r="2018" spans="2:17" x14ac:dyDescent="0.2">
      <c r="B2018" s="39" t="s">
        <v>42</v>
      </c>
      <c r="D2018" s="42">
        <f>_xll.qlCalendarAdvance(Calendar,$D2017,B2018,"f",FALSE)</f>
        <v>53975</v>
      </c>
      <c r="E2018" s="139">
        <f>_xll.qlInterestRateIndexValueDate(IndexON,D2018)</f>
        <v>53975</v>
      </c>
      <c r="F2018" s="155">
        <f>IFERROR(_xll.qlIndexFixing(IndexON,D2018,TRUE,_xll.ohTrigger(RecalcTrigger,TriggerON)),NA())</f>
        <v>1.3024930324929684E-2</v>
      </c>
      <c r="H2018" s="42">
        <f>_xll.qlCalendarAdvance(Calendar,$H2017,B2018,"f",FALSE)</f>
        <v>53975</v>
      </c>
      <c r="I2018" s="139">
        <f>_xll.qlInterestRateIndexValueDate(Index1M,$H2018)</f>
        <v>53979</v>
      </c>
      <c r="J2018" s="144">
        <f>IFERROR(_xll.qlIndexFixing(Index1M,$H2018,TRUE,_xll.ohTrigger(RecalcTrigger,Trigger1M)),NA())</f>
        <v>1.2946352152501485E-2</v>
      </c>
      <c r="K2018" s="44">
        <f>IFERROR(_xll.qlIndexFixing(Index3M,H2018,TRUE,_xll.ohTrigger(RecalcTrigger,Trigger3M)),NA())</f>
        <v>1.3169785880868619E-2</v>
      </c>
      <c r="L2018" s="44">
        <f>IFERROR(_xll.qlIndexFixing(Index6M,$H2018,TRUE,_xll.ohTrigger(RecalcTrigger,Trigger6M)),NA())</f>
        <v>1.2962142922440665E-2</v>
      </c>
      <c r="M2018" s="145">
        <f>IFERROR(_xll.qlIndexFixing(Index1Y,$H2018,TRUE,_xll.ohTrigger(RecalcTrigger,Trigger1Y)),NA())</f>
        <v>1.3397943518933676E-2</v>
      </c>
      <c r="N2018" s="144">
        <f>IFERROR(_xll.qlIndexFixing(ONIndex1M,I2018,TRUE,_xll.ohTrigger(RecalcTrigger,Trigger1M)),NA())</f>
        <v>1.2941873408864879E-2</v>
      </c>
      <c r="O2018" s="44">
        <f>IFERROR(_xll.qlIndexFixing(ONIndex3M,I2018,TRUE,_xll.ohTrigger(RecalcTrigger,Trigger3M)),NA())</f>
        <v>1.3155506728459443E-2</v>
      </c>
      <c r="P2018" s="44">
        <f>IFERROR(_xll.qlIndexFixing(ONIndex6M,I2018,TRUE,_xll.ohTrigger(RecalcTrigger,Trigger6M)),NA())</f>
        <v>1.2949500651462387E-2</v>
      </c>
      <c r="Q2018" s="145">
        <f>IFERROR(_xll.qlIndexFixing(ONIndex1Y,I2018,TRUE,_xll.ohTrigger(RecalcTrigger,Trigger1Y)),NA())</f>
        <v>1.3336769829788153E-2</v>
      </c>
    </row>
    <row r="2019" spans="2:17" x14ac:dyDescent="0.2">
      <c r="B2019" s="39" t="s">
        <v>42</v>
      </c>
      <c r="D2019" s="42">
        <f>_xll.qlCalendarAdvance(Calendar,$D2018,B2019,"f",FALSE)</f>
        <v>53982</v>
      </c>
      <c r="E2019" s="139">
        <f>_xll.qlInterestRateIndexValueDate(IndexON,D2019)</f>
        <v>53982</v>
      </c>
      <c r="F2019" s="155">
        <f>IFERROR(_xll.qlIndexFixing(IndexON,D2019,TRUE,_xll.ohTrigger(RecalcTrigger,TriggerON)),NA())</f>
        <v>1.3024726578310108E-2</v>
      </c>
      <c r="H2019" s="42">
        <f>_xll.qlCalendarAdvance(Calendar,$H2018,B2019,"f",FALSE)</f>
        <v>53982</v>
      </c>
      <c r="I2019" s="139">
        <f>_xll.qlInterestRateIndexValueDate(Index1M,$H2019)</f>
        <v>53986</v>
      </c>
      <c r="J2019" s="144">
        <f>IFERROR(_xll.qlIndexFixing(Index1M,$H2019,TRUE,_xll.ohTrigger(RecalcTrigger,Trigger1M)),NA())</f>
        <v>1.2944993243103572E-2</v>
      </c>
      <c r="K2019" s="44">
        <f>IFERROR(_xll.qlIndexFixing(Index3M,H2019,TRUE,_xll.ohTrigger(RecalcTrigger,Trigger3M)),NA())</f>
        <v>1.3168529645516356E-2</v>
      </c>
      <c r="L2019" s="44">
        <f>IFERROR(_xll.qlIndexFixing(Index6M,$H2019,TRUE,_xll.ohTrigger(RecalcTrigger,Trigger6M)),NA())</f>
        <v>1.2959805671997643E-2</v>
      </c>
      <c r="M2019" s="145">
        <f>IFERROR(_xll.qlIndexFixing(Index1Y,$H2019,TRUE,_xll.ohTrigger(RecalcTrigger,Trigger1Y)),NA())</f>
        <v>1.3396676644903951E-2</v>
      </c>
      <c r="N2019" s="144">
        <f>IFERROR(_xll.qlIndexFixing(ONIndex1M,I2019,TRUE,_xll.ohTrigger(RecalcTrigger,Trigger1M)),NA())</f>
        <v>1.2940537334173996E-2</v>
      </c>
      <c r="O2019" s="44">
        <f>IFERROR(_xll.qlIndexFixing(ONIndex3M,I2019,TRUE,_xll.ohTrigger(RecalcTrigger,Trigger3M)),NA())</f>
        <v>1.3154330924285418E-2</v>
      </c>
      <c r="P2019" s="44">
        <f>IFERROR(_xll.qlIndexFixing(ONIndex6M,I2019,TRUE,_xll.ohTrigger(RecalcTrigger,Trigger6M)),NA())</f>
        <v>1.2947153318814131E-2</v>
      </c>
      <c r="Q2019" s="145">
        <f>IFERROR(_xll.qlIndexFixing(ONIndex1Y,I2019,TRUE,_xll.ohTrigger(RecalcTrigger,Trigger1Y)),NA())</f>
        <v>1.3335872622599609E-2</v>
      </c>
    </row>
    <row r="2020" spans="2:17" x14ac:dyDescent="0.2">
      <c r="B2020" s="39" t="s">
        <v>42</v>
      </c>
      <c r="D2020" s="42">
        <f>_xll.qlCalendarAdvance(Calendar,$D2019,B2020,"f",FALSE)</f>
        <v>53989</v>
      </c>
      <c r="E2020" s="139">
        <f>_xll.qlInterestRateIndexValueDate(IndexON,D2020)</f>
        <v>53989</v>
      </c>
      <c r="F2020" s="155">
        <f>IFERROR(_xll.qlIndexFixing(IndexON,D2020,TRUE,_xll.ohTrigger(RecalcTrigger,TriggerON)),NA())</f>
        <v>1.3024508386365596E-2</v>
      </c>
      <c r="H2020" s="42">
        <f>_xll.qlCalendarAdvance(Calendar,$H2019,B2020,"f",FALSE)</f>
        <v>53989</v>
      </c>
      <c r="I2020" s="139">
        <f>_xll.qlInterestRateIndexValueDate(Index1M,$H2020)</f>
        <v>53993</v>
      </c>
      <c r="J2020" s="144">
        <f>IFERROR(_xll.qlIndexFixing(Index1M,$H2020,TRUE,_xll.ohTrigger(RecalcTrigger,Trigger1M)),NA())</f>
        <v>1.2943622798517372E-2</v>
      </c>
      <c r="K2020" s="44">
        <f>IFERROR(_xll.qlIndexFixing(Index3M,H2020,TRUE,_xll.ohTrigger(RecalcTrigger,Trigger3M)),NA())</f>
        <v>1.3167261046586103E-2</v>
      </c>
      <c r="L2020" s="44">
        <f>IFERROR(_xll.qlIndexFixing(Index6M,$H2020,TRUE,_xll.ohTrigger(RecalcTrigger,Trigger6M)),NA())</f>
        <v>1.2957470501625819E-2</v>
      </c>
      <c r="M2020" s="145">
        <f>IFERROR(_xll.qlIndexFixing(Index1Y,$H2020,TRUE,_xll.ohTrigger(RecalcTrigger,Trigger1Y)),NA())</f>
        <v>1.3395395647311797E-2</v>
      </c>
      <c r="N2020" s="144">
        <f>IFERROR(_xll.qlIndexFixing(ONIndex1M,I2020,TRUE,_xll.ohTrigger(RecalcTrigger,Trigger1M)),NA())</f>
        <v>1.2939189766276726E-2</v>
      </c>
      <c r="O2020" s="44">
        <f>IFERROR(_xll.qlIndexFixing(ONIndex3M,I2020,TRUE,_xll.ohTrigger(RecalcTrigger,Trigger3M)),NA())</f>
        <v>1.3153142925785843E-2</v>
      </c>
      <c r="P2020" s="44">
        <f>IFERROR(_xll.qlIndexFixing(ONIndex6M,I2020,TRUE,_xll.ohTrigger(RecalcTrigger,Trigger6M)),NA())</f>
        <v>1.2944807845878259E-2</v>
      </c>
      <c r="Q2020" s="145">
        <f>IFERROR(_xll.qlIndexFixing(ONIndex1Y,I2020,TRUE,_xll.ohTrigger(RecalcTrigger,Trigger1Y)),NA())</f>
        <v>1.3334962221405178E-2</v>
      </c>
    </row>
    <row r="2021" spans="2:17" x14ac:dyDescent="0.2">
      <c r="B2021" s="39" t="s">
        <v>42</v>
      </c>
      <c r="D2021" s="42">
        <f>_xll.qlCalendarAdvance(Calendar,$D2020,B2021,"f",FALSE)</f>
        <v>53996</v>
      </c>
      <c r="E2021" s="139">
        <f>_xll.qlInterestRateIndexValueDate(IndexON,D2021)</f>
        <v>53996</v>
      </c>
      <c r="F2021" s="155">
        <f>IFERROR(_xll.qlIndexFixing(IndexON,D2021,TRUE,_xll.ohTrigger(RecalcTrigger,TriggerON)),NA())</f>
        <v>1.3024275720399103E-2</v>
      </c>
      <c r="H2021" s="42">
        <f>_xll.qlCalendarAdvance(Calendar,$H2020,B2021,"f",FALSE)</f>
        <v>53996</v>
      </c>
      <c r="I2021" s="139">
        <f>_xll.qlInterestRateIndexValueDate(Index1M,$H2021)</f>
        <v>54000</v>
      </c>
      <c r="J2021" s="144">
        <f>IFERROR(_xll.qlIndexFixing(Index1M,$H2021,TRUE,_xll.ohTrigger(RecalcTrigger,Trigger1M)),NA())</f>
        <v>1.2942107944541092E-2</v>
      </c>
      <c r="K2021" s="44">
        <f>IFERROR(_xll.qlIndexFixing(Index3M,H2021,TRUE,_xll.ohTrigger(RecalcTrigger,Trigger3M)),NA())</f>
        <v>1.3165980063313603E-2</v>
      </c>
      <c r="L2021" s="44">
        <f>IFERROR(_xll.qlIndexFixing(Index6M,$H2021,TRUE,_xll.ohTrigger(RecalcTrigger,Trigger6M)),NA())</f>
        <v>1.2955070753232541E-2</v>
      </c>
      <c r="M2021" s="145">
        <f>IFERROR(_xll.qlIndexFixing(Index1Y,$H2021,TRUE,_xll.ohTrigger(RecalcTrigger,Trigger1Y)),NA())</f>
        <v>1.3394100497053281E-2</v>
      </c>
      <c r="N2021" s="144">
        <f>IFERROR(_xll.qlIndexFixing(ONIndex1M,I2021,TRUE,_xll.ohTrigger(RecalcTrigger,Trigger1M)),NA())</f>
        <v>1.2937830689265795E-2</v>
      </c>
      <c r="O2021" s="44">
        <f>IFERROR(_xll.qlIndexFixing(ONIndex3M,I2021,TRUE,_xll.ohTrigger(RecalcTrigger,Trigger3M)),NA())</f>
        <v>1.3151942712417153E-2</v>
      </c>
      <c r="P2021" s="44">
        <f>IFERROR(_xll.qlIndexFixing(ONIndex6M,I2021,TRUE,_xll.ohTrigger(RecalcTrigger,Trigger6M)),NA())</f>
        <v>1.2942464248562047E-2</v>
      </c>
      <c r="Q2021" s="145">
        <f>IFERROR(_xll.qlIndexFixing(ONIndex1Y,I2021,TRUE,_xll.ohTrigger(RecalcTrigger,Trigger1Y)),NA())</f>
        <v>1.3334038597268005E-2</v>
      </c>
    </row>
    <row r="2022" spans="2:17" x14ac:dyDescent="0.2">
      <c r="B2022" s="39" t="s">
        <v>42</v>
      </c>
      <c r="D2022" s="42">
        <f>_xll.qlCalendarAdvance(Calendar,$D2021,B2022,"f",FALSE)</f>
        <v>54003</v>
      </c>
      <c r="E2022" s="139">
        <f>_xll.qlInterestRateIndexValueDate(IndexON,D2022)</f>
        <v>54003</v>
      </c>
      <c r="F2022" s="155">
        <f>IFERROR(_xll.qlIndexFixing(IndexON,D2022,TRUE,_xll.ohTrigger(RecalcTrigger,TriggerON)),NA())</f>
        <v>1.3024028551633648E-2</v>
      </c>
      <c r="H2022" s="42">
        <f>_xll.qlCalendarAdvance(Calendar,$H2021,B2022,"f",FALSE)</f>
        <v>54003</v>
      </c>
      <c r="I2022" s="139">
        <f>_xll.qlInterestRateIndexValueDate(Index1M,$H2022)</f>
        <v>54007</v>
      </c>
      <c r="J2022" s="144">
        <f>IFERROR(_xll.qlIndexFixing(Index1M,$H2022,TRUE,_xll.ohTrigger(RecalcTrigger,Trigger1M)),NA())</f>
        <v>1.2940715259126101E-2</v>
      </c>
      <c r="K2022" s="44">
        <f>IFERROR(_xll.qlIndexFixing(Index3M,H2022,TRUE,_xll.ohTrigger(RecalcTrigger,Trigger3M)),NA())</f>
        <v>1.3164686674938942E-2</v>
      </c>
      <c r="L2022" s="44">
        <f>IFERROR(_xll.qlIndexFixing(Index6M,$H2022,TRUE,_xll.ohTrigger(RecalcTrigger,Trigger6M)),NA())</f>
        <v>1.2952739718643013E-2</v>
      </c>
      <c r="M2022" s="145">
        <f>IFERROR(_xll.qlIndexFixing(Index1Y,$H2022,TRUE,_xll.ohTrigger(RecalcTrigger,Trigger1Y)),NA())</f>
        <v>1.3392791165025782E-2</v>
      </c>
      <c r="N2022" s="144">
        <f>IFERROR(_xll.qlIndexFixing(ONIndex1M,I2022,TRUE,_xll.ohTrigger(RecalcTrigger,Trigger1M)),NA())</f>
        <v>1.2936460086914181E-2</v>
      </c>
      <c r="O2022" s="44">
        <f>IFERROR(_xll.qlIndexFixing(ONIndex3M,I2022,TRUE,_xll.ohTrigger(RecalcTrigger,Trigger3M)),NA())</f>
        <v>1.3150730263316035E-2</v>
      </c>
      <c r="P2022" s="44">
        <f>IFERROR(_xll.qlIndexFixing(ONIndex6M,I2022,TRUE,_xll.ohTrigger(RecalcTrigger,Trigger6M)),NA())</f>
        <v>1.2940122542932642E-2</v>
      </c>
      <c r="Q2022" s="145">
        <f>IFERROR(_xll.qlIndexFixing(ONIndex1Y,I2022,TRUE,_xll.ohTrigger(RecalcTrigger,Trigger1Y)),NA())</f>
        <v>1.3333101721491047E-2</v>
      </c>
    </row>
    <row r="2023" spans="2:17" x14ac:dyDescent="0.2">
      <c r="B2023" s="39" t="s">
        <v>42</v>
      </c>
      <c r="D2023" s="42">
        <f>_xll.qlCalendarAdvance(Calendar,$D2022,B2023,"f",FALSE)</f>
        <v>54010</v>
      </c>
      <c r="E2023" s="139">
        <f>_xll.qlInterestRateIndexValueDate(IndexON,D2023)</f>
        <v>54010</v>
      </c>
      <c r="F2023" s="155">
        <f>IFERROR(_xll.qlIndexFixing(IndexON,D2023,TRUE,_xll.ohTrigger(RecalcTrigger,TriggerON)),NA())</f>
        <v>1.3023766851532059E-2</v>
      </c>
      <c r="H2023" s="42">
        <f>_xll.qlCalendarAdvance(Calendar,$H2022,B2023,"f",FALSE)</f>
        <v>54010</v>
      </c>
      <c r="I2023" s="139">
        <f>_xll.qlInterestRateIndexValueDate(Index1M,$H2023)</f>
        <v>54014</v>
      </c>
      <c r="J2023" s="144">
        <f>IFERROR(_xll.qlIndexFixing(Index1M,$H2023,TRUE,_xll.ohTrigger(RecalcTrigger,Trigger1M)),NA())</f>
        <v>1.2939310991988862E-2</v>
      </c>
      <c r="K2023" s="44">
        <f>IFERROR(_xll.qlIndexFixing(Index3M,H2023,TRUE,_xll.ohTrigger(RecalcTrigger,Trigger3M)),NA())</f>
        <v>1.3163380860703939E-2</v>
      </c>
      <c r="L2023" s="44">
        <f>IFERROR(_xll.qlIndexFixing(Index6M,$H2023,TRUE,_xll.ohTrigger(RecalcTrigger,Trigger6M)),NA())</f>
        <v>1.2950410811350942E-2</v>
      </c>
      <c r="M2023" s="145">
        <f>IFERROR(_xll.qlIndexFixing(Index1Y,$H2023,TRUE,_xll.ohTrigger(RecalcTrigger,Trigger1Y)),NA())</f>
        <v>1.3391467622127116E-2</v>
      </c>
      <c r="N2023" s="144">
        <f>IFERROR(_xll.qlIndexFixing(ONIndex1M,I2023,TRUE,_xll.ohTrigger(RecalcTrigger,Trigger1M)),NA())</f>
        <v>1.2935077943474482E-2</v>
      </c>
      <c r="O2023" s="44">
        <f>IFERROR(_xll.qlIndexFixing(ONIndex3M,I2023,TRUE,_xll.ohTrigger(RecalcTrigger,Trigger3M)),NA())</f>
        <v>1.3149505557699115E-2</v>
      </c>
      <c r="P2023" s="44">
        <f>IFERROR(_xll.qlIndexFixing(ONIndex6M,I2023,TRUE,_xll.ohTrigger(RecalcTrigger,Trigger6M)),NA())</f>
        <v>1.2937782745137127E-2</v>
      </c>
      <c r="Q2023" s="145">
        <f>IFERROR(_xll.qlIndexFixing(ONIndex1Y,I2023,TRUE,_xll.ohTrigger(RecalcTrigger,Trigger1Y)),NA())</f>
        <v>1.3332151565297323E-2</v>
      </c>
    </row>
    <row r="2024" spans="2:17" x14ac:dyDescent="0.2">
      <c r="B2024" s="39" t="s">
        <v>42</v>
      </c>
      <c r="D2024" s="42">
        <f>_xll.qlCalendarAdvance(Calendar,$D2023,B2024,"f",FALSE)</f>
        <v>54017</v>
      </c>
      <c r="E2024" s="139">
        <f>_xll.qlInterestRateIndexValueDate(IndexON,D2024)</f>
        <v>54017</v>
      </c>
      <c r="F2024" s="155">
        <f>IFERROR(_xll.qlIndexFixing(IndexON,D2024,TRUE,_xll.ohTrigger(RecalcTrigger,TriggerON)),NA())</f>
        <v>1.3023490591317355E-2</v>
      </c>
      <c r="H2024" s="42">
        <f>_xll.qlCalendarAdvance(Calendar,$H2023,B2024,"f",FALSE)</f>
        <v>54017</v>
      </c>
      <c r="I2024" s="139">
        <f>_xll.qlInterestRateIndexValueDate(Index1M,$H2024)</f>
        <v>54021</v>
      </c>
      <c r="J2024" s="144">
        <f>IFERROR(_xll.qlIndexFixing(Index1M,$H2024,TRUE,_xll.ohTrigger(RecalcTrigger,Trigger1M)),NA())</f>
        <v>1.2938155487389191E-2</v>
      </c>
      <c r="K2024" s="44">
        <f>IFERROR(_xll.qlIndexFixing(Index3M,H2024,TRUE,_xll.ohTrigger(RecalcTrigger,Trigger3M)),NA())</f>
        <v>1.316206259984868E-2</v>
      </c>
      <c r="L2024" s="44">
        <f>IFERROR(_xll.qlIndexFixing(Index6M,$H2024,TRUE,_xll.ohTrigger(RecalcTrigger,Trigger6M)),NA())</f>
        <v>1.2948084047512638E-2</v>
      </c>
      <c r="M2024" s="145">
        <f>IFERROR(_xll.qlIndexFixing(Index1Y,$H2024,TRUE,_xll.ohTrigger(RecalcTrigger,Trigger1Y)),NA())</f>
        <v>1.3390129839255751E-2</v>
      </c>
      <c r="N2024" s="144">
        <f>IFERROR(_xll.qlIndexFixing(ONIndex1M,I2024,TRUE,_xll.ohTrigger(RecalcTrigger,Trigger1M)),NA())</f>
        <v>1.2933684242719679E-2</v>
      </c>
      <c r="O2024" s="44">
        <f>IFERROR(_xll.qlIndexFixing(ONIndex3M,I2024,TRUE,_xll.ohTrigger(RecalcTrigger,Trigger3M)),NA())</f>
        <v>1.3148268575022826E-2</v>
      </c>
      <c r="P2024" s="44">
        <f>IFERROR(_xll.qlIndexFixing(ONIndex6M,I2024,TRUE,_xll.ohTrigger(RecalcTrigger,Trigger6M)),NA())</f>
        <v>1.2935444871242652E-2</v>
      </c>
      <c r="Q2024" s="145">
        <f>IFERROR(_xll.qlIndexFixing(ONIndex1Y,I2024,TRUE,_xll.ohTrigger(RecalcTrigger,Trigger1Y)),NA())</f>
        <v>1.3331188099829916E-2</v>
      </c>
    </row>
    <row r="2025" spans="2:17" x14ac:dyDescent="0.2">
      <c r="B2025" s="39" t="s">
        <v>42</v>
      </c>
      <c r="D2025" s="42">
        <f>_xll.qlCalendarAdvance(Calendar,$D2024,B2025,"f",FALSE)</f>
        <v>54024</v>
      </c>
      <c r="E2025" s="139">
        <f>_xll.qlInterestRateIndexValueDate(IndexON,D2025)</f>
        <v>54024</v>
      </c>
      <c r="F2025" s="155">
        <f>IFERROR(_xll.qlIndexFixing(IndexON,D2025,TRUE,_xll.ohTrigger(RecalcTrigger,TriggerON)),NA())</f>
        <v>1.3023199742132618E-2</v>
      </c>
      <c r="H2025" s="42">
        <f>_xll.qlCalendarAdvance(Calendar,$H2024,B2025,"f",FALSE)</f>
        <v>54024</v>
      </c>
      <c r="I2025" s="139">
        <f>_xll.qlInterestRateIndexValueDate(Index1M,$H2025)</f>
        <v>54028</v>
      </c>
      <c r="J2025" s="144">
        <f>IFERROR(_xll.qlIndexFixing(Index1M,$H2025,TRUE,_xll.ohTrigger(RecalcTrigger,Trigger1M)),NA())</f>
        <v>1.2936596986724379E-2</v>
      </c>
      <c r="K2025" s="44">
        <f>IFERROR(_xll.qlIndexFixing(Index3M,H2025,TRUE,_xll.ohTrigger(RecalcTrigger,Trigger3M)),NA())</f>
        <v>1.3160588986978528E-2</v>
      </c>
      <c r="L2025" s="44">
        <f>IFERROR(_xll.qlIndexFixing(Index6M,$H2025,TRUE,_xll.ohTrigger(RecalcTrigger,Trigger6M)),NA())</f>
        <v>1.2945826416333781E-2</v>
      </c>
      <c r="M2025" s="145">
        <f>IFERROR(_xll.qlIndexFixing(Index1Y,$H2025,TRUE,_xll.ohTrigger(RecalcTrigger,Trigger1Y)),NA())</f>
        <v>1.3388777787311467E-2</v>
      </c>
      <c r="N2025" s="144">
        <f>IFERROR(_xll.qlIndexFixing(ONIndex1M,I2025,TRUE,_xll.ohTrigger(RecalcTrigger,Trigger1M)),NA())</f>
        <v>1.2932278968742494E-2</v>
      </c>
      <c r="O2025" s="44">
        <f>IFERROR(_xll.qlIndexFixing(ONIndex3M,I2025,TRUE,_xll.ohTrigger(RecalcTrigger,Trigger3M)),NA())</f>
        <v>1.3147019294503792E-2</v>
      </c>
      <c r="P2025" s="44">
        <f>IFERROR(_xll.qlIndexFixing(ONIndex6M,I2025,TRUE,_xll.ohTrigger(RecalcTrigger,Trigger6M)),NA())</f>
        <v>1.2933108937236426E-2</v>
      </c>
      <c r="Q2025" s="145">
        <f>IFERROR(_xll.qlIndexFixing(ONIndex1Y,I2025,TRUE,_xll.ohTrigger(RecalcTrigger,Trigger1Y)),NA())</f>
        <v>1.3330211296551653E-2</v>
      </c>
    </row>
    <row r="2026" spans="2:17" x14ac:dyDescent="0.2">
      <c r="B2026" s="39" t="s">
        <v>42</v>
      </c>
      <c r="D2026" s="42">
        <f>_xll.qlCalendarAdvance(Calendar,$D2025,B2026,"f",FALSE)</f>
        <v>54031</v>
      </c>
      <c r="E2026" s="139">
        <f>_xll.qlInterestRateIndexValueDate(IndexON,D2026)</f>
        <v>54031</v>
      </c>
      <c r="F2026" s="155">
        <f>IFERROR(_xll.qlIndexFixing(IndexON,D2026,TRUE,_xll.ohTrigger(RecalcTrigger,TriggerON)),NA())</f>
        <v>1.3022894275680486E-2</v>
      </c>
      <c r="H2026" s="42">
        <f>_xll.qlCalendarAdvance(Calendar,$H2025,B2026,"f",FALSE)</f>
        <v>54031</v>
      </c>
      <c r="I2026" s="139">
        <f>_xll.qlInterestRateIndexValueDate(Index1M,$H2026)</f>
        <v>54035</v>
      </c>
      <c r="J2026" s="144">
        <f>IFERROR(_xll.qlIndexFixing(Index1M,$H2026,TRUE,_xll.ohTrigger(RecalcTrigger,Trigger1M)),NA())</f>
        <v>1.293515699437708E-2</v>
      </c>
      <c r="K2026" s="44">
        <f>IFERROR(_xll.qlIndexFixing(Index3M,H2026,TRUE,_xll.ohTrigger(RecalcTrigger,Trigger3M)),NA())</f>
        <v>1.3159246715518833E-2</v>
      </c>
      <c r="L2026" s="44">
        <f>IFERROR(_xll.qlIndexFixing(Index6M,$H2026,TRUE,_xll.ohTrigger(RecalcTrigger,Trigger6M)),NA())</f>
        <v>1.294350406568975E-2</v>
      </c>
      <c r="M2026" s="145">
        <f>IFERROR(_xll.qlIndexFixing(Index1Y,$H2026,TRUE,_xll.ohTrigger(RecalcTrigger,Trigger1Y)),NA())</f>
        <v>1.3387411437194702E-2</v>
      </c>
      <c r="N2026" s="144">
        <f>IFERROR(_xll.qlIndexFixing(ONIndex1M,I2026,TRUE,_xll.ohTrigger(RecalcTrigger,Trigger1M)),NA())</f>
        <v>1.2930862105475782E-2</v>
      </c>
      <c r="O2026" s="44">
        <f>IFERROR(_xll.qlIndexFixing(ONIndex3M,I2026,TRUE,_xll.ohTrigger(RecalcTrigger,Trigger3M)),NA())</f>
        <v>1.3145757695438576E-2</v>
      </c>
      <c r="P2026" s="44">
        <f>IFERROR(_xll.qlIndexFixing(ONIndex6M,I2026,TRUE,_xll.ohTrigger(RecalcTrigger,Trigger6M)),NA())</f>
        <v>1.2930774959265534E-2</v>
      </c>
      <c r="Q2026" s="145">
        <f>IFERROR(_xll.qlIndexFixing(ONIndex1Y,I2026,TRUE,_xll.ohTrigger(RecalcTrigger,Trigger1Y)),NA())</f>
        <v>1.3329221126445745E-2</v>
      </c>
    </row>
    <row r="2027" spans="2:17" x14ac:dyDescent="0.2">
      <c r="B2027" s="39" t="s">
        <v>42</v>
      </c>
      <c r="D2027" s="42">
        <f>_xll.qlCalendarAdvance(Calendar,$D2026,B2027,"f",FALSE)</f>
        <v>54038</v>
      </c>
      <c r="E2027" s="139">
        <f>_xll.qlInterestRateIndexValueDate(IndexON,D2027)</f>
        <v>54038</v>
      </c>
      <c r="F2027" s="155">
        <f>IFERROR(_xll.qlIndexFixing(IndexON,D2027,TRUE,_xll.ohTrigger(RecalcTrigger,TriggerON)),NA())</f>
        <v>1.3022574162784295E-2</v>
      </c>
      <c r="H2027" s="42">
        <f>_xll.qlCalendarAdvance(Calendar,$H2026,B2027,"f",FALSE)</f>
        <v>54038</v>
      </c>
      <c r="I2027" s="139">
        <f>_xll.qlInterestRateIndexValueDate(Index1M,$H2027)</f>
        <v>54042</v>
      </c>
      <c r="J2027" s="144">
        <f>IFERROR(_xll.qlIndexFixing(Index1M,$H2027,TRUE,_xll.ohTrigger(RecalcTrigger,Trigger1M)),NA())</f>
        <v>1.293370535462674E-2</v>
      </c>
      <c r="K2027" s="44">
        <f>IFERROR(_xll.qlIndexFixing(Index3M,H2027,TRUE,_xll.ohTrigger(RecalcTrigger,Trigger3M)),NA())</f>
        <v>1.3157891937092245E-2</v>
      </c>
      <c r="L2027" s="44">
        <f>IFERROR(_xll.qlIndexFixing(Index6M,$H2027,TRUE,_xll.ohTrigger(RecalcTrigger,Trigger6M)),NA())</f>
        <v>1.2941183908217701E-2</v>
      </c>
      <c r="M2027" s="145">
        <f>IFERROR(_xll.qlIndexFixing(Index1Y,$H2027,TRUE,_xll.ohTrigger(RecalcTrigger,Trigger1Y)),NA())</f>
        <v>1.3386030759805672E-2</v>
      </c>
      <c r="N2027" s="144">
        <f>IFERROR(_xll.qlIndexFixing(ONIndex1M,I2027,TRUE,_xll.ohTrigger(RecalcTrigger,Trigger1M)),NA())</f>
        <v>1.292943363693233E-2</v>
      </c>
      <c r="O2027" s="44">
        <f>IFERROR(_xll.qlIndexFixing(ONIndex3M,I2027,TRUE,_xll.ohTrigger(RecalcTrigger,Trigger3M)),NA())</f>
        <v>1.3144483757123737E-2</v>
      </c>
      <c r="P2027" s="44">
        <f>IFERROR(_xll.qlIndexFixing(ONIndex6M,I2027,TRUE,_xll.ohTrigger(RecalcTrigger,Trigger6M)),NA())</f>
        <v>1.2928442953237251E-2</v>
      </c>
      <c r="Q2027" s="145">
        <f>IFERROR(_xll.qlIndexFixing(ONIndex1Y,I2027,TRUE,_xll.ohTrigger(RecalcTrigger,Trigger1Y)),NA())</f>
        <v>1.3328217560815148E-2</v>
      </c>
    </row>
    <row r="2028" spans="2:17" x14ac:dyDescent="0.2">
      <c r="B2028" s="39" t="s">
        <v>42</v>
      </c>
      <c r="D2028" s="42">
        <f>_xll.qlCalendarAdvance(Calendar,$D2027,B2028,"f",FALSE)</f>
        <v>54045</v>
      </c>
      <c r="E2028" s="139">
        <f>_xll.qlInterestRateIndexValueDate(IndexON,D2028)</f>
        <v>54045</v>
      </c>
      <c r="F2028" s="155">
        <f>IFERROR(_xll.qlIndexFixing(IndexON,D2028,TRUE,_xll.ohTrigger(RecalcTrigger,TriggerON)),NA())</f>
        <v>1.3022239375306555E-2</v>
      </c>
      <c r="H2028" s="42">
        <f>_xll.qlCalendarAdvance(Calendar,$H2027,B2028,"f",FALSE)</f>
        <v>54045</v>
      </c>
      <c r="I2028" s="139">
        <f>_xll.qlInterestRateIndexValueDate(Index1M,$H2028)</f>
        <v>54049</v>
      </c>
      <c r="J2028" s="144">
        <f>IFERROR(_xll.qlIndexFixing(Index1M,$H2028,TRUE,_xll.ohTrigger(RecalcTrigger,Trigger1M)),NA())</f>
        <v>1.2932242051444888E-2</v>
      </c>
      <c r="K2028" s="44">
        <f>IFERROR(_xll.qlIndexFixing(Index3M,H2028,TRUE,_xll.ohTrigger(RecalcTrigger,Trigger3M)),NA())</f>
        <v>1.3156524630940868E-2</v>
      </c>
      <c r="L2028" s="44">
        <f>IFERROR(_xll.qlIndexFixing(Index6M,$H2028,TRUE,_xll.ohTrigger(RecalcTrigger,Trigger6M)),NA())</f>
        <v>1.2938865960073018E-2</v>
      </c>
      <c r="M2028" s="145">
        <f>IFERROR(_xll.qlIndexFixing(Index1Y,$H2028,TRUE,_xll.ohTrigger(RecalcTrigger,Trigger1Y)),NA())</f>
        <v>1.3384635726046997E-2</v>
      </c>
      <c r="N2028" s="144">
        <f>IFERROR(_xll.qlIndexFixing(ONIndex1M,I2028,TRUE,_xll.ohTrigger(RecalcTrigger,Trigger1M)),NA())</f>
        <v>1.2927836944340854E-2</v>
      </c>
      <c r="O2028" s="44">
        <f>IFERROR(_xll.qlIndexFixing(ONIndex3M,I2028,TRUE,_xll.ohTrigger(RecalcTrigger,Trigger3M)),NA())</f>
        <v>1.3143122123944195E-2</v>
      </c>
      <c r="P2028" s="44">
        <f>IFERROR(_xll.qlIndexFixing(ONIndex6M,I2028,TRUE,_xll.ohTrigger(RecalcTrigger,Trigger6M)),NA())</f>
        <v>1.2925579039757551E-2</v>
      </c>
      <c r="Q2028" s="145">
        <f>IFERROR(_xll.qlIndexFixing(ONIndex1Y,I2028,TRUE,_xll.ohTrigger(RecalcTrigger,Trigger1Y)),NA())</f>
        <v>1.3327253856578736E-2</v>
      </c>
    </row>
    <row r="2029" spans="2:17" x14ac:dyDescent="0.2">
      <c r="B2029" s="39" t="s">
        <v>42</v>
      </c>
      <c r="D2029" s="42">
        <f>_xll.qlCalendarAdvance(Calendar,$D2028,B2029,"f",FALSE)</f>
        <v>54053</v>
      </c>
      <c r="E2029" s="139">
        <f>_xll.qlInterestRateIndexValueDate(IndexON,D2029)</f>
        <v>54053</v>
      </c>
      <c r="F2029" s="155">
        <f>IFERROR(_xll.qlIndexFixing(IndexON,D2029,TRUE,_xll.ohTrigger(RecalcTrigger,TriggerON)),NA())</f>
        <v>1.3022258249408836E-2</v>
      </c>
      <c r="H2029" s="42">
        <f>_xll.qlCalendarAdvance(Calendar,$H2028,B2029,"f",FALSE)</f>
        <v>54053</v>
      </c>
      <c r="I2029" s="139">
        <f>_xll.qlInterestRateIndexValueDate(Index1M,$H2029)</f>
        <v>54057</v>
      </c>
      <c r="J2029" s="144">
        <f>IFERROR(_xll.qlIndexFixing(Index1M,$H2029,TRUE,_xll.ohTrigger(RecalcTrigger,Trigger1M)),NA())</f>
        <v>1.2930555402634594E-2</v>
      </c>
      <c r="K2029" s="44">
        <f>IFERROR(_xll.qlIndexFixing(Index3M,H2029,TRUE,_xll.ohTrigger(RecalcTrigger,Trigger3M)),NA())</f>
        <v>1.3154946628641489E-2</v>
      </c>
      <c r="L2029" s="44">
        <f>IFERROR(_xll.qlIndexFixing(Index6M,$H2029,TRUE,_xll.ohTrigger(RecalcTrigger,Trigger6M)),NA())</f>
        <v>1.2936152298955107E-2</v>
      </c>
      <c r="M2029" s="145">
        <f>IFERROR(_xll.qlIndexFixing(Index1Y,$H2029,TRUE,_xll.ohTrigger(RecalcTrigger,Trigger1Y)),NA())</f>
        <v>1.338302378519669E-2</v>
      </c>
      <c r="N2029" s="144">
        <f>IFERROR(_xll.qlIndexFixing(ONIndex1M,I2029,TRUE,_xll.ohTrigger(RecalcTrigger,Trigger1M)),NA())</f>
        <v>1.2926380120132919E-2</v>
      </c>
      <c r="O2029" s="44">
        <f>IFERROR(_xll.qlIndexFixing(ONIndex3M,I2029,TRUE,_xll.ohTrigger(RecalcTrigger,Trigger3M)),NA())</f>
        <v>1.3141818037425423E-2</v>
      </c>
      <c r="P2029" s="44">
        <f>IFERROR(_xll.qlIndexFixing(ONIndex6M,I2029,TRUE,_xll.ohTrigger(RecalcTrigger,Trigger6M)),NA())</f>
        <v>1.2923251722911644E-2</v>
      </c>
      <c r="Q2029" s="145">
        <f>IFERROR(_xll.qlIndexFixing(ONIndex1Y,I2029,TRUE,_xll.ohTrigger(RecalcTrigger,Trigger1Y)),NA())</f>
        <v>1.3326217562461551E-2</v>
      </c>
    </row>
    <row r="2030" spans="2:17" x14ac:dyDescent="0.2">
      <c r="B2030" s="39" t="s">
        <v>42</v>
      </c>
      <c r="D2030" s="42">
        <f>_xll.qlCalendarAdvance(Calendar,$D2029,B2030,"f",FALSE)</f>
        <v>54060</v>
      </c>
      <c r="E2030" s="139">
        <f>_xll.qlInterestRateIndexValueDate(IndexON,D2030)</f>
        <v>54060</v>
      </c>
      <c r="F2030" s="155">
        <f>IFERROR(_xll.qlIndexFixing(IndexON,D2030,TRUE,_xll.ohTrigger(RecalcTrigger,TriggerON)),NA())</f>
        <v>1.3021889784603502E-2</v>
      </c>
      <c r="H2030" s="42">
        <f>_xll.qlCalendarAdvance(Calendar,$H2029,B2030,"f",FALSE)</f>
        <v>54060</v>
      </c>
      <c r="I2030" s="139">
        <f>_xll.qlInterestRateIndexValueDate(Index1M,$H2030)</f>
        <v>54064</v>
      </c>
      <c r="J2030" s="144">
        <f>IFERROR(_xll.qlIndexFixing(Index1M,$H2030,TRUE,_xll.ohTrigger(RecalcTrigger,Trigger1M)),NA())</f>
        <v>1.2929067052404436E-2</v>
      </c>
      <c r="K2030" s="44">
        <f>IFERROR(_xll.qlIndexFixing(Index3M,H2030,TRUE,_xll.ohTrigger(RecalcTrigger,Trigger3M)),NA())</f>
        <v>1.3153552407466056E-2</v>
      </c>
      <c r="L2030" s="44">
        <f>IFERROR(_xll.qlIndexFixing(Index6M,$H2030,TRUE,_xll.ohTrigger(RecalcTrigger,Trigger6M)),NA())</f>
        <v>1.2933839056504767E-2</v>
      </c>
      <c r="M2030" s="145">
        <f>IFERROR(_xll.qlIndexFixing(Index1Y,$H2030,TRUE,_xll.ohTrigger(RecalcTrigger,Trigger1Y)),NA())</f>
        <v>1.3381597889807823E-2</v>
      </c>
      <c r="N2030" s="144">
        <f>IFERROR(_xll.qlIndexFixing(ONIndex1M,I2030,TRUE,_xll.ohTrigger(RecalcTrigger,Trigger1M)),NA())</f>
        <v>1.2924868432797609E-2</v>
      </c>
      <c r="O2030" s="44">
        <f>IFERROR(_xll.qlIndexFixing(ONIndex3M,I2030,TRUE,_xll.ohTrigger(RecalcTrigger,Trigger3M)),NA())</f>
        <v>1.3140399389159896E-2</v>
      </c>
      <c r="P2030" s="44">
        <f>IFERROR(_xll.qlIndexFixing(ONIndex6M,I2030,TRUE,_xll.ohTrigger(RecalcTrigger,Trigger6M)),NA())</f>
        <v>1.2921126809226635E-2</v>
      </c>
      <c r="Q2030" s="145">
        <f>IFERROR(_xll.qlIndexFixing(ONIndex1Y,I2030,TRUE,_xll.ohTrigger(RecalcTrigger,Trigger1Y)),NA())</f>
        <v>1.3324975969259967E-2</v>
      </c>
    </row>
    <row r="2031" spans="2:17" x14ac:dyDescent="0.2">
      <c r="B2031" s="39" t="s">
        <v>42</v>
      </c>
      <c r="D2031" s="42">
        <f>_xll.qlCalendarAdvance(Calendar,$D2030,B2031,"f",FALSE)</f>
        <v>54067</v>
      </c>
      <c r="E2031" s="139">
        <f>_xll.qlInterestRateIndexValueDate(IndexON,D2031)</f>
        <v>54067</v>
      </c>
      <c r="F2031" s="155">
        <f>IFERROR(_xll.qlIndexFixing(IndexON,D2031,TRUE,_xll.ohTrigger(RecalcTrigger,TriggerON)),NA())</f>
        <v>1.3021506549613093E-2</v>
      </c>
      <c r="H2031" s="42">
        <f>_xll.qlCalendarAdvance(Calendar,$H2030,B2031,"f",FALSE)</f>
        <v>54067</v>
      </c>
      <c r="I2031" s="139">
        <f>_xll.qlInterestRateIndexValueDate(Index1M,$H2031)</f>
        <v>54071</v>
      </c>
      <c r="J2031" s="144">
        <f>IFERROR(_xll.qlIndexFixing(Index1M,$H2031,TRUE,_xll.ohTrigger(RecalcTrigger,Trigger1M)),NA())</f>
        <v>1.2927566988359843E-2</v>
      </c>
      <c r="K2031" s="44">
        <f>IFERROR(_xll.qlIndexFixing(Index3M,H2031,TRUE,_xll.ohTrigger(RecalcTrigger,Trigger3M)),NA())</f>
        <v>1.3152145593324831E-2</v>
      </c>
      <c r="L2031" s="44">
        <f>IFERROR(_xll.qlIndexFixing(Index6M,$H2031,TRUE,_xll.ohTrigger(RecalcTrigger,Trigger6M)),NA())</f>
        <v>1.2931528072911706E-2</v>
      </c>
      <c r="M2031" s="145">
        <f>IFERROR(_xll.qlIndexFixing(Index1Y,$H2031,TRUE,_xll.ohTrigger(RecalcTrigger,Trigger1Y)),NA())</f>
        <v>1.3380157546602463E-2</v>
      </c>
      <c r="N2031" s="144">
        <f>IFERROR(_xll.qlIndexFixing(ONIndex1M,I2031,TRUE,_xll.ohTrigger(RecalcTrigger,Trigger1M)),NA())</f>
        <v>1.2923391714609878E-2</v>
      </c>
      <c r="O2031" s="44">
        <f>IFERROR(_xll.qlIndexFixing(ONIndex3M,I2031,TRUE,_xll.ohTrigger(RecalcTrigger,Trigger3M)),NA())</f>
        <v>1.3139074110632976E-2</v>
      </c>
      <c r="P2031" s="44">
        <f>IFERROR(_xll.qlIndexFixing(ONIndex6M,I2031,TRUE,_xll.ohTrigger(RecalcTrigger,Trigger6M)),NA())</f>
        <v>1.2918803144206237E-2</v>
      </c>
      <c r="Q2031" s="145">
        <f>IFERROR(_xll.qlIndexFixing(ONIndex1Y,I2031,TRUE,_xll.ohTrigger(RecalcTrigger,Trigger1Y)),NA())</f>
        <v>1.3323916601626351E-2</v>
      </c>
    </row>
    <row r="2032" spans="2:17" x14ac:dyDescent="0.2">
      <c r="B2032" s="39" t="s">
        <v>42</v>
      </c>
      <c r="D2032" s="42">
        <f>_xll.qlCalendarAdvance(Calendar,$D2031,B2032,"f",FALSE)</f>
        <v>54074</v>
      </c>
      <c r="E2032" s="139">
        <f>_xll.qlInterestRateIndexValueDate(IndexON,D2032)</f>
        <v>54074</v>
      </c>
      <c r="F2032" s="155">
        <f>IFERROR(_xll.qlIndexFixing(IndexON,D2032,TRUE,_xll.ohTrigger(RecalcTrigger,TriggerON)),NA())</f>
        <v>1.3021108515633983E-2</v>
      </c>
      <c r="H2032" s="42">
        <f>_xll.qlCalendarAdvance(Calendar,$H2031,B2032,"f",FALSE)</f>
        <v>54074</v>
      </c>
      <c r="I2032" s="139">
        <f>_xll.qlInterestRateIndexValueDate(Index1M,$H2032)</f>
        <v>54078</v>
      </c>
      <c r="J2032" s="144">
        <f>IFERROR(_xll.qlIndexFixing(Index1M,$H2032,TRUE,_xll.ohTrigger(RecalcTrigger,Trigger1M)),NA())</f>
        <v>1.2926055194469769E-2</v>
      </c>
      <c r="K2032" s="44">
        <f>IFERROR(_xll.qlIndexFixing(Index3M,H2032,TRUE,_xll.ohTrigger(RecalcTrigger,Trigger3M)),NA())</f>
        <v>1.3150726165461672E-2</v>
      </c>
      <c r="L2032" s="44">
        <f>IFERROR(_xll.qlIndexFixing(Index6M,$H2032,TRUE,_xll.ohTrigger(RecalcTrigger,Trigger6M)),NA())</f>
        <v>1.2929219364331789E-2</v>
      </c>
      <c r="M2032" s="145">
        <f>IFERROR(_xll.qlIndexFixing(Index1Y,$H2032,TRUE,_xll.ohTrigger(RecalcTrigger,Trigger1Y)),NA())</f>
        <v>1.3378702726485409E-2</v>
      </c>
      <c r="N2032" s="144">
        <f>IFERROR(_xll.qlIndexFixing(ONIndex1M,I2032,TRUE,_xll.ohTrigger(RecalcTrigger,Trigger1M)),NA())</f>
        <v>1.2921903308731331E-2</v>
      </c>
      <c r="O2032" s="44">
        <f>IFERROR(_xll.qlIndexFixing(ONIndex3M,I2032,TRUE,_xll.ohTrigger(RecalcTrigger,Trigger3M)),NA())</f>
        <v>1.313773638646154E-2</v>
      </c>
      <c r="P2032" s="44">
        <f>IFERROR(_xll.qlIndexFixing(ONIndex6M,I2032,TRUE,_xll.ohTrigger(RecalcTrigger,Trigger6M)),NA())</f>
        <v>1.2916481533782331E-2</v>
      </c>
      <c r="Q2032" s="145">
        <f>IFERROR(_xll.qlIndexFixing(ONIndex1Y,I2032,TRUE,_xll.ohTrigger(RecalcTrigger,Trigger1Y)),NA())</f>
        <v>1.3322843690666275E-2</v>
      </c>
    </row>
    <row r="2033" spans="2:17" x14ac:dyDescent="0.2">
      <c r="B2033" s="39" t="s">
        <v>42</v>
      </c>
      <c r="D2033" s="42">
        <f>_xll.qlCalendarAdvance(Calendar,$D2032,B2033,"f",FALSE)</f>
        <v>54081</v>
      </c>
      <c r="E2033" s="139">
        <f>_xll.qlInterestRateIndexValueDate(IndexON,D2033)</f>
        <v>54081</v>
      </c>
      <c r="F2033" s="155">
        <f>IFERROR(_xll.qlIndexFixing(IndexON,D2033,TRUE,_xll.ohTrigger(RecalcTrigger,TriggerON)),NA())</f>
        <v>1.3020695654102354E-2</v>
      </c>
      <c r="H2033" s="42">
        <f>_xll.qlCalendarAdvance(Calendar,$H2032,B2033,"f",FALSE)</f>
        <v>54081</v>
      </c>
      <c r="I2033" s="139">
        <f>_xll.qlInterestRateIndexValueDate(Index1M,$H2033)</f>
        <v>54085</v>
      </c>
      <c r="J2033" s="144">
        <f>IFERROR(_xll.qlIndexFixing(Index1M,$H2033,TRUE,_xll.ohTrigger(RecalcTrigger,Trigger1M)),NA())</f>
        <v>1.2924531654708322E-2</v>
      </c>
      <c r="K2033" s="44">
        <f>IFERROR(_xll.qlIndexFixing(Index3M,H2033,TRUE,_xll.ohTrigger(RecalcTrigger,Trigger3M)),NA())</f>
        <v>1.314929410311692E-2</v>
      </c>
      <c r="L2033" s="44">
        <f>IFERROR(_xll.qlIndexFixing(Index6M,$H2033,TRUE,_xll.ohTrigger(RecalcTrigger,Trigger6M)),NA())</f>
        <v>1.2926912946921764E-2</v>
      </c>
      <c r="M2033" s="145">
        <f>IFERROR(_xll.qlIndexFixing(Index1Y,$H2033,TRUE,_xll.ohTrigger(RecalcTrigger,Trigger1Y)),NA())</f>
        <v>1.3377233400363217E-2</v>
      </c>
      <c r="N2033" s="144">
        <f>IFERROR(_xll.qlIndexFixing(ONIndex1M,I2033,TRUE,_xll.ohTrigger(RecalcTrigger,Trigger1M)),NA())</f>
        <v>1.2920403199094821E-2</v>
      </c>
      <c r="O2033" s="44">
        <f>IFERROR(_xll.qlIndexFixing(ONIndex3M,I2033,TRUE,_xll.ohTrigger(RecalcTrigger,Trigger3M)),NA())</f>
        <v>1.3136386195782279E-2</v>
      </c>
      <c r="P2033" s="44">
        <f>IFERROR(_xll.qlIndexFixing(ONIndex6M,I2033,TRUE,_xll.ohTrigger(RecalcTrigger,Trigger6M)),NA())</f>
        <v>1.2914161994181939E-2</v>
      </c>
      <c r="Q2033" s="145">
        <f>IFERROR(_xll.qlIndexFixing(ONIndex1Y,I2033,TRUE,_xll.ohTrigger(RecalcTrigger,Trigger1Y)),NA())</f>
        <v>1.332175720736295E-2</v>
      </c>
    </row>
    <row r="2034" spans="2:17" x14ac:dyDescent="0.2">
      <c r="B2034" s="39" t="s">
        <v>42</v>
      </c>
      <c r="D2034" s="42">
        <f>_xll.qlCalendarAdvance(Calendar,$D2033,B2034,"f",FALSE)</f>
        <v>54088</v>
      </c>
      <c r="E2034" s="139">
        <f>_xll.qlInterestRateIndexValueDate(IndexON,D2034)</f>
        <v>54088</v>
      </c>
      <c r="F2034" s="155">
        <f>IFERROR(_xll.qlIndexFixing(IndexON,D2034,TRUE,_xll.ohTrigger(RecalcTrigger,TriggerON)),NA())</f>
        <v>1.3020267936267871E-2</v>
      </c>
      <c r="H2034" s="42">
        <f>_xll.qlCalendarAdvance(Calendar,$H2033,B2034,"f",FALSE)</f>
        <v>54088</v>
      </c>
      <c r="I2034" s="139">
        <f>_xll.qlInterestRateIndexValueDate(Index1M,$H2034)</f>
        <v>54092</v>
      </c>
      <c r="J2034" s="144">
        <f>IFERROR(_xll.qlIndexFixing(Index1M,$H2034,TRUE,_xll.ohTrigger(RecalcTrigger,Trigger1M)),NA())</f>
        <v>1.2922753871849199E-2</v>
      </c>
      <c r="K2034" s="44">
        <f>IFERROR(_xll.qlIndexFixing(Index3M,H2034,TRUE,_xll.ohTrigger(RecalcTrigger,Trigger3M)),NA())</f>
        <v>1.3147715123630555E-2</v>
      </c>
      <c r="L2034" s="44">
        <f>IFERROR(_xll.qlIndexFixing(Index6M,$H2034,TRUE,_xll.ohTrigger(RecalcTrigger,Trigger6M)),NA())</f>
        <v>1.2924608836837059E-2</v>
      </c>
      <c r="M2034" s="145">
        <f>IFERROR(_xll.qlIndexFixing(Index1Y,$H2034,TRUE,_xll.ohTrigger(RecalcTrigger,Trigger1Y)),NA())</f>
        <v>1.3375749539141998E-2</v>
      </c>
      <c r="N2034" s="144">
        <f>IFERROR(_xll.qlIndexFixing(ONIndex1M,I2034,TRUE,_xll.ohTrigger(RecalcTrigger,Trigger1M)),NA())</f>
        <v>1.2918891369873009E-2</v>
      </c>
      <c r="O2034" s="44">
        <f>IFERROR(_xll.qlIndexFixing(ONIndex3M,I2034,TRUE,_xll.ohTrigger(RecalcTrigger,Trigger3M)),NA())</f>
        <v>1.3135023518051625E-2</v>
      </c>
      <c r="P2034" s="44">
        <f>IFERROR(_xll.qlIndexFixing(ONIndex6M,I2034,TRUE,_xll.ohTrigger(RecalcTrigger,Trigger6M)),NA())</f>
        <v>1.2911844541152462E-2</v>
      </c>
      <c r="Q2034" s="145">
        <f>IFERROR(_xll.qlIndexFixing(ONIndex1Y,I2034,TRUE,_xll.ohTrigger(RecalcTrigger,Trigger1Y)),NA())</f>
        <v>1.3320657123179203E-2</v>
      </c>
    </row>
    <row r="2035" spans="2:17" x14ac:dyDescent="0.2">
      <c r="B2035" s="39" t="s">
        <v>42</v>
      </c>
      <c r="D2035" s="42">
        <f>_xll.qlCalendarAdvance(Calendar,$D2034,B2035,"f",FALSE)</f>
        <v>54095</v>
      </c>
      <c r="E2035" s="139">
        <f>_xll.qlInterestRateIndexValueDate(IndexON,D2035)</f>
        <v>54095</v>
      </c>
      <c r="F2035" s="155">
        <f>IFERROR(_xll.qlIndexFixing(IndexON,D2035,TRUE,_xll.ohTrigger(RecalcTrigger,TriggerON)),NA())</f>
        <v>1.3019825333460133E-2</v>
      </c>
      <c r="H2035" s="42">
        <f>_xll.qlCalendarAdvance(Calendar,$H2034,B2035,"f",FALSE)</f>
        <v>54095</v>
      </c>
      <c r="I2035" s="139">
        <f>_xll.qlInterestRateIndexValueDate(Index1M,$H2035)</f>
        <v>54099</v>
      </c>
      <c r="J2035" s="144">
        <f>IFERROR(_xll.qlIndexFixing(Index1M,$H2035,TRUE,_xll.ohTrigger(RecalcTrigger,Trigger1M)),NA())</f>
        <v>1.2921208588306693E-2</v>
      </c>
      <c r="K2035" s="44">
        <f>IFERROR(_xll.qlIndexFixing(Index3M,H2035,TRUE,_xll.ohTrigger(RecalcTrigger,Trigger3M)),NA())</f>
        <v>1.3146258692465551E-2</v>
      </c>
      <c r="L2035" s="44">
        <f>IFERROR(_xll.qlIndexFixing(Index6M,$H2035,TRUE,_xll.ohTrigger(RecalcTrigger,Trigger6M)),NA())</f>
        <v>1.2922307050233979E-2</v>
      </c>
      <c r="M2035" s="145">
        <f>IFERROR(_xll.qlIndexFixing(Index1Y,$H2035,TRUE,_xll.ohTrigger(RecalcTrigger,Trigger1Y)),NA())</f>
        <v>1.3374251113729396E-2</v>
      </c>
      <c r="N2035" s="144">
        <f>IFERROR(_xll.qlIndexFixing(ONIndex1M,I2035,TRUE,_xll.ohTrigger(RecalcTrigger,Trigger1M)),NA())</f>
        <v>1.2917367804998747E-2</v>
      </c>
      <c r="O2035" s="44">
        <f>IFERROR(_xll.qlIndexFixing(ONIndex3M,I2035,TRUE,_xll.ohTrigger(RecalcTrigger,Trigger3M)),NA())</f>
        <v>1.3133648332646075E-2</v>
      </c>
      <c r="P2035" s="44">
        <f>IFERROR(_xll.qlIndexFixing(ONIndex6M,I2035,TRUE,_xll.ohTrigger(RecalcTrigger,Trigger6M)),NA())</f>
        <v>1.2909529191080793E-2</v>
      </c>
      <c r="Q2035" s="145">
        <f>IFERROR(_xll.qlIndexFixing(ONIndex1Y,I2035,TRUE,_xll.ohTrigger(RecalcTrigger,Trigger1Y)),NA())</f>
        <v>1.3319543409178181E-2</v>
      </c>
    </row>
    <row r="2036" spans="2:17" x14ac:dyDescent="0.2">
      <c r="B2036" s="39" t="s">
        <v>42</v>
      </c>
      <c r="D2036" s="42">
        <f>_xll.qlCalendarAdvance(Calendar,$D2035,B2036,"f",FALSE)</f>
        <v>54102</v>
      </c>
      <c r="E2036" s="139">
        <f>_xll.qlInterestRateIndexValueDate(IndexON,D2036)</f>
        <v>54102</v>
      </c>
      <c r="F2036" s="155">
        <f>IFERROR(_xll.qlIndexFixing(IndexON,D2036,TRUE,_xll.ohTrigger(RecalcTrigger,TriggerON)),NA())</f>
        <v>1.3019367816928806E-2</v>
      </c>
      <c r="H2036" s="42">
        <f>_xll.qlCalendarAdvance(Calendar,$H2035,B2036,"f",FALSE)</f>
        <v>54102</v>
      </c>
      <c r="I2036" s="139">
        <f>_xll.qlInterestRateIndexValueDate(Index1M,$H2036)</f>
        <v>54106</v>
      </c>
      <c r="J2036" s="144">
        <f>IFERROR(_xll.qlIndexFixing(Index1M,$H2036,TRUE,_xll.ohTrigger(RecalcTrigger,Trigger1M)),NA())</f>
        <v>1.2919651513920025E-2</v>
      </c>
      <c r="K2036" s="44">
        <f>IFERROR(_xll.qlIndexFixing(Index3M,H2036,TRUE,_xll.ohTrigger(RecalcTrigger,Trigger3M)),NA())</f>
        <v>1.3144789566484683E-2</v>
      </c>
      <c r="L2036" s="44">
        <f>IFERROR(_xll.qlIndexFixing(Index6M,$H2036,TRUE,_xll.ohTrigger(RecalcTrigger,Trigger6M)),NA())</f>
        <v>1.2920007603269274E-2</v>
      </c>
      <c r="M2036" s="145">
        <f>IFERROR(_xll.qlIndexFixing(Index1Y,$H2036,TRUE,_xll.ohTrigger(RecalcTrigger,Trigger1Y)),NA())</f>
        <v>1.3372738095033492E-2</v>
      </c>
      <c r="N2036" s="144">
        <f>IFERROR(_xll.qlIndexFixing(ONIndex1M,I2036,TRUE,_xll.ohTrigger(RecalcTrigger,Trigger1M)),NA())</f>
        <v>1.291583248816508E-2</v>
      </c>
      <c r="O2036" s="44">
        <f>IFERROR(_xll.qlIndexFixing(ONIndex3M,I2036,TRUE,_xll.ohTrigger(RecalcTrigger,Trigger3M)),NA())</f>
        <v>1.3132260618542446E-2</v>
      </c>
      <c r="P2036" s="44">
        <f>IFERROR(_xll.qlIndexFixing(ONIndex6M,I2036,TRUE,_xll.ohTrigger(RecalcTrigger,Trigger6M)),NA())</f>
        <v>1.2907215959794271E-2</v>
      </c>
      <c r="Q2036" s="145">
        <f>IFERROR(_xll.qlIndexFixing(ONIndex1Y,I2036,TRUE,_xll.ohTrigger(RecalcTrigger,Trigger1Y)),NA())</f>
        <v>1.3318416036822711E-2</v>
      </c>
    </row>
    <row r="2037" spans="2:17" x14ac:dyDescent="0.2">
      <c r="B2037" s="39" t="s">
        <v>42</v>
      </c>
      <c r="D2037" s="42">
        <f>_xll.qlCalendarAdvance(Calendar,$D2036,B2037,"f",FALSE)</f>
        <v>54109</v>
      </c>
      <c r="E2037" s="139">
        <f>_xll.qlInterestRateIndexValueDate(IndexON,D2037)</f>
        <v>54109</v>
      </c>
      <c r="F2037" s="155">
        <f>IFERROR(_xll.qlIndexFixing(IndexON,D2037,TRUE,_xll.ohTrigger(RecalcTrigger,TriggerON)),NA())</f>
        <v>1.3018895358056781E-2</v>
      </c>
      <c r="H2037" s="42">
        <f>_xll.qlCalendarAdvance(Calendar,$H2036,B2037,"f",FALSE)</f>
        <v>54109</v>
      </c>
      <c r="I2037" s="139">
        <f>_xll.qlInterestRateIndexValueDate(Index1M,$H2037)</f>
        <v>54113</v>
      </c>
      <c r="J2037" s="144">
        <f>IFERROR(_xll.qlIndexFixing(Index1M,$H2037,TRUE,_xll.ohTrigger(RecalcTrigger,Trigger1M)),NA())</f>
        <v>1.2918082632660637E-2</v>
      </c>
      <c r="K2037" s="44">
        <f>IFERROR(_xll.qlIndexFixing(Index3M,H2037,TRUE,_xll.ohTrigger(RecalcTrigger,Trigger3M)),NA())</f>
        <v>1.3143307724932995E-2</v>
      </c>
      <c r="L2037" s="44">
        <f>IFERROR(_xll.qlIndexFixing(Index6M,$H2037,TRUE,_xll.ohTrigger(RecalcTrigger,Trigger6M)),NA())</f>
        <v>1.2917710512097051E-2</v>
      </c>
      <c r="M2037" s="145">
        <f>IFERROR(_xll.qlIndexFixing(Index1Y,$H2037,TRUE,_xll.ohTrigger(RecalcTrigger,Trigger1Y)),NA())</f>
        <v>1.3371210453963455E-2</v>
      </c>
      <c r="N2037" s="144">
        <f>IFERROR(_xll.qlIndexFixing(ONIndex1M,I2037,TRUE,_xll.ohTrigger(RecalcTrigger,Trigger1M)),NA())</f>
        <v>1.2914285403864412E-2</v>
      </c>
      <c r="O2037" s="44">
        <f>IFERROR(_xll.qlIndexFixing(ONIndex3M,I2037,TRUE,_xll.ohTrigger(RecalcTrigger,Trigger3M)),NA())</f>
        <v>1.3130860355277107E-2</v>
      </c>
      <c r="P2037" s="44">
        <f>IFERROR(_xll.qlIndexFixing(ONIndex6M,I2037,TRUE,_xll.ohTrigger(RecalcTrigger,Trigger6M)),NA())</f>
        <v>1.2904904863439981E-2</v>
      </c>
      <c r="Q2037" s="145">
        <f>IFERROR(_xll.qlIndexFixing(ONIndex1Y,I2037,TRUE,_xll.ohTrigger(RecalcTrigger,Trigger1Y)),NA())</f>
        <v>1.3317274977096005E-2</v>
      </c>
    </row>
    <row r="2038" spans="2:17" x14ac:dyDescent="0.2">
      <c r="B2038" s="39" t="s">
        <v>42</v>
      </c>
      <c r="D2038" s="42">
        <f>_xll.qlCalendarAdvance(Calendar,$D2037,B2038,"f",FALSE)</f>
        <v>54116</v>
      </c>
      <c r="E2038" s="139">
        <f>_xll.qlInterestRateIndexValueDate(IndexON,D2038)</f>
        <v>54116</v>
      </c>
      <c r="F2038" s="155">
        <f>IFERROR(_xll.qlIndexFixing(IndexON,D2038,TRUE,_xll.ohTrigger(RecalcTrigger,TriggerON)),NA())</f>
        <v>1.3018407928067077E-2</v>
      </c>
      <c r="H2038" s="42">
        <f>_xll.qlCalendarAdvance(Calendar,$H2037,B2038,"f",FALSE)</f>
        <v>54116</v>
      </c>
      <c r="I2038" s="139">
        <f>_xll.qlInterestRateIndexValueDate(Index1M,$H2038)</f>
        <v>54120</v>
      </c>
      <c r="J2038" s="144">
        <f>IFERROR(_xll.qlIndexFixing(Index1M,$H2038,TRUE,_xll.ohTrigger(RecalcTrigger,Trigger1M)),NA())</f>
        <v>1.2917206763089797E-2</v>
      </c>
      <c r="K2038" s="44">
        <f>IFERROR(_xll.qlIndexFixing(Index3M,H2038,TRUE,_xll.ohTrigger(RecalcTrigger,Trigger3M)),NA())</f>
        <v>1.3142073858862792E-2</v>
      </c>
      <c r="L2038" s="44">
        <f>IFERROR(_xll.qlIndexFixing(Index6M,$H2038,TRUE,_xll.ohTrigger(RecalcTrigger,Trigger6M)),NA())</f>
        <v>1.2915551994632332E-2</v>
      </c>
      <c r="M2038" s="145">
        <f>IFERROR(_xll.qlIndexFixing(Index1Y,$H2038,TRUE,_xll.ohTrigger(RecalcTrigger,Trigger1Y)),NA())</f>
        <v>1.3369540792030749E-2</v>
      </c>
      <c r="N2038" s="144">
        <f>IFERROR(_xll.qlIndexFixing(ONIndex1M,I2038,TRUE,_xll.ohTrigger(RecalcTrigger,Trigger1M)),NA())</f>
        <v>1.2912726535549979E-2</v>
      </c>
      <c r="O2038" s="44">
        <f>IFERROR(_xll.qlIndexFixing(ONIndex3M,I2038,TRUE,_xll.ohTrigger(RecalcTrigger,Trigger3M)),NA())</f>
        <v>1.3129447522066684E-2</v>
      </c>
      <c r="P2038" s="44">
        <f>IFERROR(_xll.qlIndexFixing(ONIndex6M,I2038,TRUE,_xll.ohTrigger(RecalcTrigger,Trigger6M)),NA())</f>
        <v>1.2902595918165005E-2</v>
      </c>
      <c r="Q2038" s="145">
        <f>IFERROR(_xll.qlIndexFixing(ONIndex1Y,I2038,TRUE,_xll.ohTrigger(RecalcTrigger,Trigger1Y)),NA())</f>
        <v>1.3316120201221082E-2</v>
      </c>
    </row>
    <row r="2039" spans="2:17" x14ac:dyDescent="0.2">
      <c r="B2039" s="39" t="s">
        <v>42</v>
      </c>
      <c r="D2039" s="42">
        <f>_xll.qlCalendarAdvance(Calendar,$D2038,B2039,"f",FALSE)</f>
        <v>54123</v>
      </c>
      <c r="E2039" s="139">
        <f>_xll.qlInterestRateIndexValueDate(IndexON,D2039)</f>
        <v>54123</v>
      </c>
      <c r="F2039" s="155">
        <f>IFERROR(_xll.qlIndexFixing(IndexON,D2039,TRUE,_xll.ohTrigger(RecalcTrigger,TriggerON)),NA())</f>
        <v>1.3017905498342586E-2</v>
      </c>
      <c r="H2039" s="42">
        <f>_xll.qlCalendarAdvance(Calendar,$H2038,B2039,"f",FALSE)</f>
        <v>54123</v>
      </c>
      <c r="I2039" s="139">
        <f>_xll.qlInterestRateIndexValueDate(Index1M,$H2039)</f>
        <v>54127</v>
      </c>
      <c r="J2039" s="144">
        <f>IFERROR(_xll.qlIndexFixing(Index1M,$H2039,TRUE,_xll.ohTrigger(RecalcTrigger,Trigger1M)),NA())</f>
        <v>1.2915142855063488E-2</v>
      </c>
      <c r="K2039" s="44">
        <f>IFERROR(_xll.qlIndexFixing(Index3M,H2039,TRUE,_xll.ohTrigger(RecalcTrigger,Trigger3M)),NA())</f>
        <v>1.3140564583337365E-2</v>
      </c>
      <c r="L2039" s="44">
        <f>IFERROR(_xll.qlIndexFixing(Index6M,$H2039,TRUE,_xll.ohTrigger(RecalcTrigger,Trigger6M)),NA())</f>
        <v>1.2913259852142606E-2</v>
      </c>
      <c r="M2039" s="145">
        <f>IFERROR(_xll.qlIndexFixing(Index1Y,$H2039,TRUE,_xll.ohTrigger(RecalcTrigger,Trigger1Y)),NA())</f>
        <v>1.3367984944018791E-2</v>
      </c>
      <c r="N2039" s="144">
        <f>IFERROR(_xll.qlIndexFixing(ONIndex1M,I2039,TRUE,_xll.ohTrigger(RecalcTrigger,Trigger1M)),NA())</f>
        <v>1.2911155867474378E-2</v>
      </c>
      <c r="O2039" s="44">
        <f>IFERROR(_xll.qlIndexFixing(ONIndex3M,I2039,TRUE,_xll.ohTrigger(RecalcTrigger,Trigger3M)),NA())</f>
        <v>1.3128022098207737E-2</v>
      </c>
      <c r="P2039" s="44">
        <f>IFERROR(_xll.qlIndexFixing(ONIndex6M,I2039,TRUE,_xll.ohTrigger(RecalcTrigger,Trigger6M)),NA())</f>
        <v>1.2900289139716747E-2</v>
      </c>
      <c r="Q2039" s="145">
        <f>IFERROR(_xll.qlIndexFixing(ONIndex1Y,I2039,TRUE,_xll.ohTrigger(RecalcTrigger,Trigger1Y)),NA())</f>
        <v>1.3314951680660769E-2</v>
      </c>
    </row>
    <row r="2040" spans="2:17" x14ac:dyDescent="0.2">
      <c r="B2040" s="39" t="s">
        <v>42</v>
      </c>
      <c r="D2040" s="42">
        <f>_xll.qlCalendarAdvance(Calendar,$D2039,B2040,"f",FALSE)</f>
        <v>54130</v>
      </c>
      <c r="E2040" s="139">
        <f>_xll.qlInterestRateIndexValueDate(IndexON,D2040)</f>
        <v>54130</v>
      </c>
      <c r="F2040" s="155">
        <f>IFERROR(_xll.qlIndexFixing(IndexON,D2040,TRUE,_xll.ohTrigger(RecalcTrigger,TriggerON)),NA())</f>
        <v>1.3017388040186262E-2</v>
      </c>
      <c r="H2040" s="42">
        <f>_xll.qlCalendarAdvance(Calendar,$H2039,B2040,"f",FALSE)</f>
        <v>54130</v>
      </c>
      <c r="I2040" s="139">
        <f>_xll.qlInterestRateIndexValueDate(Index1M,$H2040)</f>
        <v>54134</v>
      </c>
      <c r="J2040" s="144">
        <f>IFERROR(_xll.qlIndexFixing(Index1M,$H2040,TRUE,_xll.ohTrigger(RecalcTrigger,Trigger1M)),NA())</f>
        <v>1.2913536645330527E-2</v>
      </c>
      <c r="K2040" s="44">
        <f>IFERROR(_xll.qlIndexFixing(Index3M,H2040,TRUE,_xll.ohTrigger(RecalcTrigger,Trigger3M)),NA())</f>
        <v>1.3139042526086693E-2</v>
      </c>
      <c r="L2040" s="44">
        <f>IFERROR(_xll.qlIndexFixing(Index6M,$H2040,TRUE,_xll.ohTrigger(RecalcTrigger,Trigger6M)),NA())</f>
        <v>1.2910970116422013E-2</v>
      </c>
      <c r="M2040" s="145">
        <f>IFERROR(_xll.qlIndexFixing(Index1Y,$H2040,TRUE,_xll.ohTrigger(RecalcTrigger,Trigger1Y)),NA())</f>
        <v>1.3366414388978469E-2</v>
      </c>
      <c r="N2040" s="144">
        <f>IFERROR(_xll.qlIndexFixing(ONIndex1M,I2040,TRUE,_xll.ohTrigger(RecalcTrigger,Trigger1M)),NA())</f>
        <v>1.2909573383650397E-2</v>
      </c>
      <c r="O2040" s="44">
        <f>IFERROR(_xll.qlIndexFixing(ONIndex3M,I2040,TRUE,_xll.ohTrigger(RecalcTrigger,Trigger3M)),NA())</f>
        <v>1.3126584062996827E-2</v>
      </c>
      <c r="P2040" s="44">
        <f>IFERROR(_xll.qlIndexFixing(ONIndex6M,I2040,TRUE,_xll.ohTrigger(RecalcTrigger,Trigger6M)),NA())</f>
        <v>1.2897984544562036E-2</v>
      </c>
      <c r="Q2040" s="145">
        <f>IFERROR(_xll.qlIndexFixing(ONIndex1Y,I2040,TRUE,_xll.ohTrigger(RecalcTrigger,Trigger1Y)),NA())</f>
        <v>1.3313769386478214E-2</v>
      </c>
    </row>
    <row r="2041" spans="2:17" x14ac:dyDescent="0.2">
      <c r="B2041" s="39" t="s">
        <v>42</v>
      </c>
      <c r="D2041" s="42">
        <f>_xll.qlCalendarAdvance(Calendar,$D2040,B2041,"f",FALSE)</f>
        <v>54137</v>
      </c>
      <c r="E2041" s="139">
        <f>_xll.qlInterestRateIndexValueDate(IndexON,D2041)</f>
        <v>54137</v>
      </c>
      <c r="F2041" s="155">
        <f>IFERROR(_xll.qlIndexFixing(IndexON,D2041,TRUE,_xll.ohTrigger(RecalcTrigger,TriggerON)),NA())</f>
        <v>1.3016855524874416E-2</v>
      </c>
      <c r="H2041" s="42">
        <f>_xll.qlCalendarAdvance(Calendar,$H2040,B2041,"f",FALSE)</f>
        <v>54137</v>
      </c>
      <c r="I2041" s="139">
        <f>_xll.qlInterestRateIndexValueDate(Index1M,$H2041)</f>
        <v>54141</v>
      </c>
      <c r="J2041" s="144">
        <f>IFERROR(_xll.qlIndexFixing(Index1M,$H2041,TRUE,_xll.ohTrigger(RecalcTrigger,Trigger1M)),NA())</f>
        <v>1.2911918561477815E-2</v>
      </c>
      <c r="K2041" s="44">
        <f>IFERROR(_xll.qlIndexFixing(Index3M,H2041,TRUE,_xll.ohTrigger(RecalcTrigger,Trigger3M)),NA())</f>
        <v>1.3137507666354339E-2</v>
      </c>
      <c r="L2041" s="44">
        <f>IFERROR(_xll.qlIndexFixing(Index6M,$H2041,TRUE,_xll.ohTrigger(RecalcTrigger,Trigger6M)),NA())</f>
        <v>1.2908682803627627E-2</v>
      </c>
      <c r="M2041" s="145">
        <f>IFERROR(_xll.qlIndexFixing(Index1Y,$H2041,TRUE,_xll.ohTrigger(RecalcTrigger,Trigger1Y)),NA())</f>
        <v>1.3364829097822477E-2</v>
      </c>
      <c r="N2041" s="144">
        <f>IFERROR(_xll.qlIndexFixing(ONIndex1M,I2041,TRUE,_xll.ohTrigger(RecalcTrigger,Trigger1M)),NA())</f>
        <v>1.2907979068010889E-2</v>
      </c>
      <c r="O2041" s="44">
        <f>IFERROR(_xll.qlIndexFixing(ONIndex3M,I2041,TRUE,_xll.ohTrigger(RecalcTrigger,Trigger3M)),NA())</f>
        <v>1.3125133395890387E-2</v>
      </c>
      <c r="P2041" s="44">
        <f>IFERROR(_xll.qlIndexFixing(ONIndex6M,I2041,TRUE,_xll.ohTrigger(RecalcTrigger,Trigger6M)),NA())</f>
        <v>1.2895682148608145E-2</v>
      </c>
      <c r="Q2041" s="145">
        <f>IFERROR(_xll.qlIndexFixing(ONIndex1Y,I2041,TRUE,_xll.ohTrigger(RecalcTrigger,Trigger1Y)),NA())</f>
        <v>1.3312573290056307E-2</v>
      </c>
    </row>
    <row r="2042" spans="2:17" x14ac:dyDescent="0.2">
      <c r="B2042" s="39" t="s">
        <v>42</v>
      </c>
      <c r="D2042" s="42">
        <f>_xll.qlCalendarAdvance(Calendar,$D2041,B2042,"f",FALSE)</f>
        <v>54144</v>
      </c>
      <c r="E2042" s="139">
        <f>_xll.qlInterestRateIndexValueDate(IndexON,D2042)</f>
        <v>54144</v>
      </c>
      <c r="F2042" s="155">
        <f>IFERROR(_xll.qlIndexFixing(IndexON,D2042,TRUE,_xll.ohTrigger(RecalcTrigger,TriggerON)),NA())</f>
        <v>1.3016307923710002E-2</v>
      </c>
      <c r="H2042" s="42">
        <f>_xll.qlCalendarAdvance(Calendar,$H2041,B2042,"f",FALSE)</f>
        <v>54144</v>
      </c>
      <c r="I2042" s="139">
        <f>_xll.qlInterestRateIndexValueDate(Index1M,$H2042)</f>
        <v>54148</v>
      </c>
      <c r="J2042" s="144">
        <f>IFERROR(_xll.qlIndexFixing(Index1M,$H2042,TRUE,_xll.ohTrigger(RecalcTrigger,Trigger1M)),NA())</f>
        <v>1.2910174616857617E-2</v>
      </c>
      <c r="K2042" s="44">
        <f>IFERROR(_xll.qlIndexFixing(Index3M,H2042,TRUE,_xll.ohTrigger(RecalcTrigger,Trigger3M)),NA())</f>
        <v>1.3135833565373154E-2</v>
      </c>
      <c r="L2042" s="44">
        <f>IFERROR(_xll.qlIndexFixing(Index6M,$H2042,TRUE,_xll.ohTrigger(RecalcTrigger,Trigger6M)),NA())</f>
        <v>1.2906329438595963E-2</v>
      </c>
      <c r="M2042" s="145">
        <f>IFERROR(_xll.qlIndexFixing(Index1Y,$H2042,TRUE,_xll.ohTrigger(RecalcTrigger,Trigger1Y)),NA())</f>
        <v>1.3363229041465261E-2</v>
      </c>
      <c r="N2042" s="144">
        <f>IFERROR(_xll.qlIndexFixing(ONIndex1M,I2042,TRUE,_xll.ohTrigger(RecalcTrigger,Trigger1M)),NA())</f>
        <v>1.2906836960802082E-2</v>
      </c>
      <c r="O2042" s="44">
        <f>IFERROR(_xll.qlIndexFixing(ONIndex3M,I2042,TRUE,_xll.ohTrigger(RecalcTrigger,Trigger3M)),NA())</f>
        <v>1.3124206209722544E-2</v>
      </c>
      <c r="P2042" s="44">
        <f>IFERROR(_xll.qlIndexFixing(ONIndex6M,I2042,TRUE,_xll.ohTrigger(RecalcTrigger,Trigger6M)),NA())</f>
        <v>1.2893648718623751E-2</v>
      </c>
      <c r="Q2042" s="145">
        <f>IFERROR(_xll.qlIndexFixing(ONIndex1Y,I2042,TRUE,_xll.ohTrigger(RecalcTrigger,Trigger1Y)),NA())</f>
        <v>1.3311999228442062E-2</v>
      </c>
    </row>
    <row r="2043" spans="2:17" x14ac:dyDescent="0.2">
      <c r="B2043" s="39" t="s">
        <v>42</v>
      </c>
      <c r="D2043" s="42">
        <f>_xll.qlCalendarAdvance(Calendar,$D2042,B2043,"f",FALSE)</f>
        <v>54155</v>
      </c>
      <c r="E2043" s="139">
        <f>_xll.qlInterestRateIndexValueDate(IndexON,D2043)</f>
        <v>54155</v>
      </c>
      <c r="F2043" s="155">
        <f>IFERROR(_xll.qlIndexFixing(IndexON,D2043,TRUE,_xll.ohTrigger(RecalcTrigger,TriggerON)),NA())</f>
        <v>1.3015028977028109E-2</v>
      </c>
      <c r="H2043" s="42">
        <f>_xll.qlCalendarAdvance(Calendar,$H2042,B2043,"f",FALSE)</f>
        <v>54155</v>
      </c>
      <c r="I2043" s="139">
        <f>_xll.qlInterestRateIndexValueDate(Index1M,$H2043)</f>
        <v>54157</v>
      </c>
      <c r="J2043" s="144">
        <f>IFERROR(_xll.qlIndexFixing(Index1M,$H2043,TRUE,_xll.ohTrigger(RecalcTrigger,Trigger1M)),NA())</f>
        <v>1.2908288124905964E-2</v>
      </c>
      <c r="K2043" s="44">
        <f>IFERROR(_xll.qlIndexFixing(Index3M,H2043,TRUE,_xll.ohTrigger(RecalcTrigger,Trigger3M)),NA())</f>
        <v>1.313382606953941E-2</v>
      </c>
      <c r="L2043" s="44">
        <f>IFERROR(_xll.qlIndexFixing(Index6M,$H2043,TRUE,_xll.ohTrigger(RecalcTrigger,Trigger6M)),NA())</f>
        <v>1.2903395225756051E-2</v>
      </c>
      <c r="M2043" s="145">
        <f>IFERROR(_xll.qlIndexFixing(Index1Y,$H2043,TRUE,_xll.ohTrigger(RecalcTrigger,Trigger1Y)),NA())</f>
        <v>1.3361150083535398E-2</v>
      </c>
      <c r="N2043" s="144">
        <f>IFERROR(_xll.qlIndexFixing(ONIndex1M,I2043,TRUE,_xll.ohTrigger(RecalcTrigger,Trigger1M)),NA())</f>
        <v>1.2903824957435361E-2</v>
      </c>
      <c r="O2043" s="44">
        <f>IFERROR(_xll.qlIndexFixing(ONIndex3M,I2043,TRUE,_xll.ohTrigger(RecalcTrigger,Trigger3M)),NA())</f>
        <v>1.3121344959685644E-2</v>
      </c>
      <c r="P2043" s="44">
        <f>IFERROR(_xll.qlIndexFixing(ONIndex6M,I2043,TRUE,_xll.ohTrigger(RecalcTrigger,Trigger6M)),NA())</f>
        <v>1.2889771912227843E-2</v>
      </c>
      <c r="Q2043" s="145">
        <f>IFERROR(_xll.qlIndexFixing(ONIndex1Y,I2043,TRUE,_xll.ohTrigger(RecalcTrigger,Trigger1Y)),NA())</f>
        <v>1.3309434033921264E-2</v>
      </c>
    </row>
    <row r="2044" spans="2:17" x14ac:dyDescent="0.2">
      <c r="B2044" s="39" t="s">
        <v>42</v>
      </c>
      <c r="D2044" s="42">
        <f>_xll.qlCalendarAdvance(Calendar,$D2043,B2044,"f",FALSE)</f>
        <v>54162</v>
      </c>
      <c r="E2044" s="139">
        <f>_xll.qlInterestRateIndexValueDate(IndexON,D2044)</f>
        <v>54162</v>
      </c>
      <c r="F2044" s="155">
        <f>IFERROR(_xll.qlIndexFixing(IndexON,D2044,TRUE,_xll.ohTrigger(RecalcTrigger,TriggerON)),NA())</f>
        <v>1.3014444661791913E-2</v>
      </c>
      <c r="H2044" s="42">
        <f>_xll.qlCalendarAdvance(Calendar,$H2043,B2044,"f",FALSE)</f>
        <v>54162</v>
      </c>
      <c r="I2044" s="139">
        <f>_xll.qlInterestRateIndexValueDate(Index1M,$H2044)</f>
        <v>54164</v>
      </c>
      <c r="J2044" s="144">
        <f>IFERROR(_xll.qlIndexFixing(Index1M,$H2044,TRUE,_xll.ohTrigger(RecalcTrigger,Trigger1M)),NA())</f>
        <v>1.2906630000435737E-2</v>
      </c>
      <c r="K2044" s="44">
        <f>IFERROR(_xll.qlIndexFixing(Index3M,H2044,TRUE,_xll.ohTrigger(RecalcTrigger,Trigger3M)),NA())</f>
        <v>1.3132249979019777E-2</v>
      </c>
      <c r="L2044" s="44">
        <f>IFERROR(_xll.qlIndexFixing(Index6M,$H2044,TRUE,_xll.ohTrigger(RecalcTrigger,Trigger6M)),NA())</f>
        <v>1.2901115886746929E-2</v>
      </c>
      <c r="M2044" s="145">
        <f>IFERROR(_xll.qlIndexFixing(Index1Y,$H2044,TRUE,_xll.ohTrigger(RecalcTrigger,Trigger1Y)),NA())</f>
        <v>1.3359996543250411E-2</v>
      </c>
      <c r="N2044" s="144">
        <f>IFERROR(_xll.qlIndexFixing(ONIndex1M,I2044,TRUE,_xll.ohTrigger(RecalcTrigger,Trigger1M)),NA())</f>
        <v>1.2902188254502178E-2</v>
      </c>
      <c r="O2044" s="44">
        <f>IFERROR(_xll.qlIndexFixing(ONIndex3M,I2044,TRUE,_xll.ohTrigger(RecalcTrigger,Trigger3M)),NA())</f>
        <v>1.311984900912222E-2</v>
      </c>
      <c r="P2044" s="44">
        <f>IFERROR(_xll.qlIndexFixing(ONIndex6M,I2044,TRUE,_xll.ohTrigger(RecalcTrigger,Trigger6M)),NA())</f>
        <v>1.2887477501486444E-2</v>
      </c>
      <c r="Q2044" s="145">
        <f>IFERROR(_xll.qlIndexFixing(ONIndex1Y,I2044,TRUE,_xll.ohTrigger(RecalcTrigger,Trigger1Y)),NA())</f>
        <v>1.3308188408558408E-2</v>
      </c>
    </row>
    <row r="2045" spans="2:17" x14ac:dyDescent="0.2">
      <c r="B2045" s="39" t="s">
        <v>42</v>
      </c>
      <c r="D2045" s="42">
        <f>_xll.qlCalendarAdvance(Calendar,$D2044,B2045,"f",FALSE)</f>
        <v>54169</v>
      </c>
      <c r="E2045" s="139">
        <f>_xll.qlInterestRateIndexValueDate(IndexON,D2045)</f>
        <v>54169</v>
      </c>
      <c r="F2045" s="155">
        <f>IFERROR(_xll.qlIndexFixing(IndexON,D2045,TRUE,_xll.ohTrigger(RecalcTrigger,TriggerON)),NA())</f>
        <v>1.3013845163420967E-2</v>
      </c>
      <c r="H2045" s="42">
        <f>_xll.qlCalendarAdvance(Calendar,$H2044,B2045,"f",FALSE)</f>
        <v>54169</v>
      </c>
      <c r="I2045" s="139">
        <f>_xll.qlInterestRateIndexValueDate(Index1M,$H2045)</f>
        <v>54171</v>
      </c>
      <c r="J2045" s="144">
        <f>IFERROR(_xll.qlIndexFixing(Index1M,$H2045,TRUE,_xll.ohTrigger(RecalcTrigger,Trigger1M)),NA())</f>
        <v>1.2904959931587523E-2</v>
      </c>
      <c r="K2045" s="44">
        <f>IFERROR(_xll.qlIndexFixing(Index3M,H2045,TRUE,_xll.ohTrigger(RecalcTrigger,Trigger3M)),NA())</f>
        <v>1.3130660999005837E-2</v>
      </c>
      <c r="L2045" s="44">
        <f>IFERROR(_xll.qlIndexFixing(Index6M,$H2045,TRUE,_xll.ohTrigger(RecalcTrigger,Trigger6M)),NA())</f>
        <v>1.289883903864758E-2</v>
      </c>
      <c r="M2045" s="145">
        <f>IFERROR(_xll.qlIndexFixing(Index1Y,$H2045,TRUE,_xll.ohTrigger(RecalcTrigger,Trigger1Y)),NA())</f>
        <v>1.3357867393562397E-2</v>
      </c>
      <c r="N2045" s="144">
        <f>IFERROR(_xll.qlIndexFixing(ONIndex1M,I2045,TRUE,_xll.ohTrigger(RecalcTrigger,Trigger1M)),NA())</f>
        <v>1.2900539646532039E-2</v>
      </c>
      <c r="O2045" s="44">
        <f>IFERROR(_xll.qlIndexFixing(ONIndex3M,I2045,TRUE,_xll.ohTrigger(RecalcTrigger,Trigger3M)),NA())</f>
        <v>1.3118340331779166E-2</v>
      </c>
      <c r="P2045" s="44">
        <f>IFERROR(_xll.qlIndexFixing(ONIndex6M,I2045,TRUE,_xll.ohTrigger(RecalcTrigger,Trigger6M)),NA())</f>
        <v>1.2885185363327167E-2</v>
      </c>
      <c r="Q2045" s="145">
        <f>IFERROR(_xll.qlIndexFixing(ONIndex1Y,I2045,TRUE,_xll.ohTrigger(RecalcTrigger,Trigger1Y)),NA())</f>
        <v>1.330692884938145E-2</v>
      </c>
    </row>
    <row r="2046" spans="2:17" x14ac:dyDescent="0.2">
      <c r="B2046" s="39" t="s">
        <v>42</v>
      </c>
      <c r="D2046" s="42">
        <f>_xll.qlCalendarAdvance(Calendar,$D2045,B2046,"f",FALSE)</f>
        <v>54176</v>
      </c>
      <c r="E2046" s="139">
        <f>_xll.qlInterestRateIndexValueDate(IndexON,D2046)</f>
        <v>54176</v>
      </c>
      <c r="F2046" s="155">
        <f>IFERROR(_xll.qlIndexFixing(IndexON,D2046,TRUE,_xll.ohTrigger(RecalcTrigger,TriggerON)),NA())</f>
        <v>1.3013230453298164E-2</v>
      </c>
      <c r="H2046" s="42">
        <f>_xll.qlCalendarAdvance(Calendar,$H2045,B2046,"f",FALSE)</f>
        <v>54176</v>
      </c>
      <c r="I2046" s="139">
        <f>_xll.qlInterestRateIndexValueDate(Index1M,$H2046)</f>
        <v>54178</v>
      </c>
      <c r="J2046" s="144">
        <f>IFERROR(_xll.qlIndexFixing(Index1M,$H2046,TRUE,_xll.ohTrigger(RecalcTrigger,Trigger1M)),NA())</f>
        <v>1.2902947731480036E-2</v>
      </c>
      <c r="K2046" s="44">
        <f>IFERROR(_xll.qlIndexFixing(Index3M,H2046,TRUE,_xll.ohTrigger(RecalcTrigger,Trigger3M)),NA())</f>
        <v>1.3129181320955965E-2</v>
      </c>
      <c r="L2046" s="44">
        <f>IFERROR(_xll.qlIndexFixing(Index6M,$H2046,TRUE,_xll.ohTrigger(RecalcTrigger,Trigger6M)),NA())</f>
        <v>1.28965646976147E-2</v>
      </c>
      <c r="M2046" s="145">
        <f>IFERROR(_xll.qlIndexFixing(Index1Y,$H2046,TRUE,_xll.ohTrigger(RecalcTrigger,Trigger1Y)),NA())</f>
        <v>1.3356203728348259E-2</v>
      </c>
      <c r="N2046" s="144">
        <f>IFERROR(_xll.qlIndexFixing(ONIndex1M,I2046,TRUE,_xll.ohTrigger(RecalcTrigger,Trigger1M)),NA())</f>
        <v>1.2898640924952076E-2</v>
      </c>
      <c r="O2046" s="44">
        <f>IFERROR(_xll.qlIndexFixing(ONIndex3M,I2046,TRUE,_xll.ohTrigger(RecalcTrigger,Trigger3M)),NA())</f>
        <v>1.3116600519005317E-2</v>
      </c>
      <c r="P2046" s="44">
        <f>IFERROR(_xll.qlIndexFixing(ONIndex6M,I2046,TRUE,_xll.ohTrigger(RecalcTrigger,Trigger6M)),NA())</f>
        <v>1.2882568580137033E-2</v>
      </c>
      <c r="Q2046" s="145">
        <f>IFERROR(_xll.qlIndexFixing(ONIndex1Y,I2046,TRUE,_xll.ohTrigger(RecalcTrigger,Trigger1Y)),NA())</f>
        <v>1.3305472254376838E-2</v>
      </c>
    </row>
    <row r="2047" spans="2:17" x14ac:dyDescent="0.2">
      <c r="B2047" s="39" t="s">
        <v>42</v>
      </c>
      <c r="D2047" s="42">
        <f>_xll.qlCalendarAdvance(Calendar,$D2046,B2047,"f",FALSE)</f>
        <v>54183</v>
      </c>
      <c r="E2047" s="139">
        <f>_xll.qlInterestRateIndexValueDate(IndexON,D2047)</f>
        <v>54183</v>
      </c>
      <c r="F2047" s="155">
        <f>IFERROR(_xll.qlIndexFixing(IndexON,D2047,TRUE,_xll.ohTrigger(RecalcTrigger,TriggerON)),NA())</f>
        <v>1.3012600502646521E-2</v>
      </c>
      <c r="H2047" s="42">
        <f>_xll.qlCalendarAdvance(Calendar,$H2046,B2047,"f",FALSE)</f>
        <v>54183</v>
      </c>
      <c r="I2047" s="139">
        <f>_xll.qlInterestRateIndexValueDate(Index1M,$H2047)</f>
        <v>54185</v>
      </c>
      <c r="J2047" s="144">
        <f>IFERROR(_xll.qlIndexFixing(Index1M,$H2047,TRUE,_xll.ohTrigger(RecalcTrigger,Trigger1M)),NA())</f>
        <v>1.290158389661844E-2</v>
      </c>
      <c r="K2047" s="44">
        <f>IFERROR(_xll.qlIndexFixing(Index3M,H2047,TRUE,_xll.ohTrigger(RecalcTrigger,Trigger3M)),NA())</f>
        <v>1.3127565513191854E-2</v>
      </c>
      <c r="L2047" s="44">
        <f>IFERROR(_xll.qlIndexFixing(Index6M,$H2047,TRUE,_xll.ohTrigger(RecalcTrigger,Trigger6M)),NA())</f>
        <v>1.2894500008534142E-2</v>
      </c>
      <c r="M2047" s="145">
        <f>IFERROR(_xll.qlIndexFixing(Index1Y,$H2047,TRUE,_xll.ohTrigger(RecalcTrigger,Trigger1Y)),NA())</f>
        <v>1.3354525144206656E-2</v>
      </c>
      <c r="N2047" s="144">
        <f>IFERROR(_xll.qlIndexFixing(ONIndex1M,I2047,TRUE,_xll.ohTrigger(RecalcTrigger,Trigger1M)),NA())</f>
        <v>1.2897206651372173E-2</v>
      </c>
      <c r="O2047" s="44">
        <f>IFERROR(_xll.qlIndexFixing(ONIndex3M,I2047,TRUE,_xll.ohTrigger(RecalcTrigger,Trigger3M)),NA())</f>
        <v>1.3115284714340092E-2</v>
      </c>
      <c r="P2047" s="44">
        <f>IFERROR(_xll.qlIndexFixing(ONIndex6M,I2047,TRUE,_xll.ohTrigger(RecalcTrigger,Trigger6M)),NA())</f>
        <v>1.2880607968943636E-2</v>
      </c>
      <c r="Q2047" s="145">
        <f>IFERROR(_xll.qlIndexFixing(ONIndex1Y,I2047,TRUE,_xll.ohTrigger(RecalcTrigger,Trigger1Y)),NA())</f>
        <v>1.3304367814237494E-2</v>
      </c>
    </row>
    <row r="2048" spans="2:17" x14ac:dyDescent="0.2">
      <c r="B2048" s="39" t="s">
        <v>42</v>
      </c>
      <c r="D2048" s="42">
        <f>_xll.qlCalendarAdvance(Calendar,$D2047,B2048,"f",FALSE)</f>
        <v>54190</v>
      </c>
      <c r="E2048" s="139">
        <f>_xll.qlInterestRateIndexValueDate(IndexON,D2048)</f>
        <v>54190</v>
      </c>
      <c r="F2048" s="155">
        <f>IFERROR(_xll.qlIndexFixing(IndexON,D2048,TRUE,_xll.ohTrigger(RecalcTrigger,TriggerON)),NA())</f>
        <v>1.3011955282768994E-2</v>
      </c>
      <c r="H2048" s="42">
        <f>_xll.qlCalendarAdvance(Calendar,$H2047,B2048,"f",FALSE)</f>
        <v>54190</v>
      </c>
      <c r="I2048" s="139">
        <f>_xll.qlInterestRateIndexValueDate(Index1M,$H2048)</f>
        <v>54192</v>
      </c>
      <c r="J2048" s="144">
        <f>IFERROR(_xll.qlIndexFixing(Index1M,$H2048,TRUE,_xll.ohTrigger(RecalcTrigger,Trigger1M)),NA())</f>
        <v>1.2899877898440715E-2</v>
      </c>
      <c r="K2048" s="44">
        <f>IFERROR(_xll.qlIndexFixing(Index3M,H2048,TRUE,_xll.ohTrigger(RecalcTrigger,Trigger3M)),NA())</f>
        <v>1.3125936751716598E-2</v>
      </c>
      <c r="L2048" s="44">
        <f>IFERROR(_xll.qlIndexFixing(Index6M,$H2048,TRUE,_xll.ohTrigger(RecalcTrigger,Trigger6M)),NA())</f>
        <v>1.2892231048601516E-2</v>
      </c>
      <c r="M2048" s="145">
        <f>IFERROR(_xll.qlIndexFixing(Index1Y,$H2048,TRUE,_xll.ohTrigger(RecalcTrigger,Trigger1Y)),NA())</f>
        <v>1.335283161205751E-2</v>
      </c>
      <c r="N2048" s="144">
        <f>IFERROR(_xll.qlIndexFixing(ONIndex1M,I2048,TRUE,_xll.ohTrigger(RecalcTrigger,Trigger1M)),NA())</f>
        <v>1.2895522232287959E-2</v>
      </c>
      <c r="O2048" s="44">
        <f>IFERROR(_xll.qlIndexFixing(ONIndex3M,I2048,TRUE,_xll.ohTrigger(RecalcTrigger,Trigger3M)),NA())</f>
        <v>1.3113737732837194E-2</v>
      </c>
      <c r="P2048" s="44">
        <f>IFERROR(_xll.qlIndexFixing(ONIndex6M,I2048,TRUE,_xll.ohTrigger(RecalcTrigger,Trigger6M)),NA())</f>
        <v>1.287832274477374E-2</v>
      </c>
      <c r="Q2048" s="145">
        <f>IFERROR(_xll.qlIndexFixing(ONIndex1Y,I2048,TRUE,_xll.ohTrigger(RecalcTrigger,Trigger1Y)),NA())</f>
        <v>1.3303066280876408E-2</v>
      </c>
    </row>
    <row r="2049" spans="2:17" x14ac:dyDescent="0.2">
      <c r="B2049" s="39" t="s">
        <v>42</v>
      </c>
      <c r="D2049" s="42">
        <f>_xll.qlCalendarAdvance(Calendar,$D2048,B2049,"f",FALSE)</f>
        <v>54197</v>
      </c>
      <c r="E2049" s="139">
        <f>_xll.qlInterestRateIndexValueDate(IndexON,D2049)</f>
        <v>54197</v>
      </c>
      <c r="F2049" s="155">
        <f>IFERROR(_xll.qlIndexFixing(IndexON,D2049,TRUE,_xll.ohTrigger(RecalcTrigger,TriggerON)),NA())</f>
        <v>1.3011294765048476E-2</v>
      </c>
      <c r="H2049" s="42">
        <f>_xll.qlCalendarAdvance(Calendar,$H2048,B2049,"f",FALSE)</f>
        <v>54197</v>
      </c>
      <c r="I2049" s="139">
        <f>_xll.qlInterestRateIndexValueDate(Index1M,$H2049)</f>
        <v>54199</v>
      </c>
      <c r="J2049" s="144">
        <f>IFERROR(_xll.qlIndexFixing(Index1M,$H2049,TRUE,_xll.ohTrigger(RecalcTrigger,Trigger1M)),NA())</f>
        <v>1.2898159891761296E-2</v>
      </c>
      <c r="K2049" s="44">
        <f>IFERROR(_xll.qlIndexFixing(Index3M,H2049,TRUE,_xll.ohTrigger(RecalcTrigger,Trigger3M)),NA())</f>
        <v>1.3124295015778099E-2</v>
      </c>
      <c r="L2049" s="44">
        <f>IFERROR(_xll.qlIndexFixing(Index6M,$H2049,TRUE,_xll.ohTrigger(RecalcTrigger,Trigger6M)),NA())</f>
        <v>1.2889964647981221E-2</v>
      </c>
      <c r="M2049" s="145">
        <f>IFERROR(_xll.qlIndexFixing(Index1Y,$H2049,TRUE,_xll.ohTrigger(RecalcTrigger,Trigger1Y)),NA())</f>
        <v>1.3351123102820739E-2</v>
      </c>
      <c r="N2049" s="144">
        <f>IFERROR(_xll.qlIndexFixing(ONIndex1M,I2049,TRUE,_xll.ohTrigger(RecalcTrigger,Trigger1M)),NA())</f>
        <v>1.2893825843898199E-2</v>
      </c>
      <c r="O2049" s="44">
        <f>IFERROR(_xll.qlIndexFixing(ONIndex3M,I2049,TRUE,_xll.ohTrigger(RecalcTrigger,Trigger3M)),NA())</f>
        <v>1.3112177941820846E-2</v>
      </c>
      <c r="P2049" s="44">
        <f>IFERROR(_xll.qlIndexFixing(ONIndex6M,I2049,TRUE,_xll.ohTrigger(RecalcTrigger,Trigger6M)),NA())</f>
        <v>1.2876039857534494E-2</v>
      </c>
      <c r="Q2049" s="145">
        <f>IFERROR(_xll.qlIndexFixing(ONIndex1Y,I2049,TRUE,_xll.ohTrigger(RecalcTrigger,Trigger1Y)),NA())</f>
        <v>1.3301750698593295E-2</v>
      </c>
    </row>
    <row r="2050" spans="2:17" x14ac:dyDescent="0.2">
      <c r="B2050" s="39" t="s">
        <v>42</v>
      </c>
      <c r="D2050" s="42">
        <f>_xll.qlCalendarAdvance(Calendar,$D2049,B2050,"f",FALSE)</f>
        <v>54204</v>
      </c>
      <c r="E2050" s="139">
        <f>_xll.qlInterestRateIndexValueDate(IndexON,D2050)</f>
        <v>54204</v>
      </c>
      <c r="F2050" s="155">
        <f>IFERROR(_xll.qlIndexFixing(IndexON,D2050,TRUE,_xll.ohTrigger(RecalcTrigger,TriggerON)),NA())</f>
        <v>1.3010618920707984E-2</v>
      </c>
      <c r="H2050" s="42">
        <f>_xll.qlCalendarAdvance(Calendar,$H2049,B2050,"f",FALSE)</f>
        <v>54204</v>
      </c>
      <c r="I2050" s="139">
        <f>_xll.qlInterestRateIndexValueDate(Index1M,$H2050)</f>
        <v>54206</v>
      </c>
      <c r="J2050" s="144">
        <f>IFERROR(_xll.qlIndexFixing(Index1M,$H2050,TRUE,_xll.ohTrigger(RecalcTrigger,Trigger1M)),NA())</f>
        <v>1.2896429860550507E-2</v>
      </c>
      <c r="K2050" s="44">
        <f>IFERROR(_xll.qlIndexFixing(Index3M,H2050,TRUE,_xll.ohTrigger(RecalcTrigger,Trigger3M)),NA())</f>
        <v>1.3122640284617309E-2</v>
      </c>
      <c r="L2050" s="44">
        <f>IFERROR(_xll.qlIndexFixing(Index6M,$H2050,TRUE,_xll.ohTrigger(RecalcTrigger,Trigger6M)),NA())</f>
        <v>1.2887700822828937E-2</v>
      </c>
      <c r="M2050" s="145">
        <f>IFERROR(_xll.qlIndexFixing(Index1Y,$H2050,TRUE,_xll.ohTrigger(RecalcTrigger,Trigger1Y)),NA())</f>
        <v>1.3349399587417576E-2</v>
      </c>
      <c r="N2050" s="144">
        <f>IFERROR(_xll.qlIndexFixing(ONIndex1M,I2050,TRUE,_xll.ohTrigger(RecalcTrigger,Trigger1M)),NA())</f>
        <v>1.2892117470455489E-2</v>
      </c>
      <c r="O2050" s="44">
        <f>IFERROR(_xll.qlIndexFixing(ONIndex3M,I2050,TRUE,_xll.ohTrigger(RecalcTrigger,Trigger3M)),NA())</f>
        <v>1.3110605320587609E-2</v>
      </c>
      <c r="P2050" s="44">
        <f>IFERROR(_xll.qlIndexFixing(ONIndex6M,I2050,TRUE,_xll.ohTrigger(RecalcTrigger,Trigger6M)),NA())</f>
        <v>1.2873759323213108E-2</v>
      </c>
      <c r="Q2050" s="145">
        <f>IFERROR(_xll.qlIndexFixing(ONIndex1Y,I2050,TRUE,_xll.ohTrigger(RecalcTrigger,Trigger1Y)),NA())</f>
        <v>1.3300421038611177E-2</v>
      </c>
    </row>
    <row r="2051" spans="2:17" x14ac:dyDescent="0.2">
      <c r="B2051" s="39" t="s">
        <v>42</v>
      </c>
      <c r="D2051" s="42">
        <f>_xll.qlCalendarAdvance(Calendar,$D2050,B2051,"f",FALSE)</f>
        <v>54211</v>
      </c>
      <c r="E2051" s="139">
        <f>_xll.qlInterestRateIndexValueDate(IndexON,D2051)</f>
        <v>54211</v>
      </c>
      <c r="F2051" s="155">
        <f>IFERROR(_xll.qlIndexFixing(IndexON,D2051,TRUE,_xll.ohTrigger(RecalcTrigger,TriggerON)),NA())</f>
        <v>1.300992772113041E-2</v>
      </c>
      <c r="H2051" s="42">
        <f>_xll.qlCalendarAdvance(Calendar,$H2050,B2051,"f",FALSE)</f>
        <v>54211</v>
      </c>
      <c r="I2051" s="139">
        <f>_xll.qlInterestRateIndexValueDate(Index1M,$H2051)</f>
        <v>54213</v>
      </c>
      <c r="J2051" s="144">
        <f>IFERROR(_xll.qlIndexFixing(Index1M,$H2051,TRUE,_xll.ohTrigger(RecalcTrigger,Trigger1M)),NA())</f>
        <v>1.2894687788776171E-2</v>
      </c>
      <c r="K2051" s="44">
        <f>IFERROR(_xll.qlIndexFixing(Index3M,H2051,TRUE,_xll.ohTrigger(RecalcTrigger,Trigger3M)),NA())</f>
        <v>1.3120972537482133E-2</v>
      </c>
      <c r="L2051" s="44">
        <f>IFERROR(_xll.qlIndexFixing(Index6M,$H2051,TRUE,_xll.ohTrigger(RecalcTrigger,Trigger6M)),NA())</f>
        <v>1.2885231163890509E-2</v>
      </c>
      <c r="M2051" s="145">
        <f>IFERROR(_xll.qlIndexFixing(Index1Y,$H2051,TRUE,_xll.ohTrigger(RecalcTrigger,Trigger1Y)),NA())</f>
        <v>1.3347661036770131E-2</v>
      </c>
      <c r="N2051" s="144">
        <f>IFERROR(_xll.qlIndexFixing(ONIndex1M,I2051,TRUE,_xll.ohTrigger(RecalcTrigger,Trigger1M)),NA())</f>
        <v>1.2890397095892681E-2</v>
      </c>
      <c r="O2051" s="44">
        <f>IFERROR(_xll.qlIndexFixing(ONIndex3M,I2051,TRUE,_xll.ohTrigger(RecalcTrigger,Trigger3M)),NA())</f>
        <v>1.3109019848434045E-2</v>
      </c>
      <c r="P2051" s="44">
        <f>IFERROR(_xll.qlIndexFixing(ONIndex6M,I2051,TRUE,_xll.ohTrigger(RecalcTrigger,Trigger6M)),NA())</f>
        <v>1.2871481157716858E-2</v>
      </c>
      <c r="Q2051" s="145">
        <f>IFERROR(_xll.qlIndexFixing(ONIndex1Y,I2051,TRUE,_xll.ohTrigger(RecalcTrigger,Trigger1Y)),NA())</f>
        <v>1.329907727215307E-2</v>
      </c>
    </row>
    <row r="2052" spans="2:17" x14ac:dyDescent="0.2">
      <c r="B2052" s="39" t="s">
        <v>42</v>
      </c>
      <c r="D2052" s="42">
        <f>_xll.qlCalendarAdvance(Calendar,$D2051,B2052,"f",FALSE)</f>
        <v>54218</v>
      </c>
      <c r="E2052" s="139">
        <f>_xll.qlInterestRateIndexValueDate(IndexON,D2052)</f>
        <v>54218</v>
      </c>
      <c r="F2052" s="155">
        <f>IFERROR(_xll.qlIndexFixing(IndexON,D2052,TRUE,_xll.ohTrigger(RecalcTrigger,TriggerON)),NA())</f>
        <v>1.3009221137618709E-2</v>
      </c>
      <c r="H2052" s="42">
        <f>_xll.qlCalendarAdvance(Calendar,$H2051,B2052,"f",FALSE)</f>
        <v>54218</v>
      </c>
      <c r="I2052" s="139">
        <f>_xll.qlInterestRateIndexValueDate(Index1M,$H2052)</f>
        <v>54220</v>
      </c>
      <c r="J2052" s="144">
        <f>IFERROR(_xll.qlIndexFixing(Index1M,$H2052,TRUE,_xll.ohTrigger(RecalcTrigger,Trigger1M)),NA())</f>
        <v>1.289293366041111E-2</v>
      </c>
      <c r="K2052" s="44">
        <f>IFERROR(_xll.qlIndexFixing(Index3M,H2052,TRUE,_xll.ohTrigger(RecalcTrigger,Trigger3M)),NA())</f>
        <v>1.3119291753613527E-2</v>
      </c>
      <c r="L2052" s="44">
        <f>IFERROR(_xll.qlIndexFixing(Index6M,$H2052,TRUE,_xll.ohTrigger(RecalcTrigger,Trigger6M)),NA())</f>
        <v>1.2882972204522095E-2</v>
      </c>
      <c r="M2052" s="145">
        <f>IFERROR(_xll.qlIndexFixing(Index1Y,$H2052,TRUE,_xll.ohTrigger(RecalcTrigger,Trigger1Y)),NA())</f>
        <v>1.3345907421801169E-2</v>
      </c>
      <c r="N2052" s="144">
        <f>IFERROR(_xll.qlIndexFixing(ONIndex1M,I2052,TRUE,_xll.ohTrigger(RecalcTrigger,Trigger1M)),NA())</f>
        <v>1.2888664704142627E-2</v>
      </c>
      <c r="O2052" s="44">
        <f>IFERROR(_xll.qlIndexFixing(ONIndex3M,I2052,TRUE,_xll.ohTrigger(RecalcTrigger,Trigger3M)),NA())</f>
        <v>1.3107421504816585E-2</v>
      </c>
      <c r="P2052" s="44">
        <f>IFERROR(_xll.qlIndexFixing(ONIndex6M,I2052,TRUE,_xll.ohTrigger(RecalcTrigger,Trigger6M)),NA())</f>
        <v>1.2869205377352699E-2</v>
      </c>
      <c r="Q2052" s="145">
        <f>IFERROR(_xll.qlIndexFixing(ONIndex1Y,I2052,TRUE,_xll.ohTrigger(RecalcTrigger,Trigger1Y)),NA())</f>
        <v>1.3297719370521932E-2</v>
      </c>
    </row>
    <row r="2053" spans="2:17" x14ac:dyDescent="0.2">
      <c r="B2053" s="39" t="s">
        <v>42</v>
      </c>
      <c r="D2053" s="42">
        <f>_xll.qlCalendarAdvance(Calendar,$D2052,B2053,"f",FALSE)</f>
        <v>54225</v>
      </c>
      <c r="E2053" s="139">
        <f>_xll.qlInterestRateIndexValueDate(IndexON,D2053)</f>
        <v>54225</v>
      </c>
      <c r="F2053" s="155">
        <f>IFERROR(_xll.qlIndexFixing(IndexON,D2053,TRUE,_xll.ohTrigger(RecalcTrigger,TriggerON)),NA())</f>
        <v>1.3008499141475838E-2</v>
      </c>
      <c r="H2053" s="42">
        <f>_xll.qlCalendarAdvance(Calendar,$H2052,B2053,"f",FALSE)</f>
        <v>54225</v>
      </c>
      <c r="I2053" s="139">
        <f>_xll.qlInterestRateIndexValueDate(Index1M,$H2053)</f>
        <v>54227</v>
      </c>
      <c r="J2053" s="144">
        <f>IFERROR(_xll.qlIndexFixing(Index1M,$H2053,TRUE,_xll.ohTrigger(RecalcTrigger,Trigger1M)),NA())</f>
        <v>1.2891167459423147E-2</v>
      </c>
      <c r="K2053" s="44">
        <f>IFERROR(_xll.qlIndexFixing(Index3M,H2053,TRUE,_xll.ohTrigger(RecalcTrigger,Trigger3M)),NA())</f>
        <v>1.3117597912258524E-2</v>
      </c>
      <c r="L2053" s="44">
        <f>IFERROR(_xll.qlIndexFixing(Index6M,$H2053,TRUE,_xll.ohTrigger(RecalcTrigger,Trigger6M)),NA())</f>
        <v>1.2880715865308267E-2</v>
      </c>
      <c r="M2053" s="145">
        <f>IFERROR(_xll.qlIndexFixing(Index1Y,$H2053,TRUE,_xll.ohTrigger(RecalcTrigger,Trigger1Y)),NA())</f>
        <v>1.3344138713434333E-2</v>
      </c>
      <c r="N2053" s="144">
        <f>IFERROR(_xll.qlIndexFixing(ONIndex1M,I2053,TRUE,_xll.ohTrigger(RecalcTrigger,Trigger1M)),NA())</f>
        <v>1.2886920279218117E-2</v>
      </c>
      <c r="O2053" s="44">
        <f>IFERROR(_xll.qlIndexFixing(ONIndex3M,I2053,TRUE,_xll.ohTrigger(RecalcTrigger,Trigger3M)),NA())</f>
        <v>1.3105810268712048E-2</v>
      </c>
      <c r="P2053" s="44">
        <f>IFERROR(_xll.qlIndexFixing(ONIndex6M,I2053,TRUE,_xll.ohTrigger(RecalcTrigger,Trigger6M)),NA())</f>
        <v>1.2866931997947972E-2</v>
      </c>
      <c r="Q2053" s="145">
        <f>IFERROR(_xll.qlIndexFixing(ONIndex1Y,I2053,TRUE,_xll.ohTrigger(RecalcTrigger,Trigger1Y)),NA())</f>
        <v>1.3296347304940781E-2</v>
      </c>
    </row>
    <row r="2054" spans="2:17" x14ac:dyDescent="0.2">
      <c r="B2054" s="39" t="s">
        <v>42</v>
      </c>
      <c r="D2054" s="42">
        <f>_xll.qlCalendarAdvance(Calendar,$D2053,B2054,"f",FALSE)</f>
        <v>54232</v>
      </c>
      <c r="E2054" s="139">
        <f>_xll.qlInterestRateIndexValueDate(IndexON,D2054)</f>
        <v>54232</v>
      </c>
      <c r="F2054" s="155">
        <f>IFERROR(_xll.qlIndexFixing(IndexON,D2054,TRUE,_xll.ohTrigger(RecalcTrigger,TriggerON)),NA())</f>
        <v>1.3007761703844878E-2</v>
      </c>
      <c r="H2054" s="42">
        <f>_xll.qlCalendarAdvance(Calendar,$H2053,B2054,"f",FALSE)</f>
        <v>54232</v>
      </c>
      <c r="I2054" s="139">
        <f>_xll.qlInterestRateIndexValueDate(Index1M,$H2054)</f>
        <v>54234</v>
      </c>
      <c r="J2054" s="144">
        <f>IFERROR(_xll.qlIndexFixing(Index1M,$H2054,TRUE,_xll.ohTrigger(RecalcTrigger,Trigger1M)),NA())</f>
        <v>1.2889389169782606E-2</v>
      </c>
      <c r="K2054" s="44">
        <f>IFERROR(_xll.qlIndexFixing(Index3M,H2054,TRUE,_xll.ohTrigger(RecalcTrigger,Trigger3M)),NA())</f>
        <v>1.3115890992660684E-2</v>
      </c>
      <c r="L2054" s="44">
        <f>IFERROR(_xll.qlIndexFixing(Index6M,$H2054,TRUE,_xll.ohTrigger(RecalcTrigger,Trigger6M)),NA())</f>
        <v>1.2878671600044861E-2</v>
      </c>
      <c r="M2054" s="145">
        <f>IFERROR(_xll.qlIndexFixing(Index1Y,$H2054,TRUE,_xll.ohTrigger(RecalcTrigger,Trigger1Y)),NA())</f>
        <v>1.334235488259458E-2</v>
      </c>
      <c r="N2054" s="144">
        <f>IFERROR(_xll.qlIndexFixing(ONIndex1M,I2054,TRUE,_xll.ohTrigger(RecalcTrigger,Trigger1M)),NA())</f>
        <v>1.2885163805052002E-2</v>
      </c>
      <c r="O2054" s="44">
        <f>IFERROR(_xll.qlIndexFixing(ONIndex3M,I2054,TRUE,_xll.ohTrigger(RecalcTrigger,Trigger3M)),NA())</f>
        <v>1.3104186119736738E-2</v>
      </c>
      <c r="P2054" s="44">
        <f>IFERROR(_xll.qlIndexFixing(ONIndex6M,I2054,TRUE,_xll.ohTrigger(RecalcTrigger,Trigger6M)),NA())</f>
        <v>1.286466103564976E-2</v>
      </c>
      <c r="Q2054" s="145">
        <f>IFERROR(_xll.qlIndexFixing(ONIndex1Y,I2054,TRUE,_xll.ohTrigger(RecalcTrigger,Trigger1Y)),NA())</f>
        <v>1.32949610465527E-2</v>
      </c>
    </row>
    <row r="2055" spans="2:17" x14ac:dyDescent="0.2">
      <c r="B2055" s="39" t="s">
        <v>42</v>
      </c>
      <c r="D2055" s="42">
        <f>_xll.qlCalendarAdvance(Calendar,$D2054,B2055,"f",FALSE)</f>
        <v>54239</v>
      </c>
      <c r="E2055" s="139">
        <f>_xll.qlInterestRateIndexValueDate(IndexON,D2055)</f>
        <v>54239</v>
      </c>
      <c r="F2055" s="155">
        <f>IFERROR(_xll.qlIndexFixing(IndexON,D2055,TRUE,_xll.ohTrigger(RecalcTrigger,TriggerON)),NA())</f>
        <v>1.3007008796348529E-2</v>
      </c>
      <c r="H2055" s="42">
        <f>_xll.qlCalendarAdvance(Calendar,$H2054,B2055,"f",FALSE)</f>
        <v>54239</v>
      </c>
      <c r="I2055" s="139">
        <f>_xll.qlInterestRateIndexValueDate(Index1M,$H2055)</f>
        <v>54241</v>
      </c>
      <c r="J2055" s="144">
        <f>IFERROR(_xll.qlIndexFixing(Index1M,$H2055,TRUE,_xll.ohTrigger(RecalcTrigger,Trigger1M)),NA())</f>
        <v>1.2887598775462306E-2</v>
      </c>
      <c r="K2055" s="44">
        <f>IFERROR(_xll.qlIndexFixing(Index3M,H2055,TRUE,_xll.ohTrigger(RecalcTrigger,Trigger3M)),NA())</f>
        <v>1.3114170974066175E-2</v>
      </c>
      <c r="L2055" s="44">
        <f>IFERROR(_xll.qlIndexFixing(Index6M,$H2055,TRUE,_xll.ohTrigger(RecalcTrigger,Trigger6M)),NA())</f>
        <v>1.2876420894589305E-2</v>
      </c>
      <c r="M2055" s="145">
        <f>IFERROR(_xll.qlIndexFixing(Index1Y,$H2055,TRUE,_xll.ohTrigger(RecalcTrigger,Trigger1Y)),NA())</f>
        <v>1.3340555900207522E-2</v>
      </c>
      <c r="N2055" s="144">
        <f>IFERROR(_xll.qlIndexFixing(ONIndex1M,I2055,TRUE,_xll.ohTrigger(RecalcTrigger,Trigger1M)),NA())</f>
        <v>1.2883395265737008E-2</v>
      </c>
      <c r="O2055" s="44">
        <f>IFERROR(_xll.qlIndexFixing(ONIndex3M,I2055,TRUE,_xll.ohTrigger(RecalcTrigger,Trigger3M)),NA())</f>
        <v>1.3102549037027345E-2</v>
      </c>
      <c r="P2055" s="44">
        <f>IFERROR(_xll.qlIndexFixing(ONIndex6M,I2055,TRUE,_xll.ohTrigger(RecalcTrigger,Trigger6M)),NA())</f>
        <v>1.2862392506605147E-2</v>
      </c>
      <c r="Q2055" s="145">
        <f>IFERROR(_xll.qlIndexFixing(ONIndex1Y,I2055,TRUE,_xll.ohTrigger(RecalcTrigger,Trigger1Y)),NA())</f>
        <v>1.3293560566580709E-2</v>
      </c>
    </row>
    <row r="2056" spans="2:17" x14ac:dyDescent="0.2">
      <c r="B2056" s="39" t="s">
        <v>42</v>
      </c>
      <c r="D2056" s="42">
        <f>_xll.qlCalendarAdvance(Calendar,$D2055,B2056,"f",FALSE)</f>
        <v>54246</v>
      </c>
      <c r="E2056" s="139">
        <f>_xll.qlInterestRateIndexValueDate(IndexON,D2056)</f>
        <v>54246</v>
      </c>
      <c r="F2056" s="155">
        <f>IFERROR(_xll.qlIndexFixing(IndexON,D2056,TRUE,_xll.ohTrigger(RecalcTrigger,TriggerON)),NA())</f>
        <v>1.3006240389890067E-2</v>
      </c>
      <c r="H2056" s="42">
        <f>_xll.qlCalendarAdvance(Calendar,$H2055,B2056,"f",FALSE)</f>
        <v>54246</v>
      </c>
      <c r="I2056" s="139">
        <f>_xll.qlInterestRateIndexValueDate(Index1M,$H2056)</f>
        <v>54248</v>
      </c>
      <c r="J2056" s="144">
        <f>IFERROR(_xll.qlIndexFixing(Index1M,$H2056,TRUE,_xll.ohTrigger(RecalcTrigger,Trigger1M)),NA())</f>
        <v>1.2885796260430071E-2</v>
      </c>
      <c r="K2056" s="44">
        <f>IFERROR(_xll.qlIndexFixing(Index3M,H2056,TRUE,_xll.ohTrigger(RecalcTrigger,Trigger3M)),NA())</f>
        <v>1.3112437835719424E-2</v>
      </c>
      <c r="L2056" s="44">
        <f>IFERROR(_xll.qlIndexFixing(Index6M,$H2056,TRUE,_xll.ohTrigger(RecalcTrigger,Trigger6M)),NA())</f>
        <v>1.2874172861542708E-2</v>
      </c>
      <c r="M2056" s="145">
        <f>IFERROR(_xll.qlIndexFixing(Index1Y,$H2056,TRUE,_xll.ohTrigger(RecalcTrigger,Trigger1Y)),NA())</f>
        <v>1.3338741737199429E-2</v>
      </c>
      <c r="N2056" s="144">
        <f>IFERROR(_xll.qlIndexFixing(ONIndex1M,I2056,TRUE,_xll.ohTrigger(RecalcTrigger,Trigger1M)),NA())</f>
        <v>1.2881614645046113E-2</v>
      </c>
      <c r="O2056" s="44">
        <f>IFERROR(_xll.qlIndexFixing(ONIndex3M,I2056,TRUE,_xll.ohTrigger(RecalcTrigger,Trigger3M)),NA())</f>
        <v>1.3100898999880428E-2</v>
      </c>
      <c r="P2056" s="44">
        <f>IFERROR(_xll.qlIndexFixing(ONIndex6M,I2056,TRUE,_xll.ohTrigger(RecalcTrigger,Trigger6M)),NA())</f>
        <v>1.2860126426721408E-2</v>
      </c>
      <c r="Q2056" s="145">
        <f>IFERROR(_xll.qlIndexFixing(ONIndex1Y,I2056,TRUE,_xll.ohTrigger(RecalcTrigger,Trigger1Y)),NA())</f>
        <v>1.3292145836407698E-2</v>
      </c>
    </row>
    <row r="2057" spans="2:17" x14ac:dyDescent="0.2">
      <c r="B2057" s="39" t="s">
        <v>42</v>
      </c>
      <c r="D2057" s="42">
        <f>_xll.qlCalendarAdvance(Calendar,$D2056,B2057,"f",FALSE)</f>
        <v>54253</v>
      </c>
      <c r="E2057" s="139">
        <f>_xll.qlInterestRateIndexValueDate(IndexON,D2057)</f>
        <v>54253</v>
      </c>
      <c r="F2057" s="155">
        <f>IFERROR(_xll.qlIndexFixing(IndexON,D2057,TRUE,_xll.ohTrigger(RecalcTrigger,TriggerON)),NA())</f>
        <v>1.3005456456331999E-2</v>
      </c>
      <c r="H2057" s="42">
        <f>_xll.qlCalendarAdvance(Calendar,$H2056,B2057,"f",FALSE)</f>
        <v>54253</v>
      </c>
      <c r="I2057" s="139">
        <f>_xll.qlInterestRateIndexValueDate(Index1M,$H2057)</f>
        <v>54255</v>
      </c>
      <c r="J2057" s="144">
        <f>IFERROR(_xll.qlIndexFixing(Index1M,$H2057,TRUE,_xll.ohTrigger(RecalcTrigger,Trigger1M)),NA())</f>
        <v>1.2883981608653727E-2</v>
      </c>
      <c r="K2057" s="44">
        <f>IFERROR(_xll.qlIndexFixing(Index3M,H2057,TRUE,_xll.ohTrigger(RecalcTrigger,Trigger3M)),NA())</f>
        <v>1.311069155686573E-2</v>
      </c>
      <c r="L2057" s="44">
        <f>IFERROR(_xll.qlIndexFixing(Index6M,$H2057,TRUE,_xll.ohTrigger(RecalcTrigger,Trigger6M)),NA())</f>
        <v>1.2871927517062899E-2</v>
      </c>
      <c r="M2057" s="145">
        <f>IFERROR(_xll.qlIndexFixing(Index1Y,$H2057,TRUE,_xll.ohTrigger(RecalcTrigger,Trigger1Y)),NA())</f>
        <v>1.3336912364497669E-2</v>
      </c>
      <c r="N2057" s="144">
        <f>IFERROR(_xll.qlIndexFixing(ONIndex1M,I2057,TRUE,_xll.ohTrigger(RecalcTrigger,Trigger1M)),NA())</f>
        <v>1.2879821927231916E-2</v>
      </c>
      <c r="O2057" s="44">
        <f>IFERROR(_xll.qlIndexFixing(ONIndex3M,I2057,TRUE,_xll.ohTrigger(RecalcTrigger,Trigger3M)),NA())</f>
        <v>1.3099235987512614E-2</v>
      </c>
      <c r="P2057" s="44">
        <f>IFERROR(_xll.qlIndexFixing(ONIndex6M,I2057,TRUE,_xll.ohTrigger(RecalcTrigger,Trigger6M)),NA())</f>
        <v>1.2857862812225562E-2</v>
      </c>
      <c r="Q2057" s="145">
        <f>IFERROR(_xll.qlIndexFixing(ONIndex1Y,I2057,TRUE,_xll.ohTrigger(RecalcTrigger,Trigger1Y)),NA())</f>
        <v>1.3290716827176752E-2</v>
      </c>
    </row>
    <row r="2058" spans="2:17" x14ac:dyDescent="0.2">
      <c r="B2058" s="39" t="s">
        <v>42</v>
      </c>
      <c r="D2058" s="42">
        <f>_xll.qlCalendarAdvance(Calendar,$D2057,B2058,"f",FALSE)</f>
        <v>54260</v>
      </c>
      <c r="E2058" s="139">
        <f>_xll.qlInterestRateIndexValueDate(IndexON,D2058)</f>
        <v>54260</v>
      </c>
      <c r="F2058" s="155">
        <f>IFERROR(_xll.qlIndexFixing(IndexON,D2058,TRUE,_xll.ohTrigger(RecalcTrigger,TriggerON)),NA())</f>
        <v>1.3004656966417727E-2</v>
      </c>
      <c r="H2058" s="42">
        <f>_xll.qlCalendarAdvance(Calendar,$H2057,B2058,"f",FALSE)</f>
        <v>54260</v>
      </c>
      <c r="I2058" s="139">
        <f>_xll.qlInterestRateIndexValueDate(Index1M,$H2058)</f>
        <v>54262</v>
      </c>
      <c r="J2058" s="144">
        <f>IFERROR(_xll.qlIndexFixing(Index1M,$H2058,TRUE,_xll.ohTrigger(RecalcTrigger,Trigger1M)),NA())</f>
        <v>1.2882154804108592E-2</v>
      </c>
      <c r="K2058" s="44">
        <f>IFERROR(_xll.qlIndexFixing(Index3M,H2058,TRUE,_xll.ohTrigger(RecalcTrigger,Trigger3M)),NA())</f>
        <v>1.3108932116750389E-2</v>
      </c>
      <c r="L2058" s="44">
        <f>IFERROR(_xll.qlIndexFixing(Index6M,$H2058,TRUE,_xll.ohTrigger(RecalcTrigger,Trigger6M)),NA())</f>
        <v>1.2869684877305559E-2</v>
      </c>
      <c r="M2058" s="145">
        <f>IFERROR(_xll.qlIndexFixing(Index1Y,$H2058,TRUE,_xll.ohTrigger(RecalcTrigger,Trigger1Y)),NA())</f>
        <v>1.3335067753030699E-2</v>
      </c>
      <c r="N2058" s="144">
        <f>IFERROR(_xll.qlIndexFixing(ONIndex1M,I2058,TRUE,_xll.ohTrigger(RecalcTrigger,Trigger1M)),NA())</f>
        <v>1.2878017096067396E-2</v>
      </c>
      <c r="O2058" s="44">
        <f>IFERROR(_xll.qlIndexFixing(ONIndex3M,I2058,TRUE,_xll.ohTrigger(RecalcTrigger,Trigger3M)),NA())</f>
        <v>1.3097559979540208E-2</v>
      </c>
      <c r="P2058" s="44">
        <f>IFERROR(_xll.qlIndexFixing(ONIndex6M,I2058,TRUE,_xll.ohTrigger(RecalcTrigger,Trigger6M)),NA())</f>
        <v>1.2855601679024886E-2</v>
      </c>
      <c r="Q2058" s="145">
        <f>IFERROR(_xll.qlIndexFixing(ONIndex1Y,I2058,TRUE,_xll.ohTrigger(RecalcTrigger,Trigger1Y)),NA())</f>
        <v>1.3289273510110888E-2</v>
      </c>
    </row>
    <row r="2059" spans="2:17" x14ac:dyDescent="0.2">
      <c r="B2059" s="39" t="s">
        <v>42</v>
      </c>
      <c r="D2059" s="42">
        <f>_xll.qlCalendarAdvance(Calendar,$D2058,B2059,"f",FALSE)</f>
        <v>54267</v>
      </c>
      <c r="E2059" s="139">
        <f>_xll.qlInterestRateIndexValueDate(IndexON,D2059)</f>
        <v>54267</v>
      </c>
      <c r="F2059" s="155">
        <f>IFERROR(_xll.qlIndexFixing(IndexON,D2059,TRUE,_xll.ohTrigger(RecalcTrigger,TriggerON)),NA())</f>
        <v>1.3003841891769952E-2</v>
      </c>
      <c r="H2059" s="42">
        <f>_xll.qlCalendarAdvance(Calendar,$H2058,B2059,"f",FALSE)</f>
        <v>54267</v>
      </c>
      <c r="I2059" s="139">
        <f>_xll.qlInterestRateIndexValueDate(Index1M,$H2059)</f>
        <v>54269</v>
      </c>
      <c r="J2059" s="144">
        <f>IFERROR(_xll.qlIndexFixing(Index1M,$H2059,TRUE,_xll.ohTrigger(RecalcTrigger,Trigger1M)),NA())</f>
        <v>1.2880315830764988E-2</v>
      </c>
      <c r="K2059" s="44">
        <f>IFERROR(_xll.qlIndexFixing(Index3M,H2059,TRUE,_xll.ohTrigger(RecalcTrigger,Trigger3M)),NA())</f>
        <v>1.3107159494621308E-2</v>
      </c>
      <c r="L2059" s="44">
        <f>IFERROR(_xll.qlIndexFixing(Index6M,$H2059,TRUE,_xll.ohTrigger(RecalcTrigger,Trigger6M)),NA())</f>
        <v>1.2867233757961234E-2</v>
      </c>
      <c r="M2059" s="145">
        <f>IFERROR(_xll.qlIndexFixing(Index1Y,$H2059,TRUE,_xll.ohTrigger(RecalcTrigger,Trigger1Y)),NA())</f>
        <v>1.33332078737272E-2</v>
      </c>
      <c r="N2059" s="144">
        <f>IFERROR(_xll.qlIndexFixing(ONIndex1M,I2059,TRUE,_xll.ohTrigger(RecalcTrigger,Trigger1M)),NA())</f>
        <v>1.2876200135645277E-2</v>
      </c>
      <c r="O2059" s="44">
        <f>IFERROR(_xll.qlIndexFixing(ONIndex3M,I2059,TRUE,_xll.ohTrigger(RecalcTrigger,Trigger3M)),NA())</f>
        <v>1.3095870954860089E-2</v>
      </c>
      <c r="P2059" s="44">
        <f>IFERROR(_xll.qlIndexFixing(ONIndex6M,I2059,TRUE,_xll.ohTrigger(RecalcTrigger,Trigger6M)),NA())</f>
        <v>1.2853343043266463E-2</v>
      </c>
      <c r="Q2059" s="145">
        <f>IFERROR(_xll.qlIndexFixing(ONIndex1Y,I2059,TRUE,_xll.ohTrigger(RecalcTrigger,Trigger1Y)),NA())</f>
        <v>1.3287815856433127E-2</v>
      </c>
    </row>
    <row r="2060" spans="2:17" x14ac:dyDescent="0.2">
      <c r="B2060" s="39" t="s">
        <v>42</v>
      </c>
      <c r="D2060" s="42">
        <f>_xll.qlCalendarAdvance(Calendar,$D2059,B2060,"f",FALSE)</f>
        <v>54274</v>
      </c>
      <c r="E2060" s="139">
        <f>_xll.qlInterestRateIndexValueDate(IndexON,D2060)</f>
        <v>54274</v>
      </c>
      <c r="F2060" s="155">
        <f>IFERROR(_xll.qlIndexFixing(IndexON,D2060,TRUE,_xll.ohTrigger(RecalcTrigger,TriggerON)),NA())</f>
        <v>1.3003011203691628E-2</v>
      </c>
      <c r="H2060" s="42">
        <f>_xll.qlCalendarAdvance(Calendar,$H2059,B2060,"f",FALSE)</f>
        <v>54274</v>
      </c>
      <c r="I2060" s="139">
        <f>_xll.qlInterestRateIndexValueDate(Index1M,$H2060)</f>
        <v>54276</v>
      </c>
      <c r="J2060" s="144">
        <f>IFERROR(_xll.qlIndexFixing(Index1M,$H2060,TRUE,_xll.ohTrigger(RecalcTrigger,Trigger1M)),NA())</f>
        <v>1.2878464672590739E-2</v>
      </c>
      <c r="K2060" s="44">
        <f>IFERROR(_xll.qlIndexFixing(Index3M,H2060,TRUE,_xll.ohTrigger(RecalcTrigger,Trigger3M)),NA())</f>
        <v>1.3105373669721176E-2</v>
      </c>
      <c r="L2060" s="44">
        <f>IFERROR(_xll.qlIndexFixing(Index6M,$H2060,TRUE,_xll.ohTrigger(RecalcTrigger,Trigger6M)),NA())</f>
        <v>1.2865207776584866E-2</v>
      </c>
      <c r="M2060" s="145">
        <f>IFERROR(_xll.qlIndexFixing(Index1Y,$H2060,TRUE,_xll.ohTrigger(RecalcTrigger,Trigger1Y)),NA())</f>
        <v>1.333133269751826E-2</v>
      </c>
      <c r="N2060" s="144">
        <f>IFERROR(_xll.qlIndexFixing(ONIndex1M,I2060,TRUE,_xll.ohTrigger(RecalcTrigger,Trigger1M)),NA())</f>
        <v>1.2874371029898413E-2</v>
      </c>
      <c r="O2060" s="44">
        <f>IFERROR(_xll.qlIndexFixing(ONIndex3M,I2060,TRUE,_xll.ohTrigger(RecalcTrigger,Trigger3M)),NA())</f>
        <v>1.3094168893088565E-2</v>
      </c>
      <c r="P2060" s="44">
        <f>IFERROR(_xll.qlIndexFixing(ONIndex6M,I2060,TRUE,_xll.ohTrigger(RecalcTrigger,Trigger6M)),NA())</f>
        <v>1.2851086921017441E-2</v>
      </c>
      <c r="Q2060" s="145">
        <f>IFERROR(_xll.qlIndexFixing(ONIndex1Y,I2060,TRUE,_xll.ohTrigger(RecalcTrigger,Trigger1Y)),NA())</f>
        <v>1.3286343837446424E-2</v>
      </c>
    </row>
    <row r="2061" spans="2:17" x14ac:dyDescent="0.2">
      <c r="B2061" s="39" t="s">
        <v>42</v>
      </c>
      <c r="D2061" s="42">
        <f>_xll.qlCalendarAdvance(Calendar,$D2060,B2061,"f",FALSE)</f>
        <v>54281</v>
      </c>
      <c r="E2061" s="139">
        <f>_xll.qlInterestRateIndexValueDate(IndexON,D2061)</f>
        <v>54281</v>
      </c>
      <c r="F2061" s="155">
        <f>IFERROR(_xll.qlIndexFixing(IndexON,D2061,TRUE,_xll.ohTrigger(RecalcTrigger,TriggerON)),NA())</f>
        <v>1.3002164873405775E-2</v>
      </c>
      <c r="H2061" s="42">
        <f>_xll.qlCalendarAdvance(Calendar,$H2060,B2061,"f",FALSE)</f>
        <v>54281</v>
      </c>
      <c r="I2061" s="139">
        <f>_xll.qlInterestRateIndexValueDate(Index1M,$H2061)</f>
        <v>54283</v>
      </c>
      <c r="J2061" s="144">
        <f>IFERROR(_xll.qlIndexFixing(Index1M,$H2061,TRUE,_xll.ohTrigger(RecalcTrigger,Trigger1M)),NA())</f>
        <v>1.2876601313556169E-2</v>
      </c>
      <c r="K2061" s="44">
        <f>IFERROR(_xll.qlIndexFixing(Index3M,H2061,TRUE,_xll.ohTrigger(RecalcTrigger,Trigger3M)),NA())</f>
        <v>1.3103574621297029E-2</v>
      </c>
      <c r="L2061" s="44">
        <f>IFERROR(_xll.qlIndexFixing(Index6M,$H2061,TRUE,_xll.ohTrigger(RecalcTrigger,Trigger6M)),NA())</f>
        <v>1.2862973347934589E-2</v>
      </c>
      <c r="M2061" s="145">
        <f>IFERROR(_xll.qlIndexFixing(Index1Y,$H2061,TRUE,_xll.ohTrigger(RecalcTrigger,Trigger1Y)),NA())</f>
        <v>1.3329442195333873E-2</v>
      </c>
      <c r="N2061" s="144">
        <f>IFERROR(_xll.qlIndexFixing(ONIndex1M,I2061,TRUE,_xll.ohTrigger(RecalcTrigger,Trigger1M)),NA())</f>
        <v>1.2872529762919527E-2</v>
      </c>
      <c r="O2061" s="44">
        <f>IFERROR(_xll.qlIndexFixing(ONIndex3M,I2061,TRUE,_xll.ohTrigger(RecalcTrigger,Trigger3M)),NA())</f>
        <v>1.3092453773362323E-2</v>
      </c>
      <c r="P2061" s="44">
        <f>IFERROR(_xll.qlIndexFixing(ONIndex6M,I2061,TRUE,_xll.ohTrigger(RecalcTrigger,Trigger6M)),NA())</f>
        <v>1.2848833328185094E-2</v>
      </c>
      <c r="Q2061" s="145">
        <f>IFERROR(_xll.qlIndexFixing(ONIndex1Y,I2061,TRUE,_xll.ohTrigger(RecalcTrigger,Trigger1Y)),NA())</f>
        <v>1.3284857424293861E-2</v>
      </c>
    </row>
    <row r="2062" spans="2:17" x14ac:dyDescent="0.2">
      <c r="B2062" s="39" t="s">
        <v>42</v>
      </c>
      <c r="D2062" s="42">
        <f>_xll.qlCalendarAdvance(Calendar,$D2061,B2062,"f",FALSE)</f>
        <v>54288</v>
      </c>
      <c r="E2062" s="139">
        <f>_xll.qlInterestRateIndexValueDate(IndexON,D2062)</f>
        <v>54288</v>
      </c>
      <c r="F2062" s="155">
        <f>IFERROR(_xll.qlIndexFixing(IndexON,D2062,TRUE,_xll.ohTrigger(RecalcTrigger,TriggerON)),NA())</f>
        <v>1.3001302872215348E-2</v>
      </c>
      <c r="H2062" s="42">
        <f>_xll.qlCalendarAdvance(Calendar,$H2061,B2062,"f",FALSE)</f>
        <v>54288</v>
      </c>
      <c r="I2062" s="139">
        <f>_xll.qlInterestRateIndexValueDate(Index1M,$H2062)</f>
        <v>54290</v>
      </c>
      <c r="J2062" s="144">
        <f>IFERROR(_xll.qlIndexFixing(Index1M,$H2062,TRUE,_xll.ohTrigger(RecalcTrigger,Trigger1M)),NA())</f>
        <v>1.2874725737634096E-2</v>
      </c>
      <c r="K2062" s="44">
        <f>IFERROR(_xll.qlIndexFixing(Index3M,H2062,TRUE,_xll.ohTrigger(RecalcTrigger,Trigger3M)),NA())</f>
        <v>1.3101762328595903E-2</v>
      </c>
      <c r="L2062" s="44">
        <f>IFERROR(_xll.qlIndexFixing(Index6M,$H2062,TRUE,_xll.ohTrigger(RecalcTrigger,Trigger6M)),NA())</f>
        <v>1.2860741688632502E-2</v>
      </c>
      <c r="M2062" s="145">
        <f>IFERROR(_xll.qlIndexFixing(Index1Y,$H2062,TRUE,_xll.ohTrigger(RecalcTrigger,Trigger1Y)),NA())</f>
        <v>1.3327536338106658E-2</v>
      </c>
      <c r="N2062" s="144">
        <f>IFERROR(_xll.qlIndexFixing(ONIndex1M,I2062,TRUE,_xll.ohTrigger(RecalcTrigger,Trigger1M)),NA())</f>
        <v>1.28706763184816E-2</v>
      </c>
      <c r="O2062" s="44">
        <f>IFERROR(_xll.qlIndexFixing(ONIndex3M,I2062,TRUE,_xll.ohTrigger(RecalcTrigger,Trigger3M)),NA())</f>
        <v>1.3090725574897988E-2</v>
      </c>
      <c r="P2062" s="44">
        <f>IFERROR(_xll.qlIndexFixing(ONIndex6M,I2062,TRUE,_xll.ohTrigger(RecalcTrigger,Trigger6M)),NA())</f>
        <v>1.284658228107638E-2</v>
      </c>
      <c r="Q2062" s="145">
        <f>IFERROR(_xll.qlIndexFixing(ONIndex1Y,I2062,TRUE,_xll.ohTrigger(RecalcTrigger,Trigger1Y)),NA())</f>
        <v>1.3283356588278394E-2</v>
      </c>
    </row>
    <row r="2063" spans="2:17" x14ac:dyDescent="0.2">
      <c r="B2063" s="39" t="s">
        <v>42</v>
      </c>
      <c r="D2063" s="42">
        <f>_xll.qlCalendarAdvance(Calendar,$D2062,B2063,"f",FALSE)</f>
        <v>54295</v>
      </c>
      <c r="E2063" s="139">
        <f>_xll.qlInterestRateIndexValueDate(IndexON,D2063)</f>
        <v>54295</v>
      </c>
      <c r="F2063" s="155">
        <f>IFERROR(_xll.qlIndexFixing(IndexON,D2063,TRUE,_xll.ohTrigger(RecalcTrigger,TriggerON)),NA())</f>
        <v>1.3000425171503238E-2</v>
      </c>
      <c r="H2063" s="42">
        <f>_xll.qlCalendarAdvance(Calendar,$H2062,B2063,"f",FALSE)</f>
        <v>54295</v>
      </c>
      <c r="I2063" s="139">
        <f>_xll.qlInterestRateIndexValueDate(Index1M,$H2063)</f>
        <v>54297</v>
      </c>
      <c r="J2063" s="144">
        <f>IFERROR(_xll.qlIndexFixing(Index1M,$H2063,TRUE,_xll.ohTrigger(RecalcTrigger,Trigger1M)),NA())</f>
        <v>1.2872837928792347E-2</v>
      </c>
      <c r="K2063" s="44">
        <f>IFERROR(_xll.qlIndexFixing(Index3M,H2063,TRUE,_xll.ohTrigger(RecalcTrigger,Trigger3M)),NA())</f>
        <v>1.3099936770863095E-2</v>
      </c>
      <c r="L2063" s="44">
        <f>IFERROR(_xll.qlIndexFixing(Index6M,$H2063,TRUE,_xll.ohTrigger(RecalcTrigger,Trigger6M)),NA())</f>
        <v>1.2858300135794396E-2</v>
      </c>
      <c r="M2063" s="145">
        <f>IFERROR(_xll.qlIndexFixing(Index1Y,$H2063,TRUE,_xll.ohTrigger(RecalcTrigger,Trigger1Y)),NA())</f>
        <v>1.3325615096769241E-2</v>
      </c>
      <c r="N2063" s="144">
        <f>IFERROR(_xll.qlIndexFixing(ONIndex1M,I2063,TRUE,_xll.ohTrigger(RecalcTrigger,Trigger1M)),NA())</f>
        <v>1.2868810680757292E-2</v>
      </c>
      <c r="O2063" s="44">
        <f>IFERROR(_xll.qlIndexFixing(ONIndex3M,I2063,TRUE,_xll.ohTrigger(RecalcTrigger,Trigger3M)),NA())</f>
        <v>1.308898427723193E-2</v>
      </c>
      <c r="P2063" s="44">
        <f>IFERROR(_xll.qlIndexFixing(ONIndex6M,I2063,TRUE,_xll.ohTrigger(RecalcTrigger,Trigger6M)),NA())</f>
        <v>1.2844333795598573E-2</v>
      </c>
      <c r="Q2063" s="145">
        <f>IFERROR(_xll.qlIndexFixing(ONIndex1Y,I2063,TRUE,_xll.ohTrigger(RecalcTrigger,Trigger1Y)),NA())</f>
        <v>1.3281841300543107E-2</v>
      </c>
    </row>
    <row r="2064" spans="2:17" x14ac:dyDescent="0.2">
      <c r="B2064" s="39" t="s">
        <v>42</v>
      </c>
      <c r="D2064" s="42">
        <f>_xll.qlCalendarAdvance(Calendar,$D2063,B2064,"f",FALSE)</f>
        <v>54302</v>
      </c>
      <c r="E2064" s="139">
        <f>_xll.qlInterestRateIndexValueDate(IndexON,D2064)</f>
        <v>54302</v>
      </c>
      <c r="F2064" s="155">
        <f>IFERROR(_xll.qlIndexFixing(IndexON,D2064,TRUE,_xll.ohTrigger(RecalcTrigger,TriggerON)),NA())</f>
        <v>1.2999531742492465E-2</v>
      </c>
      <c r="H2064" s="42">
        <f>_xll.qlCalendarAdvance(Calendar,$H2063,B2064,"f",FALSE)</f>
        <v>54302</v>
      </c>
      <c r="I2064" s="139">
        <f>_xll.qlInterestRateIndexValueDate(Index1M,$H2064)</f>
        <v>54304</v>
      </c>
      <c r="J2064" s="144">
        <f>IFERROR(_xll.qlIndexFixing(Index1M,$H2064,TRUE,_xll.ohTrigger(RecalcTrigger,Trigger1M)),NA())</f>
        <v>1.2870937871001242E-2</v>
      </c>
      <c r="K2064" s="44">
        <f>IFERROR(_xll.qlIndexFixing(Index3M,H2064,TRUE,_xll.ohTrigger(RecalcTrigger,Trigger3M)),NA())</f>
        <v>1.3097993770343925E-2</v>
      </c>
      <c r="L2064" s="44">
        <f>IFERROR(_xll.qlIndexFixing(Index6M,$H2064,TRUE,_xll.ohTrigger(RecalcTrigger,Trigger6M)),NA())</f>
        <v>1.2855931715963217E-2</v>
      </c>
      <c r="M2064" s="145">
        <f>IFERROR(_xll.qlIndexFixing(Index1Y,$H2064,TRUE,_xll.ohTrigger(RecalcTrigger,Trigger1Y)),NA())</f>
        <v>1.3323678442255552E-2</v>
      </c>
      <c r="N2064" s="144">
        <f>IFERROR(_xll.qlIndexFixing(ONIndex1M,I2064,TRUE,_xll.ohTrigger(RecalcTrigger,Trigger1M)),NA())</f>
        <v>1.286693283359952E-2</v>
      </c>
      <c r="O2064" s="44">
        <f>IFERROR(_xll.qlIndexFixing(ONIndex3M,I2064,TRUE,_xll.ohTrigger(RecalcTrigger,Trigger3M)),NA())</f>
        <v>1.3087229859500837E-2</v>
      </c>
      <c r="P2064" s="44">
        <f>IFERROR(_xll.qlIndexFixing(ONIndex6M,I2064,TRUE,_xll.ohTrigger(RecalcTrigger,Trigger6M)),NA())</f>
        <v>1.2842087887738884E-2</v>
      </c>
      <c r="Q2064" s="145">
        <f>IFERROR(_xll.qlIndexFixing(ONIndex1Y,I2064,TRUE,_xll.ohTrigger(RecalcTrigger,Trigger1Y)),NA())</f>
        <v>1.328031153247089E-2</v>
      </c>
    </row>
    <row r="2065" spans="2:17" x14ac:dyDescent="0.2">
      <c r="B2065" s="39" t="s">
        <v>42</v>
      </c>
      <c r="D2065" s="42">
        <f>_xll.qlCalendarAdvance(Calendar,$D2064,B2065,"f",FALSE)</f>
        <v>54309</v>
      </c>
      <c r="E2065" s="139">
        <f>_xll.qlInterestRateIndexValueDate(IndexON,D2065)</f>
        <v>54309</v>
      </c>
      <c r="F2065" s="155">
        <f>IFERROR(_xll.qlIndexFixing(IndexON,D2065,TRUE,_xll.ohTrigger(RecalcTrigger,TriggerON)),NA())</f>
        <v>1.2998622556645856E-2</v>
      </c>
      <c r="H2065" s="42">
        <f>_xll.qlCalendarAdvance(Calendar,$H2064,B2065,"f",FALSE)</f>
        <v>54309</v>
      </c>
      <c r="I2065" s="139">
        <f>_xll.qlInterestRateIndexValueDate(Index1M,$H2065)</f>
        <v>54311</v>
      </c>
      <c r="J2065" s="144">
        <f>IFERROR(_xll.qlIndexFixing(Index1M,$H2065,TRUE,_xll.ohTrigger(RecalcTrigger,Trigger1M)),NA())</f>
        <v>1.28690255482386E-2</v>
      </c>
      <c r="K2065" s="44">
        <f>IFERROR(_xll.qlIndexFixing(Index3M,H2065,TRUE,_xll.ohTrigger(RecalcTrigger,Trigger3M)),NA())</f>
        <v>1.3096142641910969E-2</v>
      </c>
      <c r="L2065" s="44">
        <f>IFERROR(_xll.qlIndexFixing(Index6M,$H2065,TRUE,_xll.ohTrigger(RecalcTrigger,Trigger6M)),NA())</f>
        <v>1.2853707824014833E-2</v>
      </c>
      <c r="M2065" s="145">
        <f>IFERROR(_xll.qlIndexFixing(Index1Y,$H2065,TRUE,_xll.ohTrigger(RecalcTrigger,Trigger1Y)),NA())</f>
        <v>1.3321726345499968E-2</v>
      </c>
      <c r="N2065" s="144">
        <f>IFERROR(_xll.qlIndexFixing(ONIndex1M,I2065,TRUE,_xll.ohTrigger(RecalcTrigger,Trigger1M)),NA())</f>
        <v>1.2865042761101009E-2</v>
      </c>
      <c r="O2065" s="44">
        <f>IFERROR(_xll.qlIndexFixing(ONIndex3M,I2065,TRUE,_xll.ohTrigger(RecalcTrigger,Trigger3M)),NA())</f>
        <v>1.3085462300921336E-2</v>
      </c>
      <c r="P2065" s="44">
        <f>IFERROR(_xll.qlIndexFixing(ONIndex6M,I2065,TRUE,_xll.ohTrigger(RecalcTrigger,Trigger6M)),NA())</f>
        <v>1.2839844573724335E-2</v>
      </c>
      <c r="Q2065" s="145">
        <f>IFERROR(_xll.qlIndexFixing(ONIndex1Y,I2065,TRUE,_xll.ohTrigger(RecalcTrigger,Trigger1Y)),NA())</f>
        <v>1.3278767255204826E-2</v>
      </c>
    </row>
    <row r="2066" spans="2:17" x14ac:dyDescent="0.2">
      <c r="B2066" s="39" t="s">
        <v>42</v>
      </c>
      <c r="D2066" s="42">
        <f>_xll.qlCalendarAdvance(Calendar,$D2065,B2066,"f",FALSE)</f>
        <v>54316</v>
      </c>
      <c r="E2066" s="139">
        <f>_xll.qlInterestRateIndexValueDate(IndexON,D2066)</f>
        <v>54316</v>
      </c>
      <c r="F2066" s="155">
        <f>IFERROR(_xll.qlIndexFixing(IndexON,D2066,TRUE,_xll.ohTrigger(RecalcTrigger,TriggerON)),NA())</f>
        <v>1.2997697585106494E-2</v>
      </c>
      <c r="H2066" s="42">
        <f>_xll.qlCalendarAdvance(Calendar,$H2065,B2066,"f",FALSE)</f>
        <v>54316</v>
      </c>
      <c r="I2066" s="139">
        <f>_xll.qlInterestRateIndexValueDate(Index1M,$H2066)</f>
        <v>54318</v>
      </c>
      <c r="J2066" s="144">
        <f>IFERROR(_xll.qlIndexFixing(Index1M,$H2066,TRUE,_xll.ohTrigger(RecalcTrigger,Trigger1M)),NA())</f>
        <v>1.2867100944464749E-2</v>
      </c>
      <c r="K2066" s="44">
        <f>IFERROR(_xll.qlIndexFixing(Index3M,H2066,TRUE,_xll.ohTrigger(RecalcTrigger,Trigger3M)),NA())</f>
        <v>1.3094278188144208E-2</v>
      </c>
      <c r="L2066" s="44">
        <f>IFERROR(_xll.qlIndexFixing(Index6M,$H2066,TRUE,_xll.ohTrigger(RecalcTrigger,Trigger6M)),NA())</f>
        <v>1.2851486759698058E-2</v>
      </c>
      <c r="M2066" s="145">
        <f>IFERROR(_xll.qlIndexFixing(Index1Y,$H2066,TRUE,_xll.ohTrigger(RecalcTrigger,Trigger1Y)),NA())</f>
        <v>1.3319758777438613E-2</v>
      </c>
      <c r="N2066" s="144">
        <f>IFERROR(_xll.qlIndexFixing(ONIndex1M,I2066,TRUE,_xll.ohTrigger(RecalcTrigger,Trigger1M)),NA())</f>
        <v>1.2863140447114674E-2</v>
      </c>
      <c r="O2066" s="44">
        <f>IFERROR(_xll.qlIndexFixing(ONIndex3M,I2066,TRUE,_xll.ohTrigger(RecalcTrigger,Trigger3M)),NA())</f>
        <v>1.3083681580949857E-2</v>
      </c>
      <c r="P2066" s="44">
        <f>IFERROR(_xll.qlIndexFixing(ONIndex6M,I2066,TRUE,_xll.ohTrigger(RecalcTrigger,Trigger6M)),NA())</f>
        <v>1.2837603869542136E-2</v>
      </c>
      <c r="Q2066" s="145">
        <f>IFERROR(_xll.qlIndexFixing(ONIndex1Y,I2066,TRUE,_xll.ohTrigger(RecalcTrigger,Trigger1Y)),NA())</f>
        <v>1.3277208439967936E-2</v>
      </c>
    </row>
    <row r="2067" spans="2:17" x14ac:dyDescent="0.2">
      <c r="B2067" s="39" t="s">
        <v>42</v>
      </c>
      <c r="D2067" s="42">
        <f>_xll.qlCalendarAdvance(Calendar,$D2066,B2067,"f",FALSE)</f>
        <v>54323</v>
      </c>
      <c r="E2067" s="139">
        <f>_xll.qlInterestRateIndexValueDate(IndexON,D2067)</f>
        <v>54323</v>
      </c>
      <c r="F2067" s="155">
        <f>IFERROR(_xll.qlIndexFixing(IndexON,D2067,TRUE,_xll.ohTrigger(RecalcTrigger,TriggerON)),NA())</f>
        <v>1.299675679925727E-2</v>
      </c>
      <c r="H2067" s="42">
        <f>_xll.qlCalendarAdvance(Calendar,$H2066,B2067,"f",FALSE)</f>
        <v>54323</v>
      </c>
      <c r="I2067" s="139">
        <f>_xll.qlInterestRateIndexValueDate(Index1M,$H2067)</f>
        <v>54325</v>
      </c>
      <c r="J2067" s="144">
        <f>IFERROR(_xll.qlIndexFixing(Index1M,$H2067,TRUE,_xll.ohTrigger(RecalcTrigger,Trigger1M)),NA())</f>
        <v>1.2865164043660005E-2</v>
      </c>
      <c r="K2067" s="44">
        <f>IFERROR(_xll.qlIndexFixing(Index3M,H2067,TRUE,_xll.ohTrigger(RecalcTrigger,Trigger3M)),NA())</f>
        <v>1.3092400388290137E-2</v>
      </c>
      <c r="L2067" s="44">
        <f>IFERROR(_xll.qlIndexFixing(Index6M,$H2067,TRUE,_xll.ohTrigger(RecalcTrigger,Trigger6M)),NA())</f>
        <v>1.2849268539165718E-2</v>
      </c>
      <c r="M2067" s="145">
        <f>IFERROR(_xll.qlIndexFixing(Index1Y,$H2067,TRUE,_xll.ohTrigger(RecalcTrigger,Trigger1Y)),NA())</f>
        <v>1.3317775709008269E-2</v>
      </c>
      <c r="N2067" s="144">
        <f>IFERROR(_xll.qlIndexFixing(ONIndex1M,I2067,TRUE,_xll.ohTrigger(RecalcTrigger,Trigger1M)),NA())</f>
        <v>1.286122587573324E-2</v>
      </c>
      <c r="O2067" s="44">
        <f>IFERROR(_xll.qlIndexFixing(ONIndex3M,I2067,TRUE,_xll.ohTrigger(RecalcTrigger,Trigger3M)),NA())</f>
        <v>1.3081887678882964E-2</v>
      </c>
      <c r="P2067" s="44">
        <f>IFERROR(_xll.qlIndexFixing(ONIndex6M,I2067,TRUE,_xll.ohTrigger(RecalcTrigger,Trigger6M)),NA())</f>
        <v>1.2835365791259434E-2</v>
      </c>
      <c r="Q2067" s="145">
        <f>IFERROR(_xll.qlIndexFixing(ONIndex1Y,I2067,TRUE,_xll.ohTrigger(RecalcTrigger,Trigger1Y)),NA())</f>
        <v>1.3275635057983237E-2</v>
      </c>
    </row>
    <row r="2068" spans="2:17" x14ac:dyDescent="0.2">
      <c r="B2068" s="39" t="s">
        <v>42</v>
      </c>
      <c r="D2068" s="42">
        <f>_xll.qlCalendarAdvance(Calendar,$D2067,B2068,"f",FALSE)</f>
        <v>54330</v>
      </c>
      <c r="E2068" s="139">
        <f>_xll.qlInterestRateIndexValueDate(IndexON,D2068)</f>
        <v>54330</v>
      </c>
      <c r="F2068" s="155">
        <f>IFERROR(_xll.qlIndexFixing(IndexON,D2068,TRUE,_xll.ohTrigger(RecalcTrigger,TriggerON)),NA())</f>
        <v>1.2995800170401139E-2</v>
      </c>
      <c r="H2068" s="42">
        <f>_xll.qlCalendarAdvance(Calendar,$H2067,B2068,"f",FALSE)</f>
        <v>54330</v>
      </c>
      <c r="I2068" s="139">
        <f>_xll.qlInterestRateIndexValueDate(Index1M,$H2068)</f>
        <v>54332</v>
      </c>
      <c r="J2068" s="144">
        <f>IFERROR(_xll.qlIndexFixing(Index1M,$H2068,TRUE,_xll.ohTrigger(RecalcTrigger,Trigger1M)),NA())</f>
        <v>1.2863214829787195E-2</v>
      </c>
      <c r="K2068" s="44">
        <f>IFERROR(_xll.qlIndexFixing(Index3M,H2068,TRUE,_xll.ohTrigger(RecalcTrigger,Trigger3M)),NA())</f>
        <v>1.309090888180869E-2</v>
      </c>
      <c r="L2068" s="44">
        <f>IFERROR(_xll.qlIndexFixing(Index6M,$H2068,TRUE,_xll.ohTrigger(RecalcTrigger,Trigger6M)),NA())</f>
        <v>1.2847124672555364E-2</v>
      </c>
      <c r="M2068" s="145">
        <f>IFERROR(_xll.qlIndexFixing(Index1Y,$H2068,TRUE,_xll.ohTrigger(RecalcTrigger,Trigger1Y)),NA())</f>
        <v>1.3315777111145718E-2</v>
      </c>
      <c r="N2068" s="144">
        <f>IFERROR(_xll.qlIndexFixing(ONIndex1M,I2068,TRUE,_xll.ohTrigger(RecalcTrigger,Trigger1M)),NA())</f>
        <v>1.2859299030889559E-2</v>
      </c>
      <c r="O2068" s="44">
        <f>IFERROR(_xll.qlIndexFixing(ONIndex3M,I2068,TRUE,_xll.ohTrigger(RecalcTrigger,Trigger3M)),NA())</f>
        <v>1.3080080573937281E-2</v>
      </c>
      <c r="P2068" s="44">
        <f>IFERROR(_xll.qlIndexFixing(ONIndex6M,I2068,TRUE,_xll.ohTrigger(RecalcTrigger,Trigger6M)),NA())</f>
        <v>1.2833130354943378E-2</v>
      </c>
      <c r="Q2068" s="145">
        <f>IFERROR(_xll.qlIndexFixing(ONIndex1Y,I2068,TRUE,_xll.ohTrigger(RecalcTrigger,Trigger1Y)),NA())</f>
        <v>1.327404708047375E-2</v>
      </c>
    </row>
    <row r="2069" spans="2:17" x14ac:dyDescent="0.2">
      <c r="B2069" s="39" t="s">
        <v>42</v>
      </c>
      <c r="D2069" s="42">
        <f>_xll.qlCalendarAdvance(Calendar,$D2068,B2069,"f",FALSE)</f>
        <v>54337</v>
      </c>
      <c r="E2069" s="139">
        <f>_xll.qlInterestRateIndexValueDate(IndexON,D2069)</f>
        <v>54337</v>
      </c>
      <c r="F2069" s="155">
        <f>IFERROR(_xll.qlIndexFixing(IndexON,D2069,TRUE,_xll.ohTrigger(RecalcTrigger,TriggerON)),NA())</f>
        <v>1.2994827669761122E-2</v>
      </c>
      <c r="H2069" s="42">
        <f>_xll.qlCalendarAdvance(Calendar,$H2068,B2069,"f",FALSE)</f>
        <v>54337</v>
      </c>
      <c r="I2069" s="139">
        <f>_xll.qlInterestRateIndexValueDate(Index1M,$H2069)</f>
        <v>54339</v>
      </c>
      <c r="J2069" s="144">
        <f>IFERROR(_xll.qlIndexFixing(Index1M,$H2069,TRUE,_xll.ohTrigger(RecalcTrigger,Trigger1M)),NA())</f>
        <v>1.2861253286821639E-2</v>
      </c>
      <c r="K2069" s="44">
        <f>IFERROR(_xll.qlIndexFixing(Index3M,H2069,TRUE,_xll.ohTrigger(RecalcTrigger,Trigger3M)),NA())</f>
        <v>1.3088703696633177E-2</v>
      </c>
      <c r="L2069" s="44">
        <f>IFERROR(_xll.qlIndexFixing(Index6M,$H2069,TRUE,_xll.ohTrigger(RecalcTrigger,Trigger6M)),NA())</f>
        <v>1.2844912320406413E-2</v>
      </c>
      <c r="M2069" s="145">
        <f>IFERROR(_xll.qlIndexFixing(Index1Y,$H2069,TRUE,_xll.ohTrigger(RecalcTrigger,Trigger1Y)),NA())</f>
        <v>1.3313762954790594E-2</v>
      </c>
      <c r="N2069" s="144">
        <f>IFERROR(_xll.qlIndexFixing(ONIndex1M,I2069,TRUE,_xll.ohTrigger(RecalcTrigger,Trigger1M)),NA())</f>
        <v>1.2857359896596421E-2</v>
      </c>
      <c r="O2069" s="44">
        <f>IFERROR(_xll.qlIndexFixing(ONIndex3M,I2069,TRUE,_xll.ohTrigger(RecalcTrigger,Trigger3M)),NA())</f>
        <v>1.3078260245409368E-2</v>
      </c>
      <c r="P2069" s="44">
        <f>IFERROR(_xll.qlIndexFixing(ONIndex6M,I2069,TRUE,_xll.ohTrigger(RecalcTrigger,Trigger6M)),NA())</f>
        <v>1.2830897576501243E-2</v>
      </c>
      <c r="Q2069" s="145">
        <f>IFERROR(_xll.qlIndexFixing(ONIndex1Y,I2069,TRUE,_xll.ohTrigger(RecalcTrigger,Trigger1Y)),NA())</f>
        <v>1.3272444478742429E-2</v>
      </c>
    </row>
    <row r="2070" spans="2:17" x14ac:dyDescent="0.2">
      <c r="B2070" s="39" t="s">
        <v>42</v>
      </c>
      <c r="D2070" s="42">
        <f>_xll.qlCalendarAdvance(Calendar,$D2069,B2070,"f",FALSE)</f>
        <v>54344</v>
      </c>
      <c r="E2070" s="139">
        <f>_xll.qlInterestRateIndexValueDate(IndexON,D2070)</f>
        <v>54344</v>
      </c>
      <c r="F2070" s="155">
        <f>IFERROR(_xll.qlIndexFixing(IndexON,D2070,TRUE,_xll.ohTrigger(RecalcTrigger,TriggerON)),NA())</f>
        <v>1.2993839268720109E-2</v>
      </c>
      <c r="H2070" s="42">
        <f>_xll.qlCalendarAdvance(Calendar,$H2069,B2070,"f",FALSE)</f>
        <v>54344</v>
      </c>
      <c r="I2070" s="139">
        <f>_xll.qlInterestRateIndexValueDate(Index1M,$H2070)</f>
        <v>54346</v>
      </c>
      <c r="J2070" s="144">
        <f>IFERROR(_xll.qlIndexFixing(Index1M,$H2070,TRUE,_xll.ohTrigger(RecalcTrigger,Trigger1M)),NA())</f>
        <v>1.2859279398733658E-2</v>
      </c>
      <c r="K2070" s="44">
        <f>IFERROR(_xll.qlIndexFixing(Index3M,H2070,TRUE,_xll.ohTrigger(RecalcTrigger,Trigger3M)),NA())</f>
        <v>1.3086784702596457E-2</v>
      </c>
      <c r="L2070" s="44">
        <f>IFERROR(_xll.qlIndexFixing(Index6M,$H2070,TRUE,_xll.ohTrigger(RecalcTrigger,Trigger6M)),NA())</f>
        <v>1.2842702861773218E-2</v>
      </c>
      <c r="M2070" s="145">
        <f>IFERROR(_xll.qlIndexFixing(Index1Y,$H2070,TRUE,_xll.ohTrigger(RecalcTrigger,Trigger1Y)),NA())</f>
        <v>1.3311733210881426E-2</v>
      </c>
      <c r="N2070" s="144">
        <f>IFERROR(_xll.qlIndexFixing(ONIndex1M,I2070,TRUE,_xll.ohTrigger(RecalcTrigger,Trigger1M)),NA())</f>
        <v>1.2855408456866613E-2</v>
      </c>
      <c r="O2070" s="44">
        <f>IFERROR(_xll.qlIndexFixing(ONIndex3M,I2070,TRUE,_xll.ohTrigger(RecalcTrigger,Trigger3M)),NA())</f>
        <v>1.3076426672675723E-2</v>
      </c>
      <c r="P2070" s="44">
        <f>IFERROR(_xll.qlIndexFixing(ONIndex6M,I2070,TRUE,_xll.ohTrigger(RecalcTrigger,Trigger6M)),NA())</f>
        <v>1.2828667472239985E-2</v>
      </c>
      <c r="Q2070" s="145">
        <f>IFERROR(_xll.qlIndexFixing(ONIndex1Y,I2070,TRUE,_xll.ohTrigger(RecalcTrigger,Trigger1Y)),NA())</f>
        <v>1.3270827224012294E-2</v>
      </c>
    </row>
    <row r="2071" spans="2:17" x14ac:dyDescent="0.2">
      <c r="B2071" s="39" t="s">
        <v>42</v>
      </c>
      <c r="D2071" s="42">
        <f>_xll.qlCalendarAdvance(Calendar,$D2070,B2071,"f",FALSE)</f>
        <v>54351</v>
      </c>
      <c r="E2071" s="139">
        <f>_xll.qlInterestRateIndexValueDate(IndexON,D2071)</f>
        <v>54351</v>
      </c>
      <c r="F2071" s="155">
        <f>IFERROR(_xll.qlIndexFixing(IndexON,D2071,TRUE,_xll.ohTrigger(RecalcTrigger,TriggerON)),NA())</f>
        <v>1.2992834938660991E-2</v>
      </c>
      <c r="H2071" s="42">
        <f>_xll.qlCalendarAdvance(Calendar,$H2070,B2071,"f",FALSE)</f>
        <v>54351</v>
      </c>
      <c r="I2071" s="139">
        <f>_xll.qlInterestRateIndexValueDate(Index1M,$H2071)</f>
        <v>54353</v>
      </c>
      <c r="J2071" s="144">
        <f>IFERROR(_xll.qlIndexFixing(Index1M,$H2071,TRUE,_xll.ohTrigger(RecalcTrigger,Trigger1M)),NA())</f>
        <v>1.2857293149496074E-2</v>
      </c>
      <c r="K2071" s="44">
        <f>IFERROR(_xll.qlIndexFixing(Index3M,H2071,TRUE,_xll.ohTrigger(RecalcTrigger,Trigger3M)),NA())</f>
        <v>1.3084852277506076E-2</v>
      </c>
      <c r="L2071" s="44">
        <f>IFERROR(_xll.qlIndexFixing(Index6M,$H2071,TRUE,_xll.ohTrigger(RecalcTrigger,Trigger6M)),NA())</f>
        <v>1.2840496312807696E-2</v>
      </c>
      <c r="M2071" s="145">
        <f>IFERROR(_xll.qlIndexFixing(Index1Y,$H2071,TRUE,_xll.ohTrigger(RecalcTrigger,Trigger1Y)),NA())</f>
        <v>1.3309687850359159E-2</v>
      </c>
      <c r="N2071" s="144">
        <f>IFERROR(_xll.qlIndexFixing(ONIndex1M,I2071,TRUE,_xll.ohTrigger(RecalcTrigger,Trigger1M)),NA())</f>
        <v>1.2853444695473115E-2</v>
      </c>
      <c r="O2071" s="44">
        <f>IFERROR(_xll.qlIndexFixing(ONIndex3M,I2071,TRUE,_xll.ohTrigger(RecalcTrigger,Trigger3M)),NA())</f>
        <v>1.3074579834873035E-2</v>
      </c>
      <c r="P2071" s="44">
        <f>IFERROR(_xll.qlIndexFixing(ONIndex6M,I2071,TRUE,_xll.ohTrigger(RecalcTrigger,Trigger6M)),NA())</f>
        <v>1.2826440058226751E-2</v>
      </c>
      <c r="Q2071" s="145">
        <f>IFERROR(_xll.qlIndexFixing(ONIndex1Y,I2071,TRUE,_xll.ohTrigger(RecalcTrigger,Trigger1Y)),NA())</f>
        <v>1.3269195287506363E-2</v>
      </c>
    </row>
    <row r="2072" spans="2:17" x14ac:dyDescent="0.2">
      <c r="B2072" s="39" t="s">
        <v>42</v>
      </c>
      <c r="D2072" s="42">
        <f>_xll.qlCalendarAdvance(Calendar,$D2071,B2072,"f",FALSE)</f>
        <v>54358</v>
      </c>
      <c r="E2072" s="139">
        <f>_xll.qlInterestRateIndexValueDate(IndexON,D2072)</f>
        <v>54358</v>
      </c>
      <c r="F2072" s="155">
        <f>IFERROR(_xll.qlIndexFixing(IndexON,D2072,TRUE,_xll.ohTrigger(RecalcTrigger,TriggerON)),NA())</f>
        <v>1.2991814650726852E-2</v>
      </c>
      <c r="H2072" s="42">
        <f>_xll.qlCalendarAdvance(Calendar,$H2071,B2072,"f",FALSE)</f>
        <v>54358</v>
      </c>
      <c r="I2072" s="139">
        <f>_xll.qlInterestRateIndexValueDate(Index1M,$H2072)</f>
        <v>54360</v>
      </c>
      <c r="J2072" s="144">
        <f>IFERROR(_xll.qlIndexFixing(Index1M,$H2072,TRUE,_xll.ohTrigger(RecalcTrigger,Trigger1M)),NA())</f>
        <v>1.2855294523074212E-2</v>
      </c>
      <c r="K2072" s="44">
        <f>IFERROR(_xll.qlIndexFixing(Index3M,H2072,TRUE,_xll.ohTrigger(RecalcTrigger,Trigger3M)),NA())</f>
        <v>1.3082906400608203E-2</v>
      </c>
      <c r="L2072" s="44">
        <f>IFERROR(_xll.qlIndexFixing(Index6M,$H2072,TRUE,_xll.ohTrigger(RecalcTrigger,Trigger6M)),NA())</f>
        <v>1.2838292689664396E-2</v>
      </c>
      <c r="M2072" s="145">
        <f>IFERROR(_xll.qlIndexFixing(Index1Y,$H2072,TRUE,_xll.ohTrigger(RecalcTrigger,Trigger1Y)),NA())</f>
        <v>1.3307626844165395E-2</v>
      </c>
      <c r="N2072" s="144">
        <f>IFERROR(_xll.qlIndexFixing(ONIndex1M,I2072,TRUE,_xll.ohTrigger(RecalcTrigger,Trigger1M)),NA())</f>
        <v>1.2851468596748461E-2</v>
      </c>
      <c r="O2072" s="44">
        <f>IFERROR(_xll.qlIndexFixing(ONIndex3M,I2072,TRUE,_xll.ohTrigger(RecalcTrigger,Trigger3M)),NA())</f>
        <v>1.3072719711537673E-2</v>
      </c>
      <c r="P2072" s="44">
        <f>IFERROR(_xll.qlIndexFixing(ONIndex6M,I2072,TRUE,_xll.ohTrigger(RecalcTrigger,Trigger6M)),NA())</f>
        <v>1.2824215350208945E-2</v>
      </c>
      <c r="Q2072" s="145">
        <f>IFERROR(_xll.qlIndexFixing(ONIndex1Y,I2072,TRUE,_xll.ohTrigger(RecalcTrigger,Trigger1Y)),NA())</f>
        <v>1.3267548640367721E-2</v>
      </c>
    </row>
    <row r="2073" spans="2:17" x14ac:dyDescent="0.2">
      <c r="B2073" s="39" t="s">
        <v>42</v>
      </c>
      <c r="D2073" s="42">
        <f>_xll.qlCalendarAdvance(Calendar,$D2072,B2073,"f",FALSE)</f>
        <v>54365</v>
      </c>
      <c r="E2073" s="139">
        <f>_xll.qlInterestRateIndexValueDate(IndexON,D2073)</f>
        <v>54365</v>
      </c>
      <c r="F2073" s="155">
        <f>IFERROR(_xll.qlIndexFixing(IndexON,D2073,TRUE,_xll.ohTrigger(RecalcTrigger,TriggerON)),NA())</f>
        <v>1.2990778376460455E-2</v>
      </c>
      <c r="H2073" s="42">
        <f>_xll.qlCalendarAdvance(Calendar,$H2072,B2073,"f",FALSE)</f>
        <v>54365</v>
      </c>
      <c r="I2073" s="139">
        <f>_xll.qlInterestRateIndexValueDate(Index1M,$H2073)</f>
        <v>54367</v>
      </c>
      <c r="J2073" s="144">
        <f>IFERROR(_xll.qlIndexFixing(Index1M,$H2073,TRUE,_xll.ohTrigger(RecalcTrigger,Trigger1M)),NA())</f>
        <v>1.2853283503445889E-2</v>
      </c>
      <c r="K2073" s="44">
        <f>IFERROR(_xll.qlIndexFixing(Index3M,H2073,TRUE,_xll.ohTrigger(RecalcTrigger,Trigger3M)),NA())</f>
        <v>1.3080947051153346E-2</v>
      </c>
      <c r="L2073" s="44">
        <f>IFERROR(_xll.qlIndexFixing(Index6M,$H2073,TRUE,_xll.ohTrigger(RecalcTrigger,Trigger6M)),NA())</f>
        <v>1.2836019840038328E-2</v>
      </c>
      <c r="M2073" s="145">
        <f>IFERROR(_xll.qlIndexFixing(Index1Y,$H2073,TRUE,_xll.ohTrigger(RecalcTrigger,Trigger1Y)),NA())</f>
        <v>1.3305550163242171E-2</v>
      </c>
      <c r="N2073" s="144">
        <f>IFERROR(_xll.qlIndexFixing(ONIndex1M,I2073,TRUE,_xll.ohTrigger(RecalcTrigger,Trigger1M)),NA())</f>
        <v>1.2849480144385694E-2</v>
      </c>
      <c r="O2073" s="44">
        <f>IFERROR(_xll.qlIndexFixing(ONIndex3M,I2073,TRUE,_xll.ohTrigger(RecalcTrigger,Trigger3M)),NA())</f>
        <v>1.3070846281726389E-2</v>
      </c>
      <c r="P2073" s="44">
        <f>IFERROR(_xll.qlIndexFixing(ONIndex6M,I2073,TRUE,_xll.ohTrigger(RecalcTrigger,Trigger6M)),NA())</f>
        <v>1.2821993364653395E-2</v>
      </c>
      <c r="Q2073" s="145">
        <f>IFERROR(_xll.qlIndexFixing(ONIndex1Y,I2073,TRUE,_xll.ohTrigger(RecalcTrigger,Trigger1Y)),NA())</f>
        <v>1.3265887253899322E-2</v>
      </c>
    </row>
    <row r="2074" spans="2:17" x14ac:dyDescent="0.2">
      <c r="B2074" s="39" t="s">
        <v>42</v>
      </c>
      <c r="D2074" s="42">
        <f>_xll.qlCalendarAdvance(Calendar,$D2073,B2074,"f",FALSE)</f>
        <v>54372</v>
      </c>
      <c r="E2074" s="139">
        <f>_xll.qlInterestRateIndexValueDate(IndexON,D2074)</f>
        <v>54372</v>
      </c>
      <c r="F2074" s="155">
        <f>IFERROR(_xll.qlIndexFixing(IndexON,D2074,TRUE,_xll.ohTrigger(RecalcTrigger,TriggerON)),NA())</f>
        <v>1.2989726086924946E-2</v>
      </c>
      <c r="H2074" s="42">
        <f>_xll.qlCalendarAdvance(Calendar,$H2073,B2074,"f",FALSE)</f>
        <v>54372</v>
      </c>
      <c r="I2074" s="139">
        <f>_xll.qlInterestRateIndexValueDate(Index1M,$H2074)</f>
        <v>54374</v>
      </c>
      <c r="J2074" s="144">
        <f>IFERROR(_xll.qlIndexFixing(Index1M,$H2074,TRUE,_xll.ohTrigger(RecalcTrigger,Trigger1M)),NA())</f>
        <v>1.285126007457893E-2</v>
      </c>
      <c r="K2074" s="44">
        <f>IFERROR(_xll.qlIndexFixing(Index3M,H2074,TRUE,_xll.ohTrigger(RecalcTrigger,Trigger3M)),NA())</f>
        <v>1.307897420838941E-2</v>
      </c>
      <c r="L2074" s="44">
        <f>IFERROR(_xll.qlIndexFixing(Index6M,$H2074,TRUE,_xll.ohTrigger(RecalcTrigger,Trigger6M)),NA())</f>
        <v>1.2833821978289818E-2</v>
      </c>
      <c r="M2074" s="145">
        <f>IFERROR(_xll.qlIndexFixing(Index1Y,$H2074,TRUE,_xll.ohTrigger(RecalcTrigger,Trigger1Y)),NA())</f>
        <v>1.3303457778533059E-2</v>
      </c>
      <c r="N2074" s="144">
        <f>IFERROR(_xll.qlIndexFixing(ONIndex1M,I2074,TRUE,_xll.ohTrigger(RecalcTrigger,Trigger1M)),NA())</f>
        <v>1.2847479322557476E-2</v>
      </c>
      <c r="O2074" s="44">
        <f>IFERROR(_xll.qlIndexFixing(ONIndex3M,I2074,TRUE,_xll.ohTrigger(RecalcTrigger,Trigger3M)),NA())</f>
        <v>1.3068959524895618E-2</v>
      </c>
      <c r="P2074" s="44">
        <f>IFERROR(_xll.qlIndexFixing(ONIndex6M,I2074,TRUE,_xll.ohTrigger(RecalcTrigger,Trigger6M)),NA())</f>
        <v>1.2819774117227567E-2</v>
      </c>
      <c r="Q2074" s="145">
        <f>IFERROR(_xll.qlIndexFixing(ONIndex1Y,I2074,TRUE,_xll.ohTrigger(RecalcTrigger,Trigger1Y)),NA())</f>
        <v>1.3264211099324186E-2</v>
      </c>
    </row>
    <row r="2075" spans="2:17" x14ac:dyDescent="0.2">
      <c r="B2075" s="39" t="s">
        <v>42</v>
      </c>
      <c r="D2075" s="42">
        <f>_xll.qlCalendarAdvance(Calendar,$D2074,B2075,"f",FALSE)</f>
        <v>54379</v>
      </c>
      <c r="E2075" s="139">
        <f>_xll.qlInterestRateIndexValueDate(IndexON,D2075)</f>
        <v>54379</v>
      </c>
      <c r="F2075" s="155">
        <f>IFERROR(_xll.qlIndexFixing(IndexON,D2075,TRUE,_xll.ohTrigger(RecalcTrigger,TriggerON)),NA())</f>
        <v>1.2988657753503219E-2</v>
      </c>
      <c r="H2075" s="42">
        <f>_xll.qlCalendarAdvance(Calendar,$H2074,B2075,"f",FALSE)</f>
        <v>54379</v>
      </c>
      <c r="I2075" s="139">
        <f>_xll.qlInterestRateIndexValueDate(Index1M,$H2075)</f>
        <v>54381</v>
      </c>
      <c r="J2075" s="144">
        <f>IFERROR(_xll.qlIndexFixing(Index1M,$H2075,TRUE,_xll.ohTrigger(RecalcTrigger,Trigger1M)),NA())</f>
        <v>1.2849224220443656E-2</v>
      </c>
      <c r="K2075" s="44">
        <f>IFERROR(_xll.qlIndexFixing(Index3M,H2075,TRUE,_xll.ohTrigger(RecalcTrigger,Trigger3M)),NA())</f>
        <v>1.3076987851563431E-2</v>
      </c>
      <c r="L2075" s="44">
        <f>IFERROR(_xll.qlIndexFixing(Index6M,$H2075,TRUE,_xll.ohTrigger(RecalcTrigger,Trigger6M)),NA())</f>
        <v>1.2831627089550992E-2</v>
      </c>
      <c r="M2075" s="145">
        <f>IFERROR(_xll.qlIndexFixing(Index1Y,$H2075,TRUE,_xll.ohTrigger(RecalcTrigger,Trigger1Y)),NA())</f>
        <v>1.3301349660982505E-2</v>
      </c>
      <c r="N2075" s="144">
        <f>IFERROR(_xll.qlIndexFixing(ONIndex1M,I2075,TRUE,_xll.ohTrigger(RecalcTrigger,Trigger1M)),NA())</f>
        <v>1.2845466115036785E-2</v>
      </c>
      <c r="O2075" s="44">
        <f>IFERROR(_xll.qlIndexFixing(ONIndex3M,I2075,TRUE,_xll.ohTrigger(RecalcTrigger,Trigger3M)),NA())</f>
        <v>1.306705942034192E-2</v>
      </c>
      <c r="P2075" s="44">
        <f>IFERROR(_xll.qlIndexFixing(ONIndex6M,I2075,TRUE,_xll.ohTrigger(RecalcTrigger,Trigger6M)),NA())</f>
        <v>1.2817557624238418E-2</v>
      </c>
      <c r="Q2075" s="145">
        <f>IFERROR(_xll.qlIndexFixing(ONIndex1Y,I2075,TRUE,_xll.ohTrigger(RecalcTrigger,Trigger1Y)),NA())</f>
        <v>1.3262520147945267E-2</v>
      </c>
    </row>
    <row r="2076" spans="2:17" x14ac:dyDescent="0.2">
      <c r="B2076" s="39" t="s">
        <v>42</v>
      </c>
      <c r="D2076" s="42">
        <f>_xll.qlCalendarAdvance(Calendar,$D2075,B2076,"f",FALSE)</f>
        <v>54386</v>
      </c>
      <c r="E2076" s="139">
        <f>_xll.qlInterestRateIndexValueDate(IndexON,D2076)</f>
        <v>54386</v>
      </c>
      <c r="F2076" s="155">
        <f>IFERROR(_xll.qlIndexFixing(IndexON,D2076,TRUE,_xll.ohTrigger(RecalcTrigger,TriggerON)),NA())</f>
        <v>1.2987573347658099E-2</v>
      </c>
      <c r="H2076" s="42">
        <f>_xll.qlCalendarAdvance(Calendar,$H2075,B2076,"f",FALSE)</f>
        <v>54386</v>
      </c>
      <c r="I2076" s="139">
        <f>_xll.qlInterestRateIndexValueDate(Index1M,$H2076)</f>
        <v>54388</v>
      </c>
      <c r="J2076" s="144">
        <f>IFERROR(_xll.qlIndexFixing(Index1M,$H2076,TRUE,_xll.ohTrigger(RecalcTrigger,Trigger1M)),NA())</f>
        <v>1.2847175925015386E-2</v>
      </c>
      <c r="K2076" s="44">
        <f>IFERROR(_xll.qlIndexFixing(Index3M,H2076,TRUE,_xll.ohTrigger(RecalcTrigger,Trigger3M)),NA())</f>
        <v>1.3074987959925051E-2</v>
      </c>
      <c r="L2076" s="44">
        <f>IFERROR(_xll.qlIndexFixing(Index6M,$H2076,TRUE,_xll.ohTrigger(RecalcTrigger,Trigger6M)),NA())</f>
        <v>1.2829435189975999E-2</v>
      </c>
      <c r="M2076" s="145">
        <f>IFERROR(_xll.qlIndexFixing(Index1Y,$H2076,TRUE,_xll.ohTrigger(RecalcTrigger,Trigger1Y)),NA())</f>
        <v>1.3299225781535615E-2</v>
      </c>
      <c r="N2076" s="144">
        <f>IFERROR(_xll.qlIndexFixing(ONIndex1M,I2076,TRUE,_xll.ohTrigger(RecalcTrigger,Trigger1M)),NA())</f>
        <v>1.284344050607622E-2</v>
      </c>
      <c r="O2076" s="44">
        <f>IFERROR(_xll.qlIndexFixing(ONIndex3M,I2076,TRUE,_xll.ohTrigger(RecalcTrigger,Trigger3M)),NA())</f>
        <v>1.3065145947201984E-2</v>
      </c>
      <c r="P2076" s="44">
        <f>IFERROR(_xll.qlIndexFixing(ONIndex6M,I2076,TRUE,_xll.ohTrigger(RecalcTrigger,Trigger6M)),NA())</f>
        <v>1.281534390167316E-2</v>
      </c>
      <c r="Q2076" s="145">
        <f>IFERROR(_xll.qlIndexFixing(ONIndex1Y,I2076,TRUE,_xll.ohTrigger(RecalcTrigger,Trigger1Y)),NA())</f>
        <v>1.3260814370905649E-2</v>
      </c>
    </row>
    <row r="2077" spans="2:17" x14ac:dyDescent="0.2">
      <c r="B2077" s="39" t="s">
        <v>42</v>
      </c>
      <c r="D2077" s="42">
        <f>_xll.qlCalendarAdvance(Calendar,$D2076,B2077,"f",FALSE)</f>
        <v>54393</v>
      </c>
      <c r="E2077" s="139">
        <f>_xll.qlInterestRateIndexValueDate(IndexON,D2077)</f>
        <v>54393</v>
      </c>
      <c r="F2077" s="155">
        <f>IFERROR(_xll.qlIndexFixing(IndexON,D2077,TRUE,_xll.ohTrigger(RecalcTrigger,TriggerON)),NA())</f>
        <v>1.298647284053267E-2</v>
      </c>
      <c r="H2077" s="42">
        <f>_xll.qlCalendarAdvance(Calendar,$H2076,B2077,"f",FALSE)</f>
        <v>54393</v>
      </c>
      <c r="I2077" s="139">
        <f>_xll.qlInterestRateIndexValueDate(Index1M,$H2077)</f>
        <v>54395</v>
      </c>
      <c r="J2077" s="144">
        <f>IFERROR(_xll.qlIndexFixing(Index1M,$H2077,TRUE,_xll.ohTrigger(RecalcTrigger,Trigger1M)),NA())</f>
        <v>1.2845115172259447E-2</v>
      </c>
      <c r="K2077" s="44">
        <f>IFERROR(_xll.qlIndexFixing(Index3M,H2077,TRUE,_xll.ohTrigger(RecalcTrigger,Trigger3M)),NA())</f>
        <v>1.3072792968769065E-2</v>
      </c>
      <c r="L2077" s="44">
        <f>IFERROR(_xll.qlIndexFixing(Index6M,$H2077,TRUE,_xll.ohTrigger(RecalcTrigger,Trigger6M)),NA())</f>
        <v>1.282731902665139E-2</v>
      </c>
      <c r="M2077" s="145">
        <f>IFERROR(_xll.qlIndexFixing(Index1Y,$H2077,TRUE,_xll.ohTrigger(RecalcTrigger,Trigger1Y)),NA())</f>
        <v>1.3297086111139028E-2</v>
      </c>
      <c r="N2077" s="144">
        <f>IFERROR(_xll.qlIndexFixing(ONIndex1M,I2077,TRUE,_xll.ohTrigger(RecalcTrigger,Trigger1M)),NA())</f>
        <v>1.2841402479368824E-2</v>
      </c>
      <c r="O2077" s="44">
        <f>IFERROR(_xll.qlIndexFixing(ONIndex3M,I2077,TRUE,_xll.ohTrigger(RecalcTrigger,Trigger3M)),NA())</f>
        <v>1.3063219085012179E-2</v>
      </c>
      <c r="P2077" s="44">
        <f>IFERROR(_xll.qlIndexFixing(ONIndex6M,I2077,TRUE,_xll.ohTrigger(RecalcTrigger,Trigger6M)),NA())</f>
        <v>1.2813132965519003E-2</v>
      </c>
      <c r="Q2077" s="145">
        <f>IFERROR(_xll.qlIndexFixing(ONIndex1Y,I2077,TRUE,_xll.ohTrigger(RecalcTrigger,Trigger1Y)),NA())</f>
        <v>1.3259093739508288E-2</v>
      </c>
    </row>
    <row r="2078" spans="2:17" x14ac:dyDescent="0.2">
      <c r="B2078" s="39" t="s">
        <v>42</v>
      </c>
      <c r="D2078" s="42">
        <f>_xll.qlCalendarAdvance(Calendar,$D2077,B2078,"f",FALSE)</f>
        <v>54400</v>
      </c>
      <c r="E2078" s="139">
        <f>_xll.qlInterestRateIndexValueDate(IndexON,D2078)</f>
        <v>54400</v>
      </c>
      <c r="F2078" s="155">
        <f>IFERROR(_xll.qlIndexFixing(IndexON,D2078,TRUE,_xll.ohTrigger(RecalcTrigger,TriggerON)),NA())</f>
        <v>1.2985356203429888E-2</v>
      </c>
      <c r="H2078" s="42">
        <f>_xll.qlCalendarAdvance(Calendar,$H2077,B2078,"f",FALSE)</f>
        <v>54400</v>
      </c>
      <c r="I2078" s="139">
        <f>_xll.qlInterestRateIndexValueDate(Index1M,$H2078)</f>
        <v>54402</v>
      </c>
      <c r="J2078" s="144">
        <f>IFERROR(_xll.qlIndexFixing(Index1M,$H2078,TRUE,_xll.ohTrigger(RecalcTrigger,Trigger1M)),NA())</f>
        <v>1.2843041946151157E-2</v>
      </c>
      <c r="K2078" s="44">
        <f>IFERROR(_xll.qlIndexFixing(Index3M,H2078,TRUE,_xll.ohTrigger(RecalcTrigger,Trigger3M)),NA())</f>
        <v>1.3070768039241898E-2</v>
      </c>
      <c r="L2078" s="44">
        <f>IFERROR(_xll.qlIndexFixing(Index6M,$H2078,TRUE,_xll.ohTrigger(RecalcTrigger,Trigger6M)),NA())</f>
        <v>1.2825133297663696E-2</v>
      </c>
      <c r="M2078" s="145">
        <f>IFERROR(_xll.qlIndexFixing(Index1Y,$H2078,TRUE,_xll.ohTrigger(RecalcTrigger,Trigger1Y)),NA())</f>
        <v>1.3294930620740256E-2</v>
      </c>
      <c r="N2078" s="144">
        <f>IFERROR(_xll.qlIndexFixing(ONIndex1M,I2078,TRUE,_xll.ohTrigger(RecalcTrigger,Trigger1M)),NA())</f>
        <v>1.2839352019087258E-2</v>
      </c>
      <c r="O2078" s="44">
        <f>IFERROR(_xll.qlIndexFixing(ONIndex3M,I2078,TRUE,_xll.ohTrigger(RecalcTrigger,Trigger3M)),NA())</f>
        <v>1.3061278812909194E-2</v>
      </c>
      <c r="P2078" s="44">
        <f>IFERROR(_xll.qlIndexFixing(ONIndex6M,I2078,TRUE,_xll.ohTrigger(RecalcTrigger,Trigger6M)),NA())</f>
        <v>1.2810924832002968E-2</v>
      </c>
      <c r="Q2078" s="145">
        <f>IFERROR(_xll.qlIndexFixing(ONIndex1Y,I2078,TRUE,_xll.ohTrigger(RecalcTrigger,Trigger1Y)),NA())</f>
        <v>1.3257358224896265E-2</v>
      </c>
    </row>
    <row r="2079" spans="2:17" x14ac:dyDescent="0.2">
      <c r="B2079" s="39" t="s">
        <v>42</v>
      </c>
      <c r="D2079" s="42">
        <f>_xll.qlCalendarAdvance(Calendar,$D2078,B2079,"f",FALSE)</f>
        <v>54407</v>
      </c>
      <c r="E2079" s="139">
        <f>_xll.qlInterestRateIndexValueDate(IndexON,D2079)</f>
        <v>54407</v>
      </c>
      <c r="F2079" s="155">
        <f>IFERROR(_xll.qlIndexFixing(IndexON,D2079,TRUE,_xll.ohTrigger(RecalcTrigger,TriggerON)),NA())</f>
        <v>1.2984223407732642E-2</v>
      </c>
      <c r="H2079" s="42">
        <f>_xll.qlCalendarAdvance(Calendar,$H2078,B2079,"f",FALSE)</f>
        <v>54407</v>
      </c>
      <c r="I2079" s="139">
        <f>_xll.qlInterestRateIndexValueDate(Index1M,$H2079)</f>
        <v>54409</v>
      </c>
      <c r="J2079" s="144">
        <f>IFERROR(_xll.qlIndexFixing(Index1M,$H2079,TRUE,_xll.ohTrigger(RecalcTrigger,Trigger1M)),NA())</f>
        <v>1.2840956230660838E-2</v>
      </c>
      <c r="K2079" s="44">
        <f>IFERROR(_xll.qlIndexFixing(Index3M,H2079,TRUE,_xll.ohTrigger(RecalcTrigger,Trigger3M)),NA())</f>
        <v>1.306872951657656E-2</v>
      </c>
      <c r="L2079" s="44">
        <f>IFERROR(_xll.qlIndexFixing(Index6M,$H2079,TRUE,_xll.ohTrigger(RecalcTrigger,Trigger6M)),NA())</f>
        <v>1.2822950607570854E-2</v>
      </c>
      <c r="M2079" s="145">
        <f>IFERROR(_xll.qlIndexFixing(Index1Y,$H2079,TRUE,_xll.ohTrigger(RecalcTrigger,Trigger1Y)),NA())</f>
        <v>1.3292759281287031E-2</v>
      </c>
      <c r="N2079" s="144">
        <f>IFERROR(_xll.qlIndexFixing(ONIndex1M,I2079,TRUE,_xll.ohTrigger(RecalcTrigger,Trigger1M)),NA())</f>
        <v>1.2837289109164374E-2</v>
      </c>
      <c r="O2079" s="44">
        <f>IFERROR(_xll.qlIndexFixing(ONIndex3M,I2079,TRUE,_xll.ohTrigger(RecalcTrigger,Trigger3M)),NA())</f>
        <v>1.3059325110109654E-2</v>
      </c>
      <c r="P2079" s="44">
        <f>IFERROR(_xll.qlIndexFixing(ONIndex6M,I2079,TRUE,_xll.ohTrigger(RecalcTrigger,Trigger6M)),NA())</f>
        <v>1.280871951703233E-2</v>
      </c>
      <c r="Q2079" s="145">
        <f>IFERROR(_xll.qlIndexFixing(ONIndex1Y,I2079,TRUE,_xll.ohTrigger(RecalcTrigger,Trigger1Y)),NA())</f>
        <v>1.3255607798452473E-2</v>
      </c>
    </row>
    <row r="2080" spans="2:17" x14ac:dyDescent="0.2">
      <c r="B2080" s="39" t="s">
        <v>42</v>
      </c>
      <c r="D2080" s="42">
        <f>_xll.qlCalendarAdvance(Calendar,$D2079,B2080,"f",FALSE)</f>
        <v>54414</v>
      </c>
      <c r="E2080" s="139">
        <f>_xll.qlInterestRateIndexValueDate(IndexON,D2080)</f>
        <v>54414</v>
      </c>
      <c r="F2080" s="155">
        <f>IFERROR(_xll.qlIndexFixing(IndexON,D2080,TRUE,_xll.ohTrigger(RecalcTrigger,TriggerON)),NA())</f>
        <v>1.298307442474389E-2</v>
      </c>
      <c r="H2080" s="42">
        <f>_xll.qlCalendarAdvance(Calendar,$H2079,B2080,"f",FALSE)</f>
        <v>54414</v>
      </c>
      <c r="I2080" s="139">
        <f>_xll.qlInterestRateIndexValueDate(Index1M,$H2080)</f>
        <v>54416</v>
      </c>
      <c r="J2080" s="144">
        <f>IFERROR(_xll.qlIndexFixing(Index1M,$H2080,TRUE,_xll.ohTrigger(RecalcTrigger,Trigger1M)),NA())</f>
        <v>1.2838858009763809E-2</v>
      </c>
      <c r="K2080" s="44">
        <f>IFERROR(_xll.qlIndexFixing(Index3M,H2080,TRUE,_xll.ohTrigger(RecalcTrigger,Trigger3M)),NA())</f>
        <v>1.3066677380024316E-2</v>
      </c>
      <c r="L2080" s="44">
        <f>IFERROR(_xll.qlIndexFixing(Index6M,$H2080,TRUE,_xll.ohTrigger(RecalcTrigger,Trigger6M)),NA())</f>
        <v>1.2820770972527852E-2</v>
      </c>
      <c r="M2080" s="145">
        <f>IFERROR(_xll.qlIndexFixing(Index1Y,$H2080,TRUE,_xll.ohTrigger(RecalcTrigger,Trigger1Y)),NA())</f>
        <v>1.3290572063729057E-2</v>
      </c>
      <c r="N2080" s="144">
        <f>IFERROR(_xll.qlIndexFixing(ONIndex1M,I2080,TRUE,_xll.ohTrigger(RecalcTrigger,Trigger1M)),NA())</f>
        <v>1.2834916232788984E-2</v>
      </c>
      <c r="O2080" s="44">
        <f>IFERROR(_xll.qlIndexFixing(ONIndex3M,I2080,TRUE,_xll.ohTrigger(RecalcTrigger,Trigger3M)),NA())</f>
        <v>1.3057075834863596E-2</v>
      </c>
      <c r="P2080" s="44">
        <f>IFERROR(_xll.qlIndexFixing(ONIndex6M,I2080,TRUE,_xll.ohTrigger(RecalcTrigger,Trigger6M)),NA())</f>
        <v>1.280620262921417E-2</v>
      </c>
      <c r="Q2080" s="145">
        <f>IFERROR(_xll.qlIndexFixing(ONIndex1Y,I2080,TRUE,_xll.ohTrigger(RecalcTrigger,Trigger1Y)),NA())</f>
        <v>1.3253589014592393E-2</v>
      </c>
    </row>
    <row r="2081" spans="2:17" x14ac:dyDescent="0.2">
      <c r="B2081" s="39" t="s">
        <v>42</v>
      </c>
      <c r="D2081" s="42">
        <f>_xll.qlCalendarAdvance(Calendar,$D2080,B2081,"f",FALSE)</f>
        <v>54421</v>
      </c>
      <c r="E2081" s="139">
        <f>_xll.qlInterestRateIndexValueDate(IndexON,D2081)</f>
        <v>54421</v>
      </c>
      <c r="F2081" s="155">
        <f>IFERROR(_xll.qlIndexFixing(IndexON,D2081,TRUE,_xll.ohTrigger(RecalcTrigger,TriggerON)),NA())</f>
        <v>1.2981909225846522E-2</v>
      </c>
      <c r="H2081" s="42">
        <f>_xll.qlCalendarAdvance(Calendar,$H2080,B2081,"f",FALSE)</f>
        <v>54421</v>
      </c>
      <c r="I2081" s="139">
        <f>_xll.qlInterestRateIndexValueDate(Index1M,$H2081)</f>
        <v>54423</v>
      </c>
      <c r="J2081" s="144">
        <f>IFERROR(_xll.qlIndexFixing(Index1M,$H2081,TRUE,_xll.ohTrigger(RecalcTrigger,Trigger1M)),NA())</f>
        <v>1.2836516219549995E-2</v>
      </c>
      <c r="K2081" s="44">
        <f>IFERROR(_xll.qlIndexFixing(Index3M,H2081,TRUE,_xll.ohTrigger(RecalcTrigger,Trigger3M)),NA())</f>
        <v>1.3064611608834653E-2</v>
      </c>
      <c r="L2081" s="44">
        <f>IFERROR(_xll.qlIndexFixing(Index6M,$H2081,TRUE,_xll.ohTrigger(RecalcTrigger,Trigger6M)),NA())</f>
        <v>1.2818521094883122E-2</v>
      </c>
      <c r="M2081" s="145">
        <f>IFERROR(_xll.qlIndexFixing(Index1Y,$H2081,TRUE,_xll.ohTrigger(RecalcTrigger,Trigger1Y)),NA())</f>
        <v>1.3288368939016915E-2</v>
      </c>
      <c r="N2081" s="144">
        <f>IFERROR(_xll.qlIndexFixing(ONIndex1M,I2081,TRUE,_xll.ohTrigger(RecalcTrigger,Trigger1M)),NA())</f>
        <v>1.2832826591209212E-2</v>
      </c>
      <c r="O2081" s="44">
        <f>IFERROR(_xll.qlIndexFixing(ONIndex3M,I2081,TRUE,_xll.ohTrigger(RecalcTrigger,Trigger3M)),NA())</f>
        <v>1.3055093282581254E-2</v>
      </c>
      <c r="P2081" s="44">
        <f>IFERROR(_xll.qlIndexFixing(ONIndex6M,I2081,TRUE,_xll.ohTrigger(RecalcTrigger,Trigger6M)),NA())</f>
        <v>1.2804003408168896E-2</v>
      </c>
      <c r="Q2081" s="145">
        <f>IFERROR(_xll.qlIndexFixing(ONIndex1Y,I2081,TRUE,_xll.ohTrigger(RecalcTrigger,Trigger1Y)),NA())</f>
        <v>1.3251806536986876E-2</v>
      </c>
    </row>
    <row r="2082" spans="2:17" x14ac:dyDescent="0.2">
      <c r="B2082" s="39" t="s">
        <v>42</v>
      </c>
      <c r="D2082" s="42">
        <f>_xll.qlCalendarAdvance(Calendar,$D2081,B2082,"f",FALSE)</f>
        <v>54428</v>
      </c>
      <c r="E2082" s="139">
        <f>_xll.qlInterestRateIndexValueDate(IndexON,D2082)</f>
        <v>54428</v>
      </c>
      <c r="F2082" s="155">
        <f>IFERROR(_xll.qlIndexFixing(IndexON,D2082,TRUE,_xll.ohTrigger(RecalcTrigger,TriggerON)),NA())</f>
        <v>1.2980727782023749E-2</v>
      </c>
      <c r="H2082" s="42">
        <f>_xll.qlCalendarAdvance(Calendar,$H2081,B2082,"f",FALSE)</f>
        <v>54428</v>
      </c>
      <c r="I2082" s="139">
        <f>_xll.qlInterestRateIndexValueDate(Index1M,$H2082)</f>
        <v>54430</v>
      </c>
      <c r="J2082" s="144">
        <f>IFERROR(_xll.qlIndexFixing(Index1M,$H2082,TRUE,_xll.ohTrigger(RecalcTrigger,Trigger1M)),NA())</f>
        <v>1.2834623987620919E-2</v>
      </c>
      <c r="K2082" s="44">
        <f>IFERROR(_xll.qlIndexFixing(Index3M,H2082,TRUE,_xll.ohTrigger(RecalcTrigger,Trigger3M)),NA())</f>
        <v>1.3062532182257947E-2</v>
      </c>
      <c r="L2082" s="44">
        <f>IFERROR(_xll.qlIndexFixing(Index6M,$H2082,TRUE,_xll.ohTrigger(RecalcTrigger,Trigger6M)),NA())</f>
        <v>1.2816347469490296E-2</v>
      </c>
      <c r="M2082" s="145">
        <f>IFERROR(_xll.qlIndexFixing(Index1Y,$H2082,TRUE,_xll.ohTrigger(RecalcTrigger,Trigger1Y)),NA())</f>
        <v>1.3286149878102059E-2</v>
      </c>
      <c r="N2082" s="144">
        <f>IFERROR(_xll.qlIndexFixing(ONIndex1M,I2082,TRUE,_xll.ohTrigger(RecalcTrigger,Trigger1M)),NA())</f>
        <v>1.283102552143589E-2</v>
      </c>
      <c r="O2082" s="44">
        <f>IFERROR(_xll.qlIndexFixing(ONIndex3M,I2082,TRUE,_xll.ohTrigger(RecalcTrigger,Trigger3M)),NA())</f>
        <v>1.3053383211376612E-2</v>
      </c>
      <c r="P2082" s="44">
        <f>IFERROR(_xll.qlIndexFixing(ONIndex6M,I2082,TRUE,_xll.ohTrigger(RecalcTrigger,Trigger6M)),NA())</f>
        <v>1.2802120644543891E-2</v>
      </c>
      <c r="Q2082" s="145">
        <f>IFERROR(_xll.qlIndexFixing(ONIndex1Y,I2082,TRUE,_xll.ohTrigger(RecalcTrigger,Trigger1Y)),NA())</f>
        <v>1.3250266759641249E-2</v>
      </c>
    </row>
    <row r="2083" spans="2:17" x14ac:dyDescent="0.2">
      <c r="B2083" s="39" t="s">
        <v>42</v>
      </c>
      <c r="D2083" s="42">
        <f>_xll.qlCalendarAdvance(Calendar,$D2082,B2083,"f",FALSE)</f>
        <v>54435</v>
      </c>
      <c r="E2083" s="139">
        <f>_xll.qlInterestRateIndexValueDate(IndexON,D2083)</f>
        <v>54435</v>
      </c>
      <c r="F2083" s="155">
        <f>IFERROR(_xll.qlIndexFixing(IndexON,D2083,TRUE,_xll.ohTrigger(RecalcTrigger,TriggerON)),NA())</f>
        <v>1.2979530064978206E-2</v>
      </c>
      <c r="H2083" s="42">
        <f>_xll.qlCalendarAdvance(Calendar,$H2082,B2083,"f",FALSE)</f>
        <v>54435</v>
      </c>
      <c r="I2083" s="139">
        <f>_xll.qlInterestRateIndexValueDate(Index1M,$H2083)</f>
        <v>54437</v>
      </c>
      <c r="J2083" s="144">
        <f>IFERROR(_xll.qlIndexFixing(Index1M,$H2083,TRUE,_xll.ohTrigger(RecalcTrigger,Trigger1M)),NA())</f>
        <v>1.2832488154320698E-2</v>
      </c>
      <c r="K2083" s="44">
        <f>IFERROR(_xll.qlIndexFixing(Index3M,H2083,TRUE,_xll.ohTrigger(RecalcTrigger,Trigger3M)),NA())</f>
        <v>1.3060439079545461E-2</v>
      </c>
      <c r="L2083" s="44">
        <f>IFERROR(_xll.qlIndexFixing(Index6M,$H2083,TRUE,_xll.ohTrigger(RecalcTrigger,Trigger6M)),NA())</f>
        <v>1.2814176946329312E-2</v>
      </c>
      <c r="M2083" s="145">
        <f>IFERROR(_xll.qlIndexFixing(Index1Y,$H2083,TRUE,_xll.ohTrigger(RecalcTrigger,Trigger1Y)),NA())</f>
        <v>1.3283914851936382E-2</v>
      </c>
      <c r="N2083" s="144">
        <f>IFERROR(_xll.qlIndexFixing(ONIndex1M,I2083,TRUE,_xll.ohTrigger(RecalcTrigger,Trigger1M)),NA())</f>
        <v>1.2828912652675939E-2</v>
      </c>
      <c r="O2083" s="44">
        <f>IFERROR(_xll.qlIndexFixing(ONIndex3M,I2083,TRUE,_xll.ohTrigger(RecalcTrigger,Trigger3M)),NA())</f>
        <v>1.305137557923608E-2</v>
      </c>
      <c r="P2083" s="44">
        <f>IFERROR(_xll.qlIndexFixing(ONIndex6M,I2083,TRUE,_xll.ohTrigger(RecalcTrigger,Trigger6M)),NA())</f>
        <v>1.2799926764666125E-2</v>
      </c>
      <c r="Q2083" s="145">
        <f>IFERROR(_xll.qlIndexFixing(ONIndex1Y,I2083,TRUE,_xll.ohTrigger(RecalcTrigger,Trigger1Y)),NA())</f>
        <v>1.3248456397700892E-2</v>
      </c>
    </row>
    <row r="2084" spans="2:17" x14ac:dyDescent="0.2">
      <c r="B2084" s="39" t="s">
        <v>42</v>
      </c>
      <c r="D2084" s="42">
        <f>_xll.qlCalendarAdvance(Calendar,$D2083,B2084,"f",FALSE)</f>
        <v>54442</v>
      </c>
      <c r="E2084" s="139">
        <f>_xll.qlInterestRateIndexValueDate(IndexON,D2084)</f>
        <v>54442</v>
      </c>
      <c r="F2084" s="155">
        <f>IFERROR(_xll.qlIndexFixing(IndexON,D2084,TRUE,_xll.ohTrigger(RecalcTrigger,TriggerON)),NA())</f>
        <v>1.2978316045852978E-2</v>
      </c>
      <c r="H2084" s="42">
        <f>_xll.qlCalendarAdvance(Calendar,$H2083,B2084,"f",FALSE)</f>
        <v>54442</v>
      </c>
      <c r="I2084" s="139">
        <f>_xll.qlInterestRateIndexValueDate(Index1M,$H2084)</f>
        <v>54444</v>
      </c>
      <c r="J2084" s="144">
        <f>IFERROR(_xll.qlIndexFixing(Index1M,$H2084,TRUE,_xll.ohTrigger(RecalcTrigger,Trigger1M)),NA())</f>
        <v>1.2830339751497555E-2</v>
      </c>
      <c r="K2084" s="44">
        <f>IFERROR(_xll.qlIndexFixing(Index3M,H2084,TRUE,_xll.ohTrigger(RecalcTrigger,Trigger3M)),NA())</f>
        <v>1.3058332279950235E-2</v>
      </c>
      <c r="L2084" s="44">
        <f>IFERROR(_xll.qlIndexFixing(Index6M,$H2084,TRUE,_xll.ohTrigger(RecalcTrigger,Trigger6M)),NA())</f>
        <v>1.2812009541550786E-2</v>
      </c>
      <c r="M2084" s="145">
        <f>IFERROR(_xll.qlIndexFixing(Index1Y,$H2084,TRUE,_xll.ohTrigger(RecalcTrigger,Trigger1Y)),NA())</f>
        <v>1.328166383147353E-2</v>
      </c>
      <c r="N2084" s="144">
        <f>IFERROR(_xll.qlIndexFixing(ONIndex1M,I2084,TRUE,_xll.ohTrigger(RecalcTrigger,Trigger1M)),NA())</f>
        <v>1.2826787254258676E-2</v>
      </c>
      <c r="O2084" s="44">
        <f>IFERROR(_xll.qlIndexFixing(ONIndex3M,I2084,TRUE,_xll.ohTrigger(RecalcTrigger,Trigger3M)),NA())</f>
        <v>1.3049354412961733E-2</v>
      </c>
      <c r="P2084" s="44">
        <f>IFERROR(_xll.qlIndexFixing(ONIndex6M,I2084,TRUE,_xll.ohTrigger(RecalcTrigger,Trigger6M)),NA())</f>
        <v>1.2797735783669495E-2</v>
      </c>
      <c r="Q2084" s="145">
        <f>IFERROR(_xll.qlIndexFixing(ONIndex1Y,I2084,TRUE,_xll.ohTrigger(RecalcTrigger,Trigger1Y)),NA())</f>
        <v>1.3246630979963925E-2</v>
      </c>
    </row>
    <row r="2085" spans="2:17" x14ac:dyDescent="0.2">
      <c r="B2085" s="39" t="s">
        <v>42</v>
      </c>
      <c r="D2085" s="42">
        <f>_xll.qlCalendarAdvance(Calendar,$D2084,B2085,"f",FALSE)</f>
        <v>54449</v>
      </c>
      <c r="E2085" s="139">
        <f>_xll.qlInterestRateIndexValueDate(IndexON,D2085)</f>
        <v>54449</v>
      </c>
      <c r="F2085" s="155">
        <f>IFERROR(_xll.qlIndexFixing(IndexON,D2085,TRUE,_xll.ohTrigger(RecalcTrigger,TriggerON)),NA())</f>
        <v>1.2977085695951018E-2</v>
      </c>
      <c r="H2085" s="42">
        <f>_xll.qlCalendarAdvance(Calendar,$H2084,B2085,"f",FALSE)</f>
        <v>54449</v>
      </c>
      <c r="I2085" s="139">
        <f>_xll.qlInterestRateIndexValueDate(Index1M,$H2085)</f>
        <v>54451</v>
      </c>
      <c r="J2085" s="144">
        <f>IFERROR(_xll.qlIndexFixing(Index1M,$H2085,TRUE,_xll.ohTrigger(RecalcTrigger,Trigger1M)),NA())</f>
        <v>1.2827959412229362E-2</v>
      </c>
      <c r="K2085" s="44">
        <f>IFERROR(_xll.qlIndexFixing(Index3M,H2085,TRUE,_xll.ohTrigger(RecalcTrigger,Trigger3M)),NA())</f>
        <v>1.3056211762720871E-2</v>
      </c>
      <c r="L2085" s="44">
        <f>IFERROR(_xll.qlIndexFixing(Index6M,$H2085,TRUE,_xll.ohTrigger(RecalcTrigger,Trigger6M)),NA())</f>
        <v>1.2809845271307985E-2</v>
      </c>
      <c r="M2085" s="145">
        <f>IFERROR(_xll.qlIndexFixing(Index1Y,$H2085,TRUE,_xll.ohTrigger(RecalcTrigger,Trigger1Y)),NA())</f>
        <v>1.3279396787668245E-2</v>
      </c>
      <c r="N2085" s="144">
        <f>IFERROR(_xll.qlIndexFixing(ONIndex1M,I2085,TRUE,_xll.ohTrigger(RecalcTrigger,Trigger1M)),NA())</f>
        <v>1.2824649310196889E-2</v>
      </c>
      <c r="O2085" s="44">
        <f>IFERROR(_xll.qlIndexFixing(ONIndex3M,I2085,TRUE,_xll.ohTrigger(RecalcTrigger,Trigger3M)),NA())</f>
        <v>1.3047319692010007E-2</v>
      </c>
      <c r="P2085" s="44">
        <f>IFERROR(_xll.qlIndexFixing(ONIndex6M,I2085,TRUE,_xll.ohTrigger(RecalcTrigger,Trigger6M)),NA())</f>
        <v>1.2795547717621147E-2</v>
      </c>
      <c r="Q2085" s="145">
        <f>IFERROR(_xll.qlIndexFixing(ONIndex1Y,I2085,TRUE,_xll.ohTrigger(RecalcTrigger,Trigger1Y)),NA())</f>
        <v>1.324479047781324E-2</v>
      </c>
    </row>
    <row r="2086" spans="2:17" x14ac:dyDescent="0.2">
      <c r="B2086" s="39" t="s">
        <v>42</v>
      </c>
      <c r="D2086" s="42">
        <f>_xll.qlCalendarAdvance(Calendar,$D2085,B2086,"f",FALSE)</f>
        <v>54456</v>
      </c>
      <c r="E2086" s="139">
        <f>_xll.qlInterestRateIndexValueDate(IndexON,D2086)</f>
        <v>54456</v>
      </c>
      <c r="F2086" s="155">
        <f>IFERROR(_xll.qlIndexFixing(IndexON,D2086,TRUE,_xll.ohTrigger(RecalcTrigger,TriggerON)),NA())</f>
        <v>1.2975838986575283E-2</v>
      </c>
      <c r="H2086" s="42">
        <f>_xll.qlCalendarAdvance(Calendar,$H2085,B2086,"f",FALSE)</f>
        <v>54456</v>
      </c>
      <c r="I2086" s="139">
        <f>_xll.qlInterestRateIndexValueDate(Index1M,$H2086)</f>
        <v>54458</v>
      </c>
      <c r="J2086" s="144">
        <f>IFERROR(_xll.qlIndexFixing(Index1M,$H2086,TRUE,_xll.ohTrigger(RecalcTrigger,Trigger1M)),NA())</f>
        <v>1.282571643685821E-2</v>
      </c>
      <c r="K2086" s="44">
        <f>IFERROR(_xll.qlIndexFixing(Index3M,H2086,TRUE,_xll.ohTrigger(RecalcTrigger,Trigger3M)),NA())</f>
        <v>1.3053996079437632E-2</v>
      </c>
      <c r="L2086" s="44">
        <f>IFERROR(_xll.qlIndexFixing(Index6M,$H2086,TRUE,_xll.ohTrigger(RecalcTrigger,Trigger6M)),NA())</f>
        <v>1.2807684151754177E-2</v>
      </c>
      <c r="M2086" s="145">
        <f>IFERROR(_xll.qlIndexFixing(Index1Y,$H2086,TRUE,_xll.ohTrigger(RecalcTrigger,Trigger1Y)),NA())</f>
        <v>1.3277113691475707E-2</v>
      </c>
      <c r="N2086" s="144">
        <f>IFERROR(_xll.qlIndexFixing(ONIndex1M,I2086,TRUE,_xll.ohTrigger(RecalcTrigger,Trigger1M)),NA())</f>
        <v>1.282249880426356E-2</v>
      </c>
      <c r="O2086" s="44">
        <f>IFERROR(_xll.qlIndexFixing(ONIndex3M,I2086,TRUE,_xll.ohTrigger(RecalcTrigger,Trigger3M)),NA())</f>
        <v>1.3045271395517588E-2</v>
      </c>
      <c r="P2086" s="44">
        <f>IFERROR(_xll.qlIndexFixing(ONIndex6M,I2086,TRUE,_xll.ohTrigger(RecalcTrigger,Trigger6M)),NA())</f>
        <v>1.2793362582668166E-2</v>
      </c>
      <c r="Q2086" s="145">
        <f>IFERROR(_xll.qlIndexFixing(ONIndex1Y,I2086,TRUE,_xll.ohTrigger(RecalcTrigger,Trigger1Y)),NA())</f>
        <v>1.3242934862232048E-2</v>
      </c>
    </row>
    <row r="2087" spans="2:17" x14ac:dyDescent="0.2">
      <c r="B2087" s="39" t="s">
        <v>42</v>
      </c>
      <c r="D2087" s="42">
        <f>_xll.qlCalendarAdvance(Calendar,$D2086,B2087,"f",FALSE)</f>
        <v>54463</v>
      </c>
      <c r="E2087" s="139">
        <f>_xll.qlInterestRateIndexValueDate(IndexON,D2087)</f>
        <v>54463</v>
      </c>
      <c r="F2087" s="155">
        <f>IFERROR(_xll.qlIndexFixing(IndexON,D2087,TRUE,_xll.ohTrigger(RecalcTrigger,TriggerON)),NA())</f>
        <v>1.2974575889108664E-2</v>
      </c>
      <c r="H2087" s="42">
        <f>_xll.qlCalendarAdvance(Calendar,$H2086,B2087,"f",FALSE)</f>
        <v>54463</v>
      </c>
      <c r="I2087" s="139">
        <f>_xll.qlInterestRateIndexValueDate(Index1M,$H2087)</f>
        <v>54465</v>
      </c>
      <c r="J2087" s="144">
        <f>IFERROR(_xll.qlIndexFixing(Index1M,$H2087,TRUE,_xll.ohTrigger(RecalcTrigger,Trigger1M)),NA())</f>
        <v>1.2823534150064082E-2</v>
      </c>
      <c r="K2087" s="44">
        <f>IFERROR(_xll.qlIndexFixing(Index3M,H2087,TRUE,_xll.ohTrigger(RecalcTrigger,Trigger3M)),NA())</f>
        <v>1.3051849129062846E-2</v>
      </c>
      <c r="L2087" s="44">
        <f>IFERROR(_xll.qlIndexFixing(Index6M,$H2087,TRUE,_xll.ohTrigger(RecalcTrigger,Trigger6M)),NA())</f>
        <v>1.2805526199040417E-2</v>
      </c>
      <c r="M2087" s="145">
        <f>IFERROR(_xll.qlIndexFixing(Index1Y,$H2087,TRUE,_xll.ohTrigger(RecalcTrigger,Trigger1Y)),NA())</f>
        <v>1.3274814513852623E-2</v>
      </c>
      <c r="N2087" s="144">
        <f>IFERROR(_xll.qlIndexFixing(ONIndex1M,I2087,TRUE,_xll.ohTrigger(RecalcTrigger,Trigger1M)),NA())</f>
        <v>1.2820335720551412E-2</v>
      </c>
      <c r="O2087" s="44">
        <f>IFERROR(_xll.qlIndexFixing(ONIndex3M,I2087,TRUE,_xll.ohTrigger(RecalcTrigger,Trigger3M)),NA())</f>
        <v>1.3043209502621167E-2</v>
      </c>
      <c r="P2087" s="44">
        <f>IFERROR(_xll.qlIndexFixing(ONIndex6M,I2087,TRUE,_xll.ohTrigger(RecalcTrigger,Trigger6M)),NA())</f>
        <v>1.2791180394637891E-2</v>
      </c>
      <c r="Q2087" s="145">
        <f>IFERROR(_xll.qlIndexFixing(ONIndex1Y,I2087,TRUE,_xll.ohTrigger(RecalcTrigger,Trigger1Y)),NA())</f>
        <v>1.324106410460324E-2</v>
      </c>
    </row>
    <row r="2088" spans="2:17" x14ac:dyDescent="0.2">
      <c r="B2088" s="39" t="s">
        <v>42</v>
      </c>
      <c r="D2088" s="42">
        <f>_xll.qlCalendarAdvance(Calendar,$D2087,B2088,"f",FALSE)</f>
        <v>54470</v>
      </c>
      <c r="E2088" s="139">
        <f>_xll.qlInterestRateIndexValueDate(IndexON,D2088)</f>
        <v>54470</v>
      </c>
      <c r="F2088" s="155">
        <f>IFERROR(_xll.qlIndexFixing(IndexON,D2088,TRUE,_xll.ohTrigger(RecalcTrigger,TriggerON)),NA())</f>
        <v>1.2973296374774179E-2</v>
      </c>
      <c r="H2088" s="42">
        <f>_xll.qlCalendarAdvance(Calendar,$H2087,B2088,"f",FALSE)</f>
        <v>54470</v>
      </c>
      <c r="I2088" s="139">
        <f>_xll.qlInterestRateIndexValueDate(Index1M,$H2088)</f>
        <v>54472</v>
      </c>
      <c r="J2088" s="144">
        <f>IFERROR(_xll.qlIndexFixing(Index1M,$H2088,TRUE,_xll.ohTrigger(RecalcTrigger,Trigger1M)),NA())</f>
        <v>1.2821339235962181E-2</v>
      </c>
      <c r="K2088" s="44">
        <f>IFERROR(_xll.qlIndexFixing(Index3M,H2088,TRUE,_xll.ohTrigger(RecalcTrigger,Trigger3M)),NA())</f>
        <v>1.3049688400777115E-2</v>
      </c>
      <c r="L2088" s="44">
        <f>IFERROR(_xll.qlIndexFixing(Index6M,$H2088,TRUE,_xll.ohTrigger(RecalcTrigger,Trigger6M)),NA())</f>
        <v>1.2803371429319532E-2</v>
      </c>
      <c r="M2088" s="145">
        <f>IFERROR(_xll.qlIndexFixing(Index1Y,$H2088,TRUE,_xll.ohTrigger(RecalcTrigger,Trigger1Y)),NA())</f>
        <v>1.3272499225756585E-2</v>
      </c>
      <c r="N2088" s="144">
        <f>IFERROR(_xll.qlIndexFixing(ONIndex1M,I2088,TRUE,_xll.ohTrigger(RecalcTrigger,Trigger1M)),NA())</f>
        <v>1.2818160043073235E-2</v>
      </c>
      <c r="O2088" s="44">
        <f>IFERROR(_xll.qlIndexFixing(ONIndex3M,I2088,TRUE,_xll.ohTrigger(RecalcTrigger,Trigger3M)),NA())</f>
        <v>1.3041133993096921E-2</v>
      </c>
      <c r="P2088" s="44">
        <f>IFERROR(_xll.qlIndexFixing(ONIndex6M,I2088,TRUE,_xll.ohTrigger(RecalcTrigger,Trigger6M)),NA())</f>
        <v>1.278900116999715E-2</v>
      </c>
      <c r="Q2088" s="145">
        <f>IFERROR(_xll.qlIndexFixing(ONIndex1Y,I2088,TRUE,_xll.ohTrigger(RecalcTrigger,Trigger1Y)),NA())</f>
        <v>1.3239178176149835E-2</v>
      </c>
    </row>
    <row r="2089" spans="2:17" x14ac:dyDescent="0.2">
      <c r="B2089" s="39" t="s">
        <v>42</v>
      </c>
      <c r="D2089" s="42">
        <f>_xll.qlCalendarAdvance(Calendar,$D2088,B2089,"f",FALSE)</f>
        <v>54477</v>
      </c>
      <c r="E2089" s="139">
        <f>_xll.qlInterestRateIndexValueDate(IndexON,D2089)</f>
        <v>54477</v>
      </c>
      <c r="F2089" s="155">
        <f>IFERROR(_xll.qlIndexFixing(IndexON,D2089,TRUE,_xll.ohTrigger(RecalcTrigger,TriggerON)),NA())</f>
        <v>1.2972000414874785E-2</v>
      </c>
      <c r="H2089" s="42">
        <f>_xll.qlCalendarAdvance(Calendar,$H2088,B2089,"f",FALSE)</f>
        <v>54477</v>
      </c>
      <c r="I2089" s="139">
        <f>_xll.qlInterestRateIndexValueDate(Index1M,$H2089)</f>
        <v>54479</v>
      </c>
      <c r="J2089" s="144">
        <f>IFERROR(_xll.qlIndexFixing(Index1M,$H2089,TRUE,_xll.ohTrigger(RecalcTrigger,Trigger1M)),NA())</f>
        <v>1.2819131678522475E-2</v>
      </c>
      <c r="K2089" s="44">
        <f>IFERROR(_xll.qlIndexFixing(Index3M,H2089,TRUE,_xll.ohTrigger(RecalcTrigger,Trigger3M)),NA())</f>
        <v>1.304751387383119E-2</v>
      </c>
      <c r="L2089" s="44">
        <f>IFERROR(_xll.qlIndexFixing(Index6M,$H2089,TRUE,_xll.ohTrigger(RecalcTrigger,Trigger6M)),NA())</f>
        <v>1.2801219858743464E-2</v>
      </c>
      <c r="M2089" s="145">
        <f>IFERROR(_xll.qlIndexFixing(Index1Y,$H2089,TRUE,_xll.ohTrigger(RecalcTrigger,Trigger1Y)),NA())</f>
        <v>1.3270167798146054E-2</v>
      </c>
      <c r="N2089" s="144">
        <f>IFERROR(_xll.qlIndexFixing(ONIndex1M,I2089,TRUE,_xll.ohTrigger(RecalcTrigger,Trigger1M)),NA())</f>
        <v>1.2815971755841815E-2</v>
      </c>
      <c r="O2089" s="44">
        <f>IFERROR(_xll.qlIndexFixing(ONIndex3M,I2089,TRUE,_xll.ohTrigger(RecalcTrigger,Trigger3M)),NA())</f>
        <v>1.3039044845761794E-2</v>
      </c>
      <c r="P2089" s="44">
        <f>IFERROR(_xll.qlIndexFixing(ONIndex6M,I2089,TRUE,_xll.ohTrigger(RecalcTrigger,Trigger6M)),NA())</f>
        <v>1.2786824924413409E-2</v>
      </c>
      <c r="Q2089" s="145">
        <f>IFERROR(_xll.qlIndexFixing(ONIndex1Y,I2089,TRUE,_xll.ohTrigger(RecalcTrigger,Trigger1Y)),NA())</f>
        <v>1.3237277048174789E-2</v>
      </c>
    </row>
    <row r="2090" spans="2:17" x14ac:dyDescent="0.2">
      <c r="B2090" s="39" t="s">
        <v>42</v>
      </c>
      <c r="D2090" s="42">
        <f>_xll.qlCalendarAdvance(Calendar,$D2089,B2090,"f",FALSE)</f>
        <v>54484</v>
      </c>
      <c r="E2090" s="139">
        <f>_xll.qlInterestRateIndexValueDate(IndexON,D2090)</f>
        <v>54484</v>
      </c>
      <c r="F2090" s="155">
        <f>IFERROR(_xll.qlIndexFixing(IndexON,D2090,TRUE,_xll.ohTrigger(RecalcTrigger,TriggerON)),NA())</f>
        <v>1.2970687980713436E-2</v>
      </c>
      <c r="H2090" s="42">
        <f>_xll.qlCalendarAdvance(Calendar,$H2089,B2090,"f",FALSE)</f>
        <v>54484</v>
      </c>
      <c r="I2090" s="139">
        <f>_xll.qlInterestRateIndexValueDate(Index1M,$H2090)</f>
        <v>54486</v>
      </c>
      <c r="J2090" s="144">
        <f>IFERROR(_xll.qlIndexFixing(Index1M,$H2090,TRUE,_xll.ohTrigger(RecalcTrigger,Trigger1M)),NA())</f>
        <v>1.2817184476980326E-2</v>
      </c>
      <c r="K2090" s="44">
        <f>IFERROR(_xll.qlIndexFixing(Index3M,H2090,TRUE,_xll.ohTrigger(RecalcTrigger,Trigger3M)),NA())</f>
        <v>1.3045556701393905E-2</v>
      </c>
      <c r="L2090" s="44">
        <f>IFERROR(_xll.qlIndexFixing(Index6M,$H2090,TRUE,_xll.ohTrigger(RecalcTrigger,Trigger6M)),NA())</f>
        <v>1.2799445176179185E-2</v>
      </c>
      <c r="M2090" s="145">
        <f>IFERROR(_xll.qlIndexFixing(Index1Y,$H2090,TRUE,_xll.ohTrigger(RecalcTrigger,Trigger1Y)),NA())</f>
        <v>1.3267820201980808E-2</v>
      </c>
      <c r="N2090" s="144">
        <f>IFERROR(_xll.qlIndexFixing(ONIndex1M,I2090,TRUE,_xll.ohTrigger(RecalcTrigger,Trigger1M)),NA())</f>
        <v>1.281377084271007E-2</v>
      </c>
      <c r="O2090" s="44">
        <f>IFERROR(_xll.qlIndexFixing(ONIndex3M,I2090,TRUE,_xll.ohTrigger(RecalcTrigger,Trigger3M)),NA())</f>
        <v>1.3036942040232091E-2</v>
      </c>
      <c r="P2090" s="44">
        <f>IFERROR(_xll.qlIndexFixing(ONIndex6M,I2090,TRUE,_xll.ohTrigger(RecalcTrigger,Trigger6M)),NA())</f>
        <v>1.278465167411369E-2</v>
      </c>
      <c r="Q2090" s="145">
        <f>IFERROR(_xll.qlIndexFixing(ONIndex1Y,I2090,TRUE,_xll.ohTrigger(RecalcTrigger,Trigger1Y)),NA())</f>
        <v>1.3235360691741249E-2</v>
      </c>
    </row>
    <row r="2091" spans="2:17" x14ac:dyDescent="0.2">
      <c r="B2091" s="39" t="s">
        <v>42</v>
      </c>
      <c r="D2091" s="42">
        <f>_xll.qlCalendarAdvance(Calendar,$D2090,B2091,"f",FALSE)</f>
        <v>54491</v>
      </c>
      <c r="E2091" s="139">
        <f>_xll.qlInterestRateIndexValueDate(IndexON,D2091)</f>
        <v>54491</v>
      </c>
      <c r="F2091" s="155">
        <f>IFERROR(_xll.qlIndexFixing(IndexON,D2091,TRUE,_xll.ohTrigger(RecalcTrigger,TriggerON)),NA())</f>
        <v>1.2969359043752959E-2</v>
      </c>
      <c r="H2091" s="42">
        <f>_xll.qlCalendarAdvance(Calendar,$H2090,B2091,"f",FALSE)</f>
        <v>54491</v>
      </c>
      <c r="I2091" s="139">
        <f>_xll.qlInterestRateIndexValueDate(Index1M,$H2091)</f>
        <v>54493</v>
      </c>
      <c r="J2091" s="144">
        <f>IFERROR(_xll.qlIndexFixing(Index1M,$H2091,TRUE,_xll.ohTrigger(RecalcTrigger,Trigger1M)),NA())</f>
        <v>1.281494763870572E-2</v>
      </c>
      <c r="K2091" s="44">
        <f>IFERROR(_xll.qlIndexFixing(Index3M,H2091,TRUE,_xll.ohTrigger(RecalcTrigger,Trigger3M)),NA())</f>
        <v>1.3043351297537845E-2</v>
      </c>
      <c r="L2091" s="44">
        <f>IFERROR(_xll.qlIndexFixing(Index6M,$H2091,TRUE,_xll.ohTrigger(RecalcTrigger,Trigger6M)),NA())</f>
        <v>1.2797300855689411E-2</v>
      </c>
      <c r="M2091" s="145">
        <f>IFERROR(_xll.qlIndexFixing(Index1Y,$H2091,TRUE,_xll.ohTrigger(RecalcTrigger,Trigger1Y)),NA())</f>
        <v>1.3265456408221722E-2</v>
      </c>
      <c r="N2091" s="144">
        <f>IFERROR(_xll.qlIndexFixing(ONIndex1M,I2091,TRUE,_xll.ohTrigger(RecalcTrigger,Trigger1M)),NA())</f>
        <v>1.2811557287610853E-2</v>
      </c>
      <c r="O2091" s="44">
        <f>IFERROR(_xll.qlIndexFixing(ONIndex3M,I2091,TRUE,_xll.ohTrigger(RecalcTrigger,Trigger3M)),NA())</f>
        <v>1.303482555548463E-2</v>
      </c>
      <c r="P2091" s="44">
        <f>IFERROR(_xll.qlIndexFixing(ONIndex6M,I2091,TRUE,_xll.ohTrigger(RecalcTrigger,Trigger6M)),NA())</f>
        <v>1.2782481435005266E-2</v>
      </c>
      <c r="Q2091" s="145">
        <f>IFERROR(_xll.qlIndexFixing(ONIndex1Y,I2091,TRUE,_xll.ohTrigger(RecalcTrigger,Trigger1Y)),NA())</f>
        <v>1.323342907815217E-2</v>
      </c>
    </row>
    <row r="2092" spans="2:17" x14ac:dyDescent="0.2">
      <c r="B2092" s="39" t="s">
        <v>42</v>
      </c>
      <c r="D2092" s="42">
        <f>_xll.qlCalendarAdvance(Calendar,$D2091,B2092,"f",FALSE)</f>
        <v>54498</v>
      </c>
      <c r="E2092" s="139">
        <f>_xll.qlInterestRateIndexValueDate(IndexON,D2092)</f>
        <v>54498</v>
      </c>
      <c r="F2092" s="155">
        <f>IFERROR(_xll.qlIndexFixing(IndexON,D2092,TRUE,_xll.ohTrigger(RecalcTrigger,TriggerON)),NA())</f>
        <v>1.2968013575136439E-2</v>
      </c>
      <c r="H2092" s="42">
        <f>_xll.qlCalendarAdvance(Calendar,$H2091,B2092,"f",FALSE)</f>
        <v>54498</v>
      </c>
      <c r="I2092" s="139">
        <f>_xll.qlInterestRateIndexValueDate(Index1M,$H2092)</f>
        <v>54500</v>
      </c>
      <c r="J2092" s="144">
        <f>IFERROR(_xll.qlIndexFixing(Index1M,$H2092,TRUE,_xll.ohTrigger(RecalcTrigger,Trigger1M)),NA())</f>
        <v>1.2812764150126232E-2</v>
      </c>
      <c r="K2092" s="44">
        <f>IFERROR(_xll.qlIndexFixing(Index3M,H2092,TRUE,_xll.ohTrigger(RecalcTrigger,Trigger3M)),NA())</f>
        <v>1.3041132026872347E-2</v>
      </c>
      <c r="L2092" s="44">
        <f>IFERROR(_xll.qlIndexFixing(Index6M,$H2092,TRUE,_xll.ohTrigger(RecalcTrigger,Trigger6M)),NA())</f>
        <v>1.2795159789209172E-2</v>
      </c>
      <c r="M2092" s="145">
        <f>IFERROR(_xll.qlIndexFixing(Index1Y,$H2092,TRUE,_xll.ohTrigger(RecalcTrigger,Trigger1Y)),NA())</f>
        <v>1.3263076387830324E-2</v>
      </c>
      <c r="N2092" s="144">
        <f>IFERROR(_xll.qlIndexFixing(ONIndex1M,I2092,TRUE,_xll.ohTrigger(RecalcTrigger,Trigger1M)),NA())</f>
        <v>1.2809331074796759E-2</v>
      </c>
      <c r="O2092" s="44">
        <f>IFERROR(_xll.qlIndexFixing(ONIndex3M,I2092,TRUE,_xll.ohTrigger(RecalcTrigger,Trigger3M)),NA())</f>
        <v>1.3032695371135716E-2</v>
      </c>
      <c r="P2092" s="44">
        <f>IFERROR(_xll.qlIndexFixing(ONIndex6M,I2092,TRUE,_xll.ohTrigger(RecalcTrigger,Trigger6M)),NA())</f>
        <v>1.2780314223475031E-2</v>
      </c>
      <c r="Q2092" s="145">
        <f>IFERROR(_xll.qlIndexFixing(ONIndex1Y,I2092,TRUE,_xll.ohTrigger(RecalcTrigger,Trigger1Y)),NA())</f>
        <v>1.3231482178790444E-2</v>
      </c>
    </row>
    <row r="2093" spans="2:17" x14ac:dyDescent="0.2">
      <c r="B2093" s="39" t="s">
        <v>42</v>
      </c>
      <c r="D2093" s="42">
        <f>_xll.qlCalendarAdvance(Calendar,$D2092,B2093,"f",FALSE)</f>
        <v>54505</v>
      </c>
      <c r="E2093" s="139">
        <f>_xll.qlInterestRateIndexValueDate(IndexON,D2093)</f>
        <v>54505</v>
      </c>
      <c r="F2093" s="155">
        <f>IFERROR(_xll.qlIndexFixing(IndexON,D2093,TRUE,_xll.ohTrigger(RecalcTrigger,TriggerON)),NA())</f>
        <v>1.2966651546246766E-2</v>
      </c>
      <c r="H2093" s="42">
        <f>_xll.qlCalendarAdvance(Calendar,$H2092,B2093,"f",FALSE)</f>
        <v>54505</v>
      </c>
      <c r="I2093" s="139">
        <f>_xll.qlInterestRateIndexValueDate(Index1M,$H2093)</f>
        <v>54507</v>
      </c>
      <c r="J2093" s="144">
        <f>IFERROR(_xll.qlIndexFixing(Index1M,$H2093,TRUE,_xll.ohTrigger(RecalcTrigger,Trigger1M)),NA())</f>
        <v>1.2810435852878277E-2</v>
      </c>
      <c r="K2093" s="44">
        <f>IFERROR(_xll.qlIndexFixing(Index3M,H2093,TRUE,_xll.ohTrigger(RecalcTrigger,Trigger3M)),NA())</f>
        <v>1.3038898868651396E-2</v>
      </c>
      <c r="L2093" s="44">
        <f>IFERROR(_xll.qlIndexFixing(Index6M,$H2093,TRUE,_xll.ohTrigger(RecalcTrigger,Trigger6M)),NA())</f>
        <v>1.2793021992892428E-2</v>
      </c>
      <c r="M2093" s="145">
        <f>IFERROR(_xll.qlIndexFixing(Index1Y,$H2093,TRUE,_xll.ohTrigger(RecalcTrigger,Trigger1Y)),NA())</f>
        <v>1.3260680111769677E-2</v>
      </c>
      <c r="N2093" s="144">
        <f>IFERROR(_xll.qlIndexFixing(ONIndex1M,I2093,TRUE,_xll.ohTrigger(RecalcTrigger,Trigger1M)),NA())</f>
        <v>1.280709218804077E-2</v>
      </c>
      <c r="O2093" s="44">
        <f>IFERROR(_xll.qlIndexFixing(ONIndex3M,I2093,TRUE,_xll.ohTrigger(RecalcTrigger,Trigger3M)),NA())</f>
        <v>1.3030551466401974E-2</v>
      </c>
      <c r="P2093" s="44">
        <f>IFERROR(_xll.qlIndexFixing(ONIndex6M,I2093,TRUE,_xll.ohTrigger(RecalcTrigger,Trigger6M)),NA())</f>
        <v>1.2778150055270387E-2</v>
      </c>
      <c r="Q2093" s="145">
        <f>IFERROR(_xll.qlIndexFixing(ONIndex1Y,I2093,TRUE,_xll.ohTrigger(RecalcTrigger,Trigger1Y)),NA())</f>
        <v>1.3229519964719216E-2</v>
      </c>
    </row>
    <row r="2094" spans="2:17" x14ac:dyDescent="0.2">
      <c r="B2094" s="39" t="s">
        <v>42</v>
      </c>
      <c r="D2094" s="42">
        <f>_xll.qlCalendarAdvance(Calendar,$D2093,B2094,"f",FALSE)</f>
        <v>54512</v>
      </c>
      <c r="E2094" s="139">
        <f>_xll.qlInterestRateIndexValueDate(IndexON,D2094)</f>
        <v>54512</v>
      </c>
      <c r="F2094" s="155">
        <f>IFERROR(_xll.qlIndexFixing(IndexON,D2094,TRUE,_xll.ohTrigger(RecalcTrigger,TriggerON)),NA())</f>
        <v>1.2965272928466831E-2</v>
      </c>
      <c r="H2094" s="42">
        <f>_xll.qlCalendarAdvance(Calendar,$H2093,B2094,"f",FALSE)</f>
        <v>54512</v>
      </c>
      <c r="I2094" s="139">
        <f>_xll.qlInterestRateIndexValueDate(Index1M,$H2094)</f>
        <v>54514</v>
      </c>
      <c r="J2094" s="144">
        <f>IFERROR(_xll.qlIndexFixing(Index1M,$H2094,TRUE,_xll.ohTrigger(RecalcTrigger,Trigger1M)),NA())</f>
        <v>1.2808160873276075E-2</v>
      </c>
      <c r="K2094" s="44">
        <f>IFERROR(_xll.qlIndexFixing(Index3M,H2094,TRUE,_xll.ohTrigger(RecalcTrigger,Trigger3M)),NA())</f>
        <v>1.3036579147087108E-2</v>
      </c>
      <c r="L2094" s="44">
        <f>IFERROR(_xll.qlIndexFixing(Index6M,$H2094,TRUE,_xll.ohTrigger(RecalcTrigger,Trigger6M)),NA())</f>
        <v>1.2790661274786523E-2</v>
      </c>
      <c r="M2094" s="145">
        <f>IFERROR(_xll.qlIndexFixing(Index1Y,$H2094,TRUE,_xll.ohTrigger(RecalcTrigger,Trigger1Y)),NA())</f>
        <v>1.3258267551003719E-2</v>
      </c>
      <c r="N2094" s="144">
        <f>IFERROR(_xll.qlIndexFixing(ONIndex1M,I2094,TRUE,_xll.ohTrigger(RecalcTrigger,Trigger1M)),NA())</f>
        <v>1.2804840611435608E-2</v>
      </c>
      <c r="O2094" s="44">
        <f>IFERROR(_xll.qlIndexFixing(ONIndex3M,I2094,TRUE,_xll.ohTrigger(RecalcTrigger,Trigger3M)),NA())</f>
        <v>1.3028393820500028E-2</v>
      </c>
      <c r="P2094" s="44">
        <f>IFERROR(_xll.qlIndexFixing(ONIndex6M,I2094,TRUE,_xll.ohTrigger(RecalcTrigger,Trigger6M)),NA())</f>
        <v>1.2775988946618355E-2</v>
      </c>
      <c r="Q2094" s="145">
        <f>IFERROR(_xll.qlIndexFixing(ONIndex1Y,I2094,TRUE,_xll.ohTrigger(RecalcTrigger,Trigger1Y)),NA())</f>
        <v>1.3227542407161508E-2</v>
      </c>
    </row>
    <row r="2095" spans="2:17" x14ac:dyDescent="0.2">
      <c r="B2095" s="39" t="s">
        <v>42</v>
      </c>
      <c r="D2095" s="42">
        <f>_xll.qlCalendarAdvance(Calendar,$D2094,B2095,"f",FALSE)</f>
        <v>54519</v>
      </c>
      <c r="E2095" s="139">
        <f>_xll.qlInterestRateIndexValueDate(IndexON,D2095)</f>
        <v>54519</v>
      </c>
      <c r="F2095" s="155">
        <f>IFERROR(_xll.qlIndexFixing(IndexON,D2095,TRUE,_xll.ohTrigger(RecalcTrigger,TriggerON)),NA())</f>
        <v>1.2963877692859782E-2</v>
      </c>
      <c r="H2095" s="42">
        <f>_xll.qlCalendarAdvance(Calendar,$H2094,B2095,"f",FALSE)</f>
        <v>54519</v>
      </c>
      <c r="I2095" s="139">
        <f>_xll.qlInterestRateIndexValueDate(Index1M,$H2095)</f>
        <v>54521</v>
      </c>
      <c r="J2095" s="144">
        <f>IFERROR(_xll.qlIndexFixing(Index1M,$H2095,TRUE,_xll.ohTrigger(RecalcTrigger,Trigger1M)),NA())</f>
        <v>1.2805873147839486E-2</v>
      </c>
      <c r="K2095" s="44">
        <f>IFERROR(_xll.qlIndexFixing(Index3M,H2095,TRUE,_xll.ohTrigger(RecalcTrigger,Trigger3M)),NA())</f>
        <v>1.303431923205749E-2</v>
      </c>
      <c r="L2095" s="44">
        <f>IFERROR(_xll.qlIndexFixing(Index6M,$H2095,TRUE,_xll.ohTrigger(RecalcTrigger,Trigger6M)),NA())</f>
        <v>1.2788529569487686E-2</v>
      </c>
      <c r="M2095" s="145">
        <f>IFERROR(_xll.qlIndexFixing(Index1Y,$H2095,TRUE,_xll.ohTrigger(RecalcTrigger,Trigger1Y)),NA())</f>
        <v>1.3256072677199571E-2</v>
      </c>
      <c r="N2095" s="144">
        <f>IFERROR(_xll.qlIndexFixing(ONIndex1M,I2095,TRUE,_xll.ohTrigger(RecalcTrigger,Trigger1M)),NA())</f>
        <v>1.2802576328754256E-2</v>
      </c>
      <c r="O2095" s="44">
        <f>IFERROR(_xll.qlIndexFixing(ONIndex3M,I2095,TRUE,_xll.ohTrigger(RecalcTrigger,Trigger3M)),NA())</f>
        <v>1.3026222412646504E-2</v>
      </c>
      <c r="P2095" s="44">
        <f>IFERROR(_xll.qlIndexFixing(ONIndex6M,I2095,TRUE,_xll.ohTrigger(RecalcTrigger,Trigger6M)),NA())</f>
        <v>1.277383091342621E-2</v>
      </c>
      <c r="Q2095" s="145">
        <f>IFERROR(_xll.qlIndexFixing(ONIndex1Y,I2095,TRUE,_xll.ohTrigger(RecalcTrigger,Trigger1Y)),NA())</f>
        <v>1.3225549477340337E-2</v>
      </c>
    </row>
    <row r="2096" spans="2:17" x14ac:dyDescent="0.2">
      <c r="B2096" s="39" t="s">
        <v>42</v>
      </c>
      <c r="D2096" s="42">
        <f>_xll.qlCalendarAdvance(Calendar,$D2095,B2096,"f",FALSE)</f>
        <v>54526</v>
      </c>
      <c r="E2096" s="139">
        <f>_xll.qlInterestRateIndexValueDate(IndexON,D2096)</f>
        <v>54526</v>
      </c>
      <c r="F2096" s="155">
        <f>IFERROR(_xll.qlIndexFixing(IndexON,D2096,TRUE,_xll.ohTrigger(RecalcTrigger,TriggerON)),NA())</f>
        <v>1.2962465810888446E-2</v>
      </c>
      <c r="H2096" s="42">
        <f>_xll.qlCalendarAdvance(Calendar,$H2095,B2096,"f",FALSE)</f>
        <v>54526</v>
      </c>
      <c r="I2096" s="139">
        <f>_xll.qlInterestRateIndexValueDate(Index1M,$H2096)</f>
        <v>54528</v>
      </c>
      <c r="J2096" s="144">
        <f>IFERROR(_xll.qlIndexFixing(Index1M,$H2096,TRUE,_xll.ohTrigger(RecalcTrigger,Trigger1M)),NA())</f>
        <v>1.2803572660543827E-2</v>
      </c>
      <c r="K2096" s="44">
        <f>IFERROR(_xll.qlIndexFixing(Index3M,H2096,TRUE,_xll.ohTrigger(RecalcTrigger,Trigger3M)),NA())</f>
        <v>1.3032045369200364E-2</v>
      </c>
      <c r="L2096" s="44">
        <f>IFERROR(_xll.qlIndexFixing(Index6M,$H2096,TRUE,_xll.ohTrigger(RecalcTrigger,Trigger6M)),NA())</f>
        <v>1.2786401178964188E-2</v>
      </c>
      <c r="M2096" s="145">
        <f>IFERROR(_xll.qlIndexFixing(Index1Y,$H2096,TRUE,_xll.ohTrigger(RecalcTrigger,Trigger1Y)),NA())</f>
        <v>1.3253393459216884E-2</v>
      </c>
      <c r="N2096" s="144">
        <f>IFERROR(_xll.qlIndexFixing(ONIndex1M,I2096,TRUE,_xll.ohTrigger(RecalcTrigger,Trigger1M)),NA())</f>
        <v>1.2799646412604559E-2</v>
      </c>
      <c r="O2096" s="44">
        <f>IFERROR(_xll.qlIndexFixing(ONIndex3M,I2096,TRUE,_xll.ohTrigger(RecalcTrigger,Trigger3M)),NA())</f>
        <v>1.3023410347985376E-2</v>
      </c>
      <c r="P2096" s="44">
        <f>IFERROR(_xll.qlIndexFixing(ONIndex6M,I2096,TRUE,_xll.ohTrigger(RecalcTrigger,Trigger6M)),NA())</f>
        <v>1.2771060844611881E-2</v>
      </c>
      <c r="Q2096" s="145">
        <f>IFERROR(_xll.qlIndexFixing(ONIndex1Y,I2096,TRUE,_xll.ohTrigger(RecalcTrigger,Trigger1Y)),NA())</f>
        <v>1.3222964505104073E-2</v>
      </c>
    </row>
    <row r="2097" spans="2:17" x14ac:dyDescent="0.2">
      <c r="B2097" s="39" t="s">
        <v>42</v>
      </c>
      <c r="D2097" s="42">
        <f>_xll.qlCalendarAdvance(Calendar,$D2096,B2097,"f",FALSE)</f>
        <v>54533</v>
      </c>
      <c r="E2097" s="139">
        <f>_xll.qlInterestRateIndexValueDate(IndexON,D2097)</f>
        <v>54533</v>
      </c>
      <c r="F2097" s="155">
        <f>IFERROR(_xll.qlIndexFixing(IndexON,D2097,TRUE,_xll.ohTrigger(RecalcTrigger,TriggerON)),NA())</f>
        <v>1.2961037253935714E-2</v>
      </c>
      <c r="H2097" s="42">
        <f>_xll.qlCalendarAdvance(Calendar,$H2096,B2097,"f",FALSE)</f>
        <v>54533</v>
      </c>
      <c r="I2097" s="139">
        <f>_xll.qlInterestRateIndexValueDate(Index1M,$H2097)</f>
        <v>54535</v>
      </c>
      <c r="J2097" s="144">
        <f>IFERROR(_xll.qlIndexFixing(Index1M,$H2097,TRUE,_xll.ohTrigger(RecalcTrigger,Trigger1M)),NA())</f>
        <v>1.2801259395364417E-2</v>
      </c>
      <c r="K2097" s="44">
        <f>IFERROR(_xll.qlIndexFixing(Index3M,H2097,TRUE,_xll.ohTrigger(RecalcTrigger,Trigger3M)),NA())</f>
        <v>1.3029757537769249E-2</v>
      </c>
      <c r="L2097" s="44">
        <f>IFERROR(_xll.qlIndexFixing(Index6M,$H2097,TRUE,_xll.ohTrigger(RecalcTrigger,Trigger6M)),NA())</f>
        <v>1.2784276119369666E-2</v>
      </c>
      <c r="M2097" s="145">
        <f>IFERROR(_xll.qlIndexFixing(Index1Y,$H2097,TRUE,_xll.ohTrigger(RecalcTrigger,Trigger1Y)),NA())</f>
        <v>1.3250931870129141E-2</v>
      </c>
      <c r="N2097" s="144">
        <f>IFERROR(_xll.qlIndexFixing(ONIndex1M,I2097,TRUE,_xll.ohTrigger(RecalcTrigger,Trigger1M)),NA())</f>
        <v>1.279800958185362E-2</v>
      </c>
      <c r="O2097" s="44">
        <f>IFERROR(_xll.qlIndexFixing(ONIndex3M,I2097,TRUE,_xll.ohTrigger(RecalcTrigger,Trigger3M)),NA())</f>
        <v>1.3021838228910454E-2</v>
      </c>
      <c r="P2097" s="44">
        <f>IFERROR(_xll.qlIndexFixing(ONIndex6M,I2097,TRUE,_xll.ohTrigger(RecalcTrigger,Trigger6M)),NA())</f>
        <v>1.2769524138329658E-2</v>
      </c>
      <c r="Q2097" s="145">
        <f>IFERROR(_xll.qlIndexFixing(ONIndex1Y,I2097,TRUE,_xll.ohTrigger(RecalcTrigger,Trigger1Y)),NA())</f>
        <v>1.3221517386199366E-2</v>
      </c>
    </row>
    <row r="2098" spans="2:17" x14ac:dyDescent="0.2">
      <c r="B2098" s="39" t="s">
        <v>42</v>
      </c>
      <c r="D2098" s="42">
        <f>_xll.qlCalendarAdvance(Calendar,$D2097,B2098,"f",FALSE)</f>
        <v>54540</v>
      </c>
      <c r="E2098" s="139">
        <f>_xll.qlInterestRateIndexValueDate(IndexON,D2098)</f>
        <v>54540</v>
      </c>
      <c r="F2098" s="155">
        <f>IFERROR(_xll.qlIndexFixing(IndexON,D2098,TRUE,_xll.ohTrigger(RecalcTrigger,TriggerON)),NA())</f>
        <v>1.2959591993304542E-2</v>
      </c>
      <c r="H2098" s="42">
        <f>_xll.qlCalendarAdvance(Calendar,$H2097,B2098,"f",FALSE)</f>
        <v>54540</v>
      </c>
      <c r="I2098" s="139">
        <f>_xll.qlInterestRateIndexValueDate(Index1M,$H2098)</f>
        <v>54542</v>
      </c>
      <c r="J2098" s="144">
        <f>IFERROR(_xll.qlIndexFixing(Index1M,$H2098,TRUE,_xll.ohTrigger(RecalcTrigger,Trigger1M)),NA())</f>
        <v>1.279893333626908E-2</v>
      </c>
      <c r="K2098" s="44">
        <f>IFERROR(_xll.qlIndexFixing(Index3M,H2098,TRUE,_xll.ohTrigger(RecalcTrigger,Trigger3M)),NA())</f>
        <v>1.3027455717015904E-2</v>
      </c>
      <c r="L2098" s="44">
        <f>IFERROR(_xll.qlIndexFixing(Index6M,$H2098,TRUE,_xll.ohTrigger(RecalcTrigger,Trigger6M)),NA())</f>
        <v>1.2782154406855133E-2</v>
      </c>
      <c r="M2098" s="145">
        <f>IFERROR(_xll.qlIndexFixing(Index1Y,$H2098,TRUE,_xll.ohTrigger(RecalcTrigger,Trigger1Y)),NA())</f>
        <v>1.3248453880202791E-2</v>
      </c>
      <c r="N2098" s="144">
        <f>IFERROR(_xll.qlIndexFixing(ONIndex1M,I2098,TRUE,_xll.ohTrigger(RecalcTrigger,Trigger1M)),NA())</f>
        <v>1.2795707085420105E-2</v>
      </c>
      <c r="O2098" s="44">
        <f>IFERROR(_xll.qlIndexFixing(ONIndex3M,I2098,TRUE,_xll.ohTrigger(RecalcTrigger,Trigger3M)),NA())</f>
        <v>1.3019625411301305E-2</v>
      </c>
      <c r="P2098" s="44">
        <f>IFERROR(_xll.qlIndexFixing(ONIndex6M,I2098,TRUE,_xll.ohTrigger(RecalcTrigger,Trigger6M)),NA())</f>
        <v>1.2767375428159866E-2</v>
      </c>
      <c r="Q2098" s="145">
        <f>IFERROR(_xll.qlIndexFixing(ONIndex1Y,I2098,TRUE,_xll.ohTrigger(RecalcTrigger,Trigger1Y)),NA())</f>
        <v>1.3219478167165732E-2</v>
      </c>
    </row>
    <row r="2099" spans="2:17" x14ac:dyDescent="0.2">
      <c r="B2099" s="39" t="s">
        <v>42</v>
      </c>
      <c r="D2099" s="42">
        <f>_xll.qlCalendarAdvance(Calendar,$D2098,B2099,"f",FALSE)</f>
        <v>54547</v>
      </c>
      <c r="E2099" s="139">
        <f>_xll.qlInterestRateIndexValueDate(IndexON,D2099)</f>
        <v>54547</v>
      </c>
      <c r="F2099" s="155">
        <f>IFERROR(_xll.qlIndexFixing(IndexON,D2099,TRUE,_xll.ohTrigger(RecalcTrigger,TriggerON)),NA())</f>
        <v>1.2958130000138013E-2</v>
      </c>
      <c r="H2099" s="42">
        <f>_xll.qlCalendarAdvance(Calendar,$H2098,B2099,"f",FALSE)</f>
        <v>54547</v>
      </c>
      <c r="I2099" s="139">
        <f>_xll.qlInterestRateIndexValueDate(Index1M,$H2099)</f>
        <v>54549</v>
      </c>
      <c r="J2099" s="144">
        <f>IFERROR(_xll.qlIndexFixing(Index1M,$H2099,TRUE,_xll.ohTrigger(RecalcTrigger,Trigger1M)),NA())</f>
        <v>1.2796594467233136E-2</v>
      </c>
      <c r="K2099" s="44">
        <f>IFERROR(_xll.qlIndexFixing(Index3M,H2099,TRUE,_xll.ohTrigger(RecalcTrigger,Trigger3M)),NA())</f>
        <v>1.3025207118765363E-2</v>
      </c>
      <c r="L2099" s="44">
        <f>IFERROR(_xll.qlIndexFixing(Index6M,$H2099,TRUE,_xll.ohTrigger(RecalcTrigger,Trigger6M)),NA())</f>
        <v>1.2780264793070744E-2</v>
      </c>
      <c r="M2099" s="145">
        <f>IFERROR(_xll.qlIndexFixing(Index1Y,$H2099,TRUE,_xll.ohTrigger(RecalcTrigger,Trigger1Y)),NA())</f>
        <v>1.3245959460406815E-2</v>
      </c>
      <c r="N2099" s="144">
        <f>IFERROR(_xll.qlIndexFixing(ONIndex1M,I2099,TRUE,_xll.ohTrigger(RecalcTrigger,Trigger1M)),NA())</f>
        <v>1.2793391818881616E-2</v>
      </c>
      <c r="O2099" s="44">
        <f>IFERROR(_xll.qlIndexFixing(ONIndex3M,I2099,TRUE,_xll.ohTrigger(RecalcTrigger,Trigger3M)),NA())</f>
        <v>1.3017398749166631E-2</v>
      </c>
      <c r="P2099" s="44">
        <f>IFERROR(_xll.qlIndexFixing(ONIndex6M,I2099,TRUE,_xll.ohTrigger(RecalcTrigger,Trigger6M)),NA())</f>
        <v>1.276522985795836E-2</v>
      </c>
      <c r="Q2099" s="145">
        <f>IFERROR(_xll.qlIndexFixing(ONIndex1Y,I2099,TRUE,_xll.ohTrigger(RecalcTrigger,Trigger1Y)),NA())</f>
        <v>1.3217423460920585E-2</v>
      </c>
    </row>
    <row r="2100" spans="2:17" x14ac:dyDescent="0.2">
      <c r="B2100" s="39" t="s">
        <v>42</v>
      </c>
      <c r="D2100" s="42">
        <f>_xll.qlCalendarAdvance(Calendar,$D2099,B2100,"f",FALSE)</f>
        <v>54554</v>
      </c>
      <c r="E2100" s="139">
        <f>_xll.qlInterestRateIndexValueDate(IndexON,D2100)</f>
        <v>54554</v>
      </c>
      <c r="F2100" s="155">
        <f>IFERROR(_xll.qlIndexFixing(IndexON,D2100,TRUE,_xll.ohTrigger(RecalcTrigger,TriggerON)),NA())</f>
        <v>1.2956651245739081E-2</v>
      </c>
      <c r="H2100" s="42">
        <f>_xll.qlCalendarAdvance(Calendar,$H2099,B2100,"f",FALSE)</f>
        <v>54554</v>
      </c>
      <c r="I2100" s="139">
        <f>_xll.qlInterestRateIndexValueDate(Index1M,$H2100)</f>
        <v>54556</v>
      </c>
      <c r="J2100" s="144">
        <f>IFERROR(_xll.qlIndexFixing(Index1M,$H2100,TRUE,_xll.ohTrigger(RecalcTrigger,Trigger1M)),NA())</f>
        <v>1.2794242772229403E-2</v>
      </c>
      <c r="K2100" s="44">
        <f>IFERROR(_xll.qlIndexFixing(Index3M,H2100,TRUE,_xll.ohTrigger(RecalcTrigger,Trigger3M)),NA())</f>
        <v>1.3022876166716593E-2</v>
      </c>
      <c r="L2100" s="44">
        <f>IFERROR(_xll.qlIndexFixing(Index6M,$H2100,TRUE,_xll.ohTrigger(RecalcTrigger,Trigger6M)),NA())</f>
        <v>1.2778150340220085E-2</v>
      </c>
      <c r="M2100" s="145">
        <f>IFERROR(_xll.qlIndexFixing(Index1Y,$H2100,TRUE,_xll.ohTrigger(RecalcTrigger,Trigger1Y)),NA())</f>
        <v>1.3243448581712154E-2</v>
      </c>
      <c r="N2100" s="144">
        <f>IFERROR(_xll.qlIndexFixing(ONIndex1M,I2100,TRUE,_xll.ohTrigger(RecalcTrigger,Trigger1M)),NA())</f>
        <v>1.2791063766490751E-2</v>
      </c>
      <c r="O2100" s="44">
        <f>IFERROR(_xll.qlIndexFixing(ONIndex3M,I2100,TRUE,_xll.ohTrigger(RecalcTrigger,Trigger3M)),NA())</f>
        <v>1.3015158221802992E-2</v>
      </c>
      <c r="P2100" s="44">
        <f>IFERROR(_xll.qlIndexFixing(ONIndex6M,I2100,TRUE,_xll.ohTrigger(RecalcTrigger,Trigger6M)),NA())</f>
        <v>1.2763087443552479E-2</v>
      </c>
      <c r="Q2100" s="145">
        <f>IFERROR(_xll.qlIndexFixing(ONIndex1Y,I2100,TRUE,_xll.ohTrigger(RecalcTrigger,Trigger1Y)),NA())</f>
        <v>1.3215353238686944E-2</v>
      </c>
    </row>
    <row r="2101" spans="2:17" x14ac:dyDescent="0.2">
      <c r="B2101" s="39" t="s">
        <v>42</v>
      </c>
      <c r="D2101" s="42">
        <f>_xll.qlCalendarAdvance(Calendar,$D2100,B2101,"f",FALSE)</f>
        <v>54561</v>
      </c>
      <c r="E2101" s="139">
        <f>_xll.qlInterestRateIndexValueDate(IndexON,D2101)</f>
        <v>54561</v>
      </c>
      <c r="F2101" s="155">
        <f>IFERROR(_xll.qlIndexFixing(IndexON,D2101,TRUE,_xll.ohTrigger(RecalcTrigger,TriggerON)),NA())</f>
        <v>1.2955155701730448E-2</v>
      </c>
      <c r="H2101" s="42">
        <f>_xll.qlCalendarAdvance(Calendar,$H2100,B2101,"f",FALSE)</f>
        <v>54561</v>
      </c>
      <c r="I2101" s="139">
        <f>_xll.qlInterestRateIndexValueDate(Index1M,$H2101)</f>
        <v>54563</v>
      </c>
      <c r="J2101" s="144">
        <f>IFERROR(_xll.qlIndexFixing(Index1M,$H2101,TRUE,_xll.ohTrigger(RecalcTrigger,Trigger1M)),NA())</f>
        <v>1.2791878235228205E-2</v>
      </c>
      <c r="K2101" s="44">
        <f>IFERROR(_xll.qlIndexFixing(Index3M,H2101,TRUE,_xll.ohTrigger(RecalcTrigger,Trigger3M)),NA())</f>
        <v>1.3020531161134703E-2</v>
      </c>
      <c r="L2101" s="44">
        <f>IFERROR(_xll.qlIndexFixing(Index6M,$H2101,TRUE,_xll.ohTrigger(RecalcTrigger,Trigger6M)),NA())</f>
        <v>1.2776039286765888E-2</v>
      </c>
      <c r="M2101" s="145">
        <f>IFERROR(_xll.qlIndexFixing(Index1Y,$H2101,TRUE,_xll.ohTrigger(RecalcTrigger,Trigger1Y)),NA())</f>
        <v>1.3240921215090197E-2</v>
      </c>
      <c r="N2101" s="144">
        <f>IFERROR(_xll.qlIndexFixing(ONIndex1M,I2101,TRUE,_xll.ohTrigger(RecalcTrigger,Trigger1M)),NA())</f>
        <v>1.2788722912020489E-2</v>
      </c>
      <c r="O2101" s="44">
        <f>IFERROR(_xll.qlIndexFixing(ONIndex3M,I2101,TRUE,_xll.ohTrigger(RecalcTrigger,Trigger3M)),NA())</f>
        <v>1.3012903808187204E-2</v>
      </c>
      <c r="P2101" s="44">
        <f>IFERROR(_xll.qlIndexFixing(ONIndex6M,I2101,TRUE,_xll.ohTrigger(RecalcTrigger,Trigger6M)),NA())</f>
        <v>1.2760948201169242E-2</v>
      </c>
      <c r="Q2101" s="145">
        <f>IFERROR(_xll.qlIndexFixing(ONIndex1Y,I2101,TRUE,_xll.ohTrigger(RecalcTrigger,Trigger1Y)),NA())</f>
        <v>1.3213267471527956E-2</v>
      </c>
    </row>
    <row r="2102" spans="2:17" x14ac:dyDescent="0.2">
      <c r="B2102" s="39" t="s">
        <v>42</v>
      </c>
      <c r="D2102" s="42">
        <f>_xll.qlCalendarAdvance(Calendar,$D2101,B2102,"f",FALSE)</f>
        <v>54568</v>
      </c>
      <c r="E2102" s="139">
        <f>_xll.qlInterestRateIndexValueDate(IndexON,D2102)</f>
        <v>54568</v>
      </c>
      <c r="F2102" s="155">
        <f>IFERROR(_xll.qlIndexFixing(IndexON,D2102,TRUE,_xll.ohTrigger(RecalcTrigger,TriggerON)),NA())</f>
        <v>1.2953643339175258E-2</v>
      </c>
      <c r="H2102" s="42">
        <f>_xll.qlCalendarAdvance(Calendar,$H2101,B2102,"f",FALSE)</f>
        <v>54568</v>
      </c>
      <c r="I2102" s="139">
        <f>_xll.qlInterestRateIndexValueDate(Index1M,$H2102)</f>
        <v>54570</v>
      </c>
      <c r="J2102" s="144">
        <f>IFERROR(_xll.qlIndexFixing(Index1M,$H2102,TRUE,_xll.ohTrigger(RecalcTrigger,Trigger1M)),NA())</f>
        <v>1.2789500840202361E-2</v>
      </c>
      <c r="K2102" s="44">
        <f>IFERROR(_xll.qlIndexFixing(Index3M,H2102,TRUE,_xll.ohTrigger(RecalcTrigger,Trigger3M)),NA())</f>
        <v>1.3018172081271942E-2</v>
      </c>
      <c r="L2102" s="44">
        <f>IFERROR(_xll.qlIndexFixing(Index6M,$H2102,TRUE,_xll.ohTrigger(RecalcTrigger,Trigger6M)),NA())</f>
        <v>1.2773931648862974E-2</v>
      </c>
      <c r="M2102" s="145">
        <f>IFERROR(_xll.qlIndexFixing(Index1Y,$H2102,TRUE,_xll.ohTrigger(RecalcTrigger,Trigger1Y)),NA())</f>
        <v>1.3238377331513422E-2</v>
      </c>
      <c r="N2102" s="144">
        <f>IFERROR(_xll.qlIndexFixing(ONIndex1M,I2102,TRUE,_xll.ohTrigger(RecalcTrigger,Trigger1M)),NA())</f>
        <v>1.2786369239483619E-2</v>
      </c>
      <c r="O2102" s="44">
        <f>IFERROR(_xll.qlIndexFixing(ONIndex3M,I2102,TRUE,_xll.ohTrigger(RecalcTrigger,Trigger3M)),NA())</f>
        <v>1.3010635487855637E-2</v>
      </c>
      <c r="P2102" s="44">
        <f>IFERROR(_xll.qlIndexFixing(ONIndex6M,I2102,TRUE,_xll.ohTrigger(RecalcTrigger,Trigger6M)),NA())</f>
        <v>1.2758812146556053E-2</v>
      </c>
      <c r="Q2102" s="145">
        <f>IFERROR(_xll.qlIndexFixing(ONIndex1Y,I2102,TRUE,_xll.ohTrigger(RecalcTrigger,Trigger1Y)),NA())</f>
        <v>1.3211166130826513E-2</v>
      </c>
    </row>
    <row r="2103" spans="2:17" x14ac:dyDescent="0.2">
      <c r="B2103" s="39" t="s">
        <v>42</v>
      </c>
      <c r="D2103" s="42">
        <f>_xll.qlCalendarAdvance(Calendar,$D2102,B2103,"f",FALSE)</f>
        <v>54575</v>
      </c>
      <c r="E2103" s="139">
        <f>_xll.qlInterestRateIndexValueDate(IndexON,D2103)</f>
        <v>54575</v>
      </c>
      <c r="F2103" s="155">
        <f>IFERROR(_xll.qlIndexFixing(IndexON,D2103,TRUE,_xll.ohTrigger(RecalcTrigger,TriggerON)),NA())</f>
        <v>1.2952114129296532E-2</v>
      </c>
      <c r="H2103" s="42">
        <f>_xll.qlCalendarAdvance(Calendar,$H2102,B2103,"f",FALSE)</f>
        <v>54575</v>
      </c>
      <c r="I2103" s="139">
        <f>_xll.qlInterestRateIndexValueDate(Index1M,$H2103)</f>
        <v>54577</v>
      </c>
      <c r="J2103" s="144">
        <f>IFERROR(_xll.qlIndexFixing(Index1M,$H2103,TRUE,_xll.ohTrigger(RecalcTrigger,Trigger1M)),NA())</f>
        <v>1.2787110571124694E-2</v>
      </c>
      <c r="K2103" s="44">
        <f>IFERROR(_xll.qlIndexFixing(Index3M,H2103,TRUE,_xll.ohTrigger(RecalcTrigger,Trigger3M)),NA())</f>
        <v>1.3015798906380558E-2</v>
      </c>
      <c r="L2103" s="44">
        <f>IFERROR(_xll.qlIndexFixing(Index6M,$H2103,TRUE,_xll.ohTrigger(RecalcTrigger,Trigger6M)),NA())</f>
        <v>1.2771596615834243E-2</v>
      </c>
      <c r="M2103" s="145">
        <f>IFERROR(_xll.qlIndexFixing(Index1Y,$H2103,TRUE,_xll.ohTrigger(RecalcTrigger,Trigger1Y)),NA())</f>
        <v>1.3235816901955622E-2</v>
      </c>
      <c r="N2103" s="144">
        <f>IFERROR(_xll.qlIndexFixing(ONIndex1M,I2103,TRUE,_xll.ohTrigger(RecalcTrigger,Trigger1M)),NA())</f>
        <v>1.2784002732972866E-2</v>
      </c>
      <c r="O2103" s="44">
        <f>IFERROR(_xll.qlIndexFixing(ONIndex3M,I2103,TRUE,_xll.ohTrigger(RecalcTrigger,Trigger3M)),NA())</f>
        <v>1.3008353240104853E-2</v>
      </c>
      <c r="P2103" s="44">
        <f>IFERROR(_xll.qlIndexFixing(ONIndex6M,I2103,TRUE,_xll.ohTrigger(RecalcTrigger,Trigger6M)),NA())</f>
        <v>1.2756679296099804E-2</v>
      </c>
      <c r="Q2103" s="145">
        <f>IFERROR(_xll.qlIndexFixing(ONIndex1Y,I2103,TRUE,_xll.ohTrigger(RecalcTrigger,Trigger1Y)),NA())</f>
        <v>1.3209049187805633E-2</v>
      </c>
    </row>
    <row r="2104" spans="2:17" x14ac:dyDescent="0.2">
      <c r="B2104" s="39" t="s">
        <v>42</v>
      </c>
      <c r="D2104" s="42">
        <f>_xll.qlCalendarAdvance(Calendar,$D2103,B2104,"f",FALSE)</f>
        <v>54582</v>
      </c>
      <c r="E2104" s="139">
        <f>_xll.qlInterestRateIndexValueDate(IndexON,D2104)</f>
        <v>54582</v>
      </c>
      <c r="F2104" s="155">
        <f>IFERROR(_xll.qlIndexFixing(IndexON,D2104,TRUE,_xll.ohTrigger(RecalcTrigger,TriggerON)),NA())</f>
        <v>1.2950568043557098E-2</v>
      </c>
      <c r="H2104" s="42">
        <f>_xll.qlCalendarAdvance(Calendar,$H2103,B2104,"f",FALSE)</f>
        <v>54582</v>
      </c>
      <c r="I2104" s="139">
        <f>_xll.qlInterestRateIndexValueDate(Index1M,$H2104)</f>
        <v>54584</v>
      </c>
      <c r="J2104" s="144">
        <f>IFERROR(_xll.qlIndexFixing(Index1M,$H2104,TRUE,_xll.ohTrigger(RecalcTrigger,Trigger1M)),NA())</f>
        <v>1.2784707411973018E-2</v>
      </c>
      <c r="K2104" s="44">
        <f>IFERROR(_xll.qlIndexFixing(Index3M,H2104,TRUE,_xll.ohTrigger(RecalcTrigger,Trigger3M)),NA())</f>
        <v>1.3013411615717143E-2</v>
      </c>
      <c r="L2104" s="44">
        <f>IFERROR(_xll.qlIndexFixing(Index6M,$H2104,TRUE,_xll.ohTrigger(RecalcTrigger,Trigger6M)),NA())</f>
        <v>1.276949532500722E-2</v>
      </c>
      <c r="M2104" s="145">
        <f>IFERROR(_xll.qlIndexFixing(Index1Y,$H2104,TRUE,_xll.ohTrigger(RecalcTrigger,Trigger1Y)),NA())</f>
        <v>1.3233239897392127E-2</v>
      </c>
      <c r="N2104" s="144">
        <f>IFERROR(_xll.qlIndexFixing(ONIndex1M,I2104,TRUE,_xll.ohTrigger(RecalcTrigger,Trigger1M)),NA())</f>
        <v>1.2781623376261209E-2</v>
      </c>
      <c r="O2104" s="44">
        <f>IFERROR(_xll.qlIndexFixing(ONIndex3M,I2104,TRUE,_xll.ohTrigger(RecalcTrigger,Trigger3M)),NA())</f>
        <v>1.3006057044151476E-2</v>
      </c>
      <c r="P2104" s="44">
        <f>IFERROR(_xll.qlIndexFixing(ONIndex6M,I2104,TRUE,_xll.ohTrigger(RecalcTrigger,Trigger6M)),NA())</f>
        <v>1.2754549665787707E-2</v>
      </c>
      <c r="Q2104" s="145">
        <f>IFERROR(_xll.qlIndexFixing(ONIndex1Y,I2104,TRUE,_xll.ohTrigger(RecalcTrigger,Trigger1Y)),NA())</f>
        <v>1.3206916613768271E-2</v>
      </c>
    </row>
    <row r="2105" spans="2:17" x14ac:dyDescent="0.2">
      <c r="B2105" s="39" t="s">
        <v>42</v>
      </c>
      <c r="D2105" s="42">
        <f>_xll.qlCalendarAdvance(Calendar,$D2104,B2105,"f",FALSE)</f>
        <v>54589</v>
      </c>
      <c r="E2105" s="139">
        <f>_xll.qlInterestRateIndexValueDate(IndexON,D2105)</f>
        <v>54589</v>
      </c>
      <c r="F2105" s="155">
        <f>IFERROR(_xll.qlIndexFixing(IndexON,D2105,TRUE,_xll.ohTrigger(RecalcTrigger,TriggerON)),NA())</f>
        <v>1.294900505325991E-2</v>
      </c>
      <c r="H2105" s="42">
        <f>_xll.qlCalendarAdvance(Calendar,$H2104,B2105,"f",FALSE)</f>
        <v>54589</v>
      </c>
      <c r="I2105" s="139">
        <f>_xll.qlInterestRateIndexValueDate(Index1M,$H2105)</f>
        <v>54591</v>
      </c>
      <c r="J2105" s="144">
        <f>IFERROR(_xll.qlIndexFixing(Index1M,$H2105,TRUE,_xll.ohTrigger(RecalcTrigger,Trigger1M)),NA())</f>
        <v>1.2782291346715158E-2</v>
      </c>
      <c r="K2105" s="44">
        <f>IFERROR(_xll.qlIndexFixing(Index3M,H2105,TRUE,_xll.ohTrigger(RecalcTrigger,Trigger3M)),NA())</f>
        <v>1.3011010188534818E-2</v>
      </c>
      <c r="L2105" s="44">
        <f>IFERROR(_xll.qlIndexFixing(Index6M,$H2105,TRUE,_xll.ohTrigger(RecalcTrigger,Trigger6M)),NA())</f>
        <v>1.2767397494328649E-2</v>
      </c>
      <c r="M2105" s="145">
        <f>IFERROR(_xll.qlIndexFixing(Index1Y,$H2105,TRUE,_xll.ohTrigger(RecalcTrigger,Trigger1Y)),NA())</f>
        <v>1.323064628879848E-2</v>
      </c>
      <c r="N2105" s="144">
        <f>IFERROR(_xll.qlIndexFixing(ONIndex1M,I2105,TRUE,_xll.ohTrigger(RecalcTrigger,Trigger1M)),NA())</f>
        <v>1.2779231153441373E-2</v>
      </c>
      <c r="O2105" s="44">
        <f>IFERROR(_xll.qlIndexFixing(ONIndex3M,I2105,TRUE,_xll.ohTrigger(RecalcTrigger,Trigger3M)),NA())</f>
        <v>1.3003746879372002E-2</v>
      </c>
      <c r="P2105" s="44">
        <f>IFERROR(_xll.qlIndexFixing(ONIndex6M,I2105,TRUE,_xll.ohTrigger(RecalcTrigger,Trigger6M)),NA())</f>
        <v>1.2752423271606972E-2</v>
      </c>
      <c r="Q2105" s="145">
        <f>IFERROR(_xll.qlIndexFixing(ONIndex1Y,I2105,TRUE,_xll.ohTrigger(RecalcTrigger,Trigger1Y)),NA())</f>
        <v>1.320476837969764E-2</v>
      </c>
    </row>
    <row r="2106" spans="2:17" x14ac:dyDescent="0.2">
      <c r="B2106" s="39" t="s">
        <v>42</v>
      </c>
      <c r="D2106" s="42">
        <f>_xll.qlCalendarAdvance(Calendar,$D2105,B2106,"f",FALSE)</f>
        <v>54596</v>
      </c>
      <c r="E2106" s="139">
        <f>_xll.qlInterestRateIndexValueDate(IndexON,D2106)</f>
        <v>54596</v>
      </c>
      <c r="F2106" s="155">
        <f>IFERROR(_xll.qlIndexFixing(IndexON,D2106,TRUE,_xll.ohTrigger(RecalcTrigger,TriggerON)),NA())</f>
        <v>1.2947425129707923E-2</v>
      </c>
      <c r="H2106" s="42">
        <f>_xll.qlCalendarAdvance(Calendar,$H2105,B2106,"f",FALSE)</f>
        <v>54596</v>
      </c>
      <c r="I2106" s="139">
        <f>_xll.qlInterestRateIndexValueDate(Index1M,$H2106)</f>
        <v>54598</v>
      </c>
      <c r="J2106" s="144">
        <f>IFERROR(_xll.qlIndexFixing(Index1M,$H2106,TRUE,_xll.ohTrigger(RecalcTrigger,Trigger1M)),NA())</f>
        <v>1.2779862359323935E-2</v>
      </c>
      <c r="K2106" s="44">
        <f>IFERROR(_xll.qlIndexFixing(Index3M,H2106,TRUE,_xll.ohTrigger(RecalcTrigger,Trigger3M)),NA())</f>
        <v>1.3008594604089305E-2</v>
      </c>
      <c r="L2106" s="44">
        <f>IFERROR(_xll.qlIndexFixing(Index6M,$H2106,TRUE,_xll.ohTrigger(RecalcTrigger,Trigger6M)),NA())</f>
        <v>1.2765303139949983E-2</v>
      </c>
      <c r="M2106" s="145">
        <f>IFERROR(_xll.qlIndexFixing(Index1Y,$H2106,TRUE,_xll.ohTrigger(RecalcTrigger,Trigger1Y)),NA())</f>
        <v>1.3228036047152419E-2</v>
      </c>
      <c r="N2106" s="144">
        <f>IFERROR(_xll.qlIndexFixing(ONIndex1M,I2106,TRUE,_xll.ohTrigger(RecalcTrigger,Trigger1M)),NA())</f>
        <v>1.2776826048606083E-2</v>
      </c>
      <c r="O2106" s="44">
        <f>IFERROR(_xll.qlIndexFixing(ONIndex3M,I2106,TRUE,_xll.ohTrigger(RecalcTrigger,Trigger3M)),NA())</f>
        <v>1.3001422724903122E-2</v>
      </c>
      <c r="P2106" s="44">
        <f>IFERROR(_xll.qlIndexFixing(ONIndex6M,I2106,TRUE,_xll.ohTrigger(RecalcTrigger,Trigger6M)),NA())</f>
        <v>1.2750300129464875E-2</v>
      </c>
      <c r="Q2106" s="145">
        <f>IFERROR(_xll.qlIndexFixing(ONIndex1Y,I2106,TRUE,_xll.ohTrigger(RecalcTrigger,Trigger1Y)),NA())</f>
        <v>1.3202604457056566E-2</v>
      </c>
    </row>
    <row r="2107" spans="2:17" x14ac:dyDescent="0.2">
      <c r="B2107" s="39" t="s">
        <v>42</v>
      </c>
      <c r="D2107" s="42">
        <f>_xll.qlCalendarAdvance(Calendar,$D2106,B2107,"f",FALSE)</f>
        <v>54603</v>
      </c>
      <c r="E2107" s="139">
        <f>_xll.qlInterestRateIndexValueDate(IndexON,D2107)</f>
        <v>54603</v>
      </c>
      <c r="F2107" s="155">
        <f>IFERROR(_xll.qlIndexFixing(IndexON,D2107,TRUE,_xll.ohTrigger(RecalcTrigger,TriggerON)),NA())</f>
        <v>1.2945828244124158E-2</v>
      </c>
      <c r="H2107" s="42">
        <f>_xll.qlCalendarAdvance(Calendar,$H2106,B2107,"f",FALSE)</f>
        <v>54603</v>
      </c>
      <c r="I2107" s="139">
        <f>_xll.qlInterestRateIndexValueDate(Index1M,$H2107)</f>
        <v>54605</v>
      </c>
      <c r="J2107" s="144">
        <f>IFERROR(_xll.qlIndexFixing(Index1M,$H2107,TRUE,_xll.ohTrigger(RecalcTrigger,Trigger1M)),NA())</f>
        <v>1.2777420433772169E-2</v>
      </c>
      <c r="K2107" s="44">
        <f>IFERROR(_xll.qlIndexFixing(Index3M,H2107,TRUE,_xll.ohTrigger(RecalcTrigger,Trigger3M)),NA())</f>
        <v>1.3006164841632853E-2</v>
      </c>
      <c r="L2107" s="44">
        <f>IFERROR(_xll.qlIndexFixing(Index6M,$H2107,TRUE,_xll.ohTrigger(RecalcTrigger,Trigger6M)),NA())</f>
        <v>1.2763445258007102E-2</v>
      </c>
      <c r="M2107" s="145">
        <f>IFERROR(_xll.qlIndexFixing(Index1Y,$H2107,TRUE,_xll.ohTrigger(RecalcTrigger,Trigger1Y)),NA())</f>
        <v>1.322540914343168E-2</v>
      </c>
      <c r="N2107" s="144">
        <f>IFERROR(_xll.qlIndexFixing(ONIndex1M,I2107,TRUE,_xll.ohTrigger(RecalcTrigger,Trigger1M)),NA())</f>
        <v>1.277440804568819E-2</v>
      </c>
      <c r="O2107" s="44">
        <f>IFERROR(_xll.qlIndexFixing(ONIndex3M,I2107,TRUE,_xll.ohTrigger(RecalcTrigger,Trigger3M)),NA())</f>
        <v>1.2999084560281204E-2</v>
      </c>
      <c r="P2107" s="44">
        <f>IFERROR(_xll.qlIndexFixing(ONIndex6M,I2107,TRUE,_xll.ohTrigger(RecalcTrigger,Trigger6M)),NA())</f>
        <v>1.2748180255748309E-2</v>
      </c>
      <c r="Q2107" s="145">
        <f>IFERROR(_xll.qlIndexFixing(ONIndex1Y,I2107,TRUE,_xll.ohTrigger(RecalcTrigger,Trigger1Y)),NA())</f>
        <v>1.3200424816988132E-2</v>
      </c>
    </row>
    <row r="2108" spans="2:17" x14ac:dyDescent="0.2">
      <c r="B2108" s="39" t="s">
        <v>42</v>
      </c>
      <c r="D2108" s="42">
        <f>_xll.qlCalendarAdvance(Calendar,$D2107,B2108,"f",FALSE)</f>
        <v>54610</v>
      </c>
      <c r="E2108" s="139">
        <f>_xll.qlInterestRateIndexValueDate(IndexON,D2108)</f>
        <v>54610</v>
      </c>
      <c r="F2108" s="155">
        <f>IFERROR(_xll.qlIndexFixing(IndexON,D2108,TRUE,_xll.ohTrigger(RecalcTrigger,TriggerON)),NA())</f>
        <v>1.2944214367891504E-2</v>
      </c>
      <c r="H2108" s="42">
        <f>_xll.qlCalendarAdvance(Calendar,$H2107,B2108,"f",FALSE)</f>
        <v>54610</v>
      </c>
      <c r="I2108" s="139">
        <f>_xll.qlInterestRateIndexValueDate(Index1M,$H2108)</f>
        <v>54612</v>
      </c>
      <c r="J2108" s="144">
        <f>IFERROR(_xll.qlIndexFixing(Index1M,$H2108,TRUE,_xll.ohTrigger(RecalcTrigger,Trigger1M)),NA())</f>
        <v>1.2774965554035178E-2</v>
      </c>
      <c r="K2108" s="44">
        <f>IFERROR(_xll.qlIndexFixing(Index3M,H2108,TRUE,_xll.ohTrigger(RecalcTrigger,Trigger3M)),NA())</f>
        <v>1.3003720880422055E-2</v>
      </c>
      <c r="L2108" s="44">
        <f>IFERROR(_xll.qlIndexFixing(Index6M,$H2108,TRUE,_xll.ohTrigger(RecalcTrigger,Trigger6M)),NA())</f>
        <v>1.2761358452644183E-2</v>
      </c>
      <c r="M2108" s="145">
        <f>IFERROR(_xll.qlIndexFixing(Index1Y,$H2108,TRUE,_xll.ohTrigger(RecalcTrigger,Trigger1Y)),NA())</f>
        <v>1.3222765548616186E-2</v>
      </c>
      <c r="N2108" s="144">
        <f>IFERROR(_xll.qlIndexFixing(ONIndex1M,I2108,TRUE,_xll.ohTrigger(RecalcTrigger,Trigger1M)),NA())</f>
        <v>1.2771977128460676E-2</v>
      </c>
      <c r="O2108" s="44">
        <f>IFERROR(_xll.qlIndexFixing(ONIndex3M,I2108,TRUE,_xll.ohTrigger(RecalcTrigger,Trigger3M)),NA())</f>
        <v>1.2996732364563002E-2</v>
      </c>
      <c r="P2108" s="44">
        <f>IFERROR(_xll.qlIndexFixing(ONIndex6M,I2108,TRUE,_xll.ohTrigger(RecalcTrigger,Trigger6M)),NA())</f>
        <v>1.2746063666364549E-2</v>
      </c>
      <c r="Q2108" s="145">
        <f>IFERROR(_xll.qlIndexFixing(ONIndex1Y,I2108,TRUE,_xll.ohTrigger(RecalcTrigger,Trigger1Y)),NA())</f>
        <v>1.3198229430715358E-2</v>
      </c>
    </row>
    <row r="2109" spans="2:17" x14ac:dyDescent="0.2">
      <c r="B2109" s="39" t="s">
        <v>42</v>
      </c>
      <c r="D2109" s="42">
        <f>_xll.qlCalendarAdvance(Calendar,$D2108,B2109,"f",FALSE)</f>
        <v>54617</v>
      </c>
      <c r="E2109" s="139">
        <f>_xll.qlInterestRateIndexValueDate(IndexON,D2109)</f>
        <v>54617</v>
      </c>
      <c r="F2109" s="155">
        <f>IFERROR(_xll.qlIndexFixing(IndexON,D2109,TRUE,_xll.ohTrigger(RecalcTrigger,TriggerON)),NA())</f>
        <v>1.2942583472392855E-2</v>
      </c>
      <c r="H2109" s="42">
        <f>_xll.qlCalendarAdvance(Calendar,$H2108,B2109,"f",FALSE)</f>
        <v>54617</v>
      </c>
      <c r="I2109" s="139">
        <f>_xll.qlInterestRateIndexValueDate(Index1M,$H2109)</f>
        <v>54619</v>
      </c>
      <c r="J2109" s="144">
        <f>IFERROR(_xll.qlIndexFixing(Index1M,$H2109,TRUE,_xll.ohTrigger(RecalcTrigger,Trigger1M)),NA())</f>
        <v>1.2772497704088281E-2</v>
      </c>
      <c r="K2109" s="44">
        <f>IFERROR(_xll.qlIndexFixing(Index3M,H2109,TRUE,_xll.ohTrigger(RecalcTrigger,Trigger3M)),NA())</f>
        <v>1.3001262699711764E-2</v>
      </c>
      <c r="L2109" s="44">
        <f>IFERROR(_xll.qlIndexFixing(Index6M,$H2109,TRUE,_xll.ohTrigger(RecalcTrigger,Trigger6M)),NA())</f>
        <v>1.2759275175908547E-2</v>
      </c>
      <c r="M2109" s="145">
        <f>IFERROR(_xll.qlIndexFixing(Index1Y,$H2109,TRUE,_xll.ohTrigger(RecalcTrigger,Trigger1Y)),NA())</f>
        <v>1.3220105233685648E-2</v>
      </c>
      <c r="N2109" s="144">
        <f>IFERROR(_xll.qlIndexFixing(ONIndex1M,I2109,TRUE,_xll.ohTrigger(RecalcTrigger,Trigger1M)),NA())</f>
        <v>1.2769533281096201E-2</v>
      </c>
      <c r="O2109" s="44">
        <f>IFERROR(_xll.qlIndexFixing(ONIndex3M,I2109,TRUE,_xll.ohTrigger(RecalcTrigger,Trigger3M)),NA())</f>
        <v>1.2994366117284883E-2</v>
      </c>
      <c r="P2109" s="44">
        <f>IFERROR(_xll.qlIndexFixing(ONIndex6M,I2109,TRUE,_xll.ohTrigger(RecalcTrigger,Trigger6M)),NA())</f>
        <v>1.2743950377380742E-2</v>
      </c>
      <c r="Q2109" s="145">
        <f>IFERROR(_xll.qlIndexFixing(ONIndex1Y,I2109,TRUE,_xll.ohTrigger(RecalcTrigger,Trigger1Y)),NA())</f>
        <v>1.3196018269541199E-2</v>
      </c>
    </row>
    <row r="2110" spans="2:17" x14ac:dyDescent="0.2">
      <c r="B2110" s="39" t="s">
        <v>42</v>
      </c>
      <c r="D2110" s="42">
        <f>_xll.qlCalendarAdvance(Calendar,$D2109,B2110,"f",FALSE)</f>
        <v>54624</v>
      </c>
      <c r="E2110" s="139">
        <f>_xll.qlInterestRateIndexValueDate(IndexON,D2110)</f>
        <v>54624</v>
      </c>
      <c r="F2110" s="155">
        <f>IFERROR(_xll.qlIndexFixing(IndexON,D2110,TRUE,_xll.ohTrigger(RecalcTrigger,TriggerON)),NA())</f>
        <v>1.2940935528931163E-2</v>
      </c>
      <c r="H2110" s="42">
        <f>_xll.qlCalendarAdvance(Calendar,$H2109,B2110,"f",FALSE)</f>
        <v>54624</v>
      </c>
      <c r="I2110" s="139">
        <f>_xll.qlInterestRateIndexValueDate(Index1M,$H2110)</f>
        <v>54626</v>
      </c>
      <c r="J2110" s="144">
        <f>IFERROR(_xll.qlIndexFixing(Index1M,$H2110,TRUE,_xll.ohTrigger(RecalcTrigger,Trigger1M)),NA())</f>
        <v>1.2770016867899303E-2</v>
      </c>
      <c r="K2110" s="44">
        <f>IFERROR(_xll.qlIndexFixing(Index3M,H2110,TRUE,_xll.ohTrigger(RecalcTrigger,Trigger3M)),NA())</f>
        <v>1.2998790278756838E-2</v>
      </c>
      <c r="L2110" s="44">
        <f>IFERROR(_xll.qlIndexFixing(Index6M,$H2110,TRUE,_xll.ohTrigger(RecalcTrigger,Trigger6M)),NA())</f>
        <v>1.2757195443955012E-2</v>
      </c>
      <c r="M2110" s="145">
        <f>IFERROR(_xll.qlIndexFixing(Index1Y,$H2110,TRUE,_xll.ohTrigger(RecalcTrigger,Trigger1Y)),NA())</f>
        <v>1.3217428169623274E-2</v>
      </c>
      <c r="N2110" s="144">
        <f>IFERROR(_xll.qlIndexFixing(ONIndex1M,I2110,TRUE,_xll.ohTrigger(RecalcTrigger,Trigger1M)),NA())</f>
        <v>1.276707648768749E-2</v>
      </c>
      <c r="O2110" s="44">
        <f>IFERROR(_xll.qlIndexFixing(ONIndex3M,I2110,TRUE,_xll.ohTrigger(RecalcTrigger,Trigger3M)),NA())</f>
        <v>1.2991985797583538E-2</v>
      </c>
      <c r="P2110" s="44">
        <f>IFERROR(_xll.qlIndexFixing(ONIndex6M,I2110,TRUE,_xll.ohTrigger(RecalcTrigger,Trigger6M)),NA())</f>
        <v>1.2741840404864035E-2</v>
      </c>
      <c r="Q2110" s="145">
        <f>IFERROR(_xll.qlIndexFixing(ONIndex1Y,I2110,TRUE,_xll.ohTrigger(RecalcTrigger,Trigger1Y)),NA())</f>
        <v>1.3193791304688673E-2</v>
      </c>
    </row>
    <row r="2111" spans="2:17" x14ac:dyDescent="0.2">
      <c r="B2111" s="39" t="s">
        <v>42</v>
      </c>
      <c r="D2111" s="42">
        <f>_xll.qlCalendarAdvance(Calendar,$D2110,B2111,"f",FALSE)</f>
        <v>54631</v>
      </c>
      <c r="E2111" s="139">
        <f>_xll.qlInterestRateIndexValueDate(IndexON,D2111)</f>
        <v>54631</v>
      </c>
      <c r="F2111" s="155">
        <f>IFERROR(_xll.qlIndexFixing(IndexON,D2111,TRUE,_xll.ohTrigger(RecalcTrigger,TriggerON)),NA())</f>
        <v>1.2939270508489642E-2</v>
      </c>
      <c r="H2111" s="42">
        <f>_xll.qlCalendarAdvance(Calendar,$H2110,B2111,"f",FALSE)</f>
        <v>54631</v>
      </c>
      <c r="I2111" s="139">
        <f>_xll.qlInterestRateIndexValueDate(Index1M,$H2111)</f>
        <v>54633</v>
      </c>
      <c r="J2111" s="144">
        <f>IFERROR(_xll.qlIndexFixing(Index1M,$H2111,TRUE,_xll.ohTrigger(RecalcTrigger,Trigger1M)),NA())</f>
        <v>1.2767523029443562E-2</v>
      </c>
      <c r="K2111" s="44">
        <f>IFERROR(_xll.qlIndexFixing(Index3M,H2111,TRUE,_xll.ohTrigger(RecalcTrigger,Trigger3M)),NA())</f>
        <v>1.2996303596813872E-2</v>
      </c>
      <c r="L2111" s="44">
        <f>IFERROR(_xll.qlIndexFixing(Index6M,$H2111,TRUE,_xll.ohTrigger(RecalcTrigger,Trigger6M)),NA())</f>
        <v>1.275511927293582E-2</v>
      </c>
      <c r="M2111" s="145">
        <f>IFERROR(_xll.qlIndexFixing(Index1Y,$H2111,TRUE,_xll.ohTrigger(RecalcTrigger,Trigger1Y)),NA())</f>
        <v>1.3214734327410525E-2</v>
      </c>
      <c r="N2111" s="144">
        <f>IFERROR(_xll.qlIndexFixing(ONIndex1M,I2111,TRUE,_xll.ohTrigger(RecalcTrigger,Trigger1M)),NA())</f>
        <v>1.2764606731927586E-2</v>
      </c>
      <c r="O2111" s="44">
        <f>IFERROR(_xll.qlIndexFixing(ONIndex3M,I2111,TRUE,_xll.ohTrigger(RecalcTrigger,Trigger3M)),NA())</f>
        <v>1.2989591384755528E-2</v>
      </c>
      <c r="P2111" s="44">
        <f>IFERROR(_xll.qlIndexFixing(ONIndex6M,I2111,TRUE,_xll.ohTrigger(RecalcTrigger,Trigger6M)),NA())</f>
        <v>1.2739733764961514E-2</v>
      </c>
      <c r="Q2111" s="145">
        <f>IFERROR(_xll.qlIndexFixing(ONIndex1Y,I2111,TRUE,_xll.ohTrigger(RecalcTrigger,Trigger1Y)),NA())</f>
        <v>1.3191548507300865E-2</v>
      </c>
    </row>
    <row r="2112" spans="2:17" x14ac:dyDescent="0.2">
      <c r="B2112" s="39" t="s">
        <v>42</v>
      </c>
      <c r="D2112" s="42">
        <f>_xll.qlCalendarAdvance(Calendar,$D2111,B2112,"f",FALSE)</f>
        <v>54638</v>
      </c>
      <c r="E2112" s="139">
        <f>_xll.qlInterestRateIndexValueDate(IndexON,D2112)</f>
        <v>54638</v>
      </c>
      <c r="F2112" s="155">
        <f>IFERROR(_xll.qlIndexFixing(IndexON,D2112,TRUE,_xll.ohTrigger(RecalcTrigger,TriggerON)),NA())</f>
        <v>1.2937588382850862E-2</v>
      </c>
      <c r="H2112" s="42">
        <f>_xll.qlCalendarAdvance(Calendar,$H2111,B2112,"f",FALSE)</f>
        <v>54638</v>
      </c>
      <c r="I2112" s="139">
        <f>_xll.qlInterestRateIndexValueDate(Index1M,$H2112)</f>
        <v>54640</v>
      </c>
      <c r="J2112" s="144">
        <f>IFERROR(_xll.qlIndexFixing(Index1M,$H2112,TRUE,_xll.ohTrigger(RecalcTrigger,Trigger1M)),NA())</f>
        <v>1.2765016172696375E-2</v>
      </c>
      <c r="K2112" s="44">
        <f>IFERROR(_xll.qlIndexFixing(Index3M,H2112,TRUE,_xll.ohTrigger(RecalcTrigger,Trigger3M)),NA())</f>
        <v>1.2993802633137716E-2</v>
      </c>
      <c r="L2112" s="44">
        <f>IFERROR(_xll.qlIndexFixing(Index6M,$H2112,TRUE,_xll.ohTrigger(RecalcTrigger,Trigger6M)),NA())</f>
        <v>1.2753046679004502E-2</v>
      </c>
      <c r="M2112" s="145">
        <f>IFERROR(_xll.qlIndexFixing(Index1Y,$H2112,TRUE,_xll.ohTrigger(RecalcTrigger,Trigger1Y)),NA())</f>
        <v>1.3212023678032363E-2</v>
      </c>
      <c r="N2112" s="144">
        <f>IFERROR(_xll.qlIndexFixing(ONIndex1M,I2112,TRUE,_xll.ohTrigger(RecalcTrigger,Trigger1M)),NA())</f>
        <v>1.2762123998069086E-2</v>
      </c>
      <c r="O2112" s="44">
        <f>IFERROR(_xll.qlIndexFixing(ONIndex3M,I2112,TRUE,_xll.ohTrigger(RecalcTrigger,Trigger3M)),NA())</f>
        <v>1.2987182858177349E-2</v>
      </c>
      <c r="P2112" s="44">
        <f>IFERROR(_xll.qlIndexFixing(ONIndex6M,I2112,TRUE,_xll.ohTrigger(RecalcTrigger,Trigger6M)),NA())</f>
        <v>1.273763047342058E-2</v>
      </c>
      <c r="Q2112" s="145">
        <f>IFERROR(_xll.qlIndexFixing(ONIndex1Y,I2112,TRUE,_xll.ohTrigger(RecalcTrigger,Trigger1Y)),NA())</f>
        <v>1.3189289848760666E-2</v>
      </c>
    </row>
    <row r="2113" spans="2:17" x14ac:dyDescent="0.2">
      <c r="B2113" s="39" t="s">
        <v>42</v>
      </c>
      <c r="D2113" s="42">
        <f>_xll.qlCalendarAdvance(Calendar,$D2112,B2113,"f",FALSE)</f>
        <v>54645</v>
      </c>
      <c r="E2113" s="139">
        <f>_xll.qlInterestRateIndexValueDate(IndexON,D2113)</f>
        <v>54645</v>
      </c>
      <c r="F2113" s="155">
        <f>IFERROR(_xll.qlIndexFixing(IndexON,D2113,TRUE,_xll.ohTrigger(RecalcTrigger,TriggerON)),NA())</f>
        <v>1.2935889122918098E-2</v>
      </c>
      <c r="H2113" s="42">
        <f>_xll.qlCalendarAdvance(Calendar,$H2112,B2113,"f",FALSE)</f>
        <v>54645</v>
      </c>
      <c r="I2113" s="139">
        <f>_xll.qlInterestRateIndexValueDate(Index1M,$H2113)</f>
        <v>54647</v>
      </c>
      <c r="J2113" s="144">
        <f>IFERROR(_xll.qlIndexFixing(Index1M,$H2113,TRUE,_xll.ohTrigger(RecalcTrigger,Trigger1M)),NA())</f>
        <v>1.2762496281628066E-2</v>
      </c>
      <c r="K2113" s="44">
        <f>IFERROR(_xll.qlIndexFixing(Index3M,H2113,TRUE,_xll.ohTrigger(RecalcTrigger,Trigger3M)),NA())</f>
        <v>1.2991287366983229E-2</v>
      </c>
      <c r="L2113" s="44">
        <f>IFERROR(_xll.qlIndexFixing(Index6M,$H2113,TRUE,_xll.ohTrigger(RecalcTrigger,Trigger6M)),NA())</f>
        <v>1.2750977678316308E-2</v>
      </c>
      <c r="M2113" s="145">
        <f>IFERROR(_xll.qlIndexFixing(Index1Y,$H2113,TRUE,_xll.ohTrigger(RecalcTrigger,Trigger1Y)),NA())</f>
        <v>1.3209296192473749E-2</v>
      </c>
      <c r="N2113" s="144">
        <f>IFERROR(_xll.qlIndexFixing(ONIndex1M,I2113,TRUE,_xll.ohTrigger(RecalcTrigger,Trigger1M)),NA())</f>
        <v>1.2759628269805035E-2</v>
      </c>
      <c r="O2113" s="44">
        <f>IFERROR(_xll.qlIndexFixing(ONIndex3M,I2113,TRUE,_xll.ohTrigger(RecalcTrigger,Trigger3M)),NA())</f>
        <v>1.2984760197065626E-2</v>
      </c>
      <c r="P2113" s="44">
        <f>IFERROR(_xll.qlIndexFixing(ONIndex6M,I2113,TRUE,_xll.ohTrigger(RecalcTrigger,Trigger6M)),NA())</f>
        <v>1.2735530546548191E-2</v>
      </c>
      <c r="Q2113" s="145">
        <f>IFERROR(_xll.qlIndexFixing(ONIndex1Y,I2113,TRUE,_xll.ohTrigger(RecalcTrigger,Trigger1Y)),NA())</f>
        <v>1.3187015300051286E-2</v>
      </c>
    </row>
    <row r="2114" spans="2:17" x14ac:dyDescent="0.2">
      <c r="B2114" s="39" t="s">
        <v>42</v>
      </c>
      <c r="D2114" s="42">
        <f>_xll.qlCalendarAdvance(Calendar,$D2113,B2114,"f",FALSE)</f>
        <v>54652</v>
      </c>
      <c r="E2114" s="139">
        <f>_xll.qlInterestRateIndexValueDate(IndexON,D2114)</f>
        <v>54652</v>
      </c>
      <c r="F2114" s="155">
        <f>IFERROR(_xll.qlIndexFixing(IndexON,D2114,TRUE,_xll.ohTrigger(RecalcTrigger,TriggerON)),NA())</f>
        <v>1.2934172700314051E-2</v>
      </c>
      <c r="H2114" s="42">
        <f>_xll.qlCalendarAdvance(Calendar,$H2113,B2114,"f",FALSE)</f>
        <v>54652</v>
      </c>
      <c r="I2114" s="139">
        <f>_xll.qlInterestRateIndexValueDate(Index1M,$H2114)</f>
        <v>54654</v>
      </c>
      <c r="J2114" s="144">
        <f>IFERROR(_xll.qlIndexFixing(Index1M,$H2114,TRUE,_xll.ohTrigger(RecalcTrigger,Trigger1M)),NA())</f>
        <v>1.2759963340213953E-2</v>
      </c>
      <c r="K2114" s="44">
        <f>IFERROR(_xll.qlIndexFixing(Index3M,H2114,TRUE,_xll.ohTrigger(RecalcTrigger,Trigger3M)),NA())</f>
        <v>1.2988757777607871E-2</v>
      </c>
      <c r="L2114" s="44">
        <f>IFERROR(_xll.qlIndexFixing(Index6M,$H2114,TRUE,_xll.ohTrigger(RecalcTrigger,Trigger6M)),NA())</f>
        <v>1.2748912287022615E-2</v>
      </c>
      <c r="M2114" s="145">
        <f>IFERROR(_xll.qlIndexFixing(Index1Y,$H2114,TRUE,_xll.ohTrigger(RecalcTrigger,Trigger1Y)),NA())</f>
        <v>1.3206551841720964E-2</v>
      </c>
      <c r="N2114" s="144">
        <f>IFERROR(_xll.qlIndexFixing(ONIndex1M,I2114,TRUE,_xll.ohTrigger(RecalcTrigger,Trigger1M)),NA())</f>
        <v>1.2757119531467964E-2</v>
      </c>
      <c r="O2114" s="44">
        <f>IFERROR(_xll.qlIndexFixing(ONIndex3M,I2114,TRUE,_xll.ohTrigger(RecalcTrigger,Trigger3M)),NA())</f>
        <v>1.2982323380876792E-2</v>
      </c>
      <c r="P2114" s="44">
        <f>IFERROR(_xll.qlIndexFixing(ONIndex6M,I2114,TRUE,_xll.ohTrigger(RecalcTrigger,Trigger6M)),NA())</f>
        <v>1.2733434000491428E-2</v>
      </c>
      <c r="Q2114" s="145">
        <f>IFERROR(_xll.qlIndexFixing(ONIndex1Y,I2114,TRUE,_xll.ohTrigger(RecalcTrigger,Trigger1Y)),NA())</f>
        <v>1.3184724832635553E-2</v>
      </c>
    </row>
    <row r="2115" spans="2:17" x14ac:dyDescent="0.2">
      <c r="B2115" s="39" t="s">
        <v>42</v>
      </c>
      <c r="D2115" s="42">
        <f>_xll.qlCalendarAdvance(Calendar,$D2114,B2115,"f",FALSE)</f>
        <v>54659</v>
      </c>
      <c r="E2115" s="139">
        <f>_xll.qlInterestRateIndexValueDate(IndexON,D2115)</f>
        <v>54659</v>
      </c>
      <c r="F2115" s="155">
        <f>IFERROR(_xll.qlIndexFixing(IndexON,D2115,TRUE,_xll.ohTrigger(RecalcTrigger,TriggerON)),NA())</f>
        <v>1.2932439086261738E-2</v>
      </c>
      <c r="H2115" s="42">
        <f>_xll.qlCalendarAdvance(Calendar,$H2114,B2115,"f",FALSE)</f>
        <v>54659</v>
      </c>
      <c r="I2115" s="139">
        <f>_xll.qlInterestRateIndexValueDate(Index1M,$H2115)</f>
        <v>54661</v>
      </c>
      <c r="J2115" s="144">
        <f>IFERROR(_xll.qlIndexFixing(Index1M,$H2115,TRUE,_xll.ohTrigger(RecalcTrigger,Trigger1M)),NA())</f>
        <v>1.2757417332424359E-2</v>
      </c>
      <c r="K2115" s="44">
        <f>IFERROR(_xll.qlIndexFixing(Index3M,H2115,TRUE,_xll.ohTrigger(RecalcTrigger,Trigger3M)),NA())</f>
        <v>1.2986213844267368E-2</v>
      </c>
      <c r="L2115" s="44">
        <f>IFERROR(_xll.qlIndexFixing(Index6M,$H2115,TRUE,_xll.ohTrigger(RecalcTrigger,Trigger6M)),NA())</f>
        <v>1.2746850521277817E-2</v>
      </c>
      <c r="M2115" s="145">
        <f>IFERROR(_xll.qlIndexFixing(Index1Y,$H2115,TRUE,_xll.ohTrigger(RecalcTrigger,Trigger1Y)),NA())</f>
        <v>1.3203790596761598E-2</v>
      </c>
      <c r="N2115" s="144">
        <f>IFERROR(_xll.qlIndexFixing(ONIndex1M,I2115,TRUE,_xll.ohTrigger(RecalcTrigger,Trigger1M)),NA())</f>
        <v>1.2754597766750919E-2</v>
      </c>
      <c r="O2115" s="44">
        <f>IFERROR(_xll.qlIndexFixing(ONIndex3M,I2115,TRUE,_xll.ohTrigger(RecalcTrigger,Trigger3M)),NA())</f>
        <v>1.2979872388747538E-2</v>
      </c>
      <c r="P2115" s="44">
        <f>IFERROR(_xll.qlIndexFixing(ONIndex6M,I2115,TRUE,_xll.ohTrigger(RecalcTrigger,Trigger6M)),NA())</f>
        <v>1.2731340851077633E-2</v>
      </c>
      <c r="Q2115" s="145">
        <f>IFERROR(_xll.qlIndexFixing(ONIndex1Y,I2115,TRUE,_xll.ohTrigger(RecalcTrigger,Trigger1Y)),NA())</f>
        <v>1.3182418417736486E-2</v>
      </c>
    </row>
    <row r="2116" spans="2:17" x14ac:dyDescent="0.2">
      <c r="B2116" s="39" t="s">
        <v>42</v>
      </c>
      <c r="D2116" s="42">
        <f>_xll.qlCalendarAdvance(Calendar,$D2115,B2116,"f",FALSE)</f>
        <v>54666</v>
      </c>
      <c r="E2116" s="139">
        <f>_xll.qlInterestRateIndexValueDate(IndexON,D2116)</f>
        <v>54666</v>
      </c>
      <c r="F2116" s="155">
        <f>IFERROR(_xll.qlIndexFixing(IndexON,D2116,TRUE,_xll.ohTrigger(RecalcTrigger,TriggerON)),NA())</f>
        <v>1.2930688251904243E-2</v>
      </c>
      <c r="H2116" s="42">
        <f>_xll.qlCalendarAdvance(Calendar,$H2115,B2116,"f",FALSE)</f>
        <v>54666</v>
      </c>
      <c r="I2116" s="139">
        <f>_xll.qlInterestRateIndexValueDate(Index1M,$H2116)</f>
        <v>54668</v>
      </c>
      <c r="J2116" s="144">
        <f>IFERROR(_xll.qlIndexFixing(Index1M,$H2116,TRUE,_xll.ohTrigger(RecalcTrigger,Trigger1M)),NA())</f>
        <v>1.2754858242237099E-2</v>
      </c>
      <c r="K2116" s="44">
        <f>IFERROR(_xll.qlIndexFixing(Index3M,H2116,TRUE,_xll.ohTrigger(RecalcTrigger,Trigger3M)),NA())</f>
        <v>1.2983607119477929E-2</v>
      </c>
      <c r="L2116" s="44">
        <f>IFERROR(_xll.qlIndexFixing(Index6M,$H2116,TRUE,_xll.ohTrigger(RecalcTrigger,Trigger6M)),NA())</f>
        <v>1.2744395748341185E-2</v>
      </c>
      <c r="M2116" s="145">
        <f>IFERROR(_xll.qlIndexFixing(Index1Y,$H2116,TRUE,_xll.ohTrigger(RecalcTrigger,Trigger1Y)),NA())</f>
        <v>1.3201012428584336E-2</v>
      </c>
      <c r="N2116" s="144">
        <f>IFERROR(_xll.qlIndexFixing(ONIndex1M,I2116,TRUE,_xll.ohTrigger(RecalcTrigger,Trigger1M)),NA())</f>
        <v>1.2752062959746624E-2</v>
      </c>
      <c r="O2116" s="44">
        <f>IFERROR(_xll.qlIndexFixing(ONIndex3M,I2116,TRUE,_xll.ohTrigger(RecalcTrigger,Trigger3M)),NA())</f>
        <v>1.297740719981455E-2</v>
      </c>
      <c r="P2116" s="44">
        <f>IFERROR(_xll.qlIndexFixing(ONIndex6M,I2116,TRUE,_xll.ohTrigger(RecalcTrigger,Trigger6M)),NA())</f>
        <v>1.2729251114453888E-2</v>
      </c>
      <c r="Q2116" s="145">
        <f>IFERROR(_xll.qlIndexFixing(ONIndex1Y,I2116,TRUE,_xll.ohTrigger(RecalcTrigger,Trigger1Y)),NA())</f>
        <v>1.3180096026417232E-2</v>
      </c>
    </row>
    <row r="2117" spans="2:17" x14ac:dyDescent="0.2">
      <c r="B2117" s="39" t="s">
        <v>42</v>
      </c>
      <c r="D2117" s="42">
        <f>_xll.qlCalendarAdvance(Calendar,$D2116,B2117,"f",FALSE)</f>
        <v>54673</v>
      </c>
      <c r="E2117" s="139">
        <f>_xll.qlInterestRateIndexValueDate(IndexON,D2117)</f>
        <v>54673</v>
      </c>
      <c r="F2117" s="155">
        <f>IFERROR(_xll.qlIndexFixing(IndexON,D2117,TRUE,_xll.ohTrigger(RecalcTrigger,TriggerON)),NA())</f>
        <v>1.2928920168704394E-2</v>
      </c>
      <c r="H2117" s="42">
        <f>_xll.qlCalendarAdvance(Calendar,$H2116,B2117,"f",FALSE)</f>
        <v>54673</v>
      </c>
      <c r="I2117" s="139">
        <f>_xll.qlInterestRateIndexValueDate(Index1M,$H2117)</f>
        <v>54675</v>
      </c>
      <c r="J2117" s="144">
        <f>IFERROR(_xll.qlIndexFixing(Index1M,$H2117,TRUE,_xll.ohTrigger(RecalcTrigger,Trigger1M)),NA())</f>
        <v>1.2752286053624995E-2</v>
      </c>
      <c r="K2117" s="44">
        <f>IFERROR(_xll.qlIndexFixing(Index3M,H2117,TRUE,_xll.ohTrigger(RecalcTrigger,Trigger3M)),NA())</f>
        <v>1.2981035560014974E-2</v>
      </c>
      <c r="L2117" s="44">
        <f>IFERROR(_xll.qlIndexFixing(Index6M,$H2117,TRUE,_xll.ohTrigger(RecalcTrigger,Trigger6M)),NA())</f>
        <v>1.2742340311370944E-2</v>
      </c>
      <c r="M2117" s="145">
        <f>IFERROR(_xll.qlIndexFixing(Index1Y,$H2117,TRUE,_xll.ohTrigger(RecalcTrigger,Trigger1Y)),NA())</f>
        <v>1.3198217308179178E-2</v>
      </c>
      <c r="N2117" s="144">
        <f>IFERROR(_xll.qlIndexFixing(ONIndex1M,I2117,TRUE,_xll.ohTrigger(RecalcTrigger,Trigger1M)),NA())</f>
        <v>1.2749515094467867E-2</v>
      </c>
      <c r="O2117" s="44">
        <f>IFERROR(_xll.qlIndexFixing(ONIndex3M,I2117,TRUE,_xll.ohTrigger(RecalcTrigger,Trigger3M)),NA())</f>
        <v>1.2974927793854008E-2</v>
      </c>
      <c r="P2117" s="44">
        <f>IFERROR(_xll.qlIndexFixing(ONIndex6M,I2117,TRUE,_xll.ohTrigger(RecalcTrigger,Trigger6M)),NA())</f>
        <v>1.2727164806847213E-2</v>
      </c>
      <c r="Q2117" s="145">
        <f>IFERROR(_xll.qlIndexFixing(ONIndex1Y,I2117,TRUE,_xll.ohTrigger(RecalcTrigger,Trigger1Y)),NA())</f>
        <v>1.3177757629980746E-2</v>
      </c>
    </row>
    <row r="2118" spans="2:17" x14ac:dyDescent="0.2">
      <c r="B2118" s="39" t="s">
        <v>42</v>
      </c>
      <c r="D2118" s="42">
        <f>_xll.qlCalendarAdvance(Calendar,$D2117,B2118,"f",FALSE)</f>
        <v>54680</v>
      </c>
      <c r="E2118" s="139">
        <f>_xll.qlInterestRateIndexValueDate(IndexON,D2118)</f>
        <v>54680</v>
      </c>
      <c r="F2118" s="155">
        <f>IFERROR(_xll.qlIndexFixing(IndexON,D2118,TRUE,_xll.ohTrigger(RecalcTrigger,TriggerON)),NA())</f>
        <v>1.292713480788521E-2</v>
      </c>
      <c r="H2118" s="42">
        <f>_xll.qlCalendarAdvance(Calendar,$H2117,B2118,"f",FALSE)</f>
        <v>54680</v>
      </c>
      <c r="I2118" s="139">
        <f>_xll.qlInterestRateIndexValueDate(Index1M,$H2118)</f>
        <v>54682</v>
      </c>
      <c r="J2118" s="144">
        <f>IFERROR(_xll.qlIndexFixing(Index1M,$H2118,TRUE,_xll.ohTrigger(RecalcTrigger,Trigger1M)),NA())</f>
        <v>1.2749700750558368E-2</v>
      </c>
      <c r="K2118" s="44">
        <f>IFERROR(_xll.qlIndexFixing(Index3M,H2118,TRUE,_xll.ohTrigger(RecalcTrigger,Trigger3M)),NA())</f>
        <v>1.2978449596337935E-2</v>
      </c>
      <c r="L2118" s="44">
        <f>IFERROR(_xll.qlIndexFixing(Index6M,$H2118,TRUE,_xll.ohTrigger(RecalcTrigger,Trigger6M)),NA())</f>
        <v>1.2740288541935046E-2</v>
      </c>
      <c r="M2118" s="145">
        <f>IFERROR(_xll.qlIndexFixing(Index1Y,$H2118,TRUE,_xll.ohTrigger(RecalcTrigger,Trigger1Y)),NA())</f>
        <v>1.3195405206537001E-2</v>
      </c>
      <c r="N2118" s="144">
        <f>IFERROR(_xll.qlIndexFixing(ONIndex1M,I2118,TRUE,_xll.ohTrigger(RecalcTrigger,Trigger1M)),NA())</f>
        <v>1.2746954154847501E-2</v>
      </c>
      <c r="O2118" s="44">
        <f>IFERROR(_xll.qlIndexFixing(ONIndex3M,I2118,TRUE,_xll.ohTrigger(RecalcTrigger,Trigger3M)),NA())</f>
        <v>1.2972434149682854E-2</v>
      </c>
      <c r="P2118" s="44">
        <f>IFERROR(_xll.qlIndexFixing(ONIndex6M,I2118,TRUE,_xll.ohTrigger(RecalcTrigger,Trigger6M)),NA())</f>
        <v>1.2725081944164884E-2</v>
      </c>
      <c r="Q2118" s="145">
        <f>IFERROR(_xll.qlIndexFixing(ONIndex1Y,I2118,TRUE,_xll.ohTrigger(RecalcTrigger,Trigger1Y)),NA())</f>
        <v>1.3175403199889857E-2</v>
      </c>
    </row>
    <row r="2119" spans="2:17" x14ac:dyDescent="0.2">
      <c r="B2119" s="39" t="s">
        <v>42</v>
      </c>
      <c r="D2119" s="42">
        <f>_xll.qlCalendarAdvance(Calendar,$D2118,B2119,"f",FALSE)</f>
        <v>54687</v>
      </c>
      <c r="E2119" s="139">
        <f>_xll.qlInterestRateIndexValueDate(IndexON,D2119)</f>
        <v>54687</v>
      </c>
      <c r="F2119" s="155">
        <f>IFERROR(_xll.qlIndexFixing(IndexON,D2119,TRUE,_xll.ohTrigger(RecalcTrigger,TriggerON)),NA())</f>
        <v>1.2925332140909518E-2</v>
      </c>
      <c r="H2119" s="42">
        <f>_xll.qlCalendarAdvance(Calendar,$H2118,B2119,"f",FALSE)</f>
        <v>54687</v>
      </c>
      <c r="I2119" s="139">
        <f>_xll.qlInterestRateIndexValueDate(Index1M,$H2119)</f>
        <v>54689</v>
      </c>
      <c r="J2119" s="144">
        <f>IFERROR(_xll.qlIndexFixing(Index1M,$H2119,TRUE,_xll.ohTrigger(RecalcTrigger,Trigger1M)),NA())</f>
        <v>1.2747102317012537E-2</v>
      </c>
      <c r="K2119" s="44">
        <f>IFERROR(_xll.qlIndexFixing(Index3M,H2119,TRUE,_xll.ohTrigger(RecalcTrigger,Trigger3M)),NA())</f>
        <v>1.2975849207704721E-2</v>
      </c>
      <c r="L2119" s="44">
        <f>IFERROR(_xll.qlIndexFixing(Index6M,$H2119,TRUE,_xll.ohTrigger(RecalcTrigger,Trigger6M)),NA())</f>
        <v>1.2738240456183223E-2</v>
      </c>
      <c r="M2119" s="145">
        <f>IFERROR(_xll.qlIndexFixing(Index1Y,$H2119,TRUE,_xll.ohTrigger(RecalcTrigger,Trigger1Y)),NA())</f>
        <v>1.3192576094650653E-2</v>
      </c>
      <c r="N2119" s="144">
        <f>IFERROR(_xll.qlIndexFixing(ONIndex1M,I2119,TRUE,_xll.ohTrigger(RecalcTrigger,Trigger1M)),NA())</f>
        <v>1.274438012497825E-2</v>
      </c>
      <c r="O2119" s="44">
        <f>IFERROR(_xll.qlIndexFixing(ONIndex3M,I2119,TRUE,_xll.ohTrigger(RecalcTrigger,Trigger3M)),NA())</f>
        <v>1.2969926246917396E-2</v>
      </c>
      <c r="P2119" s="44">
        <f>IFERROR(_xll.qlIndexFixing(ONIndex6M,I2119,TRUE,_xll.ohTrigger(RecalcTrigger,Trigger6M)),NA())</f>
        <v>1.2723002542394113E-2</v>
      </c>
      <c r="Q2119" s="145">
        <f>IFERROR(_xll.qlIndexFixing(ONIndex1Y,I2119,TRUE,_xll.ohTrigger(RecalcTrigger,Trigger1Y)),NA())</f>
        <v>1.3173032707047838E-2</v>
      </c>
    </row>
    <row r="2120" spans="2:17" x14ac:dyDescent="0.2">
      <c r="B2120" s="39" t="s">
        <v>42</v>
      </c>
      <c r="D2120" s="42">
        <f>_xll.qlCalendarAdvance(Calendar,$D2119,B2120,"f",FALSE)</f>
        <v>54694</v>
      </c>
      <c r="E2120" s="139">
        <f>_xll.qlInterestRateIndexValueDate(IndexON,D2120)</f>
        <v>54694</v>
      </c>
      <c r="F2120" s="155">
        <f>IFERROR(_xll.qlIndexFixing(IndexON,D2120,TRUE,_xll.ohTrigger(RecalcTrigger,TriggerON)),NA())</f>
        <v>1.2923512138920401E-2</v>
      </c>
      <c r="H2120" s="42">
        <f>_xll.qlCalendarAdvance(Calendar,$H2119,B2120,"f",FALSE)</f>
        <v>54694</v>
      </c>
      <c r="I2120" s="139">
        <f>_xll.qlInterestRateIndexValueDate(Index1M,$H2120)</f>
        <v>54696</v>
      </c>
      <c r="J2120" s="144">
        <f>IFERROR(_xll.qlIndexFixing(Index1M,$H2120,TRUE,_xll.ohTrigger(RecalcTrigger,Trigger1M)),NA())</f>
        <v>1.2744376977694436E-2</v>
      </c>
      <c r="K2120" s="44">
        <f>IFERROR(_xll.qlIndexFixing(Index3M,H2120,TRUE,_xll.ohTrigger(RecalcTrigger,Trigger3M)),NA())</f>
        <v>1.2973278292079707E-2</v>
      </c>
      <c r="L2120" s="44">
        <f>IFERROR(_xll.qlIndexFixing(Index6M,$H2120,TRUE,_xll.ohTrigger(RecalcTrigger,Trigger6M)),NA())</f>
        <v>1.2736276142256881E-2</v>
      </c>
      <c r="M2120" s="145">
        <f>IFERROR(_xll.qlIndexFixing(Index1Y,$H2120,TRUE,_xll.ohTrigger(RecalcTrigger,Trigger1Y)),NA())</f>
        <v>1.3189729943512979E-2</v>
      </c>
      <c r="N2120" s="144">
        <f>IFERROR(_xll.qlIndexFixing(ONIndex1M,I2120,TRUE,_xll.ohTrigger(RecalcTrigger,Trigger1M)),NA())</f>
        <v>1.2741792988633094E-2</v>
      </c>
      <c r="O2120" s="44">
        <f>IFERROR(_xll.qlIndexFixing(ONIndex3M,I2120,TRUE,_xll.ohTrigger(RecalcTrigger,Trigger3M)),NA())</f>
        <v>1.2967404064694321E-2</v>
      </c>
      <c r="P2120" s="44">
        <f>IFERROR(_xll.qlIndexFixing(ONIndex6M,I2120,TRUE,_xll.ohTrigger(RecalcTrigger,Trigger6M)),NA())</f>
        <v>1.2720926617602046E-2</v>
      </c>
      <c r="Q2120" s="145">
        <f>IFERROR(_xll.qlIndexFixing(ONIndex1Y,I2120,TRUE,_xll.ohTrigger(RecalcTrigger,Trigger1Y)),NA())</f>
        <v>1.3170646122757645E-2</v>
      </c>
    </row>
    <row r="2121" spans="2:17" x14ac:dyDescent="0.2">
      <c r="B2121" s="39" t="s">
        <v>42</v>
      </c>
      <c r="D2121" s="42">
        <f>_xll.qlCalendarAdvance(Calendar,$D2120,B2121,"f",FALSE)</f>
        <v>54701</v>
      </c>
      <c r="E2121" s="139">
        <f>_xll.qlInterestRateIndexValueDate(IndexON,D2121)</f>
        <v>54701</v>
      </c>
      <c r="F2121" s="155">
        <f>IFERROR(_xll.qlIndexFixing(IndexON,D2121,TRUE,_xll.ohTrigger(RecalcTrigger,TriggerON)),NA())</f>
        <v>1.2921674773380687E-2</v>
      </c>
      <c r="H2121" s="42">
        <f>_xll.qlCalendarAdvance(Calendar,$H2120,B2121,"f",FALSE)</f>
        <v>54701</v>
      </c>
      <c r="I2121" s="139">
        <f>_xll.qlInterestRateIndexValueDate(Index1M,$H2121)</f>
        <v>54703</v>
      </c>
      <c r="J2121" s="144">
        <f>IFERROR(_xll.qlIndexFixing(Index1M,$H2121,TRUE,_xll.ohTrigger(RecalcTrigger,Trigger1M)),NA())</f>
        <v>1.2741865994384538E-2</v>
      </c>
      <c r="K2121" s="44">
        <f>IFERROR(_xll.qlIndexFixing(Index3M,H2121,TRUE,_xll.ohTrigger(RecalcTrigger,Trigger3M)),NA())</f>
        <v>1.2970647859344601E-2</v>
      </c>
      <c r="L2121" s="44">
        <f>IFERROR(_xll.qlIndexFixing(Index6M,$H2121,TRUE,_xll.ohTrigger(RecalcTrigger,Trigger6M)),NA())</f>
        <v>1.2734235671409648E-2</v>
      </c>
      <c r="M2121" s="145">
        <f>IFERROR(_xll.qlIndexFixing(Index1Y,$H2121,TRUE,_xll.ohTrigger(RecalcTrigger,Trigger1Y)),NA())</f>
        <v>1.3186866724119017E-2</v>
      </c>
      <c r="N2121" s="144">
        <f>IFERROR(_xll.qlIndexFixing(ONIndex1M,I2121,TRUE,_xll.ohTrigger(RecalcTrigger,Trigger1M)),NA())</f>
        <v>1.2739192729984694E-2</v>
      </c>
      <c r="O2121" s="44">
        <f>IFERROR(_xll.qlIndexFixing(ONIndex3M,I2121,TRUE,_xll.ohTrigger(RecalcTrigger,Trigger3M)),NA())</f>
        <v>1.2964867582390127E-2</v>
      </c>
      <c r="P2121" s="44">
        <f>IFERROR(_xll.qlIndexFixing(ONIndex6M,I2121,TRUE,_xll.ohTrigger(RecalcTrigger,Trigger6M)),NA())</f>
        <v>1.2718854186015704E-2</v>
      </c>
      <c r="Q2121" s="145">
        <f>IFERROR(_xll.qlIndexFixing(ONIndex1Y,I2121,TRUE,_xll.ohTrigger(RecalcTrigger,Trigger1Y)),NA())</f>
        <v>1.3168243418482106E-2</v>
      </c>
    </row>
    <row r="2122" spans="2:17" x14ac:dyDescent="0.2">
      <c r="B2122" s="39" t="s">
        <v>42</v>
      </c>
      <c r="D2122" s="42">
        <f>_xll.qlCalendarAdvance(Calendar,$D2121,B2122,"f",FALSE)</f>
        <v>54708</v>
      </c>
      <c r="E2122" s="139">
        <f>_xll.qlInterestRateIndexValueDate(IndexON,D2122)</f>
        <v>54708</v>
      </c>
      <c r="F2122" s="155">
        <f>IFERROR(_xll.qlIndexFixing(IndexON,D2122,TRUE,_xll.ohTrigger(RecalcTrigger,TriggerON)),NA())</f>
        <v>1.2919820015433459E-2</v>
      </c>
      <c r="H2122" s="42">
        <f>_xll.qlCalendarAdvance(Calendar,$H2121,B2122,"f",FALSE)</f>
        <v>54708</v>
      </c>
      <c r="I2122" s="139">
        <f>_xll.qlInterestRateIndexValueDate(Index1M,$H2122)</f>
        <v>54710</v>
      </c>
      <c r="J2122" s="144">
        <f>IFERROR(_xll.qlIndexFixing(Index1M,$H2122,TRUE,_xll.ohTrigger(RecalcTrigger,Trigger1M)),NA())</f>
        <v>1.273922807324801E-2</v>
      </c>
      <c r="K2122" s="44">
        <f>IFERROR(_xll.qlIndexFixing(Index3M,H2122,TRUE,_xll.ohTrigger(RecalcTrigger,Trigger3M)),NA())</f>
        <v>1.2968002937444843E-2</v>
      </c>
      <c r="L2122" s="44">
        <f>IFERROR(_xll.qlIndexFixing(Index6M,$H2122,TRUE,_xll.ohTrigger(RecalcTrigger,Trigger6M)),NA())</f>
        <v>1.273219893399532E-2</v>
      </c>
      <c r="M2122" s="145">
        <f>IFERROR(_xll.qlIndexFixing(Index1Y,$H2122,TRUE,_xll.ohTrigger(RecalcTrigger,Trigger1Y)),NA())</f>
        <v>1.318398640746468E-2</v>
      </c>
      <c r="N2122" s="144">
        <f>IFERROR(_xll.qlIndexFixing(ONIndex1M,I2122,TRUE,_xll.ohTrigger(RecalcTrigger,Trigger1M)),NA())</f>
        <v>1.2736579332885967E-2</v>
      </c>
      <c r="O2122" s="44">
        <f>IFERROR(_xll.qlIndexFixing(ONIndex3M,I2122,TRUE,_xll.ohTrigger(RecalcTrigger,Trigger3M)),NA())</f>
        <v>1.2962316779141503E-2</v>
      </c>
      <c r="P2122" s="44">
        <f>IFERROR(_xll.qlIndexFixing(ONIndex6M,I2122,TRUE,_xll.ohTrigger(RecalcTrigger,Trigger6M)),NA())</f>
        <v>1.2716785263542363E-2</v>
      </c>
      <c r="Q2122" s="145">
        <f>IFERROR(_xll.qlIndexFixing(ONIndex1Y,I2122,TRUE,_xll.ohTrigger(RecalcTrigger,Trigger1Y)),NA())</f>
        <v>1.3165824565284368E-2</v>
      </c>
    </row>
    <row r="2123" spans="2:17" x14ac:dyDescent="0.2">
      <c r="B2123" s="39" t="s">
        <v>42</v>
      </c>
      <c r="D2123" s="42">
        <f>_xll.qlCalendarAdvance(Calendar,$D2122,B2123,"f",FALSE)</f>
        <v>54715</v>
      </c>
      <c r="E2123" s="139">
        <f>_xll.qlInterestRateIndexValueDate(IndexON,D2123)</f>
        <v>54715</v>
      </c>
      <c r="F2123" s="155">
        <f>IFERROR(_xll.qlIndexFixing(IndexON,D2123,TRUE,_xll.ohTrigger(RecalcTrigger,TriggerON)),NA())</f>
        <v>1.2917947836541543E-2</v>
      </c>
      <c r="H2123" s="42">
        <f>_xll.qlCalendarAdvance(Calendar,$H2122,B2123,"f",FALSE)</f>
        <v>54715</v>
      </c>
      <c r="I2123" s="139">
        <f>_xll.qlInterestRateIndexValueDate(Index1M,$H2123)</f>
        <v>54717</v>
      </c>
      <c r="J2123" s="144">
        <f>IFERROR(_xll.qlIndexFixing(Index1M,$H2123,TRUE,_xll.ohTrigger(RecalcTrigger,Trigger1M)),NA())</f>
        <v>1.2736576957528556E-2</v>
      </c>
      <c r="K2123" s="44">
        <f>IFERROR(_xll.qlIndexFixing(Index3M,H2123,TRUE,_xll.ohTrigger(RecalcTrigger,Trigger3M)),NA())</f>
        <v>1.2965343505637897E-2</v>
      </c>
      <c r="L2123" s="44">
        <f>IFERROR(_xll.qlIndexFixing(Index6M,$H2123,TRUE,_xll.ohTrigger(RecalcTrigger,Trigger6M)),NA())</f>
        <v>1.2730165946164933E-2</v>
      </c>
      <c r="M2123" s="145">
        <f>IFERROR(_xll.qlIndexFixing(Index1Y,$H2123,TRUE,_xll.ohTrigger(RecalcTrigger,Trigger1Y)),NA())</f>
        <v>1.3181088964547196E-2</v>
      </c>
      <c r="N2123" s="144">
        <f>IFERROR(_xll.qlIndexFixing(ONIndex1M,I2123,TRUE,_xll.ohTrigger(RecalcTrigger,Trigger1M)),NA())</f>
        <v>1.2733952781429636E-2</v>
      </c>
      <c r="O2123" s="44">
        <f>IFERROR(_xll.qlIndexFixing(ONIndex3M,I2123,TRUE,_xll.ohTrigger(RecalcTrigger,Trigger3M)),NA())</f>
        <v>1.2959751634484817E-2</v>
      </c>
      <c r="P2123" s="44">
        <f>IFERROR(_xll.qlIndexFixing(ONIndex6M,I2123,TRUE,_xll.ohTrigger(RecalcTrigger,Trigger6M)),NA())</f>
        <v>1.2714719866409041E-2</v>
      </c>
      <c r="Q2123" s="145">
        <f>IFERROR(_xll.qlIndexFixing(ONIndex1Y,I2123,TRUE,_xll.ohTrigger(RecalcTrigger,Trigger1Y)),NA())</f>
        <v>1.3163389534307512E-2</v>
      </c>
    </row>
    <row r="2124" spans="2:17" x14ac:dyDescent="0.2">
      <c r="B2124" s="39" t="s">
        <v>42</v>
      </c>
      <c r="D2124" s="42">
        <f>_xll.qlCalendarAdvance(Calendar,$D2123,B2124,"f",FALSE)</f>
        <v>54722</v>
      </c>
      <c r="E2124" s="139">
        <f>_xll.qlInterestRateIndexValueDate(IndexON,D2124)</f>
        <v>54722</v>
      </c>
      <c r="F2124" s="155">
        <f>IFERROR(_xll.qlIndexFixing(IndexON,D2124,TRUE,_xll.ohTrigger(RecalcTrigger,TriggerON)),NA())</f>
        <v>1.2916058207848025E-2</v>
      </c>
      <c r="H2124" s="42">
        <f>_xll.qlCalendarAdvance(Calendar,$H2123,B2124,"f",FALSE)</f>
        <v>54722</v>
      </c>
      <c r="I2124" s="139">
        <f>_xll.qlInterestRateIndexValueDate(Index1M,$H2124)</f>
        <v>54724</v>
      </c>
      <c r="J2124" s="144">
        <f>IFERROR(_xll.qlIndexFixing(Index1M,$H2124,TRUE,_xll.ohTrigger(RecalcTrigger,Trigger1M)),NA())</f>
        <v>1.2733912631198996E-2</v>
      </c>
      <c r="K2124" s="44">
        <f>IFERROR(_xll.qlIndexFixing(Index3M,H2124,TRUE,_xll.ohTrigger(RecalcTrigger,Trigger3M)),NA())</f>
        <v>1.2962669543183829E-2</v>
      </c>
      <c r="L2124" s="44">
        <f>IFERROR(_xll.qlIndexFixing(Index6M,$H2124,TRUE,_xll.ohTrigger(RecalcTrigger,Trigger6M)),NA())</f>
        <v>1.2728136724069521E-2</v>
      </c>
      <c r="M2124" s="145">
        <f>IFERROR(_xll.qlIndexFixing(Index1Y,$H2124,TRUE,_xll.ohTrigger(RecalcTrigger,Trigger1Y)),NA())</f>
        <v>1.317817436636445E-2</v>
      </c>
      <c r="N2124" s="144">
        <f>IFERROR(_xll.qlIndexFixing(ONIndex1M,I2124,TRUE,_xll.ohTrigger(RecalcTrigger,Trigger1M)),NA())</f>
        <v>1.2731313059388683E-2</v>
      </c>
      <c r="O2124" s="44">
        <f>IFERROR(_xll.qlIndexFixing(ONIndex3M,I2124,TRUE,_xll.ohTrigger(RecalcTrigger,Trigger3M)),NA())</f>
        <v>1.2957172127476824E-2</v>
      </c>
      <c r="P2124" s="44">
        <f>IFERROR(_xll.qlIndexFixing(ONIndex6M,I2124,TRUE,_xll.ohTrigger(RecalcTrigger,Trigger6M)),NA())</f>
        <v>1.2712658010363143E-2</v>
      </c>
      <c r="Q2124" s="145">
        <f>IFERROR(_xll.qlIndexFixing(ONIndex1Y,I2124,TRUE,_xll.ohTrigger(RecalcTrigger,Trigger1Y)),NA())</f>
        <v>1.3160938296854496E-2</v>
      </c>
    </row>
    <row r="2125" spans="2:17" x14ac:dyDescent="0.2">
      <c r="B2125" s="39" t="s">
        <v>42</v>
      </c>
      <c r="D2125" s="42">
        <f>_xll.qlCalendarAdvance(Calendar,$D2124,B2125,"f",FALSE)</f>
        <v>54729</v>
      </c>
      <c r="E2125" s="139">
        <f>_xll.qlInterestRateIndexValueDate(IndexON,D2125)</f>
        <v>54729</v>
      </c>
      <c r="F2125" s="155">
        <f>IFERROR(_xll.qlIndexFixing(IndexON,D2125,TRUE,_xll.ohTrigger(RecalcTrigger,TriggerON)),NA())</f>
        <v>1.2914151100655857E-2</v>
      </c>
      <c r="H2125" s="42">
        <f>_xll.qlCalendarAdvance(Calendar,$H2124,B2125,"f",FALSE)</f>
        <v>54729</v>
      </c>
      <c r="I2125" s="139">
        <f>_xll.qlInterestRateIndexValueDate(Index1M,$H2125)</f>
        <v>54731</v>
      </c>
      <c r="J2125" s="144">
        <f>IFERROR(_xll.qlIndexFixing(Index1M,$H2125,TRUE,_xll.ohTrigger(RecalcTrigger,Trigger1M)),NA())</f>
        <v>1.2731235078234648E-2</v>
      </c>
      <c r="K2125" s="44">
        <f>IFERROR(_xll.qlIndexFixing(Index3M,H2125,TRUE,_xll.ohTrigger(RecalcTrigger,Trigger3M)),NA())</f>
        <v>1.2959981029338366E-2</v>
      </c>
      <c r="L2125" s="44">
        <f>IFERROR(_xll.qlIndexFixing(Index6M,$H2125,TRUE,_xll.ohTrigger(RecalcTrigger,Trigger6M)),NA())</f>
        <v>1.2726030203484348E-2</v>
      </c>
      <c r="M2125" s="145">
        <f>IFERROR(_xll.qlIndexFixing(Index1Y,$H2125,TRUE,_xll.ohTrigger(RecalcTrigger,Trigger1Y)),NA())</f>
        <v>1.3175242583916296E-2</v>
      </c>
      <c r="N2125" s="144">
        <f>IFERROR(_xll.qlIndexFixing(ONIndex1M,I2125,TRUE,_xll.ohTrigger(RecalcTrigger,Trigger1M)),NA())</f>
        <v>1.2728660151175575E-2</v>
      </c>
      <c r="O2125" s="44">
        <f>IFERROR(_xll.qlIndexFixing(ONIndex3M,I2125,TRUE,_xll.ohTrigger(RecalcTrigger,Trigger3M)),NA())</f>
        <v>1.2954578237733827E-2</v>
      </c>
      <c r="P2125" s="44">
        <f>IFERROR(_xll.qlIndexFixing(ONIndex6M,I2125,TRUE,_xll.ohTrigger(RecalcTrigger,Trigger6M)),NA())</f>
        <v>1.2710599711871495E-2</v>
      </c>
      <c r="Q2125" s="145">
        <f>IFERROR(_xll.qlIndexFixing(ONIndex1Y,I2125,TRUE,_xll.ohTrigger(RecalcTrigger,Trigger1Y)),NA())</f>
        <v>1.3158470824228274E-2</v>
      </c>
    </row>
    <row r="2126" spans="2:17" x14ac:dyDescent="0.2">
      <c r="B2126" s="39" t="s">
        <v>42</v>
      </c>
      <c r="D2126" s="42">
        <f>_xll.qlCalendarAdvance(Calendar,$D2125,B2126,"f",FALSE)</f>
        <v>54736</v>
      </c>
      <c r="E2126" s="139">
        <f>_xll.qlInterestRateIndexValueDate(IndexON,D2126)</f>
        <v>54736</v>
      </c>
      <c r="F2126" s="155">
        <f>IFERROR(_xll.qlIndexFixing(IndexON,D2126,TRUE,_xll.ohTrigger(RecalcTrigger,TriggerON)),NA())</f>
        <v>1.2912226486587741E-2</v>
      </c>
      <c r="H2126" s="42">
        <f>_xll.qlCalendarAdvance(Calendar,$H2125,B2126,"f",FALSE)</f>
        <v>54736</v>
      </c>
      <c r="I2126" s="139">
        <f>_xll.qlInterestRateIndexValueDate(Index1M,$H2126)</f>
        <v>54738</v>
      </c>
      <c r="J2126" s="144">
        <f>IFERROR(_xll.qlIndexFixing(Index1M,$H2126,TRUE,_xll.ohTrigger(RecalcTrigger,Trigger1M)),NA())</f>
        <v>1.2728544282610832E-2</v>
      </c>
      <c r="K2126" s="44">
        <f>IFERROR(_xll.qlIndexFixing(Index3M,H2126,TRUE,_xll.ohTrigger(RecalcTrigger,Trigger3M)),NA())</f>
        <v>1.2957277943362443E-2</v>
      </c>
      <c r="L2126" s="44">
        <f>IFERROR(_xll.qlIndexFixing(Index6M,$H2126,TRUE,_xll.ohTrigger(RecalcTrigger,Trigger6M)),NA())</f>
        <v>1.2724008355740094E-2</v>
      </c>
      <c r="M2126" s="145">
        <f>IFERROR(_xll.qlIndexFixing(Index1Y,$H2126,TRUE,_xll.ohTrigger(RecalcTrigger,Trigger1Y)),NA())</f>
        <v>1.3172293588203684E-2</v>
      </c>
      <c r="N2126" s="144">
        <f>IFERROR(_xll.qlIndexFixing(ONIndex1M,I2126,TRUE,_xll.ohTrigger(RecalcTrigger,Trigger1M)),NA())</f>
        <v>1.2725994040323485E-2</v>
      </c>
      <c r="O2126" s="44">
        <f>IFERROR(_xll.qlIndexFixing(ONIndex3M,I2126,TRUE,_xll.ohTrigger(RecalcTrigger,Trigger3M)),NA())</f>
        <v>1.2951969944232644E-2</v>
      </c>
      <c r="P2126" s="44">
        <f>IFERROR(_xll.qlIndexFixing(ONIndex6M,I2126,TRUE,_xll.ohTrigger(RecalcTrigger,Trigger6M)),NA())</f>
        <v>1.2708544986681503E-2</v>
      </c>
      <c r="Q2126" s="145">
        <f>IFERROR(_xll.qlIndexFixing(ONIndex1Y,I2126,TRUE,_xll.ohTrigger(RecalcTrigger,Trigger1Y)),NA())</f>
        <v>1.3155987087651866E-2</v>
      </c>
    </row>
    <row r="2127" spans="2:17" x14ac:dyDescent="0.2">
      <c r="B2127" s="39" t="s">
        <v>42</v>
      </c>
      <c r="D2127" s="42">
        <f>_xll.qlCalendarAdvance(Calendar,$D2126,B2127,"f",FALSE)</f>
        <v>54743</v>
      </c>
      <c r="E2127" s="139">
        <f>_xll.qlInterestRateIndexValueDate(IndexON,D2127)</f>
        <v>54743</v>
      </c>
      <c r="F2127" s="155">
        <f>IFERROR(_xll.qlIndexFixing(IndexON,D2127,TRUE,_xll.ohTrigger(RecalcTrigger,TriggerON)),NA())</f>
        <v>1.2910284336626887E-2</v>
      </c>
      <c r="H2127" s="42">
        <f>_xll.qlCalendarAdvance(Calendar,$H2126,B2127,"f",FALSE)</f>
        <v>54743</v>
      </c>
      <c r="I2127" s="139">
        <f>_xll.qlInterestRateIndexValueDate(Index1M,$H2127)</f>
        <v>54745</v>
      </c>
      <c r="J2127" s="144">
        <f>IFERROR(_xll.qlIndexFixing(Index1M,$H2127,TRUE,_xll.ohTrigger(RecalcTrigger,Trigger1M)),NA())</f>
        <v>1.2725840228297869E-2</v>
      </c>
      <c r="K2127" s="44">
        <f>IFERROR(_xll.qlIndexFixing(Index3M,H2127,TRUE,_xll.ohTrigger(RecalcTrigger,Trigger3M)),NA())</f>
        <v>1.2954560264513524E-2</v>
      </c>
      <c r="L2127" s="44">
        <f>IFERROR(_xll.qlIndexFixing(Index6M,$H2127,TRUE,_xll.ohTrigger(RecalcTrigger,Trigger6M)),NA())</f>
        <v>1.2721990320883966E-2</v>
      </c>
      <c r="M2127" s="145">
        <f>IFERROR(_xll.qlIndexFixing(Index1Y,$H2127,TRUE,_xll.ohTrigger(RecalcTrigger,Trigger1Y)),NA())</f>
        <v>1.3169327350228219E-2</v>
      </c>
      <c r="N2127" s="144">
        <f>IFERROR(_xll.qlIndexFixing(ONIndex1M,I2127,TRUE,_xll.ohTrigger(RecalcTrigger,Trigger1M)),NA())</f>
        <v>1.2723314710845202E-2</v>
      </c>
      <c r="O2127" s="44">
        <f>IFERROR(_xll.qlIndexFixing(ONIndex3M,I2127,TRUE,_xll.ohTrigger(RecalcTrigger,Trigger3M)),NA())</f>
        <v>1.2949347226349772E-2</v>
      </c>
      <c r="P2127" s="44">
        <f>IFERROR(_xll.qlIndexFixing(ONIndex6M,I2127,TRUE,_xll.ohTrigger(RecalcTrigger,Trigger6M)),NA())</f>
        <v>1.2706493851020184E-2</v>
      </c>
      <c r="Q2127" s="145">
        <f>IFERROR(_xll.qlIndexFixing(ONIndex1Y,I2127,TRUE,_xll.ohTrigger(RecalcTrigger,Trigger1Y)),NA())</f>
        <v>1.3153487058268354E-2</v>
      </c>
    </row>
    <row r="2128" spans="2:17" x14ac:dyDescent="0.2">
      <c r="B2128" s="39" t="s">
        <v>42</v>
      </c>
      <c r="D2128" s="42">
        <f>_xll.qlCalendarAdvance(Calendar,$D2127,B2128,"f",FALSE)</f>
        <v>54750</v>
      </c>
      <c r="E2128" s="139">
        <f>_xll.qlInterestRateIndexValueDate(IndexON,D2128)</f>
        <v>54750</v>
      </c>
      <c r="F2128" s="155">
        <f>IFERROR(_xll.qlIndexFixing(IndexON,D2128,TRUE,_xll.ohTrigger(RecalcTrigger,TriggerON)),NA())</f>
        <v>1.2908324622236123E-2</v>
      </c>
      <c r="H2128" s="42">
        <f>_xll.qlCalendarAdvance(Calendar,$H2127,B2128,"f",FALSE)</f>
        <v>54750</v>
      </c>
      <c r="I2128" s="139">
        <f>_xll.qlInterestRateIndexValueDate(Index1M,$H2128)</f>
        <v>54752</v>
      </c>
      <c r="J2128" s="144">
        <f>IFERROR(_xll.qlIndexFixing(Index1M,$H2128,TRUE,_xll.ohTrigger(RecalcTrigger,Trigger1M)),NA())</f>
        <v>1.2723122899276074E-2</v>
      </c>
      <c r="K2128" s="44">
        <f>IFERROR(_xll.qlIndexFixing(Index3M,H2128,TRUE,_xll.ohTrigger(RecalcTrigger,Trigger3M)),NA())</f>
        <v>1.2951827972051678E-2</v>
      </c>
      <c r="L2128" s="44">
        <f>IFERROR(_xll.qlIndexFixing(Index6M,$H2128,TRUE,_xll.ohTrigger(RecalcTrigger,Trigger6M)),NA())</f>
        <v>1.2719976115066142E-2</v>
      </c>
      <c r="M2128" s="145">
        <f>IFERROR(_xll.qlIndexFixing(Index1Y,$H2128,TRUE,_xll.ohTrigger(RecalcTrigger,Trigger1Y)),NA())</f>
        <v>1.3166343840993485E-2</v>
      </c>
      <c r="N2128" s="144">
        <f>IFERROR(_xll.qlIndexFixing(ONIndex1M,I2128,TRUE,_xll.ohTrigger(RecalcTrigger,Trigger1M)),NA())</f>
        <v>1.2720622147153193E-2</v>
      </c>
      <c r="O2128" s="44">
        <f>IFERROR(_xll.qlIndexFixing(ONIndex3M,I2128,TRUE,_xll.ohTrigger(RecalcTrigger,Trigger3M)),NA())</f>
        <v>1.2946710063461708E-2</v>
      </c>
      <c r="P2128" s="44">
        <f>IFERROR(_xll.qlIndexFixing(ONIndex6M,I2128,TRUE,_xll.ohTrigger(RecalcTrigger,Trigger6M)),NA())</f>
        <v>1.2704446320794816E-2</v>
      </c>
      <c r="Q2128" s="145">
        <f>IFERROR(_xll.qlIndexFixing(ONIndex1Y,I2128,TRUE,_xll.ohTrigger(RecalcTrigger,Trigger1Y)),NA())</f>
        <v>1.3150970707380694E-2</v>
      </c>
    </row>
    <row r="2129" spans="2:17" x14ac:dyDescent="0.2">
      <c r="B2129" s="39" t="s">
        <v>42</v>
      </c>
      <c r="D2129" s="42">
        <f>_xll.qlCalendarAdvance(Calendar,$D2128,B2129,"f",FALSE)</f>
        <v>54757</v>
      </c>
      <c r="E2129" s="139">
        <f>_xll.qlInterestRateIndexValueDate(IndexON,D2129)</f>
        <v>54757</v>
      </c>
      <c r="F2129" s="155">
        <f>IFERROR(_xll.qlIndexFixing(IndexON,D2129,TRUE,_xll.ohTrigger(RecalcTrigger,TriggerON)),NA())</f>
        <v>1.2906347314718403E-2</v>
      </c>
      <c r="H2129" s="42">
        <f>_xll.qlCalendarAdvance(Calendar,$H2128,B2129,"f",FALSE)</f>
        <v>54757</v>
      </c>
      <c r="I2129" s="139">
        <f>_xll.qlInterestRateIndexValueDate(Index1M,$H2129)</f>
        <v>54759</v>
      </c>
      <c r="J2129" s="144">
        <f>IFERROR(_xll.qlIndexFixing(Index1M,$H2129,TRUE,_xll.ohTrigger(RecalcTrigger,Trigger1M)),NA())</f>
        <v>1.2720392279510773E-2</v>
      </c>
      <c r="K2129" s="44">
        <f>IFERROR(_xll.qlIndexFixing(Index3M,H2129,TRUE,_xll.ohTrigger(RecalcTrigger,Trigger3M)),NA())</f>
        <v>1.2949013617235217E-2</v>
      </c>
      <c r="L2129" s="44">
        <f>IFERROR(_xll.qlIndexFixing(Index6M,$H2129,TRUE,_xll.ohTrigger(RecalcTrigger,Trigger6M)),NA())</f>
        <v>1.2718047664893289E-2</v>
      </c>
      <c r="M2129" s="145">
        <f>IFERROR(_xll.qlIndexFixing(Index1Y,$H2129,TRUE,_xll.ohTrigger(RecalcTrigger,Trigger1Y)),NA())</f>
        <v>1.3163343031503495E-2</v>
      </c>
      <c r="N2129" s="144">
        <f>IFERROR(_xll.qlIndexFixing(ONIndex1M,I2129,TRUE,_xll.ohTrigger(RecalcTrigger,Trigger1M)),NA())</f>
        <v>1.2717916332860568E-2</v>
      </c>
      <c r="O2129" s="44">
        <f>IFERROR(_xll.qlIndexFixing(ONIndex3M,I2129,TRUE,_xll.ohTrigger(RecalcTrigger,Trigger3M)),NA())</f>
        <v>1.2944058434785077E-2</v>
      </c>
      <c r="P2129" s="44">
        <f>IFERROR(_xll.qlIndexFixing(ONIndex6M,I2129,TRUE,_xll.ohTrigger(RecalcTrigger,Trigger6M)),NA())</f>
        <v>1.2702402412232416E-2</v>
      </c>
      <c r="Q2129" s="145">
        <f>IFERROR(_xll.qlIndexFixing(ONIndex1Y,I2129,TRUE,_xll.ohTrigger(RecalcTrigger,Trigger1Y)),NA())</f>
        <v>1.3148438006211904E-2</v>
      </c>
    </row>
    <row r="2130" spans="2:17" x14ac:dyDescent="0.2">
      <c r="B2130" s="39" t="s">
        <v>42</v>
      </c>
      <c r="D2130" s="42">
        <f>_xll.qlCalendarAdvance(Calendar,$D2129,B2130,"f",FALSE)</f>
        <v>54764</v>
      </c>
      <c r="E2130" s="139">
        <f>_xll.qlInterestRateIndexValueDate(IndexON,D2130)</f>
        <v>54764</v>
      </c>
      <c r="F2130" s="155">
        <f>IFERROR(_xll.qlIndexFixing(IndexON,D2130,TRUE,_xll.ohTrigger(RecalcTrigger,TriggerON)),NA())</f>
        <v>1.2904352385296747E-2</v>
      </c>
      <c r="H2130" s="42">
        <f>_xll.qlCalendarAdvance(Calendar,$H2129,B2130,"f",FALSE)</f>
        <v>54764</v>
      </c>
      <c r="I2130" s="139">
        <f>_xll.qlInterestRateIndexValueDate(Index1M,$H2130)</f>
        <v>54766</v>
      </c>
      <c r="J2130" s="144">
        <f>IFERROR(_xll.qlIndexFixing(Index1M,$H2130,TRUE,_xll.ohTrigger(RecalcTrigger,Trigger1M)),NA())</f>
        <v>1.2717648352987276E-2</v>
      </c>
      <c r="K2130" s="44">
        <f>IFERROR(_xll.qlIndexFixing(Index3M,H2130,TRUE,_xll.ohTrigger(RecalcTrigger,Trigger3M)),NA())</f>
        <v>1.2946254334771368E-2</v>
      </c>
      <c r="L2130" s="44">
        <f>IFERROR(_xll.qlIndexFixing(Index6M,$H2130,TRUE,_xll.ohTrigger(RecalcTrigger,Trigger6M)),NA())</f>
        <v>1.2716041376374235E-2</v>
      </c>
      <c r="M2130" s="145">
        <f>IFERROR(_xll.qlIndexFixing(Index1Y,$H2130,TRUE,_xll.ohTrigger(RecalcTrigger,Trigger1Y)),NA())</f>
        <v>1.3160324892764674E-2</v>
      </c>
      <c r="N2130" s="144">
        <f>IFERROR(_xll.qlIndexFixing(ONIndex1M,I2130,TRUE,_xll.ohTrigger(RecalcTrigger,Trigger1M)),NA())</f>
        <v>1.2715197251980115E-2</v>
      </c>
      <c r="O2130" s="44">
        <f>IFERROR(_xll.qlIndexFixing(ONIndex3M,I2130,TRUE,_xll.ohTrigger(RecalcTrigger,Trigger3M)),NA())</f>
        <v>1.2941392319776313E-2</v>
      </c>
      <c r="P2130" s="44">
        <f>IFERROR(_xll.qlIndexFixing(ONIndex6M,I2130,TRUE,_xll.ohTrigger(RecalcTrigger,Trigger6M)),NA())</f>
        <v>1.2700362141320198E-2</v>
      </c>
      <c r="Q2130" s="145">
        <f>IFERROR(_xll.qlIndexFixing(ONIndex1Y,I2130,TRUE,_xll.ohTrigger(RecalcTrigger,Trigger1Y)),NA())</f>
        <v>1.3145888926064941E-2</v>
      </c>
    </row>
    <row r="2131" spans="2:17" x14ac:dyDescent="0.2">
      <c r="B2131" s="39" t="s">
        <v>42</v>
      </c>
      <c r="D2131" s="42">
        <f>_xll.qlCalendarAdvance(Calendar,$D2130,B2131,"f",FALSE)</f>
        <v>54771</v>
      </c>
      <c r="E2131" s="139">
        <f>_xll.qlInterestRateIndexValueDate(IndexON,D2131)</f>
        <v>54771</v>
      </c>
      <c r="F2131" s="155">
        <f>IFERROR(_xll.qlIndexFixing(IndexON,D2131,TRUE,_xll.ohTrigger(RecalcTrigger,TriggerON)),NA())</f>
        <v>1.290233980527411E-2</v>
      </c>
      <c r="H2131" s="42">
        <f>_xll.qlCalendarAdvance(Calendar,$H2130,B2131,"f",FALSE)</f>
        <v>54771</v>
      </c>
      <c r="I2131" s="139">
        <f>_xll.qlInterestRateIndexValueDate(Index1M,$H2131)</f>
        <v>54773</v>
      </c>
      <c r="J2131" s="144">
        <f>IFERROR(_xll.qlIndexFixing(Index1M,$H2131,TRUE,_xll.ohTrigger(RecalcTrigger,Trigger1M)),NA())</f>
        <v>1.2714891103670911E-2</v>
      </c>
      <c r="K2131" s="44">
        <f>IFERROR(_xll.qlIndexFixing(Index3M,H2131,TRUE,_xll.ohTrigger(RecalcTrigger,Trigger3M)),NA())</f>
        <v>1.2943480380445571E-2</v>
      </c>
      <c r="L2131" s="44">
        <f>IFERROR(_xll.qlIndexFixing(Index6M,$H2131,TRUE,_xll.ohTrigger(RecalcTrigger,Trigger6M)),NA())</f>
        <v>1.2714038966644338E-2</v>
      </c>
      <c r="M2131" s="145">
        <f>IFERROR(_xll.qlIndexFixing(Index1Y,$H2131,TRUE,_xll.ohTrigger(RecalcTrigger,Trigger1Y)),NA())</f>
        <v>1.3157289395783667E-2</v>
      </c>
      <c r="N2131" s="144">
        <f>IFERROR(_xll.qlIndexFixing(ONIndex1M,I2131,TRUE,_xll.ohTrigger(RecalcTrigger,Trigger1M)),NA())</f>
        <v>1.2712464888524622E-2</v>
      </c>
      <c r="O2131" s="44">
        <f>IFERROR(_xll.qlIndexFixing(ONIndex3M,I2131,TRUE,_xll.ohTrigger(RecalcTrigger,Trigger3M)),NA())</f>
        <v>1.2938711697492167E-2</v>
      </c>
      <c r="P2131" s="44">
        <f>IFERROR(_xll.qlIndexFixing(ONIndex6M,I2131,TRUE,_xll.ohTrigger(RecalcTrigger,Trigger6M)),NA())</f>
        <v>1.2698325524045373E-2</v>
      </c>
      <c r="Q2131" s="145">
        <f>IFERROR(_xll.qlIndexFixing(ONIndex1Y,I2131,TRUE,_xll.ohTrigger(RecalcTrigger,Trigger1Y)),NA())</f>
        <v>1.3143323437923016E-2</v>
      </c>
    </row>
    <row r="2132" spans="2:17" x14ac:dyDescent="0.2">
      <c r="B2132" s="39" t="s">
        <v>42</v>
      </c>
      <c r="D2132" s="42">
        <f>_xll.qlCalendarAdvance(Calendar,$D2131,B2132,"f",FALSE)</f>
        <v>54778</v>
      </c>
      <c r="E2132" s="139">
        <f>_xll.qlInterestRateIndexValueDate(IndexON,D2132)</f>
        <v>54778</v>
      </c>
      <c r="F2132" s="155">
        <f>IFERROR(_xll.qlIndexFixing(IndexON,D2132,TRUE,_xll.ohTrigger(RecalcTrigger,TriggerON)),NA())</f>
        <v>1.2900309546033384E-2</v>
      </c>
      <c r="H2132" s="42">
        <f>_xll.qlCalendarAdvance(Calendar,$H2131,B2132,"f",FALSE)</f>
        <v>54778</v>
      </c>
      <c r="I2132" s="139">
        <f>_xll.qlInterestRateIndexValueDate(Index1M,$H2132)</f>
        <v>54780</v>
      </c>
      <c r="J2132" s="144">
        <f>IFERROR(_xll.qlIndexFixing(Index1M,$H2132,TRUE,_xll.ohTrigger(RecalcTrigger,Trigger1M)),NA())</f>
        <v>1.2712120515541991E-2</v>
      </c>
      <c r="K2132" s="44">
        <f>IFERROR(_xll.qlIndexFixing(Index3M,H2132,TRUE,_xll.ohTrigger(RecalcTrigger,Trigger3M)),NA())</f>
        <v>1.2940691733521525E-2</v>
      </c>
      <c r="L2132" s="44">
        <f>IFERROR(_xll.qlIndexFixing(Index6M,$H2132,TRUE,_xll.ohTrigger(RecalcTrigger,Trigger6M)),NA())</f>
        <v>1.2712040451855514E-2</v>
      </c>
      <c r="M2132" s="145">
        <f>IFERROR(_xll.qlIndexFixing(Index1Y,$H2132,TRUE,_xll.ohTrigger(RecalcTrigger,Trigger1Y)),NA())</f>
        <v>1.315423651156865E-2</v>
      </c>
      <c r="N2132" s="144">
        <f>IFERROR(_xll.qlIndexFixing(ONIndex1M,I2132,TRUE,_xll.ohTrigger(RecalcTrigger,Trigger1M)),NA())</f>
        <v>1.2709719226586813E-2</v>
      </c>
      <c r="O2132" s="44">
        <f>IFERROR(_xll.qlIndexFixing(ONIndex3M,I2132,TRUE,_xll.ohTrigger(RecalcTrigger,Trigger3M)),NA())</f>
        <v>1.2936016547548945E-2</v>
      </c>
      <c r="P2132" s="44">
        <f>IFERROR(_xll.qlIndexFixing(ONIndex6M,I2132,TRUE,_xll.ohTrigger(RecalcTrigger,Trigger6M)),NA())</f>
        <v>1.2696292576555024E-2</v>
      </c>
      <c r="Q2132" s="145">
        <f>IFERROR(_xll.qlIndexFixing(ONIndex1Y,I2132,TRUE,_xll.ohTrigger(RecalcTrigger,Trigger1Y)),NA())</f>
        <v>1.3140741513328891E-2</v>
      </c>
    </row>
    <row r="2133" spans="2:17" x14ac:dyDescent="0.2">
      <c r="B2133" s="39" t="s">
        <v>42</v>
      </c>
      <c r="D2133" s="42">
        <f>_xll.qlCalendarAdvance(Calendar,$D2132,B2133,"f",FALSE)</f>
        <v>54785</v>
      </c>
      <c r="E2133" s="139">
        <f>_xll.qlInterestRateIndexValueDate(IndexON,D2133)</f>
        <v>54785</v>
      </c>
      <c r="F2133" s="155">
        <f>IFERROR(_xll.qlIndexFixing(IndexON,D2133,TRUE,_xll.ohTrigger(RecalcTrigger,TriggerON)),NA())</f>
        <v>1.2898261578877523E-2</v>
      </c>
      <c r="H2133" s="42">
        <f>_xll.qlCalendarAdvance(Calendar,$H2132,B2133,"f",FALSE)</f>
        <v>54785</v>
      </c>
      <c r="I2133" s="139">
        <f>_xll.qlInterestRateIndexValueDate(Index1M,$H2133)</f>
        <v>54787</v>
      </c>
      <c r="J2133" s="144">
        <f>IFERROR(_xll.qlIndexFixing(Index1M,$H2133,TRUE,_xll.ohTrigger(RecalcTrigger,Trigger1M)),NA())</f>
        <v>1.270933657257084E-2</v>
      </c>
      <c r="K2133" s="44">
        <f>IFERROR(_xll.qlIndexFixing(Index3M,H2133,TRUE,_xll.ohTrigger(RecalcTrigger,Trigger3M)),NA())</f>
        <v>1.29378883732576E-2</v>
      </c>
      <c r="L2133" s="44">
        <f>IFERROR(_xll.qlIndexFixing(Index6M,$H2133,TRUE,_xll.ohTrigger(RecalcTrigger,Trigger6M)),NA())</f>
        <v>1.2710045848157043E-2</v>
      </c>
      <c r="M2133" s="145">
        <f>IFERROR(_xll.qlIndexFixing(Index1Y,$H2133,TRUE,_xll.ohTrigger(RecalcTrigger,Trigger1Y)),NA())</f>
        <v>1.3151166211129337E-2</v>
      </c>
      <c r="N2133" s="144">
        <f>IFERROR(_xll.qlIndexFixing(ONIndex1M,I2133,TRUE,_xll.ohTrigger(RecalcTrigger,Trigger1M)),NA())</f>
        <v>1.2706960250019605E-2</v>
      </c>
      <c r="O2133" s="44">
        <f>IFERROR(_xll.qlIndexFixing(ONIndex3M,I2133,TRUE,_xll.ohTrigger(RecalcTrigger,Trigger3M)),NA())</f>
        <v>1.2933306848843529E-2</v>
      </c>
      <c r="P2133" s="44">
        <f>IFERROR(_xll.qlIndexFixing(ONIndex6M,I2133,TRUE,_xll.ohTrigger(RecalcTrigger,Trigger6M)),NA())</f>
        <v>1.2694263315076171E-2</v>
      </c>
      <c r="Q2133" s="145">
        <f>IFERROR(_xll.qlIndexFixing(ONIndex1Y,I2133,TRUE,_xll.ohTrigger(RecalcTrigger,Trigger1Y)),NA())</f>
        <v>1.313814312342565E-2</v>
      </c>
    </row>
    <row r="2134" spans="2:17" x14ac:dyDescent="0.2">
      <c r="B2134" s="39" t="s">
        <v>42</v>
      </c>
      <c r="D2134" s="42">
        <f>_xll.qlCalendarAdvance(Calendar,$D2133,B2134,"f",FALSE)</f>
        <v>54792</v>
      </c>
      <c r="E2134" s="139">
        <f>_xll.qlInterestRateIndexValueDate(IndexON,D2134)</f>
        <v>54792</v>
      </c>
      <c r="F2134" s="155">
        <f>IFERROR(_xll.qlIndexFixing(IndexON,D2134,TRUE,_xll.ohTrigger(RecalcTrigger,TriggerON)),NA())</f>
        <v>1.2896195875109484E-2</v>
      </c>
      <c r="H2134" s="42">
        <f>_xll.qlCalendarAdvance(Calendar,$H2133,B2134,"f",FALSE)</f>
        <v>54792</v>
      </c>
      <c r="I2134" s="139">
        <f>_xll.qlInterestRateIndexValueDate(Index1M,$H2134)</f>
        <v>54794</v>
      </c>
      <c r="J2134" s="144">
        <f>IFERROR(_xll.qlIndexFixing(Index1M,$H2134,TRUE,_xll.ohTrigger(RecalcTrigger,Trigger1M)),NA())</f>
        <v>1.2706539258735272E-2</v>
      </c>
      <c r="K2134" s="44">
        <f>IFERROR(_xll.qlIndexFixing(Index3M,H2134,TRUE,_xll.ohTrigger(RecalcTrigger,Trigger3M)),NA())</f>
        <v>1.2935070278917493E-2</v>
      </c>
      <c r="L2134" s="44">
        <f>IFERROR(_xll.qlIndexFixing(Index6M,$H2134,TRUE,_xll.ohTrigger(RecalcTrigger,Trigger6M)),NA())</f>
        <v>1.2707972194371125E-2</v>
      </c>
      <c r="M2134" s="145">
        <f>IFERROR(_xll.qlIndexFixing(Index1Y,$H2134,TRUE,_xll.ohTrigger(RecalcTrigger,Trigger1Y)),NA())</f>
        <v>1.3148078465476529E-2</v>
      </c>
      <c r="N2134" s="144">
        <f>IFERROR(_xll.qlIndexFixing(ONIndex1M,I2134,TRUE,_xll.ohTrigger(RecalcTrigger,Trigger1M)),NA())</f>
        <v>1.2704187942915723E-2</v>
      </c>
      <c r="O2134" s="44">
        <f>IFERROR(_xll.qlIndexFixing(ONIndex3M,I2134,TRUE,_xll.ohTrigger(RecalcTrigger,Trigger3M)),NA())</f>
        <v>1.2930582580992223E-2</v>
      </c>
      <c r="P2134" s="44">
        <f>IFERROR(_xll.qlIndexFixing(ONIndex6M,I2134,TRUE,_xll.ohTrigger(RecalcTrigger,Trigger6M)),NA())</f>
        <v>1.2692237755196345E-2</v>
      </c>
      <c r="Q2134" s="145">
        <f>IFERROR(_xll.qlIndexFixing(ONIndex1Y,I2134,TRUE,_xll.ohTrigger(RecalcTrigger,Trigger1Y)),NA())</f>
        <v>1.3135528239356375E-2</v>
      </c>
    </row>
    <row r="2135" spans="2:17" x14ac:dyDescent="0.2">
      <c r="B2135" s="39" t="s">
        <v>42</v>
      </c>
      <c r="D2135" s="42">
        <f>_xll.qlCalendarAdvance(Calendar,$D2134,B2135,"f",FALSE)</f>
        <v>54799</v>
      </c>
      <c r="E2135" s="139">
        <f>_xll.qlInterestRateIndexValueDate(IndexON,D2135)</f>
        <v>54799</v>
      </c>
      <c r="F2135" s="155">
        <f>IFERROR(_xll.qlIndexFixing(IndexON,D2135,TRUE,_xll.ohTrigger(RecalcTrigger,TriggerON)),NA())</f>
        <v>1.2894112406032221E-2</v>
      </c>
      <c r="H2135" s="42">
        <f>_xll.qlCalendarAdvance(Calendar,$H2134,B2135,"f",FALSE)</f>
        <v>54799</v>
      </c>
      <c r="I2135" s="139">
        <f>_xll.qlInterestRateIndexValueDate(Index1M,$H2135)</f>
        <v>54801</v>
      </c>
      <c r="J2135" s="144">
        <f>IFERROR(_xll.qlIndexFixing(Index1M,$H2135,TRUE,_xll.ohTrigger(RecalcTrigger,Trigger1M)),NA())</f>
        <v>1.2703728558010607E-2</v>
      </c>
      <c r="K2135" s="44">
        <f>IFERROR(_xll.qlIndexFixing(Index3M,H2135,TRUE,_xll.ohTrigger(RecalcTrigger,Trigger3M)),NA())</f>
        <v>1.2932237429759574E-2</v>
      </c>
      <c r="L2135" s="44">
        <f>IFERROR(_xll.qlIndexFixing(Index6M,$H2135,TRUE,_xll.ohTrigger(RecalcTrigger,Trigger6M)),NA())</f>
        <v>1.2705985244023665E-2</v>
      </c>
      <c r="M2135" s="145">
        <f>IFERROR(_xll.qlIndexFixing(Index1Y,$H2135,TRUE,_xll.ohTrigger(RecalcTrigger,Trigger1Y)),NA())</f>
        <v>1.3144973245621911E-2</v>
      </c>
      <c r="N2135" s="144">
        <f>IFERROR(_xll.qlIndexFixing(ONIndex1M,I2135,TRUE,_xll.ohTrigger(RecalcTrigger,Trigger1M)),NA())</f>
        <v>1.2701402289048147E-2</v>
      </c>
      <c r="O2135" s="44">
        <f>IFERROR(_xll.qlIndexFixing(ONIndex3M,I2135,TRUE,_xll.ohTrigger(RecalcTrigger,Trigger3M)),NA())</f>
        <v>1.2927843723131716E-2</v>
      </c>
      <c r="P2135" s="44">
        <f>IFERROR(_xll.qlIndexFixing(ONIndex6M,I2135,TRUE,_xll.ohTrigger(RecalcTrigger,Trigger6M)),NA())</f>
        <v>1.2690215913382374E-2</v>
      </c>
      <c r="Q2135" s="145">
        <f>IFERROR(_xll.qlIndexFixing(ONIndex1Y,I2135,TRUE,_xll.ohTrigger(RecalcTrigger,Trigger1Y)),NA())</f>
        <v>1.3132896832264151E-2</v>
      </c>
    </row>
    <row r="2136" spans="2:17" x14ac:dyDescent="0.2">
      <c r="B2136" s="39" t="s">
        <v>42</v>
      </c>
      <c r="D2136" s="42">
        <f>_xll.qlCalendarAdvance(Calendar,$D2135,B2136,"f",FALSE)</f>
        <v>54806</v>
      </c>
      <c r="E2136" s="139">
        <f>_xll.qlInterestRateIndexValueDate(IndexON,D2136)</f>
        <v>54806</v>
      </c>
      <c r="F2136" s="155">
        <f>IFERROR(_xll.qlIndexFixing(IndexON,D2136,TRUE,_xll.ohTrigger(RecalcTrigger,TriggerON)),NA())</f>
        <v>1.2892011142948689E-2</v>
      </c>
      <c r="H2136" s="42">
        <f>_xll.qlCalendarAdvance(Calendar,$H2135,B2136,"f",FALSE)</f>
        <v>54806</v>
      </c>
      <c r="I2136" s="139">
        <f>_xll.qlInterestRateIndexValueDate(Index1M,$H2136)</f>
        <v>54808</v>
      </c>
      <c r="J2136" s="144">
        <f>IFERROR(_xll.qlIndexFixing(Index1M,$H2136,TRUE,_xll.ohTrigger(RecalcTrigger,Trigger1M)),NA())</f>
        <v>1.2700904454367168E-2</v>
      </c>
      <c r="K2136" s="44">
        <f>IFERROR(_xll.qlIndexFixing(Index3M,H2136,TRUE,_xll.ohTrigger(RecalcTrigger,Trigger3M)),NA())</f>
        <v>1.292938980504843E-2</v>
      </c>
      <c r="L2136" s="44">
        <f>IFERROR(_xll.qlIndexFixing(Index6M,$H2136,TRUE,_xll.ohTrigger(RecalcTrigger,Trigger6M)),NA())</f>
        <v>1.2704002251915909E-2</v>
      </c>
      <c r="M2136" s="145">
        <f>IFERROR(_xll.qlIndexFixing(Index1Y,$H2136,TRUE,_xll.ohTrigger(RecalcTrigger,Trigger1Y)),NA())</f>
        <v>1.3141850522579133E-2</v>
      </c>
      <c r="N2136" s="144">
        <f>IFERROR(_xll.qlIndexFixing(ONIndex1M,I2136,TRUE,_xll.ohTrigger(RecalcTrigger,Trigger1M)),NA())</f>
        <v>1.2698603272669473E-2</v>
      </c>
      <c r="O2136" s="44">
        <f>IFERROR(_xll.qlIndexFixing(ONIndex3M,I2136,TRUE,_xll.ohTrigger(RecalcTrigger,Trigger3M)),NA())</f>
        <v>1.2925090254558569E-2</v>
      </c>
      <c r="P2136" s="44">
        <f>IFERROR(_xll.qlIndexFixing(ONIndex6M,I2136,TRUE,_xll.ohTrigger(RecalcTrigger,Trigger6M)),NA())</f>
        <v>1.2688197805621471E-2</v>
      </c>
      <c r="Q2136" s="145">
        <f>IFERROR(_xll.qlIndexFixing(ONIndex1Y,I2136,TRUE,_xll.ohTrigger(RecalcTrigger,Trigger1Y)),NA())</f>
        <v>1.3130248873611805E-2</v>
      </c>
    </row>
    <row r="2137" spans="2:17" x14ac:dyDescent="0.2">
      <c r="B2137" s="39" t="s">
        <v>42</v>
      </c>
      <c r="D2137" s="42">
        <f>_xll.qlCalendarAdvance(Calendar,$D2136,B2137,"f",FALSE)</f>
        <v>54813</v>
      </c>
      <c r="E2137" s="139">
        <f>_xll.qlInterestRateIndexValueDate(IndexON,D2137)</f>
        <v>54813</v>
      </c>
      <c r="F2137" s="155">
        <f>IFERROR(_xll.qlIndexFixing(IndexON,D2137,TRUE,_xll.ohTrigger(RecalcTrigger,TriggerON)),NA())</f>
        <v>1.2889892057161845E-2</v>
      </c>
      <c r="H2137" s="42">
        <f>_xll.qlCalendarAdvance(Calendar,$H2136,B2137,"f",FALSE)</f>
        <v>54813</v>
      </c>
      <c r="I2137" s="139">
        <f>_xll.qlInterestRateIndexValueDate(Index1M,$H2137)</f>
        <v>54815</v>
      </c>
      <c r="J2137" s="144">
        <f>IFERROR(_xll.qlIndexFixing(Index1M,$H2137,TRUE,_xll.ohTrigger(RecalcTrigger,Trigger1M)),NA())</f>
        <v>1.269806693178277E-2</v>
      </c>
      <c r="K2137" s="44">
        <f>IFERROR(_xll.qlIndexFixing(Index3M,H2137,TRUE,_xll.ohTrigger(RecalcTrigger,Trigger3M)),NA())</f>
        <v>1.2926527384045094E-2</v>
      </c>
      <c r="L2137" s="44">
        <f>IFERROR(_xll.qlIndexFixing(Index6M,$H2137,TRUE,_xll.ohTrigger(RecalcTrigger,Trigger6M)),NA())</f>
        <v>1.2702023234196265E-2</v>
      </c>
      <c r="M2137" s="145">
        <f>IFERROR(_xll.qlIndexFixing(Index1Y,$H2137,TRUE,_xll.ohTrigger(RecalcTrigger,Trigger1Y)),NA())</f>
        <v>1.3138710267362724E-2</v>
      </c>
      <c r="N2137" s="144">
        <f>IFERROR(_xll.qlIndexFixing(ONIndex1M,I2137,TRUE,_xll.ohTrigger(RecalcTrigger,Trigger1M)),NA())</f>
        <v>1.2695790877632618E-2</v>
      </c>
      <c r="O2137" s="44">
        <f>IFERROR(_xll.qlIndexFixing(ONIndex3M,I2137,TRUE,_xll.ohTrigger(RecalcTrigger,Trigger3M)),NA())</f>
        <v>1.2922322154729216E-2</v>
      </c>
      <c r="P2137" s="44">
        <f>IFERROR(_xll.qlIndexFixing(ONIndex6M,I2137,TRUE,_xll.ohTrigger(RecalcTrigger,Trigger6M)),NA())</f>
        <v>1.2686183447740973E-2</v>
      </c>
      <c r="Q2137" s="145">
        <f>IFERROR(_xll.qlIndexFixing(ONIndex1Y,I2137,TRUE,_xll.ohTrigger(RecalcTrigger,Trigger1Y)),NA())</f>
        <v>1.3127584334622355E-2</v>
      </c>
    </row>
    <row r="2138" spans="2:17" x14ac:dyDescent="0.2">
      <c r="B2138" s="39" t="s">
        <v>42</v>
      </c>
      <c r="D2138" s="42">
        <f>_xll.qlCalendarAdvance(Calendar,$D2137,B2138,"f",FALSE)</f>
        <v>54820</v>
      </c>
      <c r="E2138" s="139">
        <f>_xll.qlInterestRateIndexValueDate(IndexON,D2138)</f>
        <v>54820</v>
      </c>
      <c r="F2138" s="155">
        <f>IFERROR(_xll.qlIndexFixing(IndexON,D2138,TRUE,_xll.ohTrigger(RecalcTrigger,TriggerON)),NA())</f>
        <v>1.2887755120134514E-2</v>
      </c>
      <c r="H2138" s="42">
        <f>_xll.qlCalendarAdvance(Calendar,$H2137,B2138,"f",FALSE)</f>
        <v>54820</v>
      </c>
      <c r="I2138" s="139">
        <f>_xll.qlInterestRateIndexValueDate(Index1M,$H2138)</f>
        <v>54822</v>
      </c>
      <c r="J2138" s="144">
        <f>IFERROR(_xll.qlIndexFixing(Index1M,$H2138,TRUE,_xll.ohTrigger(RecalcTrigger,Trigger1M)),NA())</f>
        <v>1.2695139532354904E-2</v>
      </c>
      <c r="K2138" s="44">
        <f>IFERROR(_xll.qlIndexFixing(Index3M,H2138,TRUE,_xll.ohTrigger(RecalcTrigger,Trigger3M)),NA())</f>
        <v>1.2923626684885024E-2</v>
      </c>
      <c r="L2138" s="44">
        <f>IFERROR(_xll.qlIndexFixing(Index6M,$H2138,TRUE,_xll.ohTrigger(RecalcTrigger,Trigger6M)),NA())</f>
        <v>1.2700048207014907E-2</v>
      </c>
      <c r="M2138" s="145">
        <f>IFERROR(_xll.qlIndexFixing(Index1Y,$H2138,TRUE,_xll.ohTrigger(RecalcTrigger,Trigger1Y)),NA())</f>
        <v>1.3135552450988528E-2</v>
      </c>
      <c r="N2138" s="144">
        <f>IFERROR(_xll.qlIndexFixing(ONIndex1M,I2138,TRUE,_xll.ohTrigger(RecalcTrigger,Trigger1M)),NA())</f>
        <v>1.2692965087790498E-2</v>
      </c>
      <c r="O2138" s="44">
        <f>IFERROR(_xll.qlIndexFixing(ONIndex3M,I2138,TRUE,_xll.ohTrigger(RecalcTrigger,Trigger3M)),NA())</f>
        <v>1.2919539402700408E-2</v>
      </c>
      <c r="P2138" s="44">
        <f>IFERROR(_xll.qlIndexFixing(ONIndex6M,I2138,TRUE,_xll.ohTrigger(RecalcTrigger,Trigger6M)),NA())</f>
        <v>1.2684172856207709E-2</v>
      </c>
      <c r="Q2138" s="145">
        <f>IFERROR(_xll.qlIndexFixing(ONIndex1Y,I2138,TRUE,_xll.ohTrigger(RecalcTrigger,Trigger1Y)),NA())</f>
        <v>1.3124903186358949E-2</v>
      </c>
    </row>
    <row r="2139" spans="2:17" x14ac:dyDescent="0.2">
      <c r="B2139" s="39" t="s">
        <v>42</v>
      </c>
      <c r="D2139" s="42">
        <f>_xll.qlCalendarAdvance(Calendar,$D2138,B2139,"f",FALSE)</f>
        <v>54827</v>
      </c>
      <c r="E2139" s="139">
        <f>_xll.qlInterestRateIndexValueDate(IndexON,D2139)</f>
        <v>54827</v>
      </c>
      <c r="F2139" s="155">
        <f>IFERROR(_xll.qlIndexFixing(IndexON,D2139,TRUE,_xll.ohTrigger(RecalcTrigger,TriggerON)),NA())</f>
        <v>1.2885600302769973E-2</v>
      </c>
      <c r="H2139" s="42">
        <f>_xll.qlCalendarAdvance(Calendar,$H2138,B2139,"f",FALSE)</f>
        <v>54827</v>
      </c>
      <c r="I2139" s="139">
        <f>_xll.qlInterestRateIndexValueDate(Index1M,$H2139)</f>
        <v>54829</v>
      </c>
      <c r="J2139" s="144">
        <f>IFERROR(_xll.qlIndexFixing(Index1M,$H2139,TRUE,_xll.ohTrigger(RecalcTrigger,Trigger1M)),NA())</f>
        <v>1.2692279375092446E-2</v>
      </c>
      <c r="K2139" s="44">
        <f>IFERROR(_xll.qlIndexFixing(Index3M,H2139,TRUE,_xll.ohTrigger(RecalcTrigger,Trigger3M)),NA())</f>
        <v>1.292073577637649E-2</v>
      </c>
      <c r="L2139" s="44">
        <f>IFERROR(_xll.qlIndexFixing(Index6M,$H2139,TRUE,_xll.ohTrigger(RecalcTrigger,Trigger6M)),NA())</f>
        <v>1.2698077186521127E-2</v>
      </c>
      <c r="M2139" s="145">
        <f>IFERROR(_xll.qlIndexFixing(Index1Y,$H2139,TRUE,_xll.ohTrigger(RecalcTrigger,Trigger1Y)),NA())</f>
        <v>1.3132377044474137E-2</v>
      </c>
      <c r="N2139" s="144">
        <f>IFERROR(_xll.qlIndexFixing(ONIndex1M,I2139,TRUE,_xll.ohTrigger(RecalcTrigger,Trigger1M)),NA())</f>
        <v>1.2690125887315773E-2</v>
      </c>
      <c r="O2139" s="44">
        <f>IFERROR(_xll.qlIndexFixing(ONIndex3M,I2139,TRUE,_xll.ohTrigger(RecalcTrigger,Trigger3M)),NA())</f>
        <v>1.2916741978008517E-2</v>
      </c>
      <c r="P2139" s="44">
        <f>IFERROR(_xll.qlIndexFixing(ONIndex6M,I2139,TRUE,_xll.ohTrigger(RecalcTrigger,Trigger6M)),NA())</f>
        <v>1.2682166046689147E-2</v>
      </c>
      <c r="Q2139" s="145">
        <f>IFERROR(_xll.qlIndexFixing(ONIndex1Y,I2139,TRUE,_xll.ohTrigger(RecalcTrigger,Trigger1Y)),NA())</f>
        <v>1.3122205400124543E-2</v>
      </c>
    </row>
    <row r="2140" spans="2:17" x14ac:dyDescent="0.2">
      <c r="B2140" s="39" t="s">
        <v>42</v>
      </c>
      <c r="D2140" s="42">
        <f>_xll.qlCalendarAdvance(Calendar,$D2139,B2140,"f",FALSE)</f>
        <v>54834</v>
      </c>
      <c r="E2140" s="139">
        <f>_xll.qlInterestRateIndexValueDate(IndexON,D2140)</f>
        <v>54834</v>
      </c>
      <c r="F2140" s="155">
        <f>IFERROR(_xll.qlIndexFixing(IndexON,D2140,TRUE,_xll.ohTrigger(RecalcTrigger,TriggerON)),NA())</f>
        <v>1.2883427576770856E-2</v>
      </c>
      <c r="H2140" s="42">
        <f>_xll.qlCalendarAdvance(Calendar,$H2139,B2140,"f",FALSE)</f>
        <v>54834</v>
      </c>
      <c r="I2140" s="139">
        <f>_xll.qlInterestRateIndexValueDate(Index1M,$H2140)</f>
        <v>54836</v>
      </c>
      <c r="J2140" s="144">
        <f>IFERROR(_xll.qlIndexFixing(Index1M,$H2140,TRUE,_xll.ohTrigger(RecalcTrigger,Trigger1M)),NA())</f>
        <v>1.2689405757197379E-2</v>
      </c>
      <c r="K2140" s="44">
        <f>IFERROR(_xll.qlIndexFixing(Index3M,H2140,TRUE,_xll.ohTrigger(RecalcTrigger,Trigger3M)),NA())</f>
        <v>1.291783001135104E-2</v>
      </c>
      <c r="L2140" s="44">
        <f>IFERROR(_xll.qlIndexFixing(Index6M,$H2140,TRUE,_xll.ohTrigger(RecalcTrigger,Trigger6M)),NA())</f>
        <v>1.2696110188865543E-2</v>
      </c>
      <c r="M2140" s="145">
        <f>IFERROR(_xll.qlIndexFixing(Index1Y,$H2140,TRUE,_xll.ohTrigger(RecalcTrigger,Trigger1Y)),NA())</f>
        <v>1.3129184018837366E-2</v>
      </c>
      <c r="N2140" s="144">
        <f>IFERROR(_xll.qlIndexFixing(ONIndex1M,I2140,TRUE,_xll.ohTrigger(RecalcTrigger,Trigger1M)),NA())</f>
        <v>1.2687273260221232E-2</v>
      </c>
      <c r="O2140" s="44">
        <f>IFERROR(_xll.qlIndexFixing(ONIndex3M,I2140,TRUE,_xll.ohTrigger(RecalcTrigger,Trigger3M)),NA())</f>
        <v>1.291392985979023E-2</v>
      </c>
      <c r="P2140" s="44">
        <f>IFERROR(_xll.qlIndexFixing(ONIndex6M,I2140,TRUE,_xll.ohTrigger(RecalcTrigger,Trigger6M)),NA())</f>
        <v>1.2680163035492242E-2</v>
      </c>
      <c r="Q2140" s="145">
        <f>IFERROR(_xll.qlIndexFixing(ONIndex1Y,I2140,TRUE,_xll.ohTrigger(RecalcTrigger,Trigger1Y)),NA())</f>
        <v>1.3119490947302026E-2</v>
      </c>
    </row>
    <row r="2141" spans="2:17" x14ac:dyDescent="0.2">
      <c r="B2141" s="39" t="s">
        <v>42</v>
      </c>
      <c r="D2141" s="42">
        <f>_xll.qlCalendarAdvance(Calendar,$D2140,B2141,"f",FALSE)</f>
        <v>54841</v>
      </c>
      <c r="E2141" s="139">
        <f>_xll.qlInterestRateIndexValueDate(IndexON,D2141)</f>
        <v>54841</v>
      </c>
      <c r="F2141" s="155">
        <f>IFERROR(_xll.qlIndexFixing(IndexON,D2141,TRUE,_xll.ohTrigger(RecalcTrigger,TriggerON)),NA())</f>
        <v>1.2881236913360183E-2</v>
      </c>
      <c r="H2141" s="42">
        <f>_xll.qlCalendarAdvance(Calendar,$H2140,B2141,"f",FALSE)</f>
        <v>54841</v>
      </c>
      <c r="I2141" s="139">
        <f>_xll.qlInterestRateIndexValueDate(Index1M,$H2141)</f>
        <v>54843</v>
      </c>
      <c r="J2141" s="144">
        <f>IFERROR(_xll.qlIndexFixing(Index1M,$H2141,TRUE,_xll.ohTrigger(RecalcTrigger,Trigger1M)),NA())</f>
        <v>1.2686518662648234E-2</v>
      </c>
      <c r="K2141" s="44">
        <f>IFERROR(_xll.qlIndexFixing(Index3M,H2141,TRUE,_xll.ohTrigger(RecalcTrigger,Trigger3M)),NA())</f>
        <v>1.2914909369074698E-2</v>
      </c>
      <c r="L2141" s="44">
        <f>IFERROR(_xll.qlIndexFixing(Index6M,$H2141,TRUE,_xll.ohTrigger(RecalcTrigger,Trigger6M)),NA())</f>
        <v>1.2694147230197446E-2</v>
      </c>
      <c r="M2141" s="145">
        <f>IFERROR(_xll.qlIndexFixing(Index1Y,$H2141,TRUE,_xll.ohTrigger(RecalcTrigger,Trigger1Y)),NA())</f>
        <v>1.3125973345098218E-2</v>
      </c>
      <c r="N2141" s="144">
        <f>IFERROR(_xll.qlIndexFixing(ONIndex1M,I2141,TRUE,_xll.ohTrigger(RecalcTrigger,Trigger1M)),NA())</f>
        <v>1.2684407190359792E-2</v>
      </c>
      <c r="O2141" s="44">
        <f>IFERROR(_xll.qlIndexFixing(ONIndex3M,I2141,TRUE,_xll.ohTrigger(RecalcTrigger,Trigger3M)),NA())</f>
        <v>1.2911103027422044E-2</v>
      </c>
      <c r="P2141" s="44">
        <f>IFERROR(_xll.qlIndexFixing(ONIndex6M,I2141,TRUE,_xll.ohTrigger(RecalcTrigger,Trigger6M)),NA())</f>
        <v>1.2678163838604206E-2</v>
      </c>
      <c r="Q2141" s="145">
        <f>IFERROR(_xll.qlIndexFixing(ONIndex1Y,I2141,TRUE,_xll.ohTrigger(RecalcTrigger,Trigger1Y)),NA())</f>
        <v>1.3116759798794675E-2</v>
      </c>
    </row>
    <row r="2142" spans="2:17" x14ac:dyDescent="0.2">
      <c r="B2142" s="39" t="s">
        <v>42</v>
      </c>
      <c r="D2142" s="42">
        <f>_xll.qlCalendarAdvance(Calendar,$D2141,B2142,"f",FALSE)</f>
        <v>54848</v>
      </c>
      <c r="E2142" s="139">
        <f>_xll.qlInterestRateIndexValueDate(IndexON,D2142)</f>
        <v>54848</v>
      </c>
      <c r="F2142" s="155">
        <f>IFERROR(_xll.qlIndexFixing(IndexON,D2142,TRUE,_xll.ohTrigger(RecalcTrigger,TriggerON)),NA())</f>
        <v>1.2879028283760974E-2</v>
      </c>
      <c r="H2142" s="42">
        <f>_xll.qlCalendarAdvance(Calendar,$H2141,B2142,"f",FALSE)</f>
        <v>54848</v>
      </c>
      <c r="I2142" s="139">
        <f>_xll.qlInterestRateIndexValueDate(Index1M,$H2142)</f>
        <v>54850</v>
      </c>
      <c r="J2142" s="144">
        <f>IFERROR(_xll.qlIndexFixing(Index1M,$H2142,TRUE,_xll.ohTrigger(RecalcTrigger,Trigger1M)),NA())</f>
        <v>1.2683677473872557E-2</v>
      </c>
      <c r="K2142" s="44">
        <f>IFERROR(_xll.qlIndexFixing(Index3M,H2142,TRUE,_xll.ohTrigger(RecalcTrigger,Trigger3M)),NA())</f>
        <v>1.2912029833823235E-2</v>
      </c>
      <c r="L2142" s="44">
        <f>IFERROR(_xll.qlIndexFixing(Index6M,$H2142,TRUE,_xll.ohTrigger(RecalcTrigger,Trigger6M)),NA())</f>
        <v>1.2692612326560377E-2</v>
      </c>
      <c r="M2142" s="145">
        <f>IFERROR(_xll.qlIndexFixing(Index1Y,$H2142,TRUE,_xll.ohTrigger(RecalcTrigger,Trigger1Y)),NA())</f>
        <v>1.312274499427845E-2</v>
      </c>
      <c r="N2142" s="144">
        <f>IFERROR(_xll.qlIndexFixing(ONIndex1M,I2142,TRUE,_xll.ohTrigger(RecalcTrigger,Trigger1M)),NA())</f>
        <v>1.2681527661664305E-2</v>
      </c>
      <c r="O2142" s="44">
        <f>IFERROR(_xll.qlIndexFixing(ONIndex3M,I2142,TRUE,_xll.ohTrigger(RecalcTrigger,Trigger3M)),NA())</f>
        <v>1.2908261460040649E-2</v>
      </c>
      <c r="P2142" s="44">
        <f>IFERROR(_xll.qlIndexFixing(ONIndex6M,I2142,TRUE,_xll.ohTrigger(RecalcTrigger,Trigger6M)),NA())</f>
        <v>1.2676168472092186E-2</v>
      </c>
      <c r="Q2142" s="145">
        <f>IFERROR(_xll.qlIndexFixing(ONIndex1Y,I2142,TRUE,_xll.ohTrigger(RecalcTrigger,Trigger1Y)),NA())</f>
        <v>1.3114011926065317E-2</v>
      </c>
    </row>
    <row r="2143" spans="2:17" x14ac:dyDescent="0.2">
      <c r="B2143" s="39" t="s">
        <v>42</v>
      </c>
      <c r="D2143" s="42">
        <f>_xll.qlCalendarAdvance(Calendar,$D2142,B2143,"f",FALSE)</f>
        <v>54855</v>
      </c>
      <c r="E2143" s="139">
        <f>_xll.qlInterestRateIndexValueDate(IndexON,D2143)</f>
        <v>54855</v>
      </c>
      <c r="F2143" s="155">
        <f>IFERROR(_xll.qlIndexFixing(IndexON,D2143,TRUE,_xll.ohTrigger(RecalcTrigger,TriggerON)),NA())</f>
        <v>1.2876801659276182E-2</v>
      </c>
      <c r="H2143" s="42">
        <f>_xll.qlCalendarAdvance(Calendar,$H2142,B2143,"f",FALSE)</f>
        <v>54855</v>
      </c>
      <c r="I2143" s="139">
        <f>_xll.qlInterestRateIndexValueDate(Index1M,$H2143)</f>
        <v>54857</v>
      </c>
      <c r="J2143" s="144">
        <f>IFERROR(_xll.qlIndexFixing(Index1M,$H2143,TRUE,_xll.ohTrigger(RecalcTrigger,Trigger1M)),NA())</f>
        <v>1.2680772627335914E-2</v>
      </c>
      <c r="K2143" s="44">
        <f>IFERROR(_xll.qlIndexFixing(Index3M,H2143,TRUE,_xll.ohTrigger(RecalcTrigger,Trigger3M)),NA())</f>
        <v>1.2909075848406958E-2</v>
      </c>
      <c r="L2143" s="44">
        <f>IFERROR(_xll.qlIndexFixing(Index6M,$H2143,TRUE,_xll.ohTrigger(RecalcTrigger,Trigger6M)),NA())</f>
        <v>1.2690658634243634E-2</v>
      </c>
      <c r="M2143" s="145">
        <f>IFERROR(_xll.qlIndexFixing(Index1Y,$H2143,TRUE,_xll.ohTrigger(RecalcTrigger,Trigger1Y)),NA())</f>
        <v>1.3119498937399596E-2</v>
      </c>
      <c r="N2143" s="144">
        <f>IFERROR(_xll.qlIndexFixing(ONIndex1M,I2143,TRUE,_xll.ohTrigger(RecalcTrigger,Trigger1M)),NA())</f>
        <v>1.2678634658307431E-2</v>
      </c>
      <c r="O2143" s="44">
        <f>IFERROR(_xll.qlIndexFixing(ONIndex3M,I2143,TRUE,_xll.ohTrigger(RecalcTrigger,Trigger3M)),NA())</f>
        <v>1.2905405137342285E-2</v>
      </c>
      <c r="P2143" s="44">
        <f>IFERROR(_xll.qlIndexFixing(ONIndex6M,I2143,TRUE,_xll.ohTrigger(RecalcTrigger,Trigger6M)),NA())</f>
        <v>1.2674176952023331E-2</v>
      </c>
      <c r="Q2143" s="145">
        <f>IFERROR(_xll.qlIndexFixing(ONIndex1Y,I2143,TRUE,_xll.ohTrigger(RecalcTrigger,Trigger1Y)),NA())</f>
        <v>1.3111247300416906E-2</v>
      </c>
    </row>
    <row r="2144" spans="2:17" x14ac:dyDescent="0.2">
      <c r="B2144" s="39" t="s">
        <v>42</v>
      </c>
      <c r="D2144" s="42">
        <f>_xll.qlCalendarAdvance(Calendar,$D2143,B2144,"f",FALSE)</f>
        <v>54862</v>
      </c>
      <c r="E2144" s="139">
        <f>_xll.qlInterestRateIndexValueDate(IndexON,D2144)</f>
        <v>54862</v>
      </c>
      <c r="F2144" s="155">
        <f>IFERROR(_xll.qlIndexFixing(IndexON,D2144,TRUE,_xll.ohTrigger(RecalcTrigger,TriggerON)),NA())</f>
        <v>1.2874557011368637E-2</v>
      </c>
      <c r="H2144" s="42">
        <f>_xll.qlCalendarAdvance(Calendar,$H2143,B2144,"f",FALSE)</f>
        <v>54862</v>
      </c>
      <c r="I2144" s="139">
        <f>_xll.qlInterestRateIndexValueDate(Index1M,$H2144)</f>
        <v>54864</v>
      </c>
      <c r="J2144" s="144">
        <f>IFERROR(_xll.qlIndexFixing(Index1M,$H2144,TRUE,_xll.ohTrigger(RecalcTrigger,Trigger1M)),NA())</f>
        <v>1.2677827197244418E-2</v>
      </c>
      <c r="K2144" s="44">
        <f>IFERROR(_xll.qlIndexFixing(Index3M,H2144,TRUE,_xll.ohTrigger(RecalcTrigger,Trigger3M)),NA())</f>
        <v>1.2906106917555359E-2</v>
      </c>
      <c r="L2144" s="44">
        <f>IFERROR(_xll.qlIndexFixing(Index6M,$H2144,TRUE,_xll.ohTrigger(RecalcTrigger,Trigger6M)),NA())</f>
        <v>1.2688709035903663E-2</v>
      </c>
      <c r="M2144" s="145">
        <f>IFERROR(_xll.qlIndexFixing(Index1Y,$H2144,TRUE,_xll.ohTrigger(RecalcTrigger,Trigger1Y)),NA())</f>
        <v>1.3116235145485823E-2</v>
      </c>
      <c r="N2144" s="144">
        <f>IFERROR(_xll.qlIndexFixing(ONIndex1M,I2144,TRUE,_xll.ohTrigger(RecalcTrigger,Trigger1M)),NA())</f>
        <v>1.2675728164142086E-2</v>
      </c>
      <c r="O2144" s="44">
        <f>IFERROR(_xll.qlIndexFixing(ONIndex3M,I2144,TRUE,_xll.ohTrigger(RecalcTrigger,Trigger3M)),NA())</f>
        <v>1.2902534038143898E-2</v>
      </c>
      <c r="P2144" s="44">
        <f>IFERROR(_xll.qlIndexFixing(ONIndex6M,I2144,TRUE,_xll.ohTrigger(RecalcTrigger,Trigger6M)),NA())</f>
        <v>1.2672189294224978E-2</v>
      </c>
      <c r="Q2144" s="145">
        <f>IFERROR(_xll.qlIndexFixing(ONIndex1Y,I2144,TRUE,_xll.ohTrigger(RecalcTrigger,Trigger1Y)),NA())</f>
        <v>1.3108465892992527E-2</v>
      </c>
    </row>
    <row r="2145" spans="2:17" x14ac:dyDescent="0.2">
      <c r="B2145" s="39" t="s">
        <v>42</v>
      </c>
      <c r="D2145" s="42">
        <f>_xll.qlCalendarAdvance(Calendar,$D2144,B2145,"f",FALSE)</f>
        <v>54869</v>
      </c>
      <c r="E2145" s="139">
        <f>_xll.qlInterestRateIndexValueDate(IndexON,D2145)</f>
        <v>54869</v>
      </c>
      <c r="F2145" s="155">
        <f>IFERROR(_xll.qlIndexFixing(IndexON,D2145,TRUE,_xll.ohTrigger(RecalcTrigger,TriggerON)),NA())</f>
        <v>1.2872294311261356E-2</v>
      </c>
      <c r="H2145" s="42">
        <f>_xll.qlCalendarAdvance(Calendar,$H2144,B2145,"f",FALSE)</f>
        <v>54869</v>
      </c>
      <c r="I2145" s="139">
        <f>_xll.qlInterestRateIndexValueDate(Index1M,$H2145)</f>
        <v>54871</v>
      </c>
      <c r="J2145" s="144">
        <f>IFERROR(_xll.qlIndexFixing(Index1M,$H2145,TRUE,_xll.ohTrigger(RecalcTrigger,Trigger1M)),NA())</f>
        <v>1.2674881746231326E-2</v>
      </c>
      <c r="K2145" s="44">
        <f>IFERROR(_xll.qlIndexFixing(Index3M,H2145,TRUE,_xll.ohTrigger(RecalcTrigger,Trigger3M)),NA())</f>
        <v>1.290312302053024E-2</v>
      </c>
      <c r="L2145" s="44">
        <f>IFERROR(_xll.qlIndexFixing(Index6M,$H2145,TRUE,_xll.ohTrigger(RecalcTrigger,Trigger6M)),NA())</f>
        <v>1.2686763547690553E-2</v>
      </c>
      <c r="M2145" s="145">
        <f>IFERROR(_xll.qlIndexFixing(Index1Y,$H2145,TRUE,_xll.ohTrigger(RecalcTrigger,Trigger1Y)),NA())</f>
        <v>1.311295358956217E-2</v>
      </c>
      <c r="N2145" s="144">
        <f>IFERROR(_xll.qlIndexFixing(ONIndex1M,I2145,TRUE,_xll.ohTrigger(RecalcTrigger,Trigger1M)),NA())</f>
        <v>1.267280816318106E-2</v>
      </c>
      <c r="O2145" s="44">
        <f>IFERROR(_xll.qlIndexFixing(ONIndex3M,I2145,TRUE,_xll.ohTrigger(RecalcTrigger,Trigger3M)),NA())</f>
        <v>1.289964814190192E-2</v>
      </c>
      <c r="P2145" s="44">
        <f>IFERROR(_xll.qlIndexFixing(ONIndex6M,I2145,TRUE,_xll.ohTrigger(RecalcTrigger,Trigger6M)),NA())</f>
        <v>1.2670205515084021E-2</v>
      </c>
      <c r="Q2145" s="145">
        <f>IFERROR(_xll.qlIndexFixing(ONIndex1Y,I2145,TRUE,_xll.ohTrigger(RecalcTrigger,Trigger1Y)),NA())</f>
        <v>1.3105667674935262E-2</v>
      </c>
    </row>
    <row r="2146" spans="2:17" x14ac:dyDescent="0.2">
      <c r="B2146" s="39" t="s">
        <v>42</v>
      </c>
      <c r="D2146" s="42">
        <f>_xll.qlCalendarAdvance(Calendar,$D2145,B2146,"f",FALSE)</f>
        <v>54876</v>
      </c>
      <c r="E2146" s="139">
        <f>_xll.qlInterestRateIndexValueDate(IndexON,D2146)</f>
        <v>54876</v>
      </c>
      <c r="F2146" s="155">
        <f>IFERROR(_xll.qlIndexFixing(IndexON,D2146,TRUE,_xll.ohTrigger(RecalcTrigger,TriggerON)),NA())</f>
        <v>1.2870013530097424E-2</v>
      </c>
      <c r="H2146" s="42">
        <f>_xll.qlCalendarAdvance(Calendar,$H2145,B2146,"f",FALSE)</f>
        <v>54876</v>
      </c>
      <c r="I2146" s="139">
        <f>_xll.qlInterestRateIndexValueDate(Index1M,$H2146)</f>
        <v>54878</v>
      </c>
      <c r="J2146" s="144">
        <f>IFERROR(_xll.qlIndexFixing(Index1M,$H2146,TRUE,_xll.ohTrigger(RecalcTrigger,Trigger1M)),NA())</f>
        <v>1.2671891195697046E-2</v>
      </c>
      <c r="K2146" s="44">
        <f>IFERROR(_xll.qlIndexFixing(Index3M,H2146,TRUE,_xll.ohTrigger(RecalcTrigger,Trigger3M)),NA())</f>
        <v>1.2900110294658424E-2</v>
      </c>
      <c r="L2146" s="44">
        <f>IFERROR(_xll.qlIndexFixing(Index6M,$H2146,TRUE,_xll.ohTrigger(RecalcTrigger,Trigger6M)),NA())</f>
        <v>1.2684564953084208E-2</v>
      </c>
      <c r="M2146" s="145">
        <f>IFERROR(_xll.qlIndexFixing(Index1Y,$H2146,TRUE,_xll.ohTrigger(RecalcTrigger,Trigger1Y)),NA())</f>
        <v>1.3109663898283322E-2</v>
      </c>
      <c r="N2146" s="144">
        <f>IFERROR(_xll.qlIndexFixing(ONIndex1M,I2146,TRUE,_xll.ohTrigger(RecalcTrigger,Trigger1M)),NA())</f>
        <v>1.266987463943714E-2</v>
      </c>
      <c r="O2146" s="44">
        <f>IFERROR(_xll.qlIndexFixing(ONIndex3M,I2146,TRUE,_xll.ohTrigger(RecalcTrigger,Trigger3M)),NA())</f>
        <v>1.2896747428232658E-2</v>
      </c>
      <c r="P2146" s="44">
        <f>IFERROR(_xll.qlIndexFixing(ONIndex6M,I2146,TRUE,_xll.ohTrigger(RecalcTrigger,Trigger6M)),NA())</f>
        <v>1.2668225630587671E-2</v>
      </c>
      <c r="Q2146" s="145">
        <f>IFERROR(_xll.qlIndexFixing(ONIndex1Y,I2146,TRUE,_xll.ohTrigger(RecalcTrigger,Trigger1Y)),NA())</f>
        <v>1.3102852617548066E-2</v>
      </c>
    </row>
    <row r="2147" spans="2:17" x14ac:dyDescent="0.2">
      <c r="B2147" s="39" t="s">
        <v>42</v>
      </c>
      <c r="D2147" s="42">
        <f>_xll.qlCalendarAdvance(Calendar,$D2146,B2147,"f",FALSE)</f>
        <v>54883</v>
      </c>
      <c r="E2147" s="139">
        <f>_xll.qlInterestRateIndexValueDate(IndexON,D2147)</f>
        <v>54883</v>
      </c>
      <c r="F2147" s="155">
        <f>IFERROR(_xll.qlIndexFixing(IndexON,D2147,TRUE,_xll.ohTrigger(RecalcTrigger,TriggerON)),NA())</f>
        <v>1.2867714639339667E-2</v>
      </c>
      <c r="H2147" s="42">
        <f>_xll.qlCalendarAdvance(Calendar,$H2146,B2147,"f",FALSE)</f>
        <v>54883</v>
      </c>
      <c r="I2147" s="139">
        <f>_xll.qlInterestRateIndexValueDate(Index1M,$H2147)</f>
        <v>54885</v>
      </c>
      <c r="J2147" s="144">
        <f>IFERROR(_xll.qlIndexFixing(Index1M,$H2147,TRUE,_xll.ohTrigger(RecalcTrigger,Trigger1M)),NA())</f>
        <v>1.2668950138691182E-2</v>
      </c>
      <c r="K2147" s="44">
        <f>IFERROR(_xll.qlIndexFixing(Index3M,H2147,TRUE,_xll.ohTrigger(RecalcTrigger,Trigger3M)),NA())</f>
        <v>1.289709758673617E-2</v>
      </c>
      <c r="L2147" s="44">
        <f>IFERROR(_xll.qlIndexFixing(Index6M,$H2147,TRUE,_xll.ohTrigger(RecalcTrigger,Trigger6M)),NA())</f>
        <v>1.2682627033531726E-2</v>
      </c>
      <c r="M2147" s="145">
        <f>IFERROR(_xll.qlIndexFixing(Index1Y,$H2147,TRUE,_xll.ohTrigger(RecalcTrigger,Trigger1Y)),NA())</f>
        <v>1.3106337069792176E-2</v>
      </c>
      <c r="N2147" s="144">
        <f>IFERROR(_xll.qlIndexFixing(ONIndex1M,I2147,TRUE,_xll.ohTrigger(RecalcTrigger,Trigger1M)),NA())</f>
        <v>1.2666083070058676E-2</v>
      </c>
      <c r="O2147" s="44">
        <f>IFERROR(_xll.qlIndexFixing(ONIndex3M,I2147,TRUE,_xll.ohTrigger(RecalcTrigger,Trigger3M)),NA())</f>
        <v>1.2892996132718437E-2</v>
      </c>
      <c r="P2147" s="44">
        <f>IFERROR(_xll.qlIndexFixing(ONIndex6M,I2147,TRUE,_xll.ohTrigger(RecalcTrigger,Trigger6M)),NA())</f>
        <v>1.2665685813431082E-2</v>
      </c>
      <c r="Q2147" s="145">
        <f>IFERROR(_xll.qlIndexFixing(ONIndex1Y,I2147,TRUE,_xll.ohTrigger(RecalcTrigger,Trigger1Y)),NA())</f>
        <v>1.3099208468245749E-2</v>
      </c>
    </row>
    <row r="2148" spans="2:17" x14ac:dyDescent="0.2">
      <c r="B2148" s="39" t="s">
        <v>42</v>
      </c>
      <c r="D2148" s="42">
        <f>_xll.qlCalendarAdvance(Calendar,$D2147,B2148,"f",FALSE)</f>
        <v>54890</v>
      </c>
      <c r="E2148" s="139">
        <f>_xll.qlInterestRateIndexValueDate(IndexON,D2148)</f>
        <v>54890</v>
      </c>
      <c r="F2148" s="155">
        <f>IFERROR(_xll.qlIndexFixing(IndexON,D2148,TRUE,_xll.ohTrigger(RecalcTrigger,TriggerON)),NA())</f>
        <v>1.2865397610370977E-2</v>
      </c>
      <c r="H2148" s="42">
        <f>_xll.qlCalendarAdvance(Calendar,$H2147,B2148,"f",FALSE)</f>
        <v>54890</v>
      </c>
      <c r="I2148" s="139">
        <f>_xll.qlInterestRateIndexValueDate(Index1M,$H2148)</f>
        <v>54892</v>
      </c>
      <c r="J2148" s="144">
        <f>IFERROR(_xll.qlIndexFixing(Index1M,$H2148,TRUE,_xll.ohTrigger(RecalcTrigger,Trigger1M)),NA())</f>
        <v>1.2665963950109771E-2</v>
      </c>
      <c r="K2148" s="44">
        <f>IFERROR(_xll.qlIndexFixing(Index3M,H2148,TRUE,_xll.ohTrigger(RecalcTrigger,Trigger3M)),NA())</f>
        <v>1.2894069852425869E-2</v>
      </c>
      <c r="L2148" s="44">
        <f>IFERROR(_xll.qlIndexFixing(Index6M,$H2148,TRUE,_xll.ohTrigger(RecalcTrigger,Trigger6M)),NA())</f>
        <v>1.2680693268633135E-2</v>
      </c>
      <c r="M2148" s="145">
        <f>IFERROR(_xll.qlIndexFixing(Index1Y,$H2148,TRUE,_xll.ohTrigger(RecalcTrigger,Trigger1Y)),NA())</f>
        <v>1.3103002048002707E-2</v>
      </c>
      <c r="N2148" s="144">
        <f>IFERROR(_xll.qlIndexFixing(ONIndex1M,I2148,TRUE,_xll.ohTrigger(RecalcTrigger,Trigger1M)),NA())</f>
        <v>1.2663966959491901E-2</v>
      </c>
      <c r="O2148" s="44">
        <f>IFERROR(_xll.qlIndexFixing(ONIndex3M,I2148,TRUE,_xll.ohTrigger(RecalcTrigger,Trigger3M)),NA())</f>
        <v>1.289090146459948E-2</v>
      </c>
      <c r="P2148" s="44">
        <f>IFERROR(_xll.qlIndexFixing(ONIndex6M,I2148,TRUE,_xll.ohTrigger(RecalcTrigger,Trigger6M)),NA())</f>
        <v>1.2664277609717445E-2</v>
      </c>
      <c r="Q2148" s="145">
        <f>IFERROR(_xll.qlIndexFixing(ONIndex1Y,I2148,TRUE,_xll.ohTrigger(RecalcTrigger,Trigger1Y)),NA())</f>
        <v>1.3097171869755897E-2</v>
      </c>
    </row>
    <row r="2149" spans="2:17" x14ac:dyDescent="0.2">
      <c r="B2149" s="39" t="s">
        <v>42</v>
      </c>
      <c r="D2149" s="42">
        <f>_xll.qlCalendarAdvance(Calendar,$D2148,B2149,"f",FALSE)</f>
        <v>54897</v>
      </c>
      <c r="E2149" s="139">
        <f>_xll.qlInterestRateIndexValueDate(IndexON,D2149)</f>
        <v>54897</v>
      </c>
      <c r="F2149" s="155">
        <f>IFERROR(_xll.qlIndexFixing(IndexON,D2149,TRUE,_xll.ohTrigger(RecalcTrigger,TriggerON)),NA())</f>
        <v>1.2863062414494308E-2</v>
      </c>
      <c r="H2149" s="42">
        <f>_xll.qlCalendarAdvance(Calendar,$H2148,B2149,"f",FALSE)</f>
        <v>54897</v>
      </c>
      <c r="I2149" s="139">
        <f>_xll.qlInterestRateIndexValueDate(Index1M,$H2149)</f>
        <v>54899</v>
      </c>
      <c r="J2149" s="144">
        <f>IFERROR(_xll.qlIndexFixing(Index1M,$H2149,TRUE,_xll.ohTrigger(RecalcTrigger,Trigger1M)),NA())</f>
        <v>1.2662964150293721E-2</v>
      </c>
      <c r="K2149" s="44">
        <f>IFERROR(_xll.qlIndexFixing(Index3M,H2149,TRUE,_xll.ohTrigger(RecalcTrigger,Trigger3M)),NA())</f>
        <v>1.2891027070988947E-2</v>
      </c>
      <c r="L2149" s="44">
        <f>IFERROR(_xll.qlIndexFixing(Index6M,$H2149,TRUE,_xll.ohTrigger(RecalcTrigger,Trigger6M)),NA())</f>
        <v>1.2678763674538136E-2</v>
      </c>
      <c r="M2149" s="145">
        <f>IFERROR(_xll.qlIndexFixing(Index1Y,$H2149,TRUE,_xll.ohTrigger(RecalcTrigger,Trigger1Y)),NA())</f>
        <v>1.3099649146316441E-2</v>
      </c>
      <c r="N2149" s="144">
        <f>IFERROR(_xll.qlIndexFixing(ONIndex1M,I2149,TRUE,_xll.ohTrigger(RecalcTrigger,Trigger1M)),NA())</f>
        <v>1.2660992771156288E-2</v>
      </c>
      <c r="O2149" s="44">
        <f>IFERROR(_xll.qlIndexFixing(ONIndex3M,I2149,TRUE,_xll.ohTrigger(RecalcTrigger,Trigger3M)),NA())</f>
        <v>1.2887956173388559E-2</v>
      </c>
      <c r="P2149" s="44">
        <f>IFERROR(_xll.qlIndexFixing(ONIndex6M,I2149,TRUE,_xll.ohTrigger(RecalcTrigger,Trigger6M)),NA())</f>
        <v>1.2662309505238056E-2</v>
      </c>
      <c r="Q2149" s="145">
        <f>IFERROR(_xll.qlIndexFixing(ONIndex1Y,I2149,TRUE,_xll.ohTrigger(RecalcTrigger,Trigger1Y)),NA())</f>
        <v>1.3094306121796961E-2</v>
      </c>
    </row>
    <row r="2150" spans="2:17" x14ac:dyDescent="0.2">
      <c r="B2150" s="39" t="s">
        <v>42</v>
      </c>
      <c r="D2150" s="42">
        <f>_xll.qlCalendarAdvance(Calendar,$D2149,B2150,"f",FALSE)</f>
        <v>54904</v>
      </c>
      <c r="E2150" s="139">
        <f>_xll.qlInterestRateIndexValueDate(IndexON,D2150)</f>
        <v>54904</v>
      </c>
      <c r="F2150" s="155">
        <f>IFERROR(_xll.qlIndexFixing(IndexON,D2150,TRUE,_xll.ohTrigger(RecalcTrigger,TriggerON)),NA())</f>
        <v>1.2860709022772809E-2</v>
      </c>
      <c r="H2150" s="42">
        <f>_xll.qlCalendarAdvance(Calendar,$H2149,B2150,"f",FALSE)</f>
        <v>54904</v>
      </c>
      <c r="I2150" s="139">
        <f>_xll.qlInterestRateIndexValueDate(Index1M,$H2150)</f>
        <v>54906</v>
      </c>
      <c r="J2150" s="144">
        <f>IFERROR(_xll.qlIndexFixing(Index1M,$H2150,TRUE,_xll.ohTrigger(RecalcTrigger,Trigger1M)),NA())</f>
        <v>1.2659950723213353E-2</v>
      </c>
      <c r="K2150" s="44">
        <f>IFERROR(_xll.qlIndexFixing(Index3M,H2150,TRUE,_xll.ohTrigger(RecalcTrigger,Trigger3M)),NA())</f>
        <v>1.2887969221690341E-2</v>
      </c>
      <c r="L2150" s="44">
        <f>IFERROR(_xll.qlIndexFixing(Index6M,$H2150,TRUE,_xll.ohTrigger(RecalcTrigger,Trigger6M)),NA())</f>
        <v>1.2676838267398181E-2</v>
      </c>
      <c r="M2150" s="145">
        <f>IFERROR(_xll.qlIndexFixing(Index1Y,$H2150,TRUE,_xll.ohTrigger(RecalcTrigger,Trigger1Y)),NA())</f>
        <v>1.3096278335766305E-2</v>
      </c>
      <c r="N2150" s="144">
        <f>IFERROR(_xll.qlIndexFixing(ONIndex1M,I2150,TRUE,_xll.ohTrigger(RecalcTrigger,Trigger1M)),NA())</f>
        <v>1.2658004996008998E-2</v>
      </c>
      <c r="O2150" s="44">
        <f>IFERROR(_xll.qlIndexFixing(ONIndex3M,I2150,TRUE,_xll.ohTrigger(RecalcTrigger,Trigger3M)),NA())</f>
        <v>1.2884995981776726E-2</v>
      </c>
      <c r="P2150" s="44">
        <f>IFERROR(_xll.qlIndexFixing(ONIndex6M,I2150,TRUE,_xll.ohTrigger(RecalcTrigger,Trigger6M)),NA())</f>
        <v>1.2660345359831737E-2</v>
      </c>
      <c r="Q2150" s="145">
        <f>IFERROR(_xll.qlIndexFixing(ONIndex1Y,I2150,TRUE,_xll.ohTrigger(RecalcTrigger,Trigger1Y)),NA())</f>
        <v>1.3091423419480108E-2</v>
      </c>
    </row>
    <row r="2151" spans="2:17" x14ac:dyDescent="0.2">
      <c r="B2151" s="39" t="s">
        <v>42</v>
      </c>
      <c r="D2151" s="42">
        <f>_xll.qlCalendarAdvance(Calendar,$D2150,B2151,"f",FALSE)</f>
        <v>54911</v>
      </c>
      <c r="E2151" s="139">
        <f>_xll.qlInterestRateIndexValueDate(IndexON,D2151)</f>
        <v>54911</v>
      </c>
      <c r="F2151" s="155">
        <f>IFERROR(_xll.qlIndexFixing(IndexON,D2151,TRUE,_xll.ohTrigger(RecalcTrigger,TriggerON)),NA())</f>
        <v>1.2858337406749243E-2</v>
      </c>
      <c r="H2151" s="42">
        <f>_xll.qlCalendarAdvance(Calendar,$H2150,B2151,"f",FALSE)</f>
        <v>54911</v>
      </c>
      <c r="I2151" s="139">
        <f>_xll.qlInterestRateIndexValueDate(Index1M,$H2151)</f>
        <v>54913</v>
      </c>
      <c r="J2151" s="144">
        <f>IFERROR(_xll.qlIndexFixing(Index1M,$H2151,TRUE,_xll.ohTrigger(RecalcTrigger,Trigger1M)),NA())</f>
        <v>1.2656923652846486E-2</v>
      </c>
      <c r="K2151" s="44">
        <f>IFERROR(_xll.qlIndexFixing(Index3M,H2151,TRUE,_xll.ohTrigger(RecalcTrigger,Trigger3M)),NA())</f>
        <v>1.2884904187478476E-2</v>
      </c>
      <c r="L2151" s="44">
        <f>IFERROR(_xll.qlIndexFixing(Index6M,$H2151,TRUE,_xll.ohTrigger(RecalcTrigger,Trigger6M)),NA())</f>
        <v>1.2675177835604505E-2</v>
      </c>
      <c r="M2151" s="145">
        <f>IFERROR(_xll.qlIndexFixing(Index1Y,$H2151,TRUE,_xll.ohTrigger(RecalcTrigger,Trigger1Y)),NA())</f>
        <v>1.3092889587384126E-2</v>
      </c>
      <c r="N2151" s="144">
        <f>IFERROR(_xll.qlIndexFixing(ONIndex1M,I2151,TRUE,_xll.ohTrigger(RecalcTrigger,Trigger1M)),NA())</f>
        <v>1.2655003617823013E-2</v>
      </c>
      <c r="O2151" s="44">
        <f>IFERROR(_xll.qlIndexFixing(ONIndex3M,I2151,TRUE,_xll.ohTrigger(RecalcTrigger,Trigger3M)),NA())</f>
        <v>1.2882020868900668E-2</v>
      </c>
      <c r="P2151" s="44">
        <f>IFERROR(_xll.qlIndexFixing(ONIndex6M,I2151,TRUE,_xll.ohTrigger(RecalcTrigger,Trigger6M)),NA())</f>
        <v>1.2658385189165955E-2</v>
      </c>
      <c r="Q2151" s="145">
        <f>IFERROR(_xll.qlIndexFixing(ONIndex1Y,I2151,TRUE,_xll.ohTrigger(RecalcTrigger,Trigger1Y)),NA())</f>
        <v>1.3088523734028357E-2</v>
      </c>
    </row>
    <row r="2152" spans="2:17" x14ac:dyDescent="0.2">
      <c r="B2152" s="39" t="s">
        <v>42</v>
      </c>
      <c r="D2152" s="42">
        <f>_xll.qlCalendarAdvance(Calendar,$D2151,B2152,"f",FALSE)</f>
        <v>54918</v>
      </c>
      <c r="E2152" s="139">
        <f>_xll.qlInterestRateIndexValueDate(IndexON,D2152)</f>
        <v>54918</v>
      </c>
      <c r="F2152" s="155">
        <f>IFERROR(_xll.qlIndexFixing(IndexON,D2152,TRUE,_xll.ohTrigger(RecalcTrigger,TriggerON)),NA())</f>
        <v>1.28559475378065E-2</v>
      </c>
      <c r="H2152" s="42">
        <f>_xll.qlCalendarAdvance(Calendar,$H2151,B2152,"f",FALSE)</f>
        <v>54918</v>
      </c>
      <c r="I2152" s="139">
        <f>_xll.qlInterestRateIndexValueDate(Index1M,$H2152)</f>
        <v>54920</v>
      </c>
      <c r="J2152" s="144">
        <f>IFERROR(_xll.qlIndexFixing(Index1M,$H2152,TRUE,_xll.ohTrigger(RecalcTrigger,Trigger1M)),NA())</f>
        <v>1.2653882923168436E-2</v>
      </c>
      <c r="K2152" s="44">
        <f>IFERROR(_xll.qlIndexFixing(Index3M,H2152,TRUE,_xll.ohTrigger(RecalcTrigger,Trigger3M)),NA())</f>
        <v>1.2881814946617965E-2</v>
      </c>
      <c r="L2152" s="44">
        <f>IFERROR(_xll.qlIndexFixing(Index6M,$H2152,TRUE,_xll.ohTrigger(RecalcTrigger,Trigger6M)),NA())</f>
        <v>1.2673261570538739E-2</v>
      </c>
      <c r="M2152" s="145">
        <f>IFERROR(_xll.qlIndexFixing(Index1Y,$H2152,TRUE,_xll.ohTrigger(RecalcTrigger,Trigger1Y)),NA())</f>
        <v>1.308948287220502E-2</v>
      </c>
      <c r="N2152" s="144">
        <f>IFERROR(_xll.qlIndexFixing(ONIndex1M,I2152,TRUE,_xll.ohTrigger(RecalcTrigger,Trigger1M)),NA())</f>
        <v>1.2651988620850929E-2</v>
      </c>
      <c r="O2152" s="44">
        <f>IFERROR(_xll.qlIndexFixing(ONIndex3M,I2152,TRUE,_xll.ohTrigger(RecalcTrigger,Trigger3M)),NA())</f>
        <v>1.2879030814136883E-2</v>
      </c>
      <c r="P2152" s="44">
        <f>IFERROR(_xll.qlIndexFixing(ONIndex6M,I2152,TRUE,_xll.ohTrigger(RecalcTrigger,Trigger6M)),NA())</f>
        <v>1.2656429009547665E-2</v>
      </c>
      <c r="Q2152" s="145">
        <f>IFERROR(_xll.qlIndexFixing(ONIndex1Y,I2152,TRUE,_xll.ohTrigger(RecalcTrigger,Trigger1Y)),NA())</f>
        <v>1.3085607036504854E-2</v>
      </c>
    </row>
    <row r="2153" spans="2:17" x14ac:dyDescent="0.2">
      <c r="B2153" s="39" t="s">
        <v>42</v>
      </c>
      <c r="D2153" s="42">
        <f>_xll.qlCalendarAdvance(Calendar,$D2152,B2153,"f",FALSE)</f>
        <v>54925</v>
      </c>
      <c r="E2153" s="139">
        <f>_xll.qlInterestRateIndexValueDate(IndexON,D2153)</f>
        <v>54925</v>
      </c>
      <c r="F2153" s="155">
        <f>IFERROR(_xll.qlIndexFixing(IndexON,D2153,TRUE,_xll.ohTrigger(RecalcTrigger,TriggerON)),NA())</f>
        <v>1.2853539386927793E-2</v>
      </c>
      <c r="H2153" s="42">
        <f>_xll.qlCalendarAdvance(Calendar,$H2152,B2153,"f",FALSE)</f>
        <v>54925</v>
      </c>
      <c r="I2153" s="139">
        <f>_xll.qlInterestRateIndexValueDate(Index1M,$H2153)</f>
        <v>54927</v>
      </c>
      <c r="J2153" s="144">
        <f>IFERROR(_xll.qlIndexFixing(Index1M,$H2153,TRUE,_xll.ohTrigger(RecalcTrigger,Trigger1M)),NA())</f>
        <v>1.2650828518159518E-2</v>
      </c>
      <c r="K2153" s="44">
        <f>IFERROR(_xll.qlIndexFixing(Index3M,H2153,TRUE,_xll.ohTrigger(RecalcTrigger,Trigger3M)),NA())</f>
        <v>1.287871057369663E-2</v>
      </c>
      <c r="L2153" s="44">
        <f>IFERROR(_xll.qlIndexFixing(Index6M,$H2153,TRUE,_xll.ohTrigger(RecalcTrigger,Trigger6M)),NA())</f>
        <v>1.2671349544815613E-2</v>
      </c>
      <c r="M2153" s="145">
        <f>IFERROR(_xll.qlIndexFixing(Index1Y,$H2153,TRUE,_xll.ohTrigger(RecalcTrigger,Trigger1Y)),NA())</f>
        <v>1.3086058161265197E-2</v>
      </c>
      <c r="N2153" s="144">
        <f>IFERROR(_xll.qlIndexFixing(ONIndex1M,I2153,TRUE,_xll.ohTrigger(RecalcTrigger,Trigger1M)),NA())</f>
        <v>1.2648959988865727E-2</v>
      </c>
      <c r="O2153" s="44">
        <f>IFERROR(_xll.qlIndexFixing(ONIndex3M,I2153,TRUE,_xll.ohTrigger(RecalcTrigger,Trigger3M)),NA())</f>
        <v>1.2876025796622059E-2</v>
      </c>
      <c r="P2153" s="44">
        <f>IFERROR(_xll.qlIndexFixing(ONIndex6M,I2153,TRUE,_xll.ohTrigger(RecalcTrigger,Trigger6M)),NA())</f>
        <v>1.2654476836884143E-2</v>
      </c>
      <c r="Q2153" s="145">
        <f>IFERROR(_xll.qlIndexFixing(ONIndex1Y,I2153,TRUE,_xll.ohTrigger(RecalcTrigger,Trigger1Y)),NA())</f>
        <v>1.3082673298452363E-2</v>
      </c>
    </row>
    <row r="2154" spans="2:17" x14ac:dyDescent="0.2">
      <c r="B2154" s="39" t="s">
        <v>42</v>
      </c>
      <c r="D2154" s="42">
        <f>_xll.qlCalendarAdvance(Calendar,$D2153,B2154,"f",FALSE)</f>
        <v>54932</v>
      </c>
      <c r="E2154" s="139">
        <f>_xll.qlInterestRateIndexValueDate(IndexON,D2154)</f>
        <v>54932</v>
      </c>
      <c r="F2154" s="155">
        <f>IFERROR(_xll.qlIndexFixing(IndexON,D2154,TRUE,_xll.ohTrigger(RecalcTrigger,TriggerON)),NA())</f>
        <v>1.2851112925575947E-2</v>
      </c>
      <c r="H2154" s="42">
        <f>_xll.qlCalendarAdvance(Calendar,$H2153,B2154,"f",FALSE)</f>
        <v>54932</v>
      </c>
      <c r="I2154" s="139">
        <f>_xll.qlInterestRateIndexValueDate(Index1M,$H2154)</f>
        <v>54934</v>
      </c>
      <c r="J2154" s="144">
        <f>IFERROR(_xll.qlIndexFixing(Index1M,$H2154,TRUE,_xll.ohTrigger(RecalcTrigger,Trigger1M)),NA())</f>
        <v>1.2647760421785059E-2</v>
      </c>
      <c r="K2154" s="44">
        <f>IFERROR(_xll.qlIndexFixing(Index3M,H2154,TRUE,_xll.ohTrigger(RecalcTrigger,Trigger3M)),NA())</f>
        <v>1.287559104797802E-2</v>
      </c>
      <c r="L2154" s="44">
        <f>IFERROR(_xll.qlIndexFixing(Index6M,$H2154,TRUE,_xll.ohTrigger(RecalcTrigger,Trigger6M)),NA())</f>
        <v>1.2669441774586938E-2</v>
      </c>
      <c r="M2154" s="145">
        <f>IFERROR(_xll.qlIndexFixing(Index1Y,$H2154,TRUE,_xll.ohTrigger(RecalcTrigger,Trigger1Y)),NA())</f>
        <v>1.3082615425601305E-2</v>
      </c>
      <c r="N2154" s="144">
        <f>IFERROR(_xll.qlIndexFixing(ONIndex1M,I2154,TRUE,_xll.ohTrigger(RecalcTrigger,Trigger1M)),NA())</f>
        <v>1.264591770596013E-2</v>
      </c>
      <c r="O2154" s="44">
        <f>IFERROR(_xll.qlIndexFixing(ONIndex3M,I2154,TRUE,_xll.ohTrigger(RecalcTrigger,Trigger3M)),NA())</f>
        <v>1.2873005795972503E-2</v>
      </c>
      <c r="P2154" s="44">
        <f>IFERROR(_xll.qlIndexFixing(ONIndex6M,I2154,TRUE,_xll.ohTrigger(RecalcTrigger,Trigger6M)),NA())</f>
        <v>1.2652528687402409E-2</v>
      </c>
      <c r="Q2154" s="145">
        <f>IFERROR(_xll.qlIndexFixing(ONIndex1Y,I2154,TRUE,_xll.ohTrigger(RecalcTrigger,Trigger1Y)),NA())</f>
        <v>1.3079722490854095E-2</v>
      </c>
    </row>
    <row r="2155" spans="2:17" x14ac:dyDescent="0.2">
      <c r="B2155" s="39" t="s">
        <v>42</v>
      </c>
      <c r="D2155" s="42">
        <f>_xll.qlCalendarAdvance(Calendar,$D2154,B2155,"f",FALSE)</f>
        <v>54939</v>
      </c>
      <c r="E2155" s="139">
        <f>_xll.qlInterestRateIndexValueDate(IndexON,D2155)</f>
        <v>54939</v>
      </c>
      <c r="F2155" s="155">
        <f>IFERROR(_xll.qlIndexFixing(IndexON,D2155,TRUE,_xll.ohTrigger(RecalcTrigger,TriggerON)),NA())</f>
        <v>1.2848668125293727E-2</v>
      </c>
      <c r="H2155" s="42">
        <f>_xll.qlCalendarAdvance(Calendar,$H2154,B2155,"f",FALSE)</f>
        <v>54939</v>
      </c>
      <c r="I2155" s="139">
        <f>_xll.qlInterestRateIndexValueDate(Index1M,$H2155)</f>
        <v>54941</v>
      </c>
      <c r="J2155" s="144">
        <f>IFERROR(_xll.qlIndexFixing(Index1M,$H2155,TRUE,_xll.ohTrigger(RecalcTrigger,Trigger1M)),NA())</f>
        <v>1.2644678618030369E-2</v>
      </c>
      <c r="K2155" s="44">
        <f>IFERROR(_xll.qlIndexFixing(Index3M,H2155,TRUE,_xll.ohTrigger(RecalcTrigger,Trigger3M)),NA())</f>
        <v>1.287245634872828E-2</v>
      </c>
      <c r="L2155" s="44">
        <f>IFERROR(_xll.qlIndexFixing(Index6M,$H2155,TRUE,_xll.ohTrigger(RecalcTrigger,Trigger6M)),NA())</f>
        <v>1.2667274601273355E-2</v>
      </c>
      <c r="M2155" s="145">
        <f>IFERROR(_xll.qlIndexFixing(Index1Y,$H2155,TRUE,_xll.ohTrigger(RecalcTrigger,Trigger1Y)),NA())</f>
        <v>1.3079154636251741E-2</v>
      </c>
      <c r="N2155" s="144">
        <f>IFERROR(_xll.qlIndexFixing(ONIndex1M,I2155,TRUE,_xll.ohTrigger(RecalcTrigger,Trigger1M)),NA())</f>
        <v>1.2642861756146928E-2</v>
      </c>
      <c r="O2155" s="44">
        <f>IFERROR(_xll.qlIndexFixing(ONIndex3M,I2155,TRUE,_xll.ohTrigger(RecalcTrigger,Trigger3M)),NA())</f>
        <v>1.2869970791165031E-2</v>
      </c>
      <c r="P2155" s="44">
        <f>IFERROR(_xll.qlIndexFixing(ONIndex6M,I2155,TRUE,_xll.ohTrigger(RecalcTrigger,Trigger6M)),NA())</f>
        <v>1.2650584576849866E-2</v>
      </c>
      <c r="Q2155" s="145">
        <f>IFERROR(_xll.qlIndexFixing(ONIndex1Y,I2155,TRUE,_xll.ohTrigger(RecalcTrigger,Trigger1Y)),NA())</f>
        <v>1.3076754585013006E-2</v>
      </c>
    </row>
    <row r="2156" spans="2:17" x14ac:dyDescent="0.2">
      <c r="B2156" s="39" t="s">
        <v>42</v>
      </c>
      <c r="D2156" s="42">
        <f>_xll.qlCalendarAdvance(Calendar,$D2155,B2156,"f",FALSE)</f>
        <v>54946</v>
      </c>
      <c r="E2156" s="139">
        <f>_xll.qlInterestRateIndexValueDate(IndexON,D2156)</f>
        <v>54946</v>
      </c>
      <c r="F2156" s="155">
        <f>IFERROR(_xll.qlIndexFixing(IndexON,D2156,TRUE,_xll.ohTrigger(RecalcTrigger,TriggerON)),NA())</f>
        <v>1.284620495714428E-2</v>
      </c>
      <c r="H2156" s="42">
        <f>_xll.qlCalendarAdvance(Calendar,$H2155,B2156,"f",FALSE)</f>
        <v>54946</v>
      </c>
      <c r="I2156" s="139">
        <f>_xll.qlInterestRateIndexValueDate(Index1M,$H2156)</f>
        <v>54948</v>
      </c>
      <c r="J2156" s="144">
        <f>IFERROR(_xll.qlIndexFixing(Index1M,$H2156,TRUE,_xll.ohTrigger(RecalcTrigger,Trigger1M)),NA())</f>
        <v>1.2641583090868269E-2</v>
      </c>
      <c r="K2156" s="44">
        <f>IFERROR(_xll.qlIndexFixing(Index3M,H2156,TRUE,_xll.ohTrigger(RecalcTrigger,Trigger3M)),NA())</f>
        <v>1.2869306455213564E-2</v>
      </c>
      <c r="L2156" s="44">
        <f>IFERROR(_xll.qlIndexFixing(Index6M,$H2156,TRUE,_xll.ohTrigger(RecalcTrigger,Trigger6M)),NA())</f>
        <v>1.2665374655014891E-2</v>
      </c>
      <c r="M2156" s="145">
        <f>IFERROR(_xll.qlIndexFixing(Index1Y,$H2156,TRUE,_xll.ohTrigger(RecalcTrigger,Trigger1Y)),NA())</f>
        <v>1.3075675764257319E-2</v>
      </c>
      <c r="N2156" s="144">
        <f>IFERROR(_xll.qlIndexFixing(ONIndex1M,I2156,TRUE,_xll.ohTrigger(RecalcTrigger,Trigger1M)),NA())</f>
        <v>1.2639792123279037E-2</v>
      </c>
      <c r="O2156" s="44">
        <f>IFERROR(_xll.qlIndexFixing(ONIndex3M,I2156,TRUE,_xll.ohTrigger(RecalcTrigger,Trigger3M)),NA())</f>
        <v>1.2866920761656075E-2</v>
      </c>
      <c r="P2156" s="44">
        <f>IFERROR(_xll.qlIndexFixing(ONIndex6M,I2156,TRUE,_xll.ohTrigger(RecalcTrigger,Trigger6M)),NA())</f>
        <v>1.2648644521453534E-2</v>
      </c>
      <c r="Q2156" s="145">
        <f>IFERROR(_xll.qlIndexFixing(ONIndex1Y,I2156,TRUE,_xll.ohTrigger(RecalcTrigger,Trigger1Y)),NA())</f>
        <v>1.3073769552232051E-2</v>
      </c>
    </row>
    <row r="2157" spans="2:17" x14ac:dyDescent="0.2">
      <c r="B2157" s="39" t="s">
        <v>42</v>
      </c>
      <c r="D2157" s="42">
        <f>_xll.qlCalendarAdvance(Calendar,$D2156,B2157,"f",FALSE)</f>
        <v>54953</v>
      </c>
      <c r="E2157" s="139">
        <f>_xll.qlInterestRateIndexValueDate(IndexON,D2157)</f>
        <v>54953</v>
      </c>
      <c r="F2157" s="155">
        <f>IFERROR(_xll.qlIndexFixing(IndexON,D2157,TRUE,_xll.ohTrigger(RecalcTrigger,TriggerON)),NA())</f>
        <v>1.2843723392430562E-2</v>
      </c>
      <c r="H2157" s="42">
        <f>_xll.qlCalendarAdvance(Calendar,$H2156,B2157,"f",FALSE)</f>
        <v>54953</v>
      </c>
      <c r="I2157" s="139">
        <f>_xll.qlInterestRateIndexValueDate(Index1M,$H2157)</f>
        <v>54955</v>
      </c>
      <c r="J2157" s="144">
        <f>IFERROR(_xll.qlIndexFixing(Index1M,$H2157,TRUE,_xll.ohTrigger(RecalcTrigger,Trigger1M)),NA())</f>
        <v>1.2638473824274077E-2</v>
      </c>
      <c r="K2157" s="44">
        <f>IFERROR(_xll.qlIndexFixing(Index3M,H2157,TRUE,_xll.ohTrigger(RecalcTrigger,Trigger3M)),NA())</f>
        <v>1.2866141346700022E-2</v>
      </c>
      <c r="L2157" s="44">
        <f>IFERROR(_xll.qlIndexFixing(Index6M,$H2157,TRUE,_xll.ohTrigger(RecalcTrigger,Trigger6M)),NA())</f>
        <v>1.2663479008762463E-2</v>
      </c>
      <c r="M2157" s="145">
        <f>IFERROR(_xll.qlIndexFixing(Index1Y,$H2157,TRUE,_xll.ohTrigger(RecalcTrigger,Trigger1Y)),NA())</f>
        <v>1.3072178780658625E-2</v>
      </c>
      <c r="N2157" s="144">
        <f>IFERROR(_xll.qlIndexFixing(ONIndex1M,I2157,TRUE,_xll.ohTrigger(RecalcTrigger,Trigger1M)),NA())</f>
        <v>1.2636708791369244E-2</v>
      </c>
      <c r="O2157" s="44">
        <f>IFERROR(_xll.qlIndexFixing(ONIndex3M,I2157,TRUE,_xll.ohTrigger(RecalcTrigger,Trigger3M)),NA())</f>
        <v>1.2863855686822134E-2</v>
      </c>
      <c r="P2157" s="44">
        <f>IFERROR(_xll.qlIndexFixing(ONIndex6M,I2157,TRUE,_xll.ohTrigger(RecalcTrigger,Trigger6M)),NA())</f>
        <v>1.2646708537520368E-2</v>
      </c>
      <c r="Q2157" s="145">
        <f>IFERROR(_xll.qlIndexFixing(ONIndex1Y,I2157,TRUE,_xll.ohTrigger(RecalcTrigger,Trigger1Y)),NA())</f>
        <v>1.3070767363654312E-2</v>
      </c>
    </row>
    <row r="2158" spans="2:17" x14ac:dyDescent="0.2">
      <c r="B2158" s="39" t="s">
        <v>42</v>
      </c>
      <c r="D2158" s="42">
        <f>_xll.qlCalendarAdvance(Calendar,$D2157,B2158,"f",FALSE)</f>
        <v>54960</v>
      </c>
      <c r="E2158" s="139">
        <f>_xll.qlInterestRateIndexValueDate(IndexON,D2158)</f>
        <v>54960</v>
      </c>
      <c r="F2158" s="155">
        <f>IFERROR(_xll.qlIndexFixing(IndexON,D2158,TRUE,_xll.ohTrigger(RecalcTrigger,TriggerON)),NA())</f>
        <v>1.2841223402535462E-2</v>
      </c>
      <c r="H2158" s="42">
        <f>_xll.qlCalendarAdvance(Calendar,$H2157,B2158,"f",FALSE)</f>
        <v>54960</v>
      </c>
      <c r="I2158" s="139">
        <f>_xll.qlInterestRateIndexValueDate(Index1M,$H2158)</f>
        <v>54962</v>
      </c>
      <c r="J2158" s="144">
        <f>IFERROR(_xll.qlIndexFixing(Index1M,$H2158,TRUE,_xll.ohTrigger(RecalcTrigger,Trigger1M)),NA())</f>
        <v>1.2635350802225609E-2</v>
      </c>
      <c r="K2158" s="44">
        <f>IFERROR(_xll.qlIndexFixing(Index3M,H2158,TRUE,_xll.ohTrigger(RecalcTrigger,Trigger3M)),NA())</f>
        <v>1.2862961002451198E-2</v>
      </c>
      <c r="L2158" s="44">
        <f>IFERROR(_xll.qlIndexFixing(Index6M,$H2158,TRUE,_xll.ohTrigger(RecalcTrigger,Trigger6M)),NA())</f>
        <v>1.2661587678665773E-2</v>
      </c>
      <c r="M2158" s="145">
        <f>IFERROR(_xll.qlIndexFixing(Index1Y,$H2158,TRUE,_xll.ohTrigger(RecalcTrigger,Trigger1Y)),NA())</f>
        <v>1.306866365649844E-2</v>
      </c>
      <c r="N2158" s="144">
        <f>IFERROR(_xll.qlIndexFixing(ONIndex1M,I2158,TRUE,_xll.ohTrigger(RecalcTrigger,Trigger1M)),NA())</f>
        <v>1.2633611744590212E-2</v>
      </c>
      <c r="O2158" s="44">
        <f>IFERROR(_xll.qlIndexFixing(ONIndex3M,I2158,TRUE,_xll.ohTrigger(RecalcTrigger,Trigger3M)),NA())</f>
        <v>1.286077554571996E-2</v>
      </c>
      <c r="P2158" s="44">
        <f>IFERROR(_xll.qlIndexFixing(ONIndex6M,I2158,TRUE,_xll.ohTrigger(RecalcTrigger,Trigger6M)),NA())</f>
        <v>1.2644776640877708E-2</v>
      </c>
      <c r="Q2158" s="145">
        <f>IFERROR(_xll.qlIndexFixing(ONIndex1Y,I2158,TRUE,_xll.ohTrigger(RecalcTrigger,Trigger1Y)),NA())</f>
        <v>1.3067747990582745E-2</v>
      </c>
    </row>
    <row r="2159" spans="2:17" x14ac:dyDescent="0.2">
      <c r="B2159" s="39" t="s">
        <v>42</v>
      </c>
      <c r="D2159" s="42">
        <f>_xll.qlCalendarAdvance(Calendar,$D2158,B2159,"f",FALSE)</f>
        <v>54967</v>
      </c>
      <c r="E2159" s="139">
        <f>_xll.qlInterestRateIndexValueDate(IndexON,D2159)</f>
        <v>54967</v>
      </c>
      <c r="F2159" s="155">
        <f>IFERROR(_xll.qlIndexFixing(IndexON,D2159,TRUE,_xll.ohTrigger(RecalcTrigger,TriggerON)),NA())</f>
        <v>1.2838704958761937E-2</v>
      </c>
      <c r="H2159" s="42">
        <f>_xll.qlCalendarAdvance(Calendar,$H2158,B2159,"f",FALSE)</f>
        <v>54967</v>
      </c>
      <c r="I2159" s="139">
        <f>_xll.qlInterestRateIndexValueDate(Index1M,$H2159)</f>
        <v>54969</v>
      </c>
      <c r="J2159" s="144">
        <f>IFERROR(_xll.qlIndexFixing(Index1M,$H2159,TRUE,_xll.ohTrigger(RecalcTrigger,Trigger1M)),NA())</f>
        <v>1.2632224798153891E-2</v>
      </c>
      <c r="K2159" s="44">
        <f>IFERROR(_xll.qlIndexFixing(Index3M,H2159,TRUE,_xll.ohTrigger(RecalcTrigger,Trigger3M)),NA())</f>
        <v>1.2859765401736719E-2</v>
      </c>
      <c r="L2159" s="44">
        <f>IFERROR(_xll.qlIndexFixing(Index6M,$H2159,TRUE,_xll.ohTrigger(RecalcTrigger,Trigger6M)),NA())</f>
        <v>1.2659700680874962E-2</v>
      </c>
      <c r="M2159" s="145">
        <f>IFERROR(_xll.qlIndexFixing(Index1Y,$H2159,TRUE,_xll.ohTrigger(RecalcTrigger,Trigger1Y)),NA())</f>
        <v>1.3065130362821295E-2</v>
      </c>
      <c r="N2159" s="144">
        <f>IFERROR(_xll.qlIndexFixing(ONIndex1M,I2159,TRUE,_xll.ohTrigger(RecalcTrigger,Trigger1M)),NA())</f>
        <v>1.2630500966634983E-2</v>
      </c>
      <c r="O2159" s="44">
        <f>IFERROR(_xll.qlIndexFixing(ONIndex3M,I2159,TRUE,_xll.ohTrigger(RecalcTrigger,Trigger3M)),NA())</f>
        <v>1.2857680317885922E-2</v>
      </c>
      <c r="P2159" s="44">
        <f>IFERROR(_xll.qlIndexFixing(ONIndex6M,I2159,TRUE,_xll.ohTrigger(RecalcTrigger,Trigger6M)),NA())</f>
        <v>1.2642848847592703E-2</v>
      </c>
      <c r="Q2159" s="145">
        <f>IFERROR(_xll.qlIndexFixing(ONIndex1Y,I2159,TRUE,_xll.ohTrigger(RecalcTrigger,Trigger1Y)),NA())</f>
        <v>1.306471140424037E-2</v>
      </c>
    </row>
    <row r="2160" spans="2:17" x14ac:dyDescent="0.2">
      <c r="B2160" s="39" t="s">
        <v>42</v>
      </c>
      <c r="D2160" s="42">
        <f>_xll.qlCalendarAdvance(Calendar,$D2159,B2160,"f",FALSE)</f>
        <v>54974</v>
      </c>
      <c r="E2160" s="139">
        <f>_xll.qlInterestRateIndexValueDate(IndexON,D2160)</f>
        <v>54974</v>
      </c>
      <c r="F2160" s="155">
        <f>IFERROR(_xll.qlIndexFixing(IndexON,D2160,TRUE,_xll.ohTrigger(RecalcTrigger,TriggerON)),NA())</f>
        <v>1.2836168032412942E-2</v>
      </c>
      <c r="H2160" s="42">
        <f>_xll.qlCalendarAdvance(Calendar,$H2159,B2160,"f",FALSE)</f>
        <v>54974</v>
      </c>
      <c r="I2160" s="139">
        <f>_xll.qlInterestRateIndexValueDate(Index1M,$H2160)</f>
        <v>54976</v>
      </c>
      <c r="J2160" s="144">
        <f>IFERROR(_xll.qlIndexFixing(Index1M,$H2160,TRUE,_xll.ohTrigger(RecalcTrigger,Trigger1M)),NA())</f>
        <v>1.2629063427672116E-2</v>
      </c>
      <c r="K2160" s="44">
        <f>IFERROR(_xll.qlIndexFixing(Index3M,H2160,TRUE,_xll.ohTrigger(RecalcTrigger,Trigger3M)),NA())</f>
        <v>1.2856554523820996E-2</v>
      </c>
      <c r="L2160" s="44">
        <f>IFERROR(_xll.qlIndexFixing(Index6M,$H2160,TRUE,_xll.ohTrigger(RecalcTrigger,Trigger6M)),NA())</f>
        <v>1.2658085423083889E-2</v>
      </c>
      <c r="M2160" s="145">
        <f>IFERROR(_xll.qlIndexFixing(Index1Y,$H2160,TRUE,_xll.ohTrigger(RecalcTrigger,Trigger1Y)),NA())</f>
        <v>1.3061578870672597E-2</v>
      </c>
      <c r="N2160" s="144">
        <f>IFERROR(_xll.qlIndexFixing(ONIndex1M,I2160,TRUE,_xll.ohTrigger(RecalcTrigger,Trigger1M)),NA())</f>
        <v>1.2627376441596283E-2</v>
      </c>
      <c r="O2160" s="44">
        <f>IFERROR(_xll.qlIndexFixing(ONIndex3M,I2160,TRUE,_xll.ohTrigger(RecalcTrigger,Trigger3M)),NA())</f>
        <v>1.2854569982456709E-2</v>
      </c>
      <c r="P2160" s="44">
        <f>IFERROR(_xll.qlIndexFixing(ONIndex6M,I2160,TRUE,_xll.ohTrigger(RecalcTrigger,Trigger6M)),NA())</f>
        <v>1.2640925173652562E-2</v>
      </c>
      <c r="Q2160" s="145">
        <f>IFERROR(_xll.qlIndexFixing(ONIndex1Y,I2160,TRUE,_xll.ohTrigger(RecalcTrigger,Trigger1Y)),NA())</f>
        <v>1.3061657575850205E-2</v>
      </c>
    </row>
    <row r="2161" spans="2:17" x14ac:dyDescent="0.2">
      <c r="B2161" s="39" t="s">
        <v>42</v>
      </c>
      <c r="D2161" s="42">
        <f>_xll.qlCalendarAdvance(Calendar,$D2160,B2161,"f",FALSE)</f>
        <v>54981</v>
      </c>
      <c r="E2161" s="139">
        <f>_xll.qlInterestRateIndexValueDate(IndexON,D2161)</f>
        <v>54981</v>
      </c>
      <c r="F2161" s="155">
        <f>IFERROR(_xll.qlIndexFixing(IndexON,D2161,TRUE,_xll.ohTrigger(RecalcTrigger,TriggerON)),NA())</f>
        <v>1.2833612594791433E-2</v>
      </c>
      <c r="H2161" s="42">
        <f>_xll.qlCalendarAdvance(Calendar,$H2160,B2161,"f",FALSE)</f>
        <v>54981</v>
      </c>
      <c r="I2161" s="139">
        <f>_xll.qlInterestRateIndexValueDate(Index1M,$H2161)</f>
        <v>54983</v>
      </c>
      <c r="J2161" s="144">
        <f>IFERROR(_xll.qlIndexFixing(Index1M,$H2161,TRUE,_xll.ohTrigger(RecalcTrigger,Trigger1M)),NA())</f>
        <v>1.2625899043117728E-2</v>
      </c>
      <c r="K2161" s="44">
        <f>IFERROR(_xll.qlIndexFixing(Index3M,H2161,TRUE,_xll.ohTrigger(RecalcTrigger,Trigger3M)),NA())</f>
        <v>1.2853328347971048E-2</v>
      </c>
      <c r="L2161" s="44">
        <f>IFERROR(_xll.qlIndexFixing(Index6M,$H2161,TRUE,_xll.ohTrigger(RecalcTrigger,Trigger6M)),NA())</f>
        <v>1.2656207893558919E-2</v>
      </c>
      <c r="M2161" s="145">
        <f>IFERROR(_xll.qlIndexFixing(Index1Y,$H2161,TRUE,_xll.ohTrigger(RecalcTrigger,Trigger1Y)),NA())</f>
        <v>1.305800915109929E-2</v>
      </c>
      <c r="N2161" s="144">
        <f>IFERROR(_xll.qlIndexFixing(ONIndex1M,I2161,TRUE,_xll.ohTrigger(RecalcTrigger,Trigger1M)),NA())</f>
        <v>1.2624238153726708E-2</v>
      </c>
      <c r="O2161" s="44">
        <f>IFERROR(_xll.qlIndexFixing(ONIndex3M,I2161,TRUE,_xll.ohTrigger(RecalcTrigger,Trigger3M)),NA())</f>
        <v>1.2851444518888755E-2</v>
      </c>
      <c r="P2161" s="44">
        <f>IFERROR(_xll.qlIndexFixing(ONIndex6M,I2161,TRUE,_xll.ohTrigger(RecalcTrigger,Trigger6M)),NA())</f>
        <v>1.2639005635284306E-2</v>
      </c>
      <c r="Q2161" s="145">
        <f>IFERROR(_xll.qlIndexFixing(ONIndex1Y,I2161,TRUE,_xll.ohTrigger(RecalcTrigger,Trigger1Y)),NA())</f>
        <v>1.3058586476475398E-2</v>
      </c>
    </row>
    <row r="2162" spans="2:17" x14ac:dyDescent="0.2">
      <c r="B2162" s="39" t="s">
        <v>42</v>
      </c>
      <c r="D2162" s="42">
        <f>_xll.qlCalendarAdvance(Calendar,$D2161,B2162,"f",FALSE)</f>
        <v>54988</v>
      </c>
      <c r="E2162" s="139">
        <f>_xll.qlInterestRateIndexValueDate(IndexON,D2162)</f>
        <v>54988</v>
      </c>
      <c r="F2162" s="155">
        <f>IFERROR(_xll.qlIndexFixing(IndexON,D2162,TRUE,_xll.ohTrigger(RecalcTrigger,TriggerON)),NA())</f>
        <v>1.2831038617120427E-2</v>
      </c>
      <c r="H2162" s="42">
        <f>_xll.qlCalendarAdvance(Calendar,$H2161,B2162,"f",FALSE)</f>
        <v>54988</v>
      </c>
      <c r="I2162" s="139">
        <f>_xll.qlInterestRateIndexValueDate(Index1M,$H2162)</f>
        <v>54990</v>
      </c>
      <c r="J2162" s="144">
        <f>IFERROR(_xll.qlIndexFixing(Index1M,$H2162,TRUE,_xll.ohTrigger(RecalcTrigger,Trigger1M)),NA())</f>
        <v>1.2622720839012835E-2</v>
      </c>
      <c r="K2162" s="44">
        <f>IFERROR(_xll.qlIndexFixing(Index3M,H2162,TRUE,_xll.ohTrigger(RecalcTrigger,Trigger3M)),NA())</f>
        <v>1.2850086853453898E-2</v>
      </c>
      <c r="L2162" s="44">
        <f>IFERROR(_xll.qlIndexFixing(Index6M,$H2162,TRUE,_xll.ohTrigger(RecalcTrigger,Trigger6M)),NA())</f>
        <v>1.2654334748741169E-2</v>
      </c>
      <c r="M2162" s="145">
        <f>IFERROR(_xll.qlIndexFixing(Index1Y,$H2162,TRUE,_xll.ohTrigger(RecalcTrigger,Trigger1Y)),NA())</f>
        <v>1.3054421175149628E-2</v>
      </c>
      <c r="N2162" s="144">
        <f>IFERROR(_xll.qlIndexFixing(ONIndex1M,I2162,TRUE,_xll.ohTrigger(RecalcTrigger,Trigger1M)),NA())</f>
        <v>1.262108608655943E-2</v>
      </c>
      <c r="O2162" s="44">
        <f>IFERROR(_xll.qlIndexFixing(ONIndex3M,I2162,TRUE,_xll.ohTrigger(RecalcTrigger,Trigger3M)),NA())</f>
        <v>1.2848303906238812E-2</v>
      </c>
      <c r="P2162" s="44">
        <f>IFERROR(_xll.qlIndexFixing(ONIndex6M,I2162,TRUE,_xll.ohTrigger(RecalcTrigger,Trigger6M)),NA())</f>
        <v>1.2637090248475147E-2</v>
      </c>
      <c r="Q2162" s="145">
        <f>IFERROR(_xll.qlIndexFixing(ONIndex1Y,I2162,TRUE,_xll.ohTrigger(RecalcTrigger,Trigger1Y)),NA())</f>
        <v>1.3055498077658712E-2</v>
      </c>
    </row>
    <row r="2163" spans="2:17" x14ac:dyDescent="0.2">
      <c r="B2163" s="39" t="s">
        <v>42</v>
      </c>
      <c r="D2163" s="42">
        <f>_xll.qlCalendarAdvance(Calendar,$D2162,B2163,"f",FALSE)</f>
        <v>54995</v>
      </c>
      <c r="E2163" s="139">
        <f>_xll.qlInterestRateIndexValueDate(IndexON,D2163)</f>
        <v>54995</v>
      </c>
      <c r="F2163" s="155">
        <f>IFERROR(_xll.qlIndexFixing(IndexON,D2163,TRUE,_xll.ohTrigger(RecalcTrigger,TriggerON)),NA())</f>
        <v>1.282844607094269E-2</v>
      </c>
      <c r="H2163" s="42">
        <f>_xll.qlCalendarAdvance(Calendar,$H2162,B2163,"f",FALSE)</f>
        <v>54995</v>
      </c>
      <c r="I2163" s="139">
        <f>_xll.qlInterestRateIndexValueDate(Index1M,$H2163)</f>
        <v>54997</v>
      </c>
      <c r="J2163" s="144">
        <f>IFERROR(_xll.qlIndexFixing(Index1M,$H2163,TRUE,_xll.ohTrigger(RecalcTrigger,Trigger1M)),NA())</f>
        <v>1.2619528799340252E-2</v>
      </c>
      <c r="K2163" s="44">
        <f>IFERROR(_xll.qlIndexFixing(Index3M,H2163,TRUE,_xll.ohTrigger(RecalcTrigger,Trigger3M)),NA())</f>
        <v>1.2846830019537431E-2</v>
      </c>
      <c r="L2163" s="44">
        <f>IFERROR(_xll.qlIndexFixing(Index6M,$H2163,TRUE,_xll.ohTrigger(RecalcTrigger,Trigger6M)),NA())</f>
        <v>1.2652466004781164E-2</v>
      </c>
      <c r="M2163" s="145">
        <f>IFERROR(_xll.qlIndexFixing(Index1Y,$H2163,TRUE,_xll.ohTrigger(RecalcTrigger,Trigger1Y)),NA())</f>
        <v>1.3050814913873615E-2</v>
      </c>
      <c r="N2163" s="144">
        <f>IFERROR(_xll.qlIndexFixing(ONIndex1M,I2163,TRUE,_xll.ohTrigger(RecalcTrigger,Trigger1M)),NA())</f>
        <v>1.261792022426711E-2</v>
      </c>
      <c r="O2163" s="44">
        <f>IFERROR(_xll.qlIndexFixing(ONIndex3M,I2163,TRUE,_xll.ohTrigger(RecalcTrigger,Trigger3M)),NA())</f>
        <v>1.2845148123963313E-2</v>
      </c>
      <c r="P2163" s="44">
        <f>IFERROR(_xll.qlIndexFixing(ONIndex6M,I2163,TRUE,_xll.ohTrigger(RecalcTrigger,Trigger6M)),NA())</f>
        <v>1.2635179029212296E-2</v>
      </c>
      <c r="Q2163" s="145">
        <f>IFERROR(_xll.qlIndexFixing(ONIndex1Y,I2163,TRUE,_xll.ohTrigger(RecalcTrigger,Trigger1Y)),NA())</f>
        <v>1.3052392350303421E-2</v>
      </c>
    </row>
    <row r="2164" spans="2:17" x14ac:dyDescent="0.2">
      <c r="B2164" s="39" t="s">
        <v>42</v>
      </c>
      <c r="D2164" s="42">
        <f>_xll.qlCalendarAdvance(Calendar,$D2163,B2164,"f",FALSE)</f>
        <v>55002</v>
      </c>
      <c r="E2164" s="139">
        <f>_xll.qlInterestRateIndexValueDate(IndexON,D2164)</f>
        <v>55002</v>
      </c>
      <c r="F2164" s="155">
        <f>IFERROR(_xll.qlIndexFixing(IndexON,D2164,TRUE,_xll.ohTrigger(RecalcTrigger,TriggerON)),NA())</f>
        <v>1.2825834927321367E-2</v>
      </c>
      <c r="H2164" s="42">
        <f>_xll.qlCalendarAdvance(Calendar,$H2163,B2164,"f",FALSE)</f>
        <v>55002</v>
      </c>
      <c r="I2164" s="139">
        <f>_xll.qlInterestRateIndexValueDate(Index1M,$H2164)</f>
        <v>55004</v>
      </c>
      <c r="J2164" s="144">
        <f>IFERROR(_xll.qlIndexFixing(Index1M,$H2164,TRUE,_xll.ohTrigger(RecalcTrigger,Trigger1M)),NA())</f>
        <v>1.2616322908070299E-2</v>
      </c>
      <c r="K2164" s="44">
        <f>IFERROR(_xll.qlIndexFixing(Index3M,H2164,TRUE,_xll.ohTrigger(RecalcTrigger,Trigger3M)),NA())</f>
        <v>1.2843557825490405E-2</v>
      </c>
      <c r="L2164" s="44">
        <f>IFERROR(_xll.qlIndexFixing(Index6M,$H2164,TRUE,_xll.ohTrigger(RecalcTrigger,Trigger6M)),NA())</f>
        <v>1.2650601677829852E-2</v>
      </c>
      <c r="M2164" s="145">
        <f>IFERROR(_xll.qlIndexFixing(Index1Y,$H2164,TRUE,_xll.ohTrigger(RecalcTrigger,Trigger1Y)),NA())</f>
        <v>1.3047190338322355E-2</v>
      </c>
      <c r="N2164" s="144">
        <f>IFERROR(_xll.qlIndexFixing(ONIndex1M,I2164,TRUE,_xll.ohTrigger(RecalcTrigger,Trigger1M)),NA())</f>
        <v>1.2614740550942471E-2</v>
      </c>
      <c r="O2164" s="44">
        <f>IFERROR(_xll.qlIndexFixing(ONIndex3M,I2164,TRUE,_xll.ohTrigger(RecalcTrigger,Trigger3M)),NA())</f>
        <v>1.2841977151358819E-2</v>
      </c>
      <c r="P2164" s="44">
        <f>IFERROR(_xll.qlIndexFixing(ONIndex6M,I2164,TRUE,_xll.ohTrigger(RecalcTrigger,Trigger6M)),NA())</f>
        <v>1.2633271993642836E-2</v>
      </c>
      <c r="Q2164" s="145">
        <f>IFERROR(_xll.qlIndexFixing(ONIndex1Y,I2164,TRUE,_xll.ohTrigger(RecalcTrigger,Trigger1Y)),NA())</f>
        <v>1.3049269266032226E-2</v>
      </c>
    </row>
    <row r="2165" spans="2:17" x14ac:dyDescent="0.2">
      <c r="B2165" s="39" t="s">
        <v>42</v>
      </c>
      <c r="D2165" s="42">
        <f>_xll.qlCalendarAdvance(Calendar,$D2164,B2165,"f",FALSE)</f>
        <v>55009</v>
      </c>
      <c r="E2165" s="139">
        <f>_xll.qlInterestRateIndexValueDate(IndexON,D2165)</f>
        <v>55009</v>
      </c>
      <c r="F2165" s="155">
        <f>IFERROR(_xll.qlIndexFixing(IndexON,D2165,TRUE,_xll.ohTrigger(RecalcTrigger,TriggerON)),NA())</f>
        <v>1.2823205157719286E-2</v>
      </c>
      <c r="H2165" s="42">
        <f>_xll.qlCalendarAdvance(Calendar,$H2164,B2165,"f",FALSE)</f>
        <v>55009</v>
      </c>
      <c r="I2165" s="139">
        <f>_xll.qlInterestRateIndexValueDate(Index1M,$H2165)</f>
        <v>55011</v>
      </c>
      <c r="J2165" s="144">
        <f>IFERROR(_xll.qlIndexFixing(Index1M,$H2165,TRUE,_xll.ohTrigger(RecalcTrigger,Trigger1M)),NA())</f>
        <v>1.2613103149178295E-2</v>
      </c>
      <c r="K2165" s="44">
        <f>IFERROR(_xll.qlIndexFixing(Index3M,H2165,TRUE,_xll.ohTrigger(RecalcTrigger,Trigger3M)),NA())</f>
        <v>1.284027025057897E-2</v>
      </c>
      <c r="L2165" s="44">
        <f>IFERROR(_xll.qlIndexFixing(Index6M,$H2165,TRUE,_xll.ohTrigger(RecalcTrigger,Trigger6M)),NA())</f>
        <v>1.2648741784039474E-2</v>
      </c>
      <c r="M2165" s="145">
        <f>IFERROR(_xll.qlIndexFixing(Index1Y,$H2165,TRUE,_xll.ohTrigger(RecalcTrigger,Trigger1Y)),NA())</f>
        <v>1.3043547419548046E-2</v>
      </c>
      <c r="N2165" s="144">
        <f>IFERROR(_xll.qlIndexFixing(ONIndex1M,I2165,TRUE,_xll.ohTrigger(RecalcTrigger,Trigger1M)),NA())</f>
        <v>1.2611547050438432E-2</v>
      </c>
      <c r="O2165" s="44">
        <f>IFERROR(_xll.qlIndexFixing(ONIndex3M,I2165,TRUE,_xll.ohTrigger(RecalcTrigger,Trigger3M)),NA())</f>
        <v>1.2838790967721891E-2</v>
      </c>
      <c r="P2165" s="44">
        <f>IFERROR(_xll.qlIndexFixing(ONIndex6M,I2165,TRUE,_xll.ohTrigger(RecalcTrigger,Trigger6M)),NA())</f>
        <v>1.2631369157833916E-2</v>
      </c>
      <c r="Q2165" s="145">
        <f>IFERROR(_xll.qlIndexFixing(ONIndex1Y,I2165,TRUE,_xll.ohTrigger(RecalcTrigger,Trigger1Y)),NA())</f>
        <v>1.3046128795828338E-2</v>
      </c>
    </row>
    <row r="2166" spans="2:17" x14ac:dyDescent="0.2">
      <c r="B2166" s="39" t="s">
        <v>42</v>
      </c>
      <c r="D2166" s="42">
        <f>_xll.qlCalendarAdvance(Calendar,$D2165,B2166,"f",FALSE)</f>
        <v>55016</v>
      </c>
      <c r="E2166" s="139">
        <f>_xll.qlInterestRateIndexValueDate(IndexON,D2166)</f>
        <v>55016</v>
      </c>
      <c r="F2166" s="155">
        <f>IFERROR(_xll.qlIndexFixing(IndexON,D2166,TRUE,_xll.ohTrigger(RecalcTrigger,TriggerON)),NA())</f>
        <v>1.2820556733359467E-2</v>
      </c>
      <c r="H2166" s="42">
        <f>_xll.qlCalendarAdvance(Calendar,$H2165,B2166,"f",FALSE)</f>
        <v>55016</v>
      </c>
      <c r="I2166" s="139">
        <f>_xll.qlInterestRateIndexValueDate(Index1M,$H2166)</f>
        <v>55018</v>
      </c>
      <c r="J2166" s="144">
        <f>IFERROR(_xll.qlIndexFixing(Index1M,$H2166,TRUE,_xll.ohTrigger(RecalcTrigger,Trigger1M)),NA())</f>
        <v>1.2609869506644555E-2</v>
      </c>
      <c r="K2166" s="44">
        <f>IFERROR(_xll.qlIndexFixing(Index3M,H2166,TRUE,_xll.ohTrigger(RecalcTrigger,Trigger3M)),NA())</f>
        <v>1.2836967274070148E-2</v>
      </c>
      <c r="L2166" s="44">
        <f>IFERROR(_xll.qlIndexFixing(Index6M,$H2166,TRUE,_xll.ohTrigger(RecalcTrigger,Trigger6M)),NA())</f>
        <v>1.2646886339560985E-2</v>
      </c>
      <c r="M2166" s="145">
        <f>IFERROR(_xll.qlIndexFixing(Index1Y,$H2166,TRUE,_xll.ohTrigger(RecalcTrigger,Trigger1Y)),NA())</f>
        <v>1.3039886128605512E-2</v>
      </c>
      <c r="N2166" s="144">
        <f>IFERROR(_xll.qlIndexFixing(ONIndex1M,I2166,TRUE,_xll.ohTrigger(RecalcTrigger,Trigger1M)),NA())</f>
        <v>1.2608339706847715E-2</v>
      </c>
      <c r="O2166" s="44">
        <f>IFERROR(_xll.qlIndexFixing(ONIndex3M,I2166,TRUE,_xll.ohTrigger(RecalcTrigger,Trigger3M)),NA())</f>
        <v>1.2835589552269155E-2</v>
      </c>
      <c r="P2166" s="44">
        <f>IFERROR(_xll.qlIndexFixing(ONIndex6M,I2166,TRUE,_xll.ohTrigger(RecalcTrigger,Trigger6M)),NA())</f>
        <v>1.2629470537772747E-2</v>
      </c>
      <c r="Q2166" s="145">
        <f>IFERROR(_xll.qlIndexFixing(ONIndex1Y,I2166,TRUE,_xll.ohTrigger(RecalcTrigger,Trigger1Y)),NA())</f>
        <v>1.3042970910834839E-2</v>
      </c>
    </row>
    <row r="2167" spans="2:17" x14ac:dyDescent="0.2">
      <c r="B2167" s="39" t="s">
        <v>42</v>
      </c>
      <c r="D2167" s="42">
        <f>_xll.qlCalendarAdvance(Calendar,$D2166,B2167,"f",FALSE)</f>
        <v>55023</v>
      </c>
      <c r="E2167" s="139">
        <f>_xll.qlInterestRateIndexValueDate(IndexON,D2167)</f>
        <v>55023</v>
      </c>
      <c r="F2167" s="155">
        <f>IFERROR(_xll.qlIndexFixing(IndexON,D2167,TRUE,_xll.ohTrigger(RecalcTrigger,TriggerON)),NA())</f>
        <v>1.2817889625624801E-2</v>
      </c>
      <c r="H2167" s="42">
        <f>_xll.qlCalendarAdvance(Calendar,$H2166,B2167,"f",FALSE)</f>
        <v>55023</v>
      </c>
      <c r="I2167" s="139">
        <f>_xll.qlInterestRateIndexValueDate(Index1M,$H2167)</f>
        <v>55025</v>
      </c>
      <c r="J2167" s="144">
        <f>IFERROR(_xll.qlIndexFixing(Index1M,$H2167,TRUE,_xll.ohTrigger(RecalcTrigger,Trigger1M)),NA())</f>
        <v>1.2606621964449394E-2</v>
      </c>
      <c r="K2167" s="44">
        <f>IFERROR(_xll.qlIndexFixing(Index3M,H2167,TRUE,_xll.ohTrigger(RecalcTrigger,Trigger3M)),NA())</f>
        <v>1.2833648875234431E-2</v>
      </c>
      <c r="L2167" s="44">
        <f>IFERROR(_xll.qlIndexFixing(Index6M,$H2167,TRUE,_xll.ohTrigger(RecalcTrigger,Trigger6M)),NA())</f>
        <v>1.2645035360545762E-2</v>
      </c>
      <c r="M2167" s="145">
        <f>IFERROR(_xll.qlIndexFixing(Index1Y,$H2167,TRUE,_xll.ohTrigger(RecalcTrigger,Trigger1Y)),NA())</f>
        <v>1.3036206436550015E-2</v>
      </c>
      <c r="N2167" s="144">
        <f>IFERROR(_xll.qlIndexFixing(ONIndex1M,I2167,TRUE,_xll.ohTrigger(RecalcTrigger,Trigger1M)),NA())</f>
        <v>1.2605118503943302E-2</v>
      </c>
      <c r="O2167" s="44">
        <f>IFERROR(_xll.qlIndexFixing(ONIndex3M,I2167,TRUE,_xll.ohTrigger(RecalcTrigger,Trigger3M)),NA())</f>
        <v>1.2832372884377108E-2</v>
      </c>
      <c r="P2167" s="44">
        <f>IFERROR(_xll.qlIndexFixing(ONIndex6M,I2167,TRUE,_xll.ohTrigger(RecalcTrigger,Trigger6M)),NA())</f>
        <v>1.2627576149526476E-2</v>
      </c>
      <c r="Q2167" s="145">
        <f>IFERROR(_xll.qlIndexFixing(ONIndex1Y,I2167,TRUE,_xll.ohTrigger(RecalcTrigger,Trigger1Y)),NA())</f>
        <v>1.3039795582514557E-2</v>
      </c>
    </row>
    <row r="2168" spans="2:17" x14ac:dyDescent="0.2">
      <c r="B2168" s="39" t="s">
        <v>42</v>
      </c>
      <c r="D2168" s="42">
        <f>_xll.qlCalendarAdvance(Calendar,$D2167,B2168,"f",FALSE)</f>
        <v>55030</v>
      </c>
      <c r="E2168" s="139">
        <f>_xll.qlInterestRateIndexValueDate(IndexON,D2168)</f>
        <v>55030</v>
      </c>
      <c r="F2168" s="155">
        <f>IFERROR(_xll.qlIndexFixing(IndexON,D2168,TRUE,_xll.ohTrigger(RecalcTrigger,TriggerON)),NA())</f>
        <v>1.2815203805738307E-2</v>
      </c>
      <c r="H2168" s="42">
        <f>_xll.qlCalendarAdvance(Calendar,$H2167,B2168,"f",FALSE)</f>
        <v>55030</v>
      </c>
      <c r="I2168" s="139">
        <f>_xll.qlInterestRateIndexValueDate(Index1M,$H2168)</f>
        <v>55032</v>
      </c>
      <c r="J2168" s="144">
        <f>IFERROR(_xll.qlIndexFixing(Index1M,$H2168,TRUE,_xll.ohTrigger(RecalcTrigger,Trigger1M)),NA())</f>
        <v>1.2603360506560635E-2</v>
      </c>
      <c r="K2168" s="44">
        <f>IFERROR(_xll.qlIndexFixing(Index3M,H2168,TRUE,_xll.ohTrigger(RecalcTrigger,Trigger3M)),NA())</f>
        <v>1.2830327692966596E-2</v>
      </c>
      <c r="L2168" s="44">
        <f>IFERROR(_xll.qlIndexFixing(Index6M,$H2168,TRUE,_xll.ohTrigger(RecalcTrigger,Trigger6M)),NA())</f>
        <v>1.2642733093345411E-2</v>
      </c>
      <c r="M2168" s="145">
        <f>IFERROR(_xll.qlIndexFixing(Index1Y,$H2168,TRUE,_xll.ohTrigger(RecalcTrigger,Trigger1Y)),NA())</f>
        <v>1.3032508314438133E-2</v>
      </c>
      <c r="N2168" s="144">
        <f>IFERROR(_xll.qlIndexFixing(ONIndex1M,I2168,TRUE,_xll.ohTrigger(RecalcTrigger,Trigger1M)),NA())</f>
        <v>1.2601883425897853E-2</v>
      </c>
      <c r="O2168" s="44">
        <f>IFERROR(_xll.qlIndexFixing(ONIndex3M,I2168,TRUE,_xll.ohTrigger(RecalcTrigger,Trigger3M)),NA())</f>
        <v>1.2829140943422246E-2</v>
      </c>
      <c r="P2168" s="44">
        <f>IFERROR(_xll.qlIndexFixing(ONIndex6M,I2168,TRUE,_xll.ohTrigger(RecalcTrigger,Trigger6M)),NA())</f>
        <v>1.2625686009242187E-2</v>
      </c>
      <c r="Q2168" s="145">
        <f>IFERROR(_xll.qlIndexFixing(ONIndex1Y,I2168,TRUE,_xll.ohTrigger(RecalcTrigger,Trigger1Y)),NA())</f>
        <v>1.303660278193064E-2</v>
      </c>
    </row>
    <row r="2169" spans="2:17" x14ac:dyDescent="0.2">
      <c r="B2169" s="39" t="s">
        <v>42</v>
      </c>
      <c r="D2169" s="42">
        <f>_xll.qlCalendarAdvance(Calendar,$D2168,B2169,"f",FALSE)</f>
        <v>55037</v>
      </c>
      <c r="E2169" s="139">
        <f>_xll.qlInterestRateIndexValueDate(IndexON,D2169)</f>
        <v>55037</v>
      </c>
      <c r="F2169" s="155">
        <f>IFERROR(_xll.qlIndexFixing(IndexON,D2169,TRUE,_xll.ohTrigger(RecalcTrigger,TriggerON)),NA())</f>
        <v>1.2812499244923004E-2</v>
      </c>
      <c r="H2169" s="42">
        <f>_xll.qlCalendarAdvance(Calendar,$H2168,B2169,"f",FALSE)</f>
        <v>55037</v>
      </c>
      <c r="I2169" s="139">
        <f>_xll.qlInterestRateIndexValueDate(Index1M,$H2169)</f>
        <v>55039</v>
      </c>
      <c r="J2169" s="144">
        <f>IFERROR(_xll.qlIndexFixing(Index1M,$H2169,TRUE,_xll.ohTrigger(RecalcTrigger,Trigger1M)),NA())</f>
        <v>1.2600085116961091E-2</v>
      </c>
      <c r="K2169" s="44">
        <f>IFERROR(_xll.qlIndexFixing(Index3M,H2169,TRUE,_xll.ohTrigger(RecalcTrigger,Trigger3M)),NA())</f>
        <v>1.2826979614872268E-2</v>
      </c>
      <c r="L2169" s="44">
        <f>IFERROR(_xll.qlIndexFixing(Index6M,$H2169,TRUE,_xll.ohTrigger(RecalcTrigger,Trigger6M)),NA())</f>
        <v>1.2640889782949156E-2</v>
      </c>
      <c r="M2169" s="145">
        <f>IFERROR(_xll.qlIndexFixing(Index1Y,$H2169,TRUE,_xll.ohTrigger(RecalcTrigger,Trigger1Y)),NA())</f>
        <v>1.3028791733328634E-2</v>
      </c>
      <c r="N2169" s="144">
        <f>IFERROR(_xll.qlIndexFixing(ONIndex1M,I2169,TRUE,_xll.ohTrigger(RecalcTrigger,Trigger1M)),NA())</f>
        <v>1.2598634456724156E-2</v>
      </c>
      <c r="O2169" s="44">
        <f>IFERROR(_xll.qlIndexFixing(ONIndex3M,I2169,TRUE,_xll.ohTrigger(RecalcTrigger,Trigger3M)),NA())</f>
        <v>1.2825893708541258E-2</v>
      </c>
      <c r="P2169" s="44">
        <f>IFERROR(_xll.qlIndexFixing(ONIndex6M,I2169,TRUE,_xll.ohTrigger(RecalcTrigger,Trigger6M)),NA())</f>
        <v>1.2623800133066965E-2</v>
      </c>
      <c r="Q2169" s="145">
        <f>IFERROR(_xll.qlIndexFixing(ONIndex1Y,I2169,TRUE,_xll.ohTrigger(RecalcTrigger,Trigger1Y)),NA())</f>
        <v>1.3033392480465977E-2</v>
      </c>
    </row>
    <row r="2170" spans="2:17" x14ac:dyDescent="0.2">
      <c r="B2170" s="39" t="s">
        <v>42</v>
      </c>
      <c r="D2170" s="42">
        <f>_xll.qlCalendarAdvance(Calendar,$D2169,B2170,"f",FALSE)</f>
        <v>55044</v>
      </c>
      <c r="E2170" s="139">
        <f>_xll.qlInterestRateIndexValueDate(IndexON,D2170)</f>
        <v>55044</v>
      </c>
      <c r="F2170" s="155">
        <f>IFERROR(_xll.qlIndexFixing(IndexON,D2170,TRUE,_xll.ohTrigger(RecalcTrigger,TriggerON)),NA())</f>
        <v>1.2809775914881527E-2</v>
      </c>
      <c r="H2170" s="42">
        <f>_xll.qlCalendarAdvance(Calendar,$H2169,B2170,"f",FALSE)</f>
        <v>55044</v>
      </c>
      <c r="I2170" s="139">
        <f>_xll.qlInterestRateIndexValueDate(Index1M,$H2170)</f>
        <v>55046</v>
      </c>
      <c r="J2170" s="144">
        <f>IFERROR(_xll.qlIndexFixing(Index1M,$H2170,TRUE,_xll.ohTrigger(RecalcTrigger,Trigger1M)),NA())</f>
        <v>1.2596795779628578E-2</v>
      </c>
      <c r="K2170" s="44">
        <f>IFERROR(_xll.qlIndexFixing(Index3M,H2170,TRUE,_xll.ohTrigger(RecalcTrigger,Trigger3M)),NA())</f>
        <v>1.2823616054259815E-2</v>
      </c>
      <c r="L2170" s="44">
        <f>IFERROR(_xll.qlIndexFixing(Index6M,$H2170,TRUE,_xll.ohTrigger(RecalcTrigger,Trigger6M)),NA())</f>
        <v>1.263905097986676E-2</v>
      </c>
      <c r="M2170" s="145">
        <f>IFERROR(_xll.qlIndexFixing(Index1Y,$H2170,TRUE,_xll.ohTrigger(RecalcTrigger,Trigger1Y)),NA())</f>
        <v>1.3025056664281378E-2</v>
      </c>
      <c r="N2170" s="144">
        <f>IFERROR(_xll.qlIndexFixing(ONIndex1M,I2170,TRUE,_xll.ohTrigger(RecalcTrigger,Trigger1M)),NA())</f>
        <v>1.2595371580195192E-2</v>
      </c>
      <c r="O2170" s="44">
        <f>IFERROR(_xll.qlIndexFixing(ONIndex3M,I2170,TRUE,_xll.ohTrigger(RecalcTrigger,Trigger3M)),NA())</f>
        <v>1.2822631159030706E-2</v>
      </c>
      <c r="P2170" s="44">
        <f>IFERROR(_xll.qlIndexFixing(ONIndex6M,I2170,TRUE,_xll.ohTrigger(RecalcTrigger,Trigger6M)),NA())</f>
        <v>1.2621918536748211E-2</v>
      </c>
      <c r="Q2170" s="145">
        <f>IFERROR(_xll.qlIndexFixing(ONIndex1Y,I2170,TRUE,_xll.ohTrigger(RecalcTrigger,Trigger1Y)),NA())</f>
        <v>1.3030164649263654E-2</v>
      </c>
    </row>
    <row r="2171" spans="2:17" x14ac:dyDescent="0.2">
      <c r="B2171" s="39" t="s">
        <v>42</v>
      </c>
      <c r="D2171" s="42">
        <f>_xll.qlCalendarAdvance(Calendar,$D2170,B2171,"f",FALSE)</f>
        <v>55051</v>
      </c>
      <c r="E2171" s="139">
        <f>_xll.qlInterestRateIndexValueDate(IndexON,D2171)</f>
        <v>55051</v>
      </c>
      <c r="F2171" s="155">
        <f>IFERROR(_xll.qlIndexFixing(IndexON,D2171,TRUE,_xll.ohTrigger(RecalcTrigger,TriggerON)),NA())</f>
        <v>1.2807033786517152E-2</v>
      </c>
      <c r="H2171" s="42">
        <f>_xll.qlCalendarAdvance(Calendar,$H2170,B2171,"f",FALSE)</f>
        <v>55051</v>
      </c>
      <c r="I2171" s="139">
        <f>_xll.qlInterestRateIndexValueDate(Index1M,$H2171)</f>
        <v>55053</v>
      </c>
      <c r="J2171" s="144">
        <f>IFERROR(_xll.qlIndexFixing(Index1M,$H2171,TRUE,_xll.ohTrigger(RecalcTrigger,Trigger1M)),NA())</f>
        <v>1.2593492478535917E-2</v>
      </c>
      <c r="K2171" s="44">
        <f>IFERROR(_xll.qlIndexFixing(Index3M,H2171,TRUE,_xll.ohTrigger(RecalcTrigger,Trigger3M)),NA())</f>
        <v>1.2820236990395932E-2</v>
      </c>
      <c r="L2171" s="44">
        <f>IFERROR(_xll.qlIndexFixing(Index6M,$H2171,TRUE,_xll.ohTrigger(RecalcTrigger,Trigger6M)),NA())</f>
        <v>1.2637216700244865E-2</v>
      </c>
      <c r="M2171" s="145">
        <f>IFERROR(_xll.qlIndexFixing(Index1Y,$H2171,TRUE,_xll.ohTrigger(RecalcTrigger,Trigger1Y)),NA())</f>
        <v>1.3021303078357322E-2</v>
      </c>
      <c r="N2171" s="144">
        <f>IFERROR(_xll.qlIndexFixing(ONIndex1M,I2171,TRUE,_xll.ohTrigger(RecalcTrigger,Trigger1M)),NA())</f>
        <v>1.2592094780403684E-2</v>
      </c>
      <c r="O2171" s="44">
        <f>IFERROR(_xll.qlIndexFixing(ONIndex3M,I2171,TRUE,_xll.ohTrigger(RecalcTrigger,Trigger3M)),NA())</f>
        <v>1.2819353274267087E-2</v>
      </c>
      <c r="P2171" s="44">
        <f>IFERROR(_xll.qlIndexFixing(ONIndex6M,I2171,TRUE,_xll.ohTrigger(RecalcTrigger,Trigger6M)),NA())</f>
        <v>1.2620041236512947E-2</v>
      </c>
      <c r="Q2171" s="145">
        <f>IFERROR(_xll.qlIndexFixing(ONIndex1Y,I2171,TRUE,_xll.ohTrigger(RecalcTrigger,Trigger1Y)),NA())</f>
        <v>1.3026919259546688E-2</v>
      </c>
    </row>
    <row r="2172" spans="2:17" x14ac:dyDescent="0.2">
      <c r="B2172" s="39" t="s">
        <v>42</v>
      </c>
      <c r="D2172" s="42">
        <f>_xll.qlCalendarAdvance(Calendar,$D2171,B2172,"f",FALSE)</f>
        <v>55058</v>
      </c>
      <c r="E2172" s="139">
        <f>_xll.qlInterestRateIndexValueDate(IndexON,D2172)</f>
        <v>55058</v>
      </c>
      <c r="F2172" s="155">
        <f>IFERROR(_xll.qlIndexFixing(IndexON,D2172,TRUE,_xll.ohTrigger(RecalcTrigger,TriggerON)),NA())</f>
        <v>1.2804272831292707E-2</v>
      </c>
      <c r="H2172" s="42">
        <f>_xll.qlCalendarAdvance(Calendar,$H2171,B2172,"f",FALSE)</f>
        <v>55058</v>
      </c>
      <c r="I2172" s="139">
        <f>_xll.qlInterestRateIndexValueDate(Index1M,$H2172)</f>
        <v>55060</v>
      </c>
      <c r="J2172" s="144">
        <f>IFERROR(_xll.qlIndexFixing(Index1M,$H2172,TRUE,_xll.ohTrigger(RecalcTrigger,Trigger1M)),NA())</f>
        <v>1.259017519766592E-2</v>
      </c>
      <c r="K2172" s="44">
        <f>IFERROR(_xll.qlIndexFixing(Index3M,H2172,TRUE,_xll.ohTrigger(RecalcTrigger,Trigger3M)),NA())</f>
        <v>1.2816842402548195E-2</v>
      </c>
      <c r="L2172" s="44">
        <f>IFERROR(_xll.qlIndexFixing(Index6M,$H2172,TRUE,_xll.ohTrigger(RecalcTrigger,Trigger6M)),NA())</f>
        <v>1.2635386960232763E-2</v>
      </c>
      <c r="M2172" s="145">
        <f>IFERROR(_xll.qlIndexFixing(Index1Y,$H2172,TRUE,_xll.ohTrigger(RecalcTrigger,Trigger1Y)),NA())</f>
        <v>1.3017530946619836E-2</v>
      </c>
      <c r="N2172" s="144">
        <f>IFERROR(_xll.qlIndexFixing(ONIndex1M,I2172,TRUE,_xll.ohTrigger(RecalcTrigger,Trigger1M)),NA())</f>
        <v>1.2588804041442359E-2</v>
      </c>
      <c r="O2172" s="44">
        <f>IFERROR(_xll.qlIndexFixing(ONIndex3M,I2172,TRUE,_xll.ohTrigger(RecalcTrigger,Trigger3M)),NA())</f>
        <v>1.2816060033546961E-2</v>
      </c>
      <c r="P2172" s="44">
        <f>IFERROR(_xll.qlIndexFixing(ONIndex6M,I2172,TRUE,_xll.ohTrigger(RecalcTrigger,Trigger6M)),NA())</f>
        <v>1.2618168248508255E-2</v>
      </c>
      <c r="Q2172" s="145">
        <f>IFERROR(_xll.qlIndexFixing(ONIndex1Y,I2172,TRUE,_xll.ohTrigger(RecalcTrigger,Trigger1Y)),NA())</f>
        <v>1.3023656282458163E-2</v>
      </c>
    </row>
    <row r="2173" spans="2:17" x14ac:dyDescent="0.2">
      <c r="B2173" s="39" t="s">
        <v>42</v>
      </c>
      <c r="D2173" s="42">
        <f>_xll.qlCalendarAdvance(Calendar,$D2172,B2173,"f",FALSE)</f>
        <v>55065</v>
      </c>
      <c r="E2173" s="139">
        <f>_xll.qlInterestRateIndexValueDate(IndexON,D2173)</f>
        <v>55065</v>
      </c>
      <c r="F2173" s="155">
        <f>IFERROR(_xll.qlIndexFixing(IndexON,D2173,TRUE,_xll.ohTrigger(RecalcTrigger,TriggerON)),NA())</f>
        <v>1.2801493020431209E-2</v>
      </c>
      <c r="H2173" s="42">
        <f>_xll.qlCalendarAdvance(Calendar,$H2172,B2173,"f",FALSE)</f>
        <v>55065</v>
      </c>
      <c r="I2173" s="139">
        <f>_xll.qlInterestRateIndexValueDate(Index1M,$H2173)</f>
        <v>55067</v>
      </c>
      <c r="J2173" s="144">
        <f>IFERROR(_xll.qlIndexFixing(Index1M,$H2173,TRUE,_xll.ohTrigger(RecalcTrigger,Trigger1M)),NA())</f>
        <v>1.258684392098891E-2</v>
      </c>
      <c r="K2173" s="44">
        <f>IFERROR(_xll.qlIndexFixing(Index3M,H2173,TRUE,_xll.ohTrigger(RecalcTrigger,Trigger3M)),NA())</f>
        <v>1.2813413452396206E-2</v>
      </c>
      <c r="L2173" s="44">
        <f>IFERROR(_xll.qlIndexFixing(Index6M,$H2173,TRUE,_xll.ohTrigger(RecalcTrigger,Trigger6M)),NA())</f>
        <v>1.2633654197934788E-2</v>
      </c>
      <c r="M2173" s="145">
        <f>IFERROR(_xll.qlIndexFixing(Index1Y,$H2173,TRUE,_xll.ohTrigger(RecalcTrigger,Trigger1Y)),NA())</f>
        <v>1.30137402401325E-2</v>
      </c>
      <c r="N2173" s="144">
        <f>IFERROR(_xll.qlIndexFixing(ONIndex1M,I2173,TRUE,_xll.ohTrigger(RecalcTrigger,Trigger1M)),NA())</f>
        <v>1.2585499347164131E-2</v>
      </c>
      <c r="O2173" s="44">
        <f>IFERROR(_xll.qlIndexFixing(ONIndex3M,I2173,TRUE,_xll.ohTrigger(RecalcTrigger,Trigger3M)),NA())</f>
        <v>1.281275141616689E-2</v>
      </c>
      <c r="P2173" s="44">
        <f>IFERROR(_xll.qlIndexFixing(ONIndex6M,I2173,TRUE,_xll.ohTrigger(RecalcTrigger,Trigger6M)),NA())</f>
        <v>1.2616299588641411E-2</v>
      </c>
      <c r="Q2173" s="145">
        <f>IFERROR(_xll.qlIndexFixing(ONIndex1Y,I2173,TRUE,_xll.ohTrigger(RecalcTrigger,Trigger1Y)),NA())</f>
        <v>1.3020375689460906E-2</v>
      </c>
    </row>
    <row r="2174" spans="2:17" x14ac:dyDescent="0.2">
      <c r="B2174" s="39" t="s">
        <v>42</v>
      </c>
      <c r="D2174" s="42">
        <f>_xll.qlCalendarAdvance(Calendar,$D2173,B2174,"f",FALSE)</f>
        <v>55072</v>
      </c>
      <c r="E2174" s="139">
        <f>_xll.qlInterestRateIndexValueDate(IndexON,D2174)</f>
        <v>55072</v>
      </c>
      <c r="F2174" s="155">
        <f>IFERROR(_xll.qlIndexFixing(IndexON,D2174,TRUE,_xll.ohTrigger(RecalcTrigger,TriggerON)),NA())</f>
        <v>1.279869432555536E-2</v>
      </c>
      <c r="H2174" s="42">
        <f>_xll.qlCalendarAdvance(Calendar,$H2173,B2174,"f",FALSE)</f>
        <v>55072</v>
      </c>
      <c r="I2174" s="139">
        <f>_xll.qlInterestRateIndexValueDate(Index1M,$H2174)</f>
        <v>55074</v>
      </c>
      <c r="J2174" s="144">
        <f>IFERROR(_xll.qlIndexFixing(Index1M,$H2174,TRUE,_xll.ohTrigger(RecalcTrigger,Trigger1M)),NA())</f>
        <v>1.2583498632490198E-2</v>
      </c>
      <c r="K2174" s="44">
        <f>IFERROR(_xll.qlIndexFixing(Index3M,H2174,TRUE,_xll.ohTrigger(RecalcTrigger,Trigger3M)),NA())</f>
        <v>1.2809986516800041E-2</v>
      </c>
      <c r="L2174" s="44">
        <f>IFERROR(_xll.qlIndexFixing(Index6M,$H2174,TRUE,_xll.ohTrigger(RecalcTrigger,Trigger6M)),NA())</f>
        <v>1.2631833854085506E-2</v>
      </c>
      <c r="M2174" s="145">
        <f>IFERROR(_xll.qlIndexFixing(Index1Y,$H2174,TRUE,_xll.ohTrigger(RecalcTrigger,Trigger1Y)),NA())</f>
        <v>1.3009930929961529E-2</v>
      </c>
      <c r="N2174" s="144">
        <f>IFERROR(_xll.qlIndexFixing(ONIndex1M,I2174,TRUE,_xll.ohTrigger(RecalcTrigger,Trigger1M)),NA())</f>
        <v>1.2582180681581789E-2</v>
      </c>
      <c r="O2174" s="44">
        <f>IFERROR(_xll.qlIndexFixing(ONIndex3M,I2174,TRUE,_xll.ohTrigger(RecalcTrigger,Trigger3M)),NA())</f>
        <v>1.2809427401423434E-2</v>
      </c>
      <c r="P2174" s="44">
        <f>IFERROR(_xll.qlIndexFixing(ONIndex6M,I2174,TRUE,_xll.ohTrigger(RecalcTrigger,Trigger6M)),NA())</f>
        <v>1.2614435272979563E-2</v>
      </c>
      <c r="Q2174" s="145">
        <f>IFERROR(_xll.qlIndexFixing(ONIndex1Y,I2174,TRUE,_xll.ohTrigger(RecalcTrigger,Trigger1Y)),NA())</f>
        <v>1.3017077451618064E-2</v>
      </c>
    </row>
    <row r="2175" spans="2:17" x14ac:dyDescent="0.2">
      <c r="B2175" s="39" t="s">
        <v>42</v>
      </c>
      <c r="D2175" s="42">
        <f>_xll.qlCalendarAdvance(Calendar,$D2174,B2175,"f",FALSE)</f>
        <v>55079</v>
      </c>
      <c r="E2175" s="139">
        <f>_xll.qlInterestRateIndexValueDate(IndexON,D2175)</f>
        <v>55079</v>
      </c>
      <c r="F2175" s="155">
        <f>IFERROR(_xll.qlIndexFixing(IndexON,D2175,TRUE,_xll.ohTrigger(RecalcTrigger,TriggerON)),NA())</f>
        <v>1.2795876717488497E-2</v>
      </c>
      <c r="H2175" s="42">
        <f>_xll.qlCalendarAdvance(Calendar,$H2174,B2175,"f",FALSE)</f>
        <v>55079</v>
      </c>
      <c r="I2175" s="139">
        <f>_xll.qlInterestRateIndexValueDate(Index1M,$H2175)</f>
        <v>55081</v>
      </c>
      <c r="J2175" s="144">
        <f>IFERROR(_xll.qlIndexFixing(Index1M,$H2175,TRUE,_xll.ohTrigger(RecalcTrigger,Trigger1M)),NA())</f>
        <v>1.2580139316140104E-2</v>
      </c>
      <c r="K2175" s="44">
        <f>IFERROR(_xll.qlIndexFixing(Index3M,H2175,TRUE,_xll.ohTrigger(RecalcTrigger,Trigger3M)),NA())</f>
        <v>1.2806543993033121E-2</v>
      </c>
      <c r="L2175" s="44">
        <f>IFERROR(_xll.qlIndexFixing(Index6M,$H2175,TRUE,_xll.ohTrigger(RecalcTrigger,Trigger6M)),NA())</f>
        <v>1.2630018099615208E-2</v>
      </c>
      <c r="M2175" s="145">
        <f>IFERROR(_xll.qlIndexFixing(Index1Y,$H2175,TRUE,_xll.ohTrigger(RecalcTrigger,Trigger1Y)),NA())</f>
        <v>1.3006102987174232E-2</v>
      </c>
      <c r="N2175" s="144">
        <f>IFERROR(_xll.qlIndexFixing(ONIndex1M,I2175,TRUE,_xll.ohTrigger(RecalcTrigger,Trigger1M)),NA())</f>
        <v>1.2578848028788059E-2</v>
      </c>
      <c r="O2175" s="44">
        <f>IFERROR(_xll.qlIndexFixing(ONIndex3M,I2175,TRUE,_xll.ohTrigger(RecalcTrigger,Trigger3M)),NA())</f>
        <v>1.280608796853322E-2</v>
      </c>
      <c r="P2175" s="44">
        <f>IFERROR(_xll.qlIndexFixing(ONIndex6M,I2175,TRUE,_xll.ohTrigger(RecalcTrigger,Trigger6M)),NA())</f>
        <v>1.261257531774973E-2</v>
      </c>
      <c r="Q2175" s="145">
        <f>IFERROR(_xll.qlIndexFixing(ONIndex1Y,I2175,TRUE,_xll.ohTrigger(RecalcTrigger,Trigger1Y)),NA())</f>
        <v>1.3013761540232593E-2</v>
      </c>
    </row>
    <row r="2176" spans="2:17" x14ac:dyDescent="0.2">
      <c r="B2176" s="39" t="s">
        <v>42</v>
      </c>
      <c r="D2176" s="42">
        <f>_xll.qlCalendarAdvance(Calendar,$D2175,B2176,"f",FALSE)</f>
        <v>55086</v>
      </c>
      <c r="E2176" s="139">
        <f>_xll.qlInterestRateIndexValueDate(IndexON,D2176)</f>
        <v>55086</v>
      </c>
      <c r="F2176" s="155">
        <f>IFERROR(_xll.qlIndexFixing(IndexON,D2176,TRUE,_xll.ohTrigger(RecalcTrigger,TriggerON)),NA())</f>
        <v>1.2793040167933256E-2</v>
      </c>
      <c r="H2176" s="42">
        <f>_xll.qlCalendarAdvance(Calendar,$H2175,B2176,"f",FALSE)</f>
        <v>55086</v>
      </c>
      <c r="I2176" s="139">
        <f>_xll.qlInterestRateIndexValueDate(Index1M,$H2176)</f>
        <v>55088</v>
      </c>
      <c r="J2176" s="144">
        <f>IFERROR(_xll.qlIndexFixing(Index1M,$H2176,TRUE,_xll.ohTrigger(RecalcTrigger,Trigger1M)),NA())</f>
        <v>1.2576765955921443E-2</v>
      </c>
      <c r="K2176" s="44">
        <f>IFERROR(_xll.qlIndexFixing(Index3M,H2176,TRUE,_xll.ohTrigger(RecalcTrigger,Trigger3M)),NA())</f>
        <v>1.2803085860363337E-2</v>
      </c>
      <c r="L2176" s="44">
        <f>IFERROR(_xll.qlIndexFixing(Index6M,$H2176,TRUE,_xll.ohTrigger(RecalcTrigger,Trigger6M)),NA())</f>
        <v>1.262820695067274E-2</v>
      </c>
      <c r="M2176" s="145">
        <f>IFERROR(_xll.qlIndexFixing(Index1Y,$H2176,TRUE,_xll.ohTrigger(RecalcTrigger,Trigger1Y)),NA())</f>
        <v>1.3002256382838792E-2</v>
      </c>
      <c r="N2176" s="144">
        <f>IFERROR(_xll.qlIndexFixing(ONIndex1M,I2176,TRUE,_xll.ohTrigger(RecalcTrigger,Trigger1M)),NA())</f>
        <v>1.2575501372555919E-2</v>
      </c>
      <c r="O2176" s="44">
        <f>IFERROR(_xll.qlIndexFixing(ONIndex3M,I2176,TRUE,_xll.ohTrigger(RecalcTrigger,Trigger3M)),NA())</f>
        <v>1.2802733096872743E-2</v>
      </c>
      <c r="P2176" s="44">
        <f>IFERROR(_xll.qlIndexFixing(ONIndex6M,I2176,TRUE,_xll.ohTrigger(RecalcTrigger,Trigger6M)),NA())</f>
        <v>1.2610719738859189E-2</v>
      </c>
      <c r="Q2176" s="145">
        <f>IFERROR(_xll.qlIndexFixing(ONIndex1Y,I2176,TRUE,_xll.ohTrigger(RecalcTrigger,Trigger1Y)),NA())</f>
        <v>1.3010427926447576E-2</v>
      </c>
    </row>
    <row r="2177" spans="2:17" x14ac:dyDescent="0.2">
      <c r="B2177" s="39" t="s">
        <v>42</v>
      </c>
      <c r="D2177" s="42">
        <f>_xll.qlCalendarAdvance(Calendar,$D2176,B2177,"f",FALSE)</f>
        <v>55093</v>
      </c>
      <c r="E2177" s="139">
        <f>_xll.qlInterestRateIndexValueDate(IndexON,D2177)</f>
        <v>55093</v>
      </c>
      <c r="F2177" s="155">
        <f>IFERROR(_xll.qlIndexFixing(IndexON,D2177,TRUE,_xll.ohTrigger(RecalcTrigger,TriggerON)),NA())</f>
        <v>1.2790184647952785E-2</v>
      </c>
      <c r="H2177" s="42">
        <f>_xll.qlCalendarAdvance(Calendar,$H2176,B2177,"f",FALSE)</f>
        <v>55093</v>
      </c>
      <c r="I2177" s="139">
        <f>_xll.qlInterestRateIndexValueDate(Index1M,$H2177)</f>
        <v>55095</v>
      </c>
      <c r="J2177" s="144">
        <f>IFERROR(_xll.qlIndexFixing(Index1M,$H2177,TRUE,_xll.ohTrigger(RecalcTrigger,Trigger1M)),NA())</f>
        <v>1.2573378535809532E-2</v>
      </c>
      <c r="K2177" s="44">
        <f>IFERROR(_xll.qlIndexFixing(Index3M,H2177,TRUE,_xll.ohTrigger(RecalcTrigger,Trigger3M)),NA())</f>
        <v>1.2799612098064655E-2</v>
      </c>
      <c r="L2177" s="44">
        <f>IFERROR(_xll.qlIndexFixing(Index6M,$H2177,TRUE,_xll.ohTrigger(RecalcTrigger,Trigger6M)),NA())</f>
        <v>1.2626306919525819E-2</v>
      </c>
      <c r="M2177" s="145">
        <f>IFERROR(_xll.qlIndexFixing(Index1Y,$H2177,TRUE,_xll.ohTrigger(RecalcTrigger,Trigger1Y)),NA())</f>
        <v>1.2998391088026024E-2</v>
      </c>
      <c r="N2177" s="144">
        <f>IFERROR(_xll.qlIndexFixing(ONIndex1M,I2177,TRUE,_xll.ohTrigger(RecalcTrigger,Trigger1M)),NA())</f>
        <v>1.2572140697058032E-2</v>
      </c>
      <c r="O2177" s="44">
        <f>IFERROR(_xll.qlIndexFixing(ONIndex3M,I2177,TRUE,_xll.ohTrigger(RecalcTrigger,Trigger3M)),NA())</f>
        <v>1.2799362765738564E-2</v>
      </c>
      <c r="P2177" s="44">
        <f>IFERROR(_xll.qlIndexFixing(ONIndex6M,I2177,TRUE,_xll.ohTrigger(RecalcTrigger,Trigger6M)),NA())</f>
        <v>1.2608868552534958E-2</v>
      </c>
      <c r="Q2177" s="145">
        <f>IFERROR(_xll.qlIndexFixing(ONIndex1Y,I2177,TRUE,_xll.ohTrigger(RecalcTrigger,Trigger1Y)),NA())</f>
        <v>1.300707658172584E-2</v>
      </c>
    </row>
    <row r="2178" spans="2:17" x14ac:dyDescent="0.2">
      <c r="B2178" s="39" t="s">
        <v>42</v>
      </c>
      <c r="D2178" s="42">
        <f>_xll.qlCalendarAdvance(Calendar,$D2177,B2178,"f",FALSE)</f>
        <v>55100</v>
      </c>
      <c r="E2178" s="139">
        <f>_xll.qlInterestRateIndexValueDate(IndexON,D2178)</f>
        <v>55100</v>
      </c>
      <c r="F2178" s="155">
        <f>IFERROR(_xll.qlIndexFixing(IndexON,D2178,TRUE,_xll.ohTrigger(RecalcTrigger,TriggerON)),NA())</f>
        <v>1.2787310129089846E-2</v>
      </c>
      <c r="H2178" s="42">
        <f>_xll.qlCalendarAdvance(Calendar,$H2177,B2178,"f",FALSE)</f>
        <v>55100</v>
      </c>
      <c r="I2178" s="139">
        <f>_xll.qlInterestRateIndexValueDate(Index1M,$H2178)</f>
        <v>55102</v>
      </c>
      <c r="J2178" s="144">
        <f>IFERROR(_xll.qlIndexFixing(Index1M,$H2178,TRUE,_xll.ohTrigger(RecalcTrigger,Trigger1M)),NA())</f>
        <v>1.2569977039779689E-2</v>
      </c>
      <c r="K2178" s="44">
        <f>IFERROR(_xll.qlIndexFixing(Index3M,H2178,TRUE,_xll.ohTrigger(RecalcTrigger,Trigger3M)),NA())</f>
        <v>1.2796122685404967E-2</v>
      </c>
      <c r="L2178" s="44">
        <f>IFERROR(_xll.qlIndexFixing(Index6M,$H2178,TRUE,_xll.ohTrigger(RecalcTrigger,Trigger6M)),NA())</f>
        <v>1.2624504756294796E-2</v>
      </c>
      <c r="M2178" s="145">
        <f>IFERROR(_xll.qlIndexFixing(Index1Y,$H2178,TRUE,_xll.ohTrigger(RecalcTrigger,Trigger1Y)),NA())</f>
        <v>1.2994507073806954E-2</v>
      </c>
      <c r="N2178" s="144">
        <f>IFERROR(_xll.qlIndexFixing(ONIndex1M,I2178,TRUE,_xll.ohTrigger(RecalcTrigger,Trigger1M)),NA())</f>
        <v>1.2568765986067376E-2</v>
      </c>
      <c r="O2178" s="44">
        <f>IFERROR(_xll.qlIndexFixing(ONIndex3M,I2178,TRUE,_xll.ohTrigger(RecalcTrigger,Trigger3M)),NA())</f>
        <v>1.2795976954427246E-2</v>
      </c>
      <c r="P2178" s="44">
        <f>IFERROR(_xll.qlIndexFixing(ONIndex6M,I2178,TRUE,_xll.ohTrigger(RecalcTrigger,Trigger6M)),NA())</f>
        <v>1.2607021774524441E-2</v>
      </c>
      <c r="Q2178" s="145">
        <f>IFERROR(_xll.qlIndexFixing(ONIndex1Y,I2178,TRUE,_xll.ohTrigger(RecalcTrigger,Trigger1Y)),NA())</f>
        <v>1.3003707476970661E-2</v>
      </c>
    </row>
    <row r="2179" spans="2:17" x14ac:dyDescent="0.2">
      <c r="B2179" s="39" t="s">
        <v>42</v>
      </c>
      <c r="D2179" s="42">
        <f>_xll.qlCalendarAdvance(Calendar,$D2178,B2179,"f",FALSE)</f>
        <v>55107</v>
      </c>
      <c r="E2179" s="139">
        <f>_xll.qlInterestRateIndexValueDate(IndexON,D2179)</f>
        <v>55107</v>
      </c>
      <c r="F2179" s="155">
        <f>IFERROR(_xll.qlIndexFixing(IndexON,D2179,TRUE,_xll.ohTrigger(RecalcTrigger,TriggerON)),NA())</f>
        <v>1.2784416582327651E-2</v>
      </c>
      <c r="H2179" s="42">
        <f>_xll.qlCalendarAdvance(Calendar,$H2178,B2179,"f",FALSE)</f>
        <v>55107</v>
      </c>
      <c r="I2179" s="139">
        <f>_xll.qlInterestRateIndexValueDate(Index1M,$H2179)</f>
        <v>55109</v>
      </c>
      <c r="J2179" s="144">
        <f>IFERROR(_xll.qlIndexFixing(Index1M,$H2179,TRUE,_xll.ohTrigger(RecalcTrigger,Trigger1M)),NA())</f>
        <v>1.2566561451809732E-2</v>
      </c>
      <c r="K2179" s="44">
        <f>IFERROR(_xll.qlIndexFixing(Index3M,H2179,TRUE,_xll.ohTrigger(RecalcTrigger,Trigger3M)),NA())</f>
        <v>1.2792617601658243E-2</v>
      </c>
      <c r="L2179" s="44">
        <f>IFERROR(_xll.qlIndexFixing(Index6M,$H2179,TRUE,_xll.ohTrigger(RecalcTrigger,Trigger6M)),NA())</f>
        <v>1.2622707245712869E-2</v>
      </c>
      <c r="M2179" s="145">
        <f>IFERROR(_xll.qlIndexFixing(Index1Y,$H2179,TRUE,_xll.ohTrigger(RecalcTrigger,Trigger1Y)),NA())</f>
        <v>1.2990604311255247E-2</v>
      </c>
      <c r="N2179" s="144">
        <f>IFERROR(_xll.qlIndexFixing(ONIndex1M,I2179,TRUE,_xll.ohTrigger(RecalcTrigger,Trigger1M)),NA())</f>
        <v>1.2565377223756613E-2</v>
      </c>
      <c r="O2179" s="44">
        <f>IFERROR(_xll.qlIndexFixing(ONIndex3M,I2179,TRUE,_xll.ohTrigger(RecalcTrigger,Trigger3M)),NA())</f>
        <v>1.2792575642235349E-2</v>
      </c>
      <c r="P2179" s="44">
        <f>IFERROR(_xll.qlIndexFixing(ONIndex6M,I2179,TRUE,_xll.ohTrigger(RecalcTrigger,Trigger6M)),NA())</f>
        <v>1.260517942121453E-2</v>
      </c>
      <c r="Q2179" s="145">
        <f>IFERROR(_xll.qlIndexFixing(ONIndex1Y,I2179,TRUE,_xll.ohTrigger(RecalcTrigger,Trigger1Y)),NA())</f>
        <v>1.3000320583644864E-2</v>
      </c>
    </row>
    <row r="2180" spans="2:17" x14ac:dyDescent="0.2">
      <c r="B2180" s="39" t="s">
        <v>42</v>
      </c>
      <c r="D2180" s="42">
        <f>_xll.qlCalendarAdvance(Calendar,$D2179,B2180,"f",FALSE)</f>
        <v>55114</v>
      </c>
      <c r="E2180" s="139">
        <f>_xll.qlInterestRateIndexValueDate(IndexON,D2180)</f>
        <v>55114</v>
      </c>
      <c r="F2180" s="155">
        <f>IFERROR(_xll.qlIndexFixing(IndexON,D2180,TRUE,_xll.ohTrigger(RecalcTrigger,TriggerON)),NA())</f>
        <v>1.2781503979368836E-2</v>
      </c>
      <c r="H2180" s="42">
        <f>_xll.qlCalendarAdvance(Calendar,$H2179,B2180,"f",FALSE)</f>
        <v>55114</v>
      </c>
      <c r="I2180" s="139">
        <f>_xll.qlInterestRateIndexValueDate(Index1M,$H2180)</f>
        <v>55116</v>
      </c>
      <c r="J2180" s="144">
        <f>IFERROR(_xll.qlIndexFixing(Index1M,$H2180,TRUE,_xll.ohTrigger(RecalcTrigger,Trigger1M)),NA())</f>
        <v>1.2563104580453975E-2</v>
      </c>
      <c r="K2180" s="44">
        <f>IFERROR(_xll.qlIndexFixing(Index3M,H2180,TRUE,_xll.ohTrigger(RecalcTrigger,Trigger3M)),NA())</f>
        <v>1.2789096826094106E-2</v>
      </c>
      <c r="L2180" s="44">
        <f>IFERROR(_xll.qlIndexFixing(Index6M,$H2180,TRUE,_xll.ohTrigger(RecalcTrigger,Trigger6M)),NA())</f>
        <v>1.2620914403928887E-2</v>
      </c>
      <c r="M2180" s="145">
        <f>IFERROR(_xll.qlIndexFixing(Index1Y,$H2180,TRUE,_xll.ohTrigger(RecalcTrigger,Trigger1Y)),NA())</f>
        <v>1.2986682771445433E-2</v>
      </c>
      <c r="N2180" s="144">
        <f>IFERROR(_xll.qlIndexFixing(ONIndex1M,I2180,TRUE,_xll.ohTrigger(RecalcTrigger,Trigger1M)),NA())</f>
        <v>1.2561974393978659E-2</v>
      </c>
      <c r="O2180" s="44">
        <f>IFERROR(_xll.qlIndexFixing(ONIndex3M,I2180,TRUE,_xll.ohTrigger(RecalcTrigger,Trigger3M)),NA())</f>
        <v>1.2789158808299561E-2</v>
      </c>
      <c r="P2180" s="44">
        <f>IFERROR(_xll.qlIndexFixing(ONIndex6M,I2180,TRUE,_xll.ohTrigger(RecalcTrigger,Trigger6M)),NA())</f>
        <v>1.2603341508432564E-2</v>
      </c>
      <c r="Q2180" s="145">
        <f>IFERROR(_xll.qlIndexFixing(ONIndex1Y,I2180,TRUE,_xll.ohTrigger(RecalcTrigger,Trigger1Y)),NA())</f>
        <v>1.2996915872971471E-2</v>
      </c>
    </row>
    <row r="2181" spans="2:17" x14ac:dyDescent="0.2">
      <c r="B2181" s="39" t="s">
        <v>42</v>
      </c>
      <c r="D2181" s="42">
        <f>_xll.qlCalendarAdvance(Calendar,$D2180,B2181,"f",FALSE)</f>
        <v>55121</v>
      </c>
      <c r="E2181" s="139">
        <f>_xll.qlInterestRateIndexValueDate(IndexON,D2181)</f>
        <v>55121</v>
      </c>
      <c r="F2181" s="155">
        <f>IFERROR(_xll.qlIndexFixing(IndexON,D2181,TRUE,_xll.ohTrigger(RecalcTrigger,TriggerON)),NA())</f>
        <v>1.2778572291276546E-2</v>
      </c>
      <c r="H2181" s="42">
        <f>_xll.qlCalendarAdvance(Calendar,$H2180,B2181,"f",FALSE)</f>
        <v>55121</v>
      </c>
      <c r="I2181" s="139">
        <f>_xll.qlInterestRateIndexValueDate(Index1M,$H2181)</f>
        <v>55123</v>
      </c>
      <c r="J2181" s="144">
        <f>IFERROR(_xll.qlIndexFixing(Index1M,$H2181,TRUE,_xll.ohTrigger(RecalcTrigger,Trigger1M)),NA())</f>
        <v>1.2559687935975727E-2</v>
      </c>
      <c r="K2181" s="44">
        <f>IFERROR(_xll.qlIndexFixing(Index3M,H2181,TRUE,_xll.ohTrigger(RecalcTrigger,Trigger3M)),NA())</f>
        <v>1.2785617766615687E-2</v>
      </c>
      <c r="L2181" s="44">
        <f>IFERROR(_xll.qlIndexFixing(Index6M,$H2181,TRUE,_xll.ohTrigger(RecalcTrigger,Trigger6M)),NA())</f>
        <v>1.2619220854093807E-2</v>
      </c>
      <c r="M2181" s="145">
        <f>IFERROR(_xll.qlIndexFixing(Index1Y,$H2181,TRUE,_xll.ohTrigger(RecalcTrigger,Trigger1Y)),NA())</f>
        <v>1.2982742425453804E-2</v>
      </c>
      <c r="N2181" s="144">
        <f>IFERROR(_xll.qlIndexFixing(ONIndex1M,I2181,TRUE,_xll.ohTrigger(RecalcTrigger,Trigger1M)),NA())</f>
        <v>1.2558557480746302E-2</v>
      </c>
      <c r="O2181" s="44">
        <f>IFERROR(_xll.qlIndexFixing(ONIndex3M,I2181,TRUE,_xll.ohTrigger(RecalcTrigger,Trigger3M)),NA())</f>
        <v>1.2785726432236189E-2</v>
      </c>
      <c r="P2181" s="44">
        <f>IFERROR(_xll.qlIndexFixing(ONIndex6M,I2181,TRUE,_xll.ohTrigger(RecalcTrigger,Trigger6M)),NA())</f>
        <v>1.2601508052405563E-2</v>
      </c>
      <c r="Q2181" s="145">
        <f>IFERROR(_xll.qlIndexFixing(ONIndex1Y,I2181,TRUE,_xll.ohTrigger(RecalcTrigger,Trigger1Y)),NA())</f>
        <v>1.2993493315933691E-2</v>
      </c>
    </row>
    <row r="2182" spans="2:17" x14ac:dyDescent="0.2">
      <c r="B2182" s="39" t="s">
        <v>42</v>
      </c>
      <c r="D2182" s="42">
        <f>_xll.qlCalendarAdvance(Calendar,$D2181,B2182,"f",FALSE)</f>
        <v>55128</v>
      </c>
      <c r="E2182" s="139">
        <f>_xll.qlInterestRateIndexValueDate(IndexON,D2182)</f>
        <v>55128</v>
      </c>
      <c r="F2182" s="155">
        <f>IFERROR(_xll.qlIndexFixing(IndexON,D2182,TRUE,_xll.ohTrigger(RecalcTrigger,TriggerON)),NA())</f>
        <v>1.2775621489353739E-2</v>
      </c>
      <c r="H2182" s="42">
        <f>_xll.qlCalendarAdvance(Calendar,$H2181,B2182,"f",FALSE)</f>
        <v>55128</v>
      </c>
      <c r="I2182" s="139">
        <f>_xll.qlInterestRateIndexValueDate(Index1M,$H2182)</f>
        <v>55130</v>
      </c>
      <c r="J2182" s="144">
        <f>IFERROR(_xll.qlIndexFixing(Index1M,$H2182,TRUE,_xll.ohTrigger(RecalcTrigger,Trigger1M)),NA())</f>
        <v>1.2556229976062316E-2</v>
      </c>
      <c r="K2182" s="44">
        <f>IFERROR(_xll.qlIndexFixing(Index3M,H2182,TRUE,_xll.ohTrigger(RecalcTrigger,Trigger3M)),NA())</f>
        <v>1.2782068052252349E-2</v>
      </c>
      <c r="L2182" s="44">
        <f>IFERROR(_xll.qlIndexFixing(Index6M,$H2182,TRUE,_xll.ohTrigger(RecalcTrigger,Trigger6M)),NA())</f>
        <v>1.2617437677447465E-2</v>
      </c>
      <c r="M2182" s="145">
        <f>IFERROR(_xll.qlIndexFixing(Index1Y,$H2182,TRUE,_xll.ohTrigger(RecalcTrigger,Trigger1Y)),NA())</f>
        <v>1.2978783244358395E-2</v>
      </c>
      <c r="N2182" s="144">
        <f>IFERROR(_xll.qlIndexFixing(ONIndex1M,I2182,TRUE,_xll.ohTrigger(RecalcTrigger,Trigger1M)),NA())</f>
        <v>1.2555126468232203E-2</v>
      </c>
      <c r="O2182" s="44">
        <f>IFERROR(_xll.qlIndexFixing(ONIndex3M,I2182,TRUE,_xll.ohTrigger(RecalcTrigger,Trigger3M)),NA())</f>
        <v>1.2782278493101984E-2</v>
      </c>
      <c r="P2182" s="44">
        <f>IFERROR(_xll.qlIndexFixing(ONIndex6M,I2182,TRUE,_xll.ohTrigger(RecalcTrigger,Trigger6M)),NA())</f>
        <v>1.2599679069120739E-2</v>
      </c>
      <c r="Q2182" s="145">
        <f>IFERROR(_xll.qlIndexFixing(ONIndex1Y,I2182,TRUE,_xll.ohTrigger(RecalcTrigger,Trigger1Y)),NA())</f>
        <v>1.2990052884154224E-2</v>
      </c>
    </row>
    <row r="2183" spans="2:17" x14ac:dyDescent="0.2">
      <c r="B2183" s="39" t="s">
        <v>42</v>
      </c>
      <c r="D2183" s="42">
        <f>_xll.qlCalendarAdvance(Calendar,$D2182,B2183,"f",FALSE)</f>
        <v>55135</v>
      </c>
      <c r="E2183" s="139">
        <f>_xll.qlInterestRateIndexValueDate(IndexON,D2183)</f>
        <v>55135</v>
      </c>
      <c r="F2183" s="155">
        <f>IFERROR(_xll.qlIndexFixing(IndexON,D2183,TRUE,_xll.ohTrigger(RecalcTrigger,TriggerON)),NA())</f>
        <v>1.2772651544983304E-2</v>
      </c>
      <c r="H2183" s="42">
        <f>_xll.qlCalendarAdvance(Calendar,$H2182,B2183,"f",FALSE)</f>
        <v>55135</v>
      </c>
      <c r="I2183" s="139">
        <f>_xll.qlInterestRateIndexValueDate(Index1M,$H2183)</f>
        <v>55137</v>
      </c>
      <c r="J2183" s="144">
        <f>IFERROR(_xll.qlIndexFixing(Index1M,$H2183,TRUE,_xll.ohTrigger(RecalcTrigger,Trigger1M)),NA())</f>
        <v>1.2552757860120056E-2</v>
      </c>
      <c r="K2183" s="44">
        <f>IFERROR(_xll.qlIndexFixing(Index3M,H2183,TRUE,_xll.ohTrigger(RecalcTrigger,Trigger3M)),NA())</f>
        <v>1.2778502587894813E-2</v>
      </c>
      <c r="L2183" s="44">
        <f>IFERROR(_xll.qlIndexFixing(Index6M,$H2183,TRUE,_xll.ohTrigger(RecalcTrigger,Trigger6M)),NA())</f>
        <v>1.2615659219370395E-2</v>
      </c>
      <c r="M2183" s="145">
        <f>IFERROR(_xll.qlIndexFixing(Index1Y,$H2183,TRUE,_xll.ohTrigger(RecalcTrigger,Trigger1Y)),NA())</f>
        <v>1.2974805199237906E-2</v>
      </c>
      <c r="N2183" s="144">
        <f>IFERROR(_xll.qlIndexFixing(ONIndex1M,I2183,TRUE,_xll.ohTrigger(RecalcTrigger,Trigger1M)),NA())</f>
        <v>1.2551681340209342E-2</v>
      </c>
      <c r="O2183" s="44">
        <f>IFERROR(_xll.qlIndexFixing(ONIndex3M,I2183,TRUE,_xll.ohTrigger(RecalcTrigger,Trigger3M)),NA())</f>
        <v>1.2778814970273444E-2</v>
      </c>
      <c r="P2183" s="44">
        <f>IFERROR(_xll.qlIndexFixing(ONIndex6M,I2183,TRUE,_xll.ohTrigger(RecalcTrigger,Trigger6M)),NA())</f>
        <v>1.259785457464524E-2</v>
      </c>
      <c r="Q2183" s="145">
        <f>IFERROR(_xll.qlIndexFixing(ONIndex1Y,I2183,TRUE,_xll.ohTrigger(RecalcTrigger,Trigger1Y)),NA())</f>
        <v>1.2986594548696218E-2</v>
      </c>
    </row>
    <row r="2184" spans="2:17" x14ac:dyDescent="0.2">
      <c r="B2184" s="39" t="s">
        <v>42</v>
      </c>
      <c r="D2184" s="42">
        <f>_xll.qlCalendarAdvance(Calendar,$D2183,B2184,"f",FALSE)</f>
        <v>55142</v>
      </c>
      <c r="E2184" s="139">
        <f>_xll.qlInterestRateIndexValueDate(IndexON,D2184)</f>
        <v>55142</v>
      </c>
      <c r="F2184" s="155">
        <f>IFERROR(_xll.qlIndexFixing(IndexON,D2184,TRUE,_xll.ohTrigger(RecalcTrigger,TriggerON)),NA())</f>
        <v>1.2769662429468198E-2</v>
      </c>
      <c r="H2184" s="42">
        <f>_xll.qlCalendarAdvance(Calendar,$H2183,B2184,"f",FALSE)</f>
        <v>55142</v>
      </c>
      <c r="I2184" s="139">
        <f>_xll.qlInterestRateIndexValueDate(Index1M,$H2184)</f>
        <v>55144</v>
      </c>
      <c r="J2184" s="144">
        <f>IFERROR(_xll.qlIndexFixing(Index1M,$H2184,TRUE,_xll.ohTrigger(RecalcTrigger,Trigger1M)),NA())</f>
        <v>1.2549271572131759E-2</v>
      </c>
      <c r="K2184" s="44">
        <f>IFERROR(_xll.qlIndexFixing(Index3M,H2184,TRUE,_xll.ohTrigger(RecalcTrigger,Trigger3M)),NA())</f>
        <v>1.2774921352819213E-2</v>
      </c>
      <c r="L2184" s="44">
        <f>IFERROR(_xll.qlIndexFixing(Index6M,$H2184,TRUE,_xll.ohTrigger(RecalcTrigger,Trigger6M)),NA())</f>
        <v>1.2613885496012755E-2</v>
      </c>
      <c r="M2184" s="145">
        <f>IFERROR(_xll.qlIndexFixing(Index1Y,$H2184,TRUE,_xll.ohTrigger(RecalcTrigger,Trigger1Y)),NA())</f>
        <v>1.2970808261173221E-2</v>
      </c>
      <c r="N2184" s="144">
        <f>IFERROR(_xll.qlIndexFixing(ONIndex1M,I2184,TRUE,_xll.ohTrigger(RecalcTrigger,Trigger1M)),NA())</f>
        <v>1.2547726746277021E-2</v>
      </c>
      <c r="O2184" s="44">
        <f>IFERROR(_xll.qlIndexFixing(ONIndex3M,I2184,TRUE,_xll.ohTrigger(RecalcTrigger,Trigger3M)),NA())</f>
        <v>1.2774837549880402E-2</v>
      </c>
      <c r="P2184" s="44">
        <f>IFERROR(_xll.qlIndexFixing(ONIndex6M,I2184,TRUE,_xll.ohTrigger(RecalcTrigger,Trigger6M)),NA())</f>
        <v>1.2595774955128647E-2</v>
      </c>
      <c r="Q2184" s="145">
        <f>IFERROR(_xll.qlIndexFixing(ONIndex1Y,I2184,TRUE,_xll.ohTrigger(RecalcTrigger,Trigger1Y)),NA())</f>
        <v>1.2982620205521656E-2</v>
      </c>
    </row>
    <row r="2185" spans="2:17" x14ac:dyDescent="0.2">
      <c r="B2185" s="39" t="s">
        <v>42</v>
      </c>
      <c r="D2185" s="42">
        <f>_xll.qlCalendarAdvance(Calendar,$D2184,B2185,"f",FALSE)</f>
        <v>55149</v>
      </c>
      <c r="E2185" s="139">
        <f>_xll.qlInterestRateIndexValueDate(IndexON,D2185)</f>
        <v>55149</v>
      </c>
      <c r="F2185" s="155">
        <f>IFERROR(_xll.qlIndexFixing(IndexON,D2185,TRUE,_xll.ohTrigger(RecalcTrigger,TriggerON)),NA())</f>
        <v>1.2766654114111375E-2</v>
      </c>
      <c r="H2185" s="42">
        <f>_xll.qlCalendarAdvance(Calendar,$H2184,B2185,"f",FALSE)</f>
        <v>55149</v>
      </c>
      <c r="I2185" s="139">
        <f>_xll.qlInterestRateIndexValueDate(Index1M,$H2185)</f>
        <v>55151</v>
      </c>
      <c r="J2185" s="144">
        <f>IFERROR(_xll.qlIndexFixing(Index1M,$H2185,TRUE,_xll.ohTrigger(RecalcTrigger,Trigger1M)),NA())</f>
        <v>1.2545771096072744E-2</v>
      </c>
      <c r="K2185" s="44">
        <f>IFERROR(_xll.qlIndexFixing(Index3M,H2185,TRUE,_xll.ohTrigger(RecalcTrigger,Trigger3M)),NA())</f>
        <v>1.2771324326299016E-2</v>
      </c>
      <c r="L2185" s="44">
        <f>IFERROR(_xll.qlIndexFixing(Index6M,$H2185,TRUE,_xll.ohTrigger(RecalcTrigger,Trigger6M)),NA())</f>
        <v>1.2612116523523823E-2</v>
      </c>
      <c r="M2185" s="145">
        <f>IFERROR(_xll.qlIndexFixing(Index1Y,$H2185,TRUE,_xll.ohTrigger(RecalcTrigger,Trigger1Y)),NA())</f>
        <v>1.2966792401247196E-2</v>
      </c>
      <c r="N2185" s="144">
        <f>IFERROR(_xll.qlIndexFixing(ONIndex1M,I2185,TRUE,_xll.ohTrigger(RecalcTrigger,Trigger1M)),NA())</f>
        <v>1.2544748673688488E-2</v>
      </c>
      <c r="O2185" s="44">
        <f>IFERROR(_xll.qlIndexFixing(ONIndex3M,I2185,TRUE,_xll.ohTrigger(RecalcTrigger,Trigger3M)),NA())</f>
        <v>1.2771841090639668E-2</v>
      </c>
      <c r="P2185" s="44">
        <f>IFERROR(_xll.qlIndexFixing(ONIndex6M,I2185,TRUE,_xll.ohTrigger(RecalcTrigger,Trigger6M)),NA())</f>
        <v>1.2594219116150995E-2</v>
      </c>
      <c r="Q2185" s="145">
        <f>IFERROR(_xll.qlIndexFixing(ONIndex1Y,I2185,TRUE,_xll.ohTrigger(RecalcTrigger,Trigger1Y)),NA())</f>
        <v>1.297962405147679E-2</v>
      </c>
    </row>
    <row r="2186" spans="2:17" x14ac:dyDescent="0.2">
      <c r="B2186" s="39" t="s">
        <v>42</v>
      </c>
      <c r="D2186" s="42">
        <f>_xll.qlCalendarAdvance(Calendar,$D2185,B2186,"f",FALSE)</f>
        <v>55156</v>
      </c>
      <c r="E2186" s="139">
        <f>_xll.qlInterestRateIndexValueDate(IndexON,D2186)</f>
        <v>55156</v>
      </c>
      <c r="F2186" s="155">
        <f>IFERROR(_xll.qlIndexFixing(IndexON,D2186,TRUE,_xll.ohTrigger(RecalcTrigger,TriggerON)),NA())</f>
        <v>1.2763626570215791E-2</v>
      </c>
      <c r="H2186" s="42">
        <f>_xll.qlCalendarAdvance(Calendar,$H2185,B2186,"f",FALSE)</f>
        <v>55156</v>
      </c>
      <c r="I2186" s="139">
        <f>_xll.qlInterestRateIndexValueDate(Index1M,$H2186)</f>
        <v>55158</v>
      </c>
      <c r="J2186" s="144">
        <f>IFERROR(_xll.qlIndexFixing(Index1M,$H2186,TRUE,_xll.ohTrigger(RecalcTrigger,Trigger1M)),NA())</f>
        <v>1.2542256415920827E-2</v>
      </c>
      <c r="K2186" s="44">
        <f>IFERROR(_xll.qlIndexFixing(Index3M,H2186,TRUE,_xll.ohTrigger(RecalcTrigger,Trigger3M)),NA())</f>
        <v>1.2767711487605915E-2</v>
      </c>
      <c r="L2186" s="44">
        <f>IFERROR(_xll.qlIndexFixing(Index6M,$H2186,TRUE,_xll.ohTrigger(RecalcTrigger,Trigger6M)),NA())</f>
        <v>1.2610256302298018E-2</v>
      </c>
      <c r="M2186" s="145">
        <f>IFERROR(_xll.qlIndexFixing(Index1Y,$H2186,TRUE,_xll.ohTrigger(RecalcTrigger,Trigger1Y)),NA())</f>
        <v>1.296275759054313E-2</v>
      </c>
      <c r="N2186" s="144">
        <f>IFERROR(_xll.qlIndexFixing(ONIndex1M,I2186,TRUE,_xll.ohTrigger(RecalcTrigger,Trigger1M)),NA())</f>
        <v>1.2541261103136137E-2</v>
      </c>
      <c r="O2186" s="44">
        <f>IFERROR(_xll.qlIndexFixing(ONIndex3M,I2186,TRUE,_xll.ohTrigger(RecalcTrigger,Trigger3M)),NA())</f>
        <v>1.276833069250749E-2</v>
      </c>
      <c r="P2186" s="44">
        <f>IFERROR(_xll.qlIndexFixing(ONIndex6M,I2186,TRUE,_xll.ohTrigger(RecalcTrigger,Trigger6M)),NA())</f>
        <v>1.2592408184506354E-2</v>
      </c>
      <c r="Q2186" s="145">
        <f>IFERROR(_xll.qlIndexFixing(ONIndex1Y,I2186,TRUE,_xll.ohTrigger(RecalcTrigger,Trigger1Y)),NA())</f>
        <v>1.2976111832161408E-2</v>
      </c>
    </row>
    <row r="2187" spans="2:17" x14ac:dyDescent="0.2">
      <c r="B2187" s="39" t="s">
        <v>42</v>
      </c>
      <c r="D2187" s="42">
        <f>_xll.qlCalendarAdvance(Calendar,$D2186,B2187,"f",FALSE)</f>
        <v>55163</v>
      </c>
      <c r="E2187" s="139">
        <f>_xll.qlInterestRateIndexValueDate(IndexON,D2187)</f>
        <v>55163</v>
      </c>
      <c r="F2187" s="155">
        <f>IFERROR(_xll.qlIndexFixing(IndexON,D2187,TRUE,_xll.ohTrigger(RecalcTrigger,TriggerON)),NA())</f>
        <v>1.2760579769004465E-2</v>
      </c>
      <c r="H2187" s="42">
        <f>_xll.qlCalendarAdvance(Calendar,$H2186,B2187,"f",FALSE)</f>
        <v>55163</v>
      </c>
      <c r="I2187" s="139">
        <f>_xll.qlInterestRateIndexValueDate(Index1M,$H2187)</f>
        <v>55165</v>
      </c>
      <c r="J2187" s="144">
        <f>IFERROR(_xll.qlIndexFixing(Index1M,$H2187,TRUE,_xll.ohTrigger(RecalcTrigger,Trigger1M)),NA())</f>
        <v>1.2538727515653825E-2</v>
      </c>
      <c r="K2187" s="44">
        <f>IFERROR(_xll.qlIndexFixing(Index3M,H2187,TRUE,_xll.ohTrigger(RecalcTrigger,Trigger3M)),NA())</f>
        <v>1.2764082816015154E-2</v>
      </c>
      <c r="L2187" s="44">
        <f>IFERROR(_xll.qlIndexFixing(Index6M,$H2187,TRUE,_xll.ohTrigger(RecalcTrigger,Trigger6M)),NA())</f>
        <v>1.260849659425509E-2</v>
      </c>
      <c r="M2187" s="145">
        <f>IFERROR(_xll.qlIndexFixing(Index1Y,$H2187,TRUE,_xll.ohTrigger(RecalcTrigger,Trigger1Y)),NA())</f>
        <v>1.2958703800146945E-2</v>
      </c>
      <c r="N2187" s="144">
        <f>IFERROR(_xll.qlIndexFixing(ONIndex1M,I2187,TRUE,_xll.ohTrigger(RecalcTrigger,Trigger1M)),NA())</f>
        <v>1.2537759353126177E-2</v>
      </c>
      <c r="O2187" s="44">
        <f>IFERROR(_xll.qlIndexFixing(ONIndex3M,I2187,TRUE,_xll.ohTrigger(RecalcTrigger,Trigger3M)),NA())</f>
        <v>1.2764804627787285E-2</v>
      </c>
      <c r="P2187" s="44">
        <f>IFERROR(_xll.qlIndexFixing(ONIndex6M,I2187,TRUE,_xll.ohTrigger(RecalcTrigger,Trigger6M)),NA())</f>
        <v>1.2590601805859691E-2</v>
      </c>
      <c r="Q2187" s="145">
        <f>IFERROR(_xll.qlIndexFixing(ONIndex1Y,I2187,TRUE,_xll.ohTrigger(RecalcTrigger,Trigger1Y)),NA())</f>
        <v>1.2972581594299371E-2</v>
      </c>
    </row>
    <row r="2188" spans="2:17" x14ac:dyDescent="0.2">
      <c r="B2188" s="39" t="s">
        <v>42</v>
      </c>
      <c r="D2188" s="42">
        <f>_xll.qlCalendarAdvance(Calendar,$D2187,B2188,"f",FALSE)</f>
        <v>55170</v>
      </c>
      <c r="E2188" s="139">
        <f>_xll.qlInterestRateIndexValueDate(IndexON,D2188)</f>
        <v>55170</v>
      </c>
      <c r="F2188" s="155">
        <f>IFERROR(_xll.qlIndexFixing(IndexON,D2188,TRUE,_xll.ohTrigger(RecalcTrigger,TriggerON)),NA())</f>
        <v>1.2757513681940225E-2</v>
      </c>
      <c r="H2188" s="42">
        <f>_xll.qlCalendarAdvance(Calendar,$H2187,B2188,"f",FALSE)</f>
        <v>55170</v>
      </c>
      <c r="I2188" s="139">
        <f>_xll.qlInterestRateIndexValueDate(Index1M,$H2188)</f>
        <v>55172</v>
      </c>
      <c r="J2188" s="144">
        <f>IFERROR(_xll.qlIndexFixing(Index1M,$H2188,TRUE,_xll.ohTrigger(RecalcTrigger,Trigger1M)),NA())</f>
        <v>1.2535184379254549E-2</v>
      </c>
      <c r="K2188" s="44">
        <f>IFERROR(_xll.qlIndexFixing(Index3M,H2188,TRUE,_xll.ohTrigger(RecalcTrigger,Trigger3M)),NA())</f>
        <v>1.2760438290800202E-2</v>
      </c>
      <c r="L2188" s="44">
        <f>IFERROR(_xll.qlIndexFixing(Index6M,$H2188,TRUE,_xll.ohTrigger(RecalcTrigger,Trigger6M)),NA())</f>
        <v>1.2606741684197377E-2</v>
      </c>
      <c r="M2188" s="145">
        <f>IFERROR(_xll.qlIndexFixing(Index1Y,$H2188,TRUE,_xll.ohTrigger(RecalcTrigger,Trigger1Y)),NA())</f>
        <v>1.2954631001145221E-2</v>
      </c>
      <c r="N2188" s="144">
        <f>IFERROR(_xll.qlIndexFixing(ONIndex1M,I2188,TRUE,_xll.ohTrigger(RecalcTrigger,Trigger1M)),NA())</f>
        <v>1.2534243407671397E-2</v>
      </c>
      <c r="O2188" s="44">
        <f>IFERROR(_xll.qlIndexFixing(ONIndex3M,I2188,TRUE,_xll.ohTrigger(RecalcTrigger,Trigger3M)),NA())</f>
        <v>1.276126287585555E-2</v>
      </c>
      <c r="P2188" s="44">
        <f>IFERROR(_xll.qlIndexFixing(ONIndex6M,I2188,TRUE,_xll.ohTrigger(RecalcTrigger,Trigger6M)),NA())</f>
        <v>1.2588799996198219E-2</v>
      </c>
      <c r="Q2188" s="145">
        <f>IFERROR(_xll.qlIndexFixing(ONIndex1Y,I2188,TRUE,_xll.ohTrigger(RecalcTrigger,Trigger1Y)),NA())</f>
        <v>1.2969033308714017E-2</v>
      </c>
    </row>
    <row r="2189" spans="2:17" x14ac:dyDescent="0.2">
      <c r="B2189" s="39" t="s">
        <v>42</v>
      </c>
      <c r="D2189" s="42">
        <f>_xll.qlCalendarAdvance(Calendar,$D2188,B2189,"f",FALSE)</f>
        <v>55177</v>
      </c>
      <c r="E2189" s="139">
        <f>_xll.qlInterestRateIndexValueDate(IndexON,D2189)</f>
        <v>55177</v>
      </c>
      <c r="F2189" s="155">
        <f>IFERROR(_xll.qlIndexFixing(IndexON,D2189,TRUE,_xll.ohTrigger(RecalcTrigger,TriggerON)),NA())</f>
        <v>1.2754428280326024E-2</v>
      </c>
      <c r="H2189" s="42">
        <f>_xll.qlCalendarAdvance(Calendar,$H2188,B2189,"f",FALSE)</f>
        <v>55177</v>
      </c>
      <c r="I2189" s="139">
        <f>_xll.qlInterestRateIndexValueDate(Index1M,$H2189)</f>
        <v>55179</v>
      </c>
      <c r="J2189" s="144">
        <f>IFERROR(_xll.qlIndexFixing(Index1M,$H2189,TRUE,_xll.ohTrigger(RecalcTrigger,Trigger1M)),NA())</f>
        <v>1.2531626990698319E-2</v>
      </c>
      <c r="K2189" s="44">
        <f>IFERROR(_xll.qlIndexFixing(Index3M,H2189,TRUE,_xll.ohTrigger(RecalcTrigger,Trigger3M)),NA())</f>
        <v>1.2756777891237192E-2</v>
      </c>
      <c r="L2189" s="44">
        <f>IFERROR(_xll.qlIndexFixing(Index6M,$H2189,TRUE,_xll.ohTrigger(RecalcTrigger,Trigger6M)),NA())</f>
        <v>1.2604991588272402E-2</v>
      </c>
      <c r="M2189" s="145">
        <f>IFERROR(_xll.qlIndexFixing(Index1Y,$H2189,TRUE,_xll.ohTrigger(RecalcTrigger,Trigger1Y)),NA())</f>
        <v>1.2950539164626509E-2</v>
      </c>
      <c r="N2189" s="144">
        <f>IFERROR(_xll.qlIndexFixing(ONIndex1M,I2189,TRUE,_xll.ohTrigger(RecalcTrigger,Trigger1M)),NA())</f>
        <v>1.2530713250464842E-2</v>
      </c>
      <c r="O2189" s="44">
        <f>IFERROR(_xll.qlIndexFixing(ONIndex3M,I2189,TRUE,_xll.ohTrigger(RecalcTrigger,Trigger3M)),NA())</f>
        <v>1.2757705416008847E-2</v>
      </c>
      <c r="P2189" s="44">
        <f>IFERROR(_xll.qlIndexFixing(ONIndex6M,I2189,TRUE,_xll.ohTrigger(RecalcTrigger,Trigger6M)),NA())</f>
        <v>1.258700277166902E-2</v>
      </c>
      <c r="Q2189" s="145">
        <f>IFERROR(_xll.qlIndexFixing(ONIndex1Y,I2189,TRUE,_xll.ohTrigger(RecalcTrigger,Trigger1Y)),NA())</f>
        <v>1.2965466946948112E-2</v>
      </c>
    </row>
    <row r="2190" spans="2:17" x14ac:dyDescent="0.2">
      <c r="B2190" s="39" t="s">
        <v>42</v>
      </c>
      <c r="D2190" s="42">
        <f>_xll.qlCalendarAdvance(Calendar,$D2189,B2190,"f",FALSE)</f>
        <v>55184</v>
      </c>
      <c r="E2190" s="139">
        <f>_xll.qlInterestRateIndexValueDate(IndexON,D2190)</f>
        <v>55184</v>
      </c>
      <c r="F2190" s="155">
        <f>IFERROR(_xll.qlIndexFixing(IndexON,D2190,TRUE,_xll.ohTrigger(RecalcTrigger,TriggerON)),NA())</f>
        <v>1.2751323535304948E-2</v>
      </c>
      <c r="H2190" s="42">
        <f>_xll.qlCalendarAdvance(Calendar,$H2189,B2190,"f",FALSE)</f>
        <v>55184</v>
      </c>
      <c r="I2190" s="139">
        <f>_xll.qlInterestRateIndexValueDate(Index1M,$H2190)</f>
        <v>55186</v>
      </c>
      <c r="J2190" s="144">
        <f>IFERROR(_xll.qlIndexFixing(Index1M,$H2190,TRUE,_xll.ohTrigger(RecalcTrigger,Trigger1M)),NA())</f>
        <v>1.2528208443460174E-2</v>
      </c>
      <c r="K2190" s="44">
        <f>IFERROR(_xll.qlIndexFixing(Index3M,H2190,TRUE,_xll.ohTrigger(RecalcTrigger,Trigger3M)),NA())</f>
        <v>1.2753141481338659E-2</v>
      </c>
      <c r="L2190" s="44">
        <f>IFERROR(_xll.qlIndexFixing(Index6M,$H2190,TRUE,_xll.ohTrigger(RecalcTrigger,Trigger6M)),NA())</f>
        <v>1.260324632262769E-2</v>
      </c>
      <c r="M2190" s="145">
        <f>IFERROR(_xll.qlIndexFixing(Index1Y,$H2190,TRUE,_xll.ohTrigger(RecalcTrigger,Trigger1Y)),NA())</f>
        <v>1.2946428261681332E-2</v>
      </c>
      <c r="N2190" s="144">
        <f>IFERROR(_xll.qlIndexFixing(ONIndex1M,I2190,TRUE,_xll.ohTrigger(RecalcTrigger,Trigger1M)),NA())</f>
        <v>1.2527168865759108E-2</v>
      </c>
      <c r="O2190" s="44">
        <f>IFERROR(_xll.qlIndexFixing(ONIndex3M,I2190,TRUE,_xll.ohTrigger(RecalcTrigger,Trigger3M)),NA())</f>
        <v>1.2754132227543735E-2</v>
      </c>
      <c r="P2190" s="44">
        <f>IFERROR(_xll.qlIndexFixing(ONIndex6M,I2190,TRUE,_xll.ohTrigger(RecalcTrigger,Trigger6M)),NA())</f>
        <v>1.2585210148499115E-2</v>
      </c>
      <c r="Q2190" s="145">
        <f>IFERROR(_xll.qlIndexFixing(ONIndex1Y,I2190,TRUE,_xll.ohTrigger(RecalcTrigger,Trigger1Y)),NA())</f>
        <v>1.2961882479984865E-2</v>
      </c>
    </row>
    <row r="2191" spans="2:17" x14ac:dyDescent="0.2">
      <c r="B2191" s="39" t="s">
        <v>42</v>
      </c>
      <c r="D2191" s="42">
        <f>_xll.qlCalendarAdvance(Calendar,$D2190,B2191,"f",FALSE)</f>
        <v>55191</v>
      </c>
      <c r="E2191" s="139">
        <f>_xll.qlInterestRateIndexValueDate(IndexON,D2191)</f>
        <v>55191</v>
      </c>
      <c r="F2191" s="155">
        <f>IFERROR(_xll.qlIndexFixing(IndexON,D2191,TRUE,_xll.ohTrigger(RecalcTrigger,TriggerON)),NA())</f>
        <v>1.2748199418339823E-2</v>
      </c>
      <c r="H2191" s="42">
        <f>_xll.qlCalendarAdvance(Calendar,$H2190,B2191,"f",FALSE)</f>
        <v>55191</v>
      </c>
      <c r="I2191" s="139">
        <f>_xll.qlInterestRateIndexValueDate(Index1M,$H2191)</f>
        <v>55193</v>
      </c>
      <c r="J2191" s="144">
        <f>IFERROR(_xll.qlIndexFixing(Index1M,$H2191,TRUE,_xll.ohTrigger(RecalcTrigger,Trigger1M)),NA())</f>
        <v>1.2524627086883162E-2</v>
      </c>
      <c r="K2191" s="44">
        <f>IFERROR(_xll.qlIndexFixing(Index3M,H2191,TRUE,_xll.ohTrigger(RecalcTrigger,Trigger3M)),NA())</f>
        <v>1.2749450542119681E-2</v>
      </c>
      <c r="L2191" s="44">
        <f>IFERROR(_xll.qlIndexFixing(Index6M,$H2191,TRUE,_xll.ohTrigger(RecalcTrigger,Trigger6M)),NA())</f>
        <v>1.2601505903412536E-2</v>
      </c>
      <c r="M2191" s="145">
        <f>IFERROR(_xll.qlIndexFixing(Index1Y,$H2191,TRUE,_xll.ohTrigger(RecalcTrigger,Trigger1Y)),NA())</f>
        <v>1.294229826340087E-2</v>
      </c>
      <c r="N2191" s="144">
        <f>IFERROR(_xll.qlIndexFixing(ONIndex1M,I2191,TRUE,_xll.ohTrigger(RecalcTrigger,Trigger1M)),NA())</f>
        <v>1.2523610237487048E-2</v>
      </c>
      <c r="O2191" s="44">
        <f>IFERROR(_xll.qlIndexFixing(ONIndex3M,I2191,TRUE,_xll.ohTrigger(RecalcTrigger,Trigger3M)),NA())</f>
        <v>1.2750543289756777E-2</v>
      </c>
      <c r="P2191" s="44">
        <f>IFERROR(_xll.qlIndexFixing(ONIndex6M,I2191,TRUE,_xll.ohTrigger(RecalcTrigger,Trigger6M)),NA())</f>
        <v>1.2583422142515843E-2</v>
      </c>
      <c r="Q2191" s="145">
        <f>IFERROR(_xll.qlIndexFixing(ONIndex1Y,I2191,TRUE,_xll.ohTrigger(RecalcTrigger,Trigger1Y)),NA())</f>
        <v>1.2958279879207169E-2</v>
      </c>
    </row>
    <row r="2192" spans="2:17" x14ac:dyDescent="0.2">
      <c r="B2192" s="39" t="s">
        <v>42</v>
      </c>
      <c r="D2192" s="42">
        <f>_xll.qlCalendarAdvance(Calendar,$D2191,B2192,"f",FALSE)</f>
        <v>55198</v>
      </c>
      <c r="E2192" s="139">
        <f>_xll.qlInterestRateIndexValueDate(IndexON,D2192)</f>
        <v>55198</v>
      </c>
      <c r="F2192" s="155">
        <f>IFERROR(_xll.qlIndexFixing(IndexON,D2192,TRUE,_xll.ohTrigger(RecalcTrigger,TriggerON)),NA())</f>
        <v>1.2745055900733604E-2</v>
      </c>
      <c r="H2192" s="42">
        <f>_xll.qlCalendarAdvance(Calendar,$H2191,B2192,"f",FALSE)</f>
        <v>55198</v>
      </c>
      <c r="I2192" s="139">
        <f>_xll.qlInterestRateIndexValueDate(Index1M,$H2192)</f>
        <v>55200</v>
      </c>
      <c r="J2192" s="144">
        <f>IFERROR(_xll.qlIndexFixing(Index1M,$H2192,TRUE,_xll.ohTrigger(RecalcTrigger,Trigger1M)),NA())</f>
        <v>1.2521031436508574E-2</v>
      </c>
      <c r="K2192" s="44">
        <f>IFERROR(_xll.qlIndexFixing(Index3M,H2192,TRUE,_xll.ohTrigger(RecalcTrigger,Trigger3M)),NA())</f>
        <v>1.2745743668384973E-2</v>
      </c>
      <c r="L2192" s="44">
        <f>IFERROR(_xll.qlIndexFixing(Index6M,$H2192,TRUE,_xll.ohTrigger(RecalcTrigger,Trigger6M)),NA())</f>
        <v>1.2599770346775346E-2</v>
      </c>
      <c r="M2192" s="145">
        <f>IFERROR(_xll.qlIndexFixing(Index1Y,$H2192,TRUE,_xll.ohTrigger(RecalcTrigger,Trigger1Y)),NA())</f>
        <v>1.2938149140878711E-2</v>
      </c>
      <c r="N2192" s="144">
        <f>IFERROR(_xll.qlIndexFixing(ONIndex1M,I2192,TRUE,_xll.ohTrigger(RecalcTrigger,Trigger1M)),NA())</f>
        <v>1.2520037349581514E-2</v>
      </c>
      <c r="O2192" s="44">
        <f>IFERROR(_xll.qlIndexFixing(ONIndex3M,I2192,TRUE,_xll.ohTrigger(RecalcTrigger,Trigger3M)),NA())</f>
        <v>1.2746938581944534E-2</v>
      </c>
      <c r="P2192" s="44">
        <f>IFERROR(_xll.qlIndexFixing(ONIndex6M,I2192,TRUE,_xll.ohTrigger(RecalcTrigger,Trigger6M)),NA())</f>
        <v>1.2581638769866288E-2</v>
      </c>
      <c r="Q2192" s="145">
        <f>IFERROR(_xll.qlIndexFixing(ONIndex1Y,I2192,TRUE,_xll.ohTrigger(RecalcTrigger,Trigger1Y)),NA())</f>
        <v>1.2954659115917977E-2</v>
      </c>
    </row>
    <row r="2193" spans="2:17" x14ac:dyDescent="0.2">
      <c r="B2193" s="39" t="s">
        <v>42</v>
      </c>
      <c r="D2193" s="42">
        <f>_xll.qlCalendarAdvance(Calendar,$D2192,B2193,"f",FALSE)</f>
        <v>55205</v>
      </c>
      <c r="E2193" s="139">
        <f>_xll.qlInterestRateIndexValueDate(IndexON,D2193)</f>
        <v>55205</v>
      </c>
      <c r="F2193" s="155">
        <f>IFERROR(_xll.qlIndexFixing(IndexON,D2193,TRUE,_xll.ohTrigger(RecalcTrigger,TriggerON)),NA())</f>
        <v>1.2741892953629375E-2</v>
      </c>
      <c r="H2193" s="42">
        <f>_xll.qlCalendarAdvance(Calendar,$H2192,B2193,"f",FALSE)</f>
        <v>55205</v>
      </c>
      <c r="I2193" s="139">
        <f>_xll.qlInterestRateIndexValueDate(Index1M,$H2193)</f>
        <v>55207</v>
      </c>
      <c r="J2193" s="144">
        <f>IFERROR(_xll.qlIndexFixing(Index1M,$H2193,TRUE,_xll.ohTrigger(RecalcTrigger,Trigger1M)),NA())</f>
        <v>1.2517421476314945E-2</v>
      </c>
      <c r="K2193" s="44">
        <f>IFERROR(_xll.qlIndexFixing(Index3M,H2193,TRUE,_xll.ohTrigger(RecalcTrigger,Trigger3M)),NA())</f>
        <v>1.2742020839407746E-2</v>
      </c>
      <c r="L2193" s="44">
        <f>IFERROR(_xll.qlIndexFixing(Index6M,$H2193,TRUE,_xll.ohTrigger(RecalcTrigger,Trigger6M)),NA())</f>
        <v>1.2598039668863645E-2</v>
      </c>
      <c r="M2193" s="145">
        <f>IFERROR(_xll.qlIndexFixing(Index1Y,$H2193,TRUE,_xll.ohTrigger(RecalcTrigger,Trigger1Y)),NA())</f>
        <v>1.2933980865209537E-2</v>
      </c>
      <c r="N2193" s="144">
        <f>IFERROR(_xll.qlIndexFixing(ONIndex1M,I2193,TRUE,_xll.ohTrigger(RecalcTrigger,Trigger1M)),NA())</f>
        <v>1.2516450185975359E-2</v>
      </c>
      <c r="O2193" s="44">
        <f>IFERROR(_xll.qlIndexFixing(ONIndex3M,I2193,TRUE,_xll.ohTrigger(RecalcTrigger,Trigger3M)),NA())</f>
        <v>1.2743318083323629E-2</v>
      </c>
      <c r="P2193" s="44">
        <f>IFERROR(_xll.qlIndexFixing(ONIndex6M,I2193,TRUE,_xll.ohTrigger(RecalcTrigger,Trigger6M)),NA())</f>
        <v>1.2579860046617597E-2</v>
      </c>
      <c r="Q2193" s="145">
        <f>IFERROR(_xll.qlIndexFixing(ONIndex1Y,I2193,TRUE,_xll.ohTrigger(RecalcTrigger,Trigger1Y)),NA())</f>
        <v>1.2951020161180438E-2</v>
      </c>
    </row>
    <row r="2194" spans="2:17" x14ac:dyDescent="0.2">
      <c r="B2194" s="39" t="s">
        <v>42</v>
      </c>
      <c r="D2194" s="42">
        <f>_xll.qlCalendarAdvance(Calendar,$D2193,B2194,"f",FALSE)</f>
        <v>55212</v>
      </c>
      <c r="E2194" s="139">
        <f>_xll.qlInterestRateIndexValueDate(IndexON,D2194)</f>
        <v>55212</v>
      </c>
      <c r="F2194" s="155">
        <f>IFERROR(_xll.qlIndexFixing(IndexON,D2194,TRUE,_xll.ohTrigger(RecalcTrigger,TriggerON)),NA())</f>
        <v>1.2738710548569898E-2</v>
      </c>
      <c r="H2194" s="42">
        <f>_xll.qlCalendarAdvance(Calendar,$H2193,B2194,"f",FALSE)</f>
        <v>55212</v>
      </c>
      <c r="I2194" s="139">
        <f>_xll.qlInterestRateIndexValueDate(Index1M,$H2194)</f>
        <v>55214</v>
      </c>
      <c r="J2194" s="144">
        <f>IFERROR(_xll.qlIndexFixing(Index1M,$H2194,TRUE,_xll.ohTrigger(RecalcTrigger,Trigger1M)),NA())</f>
        <v>1.251358255648634E-2</v>
      </c>
      <c r="K2194" s="44">
        <f>IFERROR(_xll.qlIndexFixing(Index3M,H2194,TRUE,_xll.ohTrigger(RecalcTrigger,Trigger3M)),NA())</f>
        <v>1.2738146720232837E-2</v>
      </c>
      <c r="L2194" s="44">
        <f>IFERROR(_xll.qlIndexFixing(Index6M,$H2194,TRUE,_xll.ohTrigger(RecalcTrigger,Trigger6M)),NA())</f>
        <v>1.2596805888087002E-2</v>
      </c>
      <c r="M2194" s="145">
        <f>IFERROR(_xll.qlIndexFixing(Index1Y,$H2194,TRUE,_xll.ohTrigger(RecalcTrigger,Trigger1Y)),NA())</f>
        <v>1.2929551111562789E-2</v>
      </c>
      <c r="N2194" s="144">
        <f>IFERROR(_xll.qlIndexFixing(ONIndex1M,I2194,TRUE,_xll.ohTrigger(RecalcTrigger,Trigger1M)),NA())</f>
        <v>1.2512848730921178E-2</v>
      </c>
      <c r="O2194" s="44">
        <f>IFERROR(_xll.qlIndexFixing(ONIndex3M,I2194,TRUE,_xll.ohTrigger(RecalcTrigger,Trigger3M)),NA())</f>
        <v>1.2739681773270561E-2</v>
      </c>
      <c r="P2194" s="44">
        <f>IFERROR(_xll.qlIndexFixing(ONIndex6M,I2194,TRUE,_xll.ohTrigger(RecalcTrigger,Trigger6M)),NA())</f>
        <v>1.2578085988916854E-2</v>
      </c>
      <c r="Q2194" s="145">
        <f>IFERROR(_xll.qlIndexFixing(ONIndex1Y,I2194,TRUE,_xll.ohTrigger(RecalcTrigger,Trigger1Y)),NA())</f>
        <v>1.2947362986457378E-2</v>
      </c>
    </row>
    <row r="2195" spans="2:17" x14ac:dyDescent="0.2">
      <c r="B2195" s="39" t="s">
        <v>42</v>
      </c>
      <c r="D2195" s="42">
        <f>_xll.qlCalendarAdvance(Calendar,$D2194,B2195,"f",FALSE)</f>
        <v>55219</v>
      </c>
      <c r="E2195" s="139">
        <f>_xll.qlInterestRateIndexValueDate(IndexON,D2195)</f>
        <v>55219</v>
      </c>
      <c r="F2195" s="155">
        <f>IFERROR(_xll.qlIndexFixing(IndexON,D2195,TRUE,_xll.ohTrigger(RecalcTrigger,TriggerON)),NA())</f>
        <v>1.2735508656698258E-2</v>
      </c>
      <c r="H2195" s="42">
        <f>_xll.qlCalendarAdvance(Calendar,$H2194,B2195,"f",FALSE)</f>
        <v>55219</v>
      </c>
      <c r="I2195" s="139">
        <f>_xll.qlInterestRateIndexValueDate(Index1M,$H2195)</f>
        <v>55221</v>
      </c>
      <c r="J2195" s="144">
        <f>IFERROR(_xll.qlIndexFixing(Index1M,$H2195,TRUE,_xll.ohTrigger(RecalcTrigger,Trigger1M)),NA())</f>
        <v>1.2509982466847591E-2</v>
      </c>
      <c r="K2195" s="44">
        <f>IFERROR(_xll.qlIndexFixing(Index3M,H2195,TRUE,_xll.ohTrigger(RecalcTrigger,Trigger3M)),NA())</f>
        <v>1.2734388080202316E-2</v>
      </c>
      <c r="L2195" s="44">
        <f>IFERROR(_xll.qlIndexFixing(Index6M,$H2195,TRUE,_xll.ohTrigger(RecalcTrigger,Trigger6M)),NA())</f>
        <v>1.2595086499334336E-2</v>
      </c>
      <c r="M2195" s="145">
        <f>IFERROR(_xll.qlIndexFixing(Index1Y,$H2195,TRUE,_xll.ohTrigger(RecalcTrigger,Trigger1Y)),NA())</f>
        <v>1.2925339817472816E-2</v>
      </c>
      <c r="N2195" s="144">
        <f>IFERROR(_xll.qlIndexFixing(ONIndex1M,I2195,TRUE,_xll.ohTrigger(RecalcTrigger,Trigger1M)),NA())</f>
        <v>1.2509232967952144E-2</v>
      </c>
      <c r="O2195" s="44">
        <f>IFERROR(_xll.qlIndexFixing(ONIndex3M,I2195,TRUE,_xll.ohTrigger(RecalcTrigger,Trigger3M)),NA())</f>
        <v>1.2736029631161827E-2</v>
      </c>
      <c r="P2195" s="44">
        <f>IFERROR(_xll.qlIndexFixing(ONIndex6M,I2195,TRUE,_xll.ohTrigger(RecalcTrigger,Trigger6M)),NA())</f>
        <v>1.2576316612671334E-2</v>
      </c>
      <c r="Q2195" s="145">
        <f>IFERROR(_xll.qlIndexFixing(ONIndex1Y,I2195,TRUE,_xll.ohTrigger(RecalcTrigger,Trigger1Y)),NA())</f>
        <v>1.2943687562652073E-2</v>
      </c>
    </row>
    <row r="2196" spans="2:17" x14ac:dyDescent="0.2">
      <c r="B2196" s="39" t="s">
        <v>42</v>
      </c>
      <c r="D2196" s="42">
        <f>_xll.qlCalendarAdvance(Calendar,$D2195,B2196,"f",FALSE)</f>
        <v>55226</v>
      </c>
      <c r="E2196" s="139">
        <f>_xll.qlInterestRateIndexValueDate(IndexON,D2196)</f>
        <v>55226</v>
      </c>
      <c r="F2196" s="155">
        <f>IFERROR(_xll.qlIndexFixing(IndexON,D2196,TRUE,_xll.ohTrigger(RecalcTrigger,TriggerON)),NA())</f>
        <v>1.2732287249317409E-2</v>
      </c>
      <c r="H2196" s="42">
        <f>_xll.qlCalendarAdvance(Calendar,$H2195,B2196,"f",FALSE)</f>
        <v>55226</v>
      </c>
      <c r="I2196" s="139">
        <f>_xll.qlInterestRateIndexValueDate(Index1M,$H2196)</f>
        <v>55228</v>
      </c>
      <c r="J2196" s="144">
        <f>IFERROR(_xll.qlIndexFixing(Index1M,$H2196,TRUE,_xll.ohTrigger(RecalcTrigger,Trigger1M)),NA())</f>
        <v>1.2506324864591523E-2</v>
      </c>
      <c r="K2196" s="44">
        <f>IFERROR(_xll.qlIndexFixing(Index3M,H2196,TRUE,_xll.ohTrigger(RecalcTrigger,Trigger3M)),NA())</f>
        <v>1.2730613416737044E-2</v>
      </c>
      <c r="L2196" s="44">
        <f>IFERROR(_xll.qlIndexFixing(Index6M,$H2196,TRUE,_xll.ohTrigger(RecalcTrigger,Trigger6M)),NA())</f>
        <v>1.2593372044419956E-2</v>
      </c>
      <c r="M2196" s="145">
        <f>IFERROR(_xll.qlIndexFixing(Index1Y,$H2196,TRUE,_xll.ohTrigger(RecalcTrigger,Trigger1Y)),NA())</f>
        <v>1.2921109275424834E-2</v>
      </c>
      <c r="N2196" s="144">
        <f>IFERROR(_xll.qlIndexFixing(ONIndex1M,I2196,TRUE,_xll.ohTrigger(RecalcTrigger,Trigger1M)),NA())</f>
        <v>1.250560288140079E-2</v>
      </c>
      <c r="O2196" s="44">
        <f>IFERROR(_xll.qlIndexFixing(ONIndex3M,I2196,TRUE,_xll.ohTrigger(RecalcTrigger,Trigger3M)),NA())</f>
        <v>1.2732361636134115E-2</v>
      </c>
      <c r="P2196" s="44">
        <f>IFERROR(_xll.qlIndexFixing(ONIndex6M,I2196,TRUE,_xll.ohTrigger(RecalcTrigger,Trigger6M)),NA())</f>
        <v>1.2574551933948186E-2</v>
      </c>
      <c r="Q2196" s="145">
        <f>IFERROR(_xll.qlIndexFixing(ONIndex1Y,I2196,TRUE,_xll.ohTrigger(RecalcTrigger,Trigger1Y)),NA())</f>
        <v>1.293999386122735E-2</v>
      </c>
    </row>
    <row r="2197" spans="2:17" x14ac:dyDescent="0.2">
      <c r="B2197" s="39" t="s">
        <v>42</v>
      </c>
      <c r="D2197" s="42">
        <f>_xll.qlCalendarAdvance(Calendar,$D2196,B2197,"f",FALSE)</f>
        <v>55233</v>
      </c>
      <c r="E2197" s="139">
        <f>_xll.qlInterestRateIndexValueDate(IndexON,D2197)</f>
        <v>55233</v>
      </c>
      <c r="F2197" s="155">
        <f>IFERROR(_xll.qlIndexFixing(IndexON,D2197,TRUE,_xll.ohTrigger(RecalcTrigger,TriggerON)),NA())</f>
        <v>1.2729046297970115E-2</v>
      </c>
      <c r="H2197" s="42">
        <f>_xll.qlCalendarAdvance(Calendar,$H2196,B2197,"f",FALSE)</f>
        <v>55233</v>
      </c>
      <c r="I2197" s="139">
        <f>_xll.qlInterestRateIndexValueDate(Index1M,$H2197)</f>
        <v>55235</v>
      </c>
      <c r="J2197" s="144">
        <f>IFERROR(_xll.qlIndexFixing(Index1M,$H2197,TRUE,_xll.ohTrigger(RecalcTrigger,Trigger1M)),NA())</f>
        <v>1.2502652882008525E-2</v>
      </c>
      <c r="K2197" s="44">
        <f>IFERROR(_xll.qlIndexFixing(Index3M,H2197,TRUE,_xll.ohTrigger(RecalcTrigger,Trigger3M)),NA())</f>
        <v>1.2726822709114464E-2</v>
      </c>
      <c r="L2197" s="44">
        <f>IFERROR(_xll.qlIndexFixing(Index6M,$H2197,TRUE,_xll.ohTrigger(RecalcTrigger,Trigger6M)),NA())</f>
        <v>1.2591662539492662E-2</v>
      </c>
      <c r="M2197" s="145">
        <f>IFERROR(_xll.qlIndexFixing(Index1Y,$H2197,TRUE,_xll.ohTrigger(RecalcTrigger,Trigger1Y)),NA())</f>
        <v>1.2916859456520218E-2</v>
      </c>
      <c r="N2197" s="144">
        <f>IFERROR(_xll.qlIndexFixing(ONIndex1M,I2197,TRUE,_xll.ohTrigger(RecalcTrigger,Trigger1M)),NA())</f>
        <v>1.2501958455199969E-2</v>
      </c>
      <c r="O2197" s="44">
        <f>IFERROR(_xll.qlIndexFixing(ONIndex3M,I2197,TRUE,_xll.ohTrigger(RecalcTrigger,Trigger3M)),NA())</f>
        <v>1.2728677767563923E-2</v>
      </c>
      <c r="P2197" s="44">
        <f>IFERROR(_xll.qlIndexFixing(ONIndex6M,I2197,TRUE,_xll.ohTrigger(RecalcTrigger,Trigger6M)),NA())</f>
        <v>1.2572791968974428E-2</v>
      </c>
      <c r="Q2197" s="145">
        <f>IFERROR(_xll.qlIndexFixing(ONIndex1Y,I2197,TRUE,_xll.ohTrigger(RecalcTrigger,Trigger1Y)),NA())</f>
        <v>1.2936281853486165E-2</v>
      </c>
    </row>
    <row r="2198" spans="2:17" x14ac:dyDescent="0.2">
      <c r="B2198" s="39" t="s">
        <v>42</v>
      </c>
      <c r="D2198" s="42">
        <f>_xll.qlCalendarAdvance(Calendar,$D2197,B2198,"f",FALSE)</f>
        <v>55240</v>
      </c>
      <c r="E2198" s="139">
        <f>_xll.qlInterestRateIndexValueDate(IndexON,D2198)</f>
        <v>55240</v>
      </c>
      <c r="F2198" s="155">
        <f>IFERROR(_xll.qlIndexFixing(IndexON,D2198,TRUE,_xll.ohTrigger(RecalcTrigger,TriggerON)),NA())</f>
        <v>1.2725785773639586E-2</v>
      </c>
      <c r="H2198" s="42">
        <f>_xll.qlCalendarAdvance(Calendar,$H2197,B2198,"f",FALSE)</f>
        <v>55240</v>
      </c>
      <c r="I2198" s="139">
        <f>_xll.qlInterestRateIndexValueDate(Index1M,$H2198)</f>
        <v>55242</v>
      </c>
      <c r="J2198" s="144">
        <f>IFERROR(_xll.qlIndexFixing(Index1M,$H2198,TRUE,_xll.ohTrigger(RecalcTrigger,Trigger1M)),NA())</f>
        <v>1.2499109143461692E-2</v>
      </c>
      <c r="K2198" s="44">
        <f>IFERROR(_xll.qlIndexFixing(Index3M,H2198,TRUE,_xll.ohTrigger(RecalcTrigger,Trigger3M)),NA())</f>
        <v>1.2723015936611154E-2</v>
      </c>
      <c r="L2198" s="44">
        <f>IFERROR(_xll.qlIndexFixing(Index6M,$H2198,TRUE,_xll.ohTrigger(RecalcTrigger,Trigger6M)),NA())</f>
        <v>1.2589659121536085E-2</v>
      </c>
      <c r="M2198" s="145">
        <f>IFERROR(_xll.qlIndexFixing(Index1Y,$H2198,TRUE,_xll.ohTrigger(RecalcTrigger,Trigger1Y)),NA())</f>
        <v>1.2912851178089119E-2</v>
      </c>
      <c r="N2198" s="144">
        <f>IFERROR(_xll.qlIndexFixing(ONIndex1M,I2198,TRUE,_xll.ohTrigger(RecalcTrigger,Trigger1M)),NA())</f>
        <v>1.2497251667999976E-2</v>
      </c>
      <c r="O2198" s="44">
        <f>IFERROR(_xll.qlIndexFixing(ONIndex3M,I2198,TRUE,_xll.ohTrigger(RecalcTrigger,Trigger3M)),NA())</f>
        <v>1.2723918007457868E-2</v>
      </c>
      <c r="P2198" s="44">
        <f>IFERROR(_xll.qlIndexFixing(ONIndex6M,I2198,TRUE,_xll.ohTrigger(RecalcTrigger,Trigger6M)),NA())</f>
        <v>1.2570536108755803E-2</v>
      </c>
      <c r="Q2198" s="145">
        <f>IFERROR(_xll.qlIndexFixing(ONIndex1Y,I2198,TRUE,_xll.ohTrigger(RecalcTrigger,Trigger1Y)),NA())</f>
        <v>1.2931482326390409E-2</v>
      </c>
    </row>
    <row r="2199" spans="2:17" x14ac:dyDescent="0.2">
      <c r="B2199" s="39" t="s">
        <v>42</v>
      </c>
      <c r="D2199" s="42">
        <f>_xll.qlCalendarAdvance(Calendar,$D2198,B2199,"f",FALSE)</f>
        <v>55247</v>
      </c>
      <c r="E2199" s="139">
        <f>_xll.qlInterestRateIndexValueDate(IndexON,D2199)</f>
        <v>55247</v>
      </c>
      <c r="F2199" s="155">
        <f>IFERROR(_xll.qlIndexFixing(IndexON,D2199,TRUE,_xll.ohTrigger(RecalcTrigger,TriggerON)),NA())</f>
        <v>1.2722505647948523E-2</v>
      </c>
      <c r="H2199" s="42">
        <f>_xll.qlCalendarAdvance(Calendar,$H2198,B2199,"f",FALSE)</f>
        <v>55247</v>
      </c>
      <c r="I2199" s="139">
        <f>_xll.qlInterestRateIndexValueDate(Index1M,$H2199)</f>
        <v>55249</v>
      </c>
      <c r="J2199" s="144">
        <f>IFERROR(_xll.qlIndexFixing(Index1M,$H2199,TRUE,_xll.ohTrigger(RecalcTrigger,Trigger1M)),NA())</f>
        <v>1.2495265711778003E-2</v>
      </c>
      <c r="K2199" s="44">
        <f>IFERROR(_xll.qlIndexFixing(Index3M,H2199,TRUE,_xll.ohTrigger(RecalcTrigger,Trigger3M)),NA())</f>
        <v>1.2719244724848627E-2</v>
      </c>
      <c r="L2199" s="44">
        <f>IFERROR(_xll.qlIndexFixing(Index6M,$H2199,TRUE,_xll.ohTrigger(RecalcTrigger,Trigger6M)),NA())</f>
        <v>1.2587958658663934E-2</v>
      </c>
      <c r="M2199" s="145">
        <f>IFERROR(_xll.qlIndexFixing(Index1Y,$H2199,TRUE,_xll.ohTrigger(RecalcTrigger,Trigger1Y)),NA())</f>
        <v>1.2908301872549641E-2</v>
      </c>
      <c r="N2199" s="144">
        <f>IFERROR(_xll.qlIndexFixing(ONIndex1M,I2199,TRUE,_xll.ohTrigger(RecalcTrigger,Trigger1M)),NA())</f>
        <v>1.2494626519581331E-2</v>
      </c>
      <c r="O2199" s="44">
        <f>IFERROR(_xll.qlIndexFixing(ONIndex3M,I2199,TRUE,_xll.ohTrigger(RecalcTrigger,Trigger3M)),NA())</f>
        <v>1.2721262327062277E-2</v>
      </c>
      <c r="P2199" s="44">
        <f>IFERROR(_xll.qlIndexFixing(ONIndex6M,I2199,TRUE,_xll.ohTrigger(RecalcTrigger,Trigger6M)),NA())</f>
        <v>1.256928624406406E-2</v>
      </c>
      <c r="Q2199" s="145">
        <f>IFERROR(_xll.qlIndexFixing(ONIndex1Y,I2199,TRUE,_xll.ohTrigger(RecalcTrigger,Trigger1Y)),NA())</f>
        <v>1.292880280338693E-2</v>
      </c>
    </row>
    <row r="2200" spans="2:17" x14ac:dyDescent="0.2">
      <c r="B2200" s="39" t="s">
        <v>42</v>
      </c>
      <c r="D2200" s="42">
        <f>_xll.qlCalendarAdvance(Calendar,$D2199,B2200,"f",FALSE)</f>
        <v>55254</v>
      </c>
      <c r="E2200" s="139">
        <f>_xll.qlInterestRateIndexValueDate(IndexON,D2200)</f>
        <v>55254</v>
      </c>
      <c r="F2200" s="155">
        <f>IFERROR(_xll.qlIndexFixing(IndexON,D2200,TRUE,_xll.ohTrigger(RecalcTrigger,TriggerON)),NA())</f>
        <v>1.2719205891880137E-2</v>
      </c>
      <c r="H2200" s="42">
        <f>_xll.qlCalendarAdvance(Calendar,$H2199,B2200,"f",FALSE)</f>
        <v>55254</v>
      </c>
      <c r="I2200" s="139">
        <f>_xll.qlInterestRateIndexValueDate(Index1M,$H2200)</f>
        <v>55256</v>
      </c>
      <c r="J2200" s="144">
        <f>IFERROR(_xll.qlIndexFixing(Index1M,$H2200,TRUE,_xll.ohTrigger(RecalcTrigger,Trigger1M)),NA())</f>
        <v>1.2491550492086112E-2</v>
      </c>
      <c r="K2200" s="44">
        <f>IFERROR(_xll.qlIndexFixing(Index3M,H2200,TRUE,_xll.ohTrigger(RecalcTrigger,Trigger3M)),NA())</f>
        <v>1.2715407050136985E-2</v>
      </c>
      <c r="L2200" s="44">
        <f>IFERROR(_xll.qlIndexFixing(Index6M,$H2200,TRUE,_xll.ohTrigger(RecalcTrigger,Trigger6M)),NA())</f>
        <v>1.2586263190225502E-2</v>
      </c>
      <c r="M2200" s="145">
        <f>IFERROR(_xll.qlIndexFixing(Index1Y,$H2200,TRUE,_xll.ohTrigger(RecalcTrigger,Trigger1Y)),NA())</f>
        <v>1.2903994049692733E-2</v>
      </c>
      <c r="N2200" s="144">
        <f>IFERROR(_xll.qlIndexFixing(ONIndex1M,I2200,TRUE,_xll.ohTrigger(RecalcTrigger,Trigger1M)),NA())</f>
        <v>1.2490938978189092E-2</v>
      </c>
      <c r="O2200" s="44">
        <f>IFERROR(_xll.qlIndexFixing(ONIndex3M,I2200,TRUE,_xll.ohTrigger(RecalcTrigger,Trigger3M)),NA())</f>
        <v>1.2717530713564074E-2</v>
      </c>
      <c r="P2200" s="44">
        <f>IFERROR(_xll.qlIndexFixing(ONIndex6M,I2200,TRUE,_xll.ohTrigger(RecalcTrigger,Trigger6M)),NA())</f>
        <v>1.2567540516261744E-2</v>
      </c>
      <c r="Q2200" s="145">
        <f>IFERROR(_xll.qlIndexFixing(ONIndex1Y,I2200,TRUE,_xll.ohTrigger(RecalcTrigger,Trigger1Y)),NA())</f>
        <v>1.2925035703554855E-2</v>
      </c>
    </row>
    <row r="2201" spans="2:17" x14ac:dyDescent="0.2">
      <c r="B2201" s="39" t="s">
        <v>42</v>
      </c>
      <c r="D2201" s="42">
        <f>_xll.qlCalendarAdvance(Calendar,$D2200,B2201,"f",FALSE)</f>
        <v>55261</v>
      </c>
      <c r="E2201" s="139">
        <f>_xll.qlInterestRateIndexValueDate(IndexON,D2201)</f>
        <v>55261</v>
      </c>
      <c r="F2201" s="155">
        <f>IFERROR(_xll.qlIndexFixing(IndexON,D2201,TRUE,_xll.ohTrigger(RecalcTrigger,TriggerON)),NA())</f>
        <v>1.271588647697719E-2</v>
      </c>
      <c r="H2201" s="42">
        <f>_xll.qlCalendarAdvance(Calendar,$H2200,B2201,"f",FALSE)</f>
        <v>55261</v>
      </c>
      <c r="I2201" s="139">
        <f>_xll.qlInterestRateIndexValueDate(Index1M,$H2201)</f>
        <v>55263</v>
      </c>
      <c r="J2201" s="144">
        <f>IFERROR(_xll.qlIndexFixing(Index1M,$H2201,TRUE,_xll.ohTrigger(RecalcTrigger,Trigger1M)),NA())</f>
        <v>1.2487820827986051E-2</v>
      </c>
      <c r="K2201" s="44">
        <f>IFERROR(_xll.qlIndexFixing(Index3M,H2201,TRUE,_xll.ohTrigger(RecalcTrigger,Trigger3M)),NA())</f>
        <v>1.2711553250383822E-2</v>
      </c>
      <c r="L2201" s="44">
        <f>IFERROR(_xll.qlIndexFixing(Index6M,$H2201,TRUE,_xll.ohTrigger(RecalcTrigger,Trigger6M)),NA())</f>
        <v>1.2584572732367436E-2</v>
      </c>
      <c r="M2201" s="145">
        <f>IFERROR(_xll.qlIndexFixing(Index1Y,$H2201,TRUE,_xll.ohTrigger(RecalcTrigger,Trigger1Y)),NA())</f>
        <v>1.2899574915347562E-2</v>
      </c>
      <c r="N2201" s="144">
        <f>IFERROR(_xll.qlIndexFixing(ONIndex1M,I2201,TRUE,_xll.ohTrigger(RecalcTrigger,Trigger1M)),NA())</f>
        <v>1.2487237033038667E-2</v>
      </c>
      <c r="O2201" s="44">
        <f>IFERROR(_xll.qlIndexFixing(ONIndex3M,I2201,TRUE,_xll.ohTrigger(RecalcTrigger,Trigger3M)),NA())</f>
        <v>1.271378314378957E-2</v>
      </c>
      <c r="P2201" s="44">
        <f>IFERROR(_xll.qlIndexFixing(ONIndex6M,I2201,TRUE,_xll.ohTrigger(RecalcTrigger,Trigger6M)),NA())</f>
        <v>1.2565799566397473E-2</v>
      </c>
      <c r="Q2201" s="145">
        <f>IFERROR(_xll.qlIndexFixing(ONIndex1Y,I2201,TRUE,_xll.ohTrigger(RecalcTrigger,Trigger1Y)),NA())</f>
        <v>1.2921250182458266E-2</v>
      </c>
    </row>
    <row r="2202" spans="2:17" x14ac:dyDescent="0.2">
      <c r="B2202" s="39" t="s">
        <v>42</v>
      </c>
      <c r="D2202" s="42">
        <f>_xll.qlCalendarAdvance(Calendar,$D2201,B2202,"f",FALSE)</f>
        <v>55268</v>
      </c>
      <c r="E2202" s="139">
        <f>_xll.qlInterestRateIndexValueDate(IndexON,D2202)</f>
        <v>55268</v>
      </c>
      <c r="F2202" s="155">
        <f>IFERROR(_xll.qlIndexFixing(IndexON,D2202,TRUE,_xll.ohTrigger(RecalcTrigger,TriggerON)),NA())</f>
        <v>1.2712547374542638E-2</v>
      </c>
      <c r="H2202" s="42">
        <f>_xll.qlCalendarAdvance(Calendar,$H2201,B2202,"f",FALSE)</f>
        <v>55268</v>
      </c>
      <c r="I2202" s="139">
        <f>_xll.qlInterestRateIndexValueDate(Index1M,$H2202)</f>
        <v>55270</v>
      </c>
      <c r="J2202" s="144">
        <f>IFERROR(_xll.qlIndexFixing(Index1M,$H2202,TRUE,_xll.ohTrigger(RecalcTrigger,Trigger1M)),NA())</f>
        <v>1.2484076703458136E-2</v>
      </c>
      <c r="K2202" s="44">
        <f>IFERROR(_xll.qlIndexFixing(Index3M,H2202,TRUE,_xll.ohTrigger(RecalcTrigger,Trigger3M)),NA())</f>
        <v>1.2707683304864615E-2</v>
      </c>
      <c r="L2202" s="44">
        <f>IFERROR(_xll.qlIndexFixing(Index6M,$H2202,TRUE,_xll.ohTrigger(RecalcTrigger,Trigger6M)),NA())</f>
        <v>1.258288730124075E-2</v>
      </c>
      <c r="M2202" s="145">
        <f>IFERROR(_xll.qlIndexFixing(Index1Y,$H2202,TRUE,_xll.ohTrigger(RecalcTrigger,Trigger1Y)),NA())</f>
        <v>1.2895320197770802E-2</v>
      </c>
      <c r="N2202" s="144">
        <f>IFERROR(_xll.qlIndexFixing(ONIndex1M,I2202,TRUE,_xll.ohTrigger(RecalcTrigger,Trigger1M)),NA())</f>
        <v>1.2482988580728716E-2</v>
      </c>
      <c r="O2202" s="44">
        <f>IFERROR(_xll.qlIndexFixing(ONIndex3M,I2202,TRUE,_xll.ohTrigger(RecalcTrigger,Trigger3M)),NA())</f>
        <v>1.2709480641914794E-2</v>
      </c>
      <c r="P2202" s="44">
        <f>IFERROR(_xll.qlIndexFixing(ONIndex6M,I2202,TRUE,_xll.ohTrigger(RecalcTrigger,Trigger6M)),NA())</f>
        <v>1.2563815780461951E-2</v>
      </c>
      <c r="Q2202" s="145">
        <f>IFERROR(_xll.qlIndexFixing(ONIndex1Y,I2202,TRUE,_xll.ohTrigger(RecalcTrigger,Trigger1Y)),NA())</f>
        <v>1.2916901278501314E-2</v>
      </c>
    </row>
    <row r="2203" spans="2:17" x14ac:dyDescent="0.2">
      <c r="B2203" s="39" t="s">
        <v>42</v>
      </c>
      <c r="D2203" s="42">
        <f>_xll.qlCalendarAdvance(Calendar,$D2202,B2203,"f",FALSE)</f>
        <v>55275</v>
      </c>
      <c r="E2203" s="139">
        <f>_xll.qlInterestRateIndexValueDate(IndexON,D2203)</f>
        <v>55275</v>
      </c>
      <c r="F2203" s="155">
        <f>IFERROR(_xll.qlIndexFixing(IndexON,D2203,TRUE,_xll.ohTrigger(RecalcTrigger,TriggerON)),NA())</f>
        <v>1.27091885557995E-2</v>
      </c>
      <c r="H2203" s="42">
        <f>_xll.qlCalendarAdvance(Calendar,$H2202,B2203,"f",FALSE)</f>
        <v>55275</v>
      </c>
      <c r="I2203" s="139">
        <f>_xll.qlInterestRateIndexValueDate(Index1M,$H2203)</f>
        <v>55277</v>
      </c>
      <c r="J2203" s="144">
        <f>IFERROR(_xll.qlIndexFixing(Index1M,$H2203,TRUE,_xll.ohTrigger(RecalcTrigger,Trigger1M)),NA())</f>
        <v>1.2480318102475185E-2</v>
      </c>
      <c r="K2203" s="44">
        <f>IFERROR(_xll.qlIndexFixing(Index3M,H2203,TRUE,_xll.ohTrigger(RecalcTrigger,Trigger3M)),NA())</f>
        <v>1.2703740375576013E-2</v>
      </c>
      <c r="L2203" s="44">
        <f>IFERROR(_xll.qlIndexFixing(Index6M,$H2203,TRUE,_xll.ohTrigger(RecalcTrigger,Trigger6M)),NA())</f>
        <v>1.2581510364111441E-2</v>
      </c>
      <c r="M2203" s="145">
        <f>IFERROR(_xll.qlIndexFixing(Index1Y,$H2203,TRUE,_xll.ohTrigger(RecalcTrigger,Trigger1Y)),NA())</f>
        <v>1.2890954110925258E-2</v>
      </c>
      <c r="N2203" s="144">
        <f>IFERROR(_xll.qlIndexFixing(ONIndex1M,I2203,TRUE,_xll.ohTrigger(RecalcTrigger,Trigger1M)),NA())</f>
        <v>1.2479789867274604E-2</v>
      </c>
      <c r="O2203" s="44">
        <f>IFERROR(_xll.qlIndexFixing(ONIndex3M,I2203,TRUE,_xll.ohTrigger(RecalcTrigger,Trigger3M)),NA())</f>
        <v>1.2706240052358098E-2</v>
      </c>
      <c r="P2203" s="44">
        <f>IFERROR(_xll.qlIndexFixing(ONIndex6M,I2203,TRUE,_xll.ohTrigger(RecalcTrigger,Trigger6M)),NA())</f>
        <v>1.2562332064431914E-2</v>
      </c>
      <c r="Q2203" s="145">
        <f>IFERROR(_xll.qlIndexFixing(ONIndex1Y,I2203,TRUE,_xll.ohTrigger(RecalcTrigger,Trigger1Y)),NA())</f>
        <v>1.2913623760324455E-2</v>
      </c>
    </row>
    <row r="2204" spans="2:17" x14ac:dyDescent="0.2">
      <c r="B2204" s="39" t="s">
        <v>42</v>
      </c>
      <c r="D2204" s="42">
        <f>_xll.qlCalendarAdvance(Calendar,$D2203,B2204,"f",FALSE)</f>
        <v>55282</v>
      </c>
      <c r="E2204" s="139">
        <f>_xll.qlInterestRateIndexValueDate(IndexON,D2204)</f>
        <v>55282</v>
      </c>
      <c r="F2204" s="155">
        <f>IFERROR(_xll.qlIndexFixing(IndexON,D2204,TRUE,_xll.ohTrigger(RecalcTrigger,TriggerON)),NA())</f>
        <v>1.2705809992130668E-2</v>
      </c>
      <c r="H2204" s="42">
        <f>_xll.qlCalendarAdvance(Calendar,$H2203,B2204,"f",FALSE)</f>
        <v>55282</v>
      </c>
      <c r="I2204" s="139">
        <f>_xll.qlInterestRateIndexValueDate(Index1M,$H2204)</f>
        <v>55284</v>
      </c>
      <c r="J2204" s="144">
        <f>IFERROR(_xll.qlIndexFixing(Index1M,$H2204,TRUE,_xll.ohTrigger(RecalcTrigger,Trigger1M)),NA())</f>
        <v>1.2476545009022511E-2</v>
      </c>
      <c r="K2204" s="44">
        <f>IFERROR(_xll.qlIndexFixing(Index3M,H2204,TRUE,_xll.ohTrigger(RecalcTrigger,Trigger3M)),NA())</f>
        <v>1.2699836778609473E-2</v>
      </c>
      <c r="L2204" s="44">
        <f>IFERROR(_xll.qlIndexFixing(Index6M,$H2204,TRUE,_xll.ohTrigger(RecalcTrigger,Trigger6M)),NA())</f>
        <v>1.2579835961314812E-2</v>
      </c>
      <c r="M2204" s="145">
        <f>IFERROR(_xll.qlIndexFixing(Index1Y,$H2204,TRUE,_xll.ohTrigger(RecalcTrigger,Trigger1Y)),NA())</f>
        <v>1.288656854497139E-2</v>
      </c>
      <c r="N2204" s="144">
        <f>IFERROR(_xll.qlIndexFixing(ONIndex1M,I2204,TRUE,_xll.ohTrigger(RecalcTrigger,Trigger1M)),NA())</f>
        <v>1.2476044614686543E-2</v>
      </c>
      <c r="O2204" s="44">
        <f>IFERROR(_xll.qlIndexFixing(ONIndex3M,I2204,TRUE,_xll.ohTrigger(RecalcTrigger,Trigger3M)),NA())</f>
        <v>1.2702444489294251E-2</v>
      </c>
      <c r="P2204" s="44">
        <f>IFERROR(_xll.qlIndexFixing(ONIndex6M,I2204,TRUE,_xll.ohTrigger(RecalcTrigger,Trigger6M)),NA())</f>
        <v>1.2560605544544856E-2</v>
      </c>
      <c r="Q2204" s="145">
        <f>IFERROR(_xll.qlIndexFixing(ONIndex1Y,I2204,TRUE,_xll.ohTrigger(RecalcTrigger,Trigger1Y)),NA())</f>
        <v>1.2909782801893144E-2</v>
      </c>
    </row>
    <row r="2205" spans="2:17" x14ac:dyDescent="0.2">
      <c r="B2205" s="39" t="s">
        <v>42</v>
      </c>
      <c r="D2205" s="42">
        <f>_xll.qlCalendarAdvance(Calendar,$D2204,B2205,"f",FALSE)</f>
        <v>55289</v>
      </c>
      <c r="E2205" s="139">
        <f>_xll.qlInterestRateIndexValueDate(IndexON,D2205)</f>
        <v>55289</v>
      </c>
      <c r="F2205" s="155">
        <f>IFERROR(_xll.qlIndexFixing(IndexON,D2205,TRUE,_xll.ohTrigger(RecalcTrigger,TriggerON)),NA())</f>
        <v>1.270241165475916E-2</v>
      </c>
      <c r="H2205" s="42">
        <f>_xll.qlCalendarAdvance(Calendar,$H2204,B2205,"f",FALSE)</f>
        <v>55289</v>
      </c>
      <c r="I2205" s="139">
        <f>_xll.qlInterestRateIndexValueDate(Index1M,$H2205)</f>
        <v>55291</v>
      </c>
      <c r="J2205" s="144">
        <f>IFERROR(_xll.qlIndexFixing(Index1M,$H2205,TRUE,_xll.ohTrigger(RecalcTrigger,Trigger1M)),NA())</f>
        <v>1.247275740707543E-2</v>
      </c>
      <c r="K2205" s="44">
        <f>IFERROR(_xll.qlIndexFixing(Index3M,H2205,TRUE,_xll.ohTrigger(RecalcTrigger,Trigger3M)),NA())</f>
        <v>1.2695916971704324E-2</v>
      </c>
      <c r="L2205" s="44">
        <f>IFERROR(_xll.qlIndexFixing(Index6M,$H2205,TRUE,_xll.ohTrigger(RecalcTrigger,Trigger6M)),NA())</f>
        <v>1.2578166637709873E-2</v>
      </c>
      <c r="M2205" s="145">
        <f>IFERROR(_xll.qlIndexFixing(Index1Y,$H2205,TRUE,_xll.ohTrigger(RecalcTrigger,Trigger1Y)),NA())</f>
        <v>1.288216347102317E-2</v>
      </c>
      <c r="N2205" s="144">
        <f>IFERROR(_xll.qlIndexFixing(ONIndex1M,I2205,TRUE,_xll.ohTrigger(RecalcTrigger,Trigger1M)),NA())</f>
        <v>1.2472284894231578E-2</v>
      </c>
      <c r="O2205" s="44">
        <f>IFERROR(_xll.qlIndexFixing(ONIndex3M,I2205,TRUE,_xll.ohTrigger(RecalcTrigger,Trigger3M)),NA())</f>
        <v>1.2698632887140349E-2</v>
      </c>
      <c r="P2205" s="44">
        <f>IFERROR(_xll.qlIndexFixing(ONIndex6M,I2205,TRUE,_xll.ohTrigger(RecalcTrigger,Trigger6M)),NA())</f>
        <v>1.2558883866704562E-2</v>
      </c>
      <c r="Q2205" s="145">
        <f>IFERROR(_xll.qlIndexFixing(ONIndex1Y,I2205,TRUE,_xll.ohTrigger(RecalcTrigger,Trigger1Y)),NA())</f>
        <v>1.2905923307009459E-2</v>
      </c>
    </row>
    <row r="2206" spans="2:17" x14ac:dyDescent="0.2">
      <c r="B2206" s="39" t="s">
        <v>42</v>
      </c>
      <c r="D2206" s="42">
        <f>_xll.qlCalendarAdvance(Calendar,$D2205,B2206,"f",FALSE)</f>
        <v>55296</v>
      </c>
      <c r="E2206" s="139">
        <f>_xll.qlInterestRateIndexValueDate(IndexON,D2206)</f>
        <v>55296</v>
      </c>
      <c r="F2206" s="155">
        <f>IFERROR(_xll.qlIndexFixing(IndexON,D2206,TRUE,_xll.ohTrigger(RecalcTrigger,TriggerON)),NA())</f>
        <v>1.2698993514907997E-2</v>
      </c>
      <c r="H2206" s="42">
        <f>_xll.qlCalendarAdvance(Calendar,$H2205,B2206,"f",FALSE)</f>
        <v>55296</v>
      </c>
      <c r="I2206" s="139">
        <f>_xll.qlInterestRateIndexValueDate(Index1M,$H2206)</f>
        <v>55298</v>
      </c>
      <c r="J2206" s="144">
        <f>IFERROR(_xll.qlIndexFixing(Index1M,$H2206,TRUE,_xll.ohTrigger(RecalcTrigger,Trigger1M)),NA())</f>
        <v>1.2468955280619254E-2</v>
      </c>
      <c r="K2206" s="44">
        <f>IFERROR(_xll.qlIndexFixing(Index3M,H2206,TRUE,_xll.ohTrigger(RecalcTrigger,Trigger3M)),NA())</f>
        <v>1.2691980934140619E-2</v>
      </c>
      <c r="L2206" s="44">
        <f>IFERROR(_xll.qlIndexFixing(Index6M,$H2206,TRUE,_xll.ohTrigger(RecalcTrigger,Trigger6M)),NA())</f>
        <v>1.2576502409446718E-2</v>
      </c>
      <c r="M2206" s="145">
        <f>IFERROR(_xll.qlIndexFixing(Index1Y,$H2206,TRUE,_xll.ohTrigger(RecalcTrigger,Trigger1Y)),NA())</f>
        <v>1.2877738860195879E-2</v>
      </c>
      <c r="N2206" s="144">
        <f>IFERROR(_xll.qlIndexFixing(ONIndex1M,I2206,TRUE,_xll.ohTrigger(RecalcTrigger,Trigger1M)),NA())</f>
        <v>1.2468510690002432E-2</v>
      </c>
      <c r="O2206" s="44">
        <f>IFERROR(_xll.qlIndexFixing(ONIndex3M,I2206,TRUE,_xll.ohTrigger(RecalcTrigger,Trigger3M)),NA())</f>
        <v>1.2694805224953143E-2</v>
      </c>
      <c r="P2206" s="44">
        <f>IFERROR(_xll.qlIndexFixing(ONIndex6M,I2206,TRUE,_xll.ohTrigger(RecalcTrigger,Trigger6M)),NA())</f>
        <v>1.2557167047058115E-2</v>
      </c>
      <c r="Q2206" s="145">
        <f>IFERROR(_xll.qlIndexFixing(ONIndex1Y,I2206,TRUE,_xll.ohTrigger(RecalcTrigger,Trigger1Y)),NA())</f>
        <v>1.2902045246816485E-2</v>
      </c>
    </row>
    <row r="2207" spans="2:17" x14ac:dyDescent="0.2">
      <c r="B2207" s="39" t="s">
        <v>42</v>
      </c>
      <c r="D2207" s="42">
        <f>_xll.qlCalendarAdvance(Calendar,$D2206,B2207,"f",FALSE)</f>
        <v>55303</v>
      </c>
      <c r="E2207" s="139">
        <f>_xll.qlInterestRateIndexValueDate(IndexON,D2207)</f>
        <v>55303</v>
      </c>
      <c r="F2207" s="155">
        <f>IFERROR(_xll.qlIndexFixing(IndexON,D2207,TRUE,_xll.ohTrigger(RecalcTrigger,TriggerON)),NA())</f>
        <v>1.2695555544199877E-2</v>
      </c>
      <c r="H2207" s="42">
        <f>_xll.qlCalendarAdvance(Calendar,$H2206,B2207,"f",FALSE)</f>
        <v>55303</v>
      </c>
      <c r="I2207" s="139">
        <f>_xll.qlInterestRateIndexValueDate(Index1M,$H2207)</f>
        <v>55305</v>
      </c>
      <c r="J2207" s="144">
        <f>IFERROR(_xll.qlIndexFixing(Index1M,$H2207,TRUE,_xll.ohTrigger(RecalcTrigger,Trigger1M)),NA())</f>
        <v>1.2465138613626803E-2</v>
      </c>
      <c r="K2207" s="44">
        <f>IFERROR(_xll.qlIndexFixing(Index3M,H2207,TRUE,_xll.ohTrigger(RecalcTrigger,Trigger3M)),NA())</f>
        <v>1.2688028645196673E-2</v>
      </c>
      <c r="L2207" s="44">
        <f>IFERROR(_xll.qlIndexFixing(Index6M,$H2207,TRUE,_xll.ohTrigger(RecalcTrigger,Trigger6M)),NA())</f>
        <v>1.2574536111775761E-2</v>
      </c>
      <c r="M2207" s="145">
        <f>IFERROR(_xll.qlIndexFixing(Index1Y,$H2207,TRUE,_xll.ohTrigger(RecalcTrigger,Trigger1Y)),NA())</f>
        <v>1.2873294683606536E-2</v>
      </c>
      <c r="N2207" s="144">
        <f>IFERROR(_xll.qlIndexFixing(ONIndex1M,I2207,TRUE,_xll.ohTrigger(RecalcTrigger,Trigger1M)),NA())</f>
        <v>1.2464721985772087E-2</v>
      </c>
      <c r="O2207" s="44">
        <f>IFERROR(_xll.qlIndexFixing(ONIndex3M,I2207,TRUE,_xll.ohTrigger(RecalcTrigger,Trigger3M)),NA())</f>
        <v>1.2690961482269003E-2</v>
      </c>
      <c r="P2207" s="44">
        <f>IFERROR(_xll.qlIndexFixing(ONIndex6M,I2207,TRUE,_xll.ohTrigger(RecalcTrigger,Trigger6M)),NA())</f>
        <v>1.2555455101672663E-2</v>
      </c>
      <c r="Q2207" s="145">
        <f>IFERROR(_xll.qlIndexFixing(ONIndex1Y,I2207,TRUE,_xll.ohTrigger(RecalcTrigger,Trigger1Y)),NA())</f>
        <v>1.2898148592377368E-2</v>
      </c>
    </row>
    <row r="2208" spans="2:17" x14ac:dyDescent="0.2">
      <c r="B2208" s="39" t="s">
        <v>42</v>
      </c>
      <c r="D2208" s="42">
        <f>_xll.qlCalendarAdvance(Calendar,$D2207,B2208,"f",FALSE)</f>
        <v>55310</v>
      </c>
      <c r="E2208" s="139">
        <f>_xll.qlInterestRateIndexValueDate(IndexON,D2208)</f>
        <v>55310</v>
      </c>
      <c r="F2208" s="155">
        <f>IFERROR(_xll.qlIndexFixing(IndexON,D2208,TRUE,_xll.ohTrigger(RecalcTrigger,TriggerON)),NA())</f>
        <v>1.2692097713618011E-2</v>
      </c>
      <c r="H2208" s="42">
        <f>_xll.qlCalendarAdvance(Calendar,$H2207,B2208,"f",FALSE)</f>
        <v>55310</v>
      </c>
      <c r="I2208" s="139">
        <f>_xll.qlInterestRateIndexValueDate(Index1M,$H2208)</f>
        <v>55312</v>
      </c>
      <c r="J2208" s="144">
        <f>IFERROR(_xll.qlIndexFixing(Index1M,$H2208,TRUE,_xll.ohTrigger(RecalcTrigger,Trigger1M)),NA())</f>
        <v>1.2461307390080889E-2</v>
      </c>
      <c r="K2208" s="44">
        <f>IFERROR(_xll.qlIndexFixing(Index3M,H2208,TRUE,_xll.ohTrigger(RecalcTrigger,Trigger3M)),NA())</f>
        <v>1.2684060084151669E-2</v>
      </c>
      <c r="L2208" s="44">
        <f>IFERROR(_xll.qlIndexFixing(Index6M,$H2208,TRUE,_xll.ohTrigger(RecalcTrigger,Trigger6M)),NA())</f>
        <v>1.2572881180158443E-2</v>
      </c>
      <c r="M2208" s="145">
        <f>IFERROR(_xll.qlIndexFixing(Index1Y,$H2208,TRUE,_xll.ohTrigger(RecalcTrigger,Trigger1Y)),NA())</f>
        <v>1.2868830912373893E-2</v>
      </c>
      <c r="N2208" s="144">
        <f>IFERROR(_xll.qlIndexFixing(ONIndex1M,I2208,TRUE,_xll.ohTrigger(RecalcTrigger,Trigger1M)),NA())</f>
        <v>1.2460918765793139E-2</v>
      </c>
      <c r="O2208" s="44">
        <f>IFERROR(_xll.qlIndexFixing(ONIndex3M,I2208,TRUE,_xll.ohTrigger(RecalcTrigger,Trigger3M)),NA())</f>
        <v>1.2687101638304554E-2</v>
      </c>
      <c r="P2208" s="44">
        <f>IFERROR(_xll.qlIndexFixing(ONIndex6M,I2208,TRUE,_xll.ohTrigger(RecalcTrigger,Trigger6M)),NA())</f>
        <v>1.2553748046615354E-2</v>
      </c>
      <c r="Q2208" s="145">
        <f>IFERROR(_xll.qlIndexFixing(ONIndex1Y,I2208,TRUE,_xll.ohTrigger(RecalcTrigger,Trigger1Y)),NA())</f>
        <v>1.2894233315234871E-2</v>
      </c>
    </row>
    <row r="2209" spans="2:17" x14ac:dyDescent="0.2">
      <c r="B2209" s="39" t="s">
        <v>42</v>
      </c>
      <c r="D2209" s="42">
        <f>_xll.qlCalendarAdvance(Calendar,$D2208,B2209,"f",FALSE)</f>
        <v>55317</v>
      </c>
      <c r="E2209" s="139">
        <f>_xll.qlInterestRateIndexValueDate(IndexON,D2209)</f>
        <v>55317</v>
      </c>
      <c r="F2209" s="155">
        <f>IFERROR(_xll.qlIndexFixing(IndexON,D2209,TRUE,_xll.ohTrigger(RecalcTrigger,TriggerON)),NA())</f>
        <v>1.2688619994705164E-2</v>
      </c>
      <c r="H2209" s="42">
        <f>_xll.qlCalendarAdvance(Calendar,$H2208,B2209,"f",FALSE)</f>
        <v>55317</v>
      </c>
      <c r="I2209" s="139">
        <f>_xll.qlInterestRateIndexValueDate(Index1M,$H2209)</f>
        <v>55319</v>
      </c>
      <c r="J2209" s="144">
        <f>IFERROR(_xll.qlIndexFixing(Index1M,$H2209,TRUE,_xll.ohTrigger(RecalcTrigger,Trigger1M)),NA())</f>
        <v>1.2457461593966823E-2</v>
      </c>
      <c r="K2209" s="44">
        <f>IFERROR(_xll.qlIndexFixing(Index3M,H2209,TRUE,_xll.ohTrigger(RecalcTrigger,Trigger3M)),NA())</f>
        <v>1.2680075230286528E-2</v>
      </c>
      <c r="L2209" s="44">
        <f>IFERROR(_xll.qlIndexFixing(Index6M,$H2209,TRUE,_xll.ohTrigger(RecalcTrigger,Trigger6M)),NA())</f>
        <v>1.257123138831432E-2</v>
      </c>
      <c r="M2209" s="145">
        <f>IFERROR(_xll.qlIndexFixing(Index1Y,$H2209,TRUE,_xll.ohTrigger(RecalcTrigger,Trigger1Y)),NA())</f>
        <v>1.2864347517618226E-2</v>
      </c>
      <c r="N2209" s="144">
        <f>IFERROR(_xll.qlIndexFixing(ONIndex1M,I2209,TRUE,_xll.ohTrigger(RecalcTrigger,Trigger1M)),NA())</f>
        <v>1.2457101013918503E-2</v>
      </c>
      <c r="O2209" s="44">
        <f>IFERROR(_xll.qlIndexFixing(ONIndex3M,I2209,TRUE,_xll.ohTrigger(RecalcTrigger,Trigger3M)),NA())</f>
        <v>1.2683225672276421E-2</v>
      </c>
      <c r="P2209" s="44">
        <f>IFERROR(_xll.qlIndexFixing(ONIndex6M,I2209,TRUE,_xll.ohTrigger(RecalcTrigger,Trigger6M)),NA())</f>
        <v>1.2552045897793462E-2</v>
      </c>
      <c r="Q2209" s="145">
        <f>IFERROR(_xll.qlIndexFixing(ONIndex1Y,I2209,TRUE,_xll.ohTrigger(RecalcTrigger,Trigger1Y)),NA())</f>
        <v>1.289029938629227E-2</v>
      </c>
    </row>
    <row r="2210" spans="2:17" x14ac:dyDescent="0.2">
      <c r="B2210" s="39" t="s">
        <v>42</v>
      </c>
      <c r="D2210" s="42">
        <f>_xll.qlCalendarAdvance(Calendar,$D2209,B2210,"f",FALSE)</f>
        <v>55324</v>
      </c>
      <c r="E2210" s="139">
        <f>_xll.qlInterestRateIndexValueDate(IndexON,D2210)</f>
        <v>55324</v>
      </c>
      <c r="F2210" s="155">
        <f>IFERROR(_xll.qlIndexFixing(IndexON,D2210,TRUE,_xll.ohTrigger(RecalcTrigger,TriggerON)),NA())</f>
        <v>1.2685122358684353E-2</v>
      </c>
      <c r="H2210" s="42">
        <f>_xll.qlCalendarAdvance(Calendar,$H2209,B2210,"f",FALSE)</f>
        <v>55324</v>
      </c>
      <c r="I2210" s="139">
        <f>_xll.qlInterestRateIndexValueDate(Index1M,$H2210)</f>
        <v>55326</v>
      </c>
      <c r="J2210" s="144">
        <f>IFERROR(_xll.qlIndexFixing(Index1M,$H2210,TRUE,_xll.ohTrigger(RecalcTrigger,Trigger1M)),NA())</f>
        <v>1.2453601209257426E-2</v>
      </c>
      <c r="K2210" s="44">
        <f>IFERROR(_xll.qlIndexFixing(Index3M,H2210,TRUE,_xll.ohTrigger(RecalcTrigger,Trigger3M)),NA())</f>
        <v>1.2676074062880434E-2</v>
      </c>
      <c r="L2210" s="44">
        <f>IFERROR(_xll.qlIndexFixing(Index6M,$H2210,TRUE,_xll.ohTrigger(RecalcTrigger,Trigger6M)),NA())</f>
        <v>1.2569586752391353E-2</v>
      </c>
      <c r="M2210" s="145">
        <f>IFERROR(_xll.qlIndexFixing(Index1Y,$H2210,TRUE,_xll.ohTrigger(RecalcTrigger,Trigger1Y)),NA())</f>
        <v>1.285984447046133E-2</v>
      </c>
      <c r="N2210" s="144">
        <f>IFERROR(_xll.qlIndexFixing(ONIndex1M,I2210,TRUE,_xll.ohTrigger(RecalcTrigger,Trigger1M)),NA())</f>
        <v>1.2453268713921162E-2</v>
      </c>
      <c r="O2210" s="44">
        <f>IFERROR(_xll.qlIndexFixing(ONIndex3M,I2210,TRUE,_xll.ohTrigger(RecalcTrigger,Trigger3M)),NA())</f>
        <v>1.2679333563641038E-2</v>
      </c>
      <c r="P2210" s="44">
        <f>IFERROR(_xll.qlIndexFixing(ONIndex6M,I2210,TRUE,_xll.ohTrigger(RecalcTrigger,Trigger6M)),NA())</f>
        <v>1.2550348671354072E-2</v>
      </c>
      <c r="Q2210" s="145">
        <f>IFERROR(_xll.qlIndexFixing(ONIndex1Y,I2210,TRUE,_xll.ohTrigger(RecalcTrigger,Trigger1Y)),NA())</f>
        <v>1.2886346777012392E-2</v>
      </c>
    </row>
    <row r="2211" spans="2:17" x14ac:dyDescent="0.2">
      <c r="B2211" s="39" t="s">
        <v>42</v>
      </c>
      <c r="D2211" s="42">
        <f>_xll.qlCalendarAdvance(Calendar,$D2210,B2211,"f",FALSE)</f>
        <v>55331</v>
      </c>
      <c r="E2211" s="139">
        <f>_xll.qlInterestRateIndexValueDate(IndexON,D2211)</f>
        <v>55331</v>
      </c>
      <c r="F2211" s="155">
        <f>IFERROR(_xll.qlIndexFixing(IndexON,D2211,TRUE,_xll.ohTrigger(RecalcTrigger,TriggerON)),NA())</f>
        <v>1.2681604776858535E-2</v>
      </c>
      <c r="H2211" s="42">
        <f>_xll.qlCalendarAdvance(Calendar,$H2210,B2211,"f",FALSE)</f>
        <v>55331</v>
      </c>
      <c r="I2211" s="139">
        <f>_xll.qlInterestRateIndexValueDate(Index1M,$H2211)</f>
        <v>55333</v>
      </c>
      <c r="J2211" s="144">
        <f>IFERROR(_xll.qlIndexFixing(Index1M,$H2211,TRUE,_xll.ohTrigger(RecalcTrigger,Trigger1M)),NA())</f>
        <v>1.2449726219935509E-2</v>
      </c>
      <c r="K2211" s="44">
        <f>IFERROR(_xll.qlIndexFixing(Index3M,H2211,TRUE,_xll.ohTrigger(RecalcTrigger,Trigger3M)),NA())</f>
        <v>1.2672056561214309E-2</v>
      </c>
      <c r="L2211" s="44">
        <f>IFERROR(_xll.qlIndexFixing(Index6M,$H2211,TRUE,_xll.ohTrigger(RecalcTrigger,Trigger6M)),NA())</f>
        <v>1.2567947062782346E-2</v>
      </c>
      <c r="M2211" s="145">
        <f>IFERROR(_xll.qlIndexFixing(Index1Y,$H2211,TRUE,_xll.ohTrigger(RecalcTrigger,Trigger1Y)),NA())</f>
        <v>1.2855643772744519E-2</v>
      </c>
      <c r="N2211" s="144">
        <f>IFERROR(_xll.qlIndexFixing(ONIndex1M,I2211,TRUE,_xll.ohTrigger(RecalcTrigger,Trigger1M)),NA())</f>
        <v>1.2449421850213582E-2</v>
      </c>
      <c r="O2211" s="44">
        <f>IFERROR(_xll.qlIndexFixing(ONIndex3M,I2211,TRUE,_xll.ohTrigger(RecalcTrigger,Trigger3M)),NA())</f>
        <v>1.2675425291615028E-2</v>
      </c>
      <c r="P2211" s="44">
        <f>IFERROR(_xll.qlIndexFixing(ONIndex6M,I2211,TRUE,_xll.ohTrigger(RecalcTrigger,Trigger6M)),NA())</f>
        <v>1.2548656383524204E-2</v>
      </c>
      <c r="Q2211" s="145">
        <f>IFERROR(_xll.qlIndexFixing(ONIndex1Y,I2211,TRUE,_xll.ohTrigger(RecalcTrigger,Trigger1Y)),NA())</f>
        <v>1.2882375458698192E-2</v>
      </c>
    </row>
    <row r="2212" spans="2:17" x14ac:dyDescent="0.2">
      <c r="B2212" s="39" t="s">
        <v>42</v>
      </c>
      <c r="D2212" s="42">
        <f>_xll.qlCalendarAdvance(Calendar,$D2211,B2212,"f",FALSE)</f>
        <v>55338</v>
      </c>
      <c r="E2212" s="139">
        <f>_xll.qlInterestRateIndexValueDate(IndexON,D2212)</f>
        <v>55338</v>
      </c>
      <c r="F2212" s="155">
        <f>IFERROR(_xll.qlIndexFixing(IndexON,D2212,TRUE,_xll.ohTrigger(RecalcTrigger,TriggerON)),NA())</f>
        <v>1.2678067220450728E-2</v>
      </c>
      <c r="H2212" s="42">
        <f>_xll.qlCalendarAdvance(Calendar,$H2211,B2212,"f",FALSE)</f>
        <v>55338</v>
      </c>
      <c r="I2212" s="139">
        <f>_xll.qlInterestRateIndexValueDate(Index1M,$H2212)</f>
        <v>55340</v>
      </c>
      <c r="J2212" s="144">
        <f>IFERROR(_xll.qlIndexFixing(Index1M,$H2212,TRUE,_xll.ohTrigger(RecalcTrigger,Trigger1M)),NA())</f>
        <v>1.2445836609981387E-2</v>
      </c>
      <c r="K2212" s="44">
        <f>IFERROR(_xll.qlIndexFixing(Index3M,H2212,TRUE,_xll.ohTrigger(RecalcTrigger,Trigger3M)),NA())</f>
        <v>1.2668022704567336E-2</v>
      </c>
      <c r="L2212" s="44">
        <f>IFERROR(_xll.qlIndexFixing(Index6M,$H2212,TRUE,_xll.ohTrigger(RecalcTrigger,Trigger6M)),NA())</f>
        <v>1.2566621762154541E-2</v>
      </c>
      <c r="M2212" s="145">
        <f>IFERROR(_xll.qlIndexFixing(Index1Y,$H2212,TRUE,_xll.ohTrigger(RecalcTrigger,Trigger1Y)),NA())</f>
        <v>1.2850779303440812E-2</v>
      </c>
      <c r="N2212" s="144">
        <f>IFERROR(_xll.qlIndexFixing(ONIndex1M,I2212,TRUE,_xll.ohTrigger(RecalcTrigger,Trigger1M)),NA())</f>
        <v>1.2445560406488809E-2</v>
      </c>
      <c r="O2212" s="44">
        <f>IFERROR(_xll.qlIndexFixing(ONIndex3M,I2212,TRUE,_xll.ohTrigger(RecalcTrigger,Trigger3M)),NA())</f>
        <v>1.2671500835494953E-2</v>
      </c>
      <c r="P2212" s="44">
        <f>IFERROR(_xll.qlIndexFixing(ONIndex6M,I2212,TRUE,_xll.ohTrigger(RecalcTrigger,Trigger6M)),NA())</f>
        <v>1.2546969050211132E-2</v>
      </c>
      <c r="Q2212" s="145">
        <f>IFERROR(_xll.qlIndexFixing(ONIndex1Y,I2212,TRUE,_xll.ohTrigger(RecalcTrigger,Trigger1Y)),NA())</f>
        <v>1.2878385402252945E-2</v>
      </c>
    </row>
    <row r="2213" spans="2:17" x14ac:dyDescent="0.2">
      <c r="B2213" s="39" t="s">
        <v>42</v>
      </c>
      <c r="D2213" s="42">
        <f>_xll.qlCalendarAdvance(Calendar,$D2212,B2213,"f",FALSE)</f>
        <v>55345</v>
      </c>
      <c r="E2213" s="139">
        <f>_xll.qlInterestRateIndexValueDate(IndexON,D2213)</f>
        <v>55345</v>
      </c>
      <c r="F2213" s="155">
        <f>IFERROR(_xll.qlIndexFixing(IndexON,D2213,TRUE,_xll.ohTrigger(RecalcTrigger,TriggerON)),NA())</f>
        <v>1.2674509661003697E-2</v>
      </c>
      <c r="H2213" s="42">
        <f>_xll.qlCalendarAdvance(Calendar,$H2212,B2213,"f",FALSE)</f>
        <v>55345</v>
      </c>
      <c r="I2213" s="139">
        <f>_xll.qlInterestRateIndexValueDate(Index1M,$H2213)</f>
        <v>55347</v>
      </c>
      <c r="J2213" s="144">
        <f>IFERROR(_xll.qlIndexFixing(Index1M,$H2213,TRUE,_xll.ohTrigger(RecalcTrigger,Trigger1M)),NA())</f>
        <v>1.2441932363372876E-2</v>
      </c>
      <c r="K2213" s="44">
        <f>IFERROR(_xll.qlIndexFixing(Index3M,H2213,TRUE,_xll.ohTrigger(RecalcTrigger,Trigger3M)),NA())</f>
        <v>1.2663972472219568E-2</v>
      </c>
      <c r="L2213" s="44">
        <f>IFERROR(_xll.qlIndexFixing(Index6M,$H2213,TRUE,_xll.ohTrigger(RecalcTrigger,Trigger6M)),NA())</f>
        <v>1.256498787302775E-2</v>
      </c>
      <c r="M2213" s="145">
        <f>IFERROR(_xll.qlIndexFixing(Index1Y,$H2213,TRUE,_xll.ohTrigger(RecalcTrigger,Trigger1Y)),NA())</f>
        <v>1.2846217125829906E-2</v>
      </c>
      <c r="N2213" s="144">
        <f>IFERROR(_xll.qlIndexFixing(ONIndex1M,I2213,TRUE,_xll.ohTrigger(RecalcTrigger,Trigger1M)),NA())</f>
        <v>1.2441684366759631E-2</v>
      </c>
      <c r="O2213" s="44">
        <f>IFERROR(_xll.qlIndexFixing(ONIndex3M,I2213,TRUE,_xll.ohTrigger(RecalcTrigger,Trigger3M)),NA())</f>
        <v>1.2667560174497439E-2</v>
      </c>
      <c r="P2213" s="44">
        <f>IFERROR(_xll.qlIndexFixing(ONIndex6M,I2213,TRUE,_xll.ohTrigger(RecalcTrigger,Trigger6M)),NA())</f>
        <v>1.2545286687402069E-2</v>
      </c>
      <c r="Q2213" s="145">
        <f>IFERROR(_xll.qlIndexFixing(ONIndex1Y,I2213,TRUE,_xll.ohTrigger(RecalcTrigger,Trigger1Y)),NA())</f>
        <v>1.2874376579219415E-2</v>
      </c>
    </row>
    <row r="2214" spans="2:17" x14ac:dyDescent="0.2">
      <c r="B2214" s="39" t="s">
        <v>42</v>
      </c>
      <c r="D2214" s="42">
        <f>_xll.qlCalendarAdvance(Calendar,$D2213,B2214,"f",FALSE)</f>
        <v>55352</v>
      </c>
      <c r="E2214" s="139">
        <f>_xll.qlInterestRateIndexValueDate(IndexON,D2214)</f>
        <v>55352</v>
      </c>
      <c r="F2214" s="155">
        <f>IFERROR(_xll.qlIndexFixing(IndexON,D2214,TRUE,_xll.ohTrigger(RecalcTrigger,TriggerON)),NA())</f>
        <v>1.2670932069580587E-2</v>
      </c>
      <c r="H2214" s="42">
        <f>_xll.qlCalendarAdvance(Calendar,$H2213,B2214,"f",FALSE)</f>
        <v>55352</v>
      </c>
      <c r="I2214" s="139">
        <f>_xll.qlInterestRateIndexValueDate(Index1M,$H2214)</f>
        <v>55354</v>
      </c>
      <c r="J2214" s="144">
        <f>IFERROR(_xll.qlIndexFixing(Index1M,$H2214,TRUE,_xll.ohTrigger(RecalcTrigger,Trigger1M)),NA())</f>
        <v>1.2438013464095288E-2</v>
      </c>
      <c r="K2214" s="44">
        <f>IFERROR(_xll.qlIndexFixing(Index3M,H2214,TRUE,_xll.ohTrigger(RecalcTrigger,Trigger3M)),NA())</f>
        <v>1.2659905843453664E-2</v>
      </c>
      <c r="L2214" s="44">
        <f>IFERROR(_xll.qlIndexFixing(Index6M,$H2214,TRUE,_xll.ohTrigger(RecalcTrigger,Trigger6M)),NA())</f>
        <v>1.2563354623868178E-2</v>
      </c>
      <c r="M2214" s="145">
        <f>IFERROR(_xll.qlIndexFixing(Index1Y,$H2214,TRUE,_xll.ohTrigger(RecalcTrigger,Trigger1Y)),NA())</f>
        <v>1.2841635180323418E-2</v>
      </c>
      <c r="N2214" s="144">
        <f>IFERROR(_xll.qlIndexFixing(ONIndex1M,I2214,TRUE,_xll.ohTrigger(RecalcTrigger,Trigger1M)),NA())</f>
        <v>1.24377937149589E-2</v>
      </c>
      <c r="O2214" s="44">
        <f>IFERROR(_xll.qlIndexFixing(ONIndex3M,I2214,TRUE,_xll.ohTrigger(RecalcTrigger,Trigger3M)),NA())</f>
        <v>1.2663603287998981E-2</v>
      </c>
      <c r="P2214" s="44">
        <f>IFERROR(_xll.qlIndexFixing(ONIndex6M,I2214,TRUE,_xll.ohTrigger(RecalcTrigger,Trigger6M)),NA())</f>
        <v>1.2543609311164161E-2</v>
      </c>
      <c r="Q2214" s="145">
        <f>IFERROR(_xll.qlIndexFixing(ONIndex1Y,I2214,TRUE,_xll.ohTrigger(RecalcTrigger,Trigger1Y)),NA())</f>
        <v>1.2870348960660749E-2</v>
      </c>
    </row>
    <row r="2215" spans="2:17" x14ac:dyDescent="0.2">
      <c r="B2215" s="39" t="s">
        <v>42</v>
      </c>
      <c r="D2215" s="42">
        <f>_xll.qlCalendarAdvance(Calendar,$D2214,B2215,"f",FALSE)</f>
        <v>55359</v>
      </c>
      <c r="E2215" s="139">
        <f>_xll.qlInterestRateIndexValueDate(IndexON,D2215)</f>
        <v>55359</v>
      </c>
      <c r="F2215" s="155">
        <f>IFERROR(_xll.qlIndexFixing(IndexON,D2215,TRUE,_xll.ohTrigger(RecalcTrigger,TriggerON)),NA())</f>
        <v>1.2667334417564291E-2</v>
      </c>
      <c r="H2215" s="42">
        <f>_xll.qlCalendarAdvance(Calendar,$H2214,B2215,"f",FALSE)</f>
        <v>55359</v>
      </c>
      <c r="I2215" s="139">
        <f>_xll.qlInterestRateIndexValueDate(Index1M,$H2215)</f>
        <v>55361</v>
      </c>
      <c r="J2215" s="144">
        <f>IFERROR(_xll.qlIndexFixing(Index1M,$H2215,TRUE,_xll.ohTrigger(RecalcTrigger,Trigger1M)),NA())</f>
        <v>1.2434079896126438E-2</v>
      </c>
      <c r="K2215" s="44">
        <f>IFERROR(_xll.qlIndexFixing(Index3M,H2215,TRUE,_xll.ohTrigger(RecalcTrigger,Trigger3M)),NA())</f>
        <v>1.2655822797552282E-2</v>
      </c>
      <c r="L2215" s="44">
        <f>IFERROR(_xll.qlIndexFixing(Index6M,$H2215,TRUE,_xll.ohTrigger(RecalcTrigger,Trigger6M)),NA())</f>
        <v>1.2561720687279567E-2</v>
      </c>
      <c r="M2215" s="145">
        <f>IFERROR(_xll.qlIndexFixing(Index1Y,$H2215,TRUE,_xll.ohTrigger(RecalcTrigger,Trigger1Y)),NA())</f>
        <v>1.2837033438050963E-2</v>
      </c>
      <c r="N2215" s="144">
        <f>IFERROR(_xll.qlIndexFixing(ONIndex1M,I2215,TRUE,_xll.ohTrigger(RecalcTrigger,Trigger1M)),NA())</f>
        <v>1.2433888435339213E-2</v>
      </c>
      <c r="O2215" s="44">
        <f>IFERROR(_xll.qlIndexFixing(ONIndex3M,I2215,TRUE,_xll.ohTrigger(RecalcTrigger,Trigger3M)),NA())</f>
        <v>1.2659630155456014E-2</v>
      </c>
      <c r="P2215" s="44">
        <f>IFERROR(_xll.qlIndexFixing(ONIndex6M,I2215,TRUE,_xll.ohTrigger(RecalcTrigger,Trigger6M)),NA())</f>
        <v>1.2541936937804365E-2</v>
      </c>
      <c r="Q2215" s="145">
        <f>IFERROR(_xll.qlIndexFixing(ONIndex1Y,I2215,TRUE,_xll.ohTrigger(RecalcTrigger,Trigger1Y)),NA())</f>
        <v>1.2866302517879902E-2</v>
      </c>
    </row>
    <row r="2216" spans="2:17" x14ac:dyDescent="0.2">
      <c r="B2216" s="39" t="s">
        <v>42</v>
      </c>
      <c r="D2216" s="42">
        <f>_xll.qlCalendarAdvance(Calendar,$D2215,B2216,"f",FALSE)</f>
        <v>55366</v>
      </c>
      <c r="E2216" s="139">
        <f>_xll.qlInterestRateIndexValueDate(IndexON,D2216)</f>
        <v>55366</v>
      </c>
      <c r="F2216" s="155">
        <f>IFERROR(_xll.qlIndexFixing(IndexON,D2216,TRUE,_xll.ohTrigger(RecalcTrigger,TriggerON)),NA())</f>
        <v>1.2663716676177827E-2</v>
      </c>
      <c r="H2216" s="42">
        <f>_xll.qlCalendarAdvance(Calendar,$H2215,B2216,"f",FALSE)</f>
        <v>55366</v>
      </c>
      <c r="I2216" s="139">
        <f>_xll.qlInterestRateIndexValueDate(Index1M,$H2216)</f>
        <v>55368</v>
      </c>
      <c r="J2216" s="144">
        <f>IFERROR(_xll.qlIndexFixing(Index1M,$H2216,TRUE,_xll.ohTrigger(RecalcTrigger,Trigger1M)),NA())</f>
        <v>1.2430131643444142E-2</v>
      </c>
      <c r="K2216" s="44">
        <f>IFERROR(_xll.qlIndexFixing(Index3M,H2216,TRUE,_xll.ohTrigger(RecalcTrigger,Trigger3M)),NA())</f>
        <v>1.2651723313792869E-2</v>
      </c>
      <c r="L2216" s="44">
        <f>IFERROR(_xll.qlIndexFixing(Index6M,$H2216,TRUE,_xll.ohTrigger(RecalcTrigger,Trigger6M)),NA())</f>
        <v>1.2560084732949284E-2</v>
      </c>
      <c r="M2216" s="145">
        <f>IFERROR(_xll.qlIndexFixing(Index1Y,$H2216,TRUE,_xll.ohTrigger(RecalcTrigger,Trigger1Y)),NA())</f>
        <v>1.2832411870145853E-2</v>
      </c>
      <c r="N2216" s="144">
        <f>IFERROR(_xll.qlIndexFixing(ONIndex1M,I2216,TRUE,_xll.ohTrigger(RecalcTrigger,Trigger1M)),NA())</f>
        <v>1.2429968511513678E-2</v>
      </c>
      <c r="O2216" s="44">
        <f>IFERROR(_xll.qlIndexFixing(ONIndex3M,I2216,TRUE,_xll.ohTrigger(RecalcTrigger,Trigger3M)),NA())</f>
        <v>1.265564075592529E-2</v>
      </c>
      <c r="P2216" s="44">
        <f>IFERROR(_xll.qlIndexFixing(ONIndex6M,I2216,TRUE,_xll.ohTrigger(RecalcTrigger,Trigger6M)),NA())</f>
        <v>1.2540269583229957E-2</v>
      </c>
      <c r="Q2216" s="145">
        <f>IFERROR(_xll.qlIndexFixing(ONIndex1Y,I2216,TRUE,_xll.ohTrigger(RecalcTrigger,Trigger1Y)),NA())</f>
        <v>1.2862237222099893E-2</v>
      </c>
    </row>
    <row r="2217" spans="2:17" x14ac:dyDescent="0.2">
      <c r="B2217" s="39" t="s">
        <v>42</v>
      </c>
      <c r="D2217" s="42">
        <f>_xll.qlCalendarAdvance(Calendar,$D2216,B2217,"f",FALSE)</f>
        <v>55373</v>
      </c>
      <c r="E2217" s="139">
        <f>_xll.qlInterestRateIndexValueDate(IndexON,D2217)</f>
        <v>55373</v>
      </c>
      <c r="F2217" s="155">
        <f>IFERROR(_xll.qlIndexFixing(IndexON,D2217,TRUE,_xll.ohTrigger(RecalcTrigger,TriggerON)),NA())</f>
        <v>1.2660078817123832E-2</v>
      </c>
      <c r="H2217" s="42">
        <f>_xll.qlCalendarAdvance(Calendar,$H2216,B2217,"f",FALSE)</f>
        <v>55373</v>
      </c>
      <c r="I2217" s="139">
        <f>_xll.qlInterestRateIndexValueDate(Index1M,$H2217)</f>
        <v>55375</v>
      </c>
      <c r="J2217" s="144">
        <f>IFERROR(_xll.qlIndexFixing(Index1M,$H2217,TRUE,_xll.ohTrigger(RecalcTrigger,Trigger1M)),NA())</f>
        <v>1.2426168690031214E-2</v>
      </c>
      <c r="K2217" s="44">
        <f>IFERROR(_xll.qlIndexFixing(Index3M,H2217,TRUE,_xll.ohTrigger(RecalcTrigger,Trigger3M)),NA())</f>
        <v>1.264760737146069E-2</v>
      </c>
      <c r="L2217" s="44">
        <f>IFERROR(_xll.qlIndexFixing(Index6M,$H2217,TRUE,_xll.ohTrigger(RecalcTrigger,Trigger6M)),NA())</f>
        <v>1.2558445427652614E-2</v>
      </c>
      <c r="M2217" s="145">
        <f>IFERROR(_xll.qlIndexFixing(Index1Y,$H2217,TRUE,_xll.ohTrigger(RecalcTrigger,Trigger1Y)),NA())</f>
        <v>1.2827770447741393E-2</v>
      </c>
      <c r="N2217" s="144">
        <f>IFERROR(_xll.qlIndexFixing(ONIndex1M,I2217,TRUE,_xll.ohTrigger(RecalcTrigger,Trigger1M)),NA())</f>
        <v>1.2426033927734892E-2</v>
      </c>
      <c r="O2217" s="44">
        <f>IFERROR(_xll.qlIndexFixing(ONIndex3M,I2217,TRUE,_xll.ohTrigger(RecalcTrigger,Trigger3M)),NA())</f>
        <v>1.2651635068863243E-2</v>
      </c>
      <c r="P2217" s="44">
        <f>IFERROR(_xll.qlIndexFixing(ONIndex6M,I2217,TRUE,_xll.ohTrigger(RecalcTrigger,Trigger6M)),NA())</f>
        <v>1.2538607263348212E-2</v>
      </c>
      <c r="Q2217" s="145">
        <f>IFERROR(_xll.qlIndexFixing(ONIndex1Y,I2217,TRUE,_xll.ohTrigger(RecalcTrigger,Trigger1Y)),NA())</f>
        <v>1.2858153044543741E-2</v>
      </c>
    </row>
    <row r="2218" spans="2:17" x14ac:dyDescent="0.2">
      <c r="B2218" s="39" t="s">
        <v>42</v>
      </c>
      <c r="D2218" s="42">
        <f>_xll.qlCalendarAdvance(Calendar,$D2217,B2218,"f",FALSE)</f>
        <v>55380</v>
      </c>
      <c r="E2218" s="139">
        <f>_xll.qlInterestRateIndexValueDate(IndexON,D2218)</f>
        <v>55380</v>
      </c>
      <c r="F2218" s="155">
        <f>IFERROR(_xll.qlIndexFixing(IndexON,D2218,TRUE,_xll.ohTrigger(RecalcTrigger,TriggerON)),NA())</f>
        <v>1.2656420811225644E-2</v>
      </c>
      <c r="H2218" s="42">
        <f>_xll.qlCalendarAdvance(Calendar,$H2217,B2218,"f",FALSE)</f>
        <v>55380</v>
      </c>
      <c r="I2218" s="139">
        <f>_xll.qlInterestRateIndexValueDate(Index1M,$H2218)</f>
        <v>55382</v>
      </c>
      <c r="J2218" s="144">
        <f>IFERROR(_xll.qlIndexFixing(Index1M,$H2218,TRUE,_xll.ohTrigger(RecalcTrigger,Trigger1M)),NA())</f>
        <v>1.2422191019872963E-2</v>
      </c>
      <c r="K2218" s="44">
        <f>IFERROR(_xll.qlIndexFixing(Index3M,H2218,TRUE,_xll.ohTrigger(RecalcTrigger,Trigger3M)),NA())</f>
        <v>1.2643474949838404E-2</v>
      </c>
      <c r="L2218" s="44">
        <f>IFERROR(_xll.qlIndexFixing(Index6M,$H2218,TRUE,_xll.ohTrigger(RecalcTrigger,Trigger6M)),NA())</f>
        <v>1.2556801435252337E-2</v>
      </c>
      <c r="M2218" s="145">
        <f>IFERROR(_xll.qlIndexFixing(Index1Y,$H2218,TRUE,_xll.ohTrigger(RecalcTrigger,Trigger1Y)),NA())</f>
        <v>1.2823109141973934E-2</v>
      </c>
      <c r="N2218" s="144">
        <f>IFERROR(_xll.qlIndexFixing(ONIndex1M,I2218,TRUE,_xll.ohTrigger(RecalcTrigger,Trigger1M)),NA())</f>
        <v>1.2422084667775835E-2</v>
      </c>
      <c r="O2218" s="44">
        <f>IFERROR(_xll.qlIndexFixing(ONIndex3M,I2218,TRUE,_xll.ohTrigger(RecalcTrigger,Trigger3M)),NA())</f>
        <v>1.2647613073326625E-2</v>
      </c>
      <c r="P2218" s="44">
        <f>IFERROR(_xll.qlIndexFixing(ONIndex6M,I2218,TRUE,_xll.ohTrigger(RecalcTrigger,Trigger6M)),NA())</f>
        <v>1.2536949994386148E-2</v>
      </c>
      <c r="Q2218" s="145">
        <f>IFERROR(_xll.qlIndexFixing(ONIndex1Y,I2218,TRUE,_xll.ohTrigger(RecalcTrigger,Trigger1Y)),NA())</f>
        <v>1.2854049956434466E-2</v>
      </c>
    </row>
    <row r="2219" spans="2:17" x14ac:dyDescent="0.2">
      <c r="B2219" s="39" t="s">
        <v>42</v>
      </c>
      <c r="D2219" s="42">
        <f>_xll.qlCalendarAdvance(Calendar,$D2218,B2219,"f",FALSE)</f>
        <v>55387</v>
      </c>
      <c r="E2219" s="139">
        <f>_xll.qlInterestRateIndexValueDate(IndexON,D2219)</f>
        <v>55387</v>
      </c>
      <c r="F2219" s="155">
        <f>IFERROR(_xll.qlIndexFixing(IndexON,D2219,TRUE,_xll.ohTrigger(RecalcTrigger,TriggerON)),NA())</f>
        <v>1.2652742630026026E-2</v>
      </c>
      <c r="H2219" s="42">
        <f>_xll.qlCalendarAdvance(Calendar,$H2218,B2219,"f",FALSE)</f>
        <v>55387</v>
      </c>
      <c r="I2219" s="139">
        <f>_xll.qlInterestRateIndexValueDate(Index1M,$H2219)</f>
        <v>55389</v>
      </c>
      <c r="J2219" s="144">
        <f>IFERROR(_xll.qlIndexFixing(Index1M,$H2219,TRUE,_xll.ohTrigger(RecalcTrigger,Trigger1M)),NA())</f>
        <v>1.2418198616942211E-2</v>
      </c>
      <c r="K2219" s="44">
        <f>IFERROR(_xll.qlIndexFixing(Index3M,H2219,TRUE,_xll.ohTrigger(RecalcTrigger,Trigger3M)),NA())</f>
        <v>1.2639326028204327E-2</v>
      </c>
      <c r="L2219" s="44">
        <f>IFERROR(_xll.qlIndexFixing(Index6M,$H2219,TRUE,_xll.ohTrigger(RecalcTrigger,Trigger6M)),NA())</f>
        <v>1.2555151416696572E-2</v>
      </c>
      <c r="M2219" s="145">
        <f>IFERROR(_xll.qlIndexFixing(Index1Y,$H2219,TRUE,_xll.ohTrigger(RecalcTrigger,Trigger1Y)),NA())</f>
        <v>1.2818427923980693E-2</v>
      </c>
      <c r="N2219" s="144">
        <f>IFERROR(_xll.qlIndexFixing(ONIndex1M,I2219,TRUE,_xll.ohTrigger(RecalcTrigger,Trigger1M)),NA())</f>
        <v>1.2418120715969039E-2</v>
      </c>
      <c r="O2219" s="44">
        <f>IFERROR(_xll.qlIndexFixing(ONIndex3M,I2219,TRUE,_xll.ohTrigger(RecalcTrigger,Trigger3M)),NA())</f>
        <v>1.2643574748851805E-2</v>
      </c>
      <c r="P2219" s="44">
        <f>IFERROR(_xll.qlIndexFixing(ONIndex6M,I2219,TRUE,_xll.ohTrigger(RecalcTrigger,Trigger6M)),NA())</f>
        <v>1.2535297792490852E-2</v>
      </c>
      <c r="Q2219" s="145">
        <f>IFERROR(_xll.qlIndexFixing(ONIndex1Y,I2219,TRUE,_xll.ohTrigger(RecalcTrigger,Trigger1Y)),NA())</f>
        <v>1.2849927929075022E-2</v>
      </c>
    </row>
    <row r="2220" spans="2:17" x14ac:dyDescent="0.2">
      <c r="B2220" s="39" t="s">
        <v>42</v>
      </c>
      <c r="D2220" s="42">
        <f>_xll.qlCalendarAdvance(Calendar,$D2219,B2220,"f",FALSE)</f>
        <v>55394</v>
      </c>
      <c r="E2220" s="139">
        <f>_xll.qlInterestRateIndexValueDate(IndexON,D2220)</f>
        <v>55394</v>
      </c>
      <c r="F2220" s="155">
        <f>IFERROR(_xll.qlIndexFixing(IndexON,D2220,TRUE,_xll.ohTrigger(RecalcTrigger,TriggerON)),NA())</f>
        <v>1.264904424490787E-2</v>
      </c>
      <c r="H2220" s="42">
        <f>_xll.qlCalendarAdvance(Calendar,$H2219,B2220,"f",FALSE)</f>
        <v>55394</v>
      </c>
      <c r="I2220" s="139">
        <f>_xll.qlInterestRateIndexValueDate(Index1M,$H2220)</f>
        <v>55396</v>
      </c>
      <c r="J2220" s="144">
        <f>IFERROR(_xll.qlIndexFixing(Index1M,$H2220,TRUE,_xll.ohTrigger(RecalcTrigger,Trigger1M)),NA())</f>
        <v>1.2414411715361704E-2</v>
      </c>
      <c r="K2220" s="44">
        <f>IFERROR(_xll.qlIndexFixing(Index3M,H2220,TRUE,_xll.ohTrigger(RecalcTrigger,Trigger3M)),NA())</f>
        <v>1.2635239738263269E-2</v>
      </c>
      <c r="L2220" s="44">
        <f>IFERROR(_xll.qlIndexFixing(Index6M,$H2220,TRUE,_xll.ohTrigger(RecalcTrigger,Trigger6M)),NA())</f>
        <v>1.255310255622762E-2</v>
      </c>
      <c r="M2220" s="145">
        <f>IFERROR(_xll.qlIndexFixing(Index1Y,$H2220,TRUE,_xll.ohTrigger(RecalcTrigger,Trigger1Y)),NA())</f>
        <v>1.2814091957366689E-2</v>
      </c>
      <c r="N2220" s="144">
        <f>IFERROR(_xll.qlIndexFixing(ONIndex1M,I2220,TRUE,_xll.ohTrigger(RecalcTrigger,Trigger1M)),NA())</f>
        <v>1.2414142055927613E-2</v>
      </c>
      <c r="O2220" s="44">
        <f>IFERROR(_xll.qlIndexFixing(ONIndex3M,I2220,TRUE,_xll.ohTrigger(RecalcTrigger,Trigger3M)),NA())</f>
        <v>1.2639520074735344E-2</v>
      </c>
      <c r="P2220" s="44">
        <f>IFERROR(_xll.qlIndexFixing(ONIndex6M,I2220,TRUE,_xll.ohTrigger(RecalcTrigger,Trigger6M)),NA())</f>
        <v>1.2533650673409724E-2</v>
      </c>
      <c r="Q2220" s="145">
        <f>IFERROR(_xll.qlIndexFixing(ONIndex1Y,I2220,TRUE,_xll.ohTrigger(RecalcTrigger,Trigger1Y)),NA())</f>
        <v>1.2845786933608494E-2</v>
      </c>
    </row>
    <row r="2221" spans="2:17" x14ac:dyDescent="0.2">
      <c r="B2221" s="39" t="s">
        <v>42</v>
      </c>
      <c r="D2221" s="42">
        <f>_xll.qlCalendarAdvance(Calendar,$D2220,B2221,"f",FALSE)</f>
        <v>55401</v>
      </c>
      <c r="E2221" s="139">
        <f>_xll.qlInterestRateIndexValueDate(IndexON,D2221)</f>
        <v>55401</v>
      </c>
      <c r="F2221" s="155">
        <f>IFERROR(_xll.qlIndexFixing(IndexON,D2221,TRUE,_xll.ohTrigger(RecalcTrigger,TriggerON)),NA())</f>
        <v>1.2645325627094195E-2</v>
      </c>
      <c r="H2221" s="42">
        <f>_xll.qlCalendarAdvance(Calendar,$H2220,B2221,"f",FALSE)</f>
        <v>55401</v>
      </c>
      <c r="I2221" s="139">
        <f>_xll.qlInterestRateIndexValueDate(Index1M,$H2221)</f>
        <v>55403</v>
      </c>
      <c r="J2221" s="144">
        <f>IFERROR(_xll.qlIndexFixing(Index1M,$H2221,TRUE,_xll.ohTrigger(RecalcTrigger,Trigger1M)),NA())</f>
        <v>1.2410169548699446E-2</v>
      </c>
      <c r="K2221" s="44">
        <f>IFERROR(_xll.qlIndexFixing(Index3M,H2221,TRUE,_xll.ohTrigger(RecalcTrigger,Trigger3M)),NA())</f>
        <v>1.2631059086385838E-2</v>
      </c>
      <c r="L2221" s="44">
        <f>IFERROR(_xll.qlIndexFixing(Index6M,$H2221,TRUE,_xll.ohTrigger(RecalcTrigger,Trigger6M)),NA())</f>
        <v>1.2551441752941954E-2</v>
      </c>
      <c r="M2221" s="145">
        <f>IFERROR(_xll.qlIndexFixing(Index1Y,$H2221,TRUE,_xll.ohTrigger(RecalcTrigger,Trigger1Y)),NA())</f>
        <v>1.2809005635875514E-2</v>
      </c>
      <c r="N2221" s="144">
        <f>IFERROR(_xll.qlIndexFixing(ONIndex1M,I2221,TRUE,_xll.ohTrigger(RecalcTrigger,Trigger1M)),NA())</f>
        <v>1.2410148671744281E-2</v>
      </c>
      <c r="O2221" s="44">
        <f>IFERROR(_xll.qlIndexFixing(ONIndex3M,I2221,TRUE,_xll.ohTrigger(RecalcTrigger,Trigger3M)),NA())</f>
        <v>1.2635449030193868E-2</v>
      </c>
      <c r="P2221" s="44">
        <f>IFERROR(_xll.qlIndexFixing(ONIndex6M,I2221,TRUE,_xll.ohTrigger(RecalcTrigger,Trigger6M)),NA())</f>
        <v>1.2532008653609594E-2</v>
      </c>
      <c r="Q2221" s="145">
        <f>IFERROR(_xll.qlIndexFixing(ONIndex1Y,I2221,TRUE,_xll.ohTrigger(RecalcTrigger,Trigger1Y)),NA())</f>
        <v>1.2841626941337836E-2</v>
      </c>
    </row>
    <row r="2222" spans="2:17" x14ac:dyDescent="0.2">
      <c r="B2222" s="39" t="s">
        <v>42</v>
      </c>
      <c r="D2222" s="42">
        <f>_xll.qlCalendarAdvance(Calendar,$D2221,B2222,"f",FALSE)</f>
        <v>55408</v>
      </c>
      <c r="E2222" s="139">
        <f>_xll.qlInterestRateIndexValueDate(IndexON,D2222)</f>
        <v>55408</v>
      </c>
      <c r="F2222" s="155">
        <f>IFERROR(_xll.qlIndexFixing(IndexON,D2222,TRUE,_xll.ohTrigger(RecalcTrigger,TriggerON)),NA())</f>
        <v>1.2641586747728084E-2</v>
      </c>
      <c r="H2222" s="42">
        <f>_xll.qlCalendarAdvance(Calendar,$H2221,B2222,"f",FALSE)</f>
        <v>55408</v>
      </c>
      <c r="I2222" s="139">
        <f>_xll.qlInterestRateIndexValueDate(Index1M,$H2222)</f>
        <v>55410</v>
      </c>
      <c r="J2222" s="144">
        <f>IFERROR(_xll.qlIndexFixing(Index1M,$H2222,TRUE,_xll.ohTrigger(RecalcTrigger,Trigger1M)),NA())</f>
        <v>1.2406132851345564E-2</v>
      </c>
      <c r="K2222" s="44">
        <f>IFERROR(_xll.qlIndexFixing(Index3M,H2222,TRUE,_xll.ohTrigger(RecalcTrigger,Trigger3M)),NA())</f>
        <v>1.2626861874362625E-2</v>
      </c>
      <c r="L2222" s="44">
        <f>IFERROR(_xll.qlIndexFixing(Index6M,$H2222,TRUE,_xll.ohTrigger(RecalcTrigger,Trigger6M)),NA())</f>
        <v>1.2549771343669074E-2</v>
      </c>
      <c r="M2222" s="145">
        <f>IFERROR(_xll.qlIndexFixing(Index1Y,$H2222,TRUE,_xll.ohTrigger(RecalcTrigger,Trigger1Y)),NA())</f>
        <v>1.2804264508047572E-2</v>
      </c>
      <c r="N2222" s="144">
        <f>IFERROR(_xll.qlIndexFixing(ONIndex1M,I2222,TRUE,_xll.ohTrigger(RecalcTrigger,Trigger1M)),NA())</f>
        <v>1.2406140547431832E-2</v>
      </c>
      <c r="O2222" s="44">
        <f>IFERROR(_xll.qlIndexFixing(ONIndex3M,I2222,TRUE,_xll.ohTrigger(RecalcTrigger,Trigger3M)),NA())</f>
        <v>1.2631361594444002E-2</v>
      </c>
      <c r="P2222" s="44">
        <f>IFERROR(_xll.qlIndexFixing(ONIndex6M,I2222,TRUE,_xll.ohTrigger(RecalcTrigger,Trigger6M)),NA())</f>
        <v>1.2530371748677993E-2</v>
      </c>
      <c r="Q2222" s="145">
        <f>IFERROR(_xll.qlIndexFixing(ONIndex1Y,I2222,TRUE,_xll.ohTrigger(RecalcTrigger,Trigger1Y)),NA())</f>
        <v>1.2837447923326195E-2</v>
      </c>
    </row>
    <row r="2223" spans="2:17" x14ac:dyDescent="0.2">
      <c r="B2223" s="39" t="s">
        <v>42</v>
      </c>
      <c r="D2223" s="42">
        <f>_xll.qlCalendarAdvance(Calendar,$D2222,B2223,"f",FALSE)</f>
        <v>55415</v>
      </c>
      <c r="E2223" s="139">
        <f>_xll.qlInterestRateIndexValueDate(IndexON,D2223)</f>
        <v>55415</v>
      </c>
      <c r="F2223" s="155">
        <f>IFERROR(_xll.qlIndexFixing(IndexON,D2223,TRUE,_xll.ohTrigger(RecalcTrigger,TriggerON)),NA())</f>
        <v>1.2637827578272365E-2</v>
      </c>
      <c r="H2223" s="42">
        <f>_xll.qlCalendarAdvance(Calendar,$H2222,B2223,"f",FALSE)</f>
        <v>55415</v>
      </c>
      <c r="I2223" s="139">
        <f>_xll.qlInterestRateIndexValueDate(Index1M,$H2223)</f>
        <v>55417</v>
      </c>
      <c r="J2223" s="144">
        <f>IFERROR(_xll.qlIndexFixing(Index1M,$H2223,TRUE,_xll.ohTrigger(RecalcTrigger,Trigger1M)),NA())</f>
        <v>1.240208135715043E-2</v>
      </c>
      <c r="K2223" s="44">
        <f>IFERROR(_xll.qlIndexFixing(Index3M,H2223,TRUE,_xll.ohTrigger(RecalcTrigger,Trigger3M)),NA())</f>
        <v>1.2622648081470867E-2</v>
      </c>
      <c r="L2223" s="44">
        <f>IFERROR(_xll.qlIndexFixing(Index6M,$H2223,TRUE,_xll.ohTrigger(RecalcTrigger,Trigger6M)),NA())</f>
        <v>1.254808994955766E-2</v>
      </c>
      <c r="M2223" s="145">
        <f>IFERROR(_xll.qlIndexFixing(Index1Y,$H2223,TRUE,_xll.ohTrigger(RecalcTrigger,Trigger1Y)),NA())</f>
        <v>1.2799503352561617E-2</v>
      </c>
      <c r="N2223" s="144">
        <f>IFERROR(_xll.qlIndexFixing(ONIndex1M,I2223,TRUE,_xll.ohTrigger(RecalcTrigger,Trigger1M)),NA())</f>
        <v>1.2402117667003054E-2</v>
      </c>
      <c r="O2223" s="44">
        <f>IFERROR(_xll.qlIndexFixing(ONIndex3M,I2223,TRUE,_xll.ohTrigger(RecalcTrigger,Trigger3M)),NA())</f>
        <v>1.2627257746942178E-2</v>
      </c>
      <c r="P2223" s="44">
        <f>IFERROR(_xll.qlIndexFixing(ONIndex6M,I2223,TRUE,_xll.ohTrigger(RecalcTrigger,Trigger6M)),NA())</f>
        <v>1.2528739975081749E-2</v>
      </c>
      <c r="Q2223" s="145">
        <f>IFERROR(_xll.qlIndexFixing(ONIndex1Y,I2223,TRUE,_xll.ohTrigger(RecalcTrigger,Trigger1Y)),NA())</f>
        <v>1.2833249851116335E-2</v>
      </c>
    </row>
    <row r="2224" spans="2:17" x14ac:dyDescent="0.2">
      <c r="B2224" s="39" t="s">
        <v>42</v>
      </c>
      <c r="D2224" s="42">
        <f>_xll.qlCalendarAdvance(Calendar,$D2223,B2224,"f",FALSE)</f>
        <v>55422</v>
      </c>
      <c r="E2224" s="139">
        <f>_xll.qlInterestRateIndexValueDate(IndexON,D2224)</f>
        <v>55422</v>
      </c>
      <c r="F2224" s="155">
        <f>IFERROR(_xll.qlIndexFixing(IndexON,D2224,TRUE,_xll.ohTrigger(RecalcTrigger,TriggerON)),NA())</f>
        <v>1.2634048090109928E-2</v>
      </c>
      <c r="H2224" s="42">
        <f>_xll.qlCalendarAdvance(Calendar,$H2223,B2224,"f",FALSE)</f>
        <v>55422</v>
      </c>
      <c r="I2224" s="139">
        <f>_xll.qlInterestRateIndexValueDate(Index1M,$H2224)</f>
        <v>55424</v>
      </c>
      <c r="J2224" s="144">
        <f>IFERROR(_xll.qlIndexFixing(Index1M,$H2224,TRUE,_xll.ohTrigger(RecalcTrigger,Trigger1M)),NA())</f>
        <v>1.2398015050089362E-2</v>
      </c>
      <c r="K2224" s="44">
        <f>IFERROR(_xll.qlIndexFixing(Index3M,H2224,TRUE,_xll.ohTrigger(RecalcTrigger,Trigger3M)),NA())</f>
        <v>1.2618417687000096E-2</v>
      </c>
      <c r="L2224" s="44">
        <f>IFERROR(_xll.qlIndexFixing(Index6M,$H2224,TRUE,_xll.ohTrigger(RecalcTrigger,Trigger6M)),NA())</f>
        <v>1.2546396188778995E-2</v>
      </c>
      <c r="M2224" s="145">
        <f>IFERROR(_xll.qlIndexFixing(Index1Y,$H2224,TRUE,_xll.ohTrigger(RecalcTrigger,Trigger1Y)),NA())</f>
        <v>1.2794722140563562E-2</v>
      </c>
      <c r="N2224" s="144">
        <f>IFERROR(_xll.qlIndexFixing(ONIndex1M,I2224,TRUE,_xll.ohTrigger(RecalcTrigger,Trigger1M)),NA())</f>
        <v>1.2398080014550672E-2</v>
      </c>
      <c r="O2224" s="44">
        <f>IFERROR(_xll.qlIndexFixing(ONIndex3M,I2224,TRUE,_xll.ohTrigger(RecalcTrigger,Trigger3M)),NA())</f>
        <v>1.2623137466905021E-2</v>
      </c>
      <c r="P2224" s="44">
        <f>IFERROR(_xll.qlIndexFixing(ONIndex6M,I2224,TRUE,_xll.ohTrigger(RecalcTrigger,Trigger6M)),NA())</f>
        <v>1.2527113348728136E-2</v>
      </c>
      <c r="Q2224" s="145">
        <f>IFERROR(_xll.qlIndexFixing(ONIndex1Y,I2224,TRUE,_xll.ohTrigger(RecalcTrigger,Trigger1Y)),NA())</f>
        <v>1.2829032695691467E-2</v>
      </c>
    </row>
    <row r="2225" spans="2:17" x14ac:dyDescent="0.2">
      <c r="B2225" s="39" t="s">
        <v>42</v>
      </c>
      <c r="D2225" s="42">
        <f>_xll.qlCalendarAdvance(Calendar,$D2224,B2225,"f",FALSE)</f>
        <v>55429</v>
      </c>
      <c r="E2225" s="139">
        <f>_xll.qlInterestRateIndexValueDate(IndexON,D2225)</f>
        <v>55429</v>
      </c>
      <c r="F2225" s="155">
        <f>IFERROR(_xll.qlIndexFixing(IndexON,D2225,TRUE,_xll.ohTrigger(RecalcTrigger,TriggerON)),NA())</f>
        <v>1.2630248254623666E-2</v>
      </c>
      <c r="H2225" s="42">
        <f>_xll.qlCalendarAdvance(Calendar,$H2224,B2225,"f",FALSE)</f>
        <v>55429</v>
      </c>
      <c r="I2225" s="139">
        <f>_xll.qlInterestRateIndexValueDate(Index1M,$H2225)</f>
        <v>55431</v>
      </c>
      <c r="J2225" s="144">
        <f>IFERROR(_xll.qlIndexFixing(Index1M,$H2225,TRUE,_xll.ohTrigger(RecalcTrigger,Trigger1M)),NA())</f>
        <v>1.2393933914142674E-2</v>
      </c>
      <c r="K2225" s="44">
        <f>IFERROR(_xll.qlIndexFixing(Index3M,H2225,TRUE,_xll.ohTrigger(RecalcTrigger,Trigger3M)),NA())</f>
        <v>1.2614084838078467E-2</v>
      </c>
      <c r="L2225" s="44">
        <f>IFERROR(_xll.qlIndexFixing(Index6M,$H2225,TRUE,_xll.ohTrigger(RecalcTrigger,Trigger6M)),NA())</f>
        <v>1.2544779147744991E-2</v>
      </c>
      <c r="M2225" s="145">
        <f>IFERROR(_xll.qlIndexFixing(Index1Y,$H2225,TRUE,_xll.ohTrigger(RecalcTrigger,Trigger1Y)),NA())</f>
        <v>1.2789920843201916E-2</v>
      </c>
      <c r="N2225" s="144">
        <f>IFERROR(_xll.qlIndexFixing(ONIndex1M,I2225,TRUE,_xll.ohTrigger(RecalcTrigger,Trigger1M)),NA())</f>
        <v>1.239402757376773E-2</v>
      </c>
      <c r="O2225" s="44">
        <f>IFERROR(_xll.qlIndexFixing(ONIndex3M,I2225,TRUE,_xll.ohTrigger(RecalcTrigger,Trigger3M)),NA())</f>
        <v>1.2619000733629093E-2</v>
      </c>
      <c r="P2225" s="44">
        <f>IFERROR(_xll.qlIndexFixing(ONIndex6M,I2225,TRUE,_xll.ohTrigger(RecalcTrigger,Trigger6M)),NA())</f>
        <v>1.2525491885684303E-2</v>
      </c>
      <c r="Q2225" s="145">
        <f>IFERROR(_xll.qlIndexFixing(ONIndex1Y,I2225,TRUE,_xll.ohTrigger(RecalcTrigger,Trigger1Y)),NA())</f>
        <v>1.2824796428354546E-2</v>
      </c>
    </row>
    <row r="2226" spans="2:17" x14ac:dyDescent="0.2">
      <c r="B2226" s="39" t="s">
        <v>42</v>
      </c>
      <c r="D2226" s="42">
        <f>_xll.qlCalendarAdvance(Calendar,$D2225,B2226,"f",FALSE)</f>
        <v>55436</v>
      </c>
      <c r="E2226" s="139">
        <f>_xll.qlInterestRateIndexValueDate(IndexON,D2226)</f>
        <v>55436</v>
      </c>
      <c r="F2226" s="155">
        <f>IFERROR(_xll.qlIndexFixing(IndexON,D2226,TRUE,_xll.ohTrigger(RecalcTrigger,TriggerON)),NA())</f>
        <v>1.2626428042716853E-2</v>
      </c>
      <c r="H2226" s="42">
        <f>_xll.qlCalendarAdvance(Calendar,$H2225,B2226,"f",FALSE)</f>
        <v>55436</v>
      </c>
      <c r="I2226" s="139">
        <f>_xll.qlInterestRateIndexValueDate(Index1M,$H2226)</f>
        <v>55438</v>
      </c>
      <c r="J2226" s="144">
        <f>IFERROR(_xll.qlIndexFixing(Index1M,$H2226,TRUE,_xll.ohTrigger(RecalcTrigger,Trigger1M)),NA())</f>
        <v>1.2389837933298176E-2</v>
      </c>
      <c r="K2226" s="44">
        <f>IFERROR(_xll.qlIndexFixing(Index3M,H2226,TRUE,_xll.ohTrigger(RecalcTrigger,Trigger3M)),NA())</f>
        <v>1.2609819836319747E-2</v>
      </c>
      <c r="L2226" s="44">
        <f>IFERROR(_xll.qlIndexFixing(Index6M,$H2226,TRUE,_xll.ohTrigger(RecalcTrigger,Trigger6M)),NA())</f>
        <v>1.2543054681726265E-2</v>
      </c>
      <c r="M2226" s="145">
        <f>IFERROR(_xll.qlIndexFixing(Index1Y,$H2226,TRUE,_xll.ohTrigger(RecalcTrigger,Trigger1Y)),NA())</f>
        <v>1.2785099431626279E-2</v>
      </c>
      <c r="N2226" s="144">
        <f>IFERROR(_xll.qlIndexFixing(ONIndex1M,I2226,TRUE,_xll.ohTrigger(RecalcTrigger,Trigger1M)),NA())</f>
        <v>1.2389960328826888E-2</v>
      </c>
      <c r="O2226" s="44">
        <f>IFERROR(_xll.qlIndexFixing(ONIndex3M,I2226,TRUE,_xll.ohTrigger(RecalcTrigger,Trigger3M)),NA())</f>
        <v>1.2614847526331019E-2</v>
      </c>
      <c r="P2226" s="44">
        <f>IFERROR(_xll.qlIndexFixing(ONIndex6M,I2226,TRUE,_xll.ohTrigger(RecalcTrigger,Trigger6M)),NA())</f>
        <v>1.2523875601937462E-2</v>
      </c>
      <c r="Q2226" s="145">
        <f>IFERROR(_xll.qlIndexFixing(ONIndex1Y,I2226,TRUE,_xll.ohTrigger(RecalcTrigger,Trigger1Y)),NA())</f>
        <v>1.2820541020408527E-2</v>
      </c>
    </row>
    <row r="2227" spans="2:17" x14ac:dyDescent="0.2">
      <c r="B2227" s="39" t="s">
        <v>42</v>
      </c>
      <c r="D2227" s="42">
        <f>_xll.qlCalendarAdvance(Calendar,$D2226,B2227,"f",FALSE)</f>
        <v>55443</v>
      </c>
      <c r="E2227" s="139">
        <f>_xll.qlInterestRateIndexValueDate(IndexON,D2227)</f>
        <v>55443</v>
      </c>
      <c r="F2227" s="155">
        <f>IFERROR(_xll.qlIndexFixing(IndexON,D2227,TRUE,_xll.ohTrigger(RecalcTrigger,TriggerON)),NA())</f>
        <v>1.2622587426092124E-2</v>
      </c>
      <c r="H2227" s="42">
        <f>_xll.qlCalendarAdvance(Calendar,$H2226,B2227,"f",FALSE)</f>
        <v>55443</v>
      </c>
      <c r="I2227" s="139">
        <f>_xll.qlInterestRateIndexValueDate(Index1M,$H2227)</f>
        <v>55445</v>
      </c>
      <c r="J2227" s="144">
        <f>IFERROR(_xll.qlIndexFixing(Index1M,$H2227,TRUE,_xll.ohTrigger(RecalcTrigger,Trigger1M)),NA())</f>
        <v>1.2385727091533683E-2</v>
      </c>
      <c r="K2227" s="44">
        <f>IFERROR(_xll.qlIndexFixing(Index3M,H2227,TRUE,_xll.ohTrigger(RecalcTrigger,Trigger3M)),NA())</f>
        <v>1.2605538168820934E-2</v>
      </c>
      <c r="L2227" s="44">
        <f>IFERROR(_xll.qlIndexFixing(Index6M,$H2227,TRUE,_xll.ohTrigger(RecalcTrigger,Trigger6M)),NA())</f>
        <v>1.2541658631087655E-2</v>
      </c>
      <c r="M2227" s="145">
        <f>IFERROR(_xll.qlIndexFixing(Index1Y,$H2227,TRUE,_xll.ohTrigger(RecalcTrigger,Trigger1Y)),NA())</f>
        <v>1.278025787698886E-2</v>
      </c>
      <c r="N2227" s="144">
        <f>IFERROR(_xll.qlIndexFixing(ONIndex1M,I2227,TRUE,_xll.ohTrigger(RecalcTrigger,Trigger1M)),NA())</f>
        <v>1.2385878263581063E-2</v>
      </c>
      <c r="O2227" s="44">
        <f>IFERROR(_xll.qlIndexFixing(ONIndex3M,I2227,TRUE,_xll.ohTrigger(RecalcTrigger,Trigger3M)),NA())</f>
        <v>1.2610677824467231E-2</v>
      </c>
      <c r="P2227" s="44">
        <f>IFERROR(_xll.qlIndexFixing(ONIndex6M,I2227,TRUE,_xll.ohTrigger(RecalcTrigger,Trigger6M)),NA())</f>
        <v>1.2522264513634696E-2</v>
      </c>
      <c r="Q2227" s="145">
        <f>IFERROR(_xll.qlIndexFixing(ONIndex1Y,I2227,TRUE,_xll.ohTrigger(RecalcTrigger,Trigger1Y)),NA())</f>
        <v>1.2816266442996493E-2</v>
      </c>
    </row>
    <row r="2228" spans="2:17" x14ac:dyDescent="0.2">
      <c r="B2228" s="39" t="s">
        <v>42</v>
      </c>
      <c r="D2228" s="42">
        <f>_xll.qlCalendarAdvance(Calendar,$D2227,B2228,"f",FALSE)</f>
        <v>55450</v>
      </c>
      <c r="E2228" s="139">
        <f>_xll.qlInterestRateIndexValueDate(IndexON,D2228)</f>
        <v>55450</v>
      </c>
      <c r="F2228" s="155">
        <f>IFERROR(_xll.qlIndexFixing(IndexON,D2228,TRUE,_xll.ohTrigger(RecalcTrigger,TriggerON)),NA())</f>
        <v>1.2618726375892564E-2</v>
      </c>
      <c r="H2228" s="42">
        <f>_xll.qlCalendarAdvance(Calendar,$H2227,B2228,"f",FALSE)</f>
        <v>55450</v>
      </c>
      <c r="I2228" s="139">
        <f>_xll.qlInterestRateIndexValueDate(Index1M,$H2228)</f>
        <v>55452</v>
      </c>
      <c r="J2228" s="144">
        <f>IFERROR(_xll.qlIndexFixing(Index1M,$H2228,TRUE,_xll.ohTrigger(RecalcTrigger,Trigger1M)),NA())</f>
        <v>1.2381601372829509E-2</v>
      </c>
      <c r="K2228" s="44">
        <f>IFERROR(_xll.qlIndexFixing(Index3M,H2228,TRUE,_xll.ohTrigger(RecalcTrigger,Trigger3M)),NA())</f>
        <v>1.2601239814869903E-2</v>
      </c>
      <c r="L2228" s="44">
        <f>IFERROR(_xll.qlIndexFixing(Index6M,$H2228,TRUE,_xll.ohTrigger(RecalcTrigger,Trigger6M)),NA())</f>
        <v>1.2539554534493234E-2</v>
      </c>
      <c r="M2228" s="145">
        <f>IFERROR(_xll.qlIndexFixing(Index1Y,$H2228,TRUE,_xll.ohTrigger(RecalcTrigger,Trigger1Y)),NA())</f>
        <v>1.2775396150442297E-2</v>
      </c>
      <c r="N2228" s="144">
        <f>IFERROR(_xll.qlIndexFixing(ONIndex1M,I2228,TRUE,_xll.ohTrigger(RecalcTrigger,Trigger1M)),NA())</f>
        <v>1.2381781362202915E-2</v>
      </c>
      <c r="O2228" s="44">
        <f>IFERROR(_xll.qlIndexFixing(ONIndex3M,I2228,TRUE,_xll.ohTrigger(RecalcTrigger,Trigger3M)),NA())</f>
        <v>1.2606491607334291E-2</v>
      </c>
      <c r="P2228" s="44">
        <f>IFERROR(_xll.qlIndexFixing(ONIndex6M,I2228,TRUE,_xll.ohTrigger(RecalcTrigger,Trigger6M)),NA())</f>
        <v>1.2520658636763216E-2</v>
      </c>
      <c r="Q2228" s="145">
        <f>IFERROR(_xll.qlIndexFixing(ONIndex1Y,I2228,TRUE,_xll.ohTrigger(RecalcTrigger,Trigger1Y)),NA())</f>
        <v>1.2811972667261529E-2</v>
      </c>
    </row>
    <row r="2229" spans="2:17" x14ac:dyDescent="0.2">
      <c r="B2229" s="39" t="s">
        <v>42</v>
      </c>
      <c r="D2229" s="42">
        <f>_xll.qlCalendarAdvance(Calendar,$D2228,B2229,"f",FALSE)</f>
        <v>55457</v>
      </c>
      <c r="E2229" s="139">
        <f>_xll.qlInterestRateIndexValueDate(IndexON,D2229)</f>
        <v>55457</v>
      </c>
      <c r="F2229" s="155">
        <f>IFERROR(_xll.qlIndexFixing(IndexON,D2229,TRUE,_xll.ohTrigger(RecalcTrigger,TriggerON)),NA())</f>
        <v>1.2614844863580998E-2</v>
      </c>
      <c r="H2229" s="42">
        <f>_xll.qlCalendarAdvance(Calendar,$H2228,B2229,"f",FALSE)</f>
        <v>55457</v>
      </c>
      <c r="I2229" s="139">
        <f>_xll.qlInterestRateIndexValueDate(Index1M,$H2229)</f>
        <v>55459</v>
      </c>
      <c r="J2229" s="144">
        <f>IFERROR(_xll.qlIndexFixing(Index1M,$H2229,TRUE,_xll.ohTrigger(RecalcTrigger,Trigger1M)),NA())</f>
        <v>1.237746076116597E-2</v>
      </c>
      <c r="K2229" s="44">
        <f>IFERROR(_xll.qlIndexFixing(Index3M,H2229,TRUE,_xll.ohTrigger(RecalcTrigger,Trigger3M)),NA())</f>
        <v>1.2596924753752785E-2</v>
      </c>
      <c r="L2229" s="44">
        <f>IFERROR(_xll.qlIndexFixing(Index6M,$H2229,TRUE,_xll.ohTrigger(RecalcTrigger,Trigger6M)),NA())</f>
        <v>1.2537693312508806E-2</v>
      </c>
      <c r="M2229" s="145">
        <f>IFERROR(_xll.qlIndexFixing(Index1Y,$H2229,TRUE,_xll.ohTrigger(RecalcTrigger,Trigger1Y)),NA())</f>
        <v>1.2770514223142272E-2</v>
      </c>
      <c r="N2229" s="144">
        <f>IFERROR(_xll.qlIndexFixing(ONIndex1M,I2229,TRUE,_xll.ohTrigger(RecalcTrigger,Trigger1M)),NA())</f>
        <v>1.2377669608545361E-2</v>
      </c>
      <c r="O2229" s="44">
        <f>IFERROR(_xll.qlIndexFixing(ONIndex3M,I2229,TRUE,_xll.ohTrigger(RecalcTrigger,Trigger3M)),NA())</f>
        <v>1.2602288854068888E-2</v>
      </c>
      <c r="P2229" s="44">
        <f>IFERROR(_xll.qlIndexFixing(ONIndex6M,I2229,TRUE,_xll.ohTrigger(RecalcTrigger,Trigger6M)),NA())</f>
        <v>1.2519057987550042E-2</v>
      </c>
      <c r="Q2229" s="145">
        <f>IFERROR(_xll.qlIndexFixing(ONIndex1Y,I2229,TRUE,_xll.ohTrigger(RecalcTrigger,Trigger1Y)),NA())</f>
        <v>1.2807659664746396E-2</v>
      </c>
    </row>
    <row r="2230" spans="2:17" x14ac:dyDescent="0.2">
      <c r="B2230" s="39" t="s">
        <v>42</v>
      </c>
      <c r="D2230" s="42">
        <f>_xll.qlCalendarAdvance(Calendar,$D2229,B2230,"f",FALSE)</f>
        <v>55464</v>
      </c>
      <c r="E2230" s="139">
        <f>_xll.qlInterestRateIndexValueDate(IndexON,D2230)</f>
        <v>55464</v>
      </c>
      <c r="F2230" s="155">
        <f>IFERROR(_xll.qlIndexFixing(IndexON,D2230,TRUE,_xll.ohTrigger(RecalcTrigger,TriggerON)),NA())</f>
        <v>1.2610942860140639E-2</v>
      </c>
      <c r="H2230" s="42">
        <f>_xll.qlCalendarAdvance(Calendar,$H2229,B2230,"f",FALSE)</f>
        <v>55464</v>
      </c>
      <c r="I2230" s="139">
        <f>_xll.qlInterestRateIndexValueDate(Index1M,$H2230)</f>
        <v>55466</v>
      </c>
      <c r="J2230" s="144">
        <f>IFERROR(_xll.qlIndexFixing(Index1M,$H2230,TRUE,_xll.ohTrigger(RecalcTrigger,Trigger1M)),NA())</f>
        <v>1.2373305240530874E-2</v>
      </c>
      <c r="K2230" s="44">
        <f>IFERROR(_xll.qlIndexFixing(Index3M,H2230,TRUE,_xll.ohTrigger(RecalcTrigger,Trigger3M)),NA())</f>
        <v>1.2592592964752241E-2</v>
      </c>
      <c r="L2230" s="44">
        <f>IFERROR(_xll.qlIndexFixing(Index6M,$H2230,TRUE,_xll.ohTrigger(RecalcTrigger,Trigger6M)),NA())</f>
        <v>1.2535896166638446E-2</v>
      </c>
      <c r="M2230" s="145">
        <f>IFERROR(_xll.qlIndexFixing(Index1Y,$H2230,TRUE,_xll.ohTrigger(RecalcTrigger,Trigger1Y)),NA())</f>
        <v>1.2765612066245989E-2</v>
      </c>
      <c r="N2230" s="144">
        <f>IFERROR(_xll.qlIndexFixing(ONIndex1M,I2230,TRUE,_xll.ohTrigger(RecalcTrigger,Trigger1M)),NA())</f>
        <v>1.2373542986701125E-2</v>
      </c>
      <c r="O2230" s="44">
        <f>IFERROR(_xll.qlIndexFixing(ONIndex3M,I2230,TRUE,_xll.ohTrigger(RecalcTrigger,Trigger3M)),NA())</f>
        <v>1.2598069544127455E-2</v>
      </c>
      <c r="P2230" s="44">
        <f>IFERROR(_xll.qlIndexFixing(ONIndex6M,I2230,TRUE,_xll.ohTrigger(RecalcTrigger,Trigger6M)),NA())</f>
        <v>1.251746258190245E-2</v>
      </c>
      <c r="Q2230" s="145">
        <f>IFERROR(_xll.qlIndexFixing(ONIndex1Y,I2230,TRUE,_xll.ohTrigger(RecalcTrigger,Trigger1Y)),NA())</f>
        <v>1.280332740635437E-2</v>
      </c>
    </row>
    <row r="2231" spans="2:17" x14ac:dyDescent="0.2">
      <c r="B2231" s="39" t="s">
        <v>42</v>
      </c>
      <c r="D2231" s="42">
        <f>_xll.qlCalendarAdvance(Calendar,$D2230,B2231,"f",FALSE)</f>
        <v>55471</v>
      </c>
      <c r="E2231" s="139">
        <f>_xll.qlInterestRateIndexValueDate(IndexON,D2231)</f>
        <v>55471</v>
      </c>
      <c r="F2231" s="155">
        <f>IFERROR(_xll.qlIndexFixing(IndexON,D2231,TRUE,_xll.ohTrigger(RecalcTrigger,TriggerON)),NA())</f>
        <v>1.2607020337194186E-2</v>
      </c>
      <c r="H2231" s="42">
        <f>_xll.qlCalendarAdvance(Calendar,$H2230,B2231,"f",FALSE)</f>
        <v>55471</v>
      </c>
      <c r="I2231" s="139">
        <f>_xll.qlInterestRateIndexValueDate(Index1M,$H2231)</f>
        <v>55473</v>
      </c>
      <c r="J2231" s="144">
        <f>IFERROR(_xll.qlIndexFixing(Index1M,$H2231,TRUE,_xll.ohTrigger(RecalcTrigger,Trigger1M)),NA())</f>
        <v>1.2369134794899539E-2</v>
      </c>
      <c r="K2231" s="44">
        <f>IFERROR(_xll.qlIndexFixing(Index3M,H2231,TRUE,_xll.ohTrigger(RecalcTrigger,Trigger3M)),NA())</f>
        <v>1.2588244427156144E-2</v>
      </c>
      <c r="L2231" s="44">
        <f>IFERROR(_xll.qlIndexFixing(Index6M,$H2231,TRUE,_xll.ohTrigger(RecalcTrigger,Trigger6M)),NA())</f>
        <v>1.2534076897960324E-2</v>
      </c>
      <c r="M2231" s="145">
        <f>IFERROR(_xll.qlIndexFixing(Index1Y,$H2231,TRUE,_xll.ohTrigger(RecalcTrigger,Trigger1Y)),NA())</f>
        <v>1.2760689650912604E-2</v>
      </c>
      <c r="N2231" s="144">
        <f>IFERROR(_xll.qlIndexFixing(ONIndex1M,I2231,TRUE,_xll.ohTrigger(RecalcTrigger,Trigger1M)),NA())</f>
        <v>1.2369401480523123E-2</v>
      </c>
      <c r="O2231" s="44">
        <f>IFERROR(_xll.qlIndexFixing(ONIndex3M,I2231,TRUE,_xll.ohTrigger(RecalcTrigger,Trigger3M)),NA())</f>
        <v>1.2593833656726616E-2</v>
      </c>
      <c r="P2231" s="44">
        <f>IFERROR(_xll.qlIndexFixing(ONIndex6M,I2231,TRUE,_xll.ohTrigger(RecalcTrigger,Trigger6M)),NA())</f>
        <v>1.2515872435807651E-2</v>
      </c>
      <c r="Q2231" s="145">
        <f>IFERROR(_xll.qlIndexFixing(ONIndex1Y,I2231,TRUE,_xll.ohTrigger(RecalcTrigger,Trigger1Y)),NA())</f>
        <v>1.2798975863548279E-2</v>
      </c>
    </row>
    <row r="2232" spans="2:17" x14ac:dyDescent="0.2">
      <c r="B2232" s="39" t="s">
        <v>42</v>
      </c>
      <c r="D2232" s="42">
        <f>_xll.qlCalendarAdvance(Calendar,$D2231,B2232,"f",FALSE)</f>
        <v>55478</v>
      </c>
      <c r="E2232" s="139">
        <f>_xll.qlInterestRateIndexValueDate(IndexON,D2232)</f>
        <v>55478</v>
      </c>
      <c r="F2232" s="155">
        <f>IFERROR(_xll.qlIndexFixing(IndexON,D2232,TRUE,_xll.ohTrigger(RecalcTrigger,TriggerON)),NA())</f>
        <v>1.2603077265884721E-2</v>
      </c>
      <c r="H2232" s="42">
        <f>_xll.qlCalendarAdvance(Calendar,$H2231,B2232,"f",FALSE)</f>
        <v>55478</v>
      </c>
      <c r="I2232" s="139">
        <f>_xll.qlInterestRateIndexValueDate(Index1M,$H2232)</f>
        <v>55480</v>
      </c>
      <c r="J2232" s="144">
        <f>IFERROR(_xll.qlIndexFixing(Index1M,$H2232,TRUE,_xll.ohTrigger(RecalcTrigger,Trigger1M)),NA())</f>
        <v>1.236477310887248E-2</v>
      </c>
      <c r="K2232" s="44">
        <f>IFERROR(_xll.qlIndexFixing(Index3M,H2232,TRUE,_xll.ohTrigger(RecalcTrigger,Trigger3M)),NA())</f>
        <v>1.2583879120252365E-2</v>
      </c>
      <c r="L2232" s="44">
        <f>IFERROR(_xll.qlIndexFixing(Index6M,$H2232,TRUE,_xll.ohTrigger(RecalcTrigger,Trigger6M)),NA())</f>
        <v>1.2532234100837075E-2</v>
      </c>
      <c r="M2232" s="145">
        <f>IFERROR(_xll.qlIndexFixing(Index1Y,$H2232,TRUE,_xll.ohTrigger(RecalcTrigger,Trigger1Y)),NA())</f>
        <v>1.2755746948301927E-2</v>
      </c>
      <c r="N2232" s="144">
        <f>IFERROR(_xll.qlIndexFixing(ONIndex1M,I2232,TRUE,_xll.ohTrigger(RecalcTrigger,Trigger1M)),NA())</f>
        <v>1.2365245073944209E-2</v>
      </c>
      <c r="O2232" s="44">
        <f>IFERROR(_xll.qlIndexFixing(ONIndex3M,I2232,TRUE,_xll.ohTrigger(RecalcTrigger,Trigger3M)),NA())</f>
        <v>1.2589581171162934E-2</v>
      </c>
      <c r="P2232" s="44">
        <f>IFERROR(_xll.qlIndexFixing(ONIndex6M,I2232,TRUE,_xll.ohTrigger(RecalcTrigger,Trigger6M)),NA())</f>
        <v>1.2514287565572602E-2</v>
      </c>
      <c r="Q2232" s="145">
        <f>IFERROR(_xll.qlIndexFixing(ONIndex1Y,I2232,TRUE,_xll.ohTrigger(RecalcTrigger,Trigger1Y)),NA())</f>
        <v>1.2794605007391269E-2</v>
      </c>
    </row>
    <row r="2233" spans="2:17" x14ac:dyDescent="0.2">
      <c r="B2233" s="39" t="s">
        <v>42</v>
      </c>
      <c r="D2233" s="42">
        <f>_xll.qlCalendarAdvance(Calendar,$D2232,B2233,"f",FALSE)</f>
        <v>55485</v>
      </c>
      <c r="E2233" s="139">
        <f>_xll.qlInterestRateIndexValueDate(IndexON,D2233)</f>
        <v>55485</v>
      </c>
      <c r="F2233" s="155">
        <f>IFERROR(_xll.qlIndexFixing(IndexON,D2233,TRUE,_xll.ohTrigger(RecalcTrigger,TriggerON)),NA())</f>
        <v>1.2599113617595137E-2</v>
      </c>
      <c r="H2233" s="42">
        <f>_xll.qlCalendarAdvance(Calendar,$H2232,B2233,"f",FALSE)</f>
        <v>55485</v>
      </c>
      <c r="I2233" s="139">
        <f>_xll.qlInterestRateIndexValueDate(Index1M,$H2233)</f>
        <v>55487</v>
      </c>
      <c r="J2233" s="144">
        <f>IFERROR(_xll.qlIndexFixing(Index1M,$H2233,TRUE,_xll.ohTrigger(RecalcTrigger,Trigger1M)),NA())</f>
        <v>1.2361016272549635E-2</v>
      </c>
      <c r="K2233" s="44">
        <f>IFERROR(_xll.qlIndexFixing(Index3M,H2233,TRUE,_xll.ohTrigger(RecalcTrigger,Trigger3M)),NA())</f>
        <v>1.2579593647675131E-2</v>
      </c>
      <c r="L2233" s="44">
        <f>IFERROR(_xll.qlIndexFixing(Index6M,$H2233,TRUE,_xll.ohTrigger(RecalcTrigger,Trigger6M)),NA())</f>
        <v>1.2530440500541213E-2</v>
      </c>
      <c r="M2233" s="145">
        <f>IFERROR(_xll.qlIndexFixing(Index1Y,$H2233,TRUE,_xll.ohTrigger(RecalcTrigger,Trigger1Y)),NA())</f>
        <v>1.2751212627766672E-2</v>
      </c>
      <c r="N2233" s="144">
        <f>IFERROR(_xll.qlIndexFixing(ONIndex1M,I2233,TRUE,_xll.ohTrigger(RecalcTrigger,Trigger1M)),NA())</f>
        <v>1.2361073751137042E-2</v>
      </c>
      <c r="O2233" s="44">
        <f>IFERROR(_xll.qlIndexFixing(ONIndex3M,I2233,TRUE,_xll.ohTrigger(RecalcTrigger,Trigger3M)),NA())</f>
        <v>1.2585312066653032E-2</v>
      </c>
      <c r="P2233" s="44">
        <f>IFERROR(_xll.qlIndexFixing(ONIndex6M,I2233,TRUE,_xll.ohTrigger(RecalcTrigger,Trigger6M)),NA())</f>
        <v>1.2512707987104577E-2</v>
      </c>
      <c r="Q2233" s="145">
        <f>IFERROR(_xll.qlIndexFixing(ONIndex1Y,I2233,TRUE,_xll.ohTrigger(RecalcTrigger,Trigger1Y)),NA())</f>
        <v>1.2790214809346168E-2</v>
      </c>
    </row>
    <row r="2234" spans="2:17" x14ac:dyDescent="0.2">
      <c r="B2234" s="39" t="s">
        <v>42</v>
      </c>
      <c r="D2234" s="42">
        <f>_xll.qlCalendarAdvance(Calendar,$D2233,B2234,"f",FALSE)</f>
        <v>55492</v>
      </c>
      <c r="E2234" s="139">
        <f>_xll.qlInterestRateIndexValueDate(IndexON,D2234)</f>
        <v>55492</v>
      </c>
      <c r="F2234" s="155">
        <f>IFERROR(_xll.qlIndexFixing(IndexON,D2234,TRUE,_xll.ohTrigger(RecalcTrigger,TriggerON)),NA())</f>
        <v>1.2595129363628388E-2</v>
      </c>
      <c r="H2234" s="42">
        <f>_xll.qlCalendarAdvance(Calendar,$H2233,B2234,"f",FALSE)</f>
        <v>55492</v>
      </c>
      <c r="I2234" s="139">
        <f>_xll.qlInterestRateIndexValueDate(Index1M,$H2234)</f>
        <v>55494</v>
      </c>
      <c r="J2234" s="144">
        <f>IFERROR(_xll.qlIndexFixing(Index1M,$H2234,TRUE,_xll.ohTrigger(RecalcTrigger,Trigger1M)),NA())</f>
        <v>1.235653374786122E-2</v>
      </c>
      <c r="K2234" s="44">
        <f>IFERROR(_xll.qlIndexFixing(Index3M,H2234,TRUE,_xll.ohTrigger(RecalcTrigger,Trigger3M)),NA())</f>
        <v>1.257519609809175E-2</v>
      </c>
      <c r="L2234" s="44">
        <f>IFERROR(_xll.qlIndexFixing(Index6M,$H2234,TRUE,_xll.ohTrigger(RecalcTrigger,Trigger6M)),NA())</f>
        <v>1.2528544170230072E-2</v>
      </c>
      <c r="M2234" s="145">
        <f>IFERROR(_xll.qlIndexFixing(Index1Y,$H2234,TRUE,_xll.ohTrigger(RecalcTrigger,Trigger1Y)),NA())</f>
        <v>1.2745800565902698E-2</v>
      </c>
      <c r="N2234" s="144">
        <f>IFERROR(_xll.qlIndexFixing(ONIndex1M,I2234,TRUE,_xll.ohTrigger(RecalcTrigger,Trigger1M)),NA())</f>
        <v>1.2356887495954538E-2</v>
      </c>
      <c r="O2234" s="44">
        <f>IFERROR(_xll.qlIndexFixing(ONIndex3M,I2234,TRUE,_xll.ohTrigger(RecalcTrigger,Trigger3M)),NA())</f>
        <v>1.258102632273328E-2</v>
      </c>
      <c r="P2234" s="44">
        <f>IFERROR(_xll.qlIndexFixing(ONIndex6M,I2234,TRUE,_xll.ohTrigger(RecalcTrigger,Trigger6M)),NA())</f>
        <v>1.2511133716470724E-2</v>
      </c>
      <c r="Q2234" s="145">
        <f>IFERROR(_xll.qlIndexFixing(ONIndex1Y,I2234,TRUE,_xll.ohTrigger(RecalcTrigger,Trigger1Y)),NA())</f>
        <v>1.2785805240396186E-2</v>
      </c>
    </row>
    <row r="2235" spans="2:17" x14ac:dyDescent="0.2">
      <c r="B2235" s="39" t="s">
        <v>42</v>
      </c>
      <c r="D2235" s="42">
        <f>_xll.qlCalendarAdvance(Calendar,$D2234,B2235,"f",FALSE)</f>
        <v>55499</v>
      </c>
      <c r="E2235" s="139">
        <f>_xll.qlInterestRateIndexValueDate(IndexON,D2235)</f>
        <v>55499</v>
      </c>
      <c r="F2235" s="155">
        <f>IFERROR(_xll.qlIndexFixing(IndexON,D2235,TRUE,_xll.ohTrigger(RecalcTrigger,TriggerON)),NA())</f>
        <v>1.259112447528743E-2</v>
      </c>
      <c r="H2235" s="42">
        <f>_xll.qlCalendarAdvance(Calendar,$H2234,B2235,"f",FALSE)</f>
        <v>55499</v>
      </c>
      <c r="I2235" s="139">
        <f>_xll.qlInterestRateIndexValueDate(Index1M,$H2235)</f>
        <v>55501</v>
      </c>
      <c r="J2235" s="144">
        <f>IFERROR(_xll.qlIndexFixing(Index1M,$H2235,TRUE,_xll.ohTrigger(RecalcTrigger,Trigger1M)),NA())</f>
        <v>1.235230344207805E-2</v>
      </c>
      <c r="K2235" s="44">
        <f>IFERROR(_xll.qlIndexFixing(Index3M,H2235,TRUE,_xll.ohTrigger(RecalcTrigger,Trigger3M)),NA())</f>
        <v>1.2570781719073821E-2</v>
      </c>
      <c r="L2235" s="44">
        <f>IFERROR(_xll.qlIndexFixing(Index6M,$H2235,TRUE,_xll.ohTrigger(RecalcTrigger,Trigger6M)),NA())</f>
        <v>1.2526620055477517E-2</v>
      </c>
      <c r="M2235" s="145">
        <f>IFERROR(_xll.qlIndexFixing(Index1Y,$H2235,TRUE,_xll.ohTrigger(RecalcTrigger,Trigger1Y)),NA())</f>
        <v>1.2740796828444626E-2</v>
      </c>
      <c r="N2235" s="144">
        <f>IFERROR(_xll.qlIndexFixing(ONIndex1M,I2235,TRUE,_xll.ohTrigger(RecalcTrigger,Trigger1M)),NA())</f>
        <v>1.2352686292489423E-2</v>
      </c>
      <c r="O2235" s="44">
        <f>IFERROR(_xll.qlIndexFixing(ONIndex3M,I2235,TRUE,_xll.ohTrigger(RecalcTrigger,Trigger3M)),NA())</f>
        <v>1.2576723918540367E-2</v>
      </c>
      <c r="P2235" s="44">
        <f>IFERROR(_xll.qlIndexFixing(ONIndex6M,I2235,TRUE,_xll.ohTrigger(RecalcTrigger,Trigger6M)),NA())</f>
        <v>1.2509564769658255E-2</v>
      </c>
      <c r="Q2235" s="145">
        <f>IFERROR(_xll.qlIndexFixing(ONIndex1Y,I2235,TRUE,_xll.ohTrigger(RecalcTrigger,Trigger1Y)),NA())</f>
        <v>1.2781376271924216E-2</v>
      </c>
    </row>
    <row r="2236" spans="2:17" x14ac:dyDescent="0.2">
      <c r="B2236" s="39" t="s">
        <v>42</v>
      </c>
      <c r="D2236" s="42">
        <f>_xll.qlCalendarAdvance(Calendar,$D2235,B2236,"f",FALSE)</f>
        <v>55506</v>
      </c>
      <c r="E2236" s="139">
        <f>_xll.qlInterestRateIndexValueDate(IndexON,D2236)</f>
        <v>55506</v>
      </c>
      <c r="F2236" s="155">
        <f>IFERROR(_xll.qlIndexFixing(IndexON,D2236,TRUE,_xll.ohTrigger(RecalcTrigger,TriggerON)),NA())</f>
        <v>1.2587098923955153E-2</v>
      </c>
      <c r="H2236" s="42">
        <f>_xll.qlCalendarAdvance(Calendar,$H2235,B2236,"f",FALSE)</f>
        <v>55506</v>
      </c>
      <c r="I2236" s="139">
        <f>_xll.qlInterestRateIndexValueDate(Index1M,$H2236)</f>
        <v>55508</v>
      </c>
      <c r="J2236" s="144">
        <f>IFERROR(_xll.qlIndexFixing(Index1M,$H2236,TRUE,_xll.ohTrigger(RecalcTrigger,Trigger1M)),NA())</f>
        <v>1.2348058131207706E-2</v>
      </c>
      <c r="K2236" s="44">
        <f>IFERROR(_xll.qlIndexFixing(Index3M,H2236,TRUE,_xll.ohTrigger(RecalcTrigger,Trigger3M)),NA())</f>
        <v>1.2566350489909998E-2</v>
      </c>
      <c r="L2236" s="44">
        <f>IFERROR(_xll.qlIndexFixing(Index6M,$H2236,TRUE,_xll.ohTrigger(RecalcTrigger,Trigger6M)),NA())</f>
        <v>1.2524666746105344E-2</v>
      </c>
      <c r="M2236" s="145">
        <f>IFERROR(_xll.qlIndexFixing(Index1Y,$H2236,TRUE,_xll.ohTrigger(RecalcTrigger,Trigger1Y)),NA())</f>
        <v>1.2735772688370653E-2</v>
      </c>
      <c r="N2236" s="144">
        <f>IFERROR(_xll.qlIndexFixing(ONIndex1M,I2236,TRUE,_xll.ohTrigger(RecalcTrigger,Trigger1M)),NA())</f>
        <v>1.2347262754310862E-2</v>
      </c>
      <c r="O2236" s="44">
        <f>IFERROR(_xll.qlIndexFixing(ONIndex3M,I2236,TRUE,_xll.ohTrigger(RecalcTrigger,Trigger3M)),NA())</f>
        <v>1.257116774230127E-2</v>
      </c>
      <c r="P2236" s="44">
        <f>IFERROR(_xll.qlIndexFixing(ONIndex6M,I2236,TRUE,_xll.ohTrigger(RecalcTrigger,Trigger6M)),NA())</f>
        <v>1.2507544509219315E-2</v>
      </c>
      <c r="Q2236" s="145">
        <f>IFERROR(_xll.qlIndexFixing(ONIndex1Y,I2236,TRUE,_xll.ohTrigger(RecalcTrigger,Trigger1Y)),NA())</f>
        <v>1.2775653331962289E-2</v>
      </c>
    </row>
    <row r="2237" spans="2:17" x14ac:dyDescent="0.2">
      <c r="B2237" s="39" t="s">
        <v>42</v>
      </c>
      <c r="D2237" s="42">
        <f>_xll.qlCalendarAdvance(Calendar,$D2236,B2237,"f",FALSE)</f>
        <v>55514</v>
      </c>
      <c r="E2237" s="139">
        <f>_xll.qlInterestRateIndexValueDate(IndexON,D2237)</f>
        <v>55514</v>
      </c>
      <c r="F2237" s="155">
        <f>IFERROR(_xll.qlIndexFixing(IndexON,D2237,TRUE,_xll.ohTrigger(RecalcTrigger,TriggerON)),NA())</f>
        <v>1.2582472955307011E-2</v>
      </c>
      <c r="H2237" s="42">
        <f>_xll.qlCalendarAdvance(Calendar,$H2236,B2237,"f",FALSE)</f>
        <v>55514</v>
      </c>
      <c r="I2237" s="139">
        <f>_xll.qlInterestRateIndexValueDate(Index1M,$H2237)</f>
        <v>55516</v>
      </c>
      <c r="J2237" s="144">
        <f>IFERROR(_xll.qlIndexFixing(Index1M,$H2237,TRUE,_xll.ohTrigger(RecalcTrigger,Trigger1M)),NA())</f>
        <v>1.2343093601496366E-2</v>
      </c>
      <c r="K2237" s="44">
        <f>IFERROR(_xll.qlIndexFixing(Index3M,H2237,TRUE,_xll.ohTrigger(RecalcTrigger,Trigger3M)),NA())</f>
        <v>1.2561265568603999E-2</v>
      </c>
      <c r="L2237" s="44">
        <f>IFERROR(_xll.qlIndexFixing(Index6M,$H2237,TRUE,_xll.ohTrigger(RecalcTrigger,Trigger6M)),NA())</f>
        <v>1.2522332339159234E-2</v>
      </c>
      <c r="M2237" s="145">
        <f>IFERROR(_xll.qlIndexFixing(Index1Y,$H2237,TRUE,_xll.ohTrigger(RecalcTrigger,Trigger1Y)),NA())</f>
        <v>1.2730005794222784E-2</v>
      </c>
      <c r="N2237" s="144">
        <f>IFERROR(_xll.qlIndexFixing(ONIndex1M,I2237,TRUE,_xll.ohTrigger(RecalcTrigger,Trigger1M)),NA())</f>
        <v>1.2343027323105105E-2</v>
      </c>
      <c r="O2237" s="44">
        <f>IFERROR(_xll.qlIndexFixing(ONIndex3M,I2237,TRUE,_xll.ohTrigger(RecalcTrigger,Trigger3M)),NA())</f>
        <v>1.2566827179671947E-2</v>
      </c>
      <c r="P2237" s="44">
        <f>IFERROR(_xll.qlIndexFixing(ONIndex6M,I2237,TRUE,_xll.ohTrigger(RecalcTrigger,Trigger6M)),NA())</f>
        <v>1.2505942507887724E-2</v>
      </c>
      <c r="Q2237" s="145">
        <f>IFERROR(_xll.qlIndexFixing(ONIndex1Y,I2237,TRUE,_xll.ohTrigger(RecalcTrigger,Trigger1Y)),NA())</f>
        <v>1.2771179913606545E-2</v>
      </c>
    </row>
    <row r="2238" spans="2:17" x14ac:dyDescent="0.2">
      <c r="B2238" s="39" t="s">
        <v>42</v>
      </c>
      <c r="D2238" s="42">
        <f>_xll.qlCalendarAdvance(Calendar,$D2237,B2238,"f",FALSE)</f>
        <v>55521</v>
      </c>
      <c r="E2238" s="139">
        <f>_xll.qlInterestRateIndexValueDate(IndexON,D2238)</f>
        <v>55521</v>
      </c>
      <c r="F2238" s="155">
        <f>IFERROR(_xll.qlIndexFixing(IndexON,D2238,TRUE,_xll.ohTrigger(RecalcTrigger,TriggerON)),NA())</f>
        <v>1.2578403029230856E-2</v>
      </c>
      <c r="H2238" s="42">
        <f>_xll.qlCalendarAdvance(Calendar,$H2237,B2238,"f",FALSE)</f>
        <v>55521</v>
      </c>
      <c r="I2238" s="139">
        <f>_xll.qlInterestRateIndexValueDate(Index1M,$H2238)</f>
        <v>55523</v>
      </c>
      <c r="J2238" s="144">
        <f>IFERROR(_xll.qlIndexFixing(Index1M,$H2238,TRUE,_xll.ohTrigger(RecalcTrigger,Trigger1M)),NA())</f>
        <v>1.2339005890003746E-2</v>
      </c>
      <c r="K2238" s="44">
        <f>IFERROR(_xll.qlIndexFixing(Index3M,H2238,TRUE,_xll.ohTrigger(RecalcTrigger,Trigger3M)),NA())</f>
        <v>1.2556798162235648E-2</v>
      </c>
      <c r="L2238" s="44">
        <f>IFERROR(_xll.qlIndexFixing(Index6M,$H2238,TRUE,_xll.ohTrigger(RecalcTrigger,Trigger6M)),NA())</f>
        <v>1.2520315584884005E-2</v>
      </c>
      <c r="M2238" s="145">
        <f>IFERROR(_xll.qlIndexFixing(Index1Y,$H2238,TRUE,_xll.ohTrigger(RecalcTrigger,Trigger1Y)),NA())</f>
        <v>1.272508940038298E-2</v>
      </c>
      <c r="N2238" s="144">
        <f>IFERROR(_xll.qlIndexFixing(ONIndex1M,I2238,TRUE,_xll.ohTrigger(RecalcTrigger,Trigger1M)),NA())</f>
        <v>1.2339385014410453E-2</v>
      </c>
      <c r="O2238" s="44">
        <f>IFERROR(_xll.qlIndexFixing(ONIndex3M,I2238,TRUE,_xll.ohTrigger(RecalcTrigger,Trigger3M)),NA())</f>
        <v>1.2563093383919366E-2</v>
      </c>
      <c r="P2238" s="44">
        <f>IFERROR(_xll.qlIndexFixing(ONIndex6M,I2238,TRUE,_xll.ohTrigger(RecalcTrigger,Trigger6M)),NA())</f>
        <v>1.2504545544542722E-2</v>
      </c>
      <c r="Q2238" s="145">
        <f>IFERROR(_xll.qlIndexFixing(ONIndex1Y,I2238,TRUE,_xll.ohTrigger(RecalcTrigger,Trigger1Y)),NA())</f>
        <v>1.2767330040306391E-2</v>
      </c>
    </row>
    <row r="2239" spans="2:17" x14ac:dyDescent="0.2">
      <c r="B2239" s="39" t="s">
        <v>42</v>
      </c>
      <c r="D2239" s="42">
        <f>_xll.qlCalendarAdvance(Calendar,$D2238,B2239,"f",FALSE)</f>
        <v>55528</v>
      </c>
      <c r="E2239" s="139">
        <f>_xll.qlInterestRateIndexValueDate(IndexON,D2239)</f>
        <v>55528</v>
      </c>
      <c r="F2239" s="155">
        <f>IFERROR(_xll.qlIndexFixing(IndexON,D2239,TRUE,_xll.ohTrigger(RecalcTrigger,TriggerON)),NA())</f>
        <v>1.2574312349915573E-2</v>
      </c>
      <c r="H2239" s="42">
        <f>_xll.qlCalendarAdvance(Calendar,$H2238,B2239,"f",FALSE)</f>
        <v>55528</v>
      </c>
      <c r="I2239" s="139">
        <f>_xll.qlInterestRateIndexValueDate(Index1M,$H2239)</f>
        <v>55530</v>
      </c>
      <c r="J2239" s="144">
        <f>IFERROR(_xll.qlIndexFixing(Index1M,$H2239,TRUE,_xll.ohTrigger(RecalcTrigger,Trigger1M)),NA())</f>
        <v>1.2334714539781475E-2</v>
      </c>
      <c r="K2239" s="44">
        <f>IFERROR(_xll.qlIndexFixing(Index3M,H2239,TRUE,_xll.ohTrigger(RecalcTrigger,Trigger3M)),NA())</f>
        <v>1.2552313840627098E-2</v>
      </c>
      <c r="L2239" s="44">
        <f>IFERROR(_xll.qlIndexFixing(Index6M,$H2239,TRUE,_xll.ohTrigger(RecalcTrigger,Trigger6M)),NA())</f>
        <v>1.2518267903887811E-2</v>
      </c>
      <c r="M2239" s="145">
        <f>IFERROR(_xll.qlIndexFixing(Index1Y,$H2239,TRUE,_xll.ohTrigger(RecalcTrigger,Trigger1Y)),NA())</f>
        <v>1.2720002611642345E-2</v>
      </c>
      <c r="N2239" s="144">
        <f>IFERROR(_xll.qlIndexFixing(ONIndex1M,I2239,TRUE,_xll.ohTrigger(RecalcTrigger,Trigger1M)),NA())</f>
        <v>1.2335121711419816E-2</v>
      </c>
      <c r="O2239" s="44">
        <f>IFERROR(_xll.qlIndexFixing(ONIndex3M,I2239,TRUE,_xll.ohTrigger(RecalcTrigger,Trigger3M)),NA())</f>
        <v>1.2558721738074041E-2</v>
      </c>
      <c r="P2239" s="44">
        <f>IFERROR(_xll.qlIndexFixing(ONIndex6M,I2239,TRUE,_xll.ohTrigger(RecalcTrigger,Trigger6M)),NA())</f>
        <v>1.2502887911152172E-2</v>
      </c>
      <c r="Q2239" s="145">
        <f>IFERROR(_xll.qlIndexFixing(ONIndex1Y,I2239,TRUE,_xll.ohTrigger(RecalcTrigger,Trigger1Y)),NA())</f>
        <v>1.2762820395728625E-2</v>
      </c>
    </row>
    <row r="2240" spans="2:17" x14ac:dyDescent="0.2">
      <c r="B2240" s="39" t="s">
        <v>42</v>
      </c>
      <c r="D2240" s="42">
        <f>_xll.qlCalendarAdvance(Calendar,$D2239,B2240,"f",FALSE)</f>
        <v>55535</v>
      </c>
      <c r="E2240" s="139">
        <f>_xll.qlInterestRateIndexValueDate(IndexON,D2240)</f>
        <v>55535</v>
      </c>
      <c r="F2240" s="155">
        <f>IFERROR(_xll.qlIndexFixing(IndexON,D2240,TRUE,_xll.ohTrigger(RecalcTrigger,TriggerON)),NA())</f>
        <v>1.257020088882399E-2</v>
      </c>
      <c r="H2240" s="42">
        <f>_xll.qlCalendarAdvance(Calendar,$H2239,B2240,"f",FALSE)</f>
        <v>55535</v>
      </c>
      <c r="I2240" s="139">
        <f>_xll.qlInterestRateIndexValueDate(Index1M,$H2240)</f>
        <v>55537</v>
      </c>
      <c r="J2240" s="144">
        <f>IFERROR(_xll.qlIndexFixing(Index1M,$H2240,TRUE,_xll.ohTrigger(RecalcTrigger,Trigger1M)),NA())</f>
        <v>1.233040811972737E-2</v>
      </c>
      <c r="K2240" s="44">
        <f>IFERROR(_xll.qlIndexFixing(Index3M,H2240,TRUE,_xll.ohTrigger(RecalcTrigger,Trigger3M)),NA())</f>
        <v>1.2547386306373386E-2</v>
      </c>
      <c r="L2240" s="44">
        <f>IFERROR(_xll.qlIndexFixing(Index6M,$H2240,TRUE,_xll.ohTrigger(RecalcTrigger,Trigger6M)),NA())</f>
        <v>1.2516189234909329E-2</v>
      </c>
      <c r="M2240" s="145">
        <f>IFERROR(_xll.qlIndexFixing(Index1Y,$H2240,TRUE,_xll.ohTrigger(RecalcTrigger,Trigger1Y)),NA())</f>
        <v>1.2714895303567031E-2</v>
      </c>
      <c r="N2240" s="144">
        <f>IFERROR(_xll.qlIndexFixing(ONIndex1M,I2240,TRUE,_xll.ohTrigger(RecalcTrigger,Trigger1M)),NA())</f>
        <v>1.2330843377652556E-2</v>
      </c>
      <c r="O2240" s="44">
        <f>IFERROR(_xll.qlIndexFixing(ONIndex3M,I2240,TRUE,_xll.ohTrigger(RecalcTrigger,Trigger3M)),NA())</f>
        <v>1.2554333325480727E-2</v>
      </c>
      <c r="P2240" s="44">
        <f>IFERROR(_xll.qlIndexFixing(ONIndex6M,I2240,TRUE,_xll.ohTrigger(RecalcTrigger,Trigger6M)),NA())</f>
        <v>1.250120023475354E-2</v>
      </c>
      <c r="Q2240" s="145">
        <f>IFERROR(_xll.qlIndexFixing(ONIndex1Y,I2240,TRUE,_xll.ohTrigger(RecalcTrigger,Trigger1Y)),NA())</f>
        <v>1.2758291203587291E-2</v>
      </c>
    </row>
    <row r="2241" spans="2:17" x14ac:dyDescent="0.2">
      <c r="B2241" s="39" t="s">
        <v>42</v>
      </c>
      <c r="D2241" s="42">
        <f>_xll.qlCalendarAdvance(Calendar,$D2240,B2241,"f",FALSE)</f>
        <v>55542</v>
      </c>
      <c r="E2241" s="139">
        <f>_xll.qlInterestRateIndexValueDate(IndexON,D2241)</f>
        <v>55542</v>
      </c>
      <c r="F2241" s="155">
        <f>IFERROR(_xll.qlIndexFixing(IndexON,D2241,TRUE,_xll.ohTrigger(RecalcTrigger,TriggerON)),NA())</f>
        <v>1.2566068617019255E-2</v>
      </c>
      <c r="H2241" s="42">
        <f>_xll.qlCalendarAdvance(Calendar,$H2240,B2241,"f",FALSE)</f>
        <v>55542</v>
      </c>
      <c r="I2241" s="139">
        <f>_xll.qlInterestRateIndexValueDate(Index1M,$H2241)</f>
        <v>55544</v>
      </c>
      <c r="J2241" s="144">
        <f>IFERROR(_xll.qlIndexFixing(Index1M,$H2241,TRUE,_xll.ohTrigger(RecalcTrigger,Trigger1M)),NA())</f>
        <v>1.232608661381812E-2</v>
      </c>
      <c r="K2241" s="44">
        <f>IFERROR(_xll.qlIndexFixing(Index3M,H2241,TRUE,_xll.ohTrigger(RecalcTrigger,Trigger3M)),NA())</f>
        <v>1.2543294368840512E-2</v>
      </c>
      <c r="L2241" s="44">
        <f>IFERROR(_xll.qlIndexFixing(Index6M,$H2241,TRUE,_xll.ohTrigger(RecalcTrigger,Trigger6M)),NA())</f>
        <v>1.251407951668723E-2</v>
      </c>
      <c r="M2241" s="145">
        <f>IFERROR(_xll.qlIndexFixing(Index1Y,$H2241,TRUE,_xll.ohTrigger(RecalcTrigger,Trigger1Y)),NA())</f>
        <v>1.2709767447334317E-2</v>
      </c>
      <c r="N2241" s="144">
        <f>IFERROR(_xll.qlIndexFixing(ONIndex1M,I2241,TRUE,_xll.ohTrigger(RecalcTrigger,Trigger1M)),NA())</f>
        <v>1.2326549997041525E-2</v>
      </c>
      <c r="O2241" s="44">
        <f>IFERROR(_xll.qlIndexFixing(ONIndex3M,I2241,TRUE,_xll.ohTrigger(RecalcTrigger,Trigger3M)),NA())</f>
        <v>1.2549928125515919E-2</v>
      </c>
      <c r="P2241" s="44">
        <f>IFERROR(_xll.qlIndexFixing(ONIndex6M,I2241,TRUE,_xll.ohTrigger(RecalcTrigger,Trigger6M)),NA())</f>
        <v>1.2499482454755295E-2</v>
      </c>
      <c r="Q2241" s="145">
        <f>IFERROR(_xll.qlIndexFixing(ONIndex1Y,I2241,TRUE,_xll.ohTrigger(RecalcTrigger,Trigger1Y)),NA())</f>
        <v>1.2753742435185345E-2</v>
      </c>
    </row>
    <row r="2242" spans="2:17" x14ac:dyDescent="0.2">
      <c r="B2242" s="39" t="s">
        <v>42</v>
      </c>
      <c r="D2242" s="42">
        <f>_xll.qlCalendarAdvance(Calendar,$D2241,B2242,"f",FALSE)</f>
        <v>55549</v>
      </c>
      <c r="E2242" s="139">
        <f>_xll.qlInterestRateIndexValueDate(IndexON,D2242)</f>
        <v>55549</v>
      </c>
      <c r="F2242" s="155">
        <f>IFERROR(_xll.qlIndexFixing(IndexON,D2242,TRUE,_xll.ohTrigger(RecalcTrigger,TriggerON)),NA())</f>
        <v>1.2561915505884258E-2</v>
      </c>
      <c r="H2242" s="42">
        <f>_xll.qlCalendarAdvance(Calendar,$H2241,B2242,"f",FALSE)</f>
        <v>55549</v>
      </c>
      <c r="I2242" s="139">
        <f>_xll.qlInterestRateIndexValueDate(Index1M,$H2242)</f>
        <v>55551</v>
      </c>
      <c r="J2242" s="144">
        <f>IFERROR(_xll.qlIndexFixing(Index1M,$H2242,TRUE,_xll.ohTrigger(RecalcTrigger,Trigger1M)),NA())</f>
        <v>1.2321750006043304E-2</v>
      </c>
      <c r="K2242" s="44">
        <f>IFERROR(_xll.qlIndexFixing(Index3M,H2242,TRUE,_xll.ohTrigger(RecalcTrigger,Trigger3M)),NA())</f>
        <v>1.2538868159449379E-2</v>
      </c>
      <c r="L2242" s="44">
        <f>IFERROR(_xll.qlIndexFixing(Index6M,$H2242,TRUE,_xll.ohTrigger(RecalcTrigger,Trigger6M)),NA())</f>
        <v>1.2511938687962824E-2</v>
      </c>
      <c r="M2242" s="145">
        <f>IFERROR(_xll.qlIndexFixing(Index1Y,$H2242,TRUE,_xll.ohTrigger(RecalcTrigger,Trigger1Y)),NA())</f>
        <v>1.2704619014123881E-2</v>
      </c>
      <c r="N2242" s="144">
        <f>IFERROR(_xll.qlIndexFixing(ONIndex1M,I2242,TRUE,_xll.ohTrigger(RecalcTrigger,Trigger1M)),NA())</f>
        <v>1.2322241553839319E-2</v>
      </c>
      <c r="O2242" s="44">
        <f>IFERROR(_xll.qlIndexFixing(ONIndex3M,I2242,TRUE,_xll.ohTrigger(RecalcTrigger,Trigger3M)),NA())</f>
        <v>1.2545506117396243E-2</v>
      </c>
      <c r="P2242" s="44">
        <f>IFERROR(_xll.qlIndexFixing(ONIndex6M,I2242,TRUE,_xll.ohTrigger(RecalcTrigger,Trigger6M)),NA())</f>
        <v>1.2497734509926417E-2</v>
      </c>
      <c r="Q2242" s="145">
        <f>IFERROR(_xll.qlIndexFixing(ONIndex1Y,I2242,TRUE,_xll.ohTrigger(RecalcTrigger,Trigger1Y)),NA())</f>
        <v>1.2749174061745805E-2</v>
      </c>
    </row>
    <row r="2243" spans="2:17" x14ac:dyDescent="0.2">
      <c r="B2243" s="39" t="s">
        <v>42</v>
      </c>
      <c r="D2243" s="42">
        <f>_xll.qlCalendarAdvance(Calendar,$D2242,B2243,"f",FALSE)</f>
        <v>55556</v>
      </c>
      <c r="E2243" s="139">
        <f>_xll.qlInterestRateIndexValueDate(IndexON,D2243)</f>
        <v>55556</v>
      </c>
      <c r="F2243" s="155">
        <f>IFERROR(_xll.qlIndexFixing(IndexON,D2243,TRUE,_xll.ohTrigger(RecalcTrigger,TriggerON)),NA())</f>
        <v>1.2557741526721955E-2</v>
      </c>
      <c r="H2243" s="42">
        <f>_xll.qlCalendarAdvance(Calendar,$H2242,B2243,"f",FALSE)</f>
        <v>55556</v>
      </c>
      <c r="I2243" s="139">
        <f>_xll.qlInterestRateIndexValueDate(Index1M,$H2243)</f>
        <v>55558</v>
      </c>
      <c r="J2243" s="144">
        <f>IFERROR(_xll.qlIndexFixing(Index1M,$H2243,TRUE,_xll.ohTrigger(RecalcTrigger,Trigger1M)),NA())</f>
        <v>1.2317398280382192E-2</v>
      </c>
      <c r="K2243" s="44">
        <f>IFERROR(_xll.qlIndexFixing(Index3M,H2243,TRUE,_xll.ohTrigger(RecalcTrigger,Trigger3M)),NA())</f>
        <v>1.253431734603172E-2</v>
      </c>
      <c r="L2243" s="44">
        <f>IFERROR(_xll.qlIndexFixing(Index6M,$H2243,TRUE,_xll.ohTrigger(RecalcTrigger,Trigger6M)),NA())</f>
        <v>1.2509766687478302E-2</v>
      </c>
      <c r="M2243" s="145">
        <f>IFERROR(_xll.qlIndexFixing(Index1Y,$H2243,TRUE,_xll.ohTrigger(RecalcTrigger,Trigger1Y)),NA())</f>
        <v>1.2699449975116919E-2</v>
      </c>
      <c r="N2243" s="144">
        <f>IFERROR(_xll.qlIndexFixing(ONIndex1M,I2243,TRUE,_xll.ohTrigger(RecalcTrigger,Trigger1M)),NA())</f>
        <v>1.231791803181892E-2</v>
      </c>
      <c r="O2243" s="44">
        <f>IFERROR(_xll.qlIndexFixing(ONIndex3M,I2243,TRUE,_xll.ohTrigger(RecalcTrigger,Trigger3M)),NA())</f>
        <v>1.2541067280418261E-2</v>
      </c>
      <c r="P2243" s="44">
        <f>IFERROR(_xll.qlIndexFixing(ONIndex6M,I2243,TRUE,_xll.ohTrigger(RecalcTrigger,Trigger6M)),NA())</f>
        <v>1.2495956339355629E-2</v>
      </c>
      <c r="Q2243" s="145">
        <f>IFERROR(_xll.qlIndexFixing(ONIndex1Y,I2243,TRUE,_xll.ohTrigger(RecalcTrigger,Trigger1Y)),NA())</f>
        <v>1.2744586054571627E-2</v>
      </c>
    </row>
    <row r="2244" spans="2:17" x14ac:dyDescent="0.2">
      <c r="B2244" s="39" t="s">
        <v>42</v>
      </c>
      <c r="D2244" s="42">
        <f>_xll.qlCalendarAdvance(Calendar,$D2243,B2244,"f",FALSE)</f>
        <v>55563</v>
      </c>
      <c r="E2244" s="139">
        <f>_xll.qlInterestRateIndexValueDate(IndexON,D2244)</f>
        <v>55563</v>
      </c>
      <c r="F2244" s="155">
        <f>IFERROR(_xll.qlIndexFixing(IndexON,D2244,TRUE,_xll.ohTrigger(RecalcTrigger,TriggerON)),NA())</f>
        <v>1.2553546650915237E-2</v>
      </c>
      <c r="H2244" s="42">
        <f>_xll.qlCalendarAdvance(Calendar,$H2243,B2244,"f",FALSE)</f>
        <v>55563</v>
      </c>
      <c r="I2244" s="139">
        <f>_xll.qlInterestRateIndexValueDate(Index1M,$H2244)</f>
        <v>55565</v>
      </c>
      <c r="J2244" s="144">
        <f>IFERROR(_xll.qlIndexFixing(Index1M,$H2244,TRUE,_xll.ohTrigger(RecalcTrigger,Trigger1M)),NA())</f>
        <v>1.2313031420816627E-2</v>
      </c>
      <c r="K2244" s="44">
        <f>IFERROR(_xll.qlIndexFixing(Index3M,H2244,TRUE,_xll.ohTrigger(RecalcTrigger,Trigger3M)),NA())</f>
        <v>1.25297495158323E-2</v>
      </c>
      <c r="L2244" s="44">
        <f>IFERROR(_xll.qlIndexFixing(Index6M,$H2244,TRUE,_xll.ohTrigger(RecalcTrigger,Trigger6M)),NA())</f>
        <v>1.2507563453977166E-2</v>
      </c>
      <c r="M2244" s="145">
        <f>IFERROR(_xll.qlIndexFixing(Index1Y,$H2244,TRUE,_xll.ohTrigger(RecalcTrigger,Trigger1Y)),NA())</f>
        <v>1.2694260301496813E-2</v>
      </c>
      <c r="N2244" s="144">
        <f>IFERROR(_xll.qlIndexFixing(ONIndex1M,I2244,TRUE,_xll.ohTrigger(RecalcTrigger,Trigger1M)),NA())</f>
        <v>1.2313579414913178E-2</v>
      </c>
      <c r="O2244" s="44">
        <f>IFERROR(_xll.qlIndexFixing(ONIndex3M,I2244,TRUE,_xll.ohTrigger(RecalcTrigger,Trigger3M)),NA())</f>
        <v>1.2536611593798597E-2</v>
      </c>
      <c r="P2244" s="44">
        <f>IFERROR(_xll.qlIndexFixing(ONIndex6M,I2244,TRUE,_xll.ohTrigger(RecalcTrigger,Trigger6M)),NA())</f>
        <v>1.249414788205172E-2</v>
      </c>
      <c r="Q2244" s="145">
        <f>IFERROR(_xll.qlIndexFixing(ONIndex1Y,I2244,TRUE,_xll.ohTrigger(RecalcTrigger,Trigger1Y)),NA())</f>
        <v>1.2739978384646022E-2</v>
      </c>
    </row>
    <row r="2245" spans="2:17" x14ac:dyDescent="0.2">
      <c r="B2245" s="39" t="s">
        <v>42</v>
      </c>
      <c r="D2245" s="42">
        <f>_xll.qlCalendarAdvance(Calendar,$D2244,B2245,"f",FALSE)</f>
        <v>55570</v>
      </c>
      <c r="E2245" s="139">
        <f>_xll.qlInterestRateIndexValueDate(IndexON,D2245)</f>
        <v>55570</v>
      </c>
      <c r="F2245" s="155">
        <f>IFERROR(_xll.qlIndexFixing(IndexON,D2245,TRUE,_xll.ohTrigger(RecalcTrigger,TriggerON)),NA())</f>
        <v>1.2549330849846996E-2</v>
      </c>
      <c r="H2245" s="42">
        <f>_xll.qlCalendarAdvance(Calendar,$H2244,B2245,"f",FALSE)</f>
        <v>55570</v>
      </c>
      <c r="I2245" s="139">
        <f>_xll.qlInterestRateIndexValueDate(Index1M,$H2245)</f>
        <v>55572</v>
      </c>
      <c r="J2245" s="144">
        <f>IFERROR(_xll.qlIndexFixing(Index1M,$H2245,TRUE,_xll.ohTrigger(RecalcTrigger,Trigger1M)),NA())</f>
        <v>1.2308649411331033E-2</v>
      </c>
      <c r="K2245" s="44">
        <f>IFERROR(_xll.qlIndexFixing(Index3M,H2245,TRUE,_xll.ohTrigger(RecalcTrigger,Trigger3M)),NA())</f>
        <v>1.2525164648143239E-2</v>
      </c>
      <c r="L2245" s="44">
        <f>IFERROR(_xll.qlIndexFixing(Index6M,$H2245,TRUE,_xll.ohTrigger(RecalcTrigger,Trigger6M)),NA())</f>
        <v>1.2505328926207754E-2</v>
      </c>
      <c r="M2245" s="145">
        <f>IFERROR(_xll.qlIndexFixing(Index1Y,$H2245,TRUE,_xll.ohTrigger(RecalcTrigger,Trigger1Y)),NA())</f>
        <v>1.2689049964449115E-2</v>
      </c>
      <c r="N2245" s="144">
        <f>IFERROR(_xll.qlIndexFixing(ONIndex1M,I2245,TRUE,_xll.ohTrigger(RecalcTrigger,Trigger1M)),NA())</f>
        <v>1.2309225687294756E-2</v>
      </c>
      <c r="O2245" s="44">
        <f>IFERROR(_xll.qlIndexFixing(ONIndex3M,I2245,TRUE,_xll.ohTrigger(RecalcTrigger,Trigger3M)),NA())</f>
        <v>1.253213903707362E-2</v>
      </c>
      <c r="P2245" s="44">
        <f>IFERROR(_xll.qlIndexFixing(ONIndex6M,I2245,TRUE,_xll.ohTrigger(RecalcTrigger,Trigger6M)),NA())</f>
        <v>1.2492309077023478E-2</v>
      </c>
      <c r="Q2245" s="145">
        <f>IFERROR(_xll.qlIndexFixing(ONIndex1Y,I2245,TRUE,_xll.ohTrigger(RecalcTrigger,Trigger1Y)),NA())</f>
        <v>1.2735351023431818E-2</v>
      </c>
    </row>
    <row r="2246" spans="2:17" x14ac:dyDescent="0.2">
      <c r="B2246" s="39" t="s">
        <v>42</v>
      </c>
      <c r="D2246" s="42">
        <f>_xll.qlCalendarAdvance(Calendar,$D2245,B2246,"f",FALSE)</f>
        <v>55577</v>
      </c>
      <c r="E2246" s="139">
        <f>_xll.qlInterestRateIndexValueDate(IndexON,D2246)</f>
        <v>55577</v>
      </c>
      <c r="F2246" s="155">
        <f>IFERROR(_xll.qlIndexFixing(IndexON,D2246,TRUE,_xll.ohTrigger(RecalcTrigger,TriggerON)),NA())</f>
        <v>1.2545094094580378E-2</v>
      </c>
      <c r="H2246" s="42">
        <f>_xll.qlCalendarAdvance(Calendar,$H2245,B2246,"f",FALSE)</f>
        <v>55577</v>
      </c>
      <c r="I2246" s="139">
        <f>_xll.qlInterestRateIndexValueDate(Index1M,$H2246)</f>
        <v>55579</v>
      </c>
      <c r="J2246" s="144">
        <f>IFERROR(_xll.qlIndexFixing(Index1M,$H2246,TRUE,_xll.ohTrigger(RecalcTrigger,Trigger1M)),NA())</f>
        <v>1.2304252235912415E-2</v>
      </c>
      <c r="K2246" s="44">
        <f>IFERROR(_xll.qlIndexFixing(Index3M,H2246,TRUE,_xll.ohTrigger(RecalcTrigger,Trigger3M)),NA())</f>
        <v>1.2520103916688233E-2</v>
      </c>
      <c r="L2246" s="44">
        <f>IFERROR(_xll.qlIndexFixing(Index6M,$H2246,TRUE,_xll.ohTrigger(RecalcTrigger,Trigger6M)),NA())</f>
        <v>1.2503193944576505E-2</v>
      </c>
      <c r="M2246" s="145">
        <f>IFERROR(_xll.qlIndexFixing(Index1Y,$H2246,TRUE,_xll.ohTrigger(RecalcTrigger,Trigger1Y)),NA())</f>
        <v>1.2683818935160254E-2</v>
      </c>
      <c r="N2246" s="144">
        <f>IFERROR(_xll.qlIndexFixing(ONIndex1M,I2246,TRUE,_xll.ohTrigger(RecalcTrigger,Trigger1M)),NA())</f>
        <v>1.2304856832896505E-2</v>
      </c>
      <c r="O2246" s="44">
        <f>IFERROR(_xll.qlIndexFixing(ONIndex3M,I2246,TRUE,_xll.ohTrigger(RecalcTrigger,Trigger3M)),NA())</f>
        <v>1.2527649589459955E-2</v>
      </c>
      <c r="P2246" s="44">
        <f>IFERROR(_xll.qlIndexFixing(ONIndex6M,I2246,TRUE,_xll.ohTrigger(RecalcTrigger,Trigger6M)),NA())</f>
        <v>1.2490439863359626E-2</v>
      </c>
      <c r="Q2246" s="145">
        <f>IFERROR(_xll.qlIndexFixing(ONIndex1Y,I2246,TRUE,_xll.ohTrigger(RecalcTrigger,Trigger1Y)),NA())</f>
        <v>1.2730703942152033E-2</v>
      </c>
    </row>
    <row r="2247" spans="2:17" x14ac:dyDescent="0.2">
      <c r="B2247" s="39" t="s">
        <v>42</v>
      </c>
      <c r="D2247" s="42">
        <f>_xll.qlCalendarAdvance(Calendar,$D2246,B2247,"f",FALSE)</f>
        <v>55584</v>
      </c>
      <c r="E2247" s="139">
        <f>_xll.qlInterestRateIndexValueDate(IndexON,D2247)</f>
        <v>55584</v>
      </c>
      <c r="F2247" s="155">
        <f>IFERROR(_xll.qlIndexFixing(IndexON,D2247,TRUE,_xll.ohTrigger(RecalcTrigger,TriggerON)),NA())</f>
        <v>1.2540836356578211E-2</v>
      </c>
      <c r="H2247" s="42">
        <f>_xll.qlCalendarAdvance(Calendar,$H2246,B2247,"f",FALSE)</f>
        <v>55584</v>
      </c>
      <c r="I2247" s="139">
        <f>_xll.qlInterestRateIndexValueDate(Index1M,$H2247)</f>
        <v>55586</v>
      </c>
      <c r="J2247" s="144">
        <f>IFERROR(_xll.qlIndexFixing(Index1M,$H2247,TRUE,_xll.ohTrigger(RecalcTrigger,Trigger1M)),NA())</f>
        <v>1.229983987853488E-2</v>
      </c>
      <c r="K2247" s="44">
        <f>IFERROR(_xll.qlIndexFixing(Index3M,H2247,TRUE,_xll.ohTrigger(RecalcTrigger,Trigger3M)),NA())</f>
        <v>1.2515479373300852E-2</v>
      </c>
      <c r="L2247" s="44">
        <f>IFERROR(_xll.qlIndexFixing(Index6M,$H2247,TRUE,_xll.ohTrigger(RecalcTrigger,Trigger6M)),NA())</f>
        <v>1.2500889607674887E-2</v>
      </c>
      <c r="M2247" s="145">
        <f>IFERROR(_xll.qlIndexFixing(Index1Y,$H2247,TRUE,_xll.ohTrigger(RecalcTrigger,Trigger1Y)),NA())</f>
        <v>1.2678567184819708E-2</v>
      </c>
      <c r="N2247" s="144">
        <f>IFERROR(_xll.qlIndexFixing(ONIndex1M,I2247,TRUE,_xll.ohTrigger(RecalcTrigger,Trigger1M)),NA())</f>
        <v>1.2300472835571341E-2</v>
      </c>
      <c r="O2247" s="44">
        <f>IFERROR(_xll.qlIndexFixing(ONIndex3M,I2247,TRUE,_xll.ohTrigger(RecalcTrigger,Trigger3M)),NA())</f>
        <v>1.2523143230014355E-2</v>
      </c>
      <c r="P2247" s="44">
        <f>IFERROR(_xll.qlIndexFixing(ONIndex6M,I2247,TRUE,_xll.ohTrigger(RecalcTrigger,Trigger6M)),NA())</f>
        <v>1.2488540180068952E-2</v>
      </c>
      <c r="Q2247" s="145">
        <f>IFERROR(_xll.qlIndexFixing(ONIndex1Y,I2247,TRUE,_xll.ohTrigger(RecalcTrigger,Trigger1Y)),NA())</f>
        <v>1.2726037111949751E-2</v>
      </c>
    </row>
    <row r="2248" spans="2:17" x14ac:dyDescent="0.2">
      <c r="B2248" s="39" t="s">
        <v>42</v>
      </c>
      <c r="D2248" s="42">
        <f>_xll.qlCalendarAdvance(Calendar,$D2247,B2248,"f",FALSE)</f>
        <v>55591</v>
      </c>
      <c r="E2248" s="139">
        <f>_xll.qlInterestRateIndexValueDate(IndexON,D2248)</f>
        <v>55591</v>
      </c>
      <c r="F2248" s="155">
        <f>IFERROR(_xll.qlIndexFixing(IndexON,D2248,TRUE,_xll.ohTrigger(RecalcTrigger,TriggerON)),NA())</f>
        <v>1.253655760714345E-2</v>
      </c>
      <c r="H2248" s="42">
        <f>_xll.qlCalendarAdvance(Calendar,$H2247,B2248,"f",FALSE)</f>
        <v>55591</v>
      </c>
      <c r="I2248" s="139">
        <f>_xll.qlInterestRateIndexValueDate(Index1M,$H2248)</f>
        <v>55593</v>
      </c>
      <c r="J2248" s="144">
        <f>IFERROR(_xll.qlIndexFixing(Index1M,$H2248,TRUE,_xll.ohTrigger(RecalcTrigger,Trigger1M)),NA())</f>
        <v>1.2295412323188011E-2</v>
      </c>
      <c r="K2248" s="44">
        <f>IFERROR(_xll.qlIndexFixing(Index3M,H2248,TRUE,_xll.ohTrigger(RecalcTrigger,Trigger3M)),NA())</f>
        <v>1.2510837722243297E-2</v>
      </c>
      <c r="L2248" s="44">
        <f>IFERROR(_xll.qlIndexFixing(Index6M,$H2248,TRUE,_xll.ohTrigger(RecalcTrigger,Trigger6M)),NA())</f>
        <v>1.2498553776402915E-2</v>
      </c>
      <c r="M2248" s="145">
        <f>IFERROR(_xll.qlIndexFixing(Index1Y,$H2248,TRUE,_xll.ohTrigger(RecalcTrigger,Trigger1Y)),NA())</f>
        <v>1.2673294684617822E-2</v>
      </c>
      <c r="N2248" s="144">
        <f>IFERROR(_xll.qlIndexFixing(ONIndex1M,I2248,TRUE,_xll.ohTrigger(RecalcTrigger,Trigger1M)),NA())</f>
        <v>1.2296073679332054E-2</v>
      </c>
      <c r="O2248" s="44">
        <f>IFERROR(_xll.qlIndexFixing(ONIndex3M,I2248,TRUE,_xll.ohTrigger(RecalcTrigger,Trigger3M)),NA())</f>
        <v>1.2518619938353126E-2</v>
      </c>
      <c r="P2248" s="44">
        <f>IFERROR(_xll.qlIndexFixing(ONIndex6M,I2248,TRUE,_xll.ohTrigger(RecalcTrigger,Trigger6M)),NA())</f>
        <v>1.2486609966240181E-2</v>
      </c>
      <c r="Q2248" s="145">
        <f>IFERROR(_xll.qlIndexFixing(ONIndex1Y,I2248,TRUE,_xll.ohTrigger(RecalcTrigger,Trigger1Y)),NA())</f>
        <v>1.2721350504207862E-2</v>
      </c>
    </row>
    <row r="2249" spans="2:17" x14ac:dyDescent="0.2">
      <c r="B2249" s="39" t="s">
        <v>42</v>
      </c>
      <c r="D2249" s="42">
        <f>_xll.qlCalendarAdvance(Calendar,$D2248,B2249,"f",FALSE)</f>
        <v>55598</v>
      </c>
      <c r="E2249" s="139">
        <f>_xll.qlInterestRateIndexValueDate(IndexON,D2249)</f>
        <v>55598</v>
      </c>
      <c r="F2249" s="155">
        <f>IFERROR(_xll.qlIndexFixing(IndexON,D2249,TRUE,_xll.ohTrigger(RecalcTrigger,TriggerON)),NA())</f>
        <v>1.2532257817499115E-2</v>
      </c>
      <c r="H2249" s="42">
        <f>_xll.qlCalendarAdvance(Calendar,$H2248,B2249,"f",FALSE)</f>
        <v>55598</v>
      </c>
      <c r="I2249" s="139">
        <f>_xll.qlInterestRateIndexValueDate(Index1M,$H2249)</f>
        <v>55600</v>
      </c>
      <c r="J2249" s="144">
        <f>IFERROR(_xll.qlIndexFixing(Index1M,$H2249,TRUE,_xll.ohTrigger(RecalcTrigger,Trigger1M)),NA())</f>
        <v>1.229086054864742E-2</v>
      </c>
      <c r="K2249" s="44">
        <f>IFERROR(_xll.qlIndexFixing(Index3M,H2249,TRUE,_xll.ohTrigger(RecalcTrigger,Trigger3M)),NA())</f>
        <v>1.2506178942807877E-2</v>
      </c>
      <c r="L2249" s="44">
        <f>IFERROR(_xll.qlIndexFixing(Index6M,$H2249,TRUE,_xll.ohTrigger(RecalcTrigger,Trigger6M)),NA())</f>
        <v>1.2496186389510557E-2</v>
      </c>
      <c r="M2249" s="145">
        <f>IFERROR(_xll.qlIndexFixing(Index1Y,$H2249,TRUE,_xll.ohTrigger(RecalcTrigger,Trigger1Y)),NA())</f>
        <v>1.2668001405748213E-2</v>
      </c>
      <c r="N2249" s="144">
        <f>IFERROR(_xll.qlIndexFixing(ONIndex1M,I2249,TRUE,_xll.ohTrigger(RecalcTrigger,Trigger1M)),NA())</f>
        <v>1.229165934819143E-2</v>
      </c>
      <c r="O2249" s="44">
        <f>IFERROR(_xll.qlIndexFixing(ONIndex3M,I2249,TRUE,_xll.ohTrigger(RecalcTrigger,Trigger3M)),NA())</f>
        <v>1.2514079693612956E-2</v>
      </c>
      <c r="P2249" s="44">
        <f>IFERROR(_xll.qlIndexFixing(ONIndex6M,I2249,TRUE,_xll.ohTrigger(RecalcTrigger,Trigger6M)),NA())</f>
        <v>1.2484649160722228E-2</v>
      </c>
      <c r="Q2249" s="145">
        <f>IFERROR(_xll.qlIndexFixing(ONIndex1Y,I2249,TRUE,_xll.ohTrigger(RecalcTrigger,Trigger1Y)),NA())</f>
        <v>1.2716644089909579E-2</v>
      </c>
    </row>
    <row r="2250" spans="2:17" x14ac:dyDescent="0.2">
      <c r="B2250" s="39" t="s">
        <v>42</v>
      </c>
      <c r="D2250" s="42">
        <f>_xll.qlCalendarAdvance(Calendar,$D2249,B2250,"f",FALSE)</f>
        <v>55605</v>
      </c>
      <c r="E2250" s="139">
        <f>_xll.qlInterestRateIndexValueDate(IndexON,D2250)</f>
        <v>55605</v>
      </c>
      <c r="F2250" s="155">
        <f>IFERROR(_xll.qlIndexFixing(IndexON,D2250,TRUE,_xll.ohTrigger(RecalcTrigger,TriggerON)),NA())</f>
        <v>1.252793695894816E-2</v>
      </c>
      <c r="H2250" s="42">
        <f>_xll.qlCalendarAdvance(Calendar,$H2249,B2250,"f",FALSE)</f>
        <v>55605</v>
      </c>
      <c r="I2250" s="139">
        <f>_xll.qlInterestRateIndexValueDate(Index1M,$H2250)</f>
        <v>55607</v>
      </c>
      <c r="J2250" s="144">
        <f>IFERROR(_xll.qlIndexFixing(Index1M,$H2250,TRUE,_xll.ohTrigger(RecalcTrigger,Trigger1M)),NA())</f>
        <v>1.2286401307850803E-2</v>
      </c>
      <c r="K2250" s="44">
        <f>IFERROR(_xll.qlIndexFixing(Index3M,H2250,TRUE,_xll.ohTrigger(RecalcTrigger,Trigger3M)),NA())</f>
        <v>1.250186397389016E-2</v>
      </c>
      <c r="L2250" s="44">
        <f>IFERROR(_xll.qlIndexFixing(Index6M,$H2250,TRUE,_xll.ohTrigger(RecalcTrigger,Trigger6M)),NA())</f>
        <v>1.249378738574821E-2</v>
      </c>
      <c r="M2250" s="145">
        <f>IFERROR(_xll.qlIndexFixing(Index1Y,$H2250,TRUE,_xll.ohTrigger(RecalcTrigger,Trigger1Y)),NA())</f>
        <v>1.266268731940493E-2</v>
      </c>
      <c r="N2250" s="144">
        <f>IFERROR(_xll.qlIndexFixing(ONIndex1M,I2250,TRUE,_xll.ohTrigger(RecalcTrigger,Trigger1M)),NA())</f>
        <v>1.2287229826242196E-2</v>
      </c>
      <c r="O2250" s="44">
        <f>IFERROR(_xll.qlIndexFixing(ONIndex3M,I2250,TRUE,_xll.ohTrigger(RecalcTrigger,Trigger3M)),NA())</f>
        <v>1.2509522475170343E-2</v>
      </c>
      <c r="P2250" s="44">
        <f>IFERROR(_xll.qlIndexFixing(ONIndex6M,I2250,TRUE,_xll.ohTrigger(RecalcTrigger,Trigger6M)),NA())</f>
        <v>1.2482657702603817E-2</v>
      </c>
      <c r="Q2250" s="145">
        <f>IFERROR(_xll.qlIndexFixing(ONIndex1Y,I2250,TRUE,_xll.ohTrigger(RecalcTrigger,Trigger1Y)),NA())</f>
        <v>1.2711917840517728E-2</v>
      </c>
    </row>
    <row r="2251" spans="2:17" x14ac:dyDescent="0.2">
      <c r="B2251" s="39" t="s">
        <v>42</v>
      </c>
      <c r="D2251" s="42">
        <f>_xll.qlCalendarAdvance(Calendar,$D2250,B2251,"f",FALSE)</f>
        <v>55612</v>
      </c>
      <c r="E2251" s="139">
        <f>_xll.qlInterestRateIndexValueDate(IndexON,D2251)</f>
        <v>55612</v>
      </c>
      <c r="F2251" s="155">
        <f>IFERROR(_xll.qlIndexFixing(IndexON,D2251,TRUE,_xll.ohTrigger(RecalcTrigger,TriggerON)),NA())</f>
        <v>1.252359500303335E-2</v>
      </c>
      <c r="H2251" s="42">
        <f>_xll.qlCalendarAdvance(Calendar,$H2250,B2251,"f",FALSE)</f>
        <v>55612</v>
      </c>
      <c r="I2251" s="139">
        <f>_xll.qlInterestRateIndexValueDate(Index1M,$H2251)</f>
        <v>55614</v>
      </c>
      <c r="J2251" s="144">
        <f>IFERROR(_xll.qlIndexFixing(Index1M,$H2251,TRUE,_xll.ohTrigger(RecalcTrigger,Trigger1M)),NA())</f>
        <v>1.2282038309152428E-2</v>
      </c>
      <c r="K2251" s="44">
        <f>IFERROR(_xll.qlIndexFixing(Index3M,H2251,TRUE,_xll.ohTrigger(RecalcTrigger,Trigger3M)),NA())</f>
        <v>1.249717505402064E-2</v>
      </c>
      <c r="L2251" s="44">
        <f>IFERROR(_xll.qlIndexFixing(Index6M,$H2251,TRUE,_xll.ohTrigger(RecalcTrigger,Trigger6M)),NA())</f>
        <v>1.2491356703867574E-2</v>
      </c>
      <c r="M2251" s="145">
        <f>IFERROR(_xll.qlIndexFixing(Index1Y,$H2251,TRUE,_xll.ohTrigger(RecalcTrigger,Trigger1Y)),NA())</f>
        <v>1.265717902263061E-2</v>
      </c>
      <c r="N2251" s="144">
        <f>IFERROR(_xll.qlIndexFixing(ONIndex1M,I2251,TRUE,_xll.ohTrigger(RecalcTrigger,Trigger1M)),NA())</f>
        <v>1.2282785097417204E-2</v>
      </c>
      <c r="O2251" s="44">
        <f>IFERROR(_xll.qlIndexFixing(ONIndex3M,I2251,TRUE,_xll.ohTrigger(RecalcTrigger,Trigger3M)),NA())</f>
        <v>1.2504948262161975E-2</v>
      </c>
      <c r="P2251" s="44">
        <f>IFERROR(_xll.qlIndexFixing(ONIndex6M,I2251,TRUE,_xll.ohTrigger(RecalcTrigger,Trigger6M)),NA())</f>
        <v>1.2480635531053608E-2</v>
      </c>
      <c r="Q2251" s="145">
        <f>IFERROR(_xll.qlIndexFixing(ONIndex1Y,I2251,TRUE,_xll.ohTrigger(RecalcTrigger,Trigger1Y)),NA())</f>
        <v>1.2707171727175393E-2</v>
      </c>
    </row>
    <row r="2252" spans="2:17" x14ac:dyDescent="0.2">
      <c r="B2252" s="39" t="s">
        <v>42</v>
      </c>
      <c r="D2252" s="42">
        <f>_xll.qlCalendarAdvance(Calendar,$D2251,B2252,"f",FALSE)</f>
        <v>55619</v>
      </c>
      <c r="E2252" s="139">
        <f>_xll.qlInterestRateIndexValueDate(IndexON,D2252)</f>
        <v>55619</v>
      </c>
      <c r="F2252" s="155">
        <f>IFERROR(_xll.qlIndexFixing(IndexON,D2252,TRUE,_xll.ohTrigger(RecalcTrigger,TriggerON)),NA())</f>
        <v>1.2519231920977703E-2</v>
      </c>
      <c r="H2252" s="42">
        <f>_xll.qlCalendarAdvance(Calendar,$H2251,B2252,"f",FALSE)</f>
        <v>55619</v>
      </c>
      <c r="I2252" s="139">
        <f>_xll.qlInterestRateIndexValueDate(Index1M,$H2252)</f>
        <v>55621</v>
      </c>
      <c r="J2252" s="144">
        <f>IFERROR(_xll.qlIndexFixing(Index1M,$H2252,TRUE,_xll.ohTrigger(RecalcTrigger,Trigger1M)),NA())</f>
        <v>1.2277549801759567E-2</v>
      </c>
      <c r="K2252" s="44">
        <f>IFERROR(_xll.qlIndexFixing(Index3M,H2252,TRUE,_xll.ohTrigger(RecalcTrigger,Trigger3M)),NA())</f>
        <v>1.2492468949689793E-2</v>
      </c>
      <c r="L2252" s="44">
        <f>IFERROR(_xll.qlIndexFixing(Index6M,$H2252,TRUE,_xll.ohTrigger(RecalcTrigger,Trigger6M)),NA())</f>
        <v>1.2488894282625096E-2</v>
      </c>
      <c r="M2252" s="145">
        <f>IFERROR(_xll.qlIndexFixing(Index1Y,$H2252,TRUE,_xll.ohTrigger(RecalcTrigger,Trigger1Y)),NA())</f>
        <v>1.2651996609086833E-2</v>
      </c>
      <c r="N2252" s="144">
        <f>IFERROR(_xll.qlIndexFixing(ONIndex1M,I2252,TRUE,_xll.ohTrigger(RecalcTrigger,Trigger1M)),NA())</f>
        <v>1.2278325145489433E-2</v>
      </c>
      <c r="O2252" s="44">
        <f>IFERROR(_xll.qlIndexFixing(ONIndex3M,I2252,TRUE,_xll.ohTrigger(RecalcTrigger,Trigger3M)),NA())</f>
        <v>1.2500357033884413E-2</v>
      </c>
      <c r="P2252" s="44">
        <f>IFERROR(_xll.qlIndexFixing(ONIndex6M,I2252,TRUE,_xll.ohTrigger(RecalcTrigger,Trigger6M)),NA())</f>
        <v>1.2478582584920517E-2</v>
      </c>
      <c r="Q2252" s="145">
        <f>IFERROR(_xll.qlIndexFixing(ONIndex1Y,I2252,TRUE,_xll.ohTrigger(RecalcTrigger,Trigger1Y)),NA())</f>
        <v>1.2702405721105592E-2</v>
      </c>
    </row>
    <row r="2253" spans="2:17" x14ac:dyDescent="0.2">
      <c r="B2253" s="39" t="s">
        <v>42</v>
      </c>
      <c r="D2253" s="42">
        <f>_xll.qlCalendarAdvance(Calendar,$D2252,B2253,"f",FALSE)</f>
        <v>55626</v>
      </c>
      <c r="E2253" s="139">
        <f>_xll.qlInterestRateIndexValueDate(IndexON,D2253)</f>
        <v>55626</v>
      </c>
      <c r="F2253" s="155">
        <f>IFERROR(_xll.qlIndexFixing(IndexON,D2253,TRUE,_xll.ohTrigger(RecalcTrigger,TriggerON)),NA())</f>
        <v>1.251484768376443E-2</v>
      </c>
      <c r="H2253" s="42">
        <f>_xll.qlCalendarAdvance(Calendar,$H2252,B2253,"f",FALSE)</f>
        <v>55626</v>
      </c>
      <c r="I2253" s="139">
        <f>_xll.qlInterestRateIndexValueDate(Index1M,$H2253)</f>
        <v>55632</v>
      </c>
      <c r="J2253" s="144">
        <f>IFERROR(_xll.qlIndexFixing(Index1M,$H2253,TRUE,_xll.ohTrigger(RecalcTrigger,Trigger1M)),NA())</f>
        <v>1.2270580130971709E-2</v>
      </c>
      <c r="K2253" s="44">
        <f>IFERROR(_xll.qlIndexFixing(Index3M,H2253,TRUE,_xll.ohTrigger(RecalcTrigger,Trigger3M)),NA())</f>
        <v>1.2485038873459912E-2</v>
      </c>
      <c r="L2253" s="44">
        <f>IFERROR(_xll.qlIndexFixing(Index6M,$H2253,TRUE,_xll.ohTrigger(RecalcTrigger,Trigger6M)),NA())</f>
        <v>1.24849092403784E-2</v>
      </c>
      <c r="M2253" s="145">
        <f>IFERROR(_xll.qlIndexFixing(Index1Y,$H2253,TRUE,_xll.ohTrigger(RecalcTrigger,Trigger1Y)),NA())</f>
        <v>1.264389312800783E-2</v>
      </c>
      <c r="N2253" s="144">
        <f>IFERROR(_xll.qlIndexFixing(ONIndex1M,I2253,TRUE,_xll.ohTrigger(RecalcTrigger,Trigger1M)),NA())</f>
        <v>1.2272568527587069E-2</v>
      </c>
      <c r="O2253" s="44">
        <f>IFERROR(_xll.qlIndexFixing(ONIndex3M,I2253,TRUE,_xll.ohTrigger(RecalcTrigger,Trigger3M)),NA())</f>
        <v>1.2494428991107753E-2</v>
      </c>
      <c r="P2253" s="44">
        <f>IFERROR(_xll.qlIndexFixing(ONIndex6M,I2253,TRUE,_xll.ohTrigger(RecalcTrigger,Trigger6M)),NA())</f>
        <v>1.2475897765034105E-2</v>
      </c>
      <c r="Q2253" s="145">
        <f>IFERROR(_xll.qlIndexFixing(ONIndex1Y,I2253,TRUE,_xll.ohTrigger(RecalcTrigger,Trigger1Y)),NA())</f>
        <v>1.2696248722754433E-2</v>
      </c>
    </row>
    <row r="2254" spans="2:17" x14ac:dyDescent="0.2">
      <c r="B2254" s="39" t="s">
        <v>42</v>
      </c>
      <c r="D2254" s="42">
        <f>_xll.qlCalendarAdvance(Calendar,$D2253,B2254,"f",FALSE)</f>
        <v>55633</v>
      </c>
      <c r="E2254" s="139">
        <f>_xll.qlInterestRateIndexValueDate(IndexON,D2254)</f>
        <v>55633</v>
      </c>
      <c r="F2254" s="155">
        <f>IFERROR(_xll.qlIndexFixing(IndexON,D2254,TRUE,_xll.ohTrigger(RecalcTrigger,TriggerON)),NA())</f>
        <v>1.2510442263256039E-2</v>
      </c>
      <c r="H2254" s="42">
        <f>_xll.qlCalendarAdvance(Calendar,$H2253,B2254,"f",FALSE)</f>
        <v>55633</v>
      </c>
      <c r="I2254" s="139">
        <f>_xll.qlInterestRateIndexValueDate(Index1M,$H2254)</f>
        <v>55635</v>
      </c>
      <c r="J2254" s="144">
        <f>IFERROR(_xll.qlIndexFixing(Index1M,$H2254,TRUE,_xll.ohTrigger(RecalcTrigger,Trigger1M)),NA())</f>
        <v>1.2268526936785686E-2</v>
      </c>
      <c r="K2254" s="44">
        <f>IFERROR(_xll.qlIndexFixing(Index3M,H2254,TRUE,_xll.ohTrigger(RecalcTrigger,Trigger3M)),NA())</f>
        <v>1.2483005104825971E-2</v>
      </c>
      <c r="L2254" s="44">
        <f>IFERROR(_xll.qlIndexFixing(Index6M,$H2254,TRUE,_xll.ohTrigger(RecalcTrigger,Trigger6M)),NA())</f>
        <v>1.2483873977078683E-2</v>
      </c>
      <c r="M2254" s="145">
        <f>IFERROR(_xll.qlIndexFixing(Index1Y,$H2254,TRUE,_xll.ohTrigger(RecalcTrigger,Trigger1Y)),NA())</f>
        <v>1.264122232326037E-2</v>
      </c>
      <c r="N2254" s="144">
        <f>IFERROR(_xll.qlIndexFixing(ONIndex1M,I2254,TRUE,_xll.ohTrigger(RecalcTrigger,Trigger1M)),NA())</f>
        <v>1.2269247208247513E-2</v>
      </c>
      <c r="O2254" s="44">
        <f>IFERROR(_xll.qlIndexFixing(ONIndex3M,I2254,TRUE,_xll.ohTrigger(RecalcTrigger,Trigger3M)),NA())</f>
        <v>1.249100906688394E-2</v>
      </c>
      <c r="P2254" s="44">
        <f>IFERROR(_xll.qlIndexFixing(ONIndex6M,I2254,TRUE,_xll.ohTrigger(RecalcTrigger,Trigger6M)),NA())</f>
        <v>1.2474447934138766E-2</v>
      </c>
      <c r="Q2254" s="145">
        <f>IFERROR(_xll.qlIndexFixing(ONIndex1Y,I2254,TRUE,_xll.ohTrigger(RecalcTrigger,Trigger1Y)),NA())</f>
        <v>1.2692693572060598E-2</v>
      </c>
    </row>
    <row r="2255" spans="2:17" x14ac:dyDescent="0.2">
      <c r="B2255" s="39" t="s">
        <v>42</v>
      </c>
      <c r="D2255" s="42">
        <f>_xll.qlCalendarAdvance(Calendar,$D2254,B2255,"f",FALSE)</f>
        <v>55641</v>
      </c>
      <c r="E2255" s="139">
        <f>_xll.qlInterestRateIndexValueDate(IndexON,D2255)</f>
        <v>55641</v>
      </c>
      <c r="F2255" s="155">
        <f>IFERROR(_xll.qlIndexFixing(IndexON,D2255,TRUE,_xll.ohTrigger(RecalcTrigger,TriggerON)),NA())</f>
        <v>1.2505381520711012E-2</v>
      </c>
      <c r="H2255" s="42">
        <f>_xll.qlCalendarAdvance(Calendar,$H2254,B2255,"f",FALSE)</f>
        <v>55641</v>
      </c>
      <c r="I2255" s="139">
        <f>_xll.qlInterestRateIndexValueDate(Index1M,$H2255)</f>
        <v>55645</v>
      </c>
      <c r="J2255" s="144">
        <f>IFERROR(_xll.qlIndexFixing(Index1M,$H2255,TRUE,_xll.ohTrigger(RecalcTrigger,Trigger1M)),NA())</f>
        <v>1.226204454661523E-2</v>
      </c>
      <c r="K2255" s="44">
        <f>IFERROR(_xll.qlIndexFixing(Index3M,H2255,TRUE,_xll.ohTrigger(RecalcTrigger,Trigger3M)),NA())</f>
        <v>1.2476075220541786E-2</v>
      </c>
      <c r="L2255" s="44">
        <f>IFERROR(_xll.qlIndexFixing(Index6M,$H2255,TRUE,_xll.ohTrigger(RecalcTrigger,Trigger6M)),NA())</f>
        <v>1.2480188821619817E-2</v>
      </c>
      <c r="M2255" s="145">
        <f>IFERROR(_xll.qlIndexFixing(Index1Y,$H2255,TRUE,_xll.ohTrigger(RecalcTrigger,Trigger1Y)),NA())</f>
        <v>1.2633836421102346E-2</v>
      </c>
      <c r="N2255" s="144">
        <f>IFERROR(_xll.qlIndexFixing(ONIndex1M,I2255,TRUE,_xll.ohTrigger(RecalcTrigger,Trigger1M)),NA())</f>
        <v>1.2264208871020088E-2</v>
      </c>
      <c r="O2255" s="44">
        <f>IFERROR(_xll.qlIndexFixing(ONIndex3M,I2255,TRUE,_xll.ohTrigger(RecalcTrigger,Trigger3M)),NA())</f>
        <v>1.2485816456582199E-2</v>
      </c>
      <c r="P2255" s="44">
        <f>IFERROR(_xll.qlIndexFixing(ONIndex6M,I2255,TRUE,_xll.ohTrigger(RecalcTrigger,Trigger6M)),NA())</f>
        <v>1.2471929439845653E-2</v>
      </c>
      <c r="Q2255" s="145">
        <f>IFERROR(_xll.qlIndexFixing(ONIndex1Y,I2255,TRUE,_xll.ohTrigger(RecalcTrigger,Trigger1Y)),NA())</f>
        <v>1.2687297018336707E-2</v>
      </c>
    </row>
    <row r="2256" spans="2:17" x14ac:dyDescent="0.2">
      <c r="B2256" s="39" t="s">
        <v>42</v>
      </c>
      <c r="D2256" s="42">
        <f>_xll.qlCalendarAdvance(Calendar,$D2255,B2256,"f",FALSE)</f>
        <v>55648</v>
      </c>
      <c r="E2256" s="139">
        <f>_xll.qlInterestRateIndexValueDate(IndexON,D2256)</f>
        <v>55648</v>
      </c>
      <c r="F2256" s="155">
        <f>IFERROR(_xll.qlIndexFixing(IndexON,D2256,TRUE,_xll.ohTrigger(RecalcTrigger,TriggerON)),NA())</f>
        <v>1.2500930610110927E-2</v>
      </c>
      <c r="H2256" s="42">
        <f>_xll.qlCalendarAdvance(Calendar,$H2255,B2256,"f",FALSE)</f>
        <v>55648</v>
      </c>
      <c r="I2256" s="139">
        <f>_xll.qlInterestRateIndexValueDate(Index1M,$H2256)</f>
        <v>55652</v>
      </c>
      <c r="J2256" s="144">
        <f>IFERROR(_xll.qlIndexFixing(Index1M,$H2256,TRUE,_xll.ohTrigger(RecalcTrigger,Trigger1M)),NA())</f>
        <v>1.2257488257671676E-2</v>
      </c>
      <c r="K2256" s="44">
        <f>IFERROR(_xll.qlIndexFixing(Index3M,H2256,TRUE,_xll.ohTrigger(RecalcTrigger,Trigger3M)),NA())</f>
        <v>1.2471291361182704E-2</v>
      </c>
      <c r="L2256" s="44">
        <f>IFERROR(_xll.qlIndexFixing(Index6M,$H2256,TRUE,_xll.ohTrigger(RecalcTrigger,Trigger6M)),NA())</f>
        <v>1.2477587501821555E-2</v>
      </c>
      <c r="M2256" s="145">
        <f>IFERROR(_xll.qlIndexFixing(Index1Y,$H2256,TRUE,_xll.ohTrigger(RecalcTrigger,Trigger1Y)),NA())</f>
        <v>1.2628391301282764E-2</v>
      </c>
      <c r="N2256" s="144">
        <f>IFERROR(_xll.qlIndexFixing(ONIndex1M,I2256,TRUE,_xll.ohTrigger(RecalcTrigger,Trigger1M)),NA())</f>
        <v>1.2259685682076693E-2</v>
      </c>
      <c r="O2256" s="44">
        <f>IFERROR(_xll.qlIndexFixing(ONIndex3M,I2256,TRUE,_xll.ohTrigger(RecalcTrigger,Trigger3M)),NA())</f>
        <v>1.2481154516628123E-2</v>
      </c>
      <c r="P2256" s="44">
        <f>IFERROR(_xll.qlIndexFixing(ONIndex6M,I2256,TRUE,_xll.ohTrigger(RecalcTrigger,Trigger6M)),NA())</f>
        <v>1.2469748349737131E-2</v>
      </c>
      <c r="Q2256" s="145">
        <f>IFERROR(_xll.qlIndexFixing(ONIndex1Y,I2256,TRUE,_xll.ohTrigger(RecalcTrigger,Trigger1Y)),NA())</f>
        <v>1.2682448293155346E-2</v>
      </c>
    </row>
    <row r="2257" spans="2:17" x14ac:dyDescent="0.2">
      <c r="B2257" s="39" t="s">
        <v>42</v>
      </c>
      <c r="D2257" s="42">
        <f>_xll.qlCalendarAdvance(Calendar,$D2256,B2257,"f",FALSE)</f>
        <v>55655</v>
      </c>
      <c r="E2257" s="139">
        <f>_xll.qlInterestRateIndexValueDate(IndexON,D2257)</f>
        <v>55655</v>
      </c>
      <c r="F2257" s="155">
        <f>IFERROR(_xll.qlIndexFixing(IndexON,D2257,TRUE,_xll.ohTrigger(RecalcTrigger,TriggerON)),NA())</f>
        <v>1.2496458425648171E-2</v>
      </c>
      <c r="H2257" s="42">
        <f>_xll.qlCalendarAdvance(Calendar,$H2256,B2257,"f",FALSE)</f>
        <v>55655</v>
      </c>
      <c r="I2257" s="139">
        <f>_xll.qlInterestRateIndexValueDate(Index1M,$H2257)</f>
        <v>55659</v>
      </c>
      <c r="J2257" s="144">
        <f>IFERROR(_xll.qlIndexFixing(Index1M,$H2257,TRUE,_xll.ohTrigger(RecalcTrigger,Trigger1M)),NA())</f>
        <v>1.225291661974668E-2</v>
      </c>
      <c r="K2257" s="44">
        <f>IFERROR(_xll.qlIndexFixing(Index3M,H2257,TRUE,_xll.ohTrigger(RecalcTrigger,Trigger3M)),NA())</f>
        <v>1.2466490202946507E-2</v>
      </c>
      <c r="L2257" s="44">
        <f>IFERROR(_xll.qlIndexFixing(Index6M,$H2257,TRUE,_xll.ohTrigger(RecalcTrigger,Trigger6M)),NA())</f>
        <v>1.2474954115679797E-2</v>
      </c>
      <c r="M2257" s="145">
        <f>IFERROR(_xll.qlIndexFixing(Index1Y,$H2257,TRUE,_xll.ohTrigger(RecalcTrigger,Trigger1Y)),NA())</f>
        <v>1.2622925165482114E-2</v>
      </c>
      <c r="N2257" s="144">
        <f>IFERROR(_xll.qlIndexFixing(ONIndex1M,I2257,TRUE,_xll.ohTrigger(RecalcTrigger,Trigger1M)),NA())</f>
        <v>1.2255147187856252E-2</v>
      </c>
      <c r="O2257" s="44">
        <f>IFERROR(_xll.qlIndexFixing(ONIndex3M,I2257,TRUE,_xll.ohTrigger(RecalcTrigger,Trigger3M)),NA())</f>
        <v>1.2476475454850089E-2</v>
      </c>
      <c r="P2257" s="44">
        <f>IFERROR(_xll.qlIndexFixing(ONIndex6M,I2257,TRUE,_xll.ohTrigger(RecalcTrigger,Trigger6M)),NA())</f>
        <v>1.2467536171536509E-2</v>
      </c>
      <c r="Q2257" s="145">
        <f>IFERROR(_xll.qlIndexFixing(ONIndex1Y,I2257,TRUE,_xll.ohTrigger(RecalcTrigger,Trigger1Y)),NA())</f>
        <v>1.2677579527284877E-2</v>
      </c>
    </row>
    <row r="2258" spans="2:17" x14ac:dyDescent="0.2">
      <c r="B2258" s="39" t="s">
        <v>42</v>
      </c>
      <c r="D2258" s="42">
        <f>_xll.qlCalendarAdvance(Calendar,$D2257,B2258,"f",FALSE)</f>
        <v>55662</v>
      </c>
      <c r="E2258" s="139">
        <f>_xll.qlInterestRateIndexValueDate(IndexON,D2258)</f>
        <v>55662</v>
      </c>
      <c r="F2258" s="155">
        <f>IFERROR(_xll.qlIndexFixing(IndexON,D2258,TRUE,_xll.ohTrigger(RecalcTrigger,TriggerON)),NA())</f>
        <v>1.2491964938705635E-2</v>
      </c>
      <c r="H2258" s="42">
        <f>_xll.qlCalendarAdvance(Calendar,$H2257,B2258,"f",FALSE)</f>
        <v>55662</v>
      </c>
      <c r="I2258" s="139">
        <f>_xll.qlInterestRateIndexValueDate(Index1M,$H2258)</f>
        <v>55666</v>
      </c>
      <c r="J2258" s="144">
        <f>IFERROR(_xll.qlIndexFixing(Index1M,$H2258,TRUE,_xll.ohTrigger(RecalcTrigger,Trigger1M)),NA())</f>
        <v>1.2248329616822089E-2</v>
      </c>
      <c r="K2258" s="44">
        <f>IFERROR(_xll.qlIndexFixing(Index3M,H2258,TRUE,_xll.ohTrigger(RecalcTrigger,Trigger3M)),NA())</f>
        <v>1.2461671725126284E-2</v>
      </c>
      <c r="L2258" s="44">
        <f>IFERROR(_xll.qlIndexFixing(Index6M,$H2258,TRUE,_xll.ohTrigger(RecalcTrigger,Trigger6M)),NA())</f>
        <v>1.2472288601963961E-2</v>
      </c>
      <c r="M2258" s="145">
        <f>IFERROR(_xll.qlIndexFixing(Index1Y,$H2258,TRUE,_xll.ohTrigger(RecalcTrigger,Trigger1Y)),NA())</f>
        <v>1.2617437984911812E-2</v>
      </c>
      <c r="N2258" s="144">
        <f>IFERROR(_xll.qlIndexFixing(ONIndex1M,I2258,TRUE,_xll.ohTrigger(RecalcTrigger,Trigger1M)),NA())</f>
        <v>1.2250593372371554E-2</v>
      </c>
      <c r="O2258" s="44">
        <f>IFERROR(_xll.qlIndexFixing(ONIndex3M,I2258,TRUE,_xll.ohTrigger(RecalcTrigger,Trigger3M)),NA())</f>
        <v>1.2471779250864401E-2</v>
      </c>
      <c r="P2258" s="44">
        <f>IFERROR(_xll.qlIndexFixing(ONIndex6M,I2258,TRUE,_xll.ohTrigger(RecalcTrigger,Trigger6M)),NA())</f>
        <v>1.2465292844492382E-2</v>
      </c>
      <c r="Q2258" s="145">
        <f>IFERROR(_xll.qlIndexFixing(ONIndex1Y,I2258,TRUE,_xll.ohTrigger(RecalcTrigger,Trigger1Y)),NA())</f>
        <v>1.2672690692108191E-2</v>
      </c>
    </row>
    <row r="2259" spans="2:17" x14ac:dyDescent="0.2">
      <c r="B2259" s="39" t="s">
        <v>42</v>
      </c>
      <c r="D2259" s="42">
        <f>_xll.qlCalendarAdvance(Calendar,$D2258,B2259,"f",FALSE)</f>
        <v>55669</v>
      </c>
      <c r="E2259" s="139">
        <f>_xll.qlInterestRateIndexValueDate(IndexON,D2259)</f>
        <v>55669</v>
      </c>
      <c r="F2259" s="155">
        <f>IFERROR(_xll.qlIndexFixing(IndexON,D2259,TRUE,_xll.ohTrigger(RecalcTrigger,TriggerON)),NA())</f>
        <v>1.248745012066621E-2</v>
      </c>
      <c r="H2259" s="42">
        <f>_xll.qlCalendarAdvance(Calendar,$H2258,B2259,"f",FALSE)</f>
        <v>55669</v>
      </c>
      <c r="I2259" s="139">
        <f>_xll.qlInterestRateIndexValueDate(Index1M,$H2259)</f>
        <v>55673</v>
      </c>
      <c r="J2259" s="144">
        <f>IFERROR(_xll.qlIndexFixing(Index1M,$H2259,TRUE,_xll.ohTrigger(RecalcTrigger,Trigger1M)),NA())</f>
        <v>1.2243849141237995E-2</v>
      </c>
      <c r="K2259" s="44">
        <f>IFERROR(_xll.qlIndexFixing(Index3M,H2259,TRUE,_xll.ohTrigger(RecalcTrigger,Trigger3M)),NA())</f>
        <v>1.2456835907019462E-2</v>
      </c>
      <c r="L2259" s="44">
        <f>IFERROR(_xll.qlIndexFixing(Index6M,$H2259,TRUE,_xll.ohTrigger(RecalcTrigger,Trigger6M)),NA())</f>
        <v>1.2469579218975277E-2</v>
      </c>
      <c r="M2259" s="145">
        <f>IFERROR(_xll.qlIndexFixing(Index1Y,$H2259,TRUE,_xll.ohTrigger(RecalcTrigger,Trigger1Y)),NA())</f>
        <v>1.2611929730784583E-2</v>
      </c>
      <c r="N2259" s="144">
        <f>IFERROR(_xll.qlIndexFixing(ONIndex1M,I2259,TRUE,_xll.ohTrigger(RecalcTrigger,Trigger1M)),NA())</f>
        <v>1.2246024219555451E-2</v>
      </c>
      <c r="O2259" s="44">
        <f>IFERROR(_xll.qlIndexFixing(ONIndex3M,I2259,TRUE,_xll.ohTrigger(RecalcTrigger,Trigger3M)),NA())</f>
        <v>1.2467065883807749E-2</v>
      </c>
      <c r="P2259" s="44">
        <f>IFERROR(_xll.qlIndexFixing(ONIndex6M,I2259,TRUE,_xll.ohTrigger(RecalcTrigger,Trigger6M)),NA())</f>
        <v>1.2463018307213858E-2</v>
      </c>
      <c r="Q2259" s="145">
        <f>IFERROR(_xll.qlIndexFixing(ONIndex1Y,I2259,TRUE,_xll.ohTrigger(RecalcTrigger,Trigger1Y)),NA())</f>
        <v>1.2667781758688434E-2</v>
      </c>
    </row>
    <row r="2260" spans="2:17" x14ac:dyDescent="0.2">
      <c r="B2260" s="39" t="s">
        <v>42</v>
      </c>
      <c r="D2260" s="42">
        <f>_xll.qlCalendarAdvance(Calendar,$D2259,B2260,"f",FALSE)</f>
        <v>55676</v>
      </c>
      <c r="E2260" s="139">
        <f>_xll.qlInterestRateIndexValueDate(IndexON,D2260)</f>
        <v>55676</v>
      </c>
      <c r="F2260" s="155">
        <f>IFERROR(_xll.qlIndexFixing(IndexON,D2260,TRUE,_xll.ohTrigger(RecalcTrigger,TriggerON)),NA())</f>
        <v>1.2482913942832852E-2</v>
      </c>
      <c r="H2260" s="42">
        <f>_xll.qlCalendarAdvance(Calendar,$H2259,B2260,"f",FALSE)</f>
        <v>55676</v>
      </c>
      <c r="I2260" s="139">
        <f>_xll.qlInterestRateIndexValueDate(Index1M,$H2260)</f>
        <v>55680</v>
      </c>
      <c r="J2260" s="144">
        <f>IFERROR(_xll.qlIndexFixing(Index1M,$H2260,TRUE,_xll.ohTrigger(RecalcTrigger,Trigger1M)),NA())</f>
        <v>1.2239232618324714E-2</v>
      </c>
      <c r="K2260" s="44">
        <f>IFERROR(_xll.qlIndexFixing(Index3M,H2260,TRUE,_xll.ohTrigger(RecalcTrigger,Trigger3M)),NA())</f>
        <v>1.2451982727919997E-2</v>
      </c>
      <c r="L2260" s="44">
        <f>IFERROR(_xll.qlIndexFixing(Index6M,$H2260,TRUE,_xll.ohTrigger(RecalcTrigger,Trigger6M)),NA())</f>
        <v>1.2466851685328469E-2</v>
      </c>
      <c r="M2260" s="145">
        <f>IFERROR(_xll.qlIndexFixing(Index1Y,$H2260,TRUE,_xll.ohTrigger(RecalcTrigger,Trigger1Y)),NA())</f>
        <v>1.2606400374315345E-2</v>
      </c>
      <c r="N2260" s="144">
        <f>IFERROR(_xll.qlIndexFixing(ONIndex1M,I2260,TRUE,_xll.ohTrigger(RecalcTrigger,Trigger1M)),NA())</f>
        <v>1.224143971326086E-2</v>
      </c>
      <c r="O2260" s="44">
        <f>IFERROR(_xll.qlIndexFixing(ONIndex3M,I2260,TRUE,_xll.ohTrigger(RecalcTrigger,Trigger3M)),NA())</f>
        <v>1.2462335332896757E-2</v>
      </c>
      <c r="P2260" s="44">
        <f>IFERROR(_xll.qlIndexFixing(ONIndex6M,I2260,TRUE,_xll.ohTrigger(RecalcTrigger,Trigger6M)),NA())</f>
        <v>1.2460712498949533E-2</v>
      </c>
      <c r="Q2260" s="145">
        <f>IFERROR(_xll.qlIndexFixing(ONIndex1Y,I2260,TRUE,_xll.ohTrigger(RecalcTrigger,Trigger1Y)),NA())</f>
        <v>1.2662852698248628E-2</v>
      </c>
    </row>
    <row r="2261" spans="2:17" x14ac:dyDescent="0.2">
      <c r="B2261" s="39" t="s">
        <v>42</v>
      </c>
      <c r="D2261" s="42">
        <f>_xll.qlCalendarAdvance(Calendar,$D2260,B2261,"f",FALSE)</f>
        <v>55683</v>
      </c>
      <c r="E2261" s="139">
        <f>_xll.qlInterestRateIndexValueDate(IndexON,D2261)</f>
        <v>55683</v>
      </c>
      <c r="F2261" s="155">
        <f>IFERROR(_xll.qlIndexFixing(IndexON,D2261,TRUE,_xll.ohTrigger(RecalcTrigger,TriggerON)),NA())</f>
        <v>1.2478356376428579E-2</v>
      </c>
      <c r="H2261" s="42">
        <f>_xll.qlCalendarAdvance(Calendar,$H2260,B2261,"f",FALSE)</f>
        <v>55683</v>
      </c>
      <c r="I2261" s="139">
        <f>_xll.qlInterestRateIndexValueDate(Index1M,$H2261)</f>
        <v>55687</v>
      </c>
      <c r="J2261" s="144">
        <f>IFERROR(_xll.qlIndexFixing(Index1M,$H2261,TRUE,_xll.ohTrigger(RecalcTrigger,Trigger1M)),NA())</f>
        <v>1.2234600683971308E-2</v>
      </c>
      <c r="K2261" s="44">
        <f>IFERROR(_xll.qlIndexFixing(Index3M,H2261,TRUE,_xll.ohTrigger(RecalcTrigger,Trigger3M)),NA())</f>
        <v>1.2447112167124449E-2</v>
      </c>
      <c r="L2261" s="44">
        <f>IFERROR(_xll.qlIndexFixing(Index6M,$H2261,TRUE,_xll.ohTrigger(RecalcTrigger,Trigger6M)),NA())</f>
        <v>1.2464091845889083E-2</v>
      </c>
      <c r="M2261" s="145">
        <f>IFERROR(_xll.qlIndexFixing(Index1Y,$H2261,TRUE,_xll.ohTrigger(RecalcTrigger,Trigger1Y)),NA())</f>
        <v>1.2600849886721419E-2</v>
      </c>
      <c r="N2261" s="144">
        <f>IFERROR(_xll.qlIndexFixing(ONIndex1M,I2261,TRUE,_xll.ohTrigger(RecalcTrigger,Trigger1M)),NA())</f>
        <v>1.223683983766044E-2</v>
      </c>
      <c r="O2261" s="44">
        <f>IFERROR(_xll.qlIndexFixing(ONIndex3M,I2261,TRUE,_xll.ohTrigger(RecalcTrigger,Trigger3M)),NA())</f>
        <v>1.2457587577667795E-2</v>
      </c>
      <c r="P2261" s="44">
        <f>IFERROR(_xll.qlIndexFixing(ONIndex6M,I2261,TRUE,_xll.ohTrigger(RecalcTrigger,Trigger6M)),NA())</f>
        <v>1.2458375358788132E-2</v>
      </c>
      <c r="Q2261" s="145">
        <f>IFERROR(_xll.qlIndexFixing(ONIndex1Y,I2261,TRUE,_xll.ohTrigger(RecalcTrigger,Trigger1Y)),NA())</f>
        <v>1.2657903482171662E-2</v>
      </c>
    </row>
    <row r="2262" spans="2:17" x14ac:dyDescent="0.2">
      <c r="B2262" s="39" t="s">
        <v>42</v>
      </c>
      <c r="D2262" s="42">
        <f>_xll.qlCalendarAdvance(Calendar,$D2261,B2262,"f",FALSE)</f>
        <v>55690</v>
      </c>
      <c r="E2262" s="139">
        <f>_xll.qlInterestRateIndexValueDate(IndexON,D2262)</f>
        <v>55690</v>
      </c>
      <c r="F2262" s="155">
        <f>IFERROR(_xll.qlIndexFixing(IndexON,D2262,TRUE,_xll.ohTrigger(RecalcTrigger,TriggerON)),NA())</f>
        <v>1.2473777392836283E-2</v>
      </c>
      <c r="H2262" s="42">
        <f>_xll.qlCalendarAdvance(Calendar,$H2261,B2262,"f",FALSE)</f>
        <v>55690</v>
      </c>
      <c r="I2262" s="139">
        <f>_xll.qlInterestRateIndexValueDate(Index1M,$H2262)</f>
        <v>55694</v>
      </c>
      <c r="J2262" s="144">
        <f>IFERROR(_xll.qlIndexFixing(Index1M,$H2262,TRUE,_xll.ohTrigger(RecalcTrigger,Trigger1M)),NA())</f>
        <v>1.2229953322166587E-2</v>
      </c>
      <c r="K2262" s="44">
        <f>IFERROR(_xll.qlIndexFixing(Index3M,H2262,TRUE,_xll.ohTrigger(RecalcTrigger,Trigger3M)),NA())</f>
        <v>1.2442224203928511E-2</v>
      </c>
      <c r="L2262" s="44">
        <f>IFERROR(_xll.qlIndexFixing(Index6M,$H2262,TRUE,_xll.ohTrigger(RecalcTrigger,Trigger6M)),NA())</f>
        <v>1.2461299639433963E-2</v>
      </c>
      <c r="M2262" s="145">
        <f>IFERROR(_xll.qlIndexFixing(Index1Y,$H2262,TRUE,_xll.ohTrigger(RecalcTrigger,Trigger1Y)),NA())</f>
        <v>1.2595278239221666E-2</v>
      </c>
      <c r="N2262" s="144">
        <f>IFERROR(_xll.qlIndexFixing(ONIndex1M,I2262,TRUE,_xll.ohTrigger(RecalcTrigger,Trigger1M)),NA())</f>
        <v>1.2232224576687045E-2</v>
      </c>
      <c r="O2262" s="44">
        <f>IFERROR(_xll.qlIndexFixing(ONIndex3M,I2262,TRUE,_xll.ohTrigger(RecalcTrigger,Trigger3M)),NA())</f>
        <v>1.2452822597257551E-2</v>
      </c>
      <c r="P2262" s="44">
        <f>IFERROR(_xll.qlIndexFixing(ONIndex6M,I2262,TRUE,_xll.ohTrigger(RecalcTrigger,Trigger6M)),NA())</f>
        <v>1.2456006825658505E-2</v>
      </c>
      <c r="Q2262" s="145">
        <f>IFERROR(_xll.qlIndexFixing(ONIndex1Y,I2262,TRUE,_xll.ohTrigger(RecalcTrigger,Trigger1Y)),NA())</f>
        <v>1.265293408160062E-2</v>
      </c>
    </row>
    <row r="2263" spans="2:17" x14ac:dyDescent="0.2">
      <c r="B2263" s="39" t="s">
        <v>42</v>
      </c>
      <c r="D2263" s="42">
        <f>_xll.qlCalendarAdvance(Calendar,$D2262,B2263,"f",FALSE)</f>
        <v>55697</v>
      </c>
      <c r="E2263" s="139">
        <f>_xll.qlInterestRateIndexValueDate(IndexON,D2263)</f>
        <v>55697</v>
      </c>
      <c r="F2263" s="155">
        <f>IFERROR(_xll.qlIndexFixing(IndexON,D2263,TRUE,_xll.ohTrigger(RecalcTrigger,TriggerON)),NA())</f>
        <v>1.2469176963278983E-2</v>
      </c>
      <c r="H2263" s="42">
        <f>_xll.qlCalendarAdvance(Calendar,$H2262,B2263,"f",FALSE)</f>
        <v>55697</v>
      </c>
      <c r="I2263" s="139">
        <f>_xll.qlInterestRateIndexValueDate(Index1M,$H2263)</f>
        <v>55701</v>
      </c>
      <c r="J2263" s="144">
        <f>IFERROR(_xll.qlIndexFixing(Index1M,$H2263,TRUE,_xll.ohTrigger(RecalcTrigger,Trigger1M)),NA())</f>
        <v>1.2225163566667783E-2</v>
      </c>
      <c r="K2263" s="44">
        <f>IFERROR(_xll.qlIndexFixing(Index3M,H2263,TRUE,_xll.ohTrigger(RecalcTrigger,Trigger3M)),NA())</f>
        <v>1.2437318817628745E-2</v>
      </c>
      <c r="L2263" s="44">
        <f>IFERROR(_xll.qlIndexFixing(Index6M,$H2263,TRUE,_xll.ohTrigger(RecalcTrigger,Trigger6M)),NA())</f>
        <v>1.2458478715225488E-2</v>
      </c>
      <c r="M2263" s="145">
        <f>IFERROR(_xll.qlIndexFixing(Index1Y,$H2263,TRUE,_xll.ohTrigger(RecalcTrigger,Trigger1Y)),NA())</f>
        <v>1.2589685403036477E-2</v>
      </c>
      <c r="N2263" s="144">
        <f>IFERROR(_xll.qlIndexFixing(ONIndex1M,I2263,TRUE,_xll.ohTrigger(RecalcTrigger,Trigger1M)),NA())</f>
        <v>1.2227593914353463E-2</v>
      </c>
      <c r="O2263" s="44">
        <f>IFERROR(_xll.qlIndexFixing(ONIndex3M,I2263,TRUE,_xll.ohTrigger(RecalcTrigger,Trigger3M)),NA())</f>
        <v>1.244804037112246E-2</v>
      </c>
      <c r="P2263" s="44">
        <f>IFERROR(_xll.qlIndexFixing(ONIndex6M,I2263,TRUE,_xll.ohTrigger(RecalcTrigger,Trigger6M)),NA())</f>
        <v>1.2453606838489506E-2</v>
      </c>
      <c r="Q2263" s="145">
        <f>IFERROR(_xll.qlIndexFixing(ONIndex1Y,I2263,TRUE,_xll.ohTrigger(RecalcTrigger,Trigger1Y)),NA())</f>
        <v>1.2647944467758521E-2</v>
      </c>
    </row>
    <row r="2264" spans="2:17" x14ac:dyDescent="0.2">
      <c r="B2264" s="39" t="s">
        <v>42</v>
      </c>
      <c r="D2264" s="42">
        <f>_xll.qlCalendarAdvance(Calendar,$D2263,B2264,"f",FALSE)</f>
        <v>55704</v>
      </c>
      <c r="E2264" s="139">
        <f>_xll.qlInterestRateIndexValueDate(IndexON,D2264)</f>
        <v>55704</v>
      </c>
      <c r="F2264" s="155">
        <f>IFERROR(_xll.qlIndexFixing(IndexON,D2264,TRUE,_xll.ohTrigger(RecalcTrigger,TriggerON)),NA())</f>
        <v>1.246455505913957E-2</v>
      </c>
      <c r="H2264" s="42">
        <f>_xll.qlCalendarAdvance(Calendar,$H2263,B2264,"f",FALSE)</f>
        <v>55704</v>
      </c>
      <c r="I2264" s="139">
        <f>_xll.qlInterestRateIndexValueDate(Index1M,$H2264)</f>
        <v>55708</v>
      </c>
      <c r="J2264" s="144">
        <f>IFERROR(_xll.qlIndexFixing(Index1M,$H2264,TRUE,_xll.ohTrigger(RecalcTrigger,Trigger1M)),NA())</f>
        <v>1.2220484037423682E-2</v>
      </c>
      <c r="K2264" s="44">
        <f>IFERROR(_xll.qlIndexFixing(Index3M,H2264,TRUE,_xll.ohTrigger(RecalcTrigger,Trigger3M)),NA())</f>
        <v>1.2432395987523447E-2</v>
      </c>
      <c r="L2264" s="44">
        <f>IFERROR(_xll.qlIndexFixing(Index6M,$H2264,TRUE,_xll.ohTrigger(RecalcTrigger,Trigger6M)),NA())</f>
        <v>1.2455617411833408E-2</v>
      </c>
      <c r="M2264" s="145">
        <f>IFERROR(_xll.qlIndexFixing(Index1Y,$H2264,TRUE,_xll.ohTrigger(RecalcTrigger,Trigger1Y)),NA())</f>
        <v>1.258407134938931E-2</v>
      </c>
      <c r="N2264" s="144">
        <f>IFERROR(_xll.qlIndexFixing(ONIndex1M,I2264,TRUE,_xll.ohTrigger(RecalcTrigger,Trigger1M)),NA())</f>
        <v>1.2222947834432674E-2</v>
      </c>
      <c r="O2264" s="44">
        <f>IFERROR(_xll.qlIndexFixing(ONIndex3M,I2264,TRUE,_xll.ohTrigger(RecalcTrigger,Trigger3M)),NA())</f>
        <v>1.2443240878159401E-2</v>
      </c>
      <c r="P2264" s="44">
        <f>IFERROR(_xll.qlIndexFixing(ONIndex6M,I2264,TRUE,_xll.ohTrigger(RecalcTrigger,Trigger6M)),NA())</f>
        <v>1.245117533652973E-2</v>
      </c>
      <c r="Q2264" s="145">
        <f>IFERROR(_xll.qlIndexFixing(ONIndex1Y,I2264,TRUE,_xll.ohTrigger(RecalcTrigger,Trigger1Y)),NA())</f>
        <v>1.2642934611788448E-2</v>
      </c>
    </row>
    <row r="2265" spans="2:17" x14ac:dyDescent="0.2">
      <c r="B2265" s="39" t="s">
        <v>42</v>
      </c>
      <c r="D2265" s="42">
        <f>_xll.qlCalendarAdvance(Calendar,$D2264,B2265,"f",FALSE)</f>
        <v>55711</v>
      </c>
      <c r="E2265" s="139">
        <f>_xll.qlInterestRateIndexValueDate(IndexON,D2265)</f>
        <v>55711</v>
      </c>
      <c r="F2265" s="155">
        <f>IFERROR(_xll.qlIndexFixing(IndexON,D2265,TRUE,_xll.ohTrigger(RecalcTrigger,TriggerON)),NA())</f>
        <v>1.2459911651721001E-2</v>
      </c>
      <c r="H2265" s="42">
        <f>_xll.qlCalendarAdvance(Calendar,$H2264,B2265,"f",FALSE)</f>
        <v>55711</v>
      </c>
      <c r="I2265" s="139">
        <f>_xll.qlInterestRateIndexValueDate(Index1M,$H2265)</f>
        <v>55715</v>
      </c>
      <c r="J2265" s="144">
        <f>IFERROR(_xll.qlIndexFixing(Index1M,$H2265,TRUE,_xll.ohTrigger(RecalcTrigger,Trigger1M)),NA())</f>
        <v>1.2215789031070954E-2</v>
      </c>
      <c r="K2265" s="44">
        <f>IFERROR(_xll.qlIndexFixing(Index3M,H2265,TRUE,_xll.ohTrigger(RecalcTrigger,Trigger3M)),NA())</f>
        <v>1.2427455692908311E-2</v>
      </c>
      <c r="L2265" s="44">
        <f>IFERROR(_xll.qlIndexFixing(Index6M,$H2265,TRUE,_xll.ohTrigger(RecalcTrigger,Trigger6M)),NA())</f>
        <v>1.2452725290753829E-2</v>
      </c>
      <c r="M2265" s="145">
        <f>IFERROR(_xll.qlIndexFixing(Index1Y,$H2265,TRUE,_xll.ohTrigger(RecalcTrigger,Trigger1Y)),NA())</f>
        <v>1.2578436049505152E-2</v>
      </c>
      <c r="N2265" s="144">
        <f>IFERROR(_xll.qlIndexFixing(ONIndex1M,I2265,TRUE,_xll.ohTrigger(RecalcTrigger,Trigger1M)),NA())</f>
        <v>1.221828632125721E-2</v>
      </c>
      <c r="O2265" s="44">
        <f>IFERROR(_xll.qlIndexFixing(ONIndex3M,I2265,TRUE,_xll.ohTrigger(RecalcTrigger,Trigger3M)),NA())</f>
        <v>1.2438424098144552E-2</v>
      </c>
      <c r="P2265" s="44">
        <f>IFERROR(_xll.qlIndexFixing(ONIndex6M,I2265,TRUE,_xll.ohTrigger(RecalcTrigger,Trigger6M)),NA())</f>
        <v>1.2448712258628092E-2</v>
      </c>
      <c r="Q2265" s="145">
        <f>IFERROR(_xll.qlIndexFixing(ONIndex1Y,I2265,TRUE,_xll.ohTrigger(RecalcTrigger,Trigger1Y)),NA())</f>
        <v>1.2637904485313101E-2</v>
      </c>
    </row>
    <row r="2266" spans="2:17" x14ac:dyDescent="0.2">
      <c r="B2266" s="39" t="s">
        <v>42</v>
      </c>
      <c r="D2266" s="42">
        <f>_xll.qlCalendarAdvance(Calendar,$D2265,B2266,"f",FALSE)</f>
        <v>55718</v>
      </c>
      <c r="E2266" s="139">
        <f>_xll.qlInterestRateIndexValueDate(IndexON,D2266)</f>
        <v>55718</v>
      </c>
      <c r="F2266" s="155">
        <f>IFERROR(_xll.qlIndexFixing(IndexON,D2266,TRUE,_xll.ohTrigger(RecalcTrigger,TriggerON)),NA())</f>
        <v>1.2455246712246293E-2</v>
      </c>
      <c r="H2266" s="42">
        <f>_xll.qlCalendarAdvance(Calendar,$H2265,B2266,"f",FALSE)</f>
        <v>55718</v>
      </c>
      <c r="I2266" s="139">
        <f>_xll.qlInterestRateIndexValueDate(Index1M,$H2266)</f>
        <v>55722</v>
      </c>
      <c r="J2266" s="144">
        <f>IFERROR(_xll.qlIndexFixing(Index1M,$H2266,TRUE,_xll.ohTrigger(RecalcTrigger,Trigger1M)),NA())</f>
        <v>1.2211078531591445E-2</v>
      </c>
      <c r="K2266" s="44">
        <f>IFERROR(_xll.qlIndexFixing(Index3M,H2266,TRUE,_xll.ohTrigger(RecalcTrigger,Trigger3M)),NA())</f>
        <v>1.2422497913079899E-2</v>
      </c>
      <c r="L2266" s="44">
        <f>IFERROR(_xll.qlIndexFixing(Index6M,$H2266,TRUE,_xll.ohTrigger(RecalcTrigger,Trigger6M)),NA())</f>
        <v>1.2449800552311959E-2</v>
      </c>
      <c r="M2266" s="145">
        <f>IFERROR(_xll.qlIndexFixing(Index1Y,$H2266,TRUE,_xll.ohTrigger(RecalcTrigger,Trigger1Y)),NA())</f>
        <v>1.257277947461031E-2</v>
      </c>
      <c r="N2266" s="144">
        <f>IFERROR(_xll.qlIndexFixing(ONIndex1M,I2266,TRUE,_xll.ohTrigger(RecalcTrigger,Trigger1M)),NA())</f>
        <v>1.2213609358520117E-2</v>
      </c>
      <c r="O2266" s="44">
        <f>IFERROR(_xll.qlIndexFixing(ONIndex3M,I2266,TRUE,_xll.ohTrigger(RecalcTrigger,Trigger3M)),NA())</f>
        <v>1.2433590010214601E-2</v>
      </c>
      <c r="P2266" s="44">
        <f>IFERROR(_xll.qlIndexFixing(ONIndex6M,I2266,TRUE,_xll.ohTrigger(RecalcTrigger,Trigger6M)),NA())</f>
        <v>1.2446217543953253E-2</v>
      </c>
      <c r="Q2266" s="145">
        <f>IFERROR(_xll.qlIndexFixing(ONIndex1Y,I2266,TRUE,_xll.ohTrigger(RecalcTrigger,Trigger1Y)),NA())</f>
        <v>1.2632854059075882E-2</v>
      </c>
    </row>
    <row r="2267" spans="2:17" x14ac:dyDescent="0.2">
      <c r="B2267" s="39" t="s">
        <v>42</v>
      </c>
      <c r="D2267" s="42">
        <f>_xll.qlCalendarAdvance(Calendar,$D2266,B2267,"f",FALSE)</f>
        <v>55725</v>
      </c>
      <c r="E2267" s="139">
        <f>_xll.qlInterestRateIndexValueDate(IndexON,D2267)</f>
        <v>55725</v>
      </c>
      <c r="F2267" s="155">
        <f>IFERROR(_xll.qlIndexFixing(IndexON,D2267,TRUE,_xll.ohTrigger(RecalcTrigger,TriggerON)),NA())</f>
        <v>1.2450560212338146E-2</v>
      </c>
      <c r="H2267" s="42">
        <f>_xll.qlCalendarAdvance(Calendar,$H2266,B2267,"f",FALSE)</f>
        <v>55725</v>
      </c>
      <c r="I2267" s="139">
        <f>_xll.qlInterestRateIndexValueDate(Index1M,$H2267)</f>
        <v>55729</v>
      </c>
      <c r="J2267" s="144">
        <f>IFERROR(_xll.qlIndexFixing(Index1M,$H2267,TRUE,_xll.ohTrigger(RecalcTrigger,Trigger1M)),NA())</f>
        <v>1.2206352522974737E-2</v>
      </c>
      <c r="K2267" s="44">
        <f>IFERROR(_xll.qlIndexFixing(Index3M,H2267,TRUE,_xll.ohTrigger(RecalcTrigger,Trigger3M)),NA())</f>
        <v>1.2417522627339113E-2</v>
      </c>
      <c r="L2267" s="44">
        <f>IFERROR(_xll.qlIndexFixing(Index6M,$H2267,TRUE,_xll.ohTrigger(RecalcTrigger,Trigger6M)),NA())</f>
        <v>1.244684313529329E-2</v>
      </c>
      <c r="M2267" s="145">
        <f>IFERROR(_xll.qlIndexFixing(Index1Y,$H2267,TRUE,_xll.ohTrigger(RecalcTrigger,Trigger1Y)),NA())</f>
        <v>1.2567101595934374E-2</v>
      </c>
      <c r="N2267" s="144">
        <f>IFERROR(_xll.qlIndexFixing(ONIndex1M,I2267,TRUE,_xll.ohTrigger(RecalcTrigger,Trigger1M)),NA())</f>
        <v>1.2208916930314118E-2</v>
      </c>
      <c r="O2267" s="44">
        <f>IFERROR(_xll.qlIndexFixing(ONIndex3M,I2267,TRUE,_xll.ohTrigger(RecalcTrigger,Trigger3M)),NA())</f>
        <v>1.2428738593426303E-2</v>
      </c>
      <c r="P2267" s="44">
        <f>IFERROR(_xll.qlIndexFixing(ONIndex6M,I2267,TRUE,_xll.ohTrigger(RecalcTrigger,Trigger6M)),NA())</f>
        <v>1.2443691131354129E-2</v>
      </c>
      <c r="Q2267" s="145">
        <f>IFERROR(_xll.qlIndexFixing(ONIndex1Y,I2267,TRUE,_xll.ohTrigger(RecalcTrigger,Trigger1Y)),NA())</f>
        <v>1.2627783304539619E-2</v>
      </c>
    </row>
    <row r="2268" spans="2:17" x14ac:dyDescent="0.2">
      <c r="B2268" s="39" t="s">
        <v>42</v>
      </c>
      <c r="D2268" s="42">
        <f>_xll.qlCalendarAdvance(Calendar,$D2267,B2268,"f",FALSE)</f>
        <v>55732</v>
      </c>
      <c r="E2268" s="139">
        <f>_xll.qlInterestRateIndexValueDate(IndexON,D2268)</f>
        <v>55732</v>
      </c>
      <c r="F2268" s="155">
        <f>IFERROR(_xll.qlIndexFixing(IndexON,D2268,TRUE,_xll.ohTrigger(RecalcTrigger,TriggerON)),NA())</f>
        <v>1.2445852122899836E-2</v>
      </c>
      <c r="H2268" s="42">
        <f>_xll.qlCalendarAdvance(Calendar,$H2267,B2268,"f",FALSE)</f>
        <v>55732</v>
      </c>
      <c r="I2268" s="139">
        <f>_xll.qlInterestRateIndexValueDate(Index1M,$H2268)</f>
        <v>55736</v>
      </c>
      <c r="J2268" s="144">
        <f>IFERROR(_xll.qlIndexFixing(Index1M,$H2268,TRUE,_xll.ohTrigger(RecalcTrigger,Trigger1M)),NA())</f>
        <v>1.2201610989205251E-2</v>
      </c>
      <c r="K2268" s="44">
        <f>IFERROR(_xll.qlIndexFixing(Index3M,H2268,TRUE,_xll.ohTrigger(RecalcTrigger,Trigger3M)),NA())</f>
        <v>1.2412529814981648E-2</v>
      </c>
      <c r="L2268" s="44">
        <f>IFERROR(_xll.qlIndexFixing(Index6M,$H2268,TRUE,_xll.ohTrigger(RecalcTrigger,Trigger6M)),NA())</f>
        <v>1.244385297848374E-2</v>
      </c>
      <c r="M2268" s="145">
        <f>IFERROR(_xll.qlIndexFixing(Index1Y,$H2268,TRUE,_xll.ohTrigger(RecalcTrigger,Trigger1Y)),NA())</f>
        <v>1.2561402384708025E-2</v>
      </c>
      <c r="N2268" s="144">
        <f>IFERROR(_xll.qlIndexFixing(ONIndex1M,I2268,TRUE,_xll.ohTrigger(RecalcTrigger,Trigger1M)),NA())</f>
        <v>1.2204209020572065E-2</v>
      </c>
      <c r="O2268" s="44">
        <f>IFERROR(_xll.qlIndexFixing(ONIndex3M,I2268,TRUE,_xll.ohTrigger(RecalcTrigger,Trigger3M)),NA())</f>
        <v>1.2423869827475897E-2</v>
      </c>
      <c r="P2268" s="44">
        <f>IFERROR(_xll.qlIndexFixing(ONIndex6M,I2268,TRUE,_xll.ohTrigger(RecalcTrigger,Trigger6M)),NA())</f>
        <v>1.2441132959999379E-2</v>
      </c>
      <c r="Q2268" s="145">
        <f>IFERROR(_xll.qlIndexFixing(ONIndex1Y,I2268,TRUE,_xll.ohTrigger(RecalcTrigger,Trigger1Y)),NA())</f>
        <v>1.2622692192927332E-2</v>
      </c>
    </row>
    <row r="2269" spans="2:17" x14ac:dyDescent="0.2">
      <c r="B2269" s="39" t="s">
        <v>42</v>
      </c>
      <c r="D2269" s="42">
        <f>_xll.qlCalendarAdvance(Calendar,$D2268,B2269,"f",FALSE)</f>
        <v>55739</v>
      </c>
      <c r="E2269" s="139">
        <f>_xll.qlInterestRateIndexValueDate(IndexON,D2269)</f>
        <v>55739</v>
      </c>
      <c r="F2269" s="155">
        <f>IFERROR(_xll.qlIndexFixing(IndexON,D2269,TRUE,_xll.ohTrigger(RecalcTrigger,TriggerON)),NA())</f>
        <v>1.2441122415474126E-2</v>
      </c>
      <c r="H2269" s="42">
        <f>_xll.qlCalendarAdvance(Calendar,$H2268,B2269,"f",FALSE)</f>
        <v>55739</v>
      </c>
      <c r="I2269" s="139">
        <f>_xll.qlInterestRateIndexValueDate(Index1M,$H2269)</f>
        <v>55743</v>
      </c>
      <c r="J2269" s="144">
        <f>IFERROR(_xll.qlIndexFixing(Index1M,$H2269,TRUE,_xll.ohTrigger(RecalcTrigger,Trigger1M)),NA())</f>
        <v>1.2196853914267412E-2</v>
      </c>
      <c r="K2269" s="44">
        <f>IFERROR(_xll.qlIndexFixing(Index3M,H2269,TRUE,_xll.ohTrigger(RecalcTrigger,Trigger3M)),NA())</f>
        <v>1.240751945530754E-2</v>
      </c>
      <c r="L2269" s="44">
        <f>IFERROR(_xll.qlIndexFixing(Index6M,$H2269,TRUE,_xll.ohTrigger(RecalcTrigger,Trigger6M)),NA())</f>
        <v>1.244083002067445E-2</v>
      </c>
      <c r="M2269" s="145">
        <f>IFERROR(_xll.qlIndexFixing(Index1Y,$H2269,TRUE,_xll.ohTrigger(RecalcTrigger,Trigger1Y)),NA())</f>
        <v>1.2555681812164578E-2</v>
      </c>
      <c r="N2269" s="144">
        <f>IFERROR(_xll.qlIndexFixing(ONIndex1M,I2269,TRUE,_xll.ohTrigger(RecalcTrigger,Trigger1M)),NA())</f>
        <v>1.2199485613466621E-2</v>
      </c>
      <c r="O2269" s="44">
        <f>IFERROR(_xll.qlIndexFixing(ONIndex3M,I2269,TRUE,_xll.ohTrigger(RecalcTrigger,Trigger3M)),NA())</f>
        <v>1.2418983691420138E-2</v>
      </c>
      <c r="P2269" s="44">
        <f>IFERROR(_xll.qlIndexFixing(ONIndex6M,I2269,TRUE,_xll.ohTrigger(RecalcTrigger,Trigger6M)),NA())</f>
        <v>1.2438542968977728E-2</v>
      </c>
      <c r="Q2269" s="145">
        <f>IFERROR(_xll.qlIndexFixing(ONIndex1Y,I2269,TRUE,_xll.ohTrigger(RecalcTrigger,Trigger1Y)),NA())</f>
        <v>1.2617580695462038E-2</v>
      </c>
    </row>
    <row r="2270" spans="2:17" x14ac:dyDescent="0.2">
      <c r="B2270" s="39" t="s">
        <v>42</v>
      </c>
      <c r="D2270" s="42">
        <f>_xll.qlCalendarAdvance(Calendar,$D2269,B2270,"f",FALSE)</f>
        <v>55746</v>
      </c>
      <c r="E2270" s="139">
        <f>_xll.qlInterestRateIndexValueDate(IndexON,D2270)</f>
        <v>55746</v>
      </c>
      <c r="F2270" s="155">
        <f>IFERROR(_xll.qlIndexFixing(IndexON,D2270,TRUE,_xll.ohTrigger(RecalcTrigger,TriggerON)),NA())</f>
        <v>1.2436371061284035E-2</v>
      </c>
      <c r="H2270" s="42">
        <f>_xll.qlCalendarAdvance(Calendar,$H2269,B2270,"f",FALSE)</f>
        <v>55746</v>
      </c>
      <c r="I2270" s="139">
        <f>_xll.qlInterestRateIndexValueDate(Index1M,$H2270)</f>
        <v>55750</v>
      </c>
      <c r="J2270" s="144">
        <f>IFERROR(_xll.qlIndexFixing(Index1M,$H2270,TRUE,_xll.ohTrigger(RecalcTrigger,Trigger1M)),NA())</f>
        <v>1.2192081282148225E-2</v>
      </c>
      <c r="K2270" s="44">
        <f>IFERROR(_xll.qlIndexFixing(Index3M,H2270,TRUE,_xll.ohTrigger(RecalcTrigger,Trigger3M)),NA())</f>
        <v>1.2402491527615089E-2</v>
      </c>
      <c r="L2270" s="44">
        <f>IFERROR(_xll.qlIndexFixing(Index6M,$H2270,TRUE,_xll.ohTrigger(RecalcTrigger,Trigger6M)),NA())</f>
        <v>1.2437774200656119E-2</v>
      </c>
      <c r="M2270" s="145">
        <f>IFERROR(_xll.qlIndexFixing(Index1Y,$H2270,TRUE,_xll.ohTrigger(RecalcTrigger,Trigger1Y)),NA())</f>
        <v>1.2549939849538658E-2</v>
      </c>
      <c r="N2270" s="144">
        <f>IFERROR(_xll.qlIndexFixing(ONIndex1M,I2270,TRUE,_xll.ohTrigger(RecalcTrigger,Trigger1M)),NA())</f>
        <v>1.2194746692610892E-2</v>
      </c>
      <c r="O2270" s="44">
        <f>IFERROR(_xll.qlIndexFixing(ONIndex3M,I2270,TRUE,_xll.ohTrigger(RecalcTrigger,Trigger3M)),NA())</f>
        <v>1.2414080164555585E-2</v>
      </c>
      <c r="P2270" s="44">
        <f>IFERROR(_xll.qlIndexFixing(ONIndex6M,I2270,TRUE,_xll.ohTrigger(RecalcTrigger,Trigger6M)),NA())</f>
        <v>1.2435921097058156E-2</v>
      </c>
      <c r="Q2270" s="145">
        <f>IFERROR(_xll.qlIndexFixing(ONIndex1Y,I2270,TRUE,_xll.ohTrigger(RecalcTrigger,Trigger1Y)),NA())</f>
        <v>1.2612448783446695E-2</v>
      </c>
    </row>
    <row r="2271" spans="2:17" x14ac:dyDescent="0.2">
      <c r="B2271" s="39" t="s">
        <v>42</v>
      </c>
      <c r="D2271" s="42">
        <f>_xll.qlCalendarAdvance(Calendar,$D2270,B2271,"f",FALSE)</f>
        <v>55753</v>
      </c>
      <c r="E2271" s="139">
        <f>_xll.qlInterestRateIndexValueDate(IndexON,D2271)</f>
        <v>55753</v>
      </c>
      <c r="F2271" s="155">
        <f>IFERROR(_xll.qlIndexFixing(IndexON,D2271,TRUE,_xll.ohTrigger(RecalcTrigger,TriggerON)),NA())</f>
        <v>1.2431598031712454E-2</v>
      </c>
      <c r="H2271" s="42">
        <f>_xll.qlCalendarAdvance(Calendar,$H2270,B2271,"f",FALSE)</f>
        <v>55753</v>
      </c>
      <c r="I2271" s="139">
        <f>_xll.qlInterestRateIndexValueDate(Index1M,$H2271)</f>
        <v>55757</v>
      </c>
      <c r="J2271" s="144">
        <f>IFERROR(_xll.qlIndexFixing(Index1M,$H2271,TRUE,_xll.ohTrigger(RecalcTrigger,Trigger1M)),NA())</f>
        <v>1.2187293076826956E-2</v>
      </c>
      <c r="K2271" s="44">
        <f>IFERROR(_xll.qlIndexFixing(Index3M,H2271,TRUE,_xll.ohTrigger(RecalcTrigger,Trigger3M)),NA())</f>
        <v>1.239744601120346E-2</v>
      </c>
      <c r="L2271" s="44">
        <f>IFERROR(_xll.qlIndexFixing(Index6M,$H2271,TRUE,_xll.ohTrigger(RecalcTrigger,Trigger6M)),NA())</f>
        <v>1.2434685457222054E-2</v>
      </c>
      <c r="M2271" s="145">
        <f>IFERROR(_xll.qlIndexFixing(Index1Y,$H2271,TRUE,_xll.ohTrigger(RecalcTrigger,Trigger1Y)),NA())</f>
        <v>1.2544176468067521E-2</v>
      </c>
      <c r="N2271" s="144">
        <f>IFERROR(_xll.qlIndexFixing(ONIndex1M,I2271,TRUE,_xll.ohTrigger(RecalcTrigger,Trigger1M)),NA())</f>
        <v>1.2189992242337411E-2</v>
      </c>
      <c r="O2271" s="44">
        <f>IFERROR(_xll.qlIndexFixing(ONIndex3M,I2271,TRUE,_xll.ohTrigger(RecalcTrigger,Trigger3M)),NA())</f>
        <v>1.2409159226178801E-2</v>
      </c>
      <c r="P2271" s="44">
        <f>IFERROR(_xll.qlIndexFixing(ONIndex6M,I2271,TRUE,_xll.ohTrigger(RecalcTrigger,Trigger6M)),NA())</f>
        <v>1.2433267283409322E-2</v>
      </c>
      <c r="Q2271" s="145">
        <f>IFERROR(_xll.qlIndexFixing(ONIndex1Y,I2271,TRUE,_xll.ohTrigger(RecalcTrigger,Trigger1Y)),NA())</f>
        <v>1.2607296427944448E-2</v>
      </c>
    </row>
    <row r="2272" spans="2:17" x14ac:dyDescent="0.2">
      <c r="B2272" s="39" t="s">
        <v>42</v>
      </c>
      <c r="D2272" s="42">
        <f>_xll.qlCalendarAdvance(Calendar,$D2271,B2272,"f",FALSE)</f>
        <v>55760</v>
      </c>
      <c r="E2272" s="139">
        <f>_xll.qlInterestRateIndexValueDate(IndexON,D2272)</f>
        <v>55760</v>
      </c>
      <c r="F2272" s="155">
        <f>IFERROR(_xll.qlIndexFixing(IndexON,D2272,TRUE,_xll.ohTrigger(RecalcTrigger,TriggerON)),NA())</f>
        <v>1.2426803297902467E-2</v>
      </c>
      <c r="H2272" s="42">
        <f>_xll.qlCalendarAdvance(Calendar,$H2271,B2272,"f",FALSE)</f>
        <v>55760</v>
      </c>
      <c r="I2272" s="139">
        <f>_xll.qlInterestRateIndexValueDate(Index1M,$H2272)</f>
        <v>55764</v>
      </c>
      <c r="J2272" s="144">
        <f>IFERROR(_xll.qlIndexFixing(Index1M,$H2272,TRUE,_xll.ohTrigger(RecalcTrigger,Trigger1M)),NA())</f>
        <v>1.2182627670790147E-2</v>
      </c>
      <c r="K2272" s="44">
        <f>IFERROR(_xll.qlIndexFixing(Index3M,H2272,TRUE,_xll.ohTrigger(RecalcTrigger,Trigger3M)),NA())</f>
        <v>1.2392534787331728E-2</v>
      </c>
      <c r="L2272" s="44">
        <f>IFERROR(_xll.qlIndexFixing(Index6M,$H2272,TRUE,_xll.ohTrigger(RecalcTrigger,Trigger6M)),NA())</f>
        <v>1.2431603874757184E-2</v>
      </c>
      <c r="M2272" s="145">
        <f>IFERROR(_xll.qlIndexFixing(Index1Y,$H2272,TRUE,_xll.ohTrigger(RecalcTrigger,Trigger1Y)),NA())</f>
        <v>1.2538391638990391E-2</v>
      </c>
      <c r="N2272" s="144">
        <f>IFERROR(_xll.qlIndexFixing(ONIndex1M,I2272,TRUE,_xll.ohTrigger(RecalcTrigger,Trigger1M)),NA())</f>
        <v>1.2185222246499094E-2</v>
      </c>
      <c r="O2272" s="44">
        <f>IFERROR(_xll.qlIndexFixing(ONIndex3M,I2272,TRUE,_xll.ohTrigger(RecalcTrigger,Trigger3M)),NA())</f>
        <v>1.2404220855586345E-2</v>
      </c>
      <c r="P2272" s="44">
        <f>IFERROR(_xll.qlIndexFixing(ONIndex6M,I2272,TRUE,_xll.ohTrigger(RecalcTrigger,Trigger6M)),NA())</f>
        <v>1.2430581467279822E-2</v>
      </c>
      <c r="Q2272" s="145">
        <f>IFERROR(_xll.qlIndexFixing(ONIndex1Y,I2272,TRUE,_xll.ohTrigger(RecalcTrigger,Trigger1Y)),NA())</f>
        <v>1.2602123600418125E-2</v>
      </c>
    </row>
    <row r="2273" spans="2:17" x14ac:dyDescent="0.2">
      <c r="B2273" s="39" t="s">
        <v>42</v>
      </c>
      <c r="D2273" s="42">
        <f>_xll.qlCalendarAdvance(Calendar,$D2272,B2273,"f",FALSE)</f>
        <v>55767</v>
      </c>
      <c r="E2273" s="139">
        <f>_xll.qlInterestRateIndexValueDate(IndexON,D2273)</f>
        <v>55767</v>
      </c>
      <c r="F2273" s="155">
        <f>IFERROR(_xll.qlIndexFixing(IndexON,D2273,TRUE,_xll.ohTrigger(RecalcTrigger,TriggerON)),NA())</f>
        <v>1.24219868313169E-2</v>
      </c>
      <c r="H2273" s="42">
        <f>_xll.qlCalendarAdvance(Calendar,$H2272,B2273,"f",FALSE)</f>
        <v>55767</v>
      </c>
      <c r="I2273" s="139">
        <f>_xll.qlInterestRateIndexValueDate(Index1M,$H2273)</f>
        <v>55771</v>
      </c>
      <c r="J2273" s="144">
        <f>IFERROR(_xll.qlIndexFixing(Index1M,$H2273,TRUE,_xll.ohTrigger(RecalcTrigger,Trigger1M)),NA())</f>
        <v>1.2177809549991814E-2</v>
      </c>
      <c r="K2273" s="44">
        <f>IFERROR(_xll.qlIndexFixing(Index3M,H2273,TRUE,_xll.ohTrigger(RecalcTrigger,Trigger3M)),NA())</f>
        <v>1.2387455469134038E-2</v>
      </c>
      <c r="L2273" s="44">
        <f>IFERROR(_xll.qlIndexFixing(Index6M,$H2273,TRUE,_xll.ohTrigger(RecalcTrigger,Trigger6M)),NA())</f>
        <v>1.2428454080457075E-2</v>
      </c>
      <c r="M2273" s="145">
        <f>IFERROR(_xll.qlIndexFixing(Index1Y,$H2273,TRUE,_xll.ohTrigger(RecalcTrigger,Trigger1Y)),NA())</f>
        <v>1.2532585333548465E-2</v>
      </c>
      <c r="N2273" s="144">
        <f>IFERROR(_xll.qlIndexFixing(ONIndex1M,I2273,TRUE,_xll.ohTrigger(RecalcTrigger,Trigger1M)),NA())</f>
        <v>1.2180436689028795E-2</v>
      </c>
      <c r="O2273" s="44">
        <f>IFERROR(_xll.qlIndexFixing(ONIndex3M,I2273,TRUE,_xll.ohTrigger(RecalcTrigger,Trigger3M)),NA())</f>
        <v>1.2399265032234652E-2</v>
      </c>
      <c r="P2273" s="44">
        <f>IFERROR(_xll.qlIndexFixing(ONIndex6M,I2273,TRUE,_xll.ohTrigger(RecalcTrigger,Trigger6M)),NA())</f>
        <v>1.2427863587358701E-2</v>
      </c>
      <c r="Q2273" s="145">
        <f>IFERROR(_xll.qlIndexFixing(ONIndex1Y,I2273,TRUE,_xll.ohTrigger(RecalcTrigger,Trigger1Y)),NA())</f>
        <v>1.2596930271850937E-2</v>
      </c>
    </row>
    <row r="2274" spans="2:17" x14ac:dyDescent="0.2">
      <c r="B2274" s="39" t="s">
        <v>42</v>
      </c>
      <c r="D2274" s="42">
        <f>_xll.qlCalendarAdvance(Calendar,$D2273,B2274,"f",FALSE)</f>
        <v>55774</v>
      </c>
      <c r="E2274" s="139">
        <f>_xll.qlInterestRateIndexValueDate(IndexON,D2274)</f>
        <v>55774</v>
      </c>
      <c r="F2274" s="155">
        <f>IFERROR(_xll.qlIndexFixing(IndexON,D2274,TRUE,_xll.ohTrigger(RecalcTrigger,TriggerON)),NA())</f>
        <v>1.2417148603338646E-2</v>
      </c>
      <c r="H2274" s="42">
        <f>_xll.qlCalendarAdvance(Calendar,$H2273,B2274,"f",FALSE)</f>
        <v>55774</v>
      </c>
      <c r="I2274" s="139">
        <f>_xll.qlInterestRateIndexValueDate(Index1M,$H2274)</f>
        <v>55778</v>
      </c>
      <c r="J2274" s="144">
        <f>IFERROR(_xll.qlIndexFixing(Index1M,$H2274,TRUE,_xll.ohTrigger(RecalcTrigger,Trigger1M)),NA())</f>
        <v>1.2172975809554565E-2</v>
      </c>
      <c r="K2274" s="44">
        <f>IFERROR(_xll.qlIndexFixing(Index3M,H2274,TRUE,_xll.ohTrigger(RecalcTrigger,Trigger3M)),NA())</f>
        <v>1.2382358502129095E-2</v>
      </c>
      <c r="L2274" s="44">
        <f>IFERROR(_xll.qlIndexFixing(Index6M,$H2274,TRUE,_xll.ohTrigger(RecalcTrigger,Trigger6M)),NA())</f>
        <v>1.2425271190099643E-2</v>
      </c>
      <c r="M2274" s="145">
        <f>IFERROR(_xll.qlIndexFixing(Index1Y,$H2274,TRUE,_xll.ohTrigger(RecalcTrigger,Trigger1Y)),NA())</f>
        <v>1.2526757522985129E-2</v>
      </c>
      <c r="N2274" s="144">
        <f>IFERROR(_xll.qlIndexFixing(ONIndex1M,I2274,TRUE,_xll.ohTrigger(RecalcTrigger,Trigger1M)),NA())</f>
        <v>1.2175635554019237E-2</v>
      </c>
      <c r="O2274" s="44">
        <f>IFERROR(_xll.qlIndexFixing(ONIndex3M,I2274,TRUE,_xll.ohTrigger(RecalcTrigger,Trigger3M)),NA())</f>
        <v>1.2394291735420282E-2</v>
      </c>
      <c r="P2274" s="44">
        <f>IFERROR(_xll.qlIndexFixing(ONIndex6M,I2274,TRUE,_xll.ohTrigger(RecalcTrigger,Trigger6M)),NA())</f>
        <v>1.2425113582814618E-2</v>
      </c>
      <c r="Q2274" s="145">
        <f>IFERROR(_xll.qlIndexFixing(ONIndex1Y,I2274,TRUE,_xll.ohTrigger(RecalcTrigger,Trigger1Y)),NA())</f>
        <v>1.2591716413625775E-2</v>
      </c>
    </row>
    <row r="2275" spans="2:17" x14ac:dyDescent="0.2">
      <c r="B2275" s="39" t="s">
        <v>42</v>
      </c>
      <c r="D2275" s="42">
        <f>_xll.qlCalendarAdvance(Calendar,$D2274,B2275,"f",FALSE)</f>
        <v>55781</v>
      </c>
      <c r="E2275" s="139">
        <f>_xll.qlInterestRateIndexValueDate(IndexON,D2275)</f>
        <v>55781</v>
      </c>
      <c r="F2275" s="155">
        <f>IFERROR(_xll.qlIndexFixing(IndexON,D2275,TRUE,_xll.ohTrigger(RecalcTrigger,TriggerON)),NA())</f>
        <v>1.2412288585190723E-2</v>
      </c>
      <c r="H2275" s="42">
        <f>_xll.qlCalendarAdvance(Calendar,$H2274,B2275,"f",FALSE)</f>
        <v>55781</v>
      </c>
      <c r="I2275" s="139">
        <f>_xll.qlInterestRateIndexValueDate(Index1M,$H2275)</f>
        <v>55785</v>
      </c>
      <c r="J2275" s="144">
        <f>IFERROR(_xll.qlIndexFixing(Index1M,$H2275,TRUE,_xll.ohTrigger(RecalcTrigger,Trigger1M)),NA())</f>
        <v>1.2168126433469872E-2</v>
      </c>
      <c r="K2275" s="44">
        <f>IFERROR(_xll.qlIndexFixing(Index3M,H2275,TRUE,_xll.ohTrigger(RecalcTrigger,Trigger3M)),NA())</f>
        <v>1.2377243865619612E-2</v>
      </c>
      <c r="L2275" s="44">
        <f>IFERROR(_xll.qlIndexFixing(Index6M,$H2275,TRUE,_xll.ohTrigger(RecalcTrigger,Trigger6M)),NA())</f>
        <v>1.2422055142487686E-2</v>
      </c>
      <c r="M2275" s="145">
        <f>IFERROR(_xll.qlIndexFixing(Index1Y,$H2275,TRUE,_xll.ohTrigger(RecalcTrigger,Trigger1Y)),NA())</f>
        <v>1.2520908178545084E-2</v>
      </c>
      <c r="N2275" s="144">
        <f>IFERROR(_xll.qlIndexFixing(ONIndex1M,I2275,TRUE,_xll.ohTrigger(RecalcTrigger,Trigger1M)),NA())</f>
        <v>1.2170818825323337E-2</v>
      </c>
      <c r="O2275" s="44">
        <f>IFERROR(_xll.qlIndexFixing(ONIndex3M,I2275,TRUE,_xll.ohTrigger(RecalcTrigger,Trigger3M)),NA())</f>
        <v>1.2389300944040116E-2</v>
      </c>
      <c r="P2275" s="44">
        <f>IFERROR(_xll.qlIndexFixing(ONIndex6M,I2275,TRUE,_xll.ohTrigger(RecalcTrigger,Trigger6M)),NA())</f>
        <v>1.2422331392496488E-2</v>
      </c>
      <c r="Q2275" s="145">
        <f>IFERROR(_xll.qlIndexFixing(ONIndex1Y,I2275,TRUE,_xll.ohTrigger(RecalcTrigger,Trigger1Y)),NA())</f>
        <v>1.2586481997045595E-2</v>
      </c>
    </row>
    <row r="2276" spans="2:17" x14ac:dyDescent="0.2">
      <c r="B2276" s="39" t="s">
        <v>42</v>
      </c>
      <c r="D2276" s="42">
        <f>_xll.qlCalendarAdvance(Calendar,$D2275,B2276,"f",FALSE)</f>
        <v>55788</v>
      </c>
      <c r="E2276" s="139">
        <f>_xll.qlInterestRateIndexValueDate(IndexON,D2276)</f>
        <v>55788</v>
      </c>
      <c r="F2276" s="155">
        <f>IFERROR(_xll.qlIndexFixing(IndexON,D2276,TRUE,_xll.ohTrigger(RecalcTrigger,TriggerON)),NA())</f>
        <v>1.2407406748016214E-2</v>
      </c>
      <c r="H2276" s="42">
        <f>_xll.qlCalendarAdvance(Calendar,$H2275,B2276,"f",FALSE)</f>
        <v>55788</v>
      </c>
      <c r="I2276" s="139">
        <f>_xll.qlInterestRateIndexValueDate(Index1M,$H2276)</f>
        <v>55792</v>
      </c>
      <c r="J2276" s="144">
        <f>IFERROR(_xll.qlIndexFixing(Index1M,$H2276,TRUE,_xll.ohTrigger(RecalcTrigger,Trigger1M)),NA())</f>
        <v>1.2163117891749928E-2</v>
      </c>
      <c r="K2276" s="44">
        <f>IFERROR(_xll.qlIndexFixing(Index3M,H2276,TRUE,_xll.ohTrigger(RecalcTrigger,Trigger3M)),NA())</f>
        <v>1.2371953873860678E-2</v>
      </c>
      <c r="L2276" s="44">
        <f>IFERROR(_xll.qlIndexFixing(Index6M,$H2276,TRUE,_xll.ohTrigger(RecalcTrigger,Trigger6M)),NA())</f>
        <v>1.2418805876427519E-2</v>
      </c>
      <c r="M2276" s="145">
        <f>IFERROR(_xll.qlIndexFixing(Index1Y,$H2276,TRUE,_xll.ohTrigger(RecalcTrigger,Trigger1Y)),NA())</f>
        <v>1.2515037271476754E-2</v>
      </c>
      <c r="N2276" s="144">
        <f>IFERROR(_xll.qlIndexFixing(ONIndex1M,I2276,TRUE,_xll.ohTrigger(RecalcTrigger,Trigger1M)),NA())</f>
        <v>1.2165986487193692E-2</v>
      </c>
      <c r="O2276" s="44">
        <f>IFERROR(_xll.qlIndexFixing(ONIndex3M,I2276,TRUE,_xll.ohTrigger(RecalcTrigger,Trigger3M)),NA())</f>
        <v>1.2384292637790395E-2</v>
      </c>
      <c r="P2276" s="44">
        <f>IFERROR(_xll.qlIndexFixing(ONIndex6M,I2276,TRUE,_xll.ohTrigger(RecalcTrigger,Trigger6M)),NA())</f>
        <v>1.2419516955812782E-2</v>
      </c>
      <c r="Q2276" s="145">
        <f>IFERROR(_xll.qlIndexFixing(ONIndex1Y,I2276,TRUE,_xll.ohTrigger(RecalcTrigger,Trigger1Y)),NA())</f>
        <v>1.2581226993173544E-2</v>
      </c>
    </row>
    <row r="2277" spans="2:17" x14ac:dyDescent="0.2">
      <c r="B2277" s="39" t="s">
        <v>42</v>
      </c>
      <c r="D2277" s="42">
        <f>_xll.qlCalendarAdvance(Calendar,$D2276,B2277,"f",FALSE)</f>
        <v>55795</v>
      </c>
      <c r="E2277" s="139">
        <f>_xll.qlInterestRateIndexValueDate(IndexON,D2277)</f>
        <v>55795</v>
      </c>
      <c r="F2277" s="155">
        <f>IFERROR(_xll.qlIndexFixing(IndexON,D2277,TRUE,_xll.ohTrigger(RecalcTrigger,TriggerON)),NA())</f>
        <v>1.2402503063277948E-2</v>
      </c>
      <c r="H2277" s="42">
        <f>_xll.qlCalendarAdvance(Calendar,$H2276,B2277,"f",FALSE)</f>
        <v>55795</v>
      </c>
      <c r="I2277" s="139">
        <f>_xll.qlInterestRateIndexValueDate(Index1M,$H2277)</f>
        <v>55799</v>
      </c>
      <c r="J2277" s="144">
        <f>IFERROR(_xll.qlIndexFixing(Index1M,$H2277,TRUE,_xll.ohTrigger(RecalcTrigger,Trigger1M)),NA())</f>
        <v>1.2158235910932902E-2</v>
      </c>
      <c r="K2277" s="44">
        <f>IFERROR(_xll.qlIndexFixing(Index3M,H2277,TRUE,_xll.ohTrigger(RecalcTrigger,Trigger3M)),NA())</f>
        <v>1.2366802390439101E-2</v>
      </c>
      <c r="L2277" s="44">
        <f>IFERROR(_xll.qlIndexFixing(Index6M,$H2277,TRUE,_xll.ohTrigger(RecalcTrigger,Trigger6M)),NA())</f>
        <v>1.241549087495785E-2</v>
      </c>
      <c r="M2277" s="145">
        <f>IFERROR(_xll.qlIndexFixing(Index1Y,$H2277,TRUE,_xll.ohTrigger(RecalcTrigger,Trigger1Y)),NA())</f>
        <v>1.250914477302878E-2</v>
      </c>
      <c r="N2277" s="144">
        <f>IFERROR(_xll.qlIndexFixing(ONIndex1M,I2277,TRUE,_xll.ohTrigger(RecalcTrigger,Trigger1M)),NA())</f>
        <v>1.2161138523243409E-2</v>
      </c>
      <c r="O2277" s="44">
        <f>IFERROR(_xll.qlIndexFixing(ONIndex3M,I2277,TRUE,_xll.ohTrigger(RecalcTrigger,Trigger3M)),NA())</f>
        <v>1.2379266795967681E-2</v>
      </c>
      <c r="P2277" s="44">
        <f>IFERROR(_xll.qlIndexFixing(ONIndex6M,I2277,TRUE,_xll.ohTrigger(RecalcTrigger,Trigger6M)),NA())</f>
        <v>1.2416670211532477E-2</v>
      </c>
      <c r="Q2277" s="145">
        <f>IFERROR(_xll.qlIndexFixing(ONIndex1Y,I2277,TRUE,_xll.ohTrigger(RecalcTrigger,Trigger1Y)),NA())</f>
        <v>1.2575951373312577E-2</v>
      </c>
    </row>
    <row r="2278" spans="2:17" x14ac:dyDescent="0.2">
      <c r="B2278" s="39" t="s">
        <v>42</v>
      </c>
      <c r="D2278" s="42">
        <f>_xll.qlCalendarAdvance(Calendar,$D2277,B2278,"f",FALSE)</f>
        <v>55802</v>
      </c>
      <c r="E2278" s="139">
        <f>_xll.qlInterestRateIndexValueDate(IndexON,D2278)</f>
        <v>55802</v>
      </c>
      <c r="F2278" s="155">
        <f>IFERROR(_xll.qlIndexFixing(IndexON,D2278,TRUE,_xll.ohTrigger(RecalcTrigger,TriggerON)),NA())</f>
        <v>1.2397577502358814E-2</v>
      </c>
      <c r="H2278" s="42">
        <f>_xll.qlCalendarAdvance(Calendar,$H2277,B2278,"f",FALSE)</f>
        <v>55802</v>
      </c>
      <c r="I2278" s="139">
        <f>_xll.qlInterestRateIndexValueDate(Index1M,$H2278)</f>
        <v>55806</v>
      </c>
      <c r="J2278" s="144">
        <f>IFERROR(_xll.qlIndexFixing(Index1M,$H2278,TRUE,_xll.ohTrigger(RecalcTrigger,Trigger1M)),NA())</f>
        <v>1.2153338244817655E-2</v>
      </c>
      <c r="K2278" s="44">
        <f>IFERROR(_xll.qlIndexFixing(Index3M,H2278,TRUE,_xll.ohTrigger(RecalcTrigger,Trigger3M)),NA())</f>
        <v>1.2361633173403814E-2</v>
      </c>
      <c r="L2278" s="44">
        <f>IFERROR(_xll.qlIndexFixing(Index6M,$H2278,TRUE,_xll.ohTrigger(RecalcTrigger,Trigger6M)),NA())</f>
        <v>1.2412207444195262E-2</v>
      </c>
      <c r="M2278" s="145">
        <f>IFERROR(_xll.qlIndexFixing(Index1Y,$H2278,TRUE,_xll.ohTrigger(RecalcTrigger,Trigger1Y)),NA())</f>
        <v>1.2503230654452873E-2</v>
      </c>
      <c r="N2278" s="144">
        <f>IFERROR(_xll.qlIndexFixing(ONIndex1M,I2278,TRUE,_xll.ohTrigger(RecalcTrigger,Trigger1M)),NA())</f>
        <v>1.2156274917645149E-2</v>
      </c>
      <c r="O2278" s="44">
        <f>IFERROR(_xll.qlIndexFixing(ONIndex3M,I2278,TRUE,_xll.ohTrigger(RecalcTrigger,Trigger3M)),NA())</f>
        <v>1.2374223397548789E-2</v>
      </c>
      <c r="P2278" s="44">
        <f>IFERROR(_xll.qlIndexFixing(ONIndex6M,I2278,TRUE,_xll.ohTrigger(RecalcTrigger,Trigger6M)),NA())</f>
        <v>1.2413791098584426E-2</v>
      </c>
      <c r="Q2278" s="145">
        <f>IFERROR(_xll.qlIndexFixing(ONIndex1Y,I2278,TRUE,_xll.ohTrigger(RecalcTrigger,Trigger1Y)),NA())</f>
        <v>1.2570655108685713E-2</v>
      </c>
    </row>
    <row r="2279" spans="2:17" x14ac:dyDescent="0.2">
      <c r="B2279" s="39" t="s">
        <v>42</v>
      </c>
      <c r="D2279" s="42">
        <f>_xll.qlCalendarAdvance(Calendar,$D2278,B2279,"f",FALSE)</f>
        <v>55809</v>
      </c>
      <c r="E2279" s="139">
        <f>_xll.qlInterestRateIndexValueDate(IndexON,D2279)</f>
        <v>55809</v>
      </c>
      <c r="F2279" s="155">
        <f>IFERROR(_xll.qlIndexFixing(IndexON,D2279,TRUE,_xll.ohTrigger(RecalcTrigger,TriggerON)),NA())</f>
        <v>1.2392630036561769E-2</v>
      </c>
      <c r="H2279" s="42">
        <f>_xll.qlCalendarAdvance(Calendar,$H2278,B2279,"f",FALSE)</f>
        <v>55809</v>
      </c>
      <c r="I2279" s="139">
        <f>_xll.qlInterestRateIndexValueDate(Index1M,$H2279)</f>
        <v>55813</v>
      </c>
      <c r="J2279" s="144">
        <f>IFERROR(_xll.qlIndexFixing(Index1M,$H2279,TRUE,_xll.ohTrigger(RecalcTrigger,Trigger1M)),NA())</f>
        <v>1.2148424877391189E-2</v>
      </c>
      <c r="K2279" s="44">
        <f>IFERROR(_xll.qlIndexFixing(Index3M,H2279,TRUE,_xll.ohTrigger(RecalcTrigger,Trigger3M)),NA())</f>
        <v>1.2356446202054856E-2</v>
      </c>
      <c r="L2279" s="44">
        <f>IFERROR(_xll.qlIndexFixing(Index6M,$H2279,TRUE,_xll.ohTrigger(RecalcTrigger,Trigger6M)),NA())</f>
        <v>1.2408858155645023E-2</v>
      </c>
      <c r="M2279" s="145">
        <f>IFERROR(_xll.qlIndexFixing(Index1Y,$H2279,TRUE,_xll.ohTrigger(RecalcTrigger,Trigger1Y)),NA())</f>
        <v>1.2497294887002929E-2</v>
      </c>
      <c r="N2279" s="144">
        <f>IFERROR(_xll.qlIndexFixing(ONIndex1M,I2279,TRUE,_xll.ohTrigger(RecalcTrigger,Trigger1M)),NA())</f>
        <v>1.2151395654251829E-2</v>
      </c>
      <c r="O2279" s="44">
        <f>IFERROR(_xll.qlIndexFixing(ONIndex3M,I2279,TRUE,_xll.ohTrigger(RecalcTrigger,Trigger3M)),NA())</f>
        <v>1.2369162422229962E-2</v>
      </c>
      <c r="P2279" s="44">
        <f>IFERROR(_xll.qlIndexFixing(ONIndex6M,I2279,TRUE,_xll.ohTrigger(RecalcTrigger,Trigger6M)),NA())</f>
        <v>1.2410879556297161E-2</v>
      </c>
      <c r="Q2279" s="145">
        <f>IFERROR(_xll.qlIndexFixing(ONIndex1Y,I2279,TRUE,_xll.ohTrigger(RecalcTrigger,Trigger1Y)),NA())</f>
        <v>1.2565338170595908E-2</v>
      </c>
    </row>
    <row r="2280" spans="2:17" x14ac:dyDescent="0.2">
      <c r="B2280" s="39" t="s">
        <v>42</v>
      </c>
      <c r="D2280" s="42">
        <f>_xll.qlCalendarAdvance(Calendar,$D2279,B2280,"f",FALSE)</f>
        <v>55816</v>
      </c>
      <c r="E2280" s="139">
        <f>_xll.qlInterestRateIndexValueDate(IndexON,D2280)</f>
        <v>55816</v>
      </c>
      <c r="F2280" s="155">
        <f>IFERROR(_xll.qlIndexFixing(IndexON,D2280,TRUE,_xll.ohTrigger(RecalcTrigger,TriggerON)),NA())</f>
        <v>1.238766063694996E-2</v>
      </c>
      <c r="H2280" s="42">
        <f>_xll.qlCalendarAdvance(Calendar,$H2279,B2280,"f",FALSE)</f>
        <v>55816</v>
      </c>
      <c r="I2280" s="139">
        <f>_xll.qlInterestRateIndexValueDate(Index1M,$H2280)</f>
        <v>55820</v>
      </c>
      <c r="J2280" s="144">
        <f>IFERROR(_xll.qlIndexFixing(Index1M,$H2280,TRUE,_xll.ohTrigger(RecalcTrigger,Trigger1M)),NA())</f>
        <v>1.2143495792637926E-2</v>
      </c>
      <c r="K2280" s="44">
        <f>IFERROR(_xll.qlIndexFixing(Index3M,H2280,TRUE,_xll.ohTrigger(RecalcTrigger,Trigger3M)),NA())</f>
        <v>1.2351241455696608E-2</v>
      </c>
      <c r="L2280" s="44">
        <f>IFERROR(_xll.qlIndexFixing(Index6M,$H2280,TRUE,_xll.ohTrigger(RecalcTrigger,Trigger6M)),NA())</f>
        <v>1.2405475403890269E-2</v>
      </c>
      <c r="M2280" s="145">
        <f>IFERROR(_xll.qlIndexFixing(Index1Y,$H2280,TRUE,_xll.ohTrigger(RecalcTrigger,Trigger1Y)),NA())</f>
        <v>1.2491337441934819E-2</v>
      </c>
      <c r="N2280" s="144">
        <f>IFERROR(_xll.qlIndexFixing(ONIndex1M,I2280,TRUE,_xll.ohTrigger(RecalcTrigger,Trigger1M)),NA())</f>
        <v>1.214650071739598E-2</v>
      </c>
      <c r="O2280" s="44">
        <f>IFERROR(_xll.qlIndexFixing(ONIndex3M,I2280,TRUE,_xll.ohTrigger(RecalcTrigger,Trigger3M)),NA())</f>
        <v>1.2364083848988017E-2</v>
      </c>
      <c r="P2280" s="44">
        <f>IFERROR(_xll.qlIndexFixing(ONIndex6M,I2280,TRUE,_xll.ohTrigger(RecalcTrigger,Trigger6M)),NA())</f>
        <v>1.2407935523439662E-2</v>
      </c>
      <c r="Q2280" s="145">
        <f>IFERROR(_xll.qlIndexFixing(ONIndex1Y,I2280,TRUE,_xll.ohTrigger(RecalcTrigger,Trigger1Y)),NA())</f>
        <v>1.256000053026618E-2</v>
      </c>
    </row>
    <row r="2281" spans="2:17" x14ac:dyDescent="0.2">
      <c r="B2281" s="39" t="s">
        <v>42</v>
      </c>
      <c r="D2281" s="42">
        <f>_xll.qlCalendarAdvance(Calendar,$D2280,B2281,"f",FALSE)</f>
        <v>55823</v>
      </c>
      <c r="E2281" s="139">
        <f>_xll.qlInterestRateIndexValueDate(IndexON,D2281)</f>
        <v>55823</v>
      </c>
      <c r="F2281" s="155">
        <f>IFERROR(_xll.qlIndexFixing(IndexON,D2281,TRUE,_xll.ohTrigger(RecalcTrigger,TriggerON)),NA())</f>
        <v>1.2382669275146085E-2</v>
      </c>
      <c r="H2281" s="42">
        <f>_xll.qlCalendarAdvance(Calendar,$H2280,B2281,"f",FALSE)</f>
        <v>55823</v>
      </c>
      <c r="I2281" s="139">
        <f>_xll.qlInterestRateIndexValueDate(Index1M,$H2281)</f>
        <v>55827</v>
      </c>
      <c r="J2281" s="144">
        <f>IFERROR(_xll.qlIndexFixing(Index1M,$H2281,TRUE,_xll.ohTrigger(RecalcTrigger,Trigger1M)),NA())</f>
        <v>1.2138700931514812E-2</v>
      </c>
      <c r="K2281" s="44">
        <f>IFERROR(_xll.qlIndexFixing(Index3M,H2281,TRUE,_xll.ohTrigger(RecalcTrigger,Trigger3M)),NA())</f>
        <v>1.2346018913630843E-2</v>
      </c>
      <c r="L2281" s="44">
        <f>IFERROR(_xll.qlIndexFixing(Index6M,$H2281,TRUE,_xll.ohTrigger(RecalcTrigger,Trigger6M)),NA())</f>
        <v>1.2402059127747854E-2</v>
      </c>
      <c r="M2281" s="145">
        <f>IFERROR(_xll.qlIndexFixing(Index1Y,$H2281,TRUE,_xll.ohTrigger(RecalcTrigger,Trigger1Y)),NA())</f>
        <v>1.2485358290506163E-2</v>
      </c>
      <c r="N2281" s="144">
        <f>IFERROR(_xll.qlIndexFixing(ONIndex1M,I2281,TRUE,_xll.ohTrigger(RecalcTrigger,Trigger1M)),NA())</f>
        <v>1.2141590090690713E-2</v>
      </c>
      <c r="O2281" s="44">
        <f>IFERROR(_xll.qlIndexFixing(ONIndex3M,I2281,TRUE,_xll.ohTrigger(RecalcTrigger,Trigger3M)),NA())</f>
        <v>1.2358987657279386E-2</v>
      </c>
      <c r="P2281" s="44">
        <f>IFERROR(_xll.qlIndexFixing(ONIndex6M,I2281,TRUE,_xll.ohTrigger(RecalcTrigger,Trigger6M)),NA())</f>
        <v>1.2404958939100652E-2</v>
      </c>
      <c r="Q2281" s="145">
        <f>IFERROR(_xll.qlIndexFixing(ONIndex1Y,I2281,TRUE,_xll.ohTrigger(RecalcTrigger,Trigger1Y)),NA())</f>
        <v>1.2554642158839613E-2</v>
      </c>
    </row>
    <row r="2282" spans="2:17" x14ac:dyDescent="0.2">
      <c r="B2282" s="39" t="s">
        <v>42</v>
      </c>
      <c r="D2282" s="42">
        <f>_xll.qlCalendarAdvance(Calendar,$D2281,B2282,"f",FALSE)</f>
        <v>55830</v>
      </c>
      <c r="E2282" s="139">
        <f>_xll.qlInterestRateIndexValueDate(IndexON,D2282)</f>
        <v>55830</v>
      </c>
      <c r="F2282" s="155">
        <f>IFERROR(_xll.qlIndexFixing(IndexON,D2282,TRUE,_xll.ohTrigger(RecalcTrigger,TriggerON)),NA())</f>
        <v>1.2377655922213293E-2</v>
      </c>
      <c r="H2282" s="42">
        <f>_xll.qlCalendarAdvance(Calendar,$H2281,B2282,"f",FALSE)</f>
        <v>55830</v>
      </c>
      <c r="I2282" s="139">
        <f>_xll.qlInterestRateIndexValueDate(Index1M,$H2282)</f>
        <v>55834</v>
      </c>
      <c r="J2282" s="144">
        <f>IFERROR(_xll.qlIndexFixing(Index1M,$H2282,TRUE,_xll.ohTrigger(RecalcTrigger,Trigger1M)),NA())</f>
        <v>1.2133741657483377E-2</v>
      </c>
      <c r="K2282" s="44">
        <f>IFERROR(_xll.qlIndexFixing(Index3M,H2282,TRUE,_xll.ohTrigger(RecalcTrigger,Trigger3M)),NA())</f>
        <v>1.2340778555161943E-2</v>
      </c>
      <c r="L2282" s="44">
        <f>IFERROR(_xll.qlIndexFixing(Index6M,$H2282,TRUE,_xll.ohTrigger(RecalcTrigger,Trigger6M)),NA())</f>
        <v>1.2398609266035946E-2</v>
      </c>
      <c r="M2282" s="145">
        <f>IFERROR(_xll.qlIndexFixing(Index1Y,$H2282,TRUE,_xll.ohTrigger(RecalcTrigger,Trigger1Y)),NA())</f>
        <v>1.2479357403976776E-2</v>
      </c>
      <c r="N2282" s="144">
        <f>IFERROR(_xll.qlIndexFixing(ONIndex1M,I2282,TRUE,_xll.ohTrigger(RecalcTrigger,Trigger1M)),NA())</f>
        <v>1.213666375822875E-2</v>
      </c>
      <c r="O2282" s="44">
        <f>IFERROR(_xll.qlIndexFixing(ONIndex3M,I2282,TRUE,_xll.ohTrigger(RecalcTrigger,Trigger3M)),NA())</f>
        <v>1.235387382640063E-2</v>
      </c>
      <c r="P2282" s="44">
        <f>IFERROR(_xll.qlIndexFixing(ONIndex6M,I2282,TRUE,_xll.ohTrigger(RecalcTrigger,Trigger6M)),NA())</f>
        <v>1.2401949742448792E-2</v>
      </c>
      <c r="Q2282" s="145">
        <f>IFERROR(_xll.qlIndexFixing(ONIndex1Y,I2282,TRUE,_xll.ohTrigger(RecalcTrigger,Trigger1Y)),NA())</f>
        <v>1.2549263027539226E-2</v>
      </c>
    </row>
    <row r="2283" spans="2:17" x14ac:dyDescent="0.2">
      <c r="B2283" s="39" t="s">
        <v>42</v>
      </c>
      <c r="D2283" s="42">
        <f>_xll.qlCalendarAdvance(Calendar,$D2282,B2283,"f",FALSE)</f>
        <v>55837</v>
      </c>
      <c r="E2283" s="139">
        <f>_xll.qlInterestRateIndexValueDate(IndexON,D2283)</f>
        <v>55837</v>
      </c>
      <c r="F2283" s="155">
        <f>IFERROR(_xll.qlIndexFixing(IndexON,D2283,TRUE,_xll.ohTrigger(RecalcTrigger,TriggerON)),NA())</f>
        <v>1.2372620549694346E-2</v>
      </c>
      <c r="H2283" s="42">
        <f>_xll.qlCalendarAdvance(Calendar,$H2282,B2283,"f",FALSE)</f>
        <v>55837</v>
      </c>
      <c r="I2283" s="139">
        <f>_xll.qlInterestRateIndexValueDate(Index1M,$H2283)</f>
        <v>55841</v>
      </c>
      <c r="J2283" s="144">
        <f>IFERROR(_xll.qlIndexFixing(Index1M,$H2283,TRUE,_xll.ohTrigger(RecalcTrigger,Trigger1M)),NA())</f>
        <v>1.2128766619688314E-2</v>
      </c>
      <c r="K2283" s="44">
        <f>IFERROR(_xll.qlIndexFixing(Index3M,H2283,TRUE,_xll.ohTrigger(RecalcTrigger,Trigger3M)),NA())</f>
        <v>1.2335520359591682E-2</v>
      </c>
      <c r="L2283" s="44">
        <f>IFERROR(_xll.qlIndexFixing(Index6M,$H2283,TRUE,_xll.ohTrigger(RecalcTrigger,Trigger6M)),NA())</f>
        <v>1.2395125757573601E-2</v>
      </c>
      <c r="M2283" s="145">
        <f>IFERROR(_xll.qlIndexFixing(Index1Y,$H2283,TRUE,_xll.ohTrigger(RecalcTrigger,Trigger1Y)),NA())</f>
        <v>1.2473334753608874E-2</v>
      </c>
      <c r="N2283" s="144">
        <f>IFERROR(_xll.qlIndexFixing(ONIndex1M,I2283,TRUE,_xll.ohTrigger(RecalcTrigger,Trigger1M)),NA())</f>
        <v>1.213172170402288E-2</v>
      </c>
      <c r="O2283" s="44">
        <f>IFERROR(_xll.qlIndexFixing(ONIndex3M,I2283,TRUE,_xll.ohTrigger(RecalcTrigger,Trigger3M)),NA())</f>
        <v>1.2348742335648311E-2</v>
      </c>
      <c r="P2283" s="44">
        <f>IFERROR(_xll.qlIndexFixing(ONIndex6M,I2283,TRUE,_xll.ohTrigger(RecalcTrigger,Trigger6M)),NA())</f>
        <v>1.2398907872412934E-2</v>
      </c>
      <c r="Q2283" s="145">
        <f>IFERROR(_xll.qlIndexFixing(ONIndex1Y,I2283,TRUE,_xll.ohTrigger(RecalcTrigger,Trigger1Y)),NA())</f>
        <v>1.254386310774791E-2</v>
      </c>
    </row>
    <row r="2284" spans="2:17" x14ac:dyDescent="0.2">
      <c r="B2284" s="39" t="s">
        <v>42</v>
      </c>
      <c r="D2284" s="42">
        <f>_xll.qlCalendarAdvance(Calendar,$D2283,B2284,"f",FALSE)</f>
        <v>55844</v>
      </c>
      <c r="E2284" s="139">
        <f>_xll.qlInterestRateIndexValueDate(IndexON,D2284)</f>
        <v>55844</v>
      </c>
      <c r="F2284" s="155">
        <f>IFERROR(_xll.qlIndexFixing(IndexON,D2284,TRUE,_xll.ohTrigger(RecalcTrigger,TriggerON)),NA())</f>
        <v>1.2367563128652392E-2</v>
      </c>
      <c r="H2284" s="42">
        <f>_xll.qlCalendarAdvance(Calendar,$H2283,B2284,"f",FALSE)</f>
        <v>55844</v>
      </c>
      <c r="I2284" s="139">
        <f>_xll.qlInterestRateIndexValueDate(Index1M,$H2284)</f>
        <v>55848</v>
      </c>
      <c r="J2284" s="144">
        <f>IFERROR(_xll.qlIndexFixing(Index1M,$H2284,TRUE,_xll.ohTrigger(RecalcTrigger,Trigger1M)),NA())</f>
        <v>1.2123467990904913E-2</v>
      </c>
      <c r="K2284" s="44">
        <f>IFERROR(_xll.qlIndexFixing(Index3M,H2284,TRUE,_xll.ohTrigger(RecalcTrigger,Trigger3M)),NA())</f>
        <v>1.2330244306223571E-2</v>
      </c>
      <c r="L2284" s="44">
        <f>IFERROR(_xll.qlIndexFixing(Index6M,$H2284,TRUE,_xll.ohTrigger(RecalcTrigger,Trigger6M)),NA())</f>
        <v>1.2391608541185572E-2</v>
      </c>
      <c r="M2284" s="145">
        <f>IFERROR(_xll.qlIndexFixing(Index1Y,$H2284,TRUE,_xll.ohTrigger(RecalcTrigger,Trigger1Y)),NA())</f>
        <v>1.2467290310666655E-2</v>
      </c>
      <c r="N2284" s="144">
        <f>IFERROR(_xll.qlIndexFixing(ONIndex1M,I2284,TRUE,_xll.ohTrigger(RecalcTrigger,Trigger1M)),NA())</f>
        <v>1.2126763912165828E-2</v>
      </c>
      <c r="O2284" s="44">
        <f>IFERROR(_xll.qlIndexFixing(ONIndex3M,I2284,TRUE,_xll.ohTrigger(RecalcTrigger,Trigger3M)),NA())</f>
        <v>1.2343593164239053E-2</v>
      </c>
      <c r="P2284" s="44">
        <f>IFERROR(_xll.qlIndexFixing(ONIndex6M,I2284,TRUE,_xll.ohTrigger(RecalcTrigger,Trigger6M)),NA())</f>
        <v>1.239583326792193E-2</v>
      </c>
      <c r="Q2284" s="145">
        <f>IFERROR(_xll.qlIndexFixing(ONIndex1Y,I2284,TRUE,_xll.ohTrigger(RecalcTrigger,Trigger1Y)),NA())</f>
        <v>1.2538442370528813E-2</v>
      </c>
    </row>
    <row r="2285" spans="2:17" x14ac:dyDescent="0.2">
      <c r="B2285" s="39" t="s">
        <v>42</v>
      </c>
      <c r="D2285" s="42">
        <f>_xll.qlCalendarAdvance(Calendar,$D2284,B2285,"f",FALSE)</f>
        <v>55851</v>
      </c>
      <c r="E2285" s="139">
        <f>_xll.qlInterestRateIndexValueDate(IndexON,D2285)</f>
        <v>55851</v>
      </c>
      <c r="F2285" s="155">
        <f>IFERROR(_xll.qlIndexFixing(IndexON,D2285,TRUE,_xll.ohTrigger(RecalcTrigger,TriggerON)),NA())</f>
        <v>1.2362483630630194E-2</v>
      </c>
      <c r="H2285" s="42">
        <f>_xll.qlCalendarAdvance(Calendar,$H2284,B2285,"f",FALSE)</f>
        <v>55851</v>
      </c>
      <c r="I2285" s="139">
        <f>_xll.qlInterestRateIndexValueDate(Index1M,$H2285)</f>
        <v>55855</v>
      </c>
      <c r="J2285" s="144">
        <f>IFERROR(_xll.qlIndexFixing(Index1M,$H2285,TRUE,_xll.ohTrigger(RecalcTrigger,Trigger1M)),NA())</f>
        <v>1.2118614048465797E-2</v>
      </c>
      <c r="K2285" s="44">
        <f>IFERROR(_xll.qlIndexFixing(Index3M,H2285,TRUE,_xll.ohTrigger(RecalcTrigger,Trigger3M)),NA())</f>
        <v>1.2325121124105949E-2</v>
      </c>
      <c r="L2285" s="44">
        <f>IFERROR(_xll.qlIndexFixing(Index6M,$H2285,TRUE,_xll.ohTrigger(RecalcTrigger,Trigger6M)),NA())</f>
        <v>1.2388057555695303E-2</v>
      </c>
      <c r="M2285" s="145">
        <f>IFERROR(_xll.qlIndexFixing(Index1Y,$H2285,TRUE,_xll.ohTrigger(RecalcTrigger,Trigger1Y)),NA())</f>
        <v>1.2461224046416714E-2</v>
      </c>
      <c r="N2285" s="144">
        <f>IFERROR(_xll.qlIndexFixing(ONIndex1M,I2285,TRUE,_xll.ohTrigger(RecalcTrigger,Trigger1M)),NA())</f>
        <v>1.2121790366430574E-2</v>
      </c>
      <c r="O2285" s="44">
        <f>IFERROR(_xll.qlIndexFixing(ONIndex3M,I2285,TRUE,_xll.ohTrigger(RecalcTrigger,Trigger3M)),NA())</f>
        <v>1.2338426291549354E-2</v>
      </c>
      <c r="P2285" s="44">
        <f>IFERROR(_xll.qlIndexFixing(ONIndex6M,I2285,TRUE,_xll.ohTrigger(RecalcTrigger,Trigger6M)),NA())</f>
        <v>1.2392725868064502E-2</v>
      </c>
      <c r="Q2285" s="145">
        <f>IFERROR(_xll.qlIndexFixing(ONIndex1Y,I2285,TRUE,_xll.ohTrigger(RecalcTrigger,Trigger1Y)),NA())</f>
        <v>1.2533000787264825E-2</v>
      </c>
    </row>
    <row r="2286" spans="2:17" x14ac:dyDescent="0.2">
      <c r="B2286" s="39" t="s">
        <v>42</v>
      </c>
      <c r="D2286" s="42">
        <f>_xll.qlCalendarAdvance(Calendar,$D2285,B2286,"f",FALSE)</f>
        <v>55858</v>
      </c>
      <c r="E2286" s="139">
        <f>_xll.qlInterestRateIndexValueDate(IndexON,D2286)</f>
        <v>55858</v>
      </c>
      <c r="F2286" s="155">
        <f>IFERROR(_xll.qlIndexFixing(IndexON,D2286,TRUE,_xll.ohTrigger(RecalcTrigger,TriggerON)),NA())</f>
        <v>1.23573820266909E-2</v>
      </c>
      <c r="H2286" s="42">
        <f>_xll.qlCalendarAdvance(Calendar,$H2285,B2286,"f",FALSE)</f>
        <v>55858</v>
      </c>
      <c r="I2286" s="139">
        <f>_xll.qlInterestRateIndexValueDate(Index1M,$H2286)</f>
        <v>55862</v>
      </c>
      <c r="J2286" s="144">
        <f>IFERROR(_xll.qlIndexFixing(Index1M,$H2286,TRUE,_xll.ohTrigger(RecalcTrigger,Trigger1M)),NA())</f>
        <v>1.2113590323455613E-2</v>
      </c>
      <c r="K2286" s="44">
        <f>IFERROR(_xll.qlIndexFixing(Index3M,H2286,TRUE,_xll.ohTrigger(RecalcTrigger,Trigger3M)),NA())</f>
        <v>1.2319810756973549E-2</v>
      </c>
      <c r="L2286" s="44">
        <f>IFERROR(_xll.qlIndexFixing(Index6M,$H2286,TRUE,_xll.ohTrigger(RecalcTrigger,Trigger6M)),NA())</f>
        <v>1.2384472739929313E-2</v>
      </c>
      <c r="M2286" s="145">
        <f>IFERROR(_xll.qlIndexFixing(Index1Y,$H2286,TRUE,_xll.ohTrigger(RecalcTrigger,Trigger1Y)),NA())</f>
        <v>1.2455135932127407E-2</v>
      </c>
      <c r="N2286" s="144">
        <f>IFERROR(_xll.qlIndexFixing(ONIndex1M,I2286,TRUE,_xll.ohTrigger(RecalcTrigger,Trigger1M)),NA())</f>
        <v>1.2116801050829906E-2</v>
      </c>
      <c r="O2286" s="44">
        <f>IFERROR(_xll.qlIndexFixing(ONIndex3M,I2286,TRUE,_xll.ohTrigger(RecalcTrigger,Trigger3M)),NA())</f>
        <v>1.2333241696875774E-2</v>
      </c>
      <c r="P2286" s="44">
        <f>IFERROR(_xll.qlIndexFixing(ONIndex6M,I2286,TRUE,_xll.ohTrigger(RecalcTrigger,Trigger6M)),NA())</f>
        <v>1.2389585611849441E-2</v>
      </c>
      <c r="Q2286" s="145">
        <f>IFERROR(_xll.qlIndexFixing(ONIndex1Y,I2286,TRUE,_xll.ohTrigger(RecalcTrigger,Trigger1Y)),NA())</f>
        <v>1.2527538329019094E-2</v>
      </c>
    </row>
    <row r="2287" spans="2:17" x14ac:dyDescent="0.2">
      <c r="B2287" s="39" t="s">
        <v>42</v>
      </c>
      <c r="D2287" s="42">
        <f>_xll.qlCalendarAdvance(Calendar,$D2286,B2287,"f",FALSE)</f>
        <v>55865</v>
      </c>
      <c r="E2287" s="139">
        <f>_xll.qlInterestRateIndexValueDate(IndexON,D2287)</f>
        <v>55865</v>
      </c>
      <c r="F2287" s="155">
        <f>IFERROR(_xll.qlIndexFixing(IndexON,D2287,TRUE,_xll.ohTrigger(RecalcTrigger,TriggerON)),NA())</f>
        <v>1.2352258288377271E-2</v>
      </c>
      <c r="H2287" s="42">
        <f>_xll.qlCalendarAdvance(Calendar,$H2286,B2287,"f",FALSE)</f>
        <v>55865</v>
      </c>
      <c r="I2287" s="139">
        <f>_xll.qlInterestRateIndexValueDate(Index1M,$H2287)</f>
        <v>55869</v>
      </c>
      <c r="J2287" s="144">
        <f>IFERROR(_xll.qlIndexFixing(Index1M,$H2287,TRUE,_xll.ohTrigger(RecalcTrigger,Trigger1M)),NA())</f>
        <v>1.2108550769025075E-2</v>
      </c>
      <c r="K2287" s="44">
        <f>IFERROR(_xll.qlIndexFixing(Index3M,H2287,TRUE,_xll.ohTrigger(RecalcTrigger,Trigger3M)),NA())</f>
        <v>1.2314482471970882E-2</v>
      </c>
      <c r="L2287" s="44">
        <f>IFERROR(_xll.qlIndexFixing(Index6M,$H2287,TRUE,_xll.ohTrigger(RecalcTrigger,Trigger6M)),NA())</f>
        <v>1.2380854032718944E-2</v>
      </c>
      <c r="M2287" s="145">
        <f>IFERROR(_xll.qlIndexFixing(Index1Y,$H2287,TRUE,_xll.ohTrigger(RecalcTrigger,Trigger1Y)),NA())</f>
        <v>1.2449025939069276E-2</v>
      </c>
      <c r="N2287" s="144">
        <f>IFERROR(_xll.qlIndexFixing(ONIndex1M,I2287,TRUE,_xll.ohTrigger(RecalcTrigger,Trigger1M)),NA())</f>
        <v>1.2111795949536486E-2</v>
      </c>
      <c r="O2287" s="44">
        <f>IFERROR(_xll.qlIndexFixing(ONIndex3M,I2287,TRUE,_xll.ohTrigger(RecalcTrigger,Trigger3M)),NA())</f>
        <v>1.2328039359434939E-2</v>
      </c>
      <c r="P2287" s="44">
        <f>IFERROR(_xll.qlIndexFixing(ONIndex6M,I2287,TRUE,_xll.ohTrigger(RecalcTrigger,Trigger6M)),NA())</f>
        <v>1.2386412438605277E-2</v>
      </c>
      <c r="Q2287" s="145">
        <f>IFERROR(_xll.qlIndexFixing(ONIndex1Y,I2287,TRUE,_xll.ohTrigger(RecalcTrigger,Trigger1Y)),NA())</f>
        <v>1.2522054967254448E-2</v>
      </c>
    </row>
    <row r="2288" spans="2:17" x14ac:dyDescent="0.2">
      <c r="B2288" s="39" t="s">
        <v>42</v>
      </c>
      <c r="D2288" s="42">
        <f>_xll.qlCalendarAdvance(Calendar,$D2287,B2288,"f",FALSE)</f>
        <v>55872</v>
      </c>
      <c r="E2288" s="139">
        <f>_xll.qlInterestRateIndexValueDate(IndexON,D2288)</f>
        <v>55872</v>
      </c>
      <c r="F2288" s="155">
        <f>IFERROR(_xll.qlIndexFixing(IndexON,D2288,TRUE,_xll.ohTrigger(RecalcTrigger,TriggerON)),NA())</f>
        <v>1.2347112386912329E-2</v>
      </c>
      <c r="H2288" s="42">
        <f>_xll.qlCalendarAdvance(Calendar,$H2287,B2288,"f",FALSE)</f>
        <v>55872</v>
      </c>
      <c r="I2288" s="139">
        <f>_xll.qlInterestRateIndexValueDate(Index1M,$H2288)</f>
        <v>55876</v>
      </c>
      <c r="J2288" s="144">
        <f>IFERROR(_xll.qlIndexFixing(Index1M,$H2288,TRUE,_xll.ohTrigger(RecalcTrigger,Trigger1M)),NA())</f>
        <v>1.2103495369158607E-2</v>
      </c>
      <c r="K2288" s="44">
        <f>IFERROR(_xll.qlIndexFixing(Index3M,H2288,TRUE,_xll.ohTrigger(RecalcTrigger,Trigger3M)),NA())</f>
        <v>1.2309136248403298E-2</v>
      </c>
      <c r="L2288" s="44">
        <f>IFERROR(_xll.qlIndexFixing(Index6M,$H2288,TRUE,_xll.ohTrigger(RecalcTrigger,Trigger6M)),NA())</f>
        <v>1.2377201372892473E-2</v>
      </c>
      <c r="M2288" s="145">
        <f>IFERROR(_xll.qlIndexFixing(Index1Y,$H2288,TRUE,_xll.ohTrigger(RecalcTrigger,Trigger1Y)),NA())</f>
        <v>1.2442894038515053E-2</v>
      </c>
      <c r="N2288" s="144">
        <f>IFERROR(_xll.qlIndexFixing(ONIndex1M,I2288,TRUE,_xll.ohTrigger(RecalcTrigger,Trigger1M)),NA())</f>
        <v>1.2105025291235805E-2</v>
      </c>
      <c r="O2288" s="44">
        <f>IFERROR(_xll.qlIndexFixing(ONIndex3M,I2288,TRUE,_xll.ohTrigger(RecalcTrigger,Trigger3M)),NA())</f>
        <v>1.2320998170549657E-2</v>
      </c>
      <c r="P2288" s="44">
        <f>IFERROR(_xll.qlIndexFixing(ONIndex6M,I2288,TRUE,_xll.ohTrigger(RecalcTrigger,Trigger6M)),NA())</f>
        <v>1.2382247750997166E-2</v>
      </c>
      <c r="Q2288" s="145">
        <f>IFERROR(_xll.qlIndexFixing(ONIndex1Y,I2288,TRUE,_xll.ohTrigger(RecalcTrigger,Trigger1Y)),NA())</f>
        <v>1.2514620150545497E-2</v>
      </c>
    </row>
    <row r="2289" spans="2:17" x14ac:dyDescent="0.2">
      <c r="B2289" s="39" t="s">
        <v>42</v>
      </c>
      <c r="D2289" s="42">
        <f>_xll.qlCalendarAdvance(Calendar,$D2288,B2289,"f",FALSE)</f>
        <v>55880</v>
      </c>
      <c r="E2289" s="139">
        <f>_xll.qlInterestRateIndexValueDate(IndexON,D2289)</f>
        <v>55880</v>
      </c>
      <c r="F2289" s="155">
        <f>IFERROR(_xll.qlIndexFixing(IndexON,D2289,TRUE,_xll.ohTrigger(RecalcTrigger,TriggerON)),NA())</f>
        <v>1.234088648860876E-2</v>
      </c>
      <c r="H2289" s="42">
        <f>_xll.qlCalendarAdvance(Calendar,$H2288,B2289,"f",FALSE)</f>
        <v>55880</v>
      </c>
      <c r="I2289" s="139">
        <f>_xll.qlInterestRateIndexValueDate(Index1M,$H2289)</f>
        <v>55884</v>
      </c>
      <c r="J2289" s="144">
        <f>IFERROR(_xll.qlIndexFixing(Index1M,$H2289,TRUE,_xll.ohTrigger(RecalcTrigger,Trigger1M)),NA())</f>
        <v>1.2097698346191142E-2</v>
      </c>
      <c r="K2289" s="44">
        <f>IFERROR(_xll.qlIndexFixing(Index3M,H2289,TRUE,_xll.ohTrigger(RecalcTrigger,Trigger3M)),NA())</f>
        <v>1.230318096969274E-2</v>
      </c>
      <c r="L2289" s="44">
        <f>IFERROR(_xll.qlIndexFixing(Index6M,$H2289,TRUE,_xll.ohTrigger(RecalcTrigger,Trigger6M)),NA())</f>
        <v>1.2373048392693828E-2</v>
      </c>
      <c r="M2289" s="145">
        <f>IFERROR(_xll.qlIndexFixing(Index1Y,$H2289,TRUE,_xll.ohTrigger(RecalcTrigger,Trigger1Y)),NA())</f>
        <v>1.2435859289813903E-2</v>
      </c>
      <c r="N2289" s="144">
        <f>IFERROR(_xll.qlIndexFixing(ONIndex1M,I2289,TRUE,_xll.ohTrigger(RecalcTrigger,Trigger1M)),NA())</f>
        <v>1.2099981447013519E-2</v>
      </c>
      <c r="O2289" s="44">
        <f>IFERROR(_xll.qlIndexFixing(ONIndex3M,I2289,TRUE,_xll.ohTrigger(RecalcTrigger,Trigger3M)),NA())</f>
        <v>1.2315752298412974E-2</v>
      </c>
      <c r="P2289" s="44">
        <f>IFERROR(_xll.qlIndexFixing(ONIndex6M,I2289,TRUE,_xll.ohTrigger(RecalcTrigger,Trigger6M)),NA())</f>
        <v>1.2378994157549172E-2</v>
      </c>
      <c r="Q2289" s="145">
        <f>IFERROR(_xll.qlIndexFixing(ONIndex1Y,I2289,TRUE,_xll.ohTrigger(RecalcTrigger,Trigger1Y)),NA())</f>
        <v>1.2509085518086493E-2</v>
      </c>
    </row>
    <row r="2290" spans="2:17" x14ac:dyDescent="0.2">
      <c r="B2290" s="39" t="s">
        <v>42</v>
      </c>
      <c r="D2290" s="42">
        <f>_xll.qlCalendarAdvance(Calendar,$D2289,B2290,"f",FALSE)</f>
        <v>55887</v>
      </c>
      <c r="E2290" s="139">
        <f>_xll.qlInterestRateIndexValueDate(IndexON,D2290)</f>
        <v>55887</v>
      </c>
      <c r="F2290" s="155">
        <f>IFERROR(_xll.qlIndexFixing(IndexON,D2290,TRUE,_xll.ohTrigger(RecalcTrigger,TriggerON)),NA())</f>
        <v>1.2335689464331168E-2</v>
      </c>
      <c r="H2290" s="42">
        <f>_xll.qlCalendarAdvance(Calendar,$H2289,B2290,"f",FALSE)</f>
        <v>55887</v>
      </c>
      <c r="I2290" s="139">
        <f>_xll.qlInterestRateIndexValueDate(Index1M,$H2290)</f>
        <v>55891</v>
      </c>
      <c r="J2290" s="144">
        <f>IFERROR(_xll.qlIndexFixing(Index1M,$H2290,TRUE,_xll.ohTrigger(RecalcTrigger,Trigger1M)),NA())</f>
        <v>1.2092608937895053E-2</v>
      </c>
      <c r="K2290" s="44">
        <f>IFERROR(_xll.qlIndexFixing(Index3M,H2290,TRUE,_xll.ohTrigger(RecalcTrigger,Trigger3M)),NA())</f>
        <v>1.2297619553433309E-2</v>
      </c>
      <c r="L2290" s="44">
        <f>IFERROR(_xll.qlIndexFixing(Index6M,$H2290,TRUE,_xll.ohTrigger(RecalcTrigger,Trigger6M)),NA())</f>
        <v>1.2369325354340197E-2</v>
      </c>
      <c r="M2290" s="145">
        <f>IFERROR(_xll.qlIndexFixing(Index1Y,$H2290,TRUE,_xll.ohTrigger(RecalcTrigger,Trigger1Y)),NA())</f>
        <v>1.2429680347901036E-2</v>
      </c>
      <c r="N2290" s="144">
        <f>IFERROR(_xll.qlIndexFixing(ONIndex1M,I2290,TRUE,_xll.ohTrigger(RecalcTrigger,Trigger1M)),NA())</f>
        <v>1.2095962683318362E-2</v>
      </c>
      <c r="O2290" s="44">
        <f>IFERROR(_xll.qlIndexFixing(ONIndex3M,I2290,TRUE,_xll.ohTrigger(RecalcTrigger,Trigger3M)),NA())</f>
        <v>1.2311573416345922E-2</v>
      </c>
      <c r="P2290" s="44">
        <f>IFERROR(_xll.qlIndexFixing(ONIndex6M,I2290,TRUE,_xll.ohTrigger(RecalcTrigger,Trigger6M)),NA())</f>
        <v>1.2376224628969368E-2</v>
      </c>
      <c r="Q2290" s="145">
        <f>IFERROR(_xll.qlIndexFixing(ONIndex1Y,I2290,TRUE,_xll.ohTrigger(RecalcTrigger,Trigger1Y)),NA())</f>
        <v>1.2504685136320859E-2</v>
      </c>
    </row>
    <row r="2291" spans="2:17" x14ac:dyDescent="0.2">
      <c r="B2291" s="39" t="s">
        <v>42</v>
      </c>
      <c r="D2291" s="42">
        <f>_xll.qlCalendarAdvance(Calendar,$D2290,B2291,"f",FALSE)</f>
        <v>55894</v>
      </c>
      <c r="E2291" s="139">
        <f>_xll.qlInterestRateIndexValueDate(IndexON,D2291)</f>
        <v>55894</v>
      </c>
      <c r="F2291" s="155">
        <f>IFERROR(_xll.qlIndexFixing(IndexON,D2291,TRUE,_xll.ohTrigger(RecalcTrigger,TriggerON)),NA())</f>
        <v>1.23304701812188E-2</v>
      </c>
      <c r="H2291" s="42">
        <f>_xll.qlCalendarAdvance(Calendar,$H2290,B2291,"f",FALSE)</f>
        <v>55894</v>
      </c>
      <c r="I2291" s="139">
        <f>_xll.qlInterestRateIndexValueDate(Index1M,$H2291)</f>
        <v>55898</v>
      </c>
      <c r="J2291" s="144">
        <f>IFERROR(_xll.qlIndexFixing(Index1M,$H2291,TRUE,_xll.ohTrigger(RecalcTrigger,Trigger1M)),NA())</f>
        <v>1.2087503633834259E-2</v>
      </c>
      <c r="K2291" s="44">
        <f>IFERROR(_xll.qlIndexFixing(Index3M,H2291,TRUE,_xll.ohTrigger(RecalcTrigger,Trigger3M)),NA())</f>
        <v>1.2292396446078158E-2</v>
      </c>
      <c r="L2291" s="44">
        <f>IFERROR(_xll.qlIndexFixing(Index6M,$H2291,TRUE,_xll.ohTrigger(RecalcTrigger,Trigger6M)),NA())</f>
        <v>1.2365568176641072E-2</v>
      </c>
      <c r="M2291" s="145">
        <f>IFERROR(_xll.qlIndexFixing(Index1Y,$H2291,TRUE,_xll.ohTrigger(RecalcTrigger,Trigger1Y)),NA())</f>
        <v>1.2423479408220398E-2</v>
      </c>
      <c r="N2291" s="144">
        <f>IFERROR(_xll.qlIndexFixing(ONIndex1M,I2291,TRUE,_xll.ohTrigger(RecalcTrigger,Trigger1M)),NA())</f>
        <v>1.2090892012874832E-2</v>
      </c>
      <c r="O2291" s="44">
        <f>IFERROR(_xll.qlIndexFixing(ONIndex3M,I2291,TRUE,_xll.ohTrigger(RecalcTrigger,Trigger3M)),NA())</f>
        <v>1.2306297352839835E-2</v>
      </c>
      <c r="P2291" s="44">
        <f>IFERROR(_xll.qlIndexFixing(ONIndex6M,I2291,TRUE,_xll.ohTrigger(RecalcTrigger,Trigger6M)),NA())</f>
        <v>1.2372914434291005E-2</v>
      </c>
      <c r="Q2291" s="145">
        <f>IFERROR(_xll.qlIndexFixing(ONIndex1Y,I2291,TRUE,_xll.ohTrigger(RecalcTrigger,Trigger1Y)),NA())</f>
        <v>1.2499114867274841E-2</v>
      </c>
    </row>
    <row r="2292" spans="2:17" x14ac:dyDescent="0.2">
      <c r="B2292" s="39" t="s">
        <v>42</v>
      </c>
      <c r="D2292" s="42">
        <f>_xll.qlCalendarAdvance(Calendar,$D2291,B2292,"f",FALSE)</f>
        <v>55901</v>
      </c>
      <c r="E2292" s="139">
        <f>_xll.qlInterestRateIndexValueDate(IndexON,D2292)</f>
        <v>55901</v>
      </c>
      <c r="F2292" s="155">
        <f>IFERROR(_xll.qlIndexFixing(IndexON,D2292,TRUE,_xll.ohTrigger(RecalcTrigger,TriggerON)),NA())</f>
        <v>1.2325228610681194E-2</v>
      </c>
      <c r="H2292" s="42">
        <f>_xll.qlCalendarAdvance(Calendar,$H2291,B2292,"f",FALSE)</f>
        <v>55901</v>
      </c>
      <c r="I2292" s="139">
        <f>_xll.qlInterestRateIndexValueDate(Index1M,$H2292)</f>
        <v>55905</v>
      </c>
      <c r="J2292" s="144">
        <f>IFERROR(_xll.qlIndexFixing(Index1M,$H2292,TRUE,_xll.ohTrigger(RecalcTrigger,Trigger1M)),NA())</f>
        <v>1.2082382417998342E-2</v>
      </c>
      <c r="K2292" s="44">
        <f>IFERROR(_xll.qlIndexFixing(Index3M,H2292,TRUE,_xll.ohTrigger(RecalcTrigger,Trigger3M)),NA())</f>
        <v>1.2286977161188872E-2</v>
      </c>
      <c r="L2292" s="44">
        <f>IFERROR(_xll.qlIndexFixing(Index6M,$H2292,TRUE,_xll.ohTrigger(RecalcTrigger,Trigger6M)),NA())</f>
        <v>1.2361776798436978E-2</v>
      </c>
      <c r="M2292" s="145">
        <f>IFERROR(_xll.qlIndexFixing(Index1Y,$H2292,TRUE,_xll.ohTrigger(RecalcTrigger,Trigger1Y)),NA())</f>
        <v>1.2417256442054356E-2</v>
      </c>
      <c r="N2292" s="144">
        <f>IFERROR(_xll.qlIndexFixing(ONIndex1M,I2292,TRUE,_xll.ohTrigger(RecalcTrigger,Trigger1M)),NA())</f>
        <v>1.208580547440441E-2</v>
      </c>
      <c r="O2292" s="44">
        <f>IFERROR(_xll.qlIndexFixing(ONIndex3M,I2292,TRUE,_xll.ohTrigger(RecalcTrigger,Trigger3M)),NA())</f>
        <v>1.2301003440251534E-2</v>
      </c>
      <c r="P2292" s="44">
        <f>IFERROR(_xll.qlIndexFixing(ONIndex6M,I2292,TRUE,_xll.ohTrigger(RecalcTrigger,Trigger6M)),NA())</f>
        <v>1.2369571008834512E-2</v>
      </c>
      <c r="Q2292" s="145">
        <f>IFERROR(_xll.qlIndexFixing(ONIndex1Y,I2292,TRUE,_xll.ohTrigger(RecalcTrigger,Trigger1Y)),NA())</f>
        <v>1.2493523546668328E-2</v>
      </c>
    </row>
    <row r="2293" spans="2:17" x14ac:dyDescent="0.2">
      <c r="B2293" s="39" t="s">
        <v>42</v>
      </c>
      <c r="D2293" s="42">
        <f>_xll.qlCalendarAdvance(Calendar,$D2292,B2293,"f",FALSE)</f>
        <v>55908</v>
      </c>
      <c r="E2293" s="139">
        <f>_xll.qlInterestRateIndexValueDate(IndexON,D2293)</f>
        <v>55908</v>
      </c>
      <c r="F2293" s="155">
        <f>IFERROR(_xll.qlIndexFixing(IndexON,D2293,TRUE,_xll.ohTrigger(RecalcTrigger,TriggerON)),NA())</f>
        <v>1.2319964723914723E-2</v>
      </c>
      <c r="H2293" s="42">
        <f>_xll.qlCalendarAdvance(Calendar,$H2292,B2293,"f",FALSE)</f>
        <v>55908</v>
      </c>
      <c r="I2293" s="139">
        <f>_xll.qlInterestRateIndexValueDate(Index1M,$H2293)</f>
        <v>55912</v>
      </c>
      <c r="J2293" s="144">
        <f>IFERROR(_xll.qlIndexFixing(Index1M,$H2293,TRUE,_xll.ohTrigger(RecalcTrigger,Trigger1M)),NA())</f>
        <v>1.2077245274374303E-2</v>
      </c>
      <c r="K2293" s="44">
        <f>IFERROR(_xll.qlIndexFixing(Index3M,H2293,TRUE,_xll.ohTrigger(RecalcTrigger,Trigger3M)),NA())</f>
        <v>1.2281539833318256E-2</v>
      </c>
      <c r="L2293" s="44">
        <f>IFERROR(_xll.qlIndexFixing(Index6M,$H2293,TRUE,_xll.ohTrigger(RecalcTrigger,Trigger6M)),NA())</f>
        <v>1.235795115857197E-2</v>
      </c>
      <c r="M2293" s="145">
        <f>IFERROR(_xll.qlIndexFixing(Index1Y,$H2293,TRUE,_xll.ohTrigger(RecalcTrigger,Trigger1Y)),NA())</f>
        <v>1.2411011420686159E-2</v>
      </c>
      <c r="N2293" s="144">
        <f>IFERROR(_xll.qlIndexFixing(ONIndex1M,I2293,TRUE,_xll.ohTrigger(RecalcTrigger,Trigger1M)),NA())</f>
        <v>1.2080703051600139E-2</v>
      </c>
      <c r="O2293" s="44">
        <f>IFERROR(_xll.qlIndexFixing(ONIndex3M,I2293,TRUE,_xll.ohTrigger(RecalcTrigger,Trigger3M)),NA())</f>
        <v>1.2295691657557839E-2</v>
      </c>
      <c r="P2293" s="44">
        <f>IFERROR(_xll.qlIndexFixing(ONIndex6M,I2293,TRUE,_xll.ohTrigger(RecalcTrigger,Trigger6M)),NA())</f>
        <v>1.2366194291528743E-2</v>
      </c>
      <c r="Q2293" s="145">
        <f>IFERROR(_xll.qlIndexFixing(ONIndex1Y,I2293,TRUE,_xll.ohTrigger(RecalcTrigger,Trigger1Y)),NA())</f>
        <v>1.2487911145484532E-2</v>
      </c>
    </row>
    <row r="2294" spans="2:17" x14ac:dyDescent="0.2">
      <c r="B2294" s="39" t="s">
        <v>42</v>
      </c>
      <c r="D2294" s="42">
        <f>_xll.qlCalendarAdvance(Calendar,$D2293,B2294,"f",FALSE)</f>
        <v>55915</v>
      </c>
      <c r="E2294" s="139">
        <f>_xll.qlInterestRateIndexValueDate(IndexON,D2294)</f>
        <v>55915</v>
      </c>
      <c r="F2294" s="155">
        <f>IFERROR(_xll.qlIndexFixing(IndexON,D2294,TRUE,_xll.ohTrigger(RecalcTrigger,TriggerON)),NA())</f>
        <v>1.2314678492302278E-2</v>
      </c>
      <c r="H2294" s="42">
        <f>_xll.qlCalendarAdvance(Calendar,$H2293,B2294,"f",FALSE)</f>
        <v>55915</v>
      </c>
      <c r="I2294" s="139">
        <f>_xll.qlInterestRateIndexValueDate(Index1M,$H2294)</f>
        <v>55919</v>
      </c>
      <c r="J2294" s="144">
        <f>IFERROR(_xll.qlIndexFixing(Index1M,$H2294,TRUE,_xll.ohTrigger(RecalcTrigger,Trigger1M)),NA())</f>
        <v>1.2072593053292937E-2</v>
      </c>
      <c r="K2294" s="44">
        <f>IFERROR(_xll.qlIndexFixing(Index3M,H2294,TRUE,_xll.ohTrigger(RecalcTrigger,Trigger3M)),NA())</f>
        <v>1.2276084441775303E-2</v>
      </c>
      <c r="L2294" s="44">
        <f>IFERROR(_xll.qlIndexFixing(Index6M,$H2294,TRUE,_xll.ohTrigger(RecalcTrigger,Trigger6M)),NA())</f>
        <v>1.2354091195891434E-2</v>
      </c>
      <c r="M2294" s="145">
        <f>IFERROR(_xll.qlIndexFixing(Index1Y,$H2294,TRUE,_xll.ohTrigger(RecalcTrigger,Trigger1Y)),NA())</f>
        <v>1.240474431540277E-2</v>
      </c>
      <c r="N2294" s="144">
        <f>IFERROR(_xll.qlIndexFixing(ONIndex1M,I2294,TRUE,_xll.ohTrigger(RecalcTrigger,Trigger1M)),NA())</f>
        <v>1.2075584728474809E-2</v>
      </c>
      <c r="O2294" s="44">
        <f>IFERROR(_xll.qlIndexFixing(ONIndex3M,I2294,TRUE,_xll.ohTrigger(RecalcTrigger,Trigger3M)),NA())</f>
        <v>1.2290361984375053E-2</v>
      </c>
      <c r="P2294" s="44">
        <f>IFERROR(_xll.qlIndexFixing(ONIndex6M,I2294,TRUE,_xll.ohTrigger(RecalcTrigger,Trigger6M)),NA())</f>
        <v>1.2362784221382483E-2</v>
      </c>
      <c r="Q2294" s="145">
        <f>IFERROR(_xll.qlIndexFixing(ONIndex1Y,I2294,TRUE,_xll.ohTrigger(RecalcTrigger,Trigger1Y)),NA())</f>
        <v>1.2482277635346151E-2</v>
      </c>
    </row>
    <row r="2295" spans="2:17" x14ac:dyDescent="0.2">
      <c r="B2295" s="39" t="s">
        <v>42</v>
      </c>
      <c r="D2295" s="42">
        <f>_xll.qlCalendarAdvance(Calendar,$D2294,B2295,"f",FALSE)</f>
        <v>55922</v>
      </c>
      <c r="E2295" s="139">
        <f>_xll.qlInterestRateIndexValueDate(IndexON,D2295)</f>
        <v>55922</v>
      </c>
      <c r="F2295" s="155">
        <f>IFERROR(_xll.qlIndexFixing(IndexON,D2295,TRUE,_xll.ohTrigger(RecalcTrigger,TriggerON)),NA())</f>
        <v>1.230936988712017E-2</v>
      </c>
      <c r="H2295" s="42">
        <f>_xll.qlCalendarAdvance(Calendar,$H2294,B2295,"f",FALSE)</f>
        <v>55922</v>
      </c>
      <c r="I2295" s="139">
        <f>_xll.qlInterestRateIndexValueDate(Index1M,$H2295)</f>
        <v>55926</v>
      </c>
      <c r="J2295" s="144">
        <f>IFERROR(_xll.qlIndexFixing(Index1M,$H2295,TRUE,_xll.ohTrigger(RecalcTrigger,Trigger1M)),NA())</f>
        <v>1.2067427949080032E-2</v>
      </c>
      <c r="K2295" s="44">
        <f>IFERROR(_xll.qlIndexFixing(Index3M,H2295,TRUE,_xll.ohTrigger(RecalcTrigger,Trigger3M)),NA())</f>
        <v>1.2270610965865458E-2</v>
      </c>
      <c r="L2295" s="44">
        <f>IFERROR(_xll.qlIndexFixing(Index6M,$H2295,TRUE,_xll.ohTrigger(RecalcTrigger,Trigger6M)),NA())</f>
        <v>1.2350196849243402E-2</v>
      </c>
      <c r="M2295" s="145">
        <f>IFERROR(_xll.qlIndexFixing(Index1Y,$H2295,TRUE,_xll.ohTrigger(RecalcTrigger,Trigger1Y)),NA())</f>
        <v>1.2398455097491379E-2</v>
      </c>
      <c r="N2295" s="144">
        <f>IFERROR(_xll.qlIndexFixing(ONIndex1M,I2295,TRUE,_xll.ohTrigger(RecalcTrigger,Trigger1M)),NA())</f>
        <v>1.2070450489201079E-2</v>
      </c>
      <c r="O2295" s="44">
        <f>IFERROR(_xll.qlIndexFixing(ONIndex3M,I2295,TRUE,_xll.ohTrigger(RecalcTrigger,Trigger3M)),NA())</f>
        <v>1.2285014399919802E-2</v>
      </c>
      <c r="P2295" s="44">
        <f>IFERROR(_xll.qlIndexFixing(ONIndex6M,I2295,TRUE,_xll.ohTrigger(RecalcTrigger,Trigger6M)),NA())</f>
        <v>1.2359340737484459E-2</v>
      </c>
      <c r="Q2295" s="145">
        <f>IFERROR(_xll.qlIndexFixing(ONIndex1Y,I2295,TRUE,_xll.ohTrigger(RecalcTrigger,Trigger1Y)),NA())</f>
        <v>1.2476622987316333E-2</v>
      </c>
    </row>
    <row r="2296" spans="2:17" x14ac:dyDescent="0.2">
      <c r="B2296" s="39" t="s">
        <v>42</v>
      </c>
      <c r="D2296" s="42">
        <f>_xll.qlCalendarAdvance(Calendar,$D2295,B2296,"f",FALSE)</f>
        <v>55929</v>
      </c>
      <c r="E2296" s="139">
        <f>_xll.qlInterestRateIndexValueDate(IndexON,D2296)</f>
        <v>55929</v>
      </c>
      <c r="F2296" s="155">
        <f>IFERROR(_xll.qlIndexFixing(IndexON,D2296,TRUE,_xll.ohTrigger(RecalcTrigger,TriggerON)),NA())</f>
        <v>1.2304038879644708E-2</v>
      </c>
      <c r="H2296" s="42">
        <f>_xll.qlCalendarAdvance(Calendar,$H2295,B2296,"f",FALSE)</f>
        <v>55929</v>
      </c>
      <c r="I2296" s="139">
        <f>_xll.qlInterestRateIndexValueDate(Index1M,$H2296)</f>
        <v>55933</v>
      </c>
      <c r="J2296" s="144">
        <f>IFERROR(_xll.qlIndexFixing(Index1M,$H2296,TRUE,_xll.ohTrigger(RecalcTrigger,Trigger1M)),NA())</f>
        <v>1.2062246873851188E-2</v>
      </c>
      <c r="K2296" s="44">
        <f>IFERROR(_xll.qlIndexFixing(Index3M,H2296,TRUE,_xll.ohTrigger(RecalcTrigger,Trigger3M)),NA())</f>
        <v>1.2265119384898604E-2</v>
      </c>
      <c r="L2296" s="44">
        <f>IFERROR(_xll.qlIndexFixing(Index6M,$H2296,TRUE,_xll.ohTrigger(RecalcTrigger,Trigger6M)),NA())</f>
        <v>1.2346268057478115E-2</v>
      </c>
      <c r="M2296" s="145">
        <f>IFERROR(_xll.qlIndexFixing(Index1Y,$H2296,TRUE,_xll.ohTrigger(RecalcTrigger,Trigger1Y)),NA())</f>
        <v>1.2392143738243553E-2</v>
      </c>
      <c r="N2296" s="144">
        <f>IFERROR(_xll.qlIndexFixing(ONIndex1M,I2296,TRUE,_xll.ohTrigger(RecalcTrigger,Trigger1M)),NA())</f>
        <v>1.2065300317791738E-2</v>
      </c>
      <c r="O2296" s="44">
        <f>IFERROR(_xll.qlIndexFixing(ONIndex3M,I2296,TRUE,_xll.ohTrigger(RecalcTrigger,Trigger3M)),NA())</f>
        <v>1.2279648883568584E-2</v>
      </c>
      <c r="P2296" s="44">
        <f>IFERROR(_xll.qlIndexFixing(ONIndex6M,I2296,TRUE,_xll.ohTrigger(RecalcTrigger,Trigger6M)),NA())</f>
        <v>1.2355863778763521E-2</v>
      </c>
      <c r="Q2296" s="145">
        <f>IFERROR(_xll.qlIndexFixing(ONIndex1Y,I2296,TRUE,_xll.ohTrigger(RecalcTrigger,Trigger1Y)),NA())</f>
        <v>1.2470947172698033E-2</v>
      </c>
    </row>
    <row r="2297" spans="2:17" x14ac:dyDescent="0.2">
      <c r="B2297" s="39" t="s">
        <v>42</v>
      </c>
      <c r="D2297" s="42">
        <f>_xll.qlCalendarAdvance(Calendar,$D2296,B2297,"f",FALSE)</f>
        <v>55936</v>
      </c>
      <c r="E2297" s="139">
        <f>_xll.qlInterestRateIndexValueDate(IndexON,D2297)</f>
        <v>55936</v>
      </c>
      <c r="F2297" s="155">
        <f>IFERROR(_xll.qlIndexFixing(IndexON,D2297,TRUE,_xll.ohTrigger(RecalcTrigger,TriggerON)),NA())</f>
        <v>1.2298685441285429E-2</v>
      </c>
      <c r="H2297" s="42">
        <f>_xll.qlCalendarAdvance(Calendar,$H2296,B2297,"f",FALSE)</f>
        <v>55936</v>
      </c>
      <c r="I2297" s="139">
        <f>_xll.qlInterestRateIndexValueDate(Index1M,$H2297)</f>
        <v>55940</v>
      </c>
      <c r="J2297" s="144">
        <f>IFERROR(_xll.qlIndexFixing(Index1M,$H2297,TRUE,_xll.ohTrigger(RecalcTrigger,Trigger1M)),NA())</f>
        <v>1.205704981159921E-2</v>
      </c>
      <c r="K2297" s="44">
        <f>IFERROR(_xll.qlIndexFixing(Index3M,H2297,TRUE,_xll.ohTrigger(RecalcTrigger,Trigger3M)),NA())</f>
        <v>1.2259609678183736E-2</v>
      </c>
      <c r="L2297" s="44">
        <f>IFERROR(_xll.qlIndexFixing(Index6M,$H2297,TRUE,_xll.ohTrigger(RecalcTrigger,Trigger6M)),NA())</f>
        <v>1.234230475944802E-2</v>
      </c>
      <c r="M2297" s="145">
        <f>IFERROR(_xll.qlIndexFixing(Index1Y,$H2297,TRUE,_xll.ohTrigger(RecalcTrigger,Trigger1Y)),NA())</f>
        <v>1.2385810208951515E-2</v>
      </c>
      <c r="N2297" s="144">
        <f>IFERROR(_xll.qlIndexFixing(ONIndex1M,I2297,TRUE,_xll.ohTrigger(RecalcTrigger,Trigger1M)),NA())</f>
        <v>1.2060134197939831E-2</v>
      </c>
      <c r="O2297" s="44">
        <f>IFERROR(_xll.qlIndexFixing(ONIndex3M,I2297,TRUE,_xll.ohTrigger(RecalcTrigger,Trigger3M)),NA())</f>
        <v>1.2274265414378149E-2</v>
      </c>
      <c r="P2297" s="44">
        <f>IFERROR(_xll.qlIndexFixing(ONIndex6M,I2297,TRUE,_xll.ohTrigger(RecalcTrigger,Trigger6M)),NA())</f>
        <v>1.2352353284388329E-2</v>
      </c>
      <c r="Q2297" s="145">
        <f>IFERROR(_xll.qlIndexFixing(ONIndex1Y,I2297,TRUE,_xll.ohTrigger(RecalcTrigger,Trigger1Y)),NA())</f>
        <v>1.2465250162554398E-2</v>
      </c>
    </row>
    <row r="2298" spans="2:17" x14ac:dyDescent="0.2">
      <c r="B2298" s="39" t="s">
        <v>42</v>
      </c>
      <c r="D2298" s="42">
        <f>_xll.qlCalendarAdvance(Calendar,$D2297,B2298,"f",FALSE)</f>
        <v>55943</v>
      </c>
      <c r="E2298" s="139">
        <f>_xll.qlInterestRateIndexValueDate(IndexON,D2298)</f>
        <v>55943</v>
      </c>
      <c r="F2298" s="155">
        <f>IFERROR(_xll.qlIndexFixing(IndexON,D2298,TRUE,_xll.ohTrigger(RecalcTrigger,TriggerON)),NA())</f>
        <v>1.2293309543265352E-2</v>
      </c>
      <c r="H2298" s="42">
        <f>_xll.qlCalendarAdvance(Calendar,$H2297,B2298,"f",FALSE)</f>
        <v>55943</v>
      </c>
      <c r="I2298" s="139">
        <f>_xll.qlInterestRateIndexValueDate(Index1M,$H2298)</f>
        <v>55947</v>
      </c>
      <c r="J2298" s="144">
        <f>IFERROR(_xll.qlIndexFixing(Index1M,$H2298,TRUE,_xll.ohTrigger(RecalcTrigger,Trigger1M)),NA())</f>
        <v>1.2050629373807504E-2</v>
      </c>
      <c r="K2298" s="44">
        <f>IFERROR(_xll.qlIndexFixing(Index3M,H2298,TRUE,_xll.ohTrigger(RecalcTrigger,Trigger3M)),NA())</f>
        <v>1.22537016708267E-2</v>
      </c>
      <c r="L2298" s="44">
        <f>IFERROR(_xll.qlIndexFixing(Index6M,$H2298,TRUE,_xll.ohTrigger(RecalcTrigger,Trigger6M)),NA())</f>
        <v>1.2338046372297644E-2</v>
      </c>
      <c r="M2298" s="145">
        <f>IFERROR(_xll.qlIndexFixing(Index1Y,$H2298,TRUE,_xll.ohTrigger(RecalcTrigger,Trigger1Y)),NA())</f>
        <v>1.2379454480910119E-2</v>
      </c>
      <c r="N2298" s="144">
        <f>IFERROR(_xll.qlIndexFixing(ONIndex1M,I2298,TRUE,_xll.ohTrigger(RecalcTrigger,Trigger1M)),NA())</f>
        <v>1.2054952113897954E-2</v>
      </c>
      <c r="O2298" s="44">
        <f>IFERROR(_xll.qlIndexFixing(ONIndex3M,I2298,TRUE,_xll.ohTrigger(RecalcTrigger,Trigger3M)),NA())</f>
        <v>1.2268863971804933E-2</v>
      </c>
      <c r="P2298" s="44">
        <f>IFERROR(_xll.qlIndexFixing(ONIndex6M,I2298,TRUE,_xll.ohTrigger(RecalcTrigger,Trigger6M)),NA())</f>
        <v>1.2348809193127863E-2</v>
      </c>
      <c r="Q2298" s="145">
        <f>IFERROR(_xll.qlIndexFixing(ONIndex1Y,I2298,TRUE,_xll.ohTrigger(RecalcTrigger,Trigger1Y)),NA())</f>
        <v>1.2459531928268319E-2</v>
      </c>
    </row>
    <row r="2299" spans="2:17" x14ac:dyDescent="0.2">
      <c r="B2299" s="39" t="s">
        <v>42</v>
      </c>
      <c r="D2299" s="42">
        <f>_xll.qlCalendarAdvance(Calendar,$D2298,B2299,"f",FALSE)</f>
        <v>55950</v>
      </c>
      <c r="E2299" s="139">
        <f>_xll.qlInterestRateIndexValueDate(IndexON,D2299)</f>
        <v>55950</v>
      </c>
      <c r="F2299" s="155">
        <f>IFERROR(_xll.qlIndexFixing(IndexON,D2299,TRUE,_xll.ohTrigger(RecalcTrigger,TriggerON)),NA())</f>
        <v>1.2287911156887432E-2</v>
      </c>
      <c r="H2299" s="42">
        <f>_xll.qlCalendarAdvance(Calendar,$H2298,B2299,"f",FALSE)</f>
        <v>55950</v>
      </c>
      <c r="I2299" s="139">
        <f>_xll.qlInterestRateIndexValueDate(Index1M,$H2299)</f>
        <v>55954</v>
      </c>
      <c r="J2299" s="144">
        <f>IFERROR(_xll.qlIndexFixing(Index1M,$H2299,TRUE,_xll.ohTrigger(RecalcTrigger,Trigger1M)),NA())</f>
        <v>1.2046087032356842E-2</v>
      </c>
      <c r="K2299" s="44">
        <f>IFERROR(_xll.qlIndexFixing(Index3M,H2299,TRUE,_xll.ohTrigger(RecalcTrigger,Trigger3M)),NA())</f>
        <v>1.2248152670059125E-2</v>
      </c>
      <c r="L2299" s="44">
        <f>IFERROR(_xll.qlIndexFixing(Index6M,$H2299,TRUE,_xll.ohTrigger(RecalcTrigger,Trigger6M)),NA())</f>
        <v>1.2334005978857825E-2</v>
      </c>
      <c r="M2299" s="145">
        <f>IFERROR(_xll.qlIndexFixing(Index1Y,$H2299,TRUE,_xll.ohTrigger(RecalcTrigger,Trigger1Y)),NA())</f>
        <v>1.2373076525416624E-2</v>
      </c>
      <c r="N2299" s="144">
        <f>IFERROR(_xll.qlIndexFixing(ONIndex1M,I2299,TRUE,_xll.ohTrigger(RecalcTrigger,Trigger1M)),NA())</f>
        <v>1.2049754049439088E-2</v>
      </c>
      <c r="O2299" s="44">
        <f>IFERROR(_xll.qlIndexFixing(ONIndex3M,I2299,TRUE,_xll.ohTrigger(RecalcTrigger,Trigger3M)),NA())</f>
        <v>1.2263444535225432E-2</v>
      </c>
      <c r="P2299" s="44">
        <f>IFERROR(_xll.qlIndexFixing(ONIndex6M,I2299,TRUE,_xll.ohTrigger(RecalcTrigger,Trigger6M)),NA())</f>
        <v>1.2345231444390592E-2</v>
      </c>
      <c r="Q2299" s="145">
        <f>IFERROR(_xll.qlIndexFixing(ONIndex1Y,I2299,TRUE,_xll.ohTrigger(RecalcTrigger,Trigger1Y)),NA())</f>
        <v>1.2453792441062816E-2</v>
      </c>
    </row>
    <row r="2300" spans="2:17" x14ac:dyDescent="0.2">
      <c r="B2300" s="39" t="s">
        <v>42</v>
      </c>
      <c r="D2300" s="42">
        <f>_xll.qlCalendarAdvance(Calendar,$D2299,B2300,"f",FALSE)</f>
        <v>55957</v>
      </c>
      <c r="E2300" s="139">
        <f>_xll.qlInterestRateIndexValueDate(IndexON,D2300)</f>
        <v>55957</v>
      </c>
      <c r="F2300" s="155">
        <f>IFERROR(_xll.qlIndexFixing(IndexON,D2300,TRUE,_xll.ohTrigger(RecalcTrigger,TriggerON)),NA())</f>
        <v>1.2282490253561207E-2</v>
      </c>
      <c r="H2300" s="42">
        <f>_xll.qlCalendarAdvance(Calendar,$H2299,B2300,"f",FALSE)</f>
        <v>55957</v>
      </c>
      <c r="I2300" s="139">
        <f>_xll.qlInterestRateIndexValueDate(Index1M,$H2300)</f>
        <v>55961</v>
      </c>
      <c r="J2300" s="144">
        <f>IFERROR(_xll.qlIndexFixing(Index1M,$H2300,TRUE,_xll.ohTrigger(RecalcTrigger,Trigger1M)),NA())</f>
        <v>1.2040837945859768E-2</v>
      </c>
      <c r="K2300" s="44">
        <f>IFERROR(_xll.qlIndexFixing(Index3M,H2300,TRUE,_xll.ohTrigger(RecalcTrigger,Trigger3M)),NA())</f>
        <v>1.2242585477448735E-2</v>
      </c>
      <c r="L2300" s="44">
        <f>IFERROR(_xll.qlIndexFixing(Index6M,$H2300,TRUE,_xll.ohTrigger(RecalcTrigger,Trigger6M)),NA())</f>
        <v>1.2329930879202278E-2</v>
      </c>
      <c r="M2300" s="145">
        <f>IFERROR(_xll.qlIndexFixing(Index1Y,$H2300,TRUE,_xll.ohTrigger(RecalcTrigger,Trigger1Y)),NA())</f>
        <v>1.236667631377048E-2</v>
      </c>
      <c r="N2300" s="144">
        <f>IFERROR(_xll.qlIndexFixing(ONIndex1M,I2300,TRUE,_xll.ohTrigger(RecalcTrigger,Trigger1M)),NA())</f>
        <v>1.2044539988735892E-2</v>
      </c>
      <c r="O2300" s="44">
        <f>IFERROR(_xll.qlIndexFixing(ONIndex3M,I2300,TRUE,_xll.ohTrigger(RecalcTrigger,Trigger3M)),NA())</f>
        <v>1.225800708385627E-2</v>
      </c>
      <c r="P2300" s="44">
        <f>IFERROR(_xll.qlIndexFixing(ONIndex6M,I2300,TRUE,_xll.ohTrigger(RecalcTrigger,Trigger6M)),NA())</f>
        <v>1.2341619976945495E-2</v>
      </c>
      <c r="Q2300" s="145">
        <f>IFERROR(_xll.qlIndexFixing(ONIndex1Y,I2300,TRUE,_xll.ohTrigger(RecalcTrigger,Trigger1Y)),NA())</f>
        <v>1.2448031672160909E-2</v>
      </c>
    </row>
    <row r="2301" spans="2:17" x14ac:dyDescent="0.2">
      <c r="B2301" s="39" t="s">
        <v>42</v>
      </c>
      <c r="D2301" s="42">
        <f>_xll.qlCalendarAdvance(Calendar,$D2300,B2301,"f",FALSE)</f>
        <v>55964</v>
      </c>
      <c r="E2301" s="139">
        <f>_xll.qlInterestRateIndexValueDate(IndexON,D2301)</f>
        <v>55964</v>
      </c>
      <c r="F2301" s="155">
        <f>IFERROR(_xll.qlIndexFixing(IndexON,D2301,TRUE,_xll.ohTrigger(RecalcTrigger,TriggerON)),NA())</f>
        <v>1.2277046804483049E-2</v>
      </c>
      <c r="H2301" s="42">
        <f>_xll.qlCalendarAdvance(Calendar,$H2300,B2301,"f",FALSE)</f>
        <v>55964</v>
      </c>
      <c r="I2301" s="139">
        <f>_xll.qlInterestRateIndexValueDate(Index1M,$H2301)</f>
        <v>55968</v>
      </c>
      <c r="J2301" s="144">
        <f>IFERROR(_xll.qlIndexFixing(Index1M,$H2301,TRUE,_xll.ohTrigger(RecalcTrigger,Trigger1M)),NA())</f>
        <v>1.2035572803473173E-2</v>
      </c>
      <c r="K2301" s="44">
        <f>IFERROR(_xll.qlIndexFixing(Index3M,H2301,TRUE,_xll.ohTrigger(RecalcTrigger,Trigger3M)),NA())</f>
        <v>1.2237000072305994E-2</v>
      </c>
      <c r="L2301" s="44">
        <f>IFERROR(_xll.qlIndexFixing(Index6M,$H2301,TRUE,_xll.ohTrigger(RecalcTrigger,Trigger6M)),NA())</f>
        <v>1.2325821012193821E-2</v>
      </c>
      <c r="M2301" s="145">
        <f>IFERROR(_xll.qlIndexFixing(Index1Y,$H2301,TRUE,_xll.ohTrigger(RecalcTrigger,Trigger1Y)),NA())</f>
        <v>1.2360253817273553E-2</v>
      </c>
      <c r="N2301" s="144">
        <f>IFERROR(_xll.qlIndexFixing(ONIndex1M,I2301,TRUE,_xll.ohTrigger(RecalcTrigger,Trigger1M)),NA())</f>
        <v>1.2039309915641283E-2</v>
      </c>
      <c r="O2301" s="44">
        <f>IFERROR(_xll.qlIndexFixing(ONIndex3M,I2301,TRUE,_xll.ohTrigger(RecalcTrigger,Trigger3M)),NA())</f>
        <v>1.2252551596834138E-2</v>
      </c>
      <c r="P2301" s="44">
        <f>IFERROR(_xll.qlIndexFixing(ONIndex6M,I2301,TRUE,_xll.ohTrigger(RecalcTrigger,Trigger6M)),NA())</f>
        <v>1.233797472980136E-2</v>
      </c>
      <c r="Q2301" s="145">
        <f>IFERROR(_xll.qlIndexFixing(ONIndex1Y,I2301,TRUE,_xll.ohTrigger(RecalcTrigger,Trigger1Y)),NA())</f>
        <v>1.2442249592625743E-2</v>
      </c>
    </row>
    <row r="2302" spans="2:17" x14ac:dyDescent="0.2">
      <c r="B2302" s="39" t="s">
        <v>42</v>
      </c>
      <c r="D2302" s="42">
        <f>_xll.qlCalendarAdvance(Calendar,$D2301,B2302,"f",FALSE)</f>
        <v>55971</v>
      </c>
      <c r="E2302" s="139">
        <f>_xll.qlInterestRateIndexValueDate(IndexON,D2302)</f>
        <v>55971</v>
      </c>
      <c r="F2302" s="155">
        <f>IFERROR(_xll.qlIndexFixing(IndexON,D2302,TRUE,_xll.ohTrigger(RecalcTrigger,TriggerON)),NA())</f>
        <v>1.2271580781035851E-2</v>
      </c>
      <c r="H2302" s="42">
        <f>_xll.qlCalendarAdvance(Calendar,$H2301,B2302,"f",FALSE)</f>
        <v>55971</v>
      </c>
      <c r="I2302" s="139">
        <f>_xll.qlInterestRateIndexValueDate(Index1M,$H2302)</f>
        <v>55975</v>
      </c>
      <c r="J2302" s="144">
        <f>IFERROR(_xll.qlIndexFixing(Index1M,$H2302,TRUE,_xll.ohTrigger(RecalcTrigger,Trigger1M)),NA())</f>
        <v>1.2030291589191795E-2</v>
      </c>
      <c r="K2302" s="44">
        <f>IFERROR(_xll.qlIndexFixing(Index3M,H2302,TRUE,_xll.ohTrigger(RecalcTrigger,Trigger3M)),NA())</f>
        <v>1.2231592557721532E-2</v>
      </c>
      <c r="L2302" s="44">
        <f>IFERROR(_xll.qlIndexFixing(Index6M,$H2302,TRUE,_xll.ohTrigger(RecalcTrigger,Trigger6M)),NA())</f>
        <v>1.2321773979149533E-2</v>
      </c>
      <c r="M2302" s="145">
        <f>IFERROR(_xll.qlIndexFixing(Index1Y,$H2302,TRUE,_xll.ohTrigger(RecalcTrigger,Trigger1Y)),NA())</f>
        <v>1.2353809007229011E-2</v>
      </c>
      <c r="N2302" s="144">
        <f>IFERROR(_xll.qlIndexFixing(ONIndex1M,I2302,TRUE,_xll.ohTrigger(RecalcTrigger,Trigger1M)),NA())</f>
        <v>1.2033366028674664E-2</v>
      </c>
      <c r="O2302" s="44">
        <f>IFERROR(_xll.qlIndexFixing(ONIndex3M,I2302,TRUE,_xll.ohTrigger(RecalcTrigger,Trigger3M)),NA())</f>
        <v>1.2246343593794506E-2</v>
      </c>
      <c r="P2302" s="44">
        <f>IFERROR(_xll.qlIndexFixing(ONIndex6M,I2302,TRUE,_xll.ohTrigger(RecalcTrigger,Trigger6M)),NA())</f>
        <v>1.2334082635394594E-2</v>
      </c>
      <c r="Q2302" s="145">
        <f>IFERROR(_xll.qlIndexFixing(ONIndex1Y,I2302,TRUE,_xll.ohTrigger(RecalcTrigger,Trigger1Y)),NA())</f>
        <v>1.2435642745620257E-2</v>
      </c>
    </row>
    <row r="2303" spans="2:17" x14ac:dyDescent="0.2">
      <c r="B2303" s="39" t="s">
        <v>42</v>
      </c>
      <c r="D2303" s="42">
        <f>_xll.qlCalendarAdvance(Calendar,$D2302,B2303,"f",FALSE)</f>
        <v>55982</v>
      </c>
      <c r="E2303" s="139">
        <f>_xll.qlInterestRateIndexValueDate(IndexON,D2303)</f>
        <v>55982</v>
      </c>
      <c r="F2303" s="155">
        <f>IFERROR(_xll.qlIndexFixing(IndexON,D2303,TRUE,_xll.ohTrigger(RecalcTrigger,TriggerON)),NA())</f>
        <v>1.2263315361913385E-2</v>
      </c>
      <c r="H2303" s="42">
        <f>_xll.qlCalendarAdvance(Calendar,$H2302,B2303,"f",FALSE)</f>
        <v>55982</v>
      </c>
      <c r="I2303" s="139">
        <f>_xll.qlInterestRateIndexValueDate(Index1M,$H2303)</f>
        <v>55984</v>
      </c>
      <c r="J2303" s="144">
        <f>IFERROR(_xll.qlIndexFixing(Index1M,$H2303,TRUE,_xll.ohTrigger(RecalcTrigger,Trigger1M)),NA())</f>
        <v>1.2023298331944876E-2</v>
      </c>
      <c r="K2303" s="44">
        <f>IFERROR(_xll.qlIndexFixing(Index3M,H2303,TRUE,_xll.ohTrigger(RecalcTrigger,Trigger3M)),NA())</f>
        <v>1.2224362981725211E-2</v>
      </c>
      <c r="L2303" s="44">
        <f>IFERROR(_xll.qlIndexFixing(Index6M,$H2303,TRUE,_xll.ohTrigger(RecalcTrigger,Trigger6M)),NA())</f>
        <v>1.231639722555199E-2</v>
      </c>
      <c r="M2303" s="145">
        <f>IFERROR(_xll.qlIndexFixing(Index1Y,$H2303,TRUE,_xll.ohTrigger(RecalcTrigger,Trigger1Y)),NA())</f>
        <v>1.2345489989455621E-2</v>
      </c>
      <c r="N2303" s="144">
        <f>IFERROR(_xll.qlIndexFixing(ONIndex1M,I2303,TRUE,_xll.ohTrigger(RecalcTrigger,Trigger1M)),NA())</f>
        <v>1.2025787518199493E-2</v>
      </c>
      <c r="O2303" s="44">
        <f>IFERROR(_xll.qlIndexFixing(ONIndex3M,I2303,TRUE,_xll.ohTrigger(RecalcTrigger,Trigger3M)),NA())</f>
        <v>1.2238440240910364E-2</v>
      </c>
      <c r="P2303" s="44">
        <f>IFERROR(_xll.qlIndexFixing(ONIndex6M,I2303,TRUE,_xll.ohTrigger(RecalcTrigger,Trigger6M)),NA())</f>
        <v>1.2328445700076074E-2</v>
      </c>
      <c r="Q2303" s="145">
        <f>IFERROR(_xll.qlIndexFixing(ONIndex1Y,I2303,TRUE,_xll.ohTrigger(RecalcTrigger,Trigger1Y)),NA())</f>
        <v>1.2427283332874239E-2</v>
      </c>
    </row>
    <row r="2304" spans="2:17" x14ac:dyDescent="0.2">
      <c r="B2304" s="39" t="s">
        <v>42</v>
      </c>
      <c r="D2304" s="42">
        <f>_xll.qlCalendarAdvance(Calendar,$D2303,B2304,"f",FALSE)</f>
        <v>55989</v>
      </c>
      <c r="E2304" s="139">
        <f>_xll.qlInterestRateIndexValueDate(IndexON,D2304)</f>
        <v>55989</v>
      </c>
      <c r="F2304" s="155">
        <f>IFERROR(_xll.qlIndexFixing(IndexON,D2304,TRUE,_xll.ohTrigger(RecalcTrigger,TriggerON)),NA())</f>
        <v>1.2257794771608488E-2</v>
      </c>
      <c r="H2304" s="42">
        <f>_xll.qlCalendarAdvance(Calendar,$H2303,B2304,"f",FALSE)</f>
        <v>55989</v>
      </c>
      <c r="I2304" s="139">
        <f>_xll.qlInterestRateIndexValueDate(Index1M,$H2304)</f>
        <v>55991</v>
      </c>
      <c r="J2304" s="144">
        <f>IFERROR(_xll.qlIndexFixing(Index1M,$H2304,TRUE,_xll.ohTrigger(RecalcTrigger,Trigger1M)),NA())</f>
        <v>1.2017978992168721E-2</v>
      </c>
      <c r="K2304" s="44">
        <f>IFERROR(_xll.qlIndexFixing(Index3M,H2304,TRUE,_xll.ohTrigger(RecalcTrigger,Trigger3M)),NA())</f>
        <v>1.2218719090706499E-2</v>
      </c>
      <c r="L2304" s="44">
        <f>IFERROR(_xll.qlIndexFixing(Index6M,$H2304,TRUE,_xll.ohTrigger(RecalcTrigger,Trigger6M)),NA())</f>
        <v>1.2312175355347298E-2</v>
      </c>
      <c r="M2304" s="145">
        <f>IFERROR(_xll.qlIndexFixing(Index1Y,$H2304,TRUE,_xll.ohTrigger(RecalcTrigger,Trigger1Y)),NA())</f>
        <v>1.2338994069272712E-2</v>
      </c>
      <c r="N2304" s="144">
        <f>IFERROR(_xll.qlIndexFixing(ONIndex1M,I2304,TRUE,_xll.ohTrigger(RecalcTrigger,Trigger1M)),NA())</f>
        <v>1.2020500127434275E-2</v>
      </c>
      <c r="O2304" s="44">
        <f>IFERROR(_xll.qlIndexFixing(ONIndex3M,I2304,TRUE,_xll.ohTrigger(RecalcTrigger,Trigger3M)),NA())</f>
        <v>1.2232920172348116E-2</v>
      </c>
      <c r="P2304" s="44">
        <f>IFERROR(_xll.qlIndexFixing(ONIndex6M,I2304,TRUE,_xll.ohTrigger(RecalcTrigger,Trigger6M)),NA())</f>
        <v>1.2324679313673315E-2</v>
      </c>
      <c r="Q2304" s="145">
        <f>IFERROR(_xll.qlIndexFixing(ONIndex1Y,I2304,TRUE,_xll.ohTrigger(RecalcTrigger,Trigger1Y)),NA())</f>
        <v>1.2421424909687673E-2</v>
      </c>
    </row>
    <row r="2305" spans="2:17" x14ac:dyDescent="0.2">
      <c r="B2305" s="39" t="s">
        <v>42</v>
      </c>
      <c r="D2305" s="42">
        <f>_xll.qlCalendarAdvance(Calendar,$D2304,B2305,"f",FALSE)</f>
        <v>55996</v>
      </c>
      <c r="E2305" s="139">
        <f>_xll.qlInterestRateIndexValueDate(IndexON,D2305)</f>
        <v>55996</v>
      </c>
      <c r="F2305" s="155">
        <f>IFERROR(_xll.qlIndexFixing(IndexON,D2305,TRUE,_xll.ohTrigger(RecalcTrigger,TriggerON)),NA())</f>
        <v>1.2252251510078693E-2</v>
      </c>
      <c r="H2305" s="42">
        <f>_xll.qlCalendarAdvance(Calendar,$H2304,B2305,"f",FALSE)</f>
        <v>55996</v>
      </c>
      <c r="I2305" s="139">
        <f>_xll.qlInterestRateIndexValueDate(Index1M,$H2305)</f>
        <v>55998</v>
      </c>
      <c r="J2305" s="144">
        <f>IFERROR(_xll.qlIndexFixing(Index1M,$H2305,TRUE,_xll.ohTrigger(RecalcTrigger,Trigger1M)),NA())</f>
        <v>1.2012643526277123E-2</v>
      </c>
      <c r="K2305" s="44">
        <f>IFERROR(_xll.qlIndexFixing(Index3M,H2305,TRUE,_xll.ohTrigger(RecalcTrigger,Trigger3M)),NA())</f>
        <v>1.2213056900497931E-2</v>
      </c>
      <c r="L2305" s="44">
        <f>IFERROR(_xll.qlIndexFixing(Index6M,$H2305,TRUE,_xll.ohTrigger(RecalcTrigger,Trigger6M)),NA())</f>
        <v>1.2307918461293867E-2</v>
      </c>
      <c r="M2305" s="145">
        <f>IFERROR(_xll.qlIndexFixing(Index1Y,$H2305,TRUE,_xll.ohTrigger(RecalcTrigger,Trigger1Y)),NA())</f>
        <v>1.2332475741271299E-2</v>
      </c>
      <c r="N2305" s="144">
        <f>IFERROR(_xll.qlIndexFixing(ONIndex1M,I2305,TRUE,_xll.ohTrigger(RecalcTrigger,Trigger1M)),NA())</f>
        <v>1.2015196651056215E-2</v>
      </c>
      <c r="O2305" s="44">
        <f>IFERROR(_xll.qlIndexFixing(ONIndex3M,I2305,TRUE,_xll.ohTrigger(RecalcTrigger,Trigger3M)),NA())</f>
        <v>1.2227381973808349E-2</v>
      </c>
      <c r="P2305" s="44">
        <f>IFERROR(_xll.qlIndexFixing(ONIndex6M,I2305,TRUE,_xll.ohTrigger(RecalcTrigger,Trigger6M)),NA())</f>
        <v>1.2320878869074292E-2</v>
      </c>
      <c r="Q2305" s="145">
        <f>IFERROR(_xll.qlIndexFixing(ONIndex1Y,I2305,TRUE,_xll.ohTrigger(RecalcTrigger,Trigger1Y)),NA())</f>
        <v>1.2415545044532905E-2</v>
      </c>
    </row>
    <row r="2306" spans="2:17" x14ac:dyDescent="0.2">
      <c r="B2306" s="39" t="s">
        <v>42</v>
      </c>
      <c r="D2306" s="42">
        <f>_xll.qlCalendarAdvance(Calendar,$D2305,B2306,"f",FALSE)</f>
        <v>56003</v>
      </c>
      <c r="E2306" s="139">
        <f>_xll.qlInterestRateIndexValueDate(IndexON,D2306)</f>
        <v>56003</v>
      </c>
      <c r="F2306" s="155">
        <f>IFERROR(_xll.qlIndexFixing(IndexON,D2306,TRUE,_xll.ohTrigger(RecalcTrigger,TriggerON)),NA())</f>
        <v>1.2246685548387148E-2</v>
      </c>
      <c r="H2306" s="42">
        <f>_xll.qlCalendarAdvance(Calendar,$H2305,B2306,"f",FALSE)</f>
        <v>56003</v>
      </c>
      <c r="I2306" s="139">
        <f>_xll.qlInterestRateIndexValueDate(Index1M,$H2306)</f>
        <v>56006</v>
      </c>
      <c r="J2306" s="144">
        <f>IFERROR(_xll.qlIndexFixing(Index1M,$H2306,TRUE,_xll.ohTrigger(RecalcTrigger,Trigger1M)),NA())</f>
        <v>1.2006709751274559E-2</v>
      </c>
      <c r="K2306" s="44">
        <f>IFERROR(_xll.qlIndexFixing(Index3M,H2306,TRUE,_xll.ohTrigger(RecalcTrigger,Trigger3M)),NA())</f>
        <v>1.220595462289518E-2</v>
      </c>
      <c r="L2306" s="44">
        <f>IFERROR(_xll.qlIndexFixing(Index6M,$H2306,TRUE,_xll.ohTrigger(RecalcTrigger,Trigger6M)),NA())</f>
        <v>1.2302791284749712E-2</v>
      </c>
      <c r="M2306" s="145">
        <f>IFERROR(_xll.qlIndexFixing(Index1Y,$H2306,TRUE,_xll.ohTrigger(RecalcTrigger,Trigger1Y)),NA())</f>
        <v>1.232445418835983E-2</v>
      </c>
      <c r="N2306" s="144">
        <f>IFERROR(_xll.qlIndexFixing(ONIndex1M,I2306,TRUE,_xll.ohTrigger(RecalcTrigger,Trigger1M)),NA())</f>
        <v>1.2009115818019112E-2</v>
      </c>
      <c r="O2306" s="44">
        <f>IFERROR(_xll.qlIndexFixing(ONIndex3M,I2306,TRUE,_xll.ohTrigger(RecalcTrigger,Trigger3M)),NA())</f>
        <v>1.2221030377199682E-2</v>
      </c>
      <c r="P2306" s="44">
        <f>IFERROR(_xll.qlIndexFixing(ONIndex6M,I2306,TRUE,_xll.ohTrigger(RecalcTrigger,Trigger6M)),NA())</f>
        <v>1.2316493721309385E-2</v>
      </c>
      <c r="Q2306" s="145">
        <f>IFERROR(_xll.qlIndexFixing(ONIndex1Y,I2306,TRUE,_xll.ohTrigger(RecalcTrigger,Trigger1Y)),NA())</f>
        <v>1.2408798906244911E-2</v>
      </c>
    </row>
    <row r="2307" spans="2:17" x14ac:dyDescent="0.2">
      <c r="B2307" s="39" t="s">
        <v>42</v>
      </c>
      <c r="D2307" s="42">
        <f>_xll.qlCalendarAdvance(Calendar,$D2306,B2307,"f",FALSE)</f>
        <v>56010</v>
      </c>
      <c r="E2307" s="139">
        <f>_xll.qlInterestRateIndexValueDate(IndexON,D2307)</f>
        <v>56010</v>
      </c>
      <c r="F2307" s="155">
        <f>IFERROR(_xll.qlIndexFixing(IndexON,D2307,TRUE,_xll.ohTrigger(RecalcTrigger,TriggerON)),NA())</f>
        <v>1.2241096857996681E-2</v>
      </c>
      <c r="H2307" s="42">
        <f>_xll.qlCalendarAdvance(Calendar,$H2306,B2307,"f",FALSE)</f>
        <v>56010</v>
      </c>
      <c r="I2307" s="139">
        <f>_xll.qlInterestRateIndexValueDate(Index1M,$H2307)</f>
        <v>56012</v>
      </c>
      <c r="J2307" s="144">
        <f>IFERROR(_xll.qlIndexFixing(Index1M,$H2307,TRUE,_xll.ohTrigger(RecalcTrigger,Trigger1M)),NA())</f>
        <v>1.2001924152111321E-2</v>
      </c>
      <c r="K2307" s="44">
        <f>IFERROR(_xll.qlIndexFixing(Index3M,H2307,TRUE,_xll.ohTrigger(RecalcTrigger,Trigger3M)),NA())</f>
        <v>1.2201473473145225E-2</v>
      </c>
      <c r="L2307" s="44">
        <f>IFERROR(_xll.qlIndexFixing(Index6M,$H2307,TRUE,_xll.ohTrigger(RecalcTrigger,Trigger6M)),NA())</f>
        <v>1.2298963291285639E-2</v>
      </c>
      <c r="M2307" s="145">
        <f>IFERROR(_xll.qlIndexFixing(Index1Y,$H2307,TRUE,_xll.ohTrigger(RecalcTrigger,Trigger1Y)),NA())</f>
        <v>1.2319371747068797E-2</v>
      </c>
      <c r="N2307" s="144">
        <f>IFERROR(_xll.qlIndexFixing(ONIndex1M,I2307,TRUE,_xll.ohTrigger(RecalcTrigger,Trigger1M)),NA())</f>
        <v>1.2004541377592659E-2</v>
      </c>
      <c r="O2307" s="44">
        <f>IFERROR(_xll.qlIndexFixing(ONIndex3M,I2307,TRUE,_xll.ohTrigger(RecalcTrigger,Trigger3M)),NA())</f>
        <v>1.2216251103343012E-2</v>
      </c>
      <c r="P2307" s="44">
        <f>IFERROR(_xll.qlIndexFixing(ONIndex6M,I2307,TRUE,_xll.ohTrigger(RecalcTrigger,Trigger6M)),NA())</f>
        <v>1.2313175560523248E-2</v>
      </c>
      <c r="Q2307" s="145">
        <f>IFERROR(_xll.qlIndexFixing(ONIndex1Y,I2307,TRUE,_xll.ohTrigger(RecalcTrigger,Trigger1Y)),NA())</f>
        <v>1.2403720873210844E-2</v>
      </c>
    </row>
    <row r="2308" spans="2:17" x14ac:dyDescent="0.2">
      <c r="B2308" s="39" t="s">
        <v>42</v>
      </c>
      <c r="D2308" s="42">
        <f>_xll.qlCalendarAdvance(Calendar,$D2307,B2308,"f",FALSE)</f>
        <v>56017</v>
      </c>
      <c r="E2308" s="139">
        <f>_xll.qlInterestRateIndexValueDate(IndexON,D2308)</f>
        <v>56017</v>
      </c>
      <c r="F2308" s="155">
        <f>IFERROR(_xll.qlIndexFixing(IndexON,D2308,TRUE,_xll.ohTrigger(RecalcTrigger,TriggerON)),NA())</f>
        <v>1.2235485410210245E-2</v>
      </c>
      <c r="H2308" s="42">
        <f>_xll.qlCalendarAdvance(Calendar,$H2307,B2308,"f",FALSE)</f>
        <v>56017</v>
      </c>
      <c r="I2308" s="139">
        <f>_xll.qlInterestRateIndexValueDate(Index1M,$H2308)</f>
        <v>56019</v>
      </c>
      <c r="J2308" s="144">
        <f>IFERROR(_xll.qlIndexFixing(Index1M,$H2308,TRUE,_xll.ohTrigger(RecalcTrigger,Trigger1M)),NA())</f>
        <v>1.1996540211815232E-2</v>
      </c>
      <c r="K2308" s="44">
        <f>IFERROR(_xll.qlIndexFixing(Index3M,H2308,TRUE,_xll.ohTrigger(RecalcTrigger,Trigger3M)),NA())</f>
        <v>1.2195754752224936E-2</v>
      </c>
      <c r="L2308" s="44">
        <f>IFERROR(_xll.qlIndexFixing(Index6M,$H2308,TRUE,_xll.ohTrigger(RecalcTrigger,Trigger6M)),NA())</f>
        <v>1.2294592902485536E-2</v>
      </c>
      <c r="M2308" s="145">
        <f>IFERROR(_xll.qlIndexFixing(Index1Y,$H2308,TRUE,_xll.ohTrigger(RecalcTrigger,Trigger1Y)),NA())</f>
        <v>1.2312786023501433E-2</v>
      </c>
      <c r="N2308" s="144">
        <f>IFERROR(_xll.qlIndexFixing(ONIndex1M,I2308,TRUE,_xll.ohTrigger(RecalcTrigger,Trigger1M)),NA())</f>
        <v>1.1999189548452804E-2</v>
      </c>
      <c r="O2308" s="44">
        <f>IFERROR(_xll.qlIndexFixing(ONIndex3M,I2308,TRUE,_xll.ohTrigger(RecalcTrigger,Trigger3M)),NA())</f>
        <v>1.2210658390090501E-2</v>
      </c>
      <c r="P2308" s="44">
        <f>IFERROR(_xll.qlIndexFixing(ONIndex6M,I2308,TRUE,_xll.ohTrigger(RecalcTrigger,Trigger6M)),NA())</f>
        <v>1.2309272574908547E-2</v>
      </c>
      <c r="Q2308" s="145">
        <f>IFERROR(_xll.qlIndexFixing(ONIndex1Y,I2308,TRUE,_xll.ohTrigger(RecalcTrigger,Trigger1Y)),NA())</f>
        <v>1.2397776509569525E-2</v>
      </c>
    </row>
    <row r="2309" spans="2:17" x14ac:dyDescent="0.2">
      <c r="B2309" s="39" t="s">
        <v>42</v>
      </c>
      <c r="D2309" s="42">
        <f>_xll.qlCalendarAdvance(Calendar,$D2308,B2309,"f",FALSE)</f>
        <v>56024</v>
      </c>
      <c r="E2309" s="139">
        <f>_xll.qlInterestRateIndexValueDate(IndexON,D2309)</f>
        <v>56024</v>
      </c>
      <c r="F2309" s="155">
        <f>IFERROR(_xll.qlIndexFixing(IndexON,D2309,TRUE,_xll.ohTrigger(RecalcTrigger,TriggerON)),NA())</f>
        <v>1.2229851176011053E-2</v>
      </c>
      <c r="H2309" s="42">
        <f>_xll.qlCalendarAdvance(Calendar,$H2308,B2309,"f",FALSE)</f>
        <v>56024</v>
      </c>
      <c r="I2309" s="139">
        <f>_xll.qlInterestRateIndexValueDate(Index1M,$H2309)</f>
        <v>56026</v>
      </c>
      <c r="J2309" s="144">
        <f>IFERROR(_xll.qlIndexFixing(Index1M,$H2309,TRUE,_xll.ohTrigger(RecalcTrigger,Trigger1M)),NA())</f>
        <v>1.199114008135993E-2</v>
      </c>
      <c r="K2309" s="44">
        <f>IFERROR(_xll.qlIndexFixing(Index3M,H2309,TRUE,_xll.ohTrigger(RecalcTrigger,Trigger3M)),NA())</f>
        <v>1.2190017647355502E-2</v>
      </c>
      <c r="L2309" s="44">
        <f>IFERROR(_xll.qlIndexFixing(Index6M,$H2309,TRUE,_xll.ohTrigger(RecalcTrigger,Trigger6M)),NA())</f>
        <v>1.2290187228802029E-2</v>
      </c>
      <c r="M2309" s="145">
        <f>IFERROR(_xll.qlIndexFixing(Index1Y,$H2309,TRUE,_xll.ohTrigger(RecalcTrigger,Trigger1Y)),NA())</f>
        <v>1.230617777738323E-2</v>
      </c>
      <c r="N2309" s="144">
        <f>IFERROR(_xll.qlIndexFixing(ONIndex1M,I2309,TRUE,_xll.ohTrigger(RecalcTrigger,Trigger1M)),NA())</f>
        <v>1.1993821569671326E-2</v>
      </c>
      <c r="O2309" s="44">
        <f>IFERROR(_xll.qlIndexFixing(ONIndex3M,I2309,TRUE,_xll.ohTrigger(RecalcTrigger,Trigger3M)),NA())</f>
        <v>1.2205047463886842E-2</v>
      </c>
      <c r="P2309" s="44">
        <f>IFERROR(_xll.qlIndexFixing(ONIndex6M,I2309,TRUE,_xll.ohTrigger(RecalcTrigger,Trigger6M)),NA())</f>
        <v>1.2305335287132735E-2</v>
      </c>
      <c r="Q2309" s="145">
        <f>IFERROR(_xll.qlIndexFixing(ONIndex1Y,I2309,TRUE,_xll.ohTrigger(RecalcTrigger,Trigger1Y)),NA())</f>
        <v>1.2391810588852081E-2</v>
      </c>
    </row>
    <row r="2310" spans="2:17" x14ac:dyDescent="0.2">
      <c r="B2310" s="39" t="s">
        <v>42</v>
      </c>
      <c r="D2310" s="42">
        <f>_xll.qlCalendarAdvance(Calendar,$D2309,B2310,"f",FALSE)</f>
        <v>56031</v>
      </c>
      <c r="E2310" s="139">
        <f>_xll.qlInterestRateIndexValueDate(IndexON,D2310)</f>
        <v>56031</v>
      </c>
      <c r="F2310" s="155">
        <f>IFERROR(_xll.qlIndexFixing(IndexON,D2310,TRUE,_xll.ohTrigger(RecalcTrigger,TriggerON)),NA())</f>
        <v>1.2224194127261612E-2</v>
      </c>
      <c r="H2310" s="42">
        <f>_xll.qlCalendarAdvance(Calendar,$H2309,B2310,"f",FALSE)</f>
        <v>56031</v>
      </c>
      <c r="I2310" s="139">
        <f>_xll.qlInterestRateIndexValueDate(Index1M,$H2310)</f>
        <v>56033</v>
      </c>
      <c r="J2310" s="144">
        <f>IFERROR(_xll.qlIndexFixing(Index1M,$H2310,TRUE,_xll.ohTrigger(RecalcTrigger,Trigger1M)),NA())</f>
        <v>1.1985723744735721E-2</v>
      </c>
      <c r="K2310" s="44">
        <f>IFERROR(_xll.qlIndexFixing(Index3M,H2310,TRUE,_xll.ohTrigger(RecalcTrigger,Trigger3M)),NA())</f>
        <v>1.2184262137849121E-2</v>
      </c>
      <c r="L2310" s="44">
        <f>IFERROR(_xll.qlIndexFixing(Index6M,$H2310,TRUE,_xll.ohTrigger(RecalcTrigger,Trigger6M)),NA())</f>
        <v>1.2286106493919735E-2</v>
      </c>
      <c r="M2310" s="145">
        <f>IFERROR(_xll.qlIndexFixing(Index1Y,$H2310,TRUE,_xll.ohTrigger(RecalcTrigger,Trigger1Y)),NA())</f>
        <v>1.2299546980036855E-2</v>
      </c>
      <c r="N2310" s="144">
        <f>IFERROR(_xll.qlIndexFixing(ONIndex1M,I2310,TRUE,_xll.ohTrigger(RecalcTrigger,Trigger1M)),NA())</f>
        <v>1.1988437425261012E-2</v>
      </c>
      <c r="O2310" s="44">
        <f>IFERROR(_xll.qlIndexFixing(ONIndex3M,I2310,TRUE,_xll.ohTrigger(RecalcTrigger,Trigger3M)),NA())</f>
        <v>1.2199418304028598E-2</v>
      </c>
      <c r="P2310" s="44">
        <f>IFERROR(_xll.qlIndexFixing(ONIndex6M,I2310,TRUE,_xll.ohTrigger(RecalcTrigger,Trigger6M)),NA())</f>
        <v>1.230136363596479E-2</v>
      </c>
      <c r="Q2310" s="145">
        <f>IFERROR(_xll.qlIndexFixing(ONIndex1Y,I2310,TRUE,_xll.ohTrigger(RecalcTrigger,Trigger1Y)),NA())</f>
        <v>1.2385823082281533E-2</v>
      </c>
    </row>
    <row r="2311" spans="2:17" x14ac:dyDescent="0.2">
      <c r="B2311" s="39" t="s">
        <v>42</v>
      </c>
      <c r="D2311" s="42">
        <f>_xll.qlCalendarAdvance(Calendar,$D2310,B2311,"f",FALSE)</f>
        <v>56038</v>
      </c>
      <c r="E2311" s="139">
        <f>_xll.qlInterestRateIndexValueDate(IndexON,D2311)</f>
        <v>56038</v>
      </c>
      <c r="F2311" s="155">
        <f>IFERROR(_xll.qlIndexFixing(IndexON,D2311,TRUE,_xll.ohTrigger(RecalcTrigger,TriggerON)),NA())</f>
        <v>1.2218514234865196E-2</v>
      </c>
      <c r="H2311" s="42">
        <f>_xll.qlCalendarAdvance(Calendar,$H2310,B2311,"f",FALSE)</f>
        <v>56038</v>
      </c>
      <c r="I2311" s="139">
        <f>_xll.qlInterestRateIndexValueDate(Index1M,$H2311)</f>
        <v>56040</v>
      </c>
      <c r="J2311" s="144">
        <f>IFERROR(_xll.qlIndexFixing(Index1M,$H2311,TRUE,_xll.ohTrigger(RecalcTrigger,Trigger1M)),NA())</f>
        <v>1.1980291185932912E-2</v>
      </c>
      <c r="K2311" s="44">
        <f>IFERROR(_xll.qlIndexFixing(Index3M,H2311,TRUE,_xll.ohTrigger(RecalcTrigger,Trigger3M)),NA())</f>
        <v>1.2178488203021472E-2</v>
      </c>
      <c r="L2311" s="44">
        <f>IFERROR(_xll.qlIndexFixing(Index6M,$H2311,TRUE,_xll.ohTrigger(RecalcTrigger,Trigger6M)),NA())</f>
        <v>1.2281638173182494E-2</v>
      </c>
      <c r="M2311" s="145">
        <f>IFERROR(_xll.qlIndexFixing(Index1Y,$H2311,TRUE,_xll.ohTrigger(RecalcTrigger,Trigger1Y)),NA())</f>
        <v>1.2292893602787383E-2</v>
      </c>
      <c r="N2311" s="144">
        <f>IFERROR(_xll.qlIndexFixing(ONIndex1M,I2311,TRUE,_xll.ohTrigger(RecalcTrigger,Trigger1M)),NA())</f>
        <v>1.1983037099074778E-2</v>
      </c>
      <c r="O2311" s="44">
        <f>IFERROR(_xll.qlIndexFixing(ONIndex3M,I2311,TRUE,_xll.ohTrigger(RecalcTrigger,Trigger3M)),NA())</f>
        <v>1.2193770889732392E-2</v>
      </c>
      <c r="P2311" s="44">
        <f>IFERROR(_xll.qlIndexFixing(ONIndex6M,I2311,TRUE,_xll.ohTrigger(RecalcTrigger,Trigger6M)),NA())</f>
        <v>1.2297357560573374E-2</v>
      </c>
      <c r="Q2311" s="145">
        <f>IFERROR(_xll.qlIndexFixing(ONIndex1Y,I2311,TRUE,_xll.ohTrigger(RecalcTrigger,Trigger1Y)),NA())</f>
        <v>1.2379813961080899E-2</v>
      </c>
    </row>
    <row r="2312" spans="2:17" x14ac:dyDescent="0.2">
      <c r="B2312" s="39" t="s">
        <v>42</v>
      </c>
      <c r="D2312" s="42">
        <f>_xll.qlCalendarAdvance(Calendar,$D2311,B2312,"f",FALSE)</f>
        <v>56045</v>
      </c>
      <c r="E2312" s="139">
        <f>_xll.qlInterestRateIndexValueDate(IndexON,D2312)</f>
        <v>56045</v>
      </c>
      <c r="F2312" s="155">
        <f>IFERROR(_xll.qlIndexFixing(IndexON,D2312,TRUE,_xll.ohTrigger(RecalcTrigger,TriggerON)),NA())</f>
        <v>1.2212811470204699E-2</v>
      </c>
      <c r="H2312" s="42">
        <f>_xll.qlCalendarAdvance(Calendar,$H2311,B2312,"f",FALSE)</f>
        <v>56045</v>
      </c>
      <c r="I2312" s="139">
        <f>_xll.qlInterestRateIndexValueDate(Index1M,$H2312)</f>
        <v>56047</v>
      </c>
      <c r="J2312" s="144">
        <f>IFERROR(_xll.qlIndexFixing(Index1M,$H2312,TRUE,_xll.ohTrigger(RecalcTrigger,Trigger1M)),NA())</f>
        <v>1.1974842388939311E-2</v>
      </c>
      <c r="K2312" s="44">
        <f>IFERROR(_xll.qlIndexFixing(Index3M,H2312,TRUE,_xll.ohTrigger(RecalcTrigger,Trigger3M)),NA())</f>
        <v>1.2172695822183886E-2</v>
      </c>
      <c r="L2312" s="44">
        <f>IFERROR(_xll.qlIndexFixing(Index6M,$H2312,TRUE,_xll.ohTrigger(RecalcTrigger,Trigger6M)),NA())</f>
        <v>1.2277134400753833E-2</v>
      </c>
      <c r="M2312" s="145">
        <f>IFERROR(_xll.qlIndexFixing(Index1Y,$H2312,TRUE,_xll.ohTrigger(RecalcTrigger,Trigger1Y)),NA())</f>
        <v>1.2286217616961859E-2</v>
      </c>
      <c r="N2312" s="144">
        <f>IFERROR(_xll.qlIndexFixing(ONIndex1M,I2312,TRUE,_xll.ohTrigger(RecalcTrigger,Trigger1M)),NA())</f>
        <v>1.1977620575365222E-2</v>
      </c>
      <c r="O2312" s="44">
        <f>IFERROR(_xll.qlIndexFixing(ONIndex3M,I2312,TRUE,_xll.ohTrigger(RecalcTrigger,Trigger3M)),NA())</f>
        <v>1.2188105200454658E-2</v>
      </c>
      <c r="P2312" s="44">
        <f>IFERROR(_xll.qlIndexFixing(ONIndex6M,I2312,TRUE,_xll.ohTrigger(RecalcTrigger,Trigger6M)),NA())</f>
        <v>1.2293317000127146E-2</v>
      </c>
      <c r="Q2312" s="145">
        <f>IFERROR(_xll.qlIndexFixing(ONIndex1Y,I2312,TRUE,_xll.ohTrigger(RecalcTrigger,Trigger1Y)),NA())</f>
        <v>1.2373783196713006E-2</v>
      </c>
    </row>
    <row r="2313" spans="2:17" x14ac:dyDescent="0.2">
      <c r="B2313" s="39" t="s">
        <v>42</v>
      </c>
      <c r="D2313" s="42">
        <f>_xll.qlCalendarAdvance(Calendar,$D2312,B2313,"f",FALSE)</f>
        <v>56052</v>
      </c>
      <c r="E2313" s="139">
        <f>_xll.qlInterestRateIndexValueDate(IndexON,D2313)</f>
        <v>56052</v>
      </c>
      <c r="F2313" s="155">
        <f>IFERROR(_xll.qlIndexFixing(IndexON,D2313,TRUE,_xll.ohTrigger(RecalcTrigger,TriggerON)),NA())</f>
        <v>1.2207085804742945E-2</v>
      </c>
      <c r="H2313" s="42">
        <f>_xll.qlCalendarAdvance(Calendar,$H2312,B2313,"f",FALSE)</f>
        <v>56052</v>
      </c>
      <c r="I2313" s="139">
        <f>_xll.qlInterestRateIndexValueDate(Index1M,$H2313)</f>
        <v>56054</v>
      </c>
      <c r="J2313" s="144">
        <f>IFERROR(_xll.qlIndexFixing(Index1M,$H2313,TRUE,_xll.ohTrigger(RecalcTrigger,Trigger1M)),NA())</f>
        <v>1.1969377337747722E-2</v>
      </c>
      <c r="K2313" s="44">
        <f>IFERROR(_xll.qlIndexFixing(Index3M,H2313,TRUE,_xll.ohTrigger(RecalcTrigger,Trigger3M)),NA())</f>
        <v>1.2166884974653777E-2</v>
      </c>
      <c r="L2313" s="44">
        <f>IFERROR(_xll.qlIndexFixing(Index6M,$H2313,TRUE,_xll.ohTrigger(RecalcTrigger,Trigger6M)),NA())</f>
        <v>1.2272595115525042E-2</v>
      </c>
      <c r="M2313" s="145">
        <f>IFERROR(_xll.qlIndexFixing(Index1Y,$H2313,TRUE,_xll.ohTrigger(RecalcTrigger,Trigger1Y)),NA())</f>
        <v>1.2279518993889736E-2</v>
      </c>
      <c r="N2313" s="144">
        <f>IFERROR(_xll.qlIndexFixing(ONIndex1M,I2313,TRUE,_xll.ohTrigger(RecalcTrigger,Trigger1M)),NA())</f>
        <v>1.1972187837825388E-2</v>
      </c>
      <c r="O2313" s="44">
        <f>IFERROR(_xll.qlIndexFixing(ONIndex3M,I2313,TRUE,_xll.ohTrigger(RecalcTrigger,Trigger3M)),NA())</f>
        <v>1.2182421215332084E-2</v>
      </c>
      <c r="P2313" s="44">
        <f>IFERROR(_xll.qlIndexFixing(ONIndex6M,I2313,TRUE,_xll.ohTrigger(RecalcTrigger,Trigger6M)),NA())</f>
        <v>1.2289241893475022E-2</v>
      </c>
      <c r="Q2313" s="145">
        <f>IFERROR(_xll.qlIndexFixing(ONIndex1Y,I2313,TRUE,_xll.ohTrigger(RecalcTrigger,Trigger1Y)),NA())</f>
        <v>1.236773076008113E-2</v>
      </c>
    </row>
    <row r="2314" spans="2:17" x14ac:dyDescent="0.2">
      <c r="B2314" s="39" t="s">
        <v>42</v>
      </c>
      <c r="D2314" s="42">
        <f>_xll.qlCalendarAdvance(Calendar,$D2313,B2314,"f",FALSE)</f>
        <v>56059</v>
      </c>
      <c r="E2314" s="139">
        <f>_xll.qlInterestRateIndexValueDate(IndexON,D2314)</f>
        <v>56059</v>
      </c>
      <c r="F2314" s="155">
        <f>IFERROR(_xll.qlIndexFixing(IndexON,D2314,TRUE,_xll.ohTrigger(RecalcTrigger,TriggerON)),NA())</f>
        <v>1.2201337209702956E-2</v>
      </c>
      <c r="H2314" s="42">
        <f>_xll.qlCalendarAdvance(Calendar,$H2313,B2314,"f",FALSE)</f>
        <v>56059</v>
      </c>
      <c r="I2314" s="139">
        <f>_xll.qlInterestRateIndexValueDate(Index1M,$H2314)</f>
        <v>56061</v>
      </c>
      <c r="J2314" s="144">
        <f>IFERROR(_xll.qlIndexFixing(Index1M,$H2314,TRUE,_xll.ohTrigger(RecalcTrigger,Trigger1M)),NA())</f>
        <v>1.1963896016343456E-2</v>
      </c>
      <c r="K2314" s="44">
        <f>IFERROR(_xll.qlIndexFixing(Index3M,H2314,TRUE,_xll.ohTrigger(RecalcTrigger,Trigger3M)),NA())</f>
        <v>1.2161055639745953E-2</v>
      </c>
      <c r="L2314" s="44">
        <f>IFERROR(_xll.qlIndexFixing(Index6M,$H2314,TRUE,_xll.ohTrigger(RecalcTrigger,Trigger6M)),NA())</f>
        <v>1.2267627448018773E-2</v>
      </c>
      <c r="M2314" s="145">
        <f>IFERROR(_xll.qlIndexFixing(Index1Y,$H2314,TRUE,_xll.ohTrigger(RecalcTrigger,Trigger1Y)),NA())</f>
        <v>1.2272797704903316E-2</v>
      </c>
      <c r="N2314" s="144">
        <f>IFERROR(_xll.qlIndexFixing(ONIndex1M,I2314,TRUE,_xll.ohTrigger(RecalcTrigger,Trigger1M)),NA())</f>
        <v>1.1966738870627935E-2</v>
      </c>
      <c r="O2314" s="44">
        <f>IFERROR(_xll.qlIndexFixing(ONIndex3M,I2314,TRUE,_xll.ohTrigger(RecalcTrigger,Trigger3M)),NA())</f>
        <v>1.2176718913821105E-2</v>
      </c>
      <c r="P2314" s="44">
        <f>IFERROR(_xll.qlIndexFixing(ONIndex6M,I2314,TRUE,_xll.ohTrigger(RecalcTrigger,Trigger6M)),NA())</f>
        <v>1.2285132179705727E-2</v>
      </c>
      <c r="Q2314" s="145">
        <f>IFERROR(_xll.qlIndexFixing(ONIndex1Y,I2314,TRUE,_xll.ohTrigger(RecalcTrigger,Trigger1Y)),NA())</f>
        <v>1.2361656622488226E-2</v>
      </c>
    </row>
    <row r="2315" spans="2:17" x14ac:dyDescent="0.2">
      <c r="B2315" s="39" t="s">
        <v>42</v>
      </c>
      <c r="D2315" s="42">
        <f>_xll.qlCalendarAdvance(Calendar,$D2314,B2315,"f",FALSE)</f>
        <v>56066</v>
      </c>
      <c r="E2315" s="139">
        <f>_xll.qlInterestRateIndexValueDate(IndexON,D2315)</f>
        <v>56066</v>
      </c>
      <c r="F2315" s="155">
        <f>IFERROR(_xll.qlIndexFixing(IndexON,D2315,TRUE,_xll.ohTrigger(RecalcTrigger,TriggerON)),NA())</f>
        <v>1.2195565656227814E-2</v>
      </c>
      <c r="H2315" s="42">
        <f>_xll.qlCalendarAdvance(Calendar,$H2314,B2315,"f",FALSE)</f>
        <v>56066</v>
      </c>
      <c r="I2315" s="139">
        <f>_xll.qlInterestRateIndexValueDate(Index1M,$H2315)</f>
        <v>56068</v>
      </c>
      <c r="J2315" s="144">
        <f>IFERROR(_xll.qlIndexFixing(Index1M,$H2315,TRUE,_xll.ohTrigger(RecalcTrigger,Trigger1M)),NA())</f>
        <v>1.1958398408716819E-2</v>
      </c>
      <c r="K2315" s="44">
        <f>IFERROR(_xll.qlIndexFixing(Index3M,H2315,TRUE,_xll.ohTrigger(RecalcTrigger,Trigger3M)),NA())</f>
        <v>1.2155207796774351E-2</v>
      </c>
      <c r="L2315" s="44">
        <f>IFERROR(_xll.qlIndexFixing(Index6M,$H2315,TRUE,_xll.ohTrigger(RecalcTrigger,Trigger6M)),NA())</f>
        <v>1.2263008781603857E-2</v>
      </c>
      <c r="M2315" s="145">
        <f>IFERROR(_xll.qlIndexFixing(Index1Y,$H2315,TRUE,_xll.ohTrigger(RecalcTrigger,Trigger1Y)),NA())</f>
        <v>1.2266053721336437E-2</v>
      </c>
      <c r="N2315" s="144">
        <f>IFERROR(_xll.qlIndexFixing(ONIndex1M,I2315,TRUE,_xll.ohTrigger(RecalcTrigger,Trigger1M)),NA())</f>
        <v>1.1961273657705718E-2</v>
      </c>
      <c r="O2315" s="44">
        <f>IFERROR(_xll.qlIndexFixing(ONIndex3M,I2315,TRUE,_xll.ohTrigger(RecalcTrigger,Trigger3M)),NA())</f>
        <v>1.2170998275058409E-2</v>
      </c>
      <c r="P2315" s="44">
        <f>IFERROR(_xll.qlIndexFixing(ONIndex6M,I2315,TRUE,_xll.ohTrigger(RecalcTrigger,Trigger6M)),NA())</f>
        <v>1.2280987797828047E-2</v>
      </c>
      <c r="Q2315" s="145">
        <f>IFERROR(_xll.qlIndexFixing(ONIndex1Y,I2315,TRUE,_xll.ohTrigger(RecalcTrigger,Trigger1Y)),NA())</f>
        <v>1.2355560755397121E-2</v>
      </c>
    </row>
    <row r="2316" spans="2:17" x14ac:dyDescent="0.2">
      <c r="B2316" s="39" t="s">
        <v>42</v>
      </c>
      <c r="D2316" s="42">
        <f>_xll.qlCalendarAdvance(Calendar,$D2315,B2316,"f",FALSE)</f>
        <v>56073</v>
      </c>
      <c r="E2316" s="139">
        <f>_xll.qlInterestRateIndexValueDate(IndexON,D2316)</f>
        <v>56073</v>
      </c>
      <c r="F2316" s="155">
        <f>IFERROR(_xll.qlIndexFixing(IndexON,D2316,TRUE,_xll.ohTrigger(RecalcTrigger,TriggerON)),NA())</f>
        <v>1.2189771115780346E-2</v>
      </c>
      <c r="H2316" s="42">
        <f>_xll.qlCalendarAdvance(Calendar,$H2315,B2316,"f",FALSE)</f>
        <v>56073</v>
      </c>
      <c r="I2316" s="139">
        <f>_xll.qlInterestRateIndexValueDate(Index1M,$H2316)</f>
        <v>56075</v>
      </c>
      <c r="J2316" s="144">
        <f>IFERROR(_xll.qlIndexFixing(Index1M,$H2316,TRUE,_xll.ohTrigger(RecalcTrigger,Trigger1M)),NA())</f>
        <v>1.1952884498858118E-2</v>
      </c>
      <c r="K2316" s="44">
        <f>IFERROR(_xll.qlIndexFixing(Index3M,H2316,TRUE,_xll.ohTrigger(RecalcTrigger,Trigger3M)),NA())</f>
        <v>1.2149341425055518E-2</v>
      </c>
      <c r="L2316" s="44">
        <f>IFERROR(_xll.qlIndexFixing(Index6M,$H2316,TRUE,_xll.ohTrigger(RecalcTrigger,Trigger6M)),NA())</f>
        <v>1.2258354402519562E-2</v>
      </c>
      <c r="M2316" s="145">
        <f>IFERROR(_xll.qlIndexFixing(Index1Y,$H2316,TRUE,_xll.ohTrigger(RecalcTrigger,Trigger1Y)),NA())</f>
        <v>1.2259287014525996E-2</v>
      </c>
      <c r="N2316" s="144">
        <f>IFERROR(_xll.qlIndexFixing(ONIndex1M,I2316,TRUE,_xll.ohTrigger(RecalcTrigger,Trigger1M)),NA())</f>
        <v>1.1955792182991587E-2</v>
      </c>
      <c r="O2316" s="44">
        <f>IFERROR(_xll.qlIndexFixing(ONIndex3M,I2316,TRUE,_xll.ohTrigger(RecalcTrigger,Trigger3M)),NA())</f>
        <v>1.2165259278420493E-2</v>
      </c>
      <c r="P2316" s="44">
        <f>IFERROR(_xll.qlIndexFixing(ONIndex6M,I2316,TRUE,_xll.ohTrigger(RecalcTrigger,Trigger6M)),NA())</f>
        <v>1.2276808686850771E-2</v>
      </c>
      <c r="Q2316" s="145">
        <f>IFERROR(_xll.qlIndexFixing(ONIndex1Y,I2316,TRUE,_xll.ohTrigger(RecalcTrigger,Trigger1Y)),NA())</f>
        <v>1.2349443129950899E-2</v>
      </c>
    </row>
    <row r="2317" spans="2:17" x14ac:dyDescent="0.2">
      <c r="B2317" s="39" t="s">
        <v>42</v>
      </c>
      <c r="D2317" s="42">
        <f>_xll.qlCalendarAdvance(Calendar,$D2316,B2317,"f",FALSE)</f>
        <v>56080</v>
      </c>
      <c r="E2317" s="139">
        <f>_xll.qlInterestRateIndexValueDate(IndexON,D2317)</f>
        <v>56080</v>
      </c>
      <c r="F2317" s="155">
        <f>IFERROR(_xll.qlIndexFixing(IndexON,D2317,TRUE,_xll.ohTrigger(RecalcTrigger,TriggerON)),NA())</f>
        <v>1.2183953559823379E-2</v>
      </c>
      <c r="H2317" s="42">
        <f>_xll.qlCalendarAdvance(Calendar,$H2316,B2317,"f",FALSE)</f>
        <v>56080</v>
      </c>
      <c r="I2317" s="139">
        <f>_xll.qlInterestRateIndexValueDate(Index1M,$H2317)</f>
        <v>56082</v>
      </c>
      <c r="J2317" s="144">
        <f>IFERROR(_xll.qlIndexFixing(Index1M,$H2317,TRUE,_xll.ohTrigger(RecalcTrigger,Trigger1M)),NA())</f>
        <v>1.194735427075766E-2</v>
      </c>
      <c r="K2317" s="44">
        <f>IFERROR(_xll.qlIndexFixing(Index3M,H2317,TRUE,_xll.ohTrigger(RecalcTrigger,Trigger3M)),NA())</f>
        <v>1.2143456503904259E-2</v>
      </c>
      <c r="L2317" s="44">
        <f>IFERROR(_xll.qlIndexFixing(Index6M,$H2317,TRUE,_xll.ohTrigger(RecalcTrigger,Trigger6M)),NA())</f>
        <v>1.2253664249665083E-2</v>
      </c>
      <c r="M2317" s="145">
        <f>IFERROR(_xll.qlIndexFixing(Index1Y,$H2317,TRUE,_xll.ohTrigger(RecalcTrigger,Trigger1Y)),NA())</f>
        <v>1.2252497555810647E-2</v>
      </c>
      <c r="N2317" s="144">
        <f>IFERROR(_xll.qlIndexFixing(ONIndex1M,I2317,TRUE,_xll.ohTrigger(RecalcTrigger,Trigger1M)),NA())</f>
        <v>1.1950294430498332E-2</v>
      </c>
      <c r="O2317" s="44">
        <f>IFERROR(_xll.qlIndexFixing(ONIndex3M,I2317,TRUE,_xll.ohTrigger(RecalcTrigger,Trigger3M)),NA())</f>
        <v>1.215950190336379E-2</v>
      </c>
      <c r="P2317" s="44">
        <f>IFERROR(_xll.qlIndexFixing(ONIndex6M,I2317,TRUE,_xll.ohTrigger(RecalcTrigger,Trigger6M)),NA())</f>
        <v>1.2272594785942559E-2</v>
      </c>
      <c r="Q2317" s="145">
        <f>IFERROR(_xll.qlIndexFixing(ONIndex1Y,I2317,TRUE,_xll.ohTrigger(RecalcTrigger,Trigger1Y)),NA())</f>
        <v>1.2343303717212706E-2</v>
      </c>
    </row>
    <row r="2318" spans="2:17" x14ac:dyDescent="0.2">
      <c r="B2318" s="39" t="s">
        <v>42</v>
      </c>
      <c r="D2318" s="42">
        <f>_xll.qlCalendarAdvance(Calendar,$D2317,B2318,"f",FALSE)</f>
        <v>56087</v>
      </c>
      <c r="E2318" s="139">
        <f>_xll.qlInterestRateIndexValueDate(IndexON,D2318)</f>
        <v>56087</v>
      </c>
      <c r="F2318" s="155">
        <f>IFERROR(_xll.qlIndexFixing(IndexON,D2318,TRUE,_xll.ohTrigger(RecalcTrigger,TriggerON)),NA())</f>
        <v>1.2178112959420062E-2</v>
      </c>
      <c r="H2318" s="42">
        <f>_xll.qlCalendarAdvance(Calendar,$H2317,B2318,"f",FALSE)</f>
        <v>56087</v>
      </c>
      <c r="I2318" s="139">
        <f>_xll.qlInterestRateIndexValueDate(Index1M,$H2318)</f>
        <v>56089</v>
      </c>
      <c r="J2318" s="144">
        <f>IFERROR(_xll.qlIndexFixing(Index1M,$H2318,TRUE,_xll.ohTrigger(RecalcTrigger,Trigger1M)),NA())</f>
        <v>1.1941807708405749E-2</v>
      </c>
      <c r="K2318" s="44">
        <f>IFERROR(_xll.qlIndexFixing(Index3M,H2318,TRUE,_xll.ohTrigger(RecalcTrigger,Trigger3M)),NA())</f>
        <v>1.2137553012639727E-2</v>
      </c>
      <c r="L2318" s="44">
        <f>IFERROR(_xll.qlIndexFixing(Index6M,$H2318,TRUE,_xll.ohTrigger(RecalcTrigger,Trigger6M)),NA())</f>
        <v>1.2248938261939618E-2</v>
      </c>
      <c r="M2318" s="145">
        <f>IFERROR(_xll.qlIndexFixing(Index1Y,$H2318,TRUE,_xll.ohTrigger(RecalcTrigger,Trigger1Y)),NA())</f>
        <v>1.224568531653189E-2</v>
      </c>
      <c r="N2318" s="144">
        <f>IFERROR(_xll.qlIndexFixing(ONIndex1M,I2318,TRUE,_xll.ohTrigger(RecalcTrigger,Trigger1M)),NA())</f>
        <v>1.194478038423874E-2</v>
      </c>
      <c r="O2318" s="44">
        <f>IFERROR(_xll.qlIndexFixing(ONIndex3M,I2318,TRUE,_xll.ohTrigger(RecalcTrigger,Trigger3M)),NA())</f>
        <v>1.2153726128945053E-2</v>
      </c>
      <c r="P2318" s="44">
        <f>IFERROR(_xll.qlIndexFixing(ONIndex6M,I2318,TRUE,_xll.ohTrigger(RecalcTrigger,Trigger6M)),NA())</f>
        <v>1.2268346033952326E-2</v>
      </c>
      <c r="Q2318" s="145">
        <f>IFERROR(_xll.qlIndexFixing(ONIndex1Y,I2318,TRUE,_xll.ohTrigger(RecalcTrigger,Trigger1Y)),NA())</f>
        <v>1.2337142488405561E-2</v>
      </c>
    </row>
    <row r="2319" spans="2:17" x14ac:dyDescent="0.2">
      <c r="B2319" s="39" t="s">
        <v>42</v>
      </c>
      <c r="D2319" s="42">
        <f>_xll.qlCalendarAdvance(Calendar,$D2318,B2319,"f",FALSE)</f>
        <v>56094</v>
      </c>
      <c r="E2319" s="139">
        <f>_xll.qlInterestRateIndexValueDate(IndexON,D2319)</f>
        <v>56094</v>
      </c>
      <c r="F2319" s="155">
        <f>IFERROR(_xll.qlIndexFixing(IndexON,D2319,TRUE,_xll.ohTrigger(RecalcTrigger,TriggerON)),NA())</f>
        <v>1.2172249285873349E-2</v>
      </c>
      <c r="H2319" s="42">
        <f>_xll.qlCalendarAdvance(Calendar,$H2318,B2319,"f",FALSE)</f>
        <v>56094</v>
      </c>
      <c r="I2319" s="139">
        <f>_xll.qlInterestRateIndexValueDate(Index1M,$H2319)</f>
        <v>56096</v>
      </c>
      <c r="J2319" s="144">
        <f>IFERROR(_xll.qlIndexFixing(Index1M,$H2319,TRUE,_xll.ohTrigger(RecalcTrigger,Trigger1M)),NA())</f>
        <v>1.1936847241596627E-2</v>
      </c>
      <c r="K2319" s="44">
        <f>IFERROR(_xll.qlIndexFixing(Index3M,H2319,TRUE,_xll.ohTrigger(RecalcTrigger,Trigger3M)),NA())</f>
        <v>1.2131630930577599E-2</v>
      </c>
      <c r="L2319" s="44">
        <f>IFERROR(_xll.qlIndexFixing(Index6M,$H2319,TRUE,_xll.ohTrigger(RecalcTrigger,Trigger6M)),NA())</f>
        <v>1.2244610213468151E-2</v>
      </c>
      <c r="M2319" s="145">
        <f>IFERROR(_xll.qlIndexFixing(Index1Y,$H2319,TRUE,_xll.ohTrigger(RecalcTrigger,Trigger1Y)),NA())</f>
        <v>1.2238850268032975E-2</v>
      </c>
      <c r="N2319" s="144">
        <f>IFERROR(_xll.qlIndexFixing(ONIndex1M,I2319,TRUE,_xll.ohTrigger(RecalcTrigger,Trigger1M)),NA())</f>
        <v>1.1939250028145665E-2</v>
      </c>
      <c r="O2319" s="44">
        <f>IFERROR(_xll.qlIndexFixing(ONIndex3M,I2319,TRUE,_xll.ohTrigger(RecalcTrigger,Trigger3M)),NA())</f>
        <v>1.2147931934460843E-2</v>
      </c>
      <c r="P2319" s="44">
        <f>IFERROR(_xll.qlIndexFixing(ONIndex6M,I2319,TRUE,_xll.ohTrigger(RecalcTrigger,Trigger6M)),NA())</f>
        <v>1.2264062370048734E-2</v>
      </c>
      <c r="Q2319" s="145">
        <f>IFERROR(_xll.qlIndexFixing(ONIndex1Y,I2319,TRUE,_xll.ohTrigger(RecalcTrigger,Trigger1Y)),NA())</f>
        <v>1.2330959415072229E-2</v>
      </c>
    </row>
    <row r="2320" spans="2:17" x14ac:dyDescent="0.2">
      <c r="B2320" s="39" t="s">
        <v>42</v>
      </c>
      <c r="D2320" s="42">
        <f>_xll.qlCalendarAdvance(Calendar,$D2319,B2320,"f",FALSE)</f>
        <v>56101</v>
      </c>
      <c r="E2320" s="139">
        <f>_xll.qlInterestRateIndexValueDate(IndexON,D2320)</f>
        <v>56101</v>
      </c>
      <c r="F2320" s="155">
        <f>IFERROR(_xll.qlIndexFixing(IndexON,D2320,TRUE,_xll.ohTrigger(RecalcTrigger,TriggerON)),NA())</f>
        <v>1.2166362510805939E-2</v>
      </c>
      <c r="H2320" s="42">
        <f>_xll.qlCalendarAdvance(Calendar,$H2319,B2320,"f",FALSE)</f>
        <v>56101</v>
      </c>
      <c r="I2320" s="139">
        <f>_xll.qlInterestRateIndexValueDate(Index1M,$H2320)</f>
        <v>56103</v>
      </c>
      <c r="J2320" s="144">
        <f>IFERROR(_xll.qlIndexFixing(Index1M,$H2320,TRUE,_xll.ohTrigger(RecalcTrigger,Trigger1M)),NA())</f>
        <v>1.1930665516901306E-2</v>
      </c>
      <c r="K2320" s="44">
        <f>IFERROR(_xll.qlIndexFixing(Index3M,H2320,TRUE,_xll.ohTrigger(RecalcTrigger,Trigger3M)),NA())</f>
        <v>1.2125690237035287E-2</v>
      </c>
      <c r="L2320" s="44">
        <f>IFERROR(_xll.qlIndexFixing(Index6M,$H2320,TRUE,_xll.ohTrigger(RecalcTrigger,Trigger6M)),NA())</f>
        <v>1.223937853749058E-2</v>
      </c>
      <c r="M2320" s="145">
        <f>IFERROR(_xll.qlIndexFixing(Index1Y,$H2320,TRUE,_xll.ohTrigger(RecalcTrigger,Trigger1Y)),NA())</f>
        <v>1.2231992381660005E-2</v>
      </c>
      <c r="N2320" s="144">
        <f>IFERROR(_xll.qlIndexFixing(ONIndex1M,I2320,TRUE,_xll.ohTrigger(RecalcTrigger,Trigger1M)),NA())</f>
        <v>1.193370334631183E-2</v>
      </c>
      <c r="O2320" s="44">
        <f>IFERROR(_xll.qlIndexFixing(ONIndex3M,I2320,TRUE,_xll.ohTrigger(RecalcTrigger,Trigger3M)),NA())</f>
        <v>1.2142119299367593E-2</v>
      </c>
      <c r="P2320" s="44">
        <f>IFERROR(_xll.qlIndexFixing(ONIndex6M,I2320,TRUE,_xll.ohTrigger(RecalcTrigger,Trigger6M)),NA())</f>
        <v>1.2259743733080697E-2</v>
      </c>
      <c r="Q2320" s="145">
        <f>IFERROR(_xll.qlIndexFixing(ONIndex1Y,I2320,TRUE,_xll.ohTrigger(RecalcTrigger,Trigger1Y)),NA())</f>
        <v>1.232475446819592E-2</v>
      </c>
    </row>
    <row r="2321" spans="2:17" x14ac:dyDescent="0.2">
      <c r="B2321" s="39" t="s">
        <v>42</v>
      </c>
      <c r="D2321" s="42">
        <f>_xll.qlCalendarAdvance(Calendar,$D2320,B2321,"f",FALSE)</f>
        <v>56108</v>
      </c>
      <c r="E2321" s="139">
        <f>_xll.qlInterestRateIndexValueDate(IndexON,D2321)</f>
        <v>56108</v>
      </c>
      <c r="F2321" s="155">
        <f>IFERROR(_xll.qlIndexFixing(IndexON,D2321,TRUE,_xll.ohTrigger(RecalcTrigger,TriggerON)),NA())</f>
        <v>1.2160452605201044E-2</v>
      </c>
      <c r="H2321" s="42">
        <f>_xll.qlCalendarAdvance(Calendar,$H2320,B2321,"f",FALSE)</f>
        <v>56108</v>
      </c>
      <c r="I2321" s="139">
        <f>_xll.qlInterestRateIndexValueDate(Index1M,$H2321)</f>
        <v>56110</v>
      </c>
      <c r="J2321" s="144">
        <f>IFERROR(_xll.qlIndexFixing(Index1M,$H2321,TRUE,_xll.ohTrigger(RecalcTrigger,Trigger1M)),NA())</f>
        <v>1.1925069855731885E-2</v>
      </c>
      <c r="K2321" s="44">
        <f>IFERROR(_xll.qlIndexFixing(Index3M,H2321,TRUE,_xll.ohTrigger(RecalcTrigger,Trigger3M)),NA())</f>
        <v>1.2119730911329337E-2</v>
      </c>
      <c r="L2321" s="44">
        <f>IFERROR(_xll.qlIndexFixing(Index6M,$H2321,TRUE,_xll.ohTrigger(RecalcTrigger,Trigger6M)),NA())</f>
        <v>1.2234544678581734E-2</v>
      </c>
      <c r="M2321" s="145">
        <f>IFERROR(_xll.qlIndexFixing(Index1Y,$H2321,TRUE,_xll.ohTrigger(RecalcTrigger,Trigger1Y)),NA())</f>
        <v>1.2225111628761921E-2</v>
      </c>
      <c r="N2321" s="144">
        <f>IFERROR(_xll.qlIndexFixing(ONIndex1M,I2321,TRUE,_xll.ohTrigger(RecalcTrigger,Trigger1M)),NA())</f>
        <v>1.1928140322590153E-2</v>
      </c>
      <c r="O2321" s="44">
        <f>IFERROR(_xll.qlIndexFixing(ONIndex3M,I2321,TRUE,_xll.ohTrigger(RecalcTrigger,Trigger3M)),NA())</f>
        <v>1.2136288202801992E-2</v>
      </c>
      <c r="P2321" s="44">
        <f>IFERROR(_xll.qlIndexFixing(ONIndex6M,I2321,TRUE,_xll.ohTrigger(RecalcTrigger,Trigger6M)),NA())</f>
        <v>1.2255390062216875E-2</v>
      </c>
      <c r="Q2321" s="145">
        <f>IFERROR(_xll.qlIndexFixing(ONIndex1Y,I2321,TRUE,_xll.ohTrigger(RecalcTrigger,Trigger1Y)),NA())</f>
        <v>1.2318527619079589E-2</v>
      </c>
    </row>
    <row r="2322" spans="2:17" x14ac:dyDescent="0.2">
      <c r="B2322" s="39" t="s">
        <v>42</v>
      </c>
      <c r="D2322" s="42">
        <f>_xll.qlCalendarAdvance(Calendar,$D2321,B2322,"f",FALSE)</f>
        <v>56115</v>
      </c>
      <c r="E2322" s="139">
        <f>_xll.qlInterestRateIndexValueDate(IndexON,D2322)</f>
        <v>56115</v>
      </c>
      <c r="F2322" s="155">
        <f>IFERROR(_xll.qlIndexFixing(IndexON,D2322,TRUE,_xll.ohTrigger(RecalcTrigger,TriggerON)),NA())</f>
        <v>1.2154519540441555E-2</v>
      </c>
      <c r="H2322" s="42">
        <f>_xll.qlCalendarAdvance(Calendar,$H2321,B2322,"f",FALSE)</f>
        <v>56115</v>
      </c>
      <c r="I2322" s="139">
        <f>_xll.qlInterestRateIndexValueDate(Index1M,$H2322)</f>
        <v>56117</v>
      </c>
      <c r="J2322" s="144">
        <f>IFERROR(_xll.qlIndexFixing(Index1M,$H2322,TRUE,_xll.ohTrigger(RecalcTrigger,Trigger1M)),NA())</f>
        <v>1.1919457796269739E-2</v>
      </c>
      <c r="K2322" s="44">
        <f>IFERROR(_xll.qlIndexFixing(Index3M,H2322,TRUE,_xll.ohTrigger(RecalcTrigger,Trigger3M)),NA())</f>
        <v>1.2113752932781507E-2</v>
      </c>
      <c r="L2322" s="44">
        <f>IFERROR(_xll.qlIndexFixing(Index6M,$H2322,TRUE,_xll.ohTrigger(RecalcTrigger,Trigger6M)),NA())</f>
        <v>1.2229674740429637E-2</v>
      </c>
      <c r="M2322" s="145">
        <f>IFERROR(_xll.qlIndexFixing(Index1Y,$H2322,TRUE,_xll.ohTrigger(RecalcTrigger,Trigger1Y)),NA())</f>
        <v>1.2218207980688329E-2</v>
      </c>
      <c r="N2322" s="144">
        <f>IFERROR(_xll.qlIndexFixing(ONIndex1M,I2322,TRUE,_xll.ohTrigger(RecalcTrigger,Trigger1M)),NA())</f>
        <v>1.1922560940993421E-2</v>
      </c>
      <c r="O2322" s="44">
        <f>IFERROR(_xll.qlIndexFixing(ONIndex3M,I2322,TRUE,_xll.ohTrigger(RecalcTrigger,Trigger3M)),NA())</f>
        <v>1.213043862430041E-2</v>
      </c>
      <c r="P2322" s="44">
        <f>IFERROR(_xll.qlIndexFixing(ONIndex6M,I2322,TRUE,_xll.ohTrigger(RecalcTrigger,Trigger6M)),NA())</f>
        <v>1.2251001296386121E-2</v>
      </c>
      <c r="Q2322" s="145">
        <f>IFERROR(_xll.qlIndexFixing(ONIndex1Y,I2322,TRUE,_xll.ohTrigger(RecalcTrigger,Trigger1Y)),NA())</f>
        <v>1.231227883886632E-2</v>
      </c>
    </row>
    <row r="2323" spans="2:17" x14ac:dyDescent="0.2">
      <c r="B2323" s="39" t="s">
        <v>42</v>
      </c>
      <c r="D2323" s="42">
        <f>_xll.qlCalendarAdvance(Calendar,$D2322,B2323,"f",FALSE)</f>
        <v>56122</v>
      </c>
      <c r="E2323" s="139">
        <f>_xll.qlInterestRateIndexValueDate(IndexON,D2323)</f>
        <v>56122</v>
      </c>
      <c r="F2323" s="155">
        <f>IFERROR(_xll.qlIndexFixing(IndexON,D2323,TRUE,_xll.ohTrigger(RecalcTrigger,TriggerON)),NA())</f>
        <v>1.2148563287830427E-2</v>
      </c>
      <c r="H2323" s="42">
        <f>_xll.qlCalendarAdvance(Calendar,$H2322,B2323,"f",FALSE)</f>
        <v>56122</v>
      </c>
      <c r="I2323" s="139">
        <f>_xll.qlInterestRateIndexValueDate(Index1M,$H2323)</f>
        <v>56124</v>
      </c>
      <c r="J2323" s="144">
        <f>IFERROR(_xll.qlIndexFixing(Index1M,$H2323,TRUE,_xll.ohTrigger(RecalcTrigger,Trigger1M)),NA())</f>
        <v>1.1913829322507674E-2</v>
      </c>
      <c r="K2323" s="44">
        <f>IFERROR(_xll.qlIndexFixing(Index3M,H2323,TRUE,_xll.ohTrigger(RecalcTrigger,Trigger3M)),NA())</f>
        <v>1.2107756280705735E-2</v>
      </c>
      <c r="L2323" s="44">
        <f>IFERROR(_xll.qlIndexFixing(Index6M,$H2323,TRUE,_xll.ohTrigger(RecalcTrigger,Trigger6M)),NA())</f>
        <v>1.2225235616688335E-2</v>
      </c>
      <c r="M2323" s="145">
        <f>IFERROR(_xll.qlIndexFixing(Index1Y,$H2323,TRUE,_xll.ohTrigger(RecalcTrigger,Trigger1Y)),NA())</f>
        <v>1.2211281408793212E-2</v>
      </c>
      <c r="N2323" s="144">
        <f>IFERROR(_xll.qlIndexFixing(ONIndex1M,I2323,TRUE,_xll.ohTrigger(RecalcTrigger,Trigger1M)),NA())</f>
        <v>1.1916965185614359E-2</v>
      </c>
      <c r="O2323" s="44">
        <f>IFERROR(_xll.qlIndexFixing(ONIndex3M,I2323,TRUE,_xll.ohTrigger(RecalcTrigger,Trigger3M)),NA())</f>
        <v>1.2124570542919599E-2</v>
      </c>
      <c r="P2323" s="44">
        <f>IFERROR(_xll.qlIndexFixing(ONIndex6M,I2323,TRUE,_xll.ohTrigger(RecalcTrigger,Trigger6M)),NA())</f>
        <v>1.2246577374837031E-2</v>
      </c>
      <c r="Q2323" s="145">
        <f>IFERROR(_xll.qlIndexFixing(ONIndex1Y,I2323,TRUE,_xll.ohTrigger(RecalcTrigger,Trigger1Y)),NA())</f>
        <v>1.2306008099018939E-2</v>
      </c>
    </row>
    <row r="2324" spans="2:17" x14ac:dyDescent="0.2">
      <c r="B2324" s="39" t="s">
        <v>42</v>
      </c>
      <c r="D2324" s="42">
        <f>_xll.qlCalendarAdvance(Calendar,$D2323,B2324,"f",FALSE)</f>
        <v>56129</v>
      </c>
      <c r="E2324" s="139">
        <f>_xll.qlInterestRateIndexValueDate(IndexON,D2324)</f>
        <v>56129</v>
      </c>
      <c r="F2324" s="155">
        <f>IFERROR(_xll.qlIndexFixing(IndexON,D2324,TRUE,_xll.ohTrigger(RecalcTrigger,TriggerON)),NA())</f>
        <v>1.2142583818830488E-2</v>
      </c>
      <c r="H2324" s="42">
        <f>_xll.qlCalendarAdvance(Calendar,$H2323,B2324,"f",FALSE)</f>
        <v>56129</v>
      </c>
      <c r="I2324" s="139">
        <f>_xll.qlInterestRateIndexValueDate(Index1M,$H2324)</f>
        <v>56131</v>
      </c>
      <c r="J2324" s="144">
        <f>IFERROR(_xll.qlIndexFixing(Index1M,$H2324,TRUE,_xll.ohTrigger(RecalcTrigger,Trigger1M)),NA())</f>
        <v>1.1908184418431E-2</v>
      </c>
      <c r="K2324" s="44">
        <f>IFERROR(_xll.qlIndexFixing(Index3M,H2324,TRUE,_xll.ohTrigger(RecalcTrigger,Trigger3M)),NA())</f>
        <v>1.2101970927249751E-2</v>
      </c>
      <c r="L2324" s="44">
        <f>IFERROR(_xll.qlIndexFixing(Index6M,$H2324,TRUE,_xll.ohTrigger(RecalcTrigger,Trigger6M)),NA())</f>
        <v>1.2220617161907865E-2</v>
      </c>
      <c r="M2324" s="145">
        <f>IFERROR(_xll.qlIndexFixing(Index1Y,$H2324,TRUE,_xll.ohTrigger(RecalcTrigger,Trigger1Y)),NA())</f>
        <v>1.2204331884431426E-2</v>
      </c>
      <c r="N2324" s="144">
        <f>IFERROR(_xll.qlIndexFixing(ONIndex1M,I2324,TRUE,_xll.ohTrigger(RecalcTrigger,Trigger1M)),NA())</f>
        <v>1.1911353040146011E-2</v>
      </c>
      <c r="O2324" s="44">
        <f>IFERROR(_xll.qlIndexFixing(ONIndex3M,I2324,TRUE,_xll.ohTrigger(RecalcTrigger,Trigger3M)),NA())</f>
        <v>1.2118683937956121E-2</v>
      </c>
      <c r="P2324" s="44">
        <f>IFERROR(_xll.qlIndexFixing(ONIndex6M,I2324,TRUE,_xll.ohTrigger(RecalcTrigger,Trigger6M)),NA())</f>
        <v>1.2242118236338584E-2</v>
      </c>
      <c r="Q2324" s="145">
        <f>IFERROR(_xll.qlIndexFixing(ONIndex1Y,I2324,TRUE,_xll.ohTrigger(RecalcTrigger,Trigger1Y)),NA())</f>
        <v>1.2299715370520659E-2</v>
      </c>
    </row>
    <row r="2325" spans="2:17" x14ac:dyDescent="0.2">
      <c r="B2325" s="39" t="s">
        <v>42</v>
      </c>
      <c r="D2325" s="42">
        <f>_xll.qlCalendarAdvance(Calendar,$D2324,B2325,"f",FALSE)</f>
        <v>56136</v>
      </c>
      <c r="E2325" s="139">
        <f>_xll.qlInterestRateIndexValueDate(IndexON,D2325)</f>
        <v>56136</v>
      </c>
      <c r="F2325" s="155">
        <f>IFERROR(_xll.qlIndexFixing(IndexON,D2325,TRUE,_xll.ohTrigger(RecalcTrigger,TriggerON)),NA())</f>
        <v>1.2136581104664756E-2</v>
      </c>
      <c r="H2325" s="42">
        <f>_xll.qlCalendarAdvance(Calendar,$H2324,B2325,"f",FALSE)</f>
        <v>56136</v>
      </c>
      <c r="I2325" s="139">
        <f>_xll.qlInterestRateIndexValueDate(Index1M,$H2325)</f>
        <v>56138</v>
      </c>
      <c r="J2325" s="144">
        <f>IFERROR(_xll.qlIndexFixing(Index1M,$H2325,TRUE,_xll.ohTrigger(RecalcTrigger,Trigger1M)),NA())</f>
        <v>1.1902523068037518E-2</v>
      </c>
      <c r="K2325" s="44">
        <f>IFERROR(_xll.qlIndexFixing(Index3M,H2325,TRUE,_xll.ohTrigger(RecalcTrigger,Trigger3M)),NA())</f>
        <v>1.2095938409207729E-2</v>
      </c>
      <c r="L2325" s="44">
        <f>IFERROR(_xll.qlIndexFixing(Index6M,$H2325,TRUE,_xll.ohTrigger(RecalcTrigger,Trigger6M)),NA())</f>
        <v>1.221565251299357E-2</v>
      </c>
      <c r="M2325" s="145">
        <f>IFERROR(_xll.qlIndexFixing(Index1Y,$H2325,TRUE,_xll.ohTrigger(RecalcTrigger,Trigger1Y)),NA())</f>
        <v>1.2197359378961119E-2</v>
      </c>
      <c r="N2325" s="144">
        <f>IFERROR(_xll.qlIndexFixing(ONIndex1M,I2325,TRUE,_xll.ohTrigger(RecalcTrigger,Trigger1M)),NA())</f>
        <v>1.190572448892091E-2</v>
      </c>
      <c r="O2325" s="44">
        <f>IFERROR(_xll.qlIndexFixing(ONIndex3M,I2325,TRUE,_xll.ohTrigger(RecalcTrigger,Trigger3M)),NA())</f>
        <v>1.2112778788866407E-2</v>
      </c>
      <c r="P2325" s="44">
        <f>IFERROR(_xll.qlIndexFixing(ONIndex6M,I2325,TRUE,_xll.ohTrigger(RecalcTrigger,Trigger6M)),NA())</f>
        <v>1.223762382005944E-2</v>
      </c>
      <c r="Q2325" s="145">
        <f>IFERROR(_xll.qlIndexFixing(ONIndex1Y,I2325,TRUE,_xll.ohTrigger(RecalcTrigger,Trigger1Y)),NA())</f>
        <v>1.2293400624834305E-2</v>
      </c>
    </row>
    <row r="2326" spans="2:17" x14ac:dyDescent="0.2">
      <c r="B2326" s="39" t="s">
        <v>42</v>
      </c>
      <c r="D2326" s="42">
        <f>_xll.qlCalendarAdvance(Calendar,$D2325,B2326,"f",FALSE)</f>
        <v>56143</v>
      </c>
      <c r="E2326" s="139">
        <f>_xll.qlInterestRateIndexValueDate(IndexON,D2326)</f>
        <v>56143</v>
      </c>
      <c r="F2326" s="155">
        <f>IFERROR(_xll.qlIndexFixing(IndexON,D2326,TRUE,_xll.ohTrigger(RecalcTrigger,TriggerON)),NA())</f>
        <v>1.2130555116636188E-2</v>
      </c>
      <c r="H2326" s="42">
        <f>_xll.qlCalendarAdvance(Calendar,$H2325,B2326,"f",FALSE)</f>
        <v>56143</v>
      </c>
      <c r="I2326" s="139">
        <f>_xll.qlInterestRateIndexValueDate(Index1M,$H2326)</f>
        <v>56145</v>
      </c>
      <c r="J2326" s="144">
        <f>IFERROR(_xll.qlIndexFixing(Index1M,$H2326,TRUE,_xll.ohTrigger(RecalcTrigger,Trigger1M)),NA())</f>
        <v>1.189684525531004E-2</v>
      </c>
      <c r="K2326" s="44">
        <f>IFERROR(_xll.qlIndexFixing(Index3M,H2326,TRUE,_xll.ohTrigger(RecalcTrigger,Trigger3M)),NA())</f>
        <v>1.2089887157600678E-2</v>
      </c>
      <c r="L2326" s="44">
        <f>IFERROR(_xll.qlIndexFixing(Index6M,$H2326,TRUE,_xll.ohTrigger(RecalcTrigger,Trigger6M)),NA())</f>
        <v>1.221065156811503E-2</v>
      </c>
      <c r="M2326" s="145">
        <f>IFERROR(_xll.qlIndexFixing(Index1Y,$H2326,TRUE,_xll.ohTrigger(RecalcTrigger,Trigger1Y)),NA())</f>
        <v>1.2190363863742183E-2</v>
      </c>
      <c r="N2326" s="144">
        <f>IFERROR(_xll.qlIndexFixing(ONIndex1M,I2326,TRUE,_xll.ohTrigger(RecalcTrigger,Trigger1M)),NA())</f>
        <v>1.1900079515791973E-2</v>
      </c>
      <c r="O2326" s="44">
        <f>IFERROR(_xll.qlIndexFixing(ONIndex3M,I2326,TRUE,_xll.ohTrigger(RecalcTrigger,Trigger3M)),NA())</f>
        <v>1.2106855074947021E-2</v>
      </c>
      <c r="P2326" s="44">
        <f>IFERROR(_xll.qlIndexFixing(ONIndex6M,I2326,TRUE,_xll.ohTrigger(RecalcTrigger,Trigger6M)),NA())</f>
        <v>1.2233094065008387E-2</v>
      </c>
      <c r="Q2326" s="145">
        <f>IFERROR(_xll.qlIndexFixing(ONIndex1Y,I2326,TRUE,_xll.ohTrigger(RecalcTrigger,Trigger1Y)),NA())</f>
        <v>1.228706383294309E-2</v>
      </c>
    </row>
    <row r="2327" spans="2:17" x14ac:dyDescent="0.2">
      <c r="B2327" s="39" t="s">
        <v>42</v>
      </c>
      <c r="D2327" s="42">
        <f>_xll.qlCalendarAdvance(Calendar,$D2326,B2327,"f",FALSE)</f>
        <v>56150</v>
      </c>
      <c r="E2327" s="139">
        <f>_xll.qlInterestRateIndexValueDate(IndexON,D2327)</f>
        <v>56150</v>
      </c>
      <c r="F2327" s="155">
        <f>IFERROR(_xll.qlIndexFixing(IndexON,D2327,TRUE,_xll.ohTrigger(RecalcTrigger,TriggerON)),NA())</f>
        <v>1.2124505825887866E-2</v>
      </c>
      <c r="H2327" s="42">
        <f>_xll.qlCalendarAdvance(Calendar,$H2326,B2327,"f",FALSE)</f>
        <v>56150</v>
      </c>
      <c r="I2327" s="139">
        <f>_xll.qlInterestRateIndexValueDate(Index1M,$H2327)</f>
        <v>56152</v>
      </c>
      <c r="J2327" s="144">
        <f>IFERROR(_xll.qlIndexFixing(Index1M,$H2327,TRUE,_xll.ohTrigger(RecalcTrigger,Trigger1M)),NA())</f>
        <v>1.1891150964248864E-2</v>
      </c>
      <c r="K2327" s="44">
        <f>IFERROR(_xll.qlIndexFixing(Index3M,H2327,TRUE,_xll.ohTrigger(RecalcTrigger,Trigger3M)),NA())</f>
        <v>1.2082877720784237E-2</v>
      </c>
      <c r="L2327" s="44">
        <f>IFERROR(_xll.qlIndexFixing(Index6M,$H2327,TRUE,_xll.ohTrigger(RecalcTrigger,Trigger6M)),NA())</f>
        <v>1.2205614266197564E-2</v>
      </c>
      <c r="M2327" s="145">
        <f>IFERROR(_xll.qlIndexFixing(Index1Y,$H2327,TRUE,_xll.ohTrigger(RecalcTrigger,Trigger1Y)),NA())</f>
        <v>1.2183345310138021E-2</v>
      </c>
      <c r="N2327" s="144">
        <f>IFERROR(_xll.qlIndexFixing(ONIndex1M,I2327,TRUE,_xll.ohTrigger(RecalcTrigger,Trigger1M)),NA())</f>
        <v>1.1894418104612114E-2</v>
      </c>
      <c r="O2327" s="44">
        <f>IFERROR(_xll.qlIndexFixing(ONIndex3M,I2327,TRUE,_xll.ohTrigger(RecalcTrigger,Trigger3M)),NA())</f>
        <v>1.2100912775494521E-2</v>
      </c>
      <c r="P2327" s="44">
        <f>IFERROR(_xll.qlIndexFixing(ONIndex6M,I2327,TRUE,_xll.ohTrigger(RecalcTrigger,Trigger6M)),NA())</f>
        <v>1.2228528910194214E-2</v>
      </c>
      <c r="Q2327" s="145">
        <f>IFERROR(_xll.qlIndexFixing(ONIndex1Y,I2327,TRUE,_xll.ohTrigger(RecalcTrigger,Trigger1Y)),NA())</f>
        <v>1.2280704966229905E-2</v>
      </c>
    </row>
    <row r="2328" spans="2:17" x14ac:dyDescent="0.2">
      <c r="B2328" s="39" t="s">
        <v>42</v>
      </c>
      <c r="D2328" s="42">
        <f>_xll.qlCalendarAdvance(Calendar,$D2327,B2328,"f",FALSE)</f>
        <v>56157</v>
      </c>
      <c r="E2328" s="139">
        <f>_xll.qlInterestRateIndexValueDate(IndexON,D2328)</f>
        <v>56157</v>
      </c>
      <c r="F2328" s="155">
        <f>IFERROR(_xll.qlIndexFixing(IndexON,D2328,TRUE,_xll.ohTrigger(RecalcTrigger,TriggerON)),NA())</f>
        <v>1.2118433203962553E-2</v>
      </c>
      <c r="H2328" s="42">
        <f>_xll.qlCalendarAdvance(Calendar,$H2327,B2328,"f",FALSE)</f>
        <v>56157</v>
      </c>
      <c r="I2328" s="139">
        <f>_xll.qlInterestRateIndexValueDate(Index1M,$H2328)</f>
        <v>56159</v>
      </c>
      <c r="J2328" s="144">
        <f>IFERROR(_xll.qlIndexFixing(Index1M,$H2328,TRUE,_xll.ohTrigger(RecalcTrigger,Trigger1M)),NA())</f>
        <v>1.1885440178836804E-2</v>
      </c>
      <c r="K2328" s="44">
        <f>IFERROR(_xll.qlIndexFixing(Index3M,H2328,TRUE,_xll.ohTrigger(RecalcTrigger,Trigger3M)),NA())</f>
        <v>1.2077492193620644E-2</v>
      </c>
      <c r="L2328" s="44">
        <f>IFERROR(_xll.qlIndexFixing(Index6M,$H2328,TRUE,_xll.ohTrigger(RecalcTrigger,Trigger6M)),NA())</f>
        <v>1.220037178568794E-2</v>
      </c>
      <c r="M2328" s="145">
        <f>IFERROR(_xll.qlIndexFixing(Index1Y,$H2328,TRUE,_xll.ohTrigger(RecalcTrigger,Trigger1Y)),NA())</f>
        <v>1.2176303689512908E-2</v>
      </c>
      <c r="N2328" s="144">
        <f>IFERROR(_xll.qlIndexFixing(ONIndex1M,I2328,TRUE,_xll.ohTrigger(RecalcTrigger,Trigger1M)),NA())</f>
        <v>1.1888740239633933E-2</v>
      </c>
      <c r="O2328" s="44">
        <f>IFERROR(_xll.qlIndexFixing(ONIndex3M,I2328,TRUE,_xll.ohTrigger(RecalcTrigger,Trigger3M)),NA())</f>
        <v>1.2094951869565662E-2</v>
      </c>
      <c r="P2328" s="44">
        <f>IFERROR(_xll.qlIndexFixing(ONIndex6M,I2328,TRUE,_xll.ohTrigger(RecalcTrigger,Trigger6M)),NA())</f>
        <v>1.2223928294705644E-2</v>
      </c>
      <c r="Q2328" s="145">
        <f>IFERROR(_xll.qlIndexFixing(ONIndex1Y,I2328,TRUE,_xll.ohTrigger(RecalcTrigger,Trigger1Y)),NA())</f>
        <v>1.2274323995917769E-2</v>
      </c>
    </row>
    <row r="2329" spans="2:17" x14ac:dyDescent="0.2">
      <c r="B2329" s="39" t="s">
        <v>42</v>
      </c>
      <c r="D2329" s="42">
        <f>_xll.qlCalendarAdvance(Calendar,$D2328,B2329,"f",FALSE)</f>
        <v>56164</v>
      </c>
      <c r="E2329" s="139">
        <f>_xll.qlInterestRateIndexValueDate(IndexON,D2329)</f>
        <v>56164</v>
      </c>
      <c r="F2329" s="155">
        <f>IFERROR(_xll.qlIndexFixing(IndexON,D2329,TRUE,_xll.ohTrigger(RecalcTrigger,TriggerON)),NA())</f>
        <v>1.2112337222163205E-2</v>
      </c>
      <c r="H2329" s="42">
        <f>_xll.qlCalendarAdvance(Calendar,$H2328,B2329,"f",FALSE)</f>
        <v>56164</v>
      </c>
      <c r="I2329" s="139">
        <f>_xll.qlInterestRateIndexValueDate(Index1M,$H2329)</f>
        <v>56166</v>
      </c>
      <c r="J2329" s="144">
        <f>IFERROR(_xll.qlIndexFixing(Index1M,$H2329,TRUE,_xll.ohTrigger(RecalcTrigger,Trigger1M)),NA())</f>
        <v>1.187971288306916E-2</v>
      </c>
      <c r="K2329" s="44">
        <f>IFERROR(_xll.qlIndexFixing(Index3M,H2329,TRUE,_xll.ohTrigger(RecalcTrigger,Trigger3M)),NA())</f>
        <v>1.2071383066102E-2</v>
      </c>
      <c r="L2329" s="44">
        <f>IFERROR(_xll.qlIndexFixing(Index6M,$H2329,TRUE,_xll.ohTrigger(RecalcTrigger,Trigger6M)),NA())</f>
        <v>1.2195258786875468E-2</v>
      </c>
      <c r="M2329" s="145">
        <f>IFERROR(_xll.qlIndexFixing(Index1Y,$H2329,TRUE,_xll.ohTrigger(RecalcTrigger,Trigger1Y)),NA())</f>
        <v>1.2169238973235063E-2</v>
      </c>
      <c r="N2329" s="144">
        <f>IFERROR(_xll.qlIndexFixing(ONIndex1M,I2329,TRUE,_xll.ohTrigger(RecalcTrigger,Trigger1M)),NA())</f>
        <v>1.1883045904550471E-2</v>
      </c>
      <c r="O2329" s="44">
        <f>IFERROR(_xll.qlIndexFixing(ONIndex3M,I2329,TRUE,_xll.ohTrigger(RecalcTrigger,Trigger3M)),NA())</f>
        <v>1.2088972336616877E-2</v>
      </c>
      <c r="P2329" s="44">
        <f>IFERROR(_xll.qlIndexFixing(ONIndex6M,I2329,TRUE,_xll.ohTrigger(RecalcTrigger,Trigger6M)),NA())</f>
        <v>1.221929215723172E-2</v>
      </c>
      <c r="Q2329" s="145">
        <f>IFERROR(_xll.qlIndexFixing(ONIndex1Y,I2329,TRUE,_xll.ohTrigger(RecalcTrigger,Trigger1Y)),NA())</f>
        <v>1.22679208932297E-2</v>
      </c>
    </row>
    <row r="2330" spans="2:17" x14ac:dyDescent="0.2">
      <c r="B2330" s="39" t="s">
        <v>42</v>
      </c>
      <c r="D2330" s="42">
        <f>_xll.qlCalendarAdvance(Calendar,$D2329,B2330,"f",FALSE)</f>
        <v>56171</v>
      </c>
      <c r="E2330" s="139">
        <f>_xll.qlInterestRateIndexValueDate(IndexON,D2330)</f>
        <v>56171</v>
      </c>
      <c r="F2330" s="155">
        <f>IFERROR(_xll.qlIndexFixing(IndexON,D2330,TRUE,_xll.ohTrigger(RecalcTrigger,TriggerON)),NA())</f>
        <v>1.2106217851632906E-2</v>
      </c>
      <c r="H2330" s="42">
        <f>_xll.qlCalendarAdvance(Calendar,$H2329,B2330,"f",FALSE)</f>
        <v>56171</v>
      </c>
      <c r="I2330" s="139">
        <f>_xll.qlInterestRateIndexValueDate(Index1M,$H2330)</f>
        <v>56173</v>
      </c>
      <c r="J2330" s="144">
        <f>IFERROR(_xll.qlIndexFixing(Index1M,$H2330,TRUE,_xll.ohTrigger(RecalcTrigger,Trigger1M)),NA())</f>
        <v>1.1873969060933742E-2</v>
      </c>
      <c r="K2330" s="44">
        <f>IFERROR(_xll.qlIndexFixing(Index3M,H2330,TRUE,_xll.ohTrigger(RecalcTrigger,Trigger3M)),NA())</f>
        <v>1.2065255120298166E-2</v>
      </c>
      <c r="L2330" s="44">
        <f>IFERROR(_xll.qlIndexFixing(Index6M,$H2330,TRUE,_xll.ohTrigger(RecalcTrigger,Trigger6M)),NA())</f>
        <v>1.2190109242294826E-2</v>
      </c>
      <c r="M2330" s="145">
        <f>IFERROR(_xll.qlIndexFixing(Index1Y,$H2330,TRUE,_xll.ohTrigger(RecalcTrigger,Trigger1Y)),NA())</f>
        <v>1.2162151132673578E-2</v>
      </c>
      <c r="N2330" s="144">
        <f>IFERROR(_xll.qlIndexFixing(ONIndex1M,I2330,TRUE,_xll.ohTrigger(RecalcTrigger,Trigger1M)),NA())</f>
        <v>1.1877335083614327E-2</v>
      </c>
      <c r="O2330" s="44">
        <f>IFERROR(_xll.qlIndexFixing(ONIndex3M,I2330,TRUE,_xll.ohTrigger(RecalcTrigger,Trigger3M)),NA())</f>
        <v>1.2082974156104598E-2</v>
      </c>
      <c r="P2330" s="44">
        <f>IFERROR(_xll.qlIndexFixing(ONIndex6M,I2330,TRUE,_xll.ohTrigger(RecalcTrigger,Trigger6M)),NA())</f>
        <v>1.2214620437340784E-2</v>
      </c>
      <c r="Q2330" s="145">
        <f>IFERROR(_xll.qlIndexFixing(ONIndex1Y,I2330,TRUE,_xll.ohTrigger(RecalcTrigger,Trigger1Y)),NA())</f>
        <v>1.2261495629468655E-2</v>
      </c>
    </row>
    <row r="2331" spans="2:17" x14ac:dyDescent="0.2">
      <c r="B2331" s="39" t="s">
        <v>42</v>
      </c>
      <c r="D2331" s="42">
        <f>_xll.qlCalendarAdvance(Calendar,$D2330,B2331,"f",FALSE)</f>
        <v>56178</v>
      </c>
      <c r="E2331" s="139">
        <f>_xll.qlInterestRateIndexValueDate(IndexON,D2331)</f>
        <v>56178</v>
      </c>
      <c r="F2331" s="155">
        <f>IFERROR(_xll.qlIndexFixing(IndexON,D2331,TRUE,_xll.ohTrigger(RecalcTrigger,TriggerON)),NA())</f>
        <v>1.2100075063834481E-2</v>
      </c>
      <c r="H2331" s="42">
        <f>_xll.qlCalendarAdvance(Calendar,$H2330,B2331,"f",FALSE)</f>
        <v>56178</v>
      </c>
      <c r="I2331" s="139">
        <f>_xll.qlInterestRateIndexValueDate(Index1M,$H2331)</f>
        <v>56180</v>
      </c>
      <c r="J2331" s="144">
        <f>IFERROR(_xll.qlIndexFixing(Index1M,$H2331,TRUE,_xll.ohTrigger(RecalcTrigger,Trigger1M)),NA())</f>
        <v>1.1868208696423355E-2</v>
      </c>
      <c r="K2331" s="44">
        <f>IFERROR(_xll.qlIndexFixing(Index3M,H2331,TRUE,_xll.ohTrigger(RecalcTrigger,Trigger3M)),NA())</f>
        <v>1.2059108335531766E-2</v>
      </c>
      <c r="L2331" s="44">
        <f>IFERROR(_xll.qlIndexFixing(Index6M,$H2331,TRUE,_xll.ohTrigger(RecalcTrigger,Trigger6M)),NA())</f>
        <v>1.2184923090881894E-2</v>
      </c>
      <c r="M2331" s="145">
        <f>IFERROR(_xll.qlIndexFixing(Index1Y,$H2331,TRUE,_xll.ohTrigger(RecalcTrigger,Trigger1Y)),NA())</f>
        <v>1.2155040139201712E-2</v>
      </c>
      <c r="N2331" s="144">
        <f>IFERROR(_xll.qlIndexFixing(ONIndex1M,I2331,TRUE,_xll.ohTrigger(RecalcTrigger,Trigger1M)),NA())</f>
        <v>1.1871607760518543E-2</v>
      </c>
      <c r="O2331" s="44">
        <f>IFERROR(_xll.qlIndexFixing(ONIndex3M,I2331,TRUE,_xll.ohTrigger(RecalcTrigger,Trigger3M)),NA())</f>
        <v>1.2076957307085578E-2</v>
      </c>
      <c r="P2331" s="44">
        <f>IFERROR(_xll.qlIndexFixing(ONIndex6M,I2331,TRUE,_xll.ohTrigger(RecalcTrigger,Trigger6M)),NA())</f>
        <v>1.2209913073721879E-2</v>
      </c>
      <c r="Q2331" s="145">
        <f>IFERROR(_xll.qlIndexFixing(ONIndex1Y,I2331,TRUE,_xll.ohTrigger(RecalcTrigger,Trigger1Y)),NA())</f>
        <v>1.2255048175777716E-2</v>
      </c>
    </row>
    <row r="2332" spans="2:17" x14ac:dyDescent="0.2">
      <c r="B2332" s="39" t="s">
        <v>42</v>
      </c>
      <c r="D2332" s="42">
        <f>_xll.qlCalendarAdvance(Calendar,$D2331,B2332,"f",FALSE)</f>
        <v>56185</v>
      </c>
      <c r="E2332" s="139">
        <f>_xll.qlInterestRateIndexValueDate(IndexON,D2332)</f>
        <v>56185</v>
      </c>
      <c r="F2332" s="155">
        <f>IFERROR(_xll.qlIndexFixing(IndexON,D2332,TRUE,_xll.ohTrigger(RecalcTrigger,TriggerON)),NA())</f>
        <v>1.2093908829990951E-2</v>
      </c>
      <c r="H2332" s="42">
        <f>_xll.qlCalendarAdvance(Calendar,$H2331,B2332,"f",FALSE)</f>
        <v>56185</v>
      </c>
      <c r="I2332" s="139">
        <f>_xll.qlInterestRateIndexValueDate(Index1M,$H2332)</f>
        <v>56187</v>
      </c>
      <c r="J2332" s="144">
        <f>IFERROR(_xll.qlIndexFixing(Index1M,$H2332,TRUE,_xll.ohTrigger(RecalcTrigger,Trigger1M)),NA())</f>
        <v>1.1863087439978402E-2</v>
      </c>
      <c r="K2332" s="44">
        <f>IFERROR(_xll.qlIndexFixing(Index3M,H2332,TRUE,_xll.ohTrigger(RecalcTrigger,Trigger3M)),NA())</f>
        <v>1.2052942691123694E-2</v>
      </c>
      <c r="L2332" s="44">
        <f>IFERROR(_xll.qlIndexFixing(Index6M,$H2332,TRUE,_xll.ohTrigger(RecalcTrigger,Trigger6M)),NA())</f>
        <v>1.2179700271576064E-2</v>
      </c>
      <c r="M2332" s="145">
        <f>IFERROR(_xll.qlIndexFixing(Index1Y,$H2332,TRUE,_xll.ohTrigger(RecalcTrigger,Trigger1Y)),NA())</f>
        <v>1.2147905964193592E-2</v>
      </c>
      <c r="N2332" s="144">
        <f>IFERROR(_xll.qlIndexFixing(ONIndex1M,I2332,TRUE,_xll.ohTrigger(RecalcTrigger,Trigger1M)),NA())</f>
        <v>1.1865863919435782E-2</v>
      </c>
      <c r="O2332" s="44">
        <f>IFERROR(_xll.qlIndexFixing(ONIndex3M,I2332,TRUE,_xll.ohTrigger(RecalcTrigger,Trigger3M)),NA())</f>
        <v>1.2070921768936316E-2</v>
      </c>
      <c r="P2332" s="44">
        <f>IFERROR(_xll.qlIndexFixing(ONIndex6M,I2332,TRUE,_xll.ohTrigger(RecalcTrigger,Trigger6M)),NA())</f>
        <v>1.2205170005383792E-2</v>
      </c>
      <c r="Q2332" s="145">
        <f>IFERROR(_xll.qlIndexFixing(ONIndex1Y,I2332,TRUE,_xll.ohTrigger(RecalcTrigger,Trigger1Y)),NA())</f>
        <v>1.2248578503379903E-2</v>
      </c>
    </row>
    <row r="2333" spans="2:17" x14ac:dyDescent="0.2">
      <c r="B2333" s="39" t="s">
        <v>42</v>
      </c>
      <c r="D2333" s="42">
        <f>_xll.qlCalendarAdvance(Calendar,$D2332,B2333,"f",FALSE)</f>
        <v>56192</v>
      </c>
      <c r="E2333" s="139">
        <f>_xll.qlInterestRateIndexValueDate(IndexON,D2333)</f>
        <v>56192</v>
      </c>
      <c r="F2333" s="155">
        <f>IFERROR(_xll.qlIndexFixing(IndexON,D2333,TRUE,_xll.ohTrigger(RecalcTrigger,TriggerON)),NA())</f>
        <v>1.2087719121485208E-2</v>
      </c>
      <c r="H2333" s="42">
        <f>_xll.qlCalendarAdvance(Calendar,$H2332,B2333,"f",FALSE)</f>
        <v>56192</v>
      </c>
      <c r="I2333" s="139">
        <f>_xll.qlInterestRateIndexValueDate(Index1M,$H2333)</f>
        <v>56194</v>
      </c>
      <c r="J2333" s="144">
        <f>IFERROR(_xll.qlIndexFixing(Index1M,$H2333,TRUE,_xll.ohTrigger(RecalcTrigger,Trigger1M)),NA())</f>
        <v>1.185663827624639E-2</v>
      </c>
      <c r="K2333" s="44">
        <f>IFERROR(_xll.qlIndexFixing(Index3M,H2333,TRUE,_xll.ohTrigger(RecalcTrigger,Trigger3M)),NA())</f>
        <v>1.2046758166397444E-2</v>
      </c>
      <c r="L2333" s="44">
        <f>IFERROR(_xll.qlIndexFixing(Index6M,$H2333,TRUE,_xll.ohTrigger(RecalcTrigger,Trigger6M)),NA())</f>
        <v>1.2174623537070762E-2</v>
      </c>
      <c r="M2333" s="145">
        <f>IFERROR(_xll.qlIndexFixing(Index1Y,$H2333,TRUE,_xll.ohTrigger(RecalcTrigger,Trigger1Y)),NA())</f>
        <v>1.2140748579026854E-2</v>
      </c>
      <c r="N2333" s="144">
        <f>IFERROR(_xll.qlIndexFixing(ONIndex1M,I2333,TRUE,_xll.ohTrigger(RecalcTrigger,Trigger1M)),NA())</f>
        <v>1.1860103544298894E-2</v>
      </c>
      <c r="O2333" s="44">
        <f>IFERROR(_xll.qlIndexFixing(ONIndex3M,I2333,TRUE,_xll.ohTrigger(RecalcTrigger,Trigger3M)),NA())</f>
        <v>1.2064867520953371E-2</v>
      </c>
      <c r="P2333" s="44">
        <f>IFERROR(_xll.qlIndexFixing(ONIndex6M,I2333,TRUE,_xll.ohTrigger(RecalcTrigger,Trigger6M)),NA())</f>
        <v>1.2200391171415248E-2</v>
      </c>
      <c r="Q2333" s="145">
        <f>IFERROR(_xll.qlIndexFixing(ONIndex1Y,I2333,TRUE,_xll.ohTrigger(RecalcTrigger,Trigger1Y)),NA())</f>
        <v>1.2242086583498235E-2</v>
      </c>
    </row>
    <row r="2334" spans="2:17" x14ac:dyDescent="0.2">
      <c r="B2334" s="39" t="s">
        <v>42</v>
      </c>
      <c r="D2334" s="42">
        <f>_xll.qlCalendarAdvance(Calendar,$D2333,B2334,"f",FALSE)</f>
        <v>56199</v>
      </c>
      <c r="E2334" s="139">
        <f>_xll.qlInterestRateIndexValueDate(IndexON,D2334)</f>
        <v>56199</v>
      </c>
      <c r="F2334" s="155">
        <f>IFERROR(_xll.qlIndexFixing(IndexON,D2334,TRUE,_xll.ohTrigger(RecalcTrigger,TriggerON)),NA())</f>
        <v>1.2081505909540269E-2</v>
      </c>
      <c r="H2334" s="42">
        <f>_xll.qlCalendarAdvance(Calendar,$H2333,B2334,"f",FALSE)</f>
        <v>56199</v>
      </c>
      <c r="I2334" s="139">
        <f>_xll.qlInterestRateIndexValueDate(Index1M,$H2334)</f>
        <v>56201</v>
      </c>
      <c r="J2334" s="144">
        <f>IFERROR(_xll.qlIndexFixing(Index1M,$H2334,TRUE,_xll.ohTrigger(RecalcTrigger,Trigger1M)),NA())</f>
        <v>1.1850828188560425E-2</v>
      </c>
      <c r="K2334" s="44">
        <f>IFERROR(_xll.qlIndexFixing(Index3M,H2334,TRUE,_xll.ohTrigger(RecalcTrigger,Trigger3M)),NA())</f>
        <v>1.2040554740673903E-2</v>
      </c>
      <c r="L2334" s="44">
        <f>IFERROR(_xll.qlIndexFixing(Index6M,$H2334,TRUE,_xll.ohTrigger(RecalcTrigger,Trigger6M)),NA())</f>
        <v>1.2169330026030429E-2</v>
      </c>
      <c r="M2334" s="145">
        <f>IFERROR(_xll.qlIndexFixing(Index1Y,$H2334,TRUE,_xll.ohTrigger(RecalcTrigger,Trigger1Y)),NA())</f>
        <v>1.2133567955080669E-2</v>
      </c>
      <c r="N2334" s="144">
        <f>IFERROR(_xll.qlIndexFixing(ONIndex1M,I2334,TRUE,_xll.ohTrigger(RecalcTrigger,Trigger1M)),NA())</f>
        <v>1.185432661912067E-2</v>
      </c>
      <c r="O2334" s="44">
        <f>IFERROR(_xll.qlIndexFixing(ONIndex3M,I2334,TRUE,_xll.ohTrigger(RecalcTrigger,Trigger3M)),NA())</f>
        <v>1.2058794542593176E-2</v>
      </c>
      <c r="P2334" s="44">
        <f>IFERROR(_xll.qlIndexFixing(ONIndex6M,I2334,TRUE,_xll.ohTrigger(RecalcTrigger,Trigger6M)),NA())</f>
        <v>1.2195576511064843E-2</v>
      </c>
      <c r="Q2334" s="145">
        <f>IFERROR(_xll.qlIndexFixing(ONIndex1Y,I2334,TRUE,_xll.ohTrigger(RecalcTrigger,Trigger1Y)),NA())</f>
        <v>1.2235572387435667E-2</v>
      </c>
    </row>
    <row r="2335" spans="2:17" x14ac:dyDescent="0.2">
      <c r="B2335" s="39" t="s">
        <v>42</v>
      </c>
      <c r="D2335" s="42">
        <f>_xll.qlCalendarAdvance(Calendar,$D2334,B2335,"f",FALSE)</f>
        <v>56206</v>
      </c>
      <c r="E2335" s="139">
        <f>_xll.qlInterestRateIndexValueDate(IndexON,D2335)</f>
        <v>56206</v>
      </c>
      <c r="F2335" s="155">
        <f>IFERROR(_xll.qlIndexFixing(IndexON,D2335,TRUE,_xll.ohTrigger(RecalcTrigger,TriggerON)),NA())</f>
        <v>1.2075269165618963E-2</v>
      </c>
      <c r="H2335" s="42">
        <f>_xll.qlCalendarAdvance(Calendar,$H2334,B2335,"f",FALSE)</f>
        <v>56206</v>
      </c>
      <c r="I2335" s="139">
        <f>_xll.qlInterestRateIndexValueDate(Index1M,$H2335)</f>
        <v>56208</v>
      </c>
      <c r="J2335" s="144">
        <f>IFERROR(_xll.qlIndexFixing(Index1M,$H2335,TRUE,_xll.ohTrigger(RecalcTrigger,Trigger1M)),NA())</f>
        <v>1.184500149446821E-2</v>
      </c>
      <c r="K2335" s="44">
        <f>IFERROR(_xll.qlIndexFixing(Index3M,H2335,TRUE,_xll.ohTrigger(RecalcTrigger,Trigger3M)),NA())</f>
        <v>1.2034332393279177E-2</v>
      </c>
      <c r="L2335" s="44">
        <f>IFERROR(_xll.qlIndexFixing(Index6M,$H2335,TRUE,_xll.ohTrigger(RecalcTrigger,Trigger6M)),NA())</f>
        <v>1.2163999669453529E-2</v>
      </c>
      <c r="M2335" s="145">
        <f>IFERROR(_xll.qlIndexFixing(Index1Y,$H2335,TRUE,_xll.ohTrigger(RecalcTrigger,Trigger1Y)),NA())</f>
        <v>1.2126364063737488E-2</v>
      </c>
      <c r="N2335" s="144">
        <f>IFERROR(_xll.qlIndexFixing(ONIndex1M,I2335,TRUE,_xll.ohTrigger(RecalcTrigger,Trigger1M)),NA())</f>
        <v>1.1848533127913896E-2</v>
      </c>
      <c r="O2335" s="44">
        <f>IFERROR(_xll.qlIndexFixing(ONIndex3M,I2335,TRUE,_xll.ohTrigger(RecalcTrigger,Trigger3M)),NA())</f>
        <v>1.2052702812912486E-2</v>
      </c>
      <c r="P2335" s="44">
        <f>IFERROR(_xll.qlIndexFixing(ONIndex6M,I2335,TRUE,_xll.ohTrigger(RecalcTrigger,Trigger6M)),NA())</f>
        <v>1.219072596302162E-2</v>
      </c>
      <c r="Q2335" s="145">
        <f>IFERROR(_xll.qlIndexFixing(ONIndex1Y,I2335,TRUE,_xll.ohTrigger(RecalcTrigger,Trigger1Y)),NA())</f>
        <v>1.2229035886495154E-2</v>
      </c>
    </row>
    <row r="2336" spans="2:17" x14ac:dyDescent="0.2">
      <c r="B2336" s="39" t="s">
        <v>42</v>
      </c>
      <c r="D2336" s="42">
        <f>_xll.qlCalendarAdvance(Calendar,$D2335,B2336,"f",FALSE)</f>
        <v>56213</v>
      </c>
      <c r="E2336" s="139">
        <f>_xll.qlInterestRateIndexValueDate(IndexON,D2336)</f>
        <v>56213</v>
      </c>
      <c r="F2336" s="155">
        <f>IFERROR(_xll.qlIndexFixing(IndexON,D2336,TRUE,_xll.ohTrigger(RecalcTrigger,TriggerON)),NA())</f>
        <v>1.2069008860784436E-2</v>
      </c>
      <c r="H2336" s="42">
        <f>_xll.qlCalendarAdvance(Calendar,$H2335,B2336,"f",FALSE)</f>
        <v>56213</v>
      </c>
      <c r="I2336" s="139">
        <f>_xll.qlInterestRateIndexValueDate(Index1M,$H2336)</f>
        <v>56215</v>
      </c>
      <c r="J2336" s="144">
        <f>IFERROR(_xll.qlIndexFixing(Index1M,$H2336,TRUE,_xll.ohTrigger(RecalcTrigger,Trigger1M)),NA())</f>
        <v>1.1839158177957554E-2</v>
      </c>
      <c r="K2336" s="44">
        <f>IFERROR(_xll.qlIndexFixing(Index3M,H2336,TRUE,_xll.ohTrigger(RecalcTrigger,Trigger3M)),NA())</f>
        <v>1.2028091103535022E-2</v>
      </c>
      <c r="L2336" s="44">
        <f>IFERROR(_xll.qlIndexFixing(Index6M,$H2336,TRUE,_xll.ohTrigger(RecalcTrigger,Trigger6M)),NA())</f>
        <v>1.2158632406289669E-2</v>
      </c>
      <c r="M2336" s="145">
        <f>IFERROR(_xll.qlIndexFixing(Index1Y,$H2336,TRUE,_xll.ohTrigger(RecalcTrigger,Trigger1Y)),NA())</f>
        <v>1.2119136876382174E-2</v>
      </c>
      <c r="N2336" s="144">
        <f>IFERROR(_xll.qlIndexFixing(ONIndex1M,I2336,TRUE,_xll.ohTrigger(RecalcTrigger,Trigger1M)),NA())</f>
        <v>1.1842723054611426E-2</v>
      </c>
      <c r="O2336" s="44">
        <f>IFERROR(_xll.qlIndexFixing(ONIndex3M,I2336,TRUE,_xll.ohTrigger(RecalcTrigger,Trigger3M)),NA())</f>
        <v>1.2046592311287796E-2</v>
      </c>
      <c r="P2336" s="44">
        <f>IFERROR(_xll.qlIndexFixing(ONIndex6M,I2336,TRUE,_xll.ohTrigger(RecalcTrigger,Trigger6M)),NA())</f>
        <v>1.218583946645424E-2</v>
      </c>
      <c r="Q2336" s="145">
        <f>IFERROR(_xll.qlIndexFixing(ONIndex1Y,I2336,TRUE,_xll.ohTrigger(RecalcTrigger,Trigger1Y)),NA())</f>
        <v>1.2222477051739844E-2</v>
      </c>
    </row>
    <row r="2337" spans="2:17" x14ac:dyDescent="0.2">
      <c r="B2337" s="39" t="s">
        <v>42</v>
      </c>
      <c r="D2337" s="42">
        <f>_xll.qlCalendarAdvance(Calendar,$D2336,B2337,"f",FALSE)</f>
        <v>56220</v>
      </c>
      <c r="E2337" s="139">
        <f>_xll.qlInterestRateIndexValueDate(IndexON,D2337)</f>
        <v>56220</v>
      </c>
      <c r="F2337" s="155">
        <f>IFERROR(_xll.qlIndexFixing(IndexON,D2337,TRUE,_xll.ohTrigger(RecalcTrigger,TriggerON)),NA())</f>
        <v>1.2062724966579452E-2</v>
      </c>
      <c r="H2337" s="42">
        <f>_xll.qlCalendarAdvance(Calendar,$H2336,B2337,"f",FALSE)</f>
        <v>56220</v>
      </c>
      <c r="I2337" s="139">
        <f>_xll.qlInterestRateIndexValueDate(Index1M,$H2337)</f>
        <v>56222</v>
      </c>
      <c r="J2337" s="144">
        <f>IFERROR(_xll.qlIndexFixing(Index1M,$H2337,TRUE,_xll.ohTrigger(RecalcTrigger,Trigger1M)),NA())</f>
        <v>1.1833298223018762E-2</v>
      </c>
      <c r="K2337" s="44">
        <f>IFERROR(_xll.qlIndexFixing(Index3M,H2337,TRUE,_xll.ohTrigger(RecalcTrigger,Trigger3M)),NA())</f>
        <v>1.2022331115054463E-2</v>
      </c>
      <c r="L2337" s="44">
        <f>IFERROR(_xll.qlIndexFixing(Index6M,$H2337,TRUE,_xll.ohTrigger(RecalcTrigger,Trigger6M)),NA())</f>
        <v>1.215303401969119E-2</v>
      </c>
      <c r="M2337" s="145">
        <f>IFERROR(_xll.qlIndexFixing(Index1Y,$H2337,TRUE,_xll.ohTrigger(RecalcTrigger,Trigger1Y)),NA())</f>
        <v>1.2111886364401341E-2</v>
      </c>
      <c r="N2337" s="144">
        <f>IFERROR(_xll.qlIndexFixing(ONIndex1M,I2337,TRUE,_xll.ohTrigger(RecalcTrigger,Trigger1M)),NA())</f>
        <v>1.1836896383226048E-2</v>
      </c>
      <c r="O2337" s="44">
        <f>IFERROR(_xll.qlIndexFixing(ONIndex3M,I2337,TRUE,_xll.ohTrigger(RecalcTrigger,Trigger3M)),NA())</f>
        <v>1.204046301717554E-2</v>
      </c>
      <c r="P2337" s="44">
        <f>IFERROR(_xll.qlIndexFixing(ONIndex6M,I2337,TRUE,_xll.ohTrigger(RecalcTrigger,Trigger6M)),NA())</f>
        <v>1.2180916960451427E-2</v>
      </c>
      <c r="Q2337" s="145">
        <f>IFERROR(_xll.qlIndexFixing(ONIndex1Y,I2337,TRUE,_xll.ohTrigger(RecalcTrigger,Trigger1Y)),NA())</f>
        <v>1.2215895854472691E-2</v>
      </c>
    </row>
    <row r="2338" spans="2:17" x14ac:dyDescent="0.2">
      <c r="B2338" s="39" t="s">
        <v>42</v>
      </c>
      <c r="D2338" s="42">
        <f>_xll.qlCalendarAdvance(Calendar,$D2337,B2338,"f",FALSE)</f>
        <v>56227</v>
      </c>
      <c r="E2338" s="139">
        <f>_xll.qlInterestRateIndexValueDate(IndexON,D2338)</f>
        <v>56227</v>
      </c>
      <c r="F2338" s="155">
        <f>IFERROR(_xll.qlIndexFixing(IndexON,D2338,TRUE,_xll.ohTrigger(RecalcTrigger,TriggerON)),NA())</f>
        <v>1.2056417454147095E-2</v>
      </c>
      <c r="H2338" s="42">
        <f>_xll.qlCalendarAdvance(Calendar,$H2337,B2338,"f",FALSE)</f>
        <v>56227</v>
      </c>
      <c r="I2338" s="139">
        <f>_xll.qlInterestRateIndexValueDate(Index1M,$H2338)</f>
        <v>56229</v>
      </c>
      <c r="J2338" s="144">
        <f>IFERROR(_xll.qlIndexFixing(Index1M,$H2338,TRUE,_xll.ohTrigger(RecalcTrigger,Trigger1M)),NA())</f>
        <v>1.1827421613649636E-2</v>
      </c>
      <c r="K2338" s="44">
        <f>IFERROR(_xll.qlIndexFixing(Index3M,H2338,TRUE,_xll.ohTrigger(RecalcTrigger,Trigger3M)),NA())</f>
        <v>1.2016055016689009E-2</v>
      </c>
      <c r="L2338" s="44">
        <f>IFERROR(_xll.qlIndexFixing(Index6M,$H2338,TRUE,_xll.ohTrigger(RecalcTrigger,Trigger6M)),NA())</f>
        <v>1.2147589910888741E-2</v>
      </c>
      <c r="M2338" s="145">
        <f>IFERROR(_xll.qlIndexFixing(Index1Y,$H2338,TRUE,_xll.ohTrigger(RecalcTrigger,Trigger1Y)),NA())</f>
        <v>1.210461249918489E-2</v>
      </c>
      <c r="N2338" s="144">
        <f>IFERROR(_xll.qlIndexFixing(ONIndex1M,I2338,TRUE,_xll.ohTrigger(RecalcTrigger,Trigger1M)),NA())</f>
        <v>1.1831053097610678E-2</v>
      </c>
      <c r="O2338" s="44">
        <f>IFERROR(_xll.qlIndexFixing(ONIndex3M,I2338,TRUE,_xll.ohTrigger(RecalcTrigger,Trigger3M)),NA())</f>
        <v>1.2034314909552535E-2</v>
      </c>
      <c r="P2338" s="44">
        <f>IFERROR(_xll.qlIndexFixing(ONIndex6M,I2338,TRUE,_xll.ohTrigger(RecalcTrigger,Trigger6M)),NA())</f>
        <v>1.2175958383942032E-2</v>
      </c>
      <c r="Q2338" s="145">
        <f>IFERROR(_xll.qlIndexFixing(ONIndex1Y,I2338,TRUE,_xll.ohTrigger(RecalcTrigger,Trigger1Y)),NA())</f>
        <v>1.2209292265916716E-2</v>
      </c>
    </row>
    <row r="2339" spans="2:17" x14ac:dyDescent="0.2">
      <c r="B2339" s="39" t="s">
        <v>42</v>
      </c>
      <c r="D2339" s="42">
        <f>_xll.qlCalendarAdvance(Calendar,$D2338,B2339,"f",FALSE)</f>
        <v>56234</v>
      </c>
      <c r="E2339" s="139">
        <f>_xll.qlInterestRateIndexValueDate(IndexON,D2339)</f>
        <v>56234</v>
      </c>
      <c r="F2339" s="155">
        <f>IFERROR(_xll.qlIndexFixing(IndexON,D2339,TRUE,_xll.ohTrigger(RecalcTrigger,TriggerON)),NA())</f>
        <v>1.2050086294870255E-2</v>
      </c>
      <c r="H2339" s="42">
        <f>_xll.qlCalendarAdvance(Calendar,$H2338,B2339,"f",FALSE)</f>
        <v>56234</v>
      </c>
      <c r="I2339" s="139">
        <f>_xll.qlInterestRateIndexValueDate(Index1M,$H2339)</f>
        <v>56236</v>
      </c>
      <c r="J2339" s="144">
        <f>IFERROR(_xll.qlIndexFixing(Index1M,$H2339,TRUE,_xll.ohTrigger(RecalcTrigger,Trigger1M)),NA())</f>
        <v>1.1821528333837983E-2</v>
      </c>
      <c r="K2339" s="44">
        <f>IFERROR(_xll.qlIndexFixing(Index3M,H2339,TRUE,_xll.ohTrigger(RecalcTrigger,Trigger3M)),NA())</f>
        <v>1.2009759917948948E-2</v>
      </c>
      <c r="L2339" s="44">
        <f>IFERROR(_xll.qlIndexFixing(Index6M,$H2339,TRUE,_xll.ohTrigger(RecalcTrigger,Trigger6M)),NA())</f>
        <v>1.2142108706840299E-2</v>
      </c>
      <c r="M2339" s="145">
        <f>IFERROR(_xll.qlIndexFixing(Index1Y,$H2339,TRUE,_xll.ohTrigger(RecalcTrigger,Trigger1Y)),NA())</f>
        <v>1.2097315252124688E-2</v>
      </c>
      <c r="N2339" s="144">
        <f>IFERROR(_xll.qlIndexFixing(ONIndex1M,I2339,TRUE,_xll.ohTrigger(RecalcTrigger,Trigger1M)),NA())</f>
        <v>1.1825193181778104E-2</v>
      </c>
      <c r="O2339" s="44">
        <f>IFERROR(_xll.qlIndexFixing(ONIndex3M,I2339,TRUE,_xll.ohTrigger(RecalcTrigger,Trigger3M)),NA())</f>
        <v>1.2028147968035086E-2</v>
      </c>
      <c r="P2339" s="44">
        <f>IFERROR(_xll.qlIndexFixing(ONIndex6M,I2339,TRUE,_xll.ohTrigger(RecalcTrigger,Trigger6M)),NA())</f>
        <v>1.2170963676014779E-2</v>
      </c>
      <c r="Q2339" s="145">
        <f>IFERROR(_xll.qlIndexFixing(ONIndex1Y,I2339,TRUE,_xll.ohTrigger(RecalcTrigger,Trigger1Y)),NA())</f>
        <v>1.2202666257374872E-2</v>
      </c>
    </row>
    <row r="2340" spans="2:17" x14ac:dyDescent="0.2">
      <c r="B2340" s="39" t="s">
        <v>42</v>
      </c>
      <c r="D2340" s="42">
        <f>_xll.qlCalendarAdvance(Calendar,$D2339,B2340,"f",FALSE)</f>
        <v>56241</v>
      </c>
      <c r="E2340" s="139">
        <f>_xll.qlInterestRateIndexValueDate(IndexON,D2340)</f>
        <v>56241</v>
      </c>
      <c r="F2340" s="155">
        <f>IFERROR(_xll.qlIndexFixing(IndexON,D2340,TRUE,_xll.ohTrigger(RecalcTrigger,TriggerON)),NA())</f>
        <v>1.2043731460131823E-2</v>
      </c>
      <c r="H2340" s="42">
        <f>_xll.qlCalendarAdvance(Calendar,$H2339,B2340,"f",FALSE)</f>
        <v>56241</v>
      </c>
      <c r="I2340" s="139">
        <f>_xll.qlInterestRateIndexValueDate(Index1M,$H2340)</f>
        <v>56247</v>
      </c>
      <c r="J2340" s="144">
        <f>IFERROR(_xll.qlIndexFixing(Index1M,$H2340,TRUE,_xll.ohTrigger(RecalcTrigger,Trigger1M)),NA())</f>
        <v>1.1812464283300914E-2</v>
      </c>
      <c r="K2340" s="44">
        <f>IFERROR(_xll.qlIndexFixing(Index3M,H2340,TRUE,_xll.ohTrigger(RecalcTrigger,Trigger3M)),NA())</f>
        <v>1.1999317691519398E-2</v>
      </c>
      <c r="L2340" s="44">
        <f>IFERROR(_xll.qlIndexFixing(Index6M,$H2340,TRUE,_xll.ohTrigger(RecalcTrigger,Trigger6M)),NA())</f>
        <v>1.2133420291837898E-2</v>
      </c>
      <c r="M2340" s="145">
        <f>IFERROR(_xll.qlIndexFixing(Index1Y,$H2340,TRUE,_xll.ohTrigger(RecalcTrigger,Trigger1Y)),NA())</f>
        <v>1.2085800839931441E-2</v>
      </c>
      <c r="N2340" s="144">
        <f>IFERROR(_xll.qlIndexFixing(ONIndex1M,I2340,TRUE,_xll.ohTrigger(RecalcTrigger,Trigger1M)),NA())</f>
        <v>1.1817407721701478E-2</v>
      </c>
      <c r="O2340" s="44">
        <f>IFERROR(_xll.qlIndexFixing(ONIndex3M,I2340,TRUE,_xll.ohTrigger(RecalcTrigger,Trigger3M)),NA())</f>
        <v>1.2019948996013774E-2</v>
      </c>
      <c r="P2340" s="44">
        <f>IFERROR(_xll.qlIndexFixing(ONIndex6M,I2340,TRUE,_xll.ohTrigger(RecalcTrigger,Trigger6M)),NA())</f>
        <v>1.2164332658599619E-2</v>
      </c>
      <c r="Q2340" s="145">
        <f>IFERROR(_xll.qlIndexFixing(ONIndex1Y,I2340,TRUE,_xll.ohTrigger(RecalcTrigger,Trigger1Y)),NA())</f>
        <v>1.2193844354366767E-2</v>
      </c>
    </row>
    <row r="2341" spans="2:17" x14ac:dyDescent="0.2">
      <c r="B2341" s="39" t="s">
        <v>42</v>
      </c>
      <c r="D2341" s="42">
        <f>_xll.qlCalendarAdvance(Calendar,$D2340,B2341,"f",FALSE)</f>
        <v>56248</v>
      </c>
      <c r="E2341" s="139">
        <f>_xll.qlInterestRateIndexValueDate(IndexON,D2341)</f>
        <v>56248</v>
      </c>
      <c r="F2341" s="155">
        <f>IFERROR(_xll.qlIndexFixing(IndexON,D2341,TRUE,_xll.ohTrigger(RecalcTrigger,TriggerON)),NA())</f>
        <v>1.2037352920994948E-2</v>
      </c>
      <c r="H2341" s="42">
        <f>_xll.qlCalendarAdvance(Calendar,$H2340,B2341,"f",FALSE)</f>
        <v>56248</v>
      </c>
      <c r="I2341" s="139">
        <f>_xll.qlInterestRateIndexValueDate(Index1M,$H2341)</f>
        <v>56251</v>
      </c>
      <c r="J2341" s="144">
        <f>IFERROR(_xll.qlIndexFixing(Index1M,$H2341,TRUE,_xll.ohTrigger(RecalcTrigger,Trigger1M)),NA())</f>
        <v>1.1809074998736943E-2</v>
      </c>
      <c r="K2341" s="44">
        <f>IFERROR(_xll.qlIndexFixing(Index3M,H2341,TRUE,_xll.ohTrigger(RecalcTrigger,Trigger3M)),NA())</f>
        <v>1.1996206343654947E-2</v>
      </c>
      <c r="L2341" s="44">
        <f>IFERROR(_xll.qlIndexFixing(Index6M,$H2341,TRUE,_xll.ohTrigger(RecalcTrigger,Trigger6M)),NA())</f>
        <v>1.2130444069301766E-2</v>
      </c>
      <c r="M2341" s="145">
        <f>IFERROR(_xll.qlIndexFixing(Index1Y,$H2341,TRUE,_xll.ohTrigger(RecalcTrigger,Trigger1Y)),NA())</f>
        <v>1.2080922332886457E-2</v>
      </c>
      <c r="N2341" s="144">
        <f>IFERROR(_xll.qlIndexFixing(ONIndex1M,I2341,TRUE,_xll.ohTrigger(RecalcTrigger,Trigger1M)),NA())</f>
        <v>1.1812580145722507E-2</v>
      </c>
      <c r="O2341" s="44">
        <f>IFERROR(_xll.qlIndexFixing(ONIndex3M,I2341,TRUE,_xll.ohTrigger(RecalcTrigger,Trigger3M)),NA())</f>
        <v>1.2014869576129072E-2</v>
      </c>
      <c r="P2341" s="44">
        <f>IFERROR(_xll.qlIndexFixing(ONIndex6M,I2341,TRUE,_xll.ohTrigger(RecalcTrigger,Trigger6M)),NA())</f>
        <v>1.2160138779755414E-2</v>
      </c>
      <c r="Q2341" s="145">
        <f>IFERROR(_xll.qlIndexFixing(ONIndex1Y,I2341,TRUE,_xll.ohTrigger(RecalcTrigger,Trigger1Y)),NA())</f>
        <v>1.218839203772859E-2</v>
      </c>
    </row>
    <row r="2342" spans="2:17" x14ac:dyDescent="0.2">
      <c r="B2342" s="39" t="s">
        <v>42</v>
      </c>
      <c r="D2342" s="42">
        <f>_xll.qlCalendarAdvance(Calendar,$D2341,B2342,"f",FALSE)</f>
        <v>56255</v>
      </c>
      <c r="E2342" s="139">
        <f>_xll.qlInterestRateIndexValueDate(IndexON,D2342)</f>
        <v>56255</v>
      </c>
      <c r="F2342" s="155">
        <f>IFERROR(_xll.qlIndexFixing(IndexON,D2342,TRUE,_xll.ohTrigger(RecalcTrigger,TriggerON)),NA())</f>
        <v>1.2030950649082328E-2</v>
      </c>
      <c r="H2342" s="42">
        <f>_xll.qlCalendarAdvance(Calendar,$H2341,B2342,"f",FALSE)</f>
        <v>56255</v>
      </c>
      <c r="I2342" s="139">
        <f>_xll.qlInterestRateIndexValueDate(Index1M,$H2342)</f>
        <v>56257</v>
      </c>
      <c r="J2342" s="144">
        <f>IFERROR(_xll.qlIndexFixing(Index1M,$H2342,TRUE,_xll.ohTrigger(RecalcTrigger,Trigger1M)),NA())</f>
        <v>1.1803748311680906E-2</v>
      </c>
      <c r="K2342" s="44">
        <f>IFERROR(_xll.qlIndexFixing(Index3M,H2342,TRUE,_xll.ohTrigger(RecalcTrigger,Trigger3M)),NA())</f>
        <v>1.1990760412733614E-2</v>
      </c>
      <c r="L2342" s="44">
        <f>IFERROR(_xll.qlIndexFixing(Index6M,$H2342,TRUE,_xll.ohTrigger(RecalcTrigger,Trigger6M)),NA())</f>
        <v>1.2125650370504738E-2</v>
      </c>
      <c r="M2342" s="145">
        <f>IFERROR(_xll.qlIndexFixing(Index1Y,$H2342,TRUE,_xll.ohTrigger(RecalcTrigger,Trigger1Y)),NA())</f>
        <v>1.2075282933839937E-2</v>
      </c>
      <c r="N2342" s="144">
        <f>IFERROR(_xll.qlIndexFixing(ONIndex1M,I2342,TRUE,_xll.ohTrigger(RecalcTrigger,Trigger1M)),NA())</f>
        <v>1.1807513493664601E-2</v>
      </c>
      <c r="O2342" s="44">
        <f>IFERROR(_xll.qlIndexFixing(ONIndex3M,I2342,TRUE,_xll.ohTrigger(RecalcTrigger,Trigger3M)),NA())</f>
        <v>1.2009533932042515E-2</v>
      </c>
      <c r="P2342" s="44">
        <f>IFERROR(_xll.qlIndexFixing(ONIndex6M,I2342,TRUE,_xll.ohTrigger(RecalcTrigger,Trigger6M)),NA())</f>
        <v>1.2155762153813754E-2</v>
      </c>
      <c r="Q2342" s="145">
        <f>IFERROR(_xll.qlIndexFixing(ONIndex1Y,I2342,TRUE,_xll.ohTrigger(RecalcTrigger,Trigger1Y)),NA())</f>
        <v>1.2182653423824519E-2</v>
      </c>
    </row>
    <row r="2343" spans="2:17" x14ac:dyDescent="0.2">
      <c r="B2343" s="39" t="s">
        <v>42</v>
      </c>
      <c r="D2343" s="42">
        <f>_xll.qlCalendarAdvance(Calendar,$D2342,B2343,"f",FALSE)</f>
        <v>56262</v>
      </c>
      <c r="E2343" s="139">
        <f>_xll.qlInterestRateIndexValueDate(IndexON,D2343)</f>
        <v>56262</v>
      </c>
      <c r="F2343" s="155">
        <f>IFERROR(_xll.qlIndexFixing(IndexON,D2343,TRUE,_xll.ohTrigger(RecalcTrigger,TriggerON)),NA())</f>
        <v>1.2024524615616983E-2</v>
      </c>
      <c r="H2343" s="42">
        <f>_xll.qlCalendarAdvance(Calendar,$H2342,B2343,"f",FALSE)</f>
        <v>56262</v>
      </c>
      <c r="I2343" s="139">
        <f>_xll.qlInterestRateIndexValueDate(Index1M,$H2343)</f>
        <v>56264</v>
      </c>
      <c r="J2343" s="144">
        <f>IFERROR(_xll.qlIndexFixing(Index1M,$H2343,TRUE,_xll.ohTrigger(RecalcTrigger,Trigger1M)),NA())</f>
        <v>1.179778819002969E-2</v>
      </c>
      <c r="K2343" s="44">
        <f>IFERROR(_xll.qlIndexFixing(Index3M,H2343,TRUE,_xll.ohTrigger(RecalcTrigger,Trigger3M)),NA())</f>
        <v>1.1984389105748505E-2</v>
      </c>
      <c r="L2343" s="44">
        <f>IFERROR(_xll.qlIndexFixing(Index6M,$H2343,TRUE,_xll.ohTrigger(RecalcTrigger,Trigger6M)),NA())</f>
        <v>1.2120023052051754E-2</v>
      </c>
      <c r="M2343" s="145">
        <f>IFERROR(_xll.qlIndexFixing(Index1Y,$H2343,TRUE,_xll.ohTrigger(RecalcTrigger,Trigger1Y)),NA())</f>
        <v>1.206789187337535E-2</v>
      </c>
      <c r="N2343" s="144">
        <f>IFERROR(_xll.qlIndexFixing(ONIndex1M,I2343,TRUE,_xll.ohTrigger(RecalcTrigger,Trigger1M)),NA())</f>
        <v>1.1801586897250971E-2</v>
      </c>
      <c r="O2343" s="44">
        <f>IFERROR(_xll.qlIndexFixing(ONIndex3M,I2343,TRUE,_xll.ohTrigger(RecalcTrigger,Trigger3M)),NA())</f>
        <v>1.2003291447353348E-2</v>
      </c>
      <c r="P2343" s="44">
        <f>IFERROR(_xll.qlIndexFixing(ONIndex6M,I2343,TRUE,_xll.ohTrigger(RecalcTrigger,Trigger6M)),NA())</f>
        <v>1.2150622310382886E-2</v>
      </c>
      <c r="Q2343" s="145">
        <f>IFERROR(_xll.qlIndexFixing(ONIndex1Y,I2343,TRUE,_xll.ohTrigger(RecalcTrigger,Trigger1Y)),NA())</f>
        <v>1.2175937447409524E-2</v>
      </c>
    </row>
    <row r="2344" spans="2:17" x14ac:dyDescent="0.2">
      <c r="B2344" s="39" t="s">
        <v>42</v>
      </c>
      <c r="D2344" s="42">
        <f>_xll.qlCalendarAdvance(Calendar,$D2343,B2344,"f",FALSE)</f>
        <v>56269</v>
      </c>
      <c r="E2344" s="139">
        <f>_xll.qlInterestRateIndexValueDate(IndexON,D2344)</f>
        <v>56269</v>
      </c>
      <c r="F2344" s="155">
        <f>IFERROR(_xll.qlIndexFixing(IndexON,D2344,TRUE,_xll.ohTrigger(RecalcTrigger,TriggerON)),NA())</f>
        <v>1.2018074791821931E-2</v>
      </c>
      <c r="H2344" s="42">
        <f>_xll.qlCalendarAdvance(Calendar,$H2343,B2344,"f",FALSE)</f>
        <v>56269</v>
      </c>
      <c r="I2344" s="139">
        <f>_xll.qlInterestRateIndexValueDate(Index1M,$H2344)</f>
        <v>56271</v>
      </c>
      <c r="J2344" s="144">
        <f>IFERROR(_xll.qlIndexFixing(Index1M,$H2344,TRUE,_xll.ohTrigger(RecalcTrigger,Trigger1M)),NA())</f>
        <v>1.179181131789997E-2</v>
      </c>
      <c r="K2344" s="44">
        <f>IFERROR(_xll.qlIndexFixing(Index3M,H2344,TRUE,_xll.ohTrigger(RecalcTrigger,Trigger3M)),NA())</f>
        <v>1.1977998695016367E-2</v>
      </c>
      <c r="L2344" s="44">
        <f>IFERROR(_xll.qlIndexFixing(Index6M,$H2344,TRUE,_xll.ohTrigger(RecalcTrigger,Trigger6M)),NA())</f>
        <v>1.2114358338707167E-2</v>
      </c>
      <c r="M2344" s="145">
        <f>IFERROR(_xll.qlIndexFixing(Index1Y,$H2344,TRUE,_xll.ohTrigger(RecalcTrigger,Trigger1Y)),NA())</f>
        <v>1.2060477288064909E-2</v>
      </c>
      <c r="N2344" s="144">
        <f>IFERROR(_xll.qlIndexFixing(ONIndex1M,I2344,TRUE,_xll.ohTrigger(RecalcTrigger,Trigger1M)),NA())</f>
        <v>1.1795643590604143E-2</v>
      </c>
      <c r="O2344" s="44">
        <f>IFERROR(_xll.qlIndexFixing(ONIndex3M,I2344,TRUE,_xll.ohTrigger(RecalcTrigger,Trigger3M)),NA())</f>
        <v>1.1997030025012734E-2</v>
      </c>
      <c r="P2344" s="44">
        <f>IFERROR(_xll.qlIndexFixing(ONIndex6M,I2344,TRUE,_xll.ohTrigger(RecalcTrigger,Trigger6M)),NA())</f>
        <v>1.2145446030737972E-2</v>
      </c>
      <c r="Q2344" s="145">
        <f>IFERROR(_xll.qlIndexFixing(ONIndex1Y,I2344,TRUE,_xll.ohTrigger(RecalcTrigger,Trigger1Y)),NA())</f>
        <v>1.2169198907123757E-2</v>
      </c>
    </row>
    <row r="2345" spans="2:17" x14ac:dyDescent="0.2">
      <c r="B2345" s="39" t="s">
        <v>42</v>
      </c>
      <c r="D2345" s="42">
        <f>_xll.qlCalendarAdvance(Calendar,$D2344,B2345,"f",FALSE)</f>
        <v>56276</v>
      </c>
      <c r="E2345" s="139">
        <f>_xll.qlInterestRateIndexValueDate(IndexON,D2345)</f>
        <v>56276</v>
      </c>
      <c r="F2345" s="155">
        <f>IFERROR(_xll.qlIndexFixing(IndexON,D2345,TRUE,_xll.ohTrigger(RecalcTrigger,TriggerON)),NA())</f>
        <v>1.2011601149000128E-2</v>
      </c>
      <c r="H2345" s="42">
        <f>_xll.qlCalendarAdvance(Calendar,$H2344,B2345,"f",FALSE)</f>
        <v>56276</v>
      </c>
      <c r="I2345" s="139">
        <f>_xll.qlInterestRateIndexValueDate(Index1M,$H2345)</f>
        <v>56278</v>
      </c>
      <c r="J2345" s="144">
        <f>IFERROR(_xll.qlIndexFixing(Index1M,$H2345,TRUE,_xll.ohTrigger(RecalcTrigger,Trigger1M)),NA())</f>
        <v>1.1786527375761824E-2</v>
      </c>
      <c r="K2345" s="44">
        <f>IFERROR(_xll.qlIndexFixing(Index3M,H2345,TRUE,_xll.ohTrigger(RecalcTrigger,Trigger3M)),NA())</f>
        <v>1.1971589159863072E-2</v>
      </c>
      <c r="L2345" s="44">
        <f>IFERROR(_xll.qlIndexFixing(Index6M,$H2345,TRUE,_xll.ohTrigger(RecalcTrigger,Trigger6M)),NA())</f>
        <v>1.2108656169445758E-2</v>
      </c>
      <c r="M2345" s="145">
        <f>IFERROR(_xll.qlIndexFixing(Index1Y,$H2345,TRUE,_xll.ohTrigger(RecalcTrigger,Trigger1Y)),NA())</f>
        <v>1.2053039149315818E-2</v>
      </c>
      <c r="N2345" s="144">
        <f>IFERROR(_xll.qlIndexFixing(ONIndex1M,I2345,TRUE,_xll.ohTrigger(RecalcTrigger,Trigger1M)),NA())</f>
        <v>1.1789683557656971E-2</v>
      </c>
      <c r="O2345" s="44">
        <f>IFERROR(_xll.qlIndexFixing(ONIndex3M,I2345,TRUE,_xll.ohTrigger(RecalcTrigger,Trigger3M)),NA())</f>
        <v>1.1990749644557042E-2</v>
      </c>
      <c r="P2345" s="44">
        <f>IFERROR(_xll.qlIndexFixing(ONIndex6M,I2345,TRUE,_xll.ohTrigger(RecalcTrigger,Trigger6M)),NA())</f>
        <v>1.2140233253727928E-2</v>
      </c>
      <c r="Q2345" s="145">
        <f>IFERROR(_xll.qlIndexFixing(ONIndex1Y,I2345,TRUE,_xll.ohTrigger(RecalcTrigger,Trigger1Y)),NA())</f>
        <v>1.216243777435011E-2</v>
      </c>
    </row>
    <row r="2346" spans="2:17" x14ac:dyDescent="0.2">
      <c r="B2346" s="39" t="s">
        <v>42</v>
      </c>
      <c r="D2346" s="42">
        <f>_xll.qlCalendarAdvance(Calendar,$D2345,B2346,"f",FALSE)</f>
        <v>56283</v>
      </c>
      <c r="E2346" s="139">
        <f>_xll.qlInterestRateIndexValueDate(IndexON,D2346)</f>
        <v>56283</v>
      </c>
      <c r="F2346" s="155">
        <f>IFERROR(_xll.qlIndexFixing(IndexON,D2346,TRUE,_xll.ohTrigger(RecalcTrigger,TriggerON)),NA())</f>
        <v>1.2005103658534466E-2</v>
      </c>
      <c r="H2346" s="42">
        <f>_xll.qlCalendarAdvance(Calendar,$H2345,B2346,"f",FALSE)</f>
        <v>56283</v>
      </c>
      <c r="I2346" s="139">
        <f>_xll.qlInterestRateIndexValueDate(Index1M,$H2346)</f>
        <v>56285</v>
      </c>
      <c r="J2346" s="144">
        <f>IFERROR(_xll.qlIndexFixing(Index1M,$H2346,TRUE,_xll.ohTrigger(RecalcTrigger,Trigger1M)),NA())</f>
        <v>1.1780758829648923E-2</v>
      </c>
      <c r="K2346" s="44">
        <f>IFERROR(_xll.qlIndexFixing(Index3M,H2346,TRUE,_xll.ohTrigger(RecalcTrigger,Trigger3M)),NA())</f>
        <v>1.1965424569444992E-2</v>
      </c>
      <c r="L2346" s="44">
        <f>IFERROR(_xll.qlIndexFixing(Index6M,$H2346,TRUE,_xll.ohTrigger(RecalcTrigger,Trigger6M)),NA())</f>
        <v>1.2102916483244077E-2</v>
      </c>
      <c r="M2346" s="145">
        <f>IFERROR(_xll.qlIndexFixing(Index1Y,$H2346,TRUE,_xll.ohTrigger(RecalcTrigger,Trigger1Y)),NA())</f>
        <v>1.2045577428537027E-2</v>
      </c>
      <c r="N2346" s="144">
        <f>IFERROR(_xll.qlIndexFixing(ONIndex1M,I2346,TRUE,_xll.ohTrigger(RecalcTrigger,Trigger1M)),NA())</f>
        <v>1.1783706782502179E-2</v>
      </c>
      <c r="O2346" s="44">
        <f>IFERROR(_xll.qlIndexFixing(ONIndex3M,I2346,TRUE,_xll.ohTrigger(RecalcTrigger,Trigger3M)),NA())</f>
        <v>1.1984450285122961E-2</v>
      </c>
      <c r="P2346" s="44">
        <f>IFERROR(_xll.qlIndexFixing(ONIndex6M,I2346,TRUE,_xll.ohTrigger(RecalcTrigger,Trigger6M)),NA())</f>
        <v>1.2134983918361542E-2</v>
      </c>
      <c r="Q2346" s="145">
        <f>IFERROR(_xll.qlIndexFixing(ONIndex1Y,I2346,TRUE,_xll.ohTrigger(RecalcTrigger,Trigger1Y)),NA())</f>
        <v>1.2155654020151729E-2</v>
      </c>
    </row>
    <row r="2347" spans="2:17" x14ac:dyDescent="0.2">
      <c r="B2347" s="39" t="s">
        <v>42</v>
      </c>
      <c r="D2347" s="42">
        <f>_xll.qlCalendarAdvance(Calendar,$D2346,B2347,"f",FALSE)</f>
        <v>56290</v>
      </c>
      <c r="E2347" s="139">
        <f>_xll.qlInterestRateIndexValueDate(IndexON,D2347)</f>
        <v>56290</v>
      </c>
      <c r="F2347" s="155">
        <f>IFERROR(_xll.qlIndexFixing(IndexON,D2347,TRUE,_xll.ohTrigger(RecalcTrigger,TriggerON)),NA())</f>
        <v>1.1998582291647963E-2</v>
      </c>
      <c r="H2347" s="42">
        <f>_xll.qlCalendarAdvance(Calendar,$H2346,B2347,"f",FALSE)</f>
        <v>56290</v>
      </c>
      <c r="I2347" s="139">
        <f>_xll.qlInterestRateIndexValueDate(Index1M,$H2347)</f>
        <v>56292</v>
      </c>
      <c r="J2347" s="144">
        <f>IFERROR(_xll.qlIndexFixing(Index1M,$H2347,TRUE,_xll.ohTrigger(RecalcTrigger,Trigger1M)),NA())</f>
        <v>1.1774737202215097E-2</v>
      </c>
      <c r="K2347" s="44">
        <f>IFERROR(_xll.qlIndexFixing(Index3M,H2347,TRUE,_xll.ohTrigger(RecalcTrigger,Trigger3M)),NA())</f>
        <v>1.1958978310146055E-2</v>
      </c>
      <c r="L2347" s="44">
        <f>IFERROR(_xll.qlIndexFixing(Index6M,$H2347,TRUE,_xll.ohTrigger(RecalcTrigger,Trigger6M)),NA())</f>
        <v>1.2097139219082646E-2</v>
      </c>
      <c r="M2347" s="145">
        <f>IFERROR(_xll.qlIndexFixing(Index1Y,$H2347,TRUE,_xll.ohTrigger(RecalcTrigger,Trigger1Y)),NA())</f>
        <v>1.2038092097141651E-2</v>
      </c>
      <c r="N2347" s="144">
        <f>IFERROR(_xll.qlIndexFixing(ONIndex1M,I2347,TRUE,_xll.ohTrigger(RecalcTrigger,Trigger1M)),NA())</f>
        <v>1.1777713248992683E-2</v>
      </c>
      <c r="O2347" s="44">
        <f>IFERROR(_xll.qlIndexFixing(ONIndex3M,I2347,TRUE,_xll.ohTrigger(RecalcTrigger,Trigger3M)),NA())</f>
        <v>1.1978131926007052E-2</v>
      </c>
      <c r="P2347" s="44">
        <f>IFERROR(_xll.qlIndexFixing(ONIndex6M,I2347,TRUE,_xll.ohTrigger(RecalcTrigger,Trigger6M)),NA())</f>
        <v>1.2129697963967345E-2</v>
      </c>
      <c r="Q2347" s="145">
        <f>IFERROR(_xll.qlIndexFixing(ONIndex1Y,I2347,TRUE,_xll.ohTrigger(RecalcTrigger,Trigger1Y)),NA())</f>
        <v>1.2148847615591762E-2</v>
      </c>
    </row>
    <row r="2348" spans="2:17" x14ac:dyDescent="0.2">
      <c r="B2348" s="39" t="s">
        <v>42</v>
      </c>
      <c r="D2348" s="42">
        <f>_xll.qlCalendarAdvance(Calendar,$D2347,B2348,"f",FALSE)</f>
        <v>56297</v>
      </c>
      <c r="E2348" s="139">
        <f>_xll.qlInterestRateIndexValueDate(IndexON,D2348)</f>
        <v>56297</v>
      </c>
      <c r="F2348" s="155">
        <f>IFERROR(_xll.qlIndexFixing(IndexON,D2348,TRUE,_xll.ohTrigger(RecalcTrigger,TriggerON)),NA())</f>
        <v>1.1992037019723512E-2</v>
      </c>
      <c r="H2348" s="42">
        <f>_xll.qlCalendarAdvance(Calendar,$H2347,B2348,"f",FALSE)</f>
        <v>56297</v>
      </c>
      <c r="I2348" s="139">
        <f>_xll.qlInterestRateIndexValueDate(Index1M,$H2348)</f>
        <v>56299</v>
      </c>
      <c r="J2348" s="144">
        <f>IFERROR(_xll.qlIndexFixing(Index1M,$H2348,TRUE,_xll.ohTrigger(RecalcTrigger,Trigger1M)),NA())</f>
        <v>1.1768698766646386E-2</v>
      </c>
      <c r="K2348" s="44">
        <f>IFERROR(_xll.qlIndexFixing(Index3M,H2348,TRUE,_xll.ohTrigger(RecalcTrigger,Trigger3M)),NA())</f>
        <v>1.1952512866406115E-2</v>
      </c>
      <c r="L2348" s="44">
        <f>IFERROR(_xll.qlIndexFixing(Index6M,$H2348,TRUE,_xll.ohTrigger(RecalcTrigger,Trigger6M)),NA())</f>
        <v>1.2091324315944637E-2</v>
      </c>
      <c r="M2348" s="145">
        <f>IFERROR(_xll.qlIndexFixing(Index1Y,$H2348,TRUE,_xll.ohTrigger(RecalcTrigger,Trigger1Y)),NA())</f>
        <v>1.20305831265439E-2</v>
      </c>
      <c r="N2348" s="144">
        <f>IFERROR(_xll.qlIndexFixing(ONIndex1M,I2348,TRUE,_xll.ohTrigger(RecalcTrigger,Trigger1M)),NA())</f>
        <v>1.1771702941301143E-2</v>
      </c>
      <c r="O2348" s="44">
        <f>IFERROR(_xll.qlIndexFixing(ONIndex3M,I2348,TRUE,_xll.ohTrigger(RecalcTrigger,Trigger3M)),NA())</f>
        <v>1.1971794546505876E-2</v>
      </c>
      <c r="P2348" s="44">
        <f>IFERROR(_xll.qlIndexFixing(ONIndex6M,I2348,TRUE,_xll.ohTrigger(RecalcTrigger,Trigger6M)),NA())</f>
        <v>1.2124375329394255E-2</v>
      </c>
      <c r="Q2348" s="145">
        <f>IFERROR(_xll.qlIndexFixing(ONIndex1Y,I2348,TRUE,_xll.ohTrigger(RecalcTrigger,Trigger1Y)),NA())</f>
        <v>1.2142018532372845E-2</v>
      </c>
    </row>
    <row r="2349" spans="2:17" x14ac:dyDescent="0.2">
      <c r="B2349" s="39" t="s">
        <v>42</v>
      </c>
      <c r="D2349" s="42">
        <f>_xll.qlCalendarAdvance(Calendar,$D2348,B2349,"f",FALSE)</f>
        <v>56304</v>
      </c>
      <c r="E2349" s="139">
        <f>_xll.qlInterestRateIndexValueDate(IndexON,D2349)</f>
        <v>56304</v>
      </c>
      <c r="F2349" s="155">
        <f>IFERROR(_xll.qlIndexFixing(IndexON,D2349,TRUE,_xll.ohTrigger(RecalcTrigger,TriggerON)),NA())</f>
        <v>1.1985467814144002E-2</v>
      </c>
      <c r="H2349" s="42">
        <f>_xll.qlCalendarAdvance(Calendar,$H2348,B2349,"f",FALSE)</f>
        <v>56304</v>
      </c>
      <c r="I2349" s="139">
        <f>_xll.qlInterestRateIndexValueDate(Index1M,$H2349)</f>
        <v>56306</v>
      </c>
      <c r="J2349" s="144">
        <f>IFERROR(_xll.qlIndexFixing(Index1M,$H2349,TRUE,_xll.ohTrigger(RecalcTrigger,Trigger1M)),NA())</f>
        <v>1.1762643506924178E-2</v>
      </c>
      <c r="K2349" s="44">
        <f>IFERROR(_xll.qlIndexFixing(Index3M,H2349,TRUE,_xll.ohTrigger(RecalcTrigger,Trigger3M)),NA())</f>
        <v>1.1946028217554966E-2</v>
      </c>
      <c r="L2349" s="44">
        <f>IFERROR(_xll.qlIndexFixing(Index6M,$H2349,TRUE,_xll.ohTrigger(RecalcTrigger,Trigger6M)),NA())</f>
        <v>1.2085471712814993E-2</v>
      </c>
      <c r="M2349" s="145">
        <f>IFERROR(_xll.qlIndexFixing(Index1Y,$H2349,TRUE,_xll.ohTrigger(RecalcTrigger,Trigger1Y)),NA())</f>
        <v>1.2023050488161045E-2</v>
      </c>
      <c r="N2349" s="144">
        <f>IFERROR(_xll.qlIndexFixing(ONIndex1M,I2349,TRUE,_xll.ohTrigger(RecalcTrigger,Trigger1M)),NA())</f>
        <v>1.176567584320054E-2</v>
      </c>
      <c r="O2349" s="44">
        <f>IFERROR(_xll.qlIndexFixing(ONIndex3M,I2349,TRUE,_xll.ohTrigger(RecalcTrigger,Trigger3M)),NA())</f>
        <v>1.1965438126075867E-2</v>
      </c>
      <c r="P2349" s="44">
        <f>IFERROR(_xll.qlIndexFixing(ONIndex6M,I2349,TRUE,_xll.ohTrigger(RecalcTrigger,Trigger6M)),NA())</f>
        <v>1.2119015953491186E-2</v>
      </c>
      <c r="Q2349" s="145">
        <f>IFERROR(_xll.qlIndexFixing(ONIndex1Y,I2349,TRUE,_xll.ohTrigger(RecalcTrigger,Trigger1Y)),NA())</f>
        <v>1.2135166741158443E-2</v>
      </c>
    </row>
    <row r="2350" spans="2:17" x14ac:dyDescent="0.2">
      <c r="B2350" s="39" t="s">
        <v>42</v>
      </c>
      <c r="D2350" s="42">
        <f>_xll.qlCalendarAdvance(Calendar,$D2349,B2350,"f",FALSE)</f>
        <v>56311</v>
      </c>
      <c r="E2350" s="139">
        <f>_xll.qlInterestRateIndexValueDate(IndexON,D2350)</f>
        <v>56311</v>
      </c>
      <c r="F2350" s="155">
        <f>IFERROR(_xll.qlIndexFixing(IndexON,D2350,TRUE,_xll.ohTrigger(RecalcTrigger,TriggerON)),NA())</f>
        <v>1.1978874646052518E-2</v>
      </c>
      <c r="H2350" s="42">
        <f>_xll.qlCalendarAdvance(Calendar,$H2349,B2350,"f",FALSE)</f>
        <v>56311</v>
      </c>
      <c r="I2350" s="139">
        <f>_xll.qlInterestRateIndexValueDate(Index1M,$H2350)</f>
        <v>56313</v>
      </c>
      <c r="J2350" s="144">
        <f>IFERROR(_xll.qlIndexFixing(Index1M,$H2350,TRUE,_xll.ohTrigger(RecalcTrigger,Trigger1M)),NA())</f>
        <v>1.1755597428647624E-2</v>
      </c>
      <c r="K2350" s="44">
        <f>IFERROR(_xll.qlIndexFixing(Index3M,H2350,TRUE,_xll.ohTrigger(RecalcTrigger,Trigger3M)),NA())</f>
        <v>1.1938712522752427E-2</v>
      </c>
      <c r="L2350" s="44">
        <f>IFERROR(_xll.qlIndexFixing(Index6M,$H2350,TRUE,_xll.ohTrigger(RecalcTrigger,Trigger6M)),NA())</f>
        <v>1.2078420361968843E-2</v>
      </c>
      <c r="M2350" s="145">
        <f>IFERROR(_xll.qlIndexFixing(Index1Y,$H2350,TRUE,_xll.ohTrigger(RecalcTrigger,Trigger1Y)),NA())</f>
        <v>1.2015494153413211E-2</v>
      </c>
      <c r="N2350" s="144">
        <f>IFERROR(_xll.qlIndexFixing(ONIndex1M,I2350,TRUE,_xll.ohTrigger(RecalcTrigger,Trigger1M)),NA())</f>
        <v>1.1759631938703663E-2</v>
      </c>
      <c r="O2350" s="44">
        <f>IFERROR(_xll.qlIndexFixing(ONIndex3M,I2350,TRUE,_xll.ohTrigger(RecalcTrigger,Trigger3M)),NA())</f>
        <v>1.1959062643693841E-2</v>
      </c>
      <c r="P2350" s="44">
        <f>IFERROR(_xll.qlIndexFixing(ONIndex6M,I2350,TRUE,_xll.ohTrigger(RecalcTrigger,Trigger6M)),NA())</f>
        <v>1.2113619775506734E-2</v>
      </c>
      <c r="Q2350" s="145">
        <f>IFERROR(_xll.qlIndexFixing(ONIndex1Y,I2350,TRUE,_xll.ohTrigger(RecalcTrigger,Trigger1Y)),NA())</f>
        <v>1.2128292213651193E-2</v>
      </c>
    </row>
    <row r="2351" spans="2:17" x14ac:dyDescent="0.2">
      <c r="B2351" s="39" t="s">
        <v>42</v>
      </c>
      <c r="D2351" s="42">
        <f>_xll.qlCalendarAdvance(Calendar,$D2350,B2351,"f",FALSE)</f>
        <v>56318</v>
      </c>
      <c r="E2351" s="139">
        <f>_xll.qlInterestRateIndexValueDate(IndexON,D2351)</f>
        <v>56318</v>
      </c>
      <c r="F2351" s="155">
        <f>IFERROR(_xll.qlIndexFixing(IndexON,D2351,TRUE,_xll.ohTrigger(RecalcTrigger,TriggerON)),NA())</f>
        <v>1.1972257486911886E-2</v>
      </c>
      <c r="H2351" s="42">
        <f>_xll.qlCalendarAdvance(Calendar,$H2350,B2351,"f",FALSE)</f>
        <v>56318</v>
      </c>
      <c r="I2351" s="139">
        <f>_xll.qlInterestRateIndexValueDate(Index1M,$H2351)</f>
        <v>56320</v>
      </c>
      <c r="J2351" s="144">
        <f>IFERROR(_xll.qlIndexFixing(Index1M,$H2351,TRUE,_xll.ohTrigger(RecalcTrigger,Trigger1M)),NA())</f>
        <v>1.1749502854966898E-2</v>
      </c>
      <c r="K2351" s="44">
        <f>IFERROR(_xll.qlIndexFixing(Index3M,H2351,TRUE,_xll.ohTrigger(RecalcTrigger,Trigger3M)),NA())</f>
        <v>1.1932184616901773E-2</v>
      </c>
      <c r="L2351" s="44">
        <f>IFERROR(_xll.qlIndexFixing(Index6M,$H2351,TRUE,_xll.ohTrigger(RecalcTrigger,Trigger6M)),NA())</f>
        <v>1.2072477564123619E-2</v>
      </c>
      <c r="M2351" s="145">
        <f>IFERROR(_xll.qlIndexFixing(Index1Y,$H2351,TRUE,_xll.ohTrigger(RecalcTrigger,Trigger1Y)),NA())</f>
        <v>1.2007914093722491E-2</v>
      </c>
      <c r="N2351" s="144">
        <f>IFERROR(_xll.qlIndexFixing(ONIndex1M,I2351,TRUE,_xll.ohTrigger(RecalcTrigger,Trigger1M)),NA())</f>
        <v>1.1753571212063108E-2</v>
      </c>
      <c r="O2351" s="44">
        <f>IFERROR(_xll.qlIndexFixing(ONIndex3M,I2351,TRUE,_xll.ohTrigger(RecalcTrigger,Trigger3M)),NA())</f>
        <v>1.1952668079056039E-2</v>
      </c>
      <c r="P2351" s="44">
        <f>IFERROR(_xll.qlIndexFixing(ONIndex6M,I2351,TRUE,_xll.ohTrigger(RecalcTrigger,Trigger6M)),NA())</f>
        <v>1.2108186734449689E-2</v>
      </c>
      <c r="Q2351" s="145">
        <f>IFERROR(_xll.qlIndexFixing(ONIndex1Y,I2351,TRUE,_xll.ohTrigger(RecalcTrigger,Trigger1Y)),NA())</f>
        <v>1.2121394920994177E-2</v>
      </c>
    </row>
    <row r="2352" spans="2:17" x14ac:dyDescent="0.2">
      <c r="B2352" s="39" t="s">
        <v>42</v>
      </c>
      <c r="D2352" s="42">
        <f>_xll.qlCalendarAdvance(Calendar,$D2351,B2352,"f",FALSE)</f>
        <v>56325</v>
      </c>
      <c r="E2352" s="139">
        <f>_xll.qlInterestRateIndexValueDate(IndexON,D2352)</f>
        <v>56325</v>
      </c>
      <c r="F2352" s="155">
        <f>IFERROR(_xll.qlIndexFixing(IndexON,D2352,TRUE,_xll.ohTrigger(RecalcTrigger,TriggerON)),NA())</f>
        <v>1.196561630786519E-2</v>
      </c>
      <c r="H2352" s="42">
        <f>_xll.qlCalendarAdvance(Calendar,$H2351,B2352,"f",FALSE)</f>
        <v>56325</v>
      </c>
      <c r="I2352" s="139">
        <f>_xll.qlInterestRateIndexValueDate(Index1M,$H2352)</f>
        <v>56327</v>
      </c>
      <c r="J2352" s="144">
        <f>IFERROR(_xll.qlIndexFixing(Index1M,$H2352,TRUE,_xll.ohTrigger(RecalcTrigger,Trigger1M)),NA())</f>
        <v>1.1743391402745107E-2</v>
      </c>
      <c r="K2352" s="44">
        <f>IFERROR(_xll.qlIndexFixing(Index3M,H2352,TRUE,_xll.ohTrigger(RecalcTrigger,Trigger3M)),NA())</f>
        <v>1.1925637437937576E-2</v>
      </c>
      <c r="L2352" s="44">
        <f>IFERROR(_xll.qlIndexFixing(Index6M,$H2352,TRUE,_xll.ohTrigger(RecalcTrigger,Trigger6M)),NA())</f>
        <v>1.206649685562872E-2</v>
      </c>
      <c r="M2352" s="145">
        <f>IFERROR(_xll.qlIndexFixing(Index1Y,$H2352,TRUE,_xll.ohTrigger(RecalcTrigger,Trigger1Y)),NA())</f>
        <v>1.2000310280513822E-2</v>
      </c>
      <c r="N2352" s="144">
        <f>IFERROR(_xll.qlIndexFixing(ONIndex1M,I2352,TRUE,_xll.ohTrigger(RecalcTrigger,Trigger1M)),NA())</f>
        <v>1.1747493646891982E-2</v>
      </c>
      <c r="O2352" s="44">
        <f>IFERROR(_xll.qlIndexFixing(ONIndex3M,I2352,TRUE,_xll.ohTrigger(RecalcTrigger,Trigger3M)),NA())</f>
        <v>1.1946254411139279E-2</v>
      </c>
      <c r="P2352" s="44">
        <f>IFERROR(_xll.qlIndexFixing(ONIndex6M,I2352,TRUE,_xll.ohTrigger(RecalcTrigger,Trigger6M)),NA())</f>
        <v>1.21027167692489E-2</v>
      </c>
      <c r="Q2352" s="145">
        <f>IFERROR(_xll.qlIndexFixing(ONIndex1Y,I2352,TRUE,_xll.ohTrigger(RecalcTrigger,Trigger1Y)),NA())</f>
        <v>1.2114474834250544E-2</v>
      </c>
    </row>
    <row r="2353" spans="2:17" x14ac:dyDescent="0.2">
      <c r="B2353" s="39" t="s">
        <v>42</v>
      </c>
      <c r="D2353" s="42">
        <f>_xll.qlCalendarAdvance(Calendar,$D2352,B2353,"f",FALSE)</f>
        <v>56332</v>
      </c>
      <c r="E2353" s="139">
        <f>_xll.qlInterestRateIndexValueDate(IndexON,D2353)</f>
        <v>56332</v>
      </c>
      <c r="F2353" s="155">
        <f>IFERROR(_xll.qlIndexFixing(IndexON,D2353,TRUE,_xll.ohTrigger(RecalcTrigger,TriggerON)),NA())</f>
        <v>1.1958951080375257E-2</v>
      </c>
      <c r="H2353" s="42">
        <f>_xll.qlCalendarAdvance(Calendar,$H2352,B2353,"f",FALSE)</f>
        <v>56332</v>
      </c>
      <c r="I2353" s="139">
        <f>_xll.qlInterestRateIndexValueDate(Index1M,$H2353)</f>
        <v>56334</v>
      </c>
      <c r="J2353" s="144">
        <f>IFERROR(_xll.qlIndexFixing(Index1M,$H2353,TRUE,_xll.ohTrigger(RecalcTrigger,Trigger1M)),NA())</f>
        <v>1.1737263055987546E-2</v>
      </c>
      <c r="K2353" s="44">
        <f>IFERROR(_xll.qlIndexFixing(Index3M,H2353,TRUE,_xll.ohTrigger(RecalcTrigger,Trigger3M)),NA())</f>
        <v>1.1919070965191158E-2</v>
      </c>
      <c r="L2353" s="44">
        <f>IFERROR(_xll.qlIndexFixing(Index6M,$H2353,TRUE,_xll.ohTrigger(RecalcTrigger,Trigger6M)),NA())</f>
        <v>1.2060478175483053E-2</v>
      </c>
      <c r="M2353" s="145">
        <f>IFERROR(_xll.qlIndexFixing(Index1Y,$H2353,TRUE,_xll.ohTrigger(RecalcTrigger,Trigger1Y)),NA())</f>
        <v>1.1992682685215434E-2</v>
      </c>
      <c r="N2353" s="144">
        <f>IFERROR(_xll.qlIndexFixing(ONIndex1M,I2353,TRUE,_xll.ohTrigger(RecalcTrigger,Trigger1M)),NA())</f>
        <v>1.1739654866786964E-2</v>
      </c>
      <c r="O2353" s="44">
        <f>IFERROR(_xll.qlIndexFixing(ONIndex3M,I2353,TRUE,_xll.ohTrigger(RecalcTrigger,Trigger3M)),NA())</f>
        <v>1.1937980163452266E-2</v>
      </c>
      <c r="P2353" s="44">
        <f>IFERROR(_xll.qlIndexFixing(ONIndex6M,I2353,TRUE,_xll.ohTrigger(RecalcTrigger,Trigger6M)),NA())</f>
        <v>1.2095629602955071E-2</v>
      </c>
      <c r="Q2353" s="145">
        <f>IFERROR(_xll.qlIndexFixing(ONIndex1Y,I2353,TRUE,_xll.ohTrigger(RecalcTrigger,Trigger1Y)),NA())</f>
        <v>1.2105544040386107E-2</v>
      </c>
    </row>
    <row r="2354" spans="2:17" x14ac:dyDescent="0.2">
      <c r="B2354" s="39" t="s">
        <v>42</v>
      </c>
      <c r="D2354" s="42">
        <f>_xll.qlCalendarAdvance(Calendar,$D2353,B2354,"f",FALSE)</f>
        <v>56339</v>
      </c>
      <c r="E2354" s="139">
        <f>_xll.qlInterestRateIndexValueDate(IndexON,D2354)</f>
        <v>56339</v>
      </c>
      <c r="F2354" s="155">
        <f>IFERROR(_xll.qlIndexFixing(IndexON,D2354,TRUE,_xll.ohTrigger(RecalcTrigger,TriggerON)),NA())</f>
        <v>1.1952261775665107E-2</v>
      </c>
      <c r="H2354" s="42">
        <f>_xll.qlCalendarAdvance(Calendar,$H2353,B2354,"f",FALSE)</f>
        <v>56339</v>
      </c>
      <c r="I2354" s="139">
        <f>_xll.qlInterestRateIndexValueDate(Index1M,$H2354)</f>
        <v>56341</v>
      </c>
      <c r="J2354" s="144">
        <f>IFERROR(_xll.qlIndexFixing(Index1M,$H2354,TRUE,_xll.ohTrigger(RecalcTrigger,Trigger1M)),NA())</f>
        <v>1.1731117798682023E-2</v>
      </c>
      <c r="K2354" s="44">
        <f>IFERROR(_xll.qlIndexFixing(Index3M,H2354,TRUE,_xll.ohTrigger(RecalcTrigger,Trigger3M)),NA())</f>
        <v>1.1912762335339083E-2</v>
      </c>
      <c r="L2354" s="44">
        <f>IFERROR(_xll.qlIndexFixing(Index6M,$H2354,TRUE,_xll.ohTrigger(RecalcTrigger,Trigger6M)),NA())</f>
        <v>1.2055154083407488E-2</v>
      </c>
      <c r="M2354" s="145">
        <f>IFERROR(_xll.qlIndexFixing(Index1Y,$H2354,TRUE,_xll.ohTrigger(RecalcTrigger,Trigger1Y)),NA())</f>
        <v>1.1985031279256422E-2</v>
      </c>
      <c r="N2354" s="144">
        <f>IFERROR(_xll.qlIndexFixing(ONIndex1M,I2354,TRUE,_xll.ohTrigger(RecalcTrigger,Trigger1M)),NA())</f>
        <v>1.1735287937568728E-2</v>
      </c>
      <c r="O2354" s="44">
        <f>IFERROR(_xll.qlIndexFixing(ONIndex3M,I2354,TRUE,_xll.ohTrigger(RecalcTrigger,Trigger3M)),NA())</f>
        <v>1.1933369683134742E-2</v>
      </c>
      <c r="P2354" s="44">
        <f>IFERROR(_xll.qlIndexFixing(ONIndex6M,I2354,TRUE,_xll.ohTrigger(RecalcTrigger,Trigger6M)),NA())</f>
        <v>1.2091665822850928E-2</v>
      </c>
      <c r="Q2354" s="145">
        <f>IFERROR(_xll.qlIndexFixing(ONIndex1Y,I2354,TRUE,_xll.ohTrigger(RecalcTrigger,Trigger1Y)),NA())</f>
        <v>1.2100566163715243E-2</v>
      </c>
    </row>
    <row r="2355" spans="2:17" x14ac:dyDescent="0.2">
      <c r="B2355" s="39" t="s">
        <v>42</v>
      </c>
      <c r="D2355" s="42">
        <f>_xll.qlCalendarAdvance(Calendar,$D2354,B2355,"f",FALSE)</f>
        <v>56346</v>
      </c>
      <c r="E2355" s="139">
        <f>_xll.qlInterestRateIndexValueDate(IndexON,D2355)</f>
        <v>56346</v>
      </c>
      <c r="F2355" s="155">
        <f>IFERROR(_xll.qlIndexFixing(IndexON,D2355,TRUE,_xll.ohTrigger(RecalcTrigger,TriggerON)),NA())</f>
        <v>1.1945548365117631E-2</v>
      </c>
      <c r="H2355" s="42">
        <f>_xll.qlCalendarAdvance(Calendar,$H2354,B2355,"f",FALSE)</f>
        <v>56346</v>
      </c>
      <c r="I2355" s="139">
        <f>_xll.qlInterestRateIndexValueDate(Index1M,$H2355)</f>
        <v>56348</v>
      </c>
      <c r="J2355" s="144">
        <f>IFERROR(_xll.qlIndexFixing(Index1M,$H2355,TRUE,_xll.ohTrigger(RecalcTrigger,Trigger1M)),NA())</f>
        <v>1.172495561482384E-2</v>
      </c>
      <c r="K2355" s="44">
        <f>IFERROR(_xll.qlIndexFixing(Index3M,H2355,TRUE,_xll.ohTrigger(RecalcTrigger,Trigger3M)),NA())</f>
        <v>1.1906158816144766E-2</v>
      </c>
      <c r="L2355" s="44">
        <f>IFERROR(_xll.qlIndexFixing(Index6M,$H2355,TRUE,_xll.ohTrigger(RecalcTrigger,Trigger6M)),NA())</f>
        <v>1.2049068112068359E-2</v>
      </c>
      <c r="M2355" s="145">
        <f>IFERROR(_xll.qlIndexFixing(Index1Y,$H2355,TRUE,_xll.ohTrigger(RecalcTrigger,Trigger1Y)),NA())</f>
        <v>1.1977356034070489E-2</v>
      </c>
      <c r="N2355" s="144">
        <f>IFERROR(_xll.qlIndexFixing(ONIndex1M,I2355,TRUE,_xll.ohTrigger(RecalcTrigger,Trigger1M)),NA())</f>
        <v>1.1729159761202368E-2</v>
      </c>
      <c r="O2355" s="44">
        <f>IFERROR(_xll.qlIndexFixing(ONIndex3M,I2355,TRUE,_xll.ohTrigger(RecalcTrigger,Trigger3M)),NA())</f>
        <v>1.1926898581560152E-2</v>
      </c>
      <c r="P2355" s="44">
        <f>IFERROR(_xll.qlIndexFixing(ONIndex6M,I2355,TRUE,_xll.ohTrigger(RecalcTrigger,Trigger6M)),NA())</f>
        <v>1.2086084719591383E-2</v>
      </c>
      <c r="Q2355" s="145">
        <f>IFERROR(_xll.qlIndexFixing(ONIndex1Y,I2355,TRUE,_xll.ohTrigger(RecalcTrigger,Trigger1Y)),NA())</f>
        <v>1.2093577522529486E-2</v>
      </c>
    </row>
    <row r="2356" spans="2:17" x14ac:dyDescent="0.2">
      <c r="B2356" s="39" t="s">
        <v>42</v>
      </c>
      <c r="D2356" s="42">
        <f>_xll.qlCalendarAdvance(Calendar,$D2355,B2356,"f",FALSE)</f>
        <v>56353</v>
      </c>
      <c r="E2356" s="139">
        <f>_xll.qlInterestRateIndexValueDate(IndexON,D2356)</f>
        <v>56353</v>
      </c>
      <c r="F2356" s="155">
        <f>IFERROR(_xll.qlIndexFixing(IndexON,D2356,TRUE,_xll.ohTrigger(RecalcTrigger,TriggerON)),NA())</f>
        <v>1.1938810819875911E-2</v>
      </c>
      <c r="H2356" s="42">
        <f>_xll.qlCalendarAdvance(Calendar,$H2355,B2356,"f",FALSE)</f>
        <v>56353</v>
      </c>
      <c r="I2356" s="139">
        <f>_xll.qlInterestRateIndexValueDate(Index1M,$H2356)</f>
        <v>56355</v>
      </c>
      <c r="J2356" s="144">
        <f>IFERROR(_xll.qlIndexFixing(Index1M,$H2356,TRUE,_xll.ohTrigger(RecalcTrigger,Trigger1M)),NA())</f>
        <v>1.1718776488403304E-2</v>
      </c>
      <c r="K2356" s="44">
        <f>IFERROR(_xll.qlIndexFixing(Index3M,H2356,TRUE,_xll.ohTrigger(RecalcTrigger,Trigger3M)),NA())</f>
        <v>1.1899535943157158E-2</v>
      </c>
      <c r="L2356" s="44">
        <f>IFERROR(_xll.qlIndexFixing(Index6M,$H2356,TRUE,_xll.ohTrigger(RecalcTrigger,Trigger6M)),NA())</f>
        <v>1.2042944002665597E-2</v>
      </c>
      <c r="M2356" s="145">
        <f>IFERROR(_xll.qlIndexFixing(Index1Y,$H2356,TRUE,_xll.ohTrigger(RecalcTrigger,Trigger1Y)),NA())</f>
        <v>1.1968185452268751E-2</v>
      </c>
      <c r="N2356" s="144">
        <f>IFERROR(_xll.qlIndexFixing(ONIndex1M,I2356,TRUE,_xll.ohTrigger(RecalcTrigger,Trigger1M)),NA())</f>
        <v>1.1723014682516464E-2</v>
      </c>
      <c r="O2356" s="44">
        <f>IFERROR(_xll.qlIndexFixing(ONIndex3M,I2356,TRUE,_xll.ohTrigger(RecalcTrigger,Trigger3M)),NA())</f>
        <v>1.1920408293972784E-2</v>
      </c>
      <c r="P2356" s="44">
        <f>IFERROR(_xll.qlIndexFixing(ONIndex6M,I2356,TRUE,_xll.ohTrigger(RecalcTrigger,Trigger6M)),NA())</f>
        <v>1.208046644838312E-2</v>
      </c>
      <c r="Q2356" s="145">
        <f>IFERROR(_xll.qlIndexFixing(ONIndex1Y,I2356,TRUE,_xll.ohTrigger(RecalcTrigger,Trigger1Y)),NA())</f>
        <v>1.2086565972149188E-2</v>
      </c>
    </row>
    <row r="2357" spans="2:17" x14ac:dyDescent="0.2">
      <c r="B2357" s="39" t="s">
        <v>42</v>
      </c>
      <c r="D2357" s="42">
        <f>_xll.qlCalendarAdvance(Calendar,$D2356,B2357,"f",FALSE)</f>
        <v>56360</v>
      </c>
      <c r="E2357" s="139">
        <f>_xll.qlInterestRateIndexValueDate(IndexON,D2357)</f>
        <v>56360</v>
      </c>
      <c r="F2357" s="155">
        <f>IFERROR(_xll.qlIndexFixing(IndexON,D2357,TRUE,_xll.ohTrigger(RecalcTrigger,TriggerON)),NA())</f>
        <v>1.1932049111562648E-2</v>
      </c>
      <c r="H2357" s="42">
        <f>_xll.qlCalendarAdvance(Calendar,$H2356,B2357,"f",FALSE)</f>
        <v>56360</v>
      </c>
      <c r="I2357" s="139">
        <f>_xll.qlInterestRateIndexValueDate(Index1M,$H2357)</f>
        <v>56362</v>
      </c>
      <c r="J2357" s="144">
        <f>IFERROR(_xll.qlIndexFixing(Index1M,$H2357,TRUE,_xll.ohTrigger(RecalcTrigger,Trigger1M)),NA())</f>
        <v>1.1712580403423212E-2</v>
      </c>
      <c r="K2357" s="44">
        <f>IFERROR(_xll.qlIndexFixing(Index3M,H2357,TRUE,_xll.ohTrigger(RecalcTrigger,Trigger3M)),NA())</f>
        <v>1.1892893695707073E-2</v>
      </c>
      <c r="L2357" s="44">
        <f>IFERROR(_xll.qlIndexFixing(Index6M,$H2357,TRUE,_xll.ohTrigger(RecalcTrigger,Trigger6M)),NA())</f>
        <v>1.2036781694208422E-2</v>
      </c>
      <c r="M2357" s="145">
        <f>IFERROR(_xll.qlIndexFixing(Index1Y,$H2357,TRUE,_xll.ohTrigger(RecalcTrigger,Trigger1Y)),NA())</f>
        <v>1.1961933911760326E-2</v>
      </c>
      <c r="N2357" s="144">
        <f>IFERROR(_xll.qlIndexFixing(ONIndex1M,I2357,TRUE,_xll.ohTrigger(RecalcTrigger,Trigger1M)),NA())</f>
        <v>1.1716852685363932E-2</v>
      </c>
      <c r="O2357" s="44">
        <f>IFERROR(_xll.qlIndexFixing(ONIndex3M,I2357,TRUE,_xll.ohTrigger(RecalcTrigger,Trigger3M)),NA())</f>
        <v>1.1913898799749134E-2</v>
      </c>
      <c r="P2357" s="44">
        <f>IFERROR(_xll.qlIndexFixing(ONIndex6M,I2357,TRUE,_xll.ohTrigger(RecalcTrigger,Trigger6M)),NA())</f>
        <v>1.2074810948234926E-2</v>
      </c>
      <c r="Q2357" s="145">
        <f>IFERROR(_xll.qlIndexFixing(ONIndex1Y,I2357,TRUE,_xll.ohTrigger(RecalcTrigger,Trigger1Y)),NA())</f>
        <v>1.2079531483877304E-2</v>
      </c>
    </row>
    <row r="2358" spans="2:17" x14ac:dyDescent="0.2">
      <c r="B2358" s="39" t="s">
        <v>42</v>
      </c>
      <c r="D2358" s="42">
        <f>_xll.qlCalendarAdvance(Calendar,$D2357,B2358,"f",FALSE)</f>
        <v>56367</v>
      </c>
      <c r="E2358" s="139">
        <f>_xll.qlInterestRateIndexValueDate(IndexON,D2358)</f>
        <v>56367</v>
      </c>
      <c r="F2358" s="155">
        <f>IFERROR(_xll.qlIndexFixing(IndexON,D2358,TRUE,_xll.ohTrigger(RecalcTrigger,TriggerON)),NA())</f>
        <v>1.1925263211240988E-2</v>
      </c>
      <c r="H2358" s="42">
        <f>_xll.qlCalendarAdvance(Calendar,$H2357,B2358,"f",FALSE)</f>
        <v>56367</v>
      </c>
      <c r="I2358" s="139">
        <f>_xll.qlInterestRateIndexValueDate(Index1M,$H2358)</f>
        <v>56369</v>
      </c>
      <c r="J2358" s="144">
        <f>IFERROR(_xll.qlIndexFixing(Index1M,$H2358,TRUE,_xll.ohTrigger(RecalcTrigger,Trigger1M)),NA())</f>
        <v>1.170713187780641E-2</v>
      </c>
      <c r="K2358" s="44">
        <f>IFERROR(_xll.qlIndexFixing(Index3M,H2358,TRUE,_xll.ohTrigger(RecalcTrigger,Trigger3M)),NA())</f>
        <v>1.1885948471321755E-2</v>
      </c>
      <c r="L2358" s="44">
        <f>IFERROR(_xll.qlIndexFixing(Index6M,$H2358,TRUE,_xll.ohTrigger(RecalcTrigger,Trigger6M)),NA())</f>
        <v>1.2030581125709117E-2</v>
      </c>
      <c r="M2358" s="145">
        <f>IFERROR(_xll.qlIndexFixing(Index1Y,$H2358,TRUE,_xll.ohTrigger(RecalcTrigger,Trigger1Y)),NA())</f>
        <v>1.1954186977514884E-2</v>
      </c>
      <c r="N2358" s="144">
        <f>IFERROR(_xll.qlIndexFixing(ONIndex1M,I2358,TRUE,_xll.ohTrigger(RecalcTrigger,Trigger1M)),NA())</f>
        <v>1.1709789665994563E-2</v>
      </c>
      <c r="O2358" s="44">
        <f>IFERROR(_xll.qlIndexFixing(ONIndex3M,I2358,TRUE,_xll.ohTrigger(RecalcTrigger,Trigger3M)),NA())</f>
        <v>1.1906435832864659E-2</v>
      </c>
      <c r="P2358" s="44">
        <f>IFERROR(_xll.qlIndexFixing(ONIndex6M,I2358,TRUE,_xll.ohTrigger(RecalcTrigger,Trigger6M)),NA())</f>
        <v>1.2068301854730734E-2</v>
      </c>
      <c r="Q2358" s="145">
        <f>IFERROR(_xll.qlIndexFixing(ONIndex1Y,I2358,TRUE,_xll.ohTrigger(RecalcTrigger,Trigger1Y)),NA())</f>
        <v>1.2071463944760552E-2</v>
      </c>
    </row>
    <row r="2359" spans="2:17" x14ac:dyDescent="0.2">
      <c r="B2359" s="39" t="s">
        <v>42</v>
      </c>
      <c r="D2359" s="42">
        <f>_xll.qlCalendarAdvance(Calendar,$D2358,B2359,"f",FALSE)</f>
        <v>56374</v>
      </c>
      <c r="E2359" s="139">
        <f>_xll.qlInterestRateIndexValueDate(IndexON,D2359)</f>
        <v>56374</v>
      </c>
      <c r="F2359" s="155">
        <f>IFERROR(_xll.qlIndexFixing(IndexON,D2359,TRUE,_xll.ohTrigger(RecalcTrigger,TriggerON)),NA())</f>
        <v>1.1918453090133951E-2</v>
      </c>
      <c r="H2359" s="42">
        <f>_xll.qlCalendarAdvance(Calendar,$H2358,B2359,"f",FALSE)</f>
        <v>56374</v>
      </c>
      <c r="I2359" s="139">
        <f>_xll.qlInterestRateIndexValueDate(Index1M,$H2359)</f>
        <v>56376</v>
      </c>
      <c r="J2359" s="144">
        <f>IFERROR(_xll.qlIndexFixing(Index1M,$H2359,TRUE,_xll.ohTrigger(RecalcTrigger,Trigger1M)),NA())</f>
        <v>1.1700137293735591E-2</v>
      </c>
      <c r="K2359" s="44">
        <f>IFERROR(_xll.qlIndexFixing(Index3M,H2359,TRUE,_xll.ohTrigger(RecalcTrigger,Trigger3M)),NA())</f>
        <v>1.187926580185005E-2</v>
      </c>
      <c r="L2359" s="44">
        <f>IFERROR(_xll.qlIndexFixing(Index6M,$H2359,TRUE,_xll.ohTrigger(RecalcTrigger,Trigger6M)),NA())</f>
        <v>1.2023565274161674E-2</v>
      </c>
      <c r="M2359" s="145">
        <f>IFERROR(_xll.qlIndexFixing(Index1Y,$H2359,TRUE,_xll.ohTrigger(RecalcTrigger,Trigger1Y)),NA())</f>
        <v>1.1946416089798999E-2</v>
      </c>
      <c r="N2359" s="144">
        <f>IFERROR(_xll.qlIndexFixing(ONIndex1M,I2359,TRUE,_xll.ohTrigger(RecalcTrigger,Trigger1M)),NA())</f>
        <v>1.1704477871630203E-2</v>
      </c>
      <c r="O2359" s="44">
        <f>IFERROR(_xll.qlIndexFixing(ONIndex3M,I2359,TRUE,_xll.ohTrigger(RecalcTrigger,Trigger3M)),NA())</f>
        <v>1.1900822108499298E-2</v>
      </c>
      <c r="P2359" s="44">
        <f>IFERROR(_xll.qlIndexFixing(ONIndex6M,I2359,TRUE,_xll.ohTrigger(RecalcTrigger,Trigger6M)),NA())</f>
        <v>1.2063388017153898E-2</v>
      </c>
      <c r="Q2359" s="145">
        <f>IFERROR(_xll.qlIndexFixing(ONIndex1Y,I2359,TRUE,_xll.ohTrigger(RecalcTrigger,Trigger1Y)),NA())</f>
        <v>1.2065393578870598E-2</v>
      </c>
    </row>
    <row r="2360" spans="2:17" x14ac:dyDescent="0.2">
      <c r="B2360" s="39" t="s">
        <v>42</v>
      </c>
      <c r="D2360" s="42">
        <f>_xll.qlCalendarAdvance(Calendar,$D2359,B2360,"f",FALSE)</f>
        <v>56381</v>
      </c>
      <c r="E2360" s="139">
        <f>_xll.qlInterestRateIndexValueDate(IndexON,D2360)</f>
        <v>56381</v>
      </c>
      <c r="F2360" s="155">
        <f>IFERROR(_xll.qlIndexFixing(IndexON,D2360,TRUE,_xll.ohTrigger(RecalcTrigger,TriggerON)),NA())</f>
        <v>1.19116187197843E-2</v>
      </c>
      <c r="H2360" s="42">
        <f>_xll.qlCalendarAdvance(Calendar,$H2359,B2360,"f",FALSE)</f>
        <v>56381</v>
      </c>
      <c r="I2360" s="139">
        <f>_xll.qlInterestRateIndexValueDate(Index1M,$H2360)</f>
        <v>56383</v>
      </c>
      <c r="J2360" s="144">
        <f>IFERROR(_xll.qlIndexFixing(Index1M,$H2360,TRUE,_xll.ohTrigger(RecalcTrigger,Trigger1M)),NA())</f>
        <v>1.1693890237023663E-2</v>
      </c>
      <c r="K2360" s="44">
        <f>IFERROR(_xll.qlIndexFixing(Index3M,H2360,TRUE,_xll.ohTrigger(RecalcTrigger,Trigger3M)),NA())</f>
        <v>1.1872563693920545E-2</v>
      </c>
      <c r="L2360" s="44">
        <f>IFERROR(_xll.qlIndexFixing(Index6M,$H2360,TRUE,_xll.ohTrigger(RecalcTrigger,Trigger6M)),NA())</f>
        <v>1.2017279084634907E-2</v>
      </c>
      <c r="M2360" s="145">
        <f>IFERROR(_xll.qlIndexFixing(Index1Y,$H2360,TRUE,_xll.ohTrigger(RecalcTrigger,Trigger1Y)),NA())</f>
        <v>1.193862122005886E-2</v>
      </c>
      <c r="N2360" s="144">
        <f>IFERROR(_xll.qlIndexFixing(ONIndex1M,I2360,TRUE,_xll.ohTrigger(RecalcTrigger,Trigger1M)),NA())</f>
        <v>1.1698265023074583E-2</v>
      </c>
      <c r="O2360" s="44">
        <f>IFERROR(_xll.qlIndexFixing(ONIndex3M,I2360,TRUE,_xll.ohTrigger(RecalcTrigger,Trigger3M)),NA())</f>
        <v>1.1894254870066234E-2</v>
      </c>
      <c r="P2360" s="44">
        <f>IFERROR(_xll.qlIndexFixing(ONIndex6M,I2360,TRUE,_xll.ohTrigger(RecalcTrigger,Trigger6M)),NA())</f>
        <v>1.2057620464318575E-2</v>
      </c>
      <c r="Q2360" s="145">
        <f>IFERROR(_xll.qlIndexFixing(ONIndex1Y,I2360,TRUE,_xll.ohTrigger(RecalcTrigger,Trigger1Y)),NA())</f>
        <v>1.2058290104661751E-2</v>
      </c>
    </row>
    <row r="2361" spans="2:17" x14ac:dyDescent="0.2">
      <c r="B2361" s="39" t="s">
        <v>42</v>
      </c>
      <c r="D2361" s="42">
        <f>_xll.qlCalendarAdvance(Calendar,$D2360,B2361,"f",FALSE)</f>
        <v>56388</v>
      </c>
      <c r="E2361" s="139">
        <f>_xll.qlInterestRateIndexValueDate(IndexON,D2361)</f>
        <v>56388</v>
      </c>
      <c r="F2361" s="155">
        <f>IFERROR(_xll.qlIndexFixing(IndexON,D2361,TRUE,_xll.ohTrigger(RecalcTrigger,TriggerON)),NA())</f>
        <v>1.1904760071494991E-2</v>
      </c>
      <c r="H2361" s="42">
        <f>_xll.qlCalendarAdvance(Calendar,$H2360,B2361,"f",FALSE)</f>
        <v>56388</v>
      </c>
      <c r="I2361" s="139">
        <f>_xll.qlInterestRateIndexValueDate(Index1M,$H2361)</f>
        <v>56390</v>
      </c>
      <c r="J2361" s="144">
        <f>IFERROR(_xll.qlIndexFixing(Index1M,$H2361,TRUE,_xll.ohTrigger(RecalcTrigger,Trigger1M)),NA())</f>
        <v>1.1687626157720898E-2</v>
      </c>
      <c r="K2361" s="44">
        <f>IFERROR(_xll.qlIndexFixing(Index3M,H2361,TRUE,_xll.ohTrigger(RecalcTrigger,Trigger3M)),NA())</f>
        <v>1.1865842126870639E-2</v>
      </c>
      <c r="L2361" s="44">
        <f>IFERROR(_xll.qlIndexFixing(Index6M,$H2361,TRUE,_xll.ohTrigger(RecalcTrigger,Trigger6M)),NA())</f>
        <v>1.2010954435543578E-2</v>
      </c>
      <c r="M2361" s="145">
        <f>IFERROR(_xll.qlIndexFixing(Index1Y,$H2361,TRUE,_xll.ohTrigger(RecalcTrigger,Trigger1Y)),NA())</f>
        <v>1.1930802339742617E-2</v>
      </c>
      <c r="N2361" s="144">
        <f>IFERROR(_xll.qlIndexFixing(ONIndex1M,I2361,TRUE,_xll.ohTrigger(RecalcTrigger,Trigger1M)),NA())</f>
        <v>1.1692035191863681E-2</v>
      </c>
      <c r="O2361" s="44">
        <f>IFERROR(_xll.qlIndexFixing(ONIndex3M,I2361,TRUE,_xll.ohTrigger(RecalcTrigger,Trigger3M)),NA())</f>
        <v>1.1887668342023261E-2</v>
      </c>
      <c r="P2361" s="44">
        <f>IFERROR(_xll.qlIndexFixing(ONIndex6M,I2361,TRUE,_xll.ohTrigger(RecalcTrigger,Trigger6M)),NA())</f>
        <v>1.2051815438578473E-2</v>
      </c>
      <c r="Q2361" s="145">
        <f>IFERROR(_xll.qlIndexFixing(ONIndex1Y,I2361,TRUE,_xll.ohTrigger(RecalcTrigger,Trigger1Y)),NA())</f>
        <v>1.205116357753333E-2</v>
      </c>
    </row>
    <row r="2362" spans="2:17" x14ac:dyDescent="0.2">
      <c r="B2362" s="39" t="s">
        <v>42</v>
      </c>
      <c r="D2362" s="42">
        <f>_xll.qlCalendarAdvance(Calendar,$D2361,B2362,"f",FALSE)</f>
        <v>56395</v>
      </c>
      <c r="E2362" s="139">
        <f>_xll.qlInterestRateIndexValueDate(IndexON,D2362)</f>
        <v>56395</v>
      </c>
      <c r="F2362" s="155">
        <f>IFERROR(_xll.qlIndexFixing(IndexON,D2362,TRUE,_xll.ohTrigger(RecalcTrigger,TriggerON)),NA())</f>
        <v>1.1897877116489042E-2</v>
      </c>
      <c r="H2362" s="42">
        <f>_xll.qlCalendarAdvance(Calendar,$H2361,B2362,"f",FALSE)</f>
        <v>56395</v>
      </c>
      <c r="I2362" s="139">
        <f>_xll.qlInterestRateIndexValueDate(Index1M,$H2362)</f>
        <v>56397</v>
      </c>
      <c r="J2362" s="144">
        <f>IFERROR(_xll.qlIndexFixing(Index1M,$H2362,TRUE,_xll.ohTrigger(RecalcTrigger,Trigger1M)),NA())</f>
        <v>1.1681345039827595E-2</v>
      </c>
      <c r="K2362" s="44">
        <f>IFERROR(_xll.qlIndexFixing(Index3M,H2362,TRUE,_xll.ohTrigger(RecalcTrigger,Trigger3M)),NA())</f>
        <v>1.1859101080035121E-2</v>
      </c>
      <c r="L2362" s="44">
        <f>IFERROR(_xll.qlIndexFixing(Index6M,$H2362,TRUE,_xll.ohTrigger(RecalcTrigger,Trigger6M)),NA())</f>
        <v>1.200459126591237E-2</v>
      </c>
      <c r="M2362" s="145">
        <f>IFERROR(_xll.qlIndexFixing(Index1Y,$H2362,TRUE,_xll.ohTrigger(RecalcTrigger,Trigger1Y)),NA())</f>
        <v>1.1922959420301931E-2</v>
      </c>
      <c r="N2362" s="144">
        <f>IFERROR(_xll.qlIndexFixing(ONIndex1M,I2362,TRUE,_xll.ohTrigger(RecalcTrigger,Trigger1M)),NA())</f>
        <v>1.1685788362170157E-2</v>
      </c>
      <c r="O2362" s="44">
        <f>IFERROR(_xll.qlIndexFixing(ONIndex3M,I2362,TRUE,_xll.ohTrigger(RecalcTrigger,Trigger3M)),NA())</f>
        <v>1.1881062503906747E-2</v>
      </c>
      <c r="P2362" s="44">
        <f>IFERROR(_xll.qlIndexFixing(ONIndex6M,I2362,TRUE,_xll.ohTrigger(RecalcTrigger,Trigger6M)),NA())</f>
        <v>1.2045972879182187E-2</v>
      </c>
      <c r="Q2362" s="145">
        <f>IFERROR(_xll.qlIndexFixing(ONIndex1Y,I2362,TRUE,_xll.ohTrigger(RecalcTrigger,Trigger1Y)),NA())</f>
        <v>1.204401396862842E-2</v>
      </c>
    </row>
    <row r="2363" spans="2:17" x14ac:dyDescent="0.2">
      <c r="B2363" s="39" t="s">
        <v>42</v>
      </c>
      <c r="D2363" s="42">
        <f>_xll.qlCalendarAdvance(Calendar,$D2362,B2363,"f",FALSE)</f>
        <v>56402</v>
      </c>
      <c r="E2363" s="139">
        <f>_xll.qlInterestRateIndexValueDate(IndexON,D2363)</f>
        <v>56402</v>
      </c>
      <c r="F2363" s="155">
        <f>IFERROR(_xll.qlIndexFixing(IndexON,D2363,TRUE,_xll.ohTrigger(RecalcTrigger,TriggerON)),NA())</f>
        <v>1.1890969825909536E-2</v>
      </c>
      <c r="H2363" s="42">
        <f>_xll.qlCalendarAdvance(Calendar,$H2362,B2363,"f",FALSE)</f>
        <v>56402</v>
      </c>
      <c r="I2363" s="139">
        <f>_xll.qlInterestRateIndexValueDate(Index1M,$H2363)</f>
        <v>56404</v>
      </c>
      <c r="J2363" s="144">
        <f>IFERROR(_xll.qlIndexFixing(Index1M,$H2363,TRUE,_xll.ohTrigger(RecalcTrigger,Trigger1M)),NA())</f>
        <v>1.1675046867331562E-2</v>
      </c>
      <c r="K2363" s="44">
        <f>IFERROR(_xll.qlIndexFixing(Index3M,H2363,TRUE,_xll.ohTrigger(RecalcTrigger,Trigger3M)),NA())</f>
        <v>1.1852340532746178E-2</v>
      </c>
      <c r="L2363" s="44">
        <f>IFERROR(_xll.qlIndexFixing(Index6M,$H2363,TRUE,_xll.ohTrigger(RecalcTrigger,Trigger6M)),NA())</f>
        <v>1.1999002248202741E-2</v>
      </c>
      <c r="M2363" s="145">
        <f>IFERROR(_xll.qlIndexFixing(Index1Y,$H2363,TRUE,_xll.ohTrigger(RecalcTrigger,Trigger1Y)),NA())</f>
        <v>1.1915092433189771E-2</v>
      </c>
      <c r="N2363" s="144">
        <f>IFERROR(_xll.qlIndexFixing(ONIndex1M,I2363,TRUE,_xll.ohTrigger(RecalcTrigger,Trigger1M)),NA())</f>
        <v>1.1679524518006801E-2</v>
      </c>
      <c r="O2363" s="44">
        <f>IFERROR(_xll.qlIndexFixing(ONIndex3M,I2363,TRUE,_xll.ohTrigger(RecalcTrigger,Trigger3M)),NA())</f>
        <v>1.1874437335013255E-2</v>
      </c>
      <c r="P2363" s="44">
        <f>IFERROR(_xll.qlIndexFixing(ONIndex6M,I2363,TRUE,_xll.ohTrigger(RecalcTrigger,Trigger6M)),NA())</f>
        <v>1.2040092724898699E-2</v>
      </c>
      <c r="Q2363" s="145">
        <f>IFERROR(_xll.qlIndexFixing(ONIndex1Y,I2363,TRUE,_xll.ohTrigger(RecalcTrigger,Trigger1Y)),NA())</f>
        <v>1.2036841249489783E-2</v>
      </c>
    </row>
    <row r="2364" spans="2:17" x14ac:dyDescent="0.2">
      <c r="B2364" s="39" t="s">
        <v>42</v>
      </c>
      <c r="D2364" s="42">
        <f>_xll.qlCalendarAdvance(Calendar,$D2363,B2364,"f",FALSE)</f>
        <v>56409</v>
      </c>
      <c r="E2364" s="139">
        <f>_xll.qlInterestRateIndexValueDate(IndexON,D2364)</f>
        <v>56409</v>
      </c>
      <c r="F2364" s="155">
        <f>IFERROR(_xll.qlIndexFixing(IndexON,D2364,TRUE,_xll.ohTrigger(RecalcTrigger,TriggerON)),NA())</f>
        <v>1.188403817145911E-2</v>
      </c>
      <c r="H2364" s="42">
        <f>_xll.qlCalendarAdvance(Calendar,$H2363,B2364,"f",FALSE)</f>
        <v>56409</v>
      </c>
      <c r="I2364" s="139">
        <f>_xll.qlInterestRateIndexValueDate(Index1M,$H2364)</f>
        <v>56411</v>
      </c>
      <c r="J2364" s="144">
        <f>IFERROR(_xll.qlIndexFixing(Index1M,$H2364,TRUE,_xll.ohTrigger(RecalcTrigger,Trigger1M)),NA())</f>
        <v>1.1668731624238093E-2</v>
      </c>
      <c r="K2364" s="44">
        <f>IFERROR(_xll.qlIndexFixing(Index3M,H2364,TRUE,_xll.ohTrigger(RecalcTrigger,Trigger3M)),NA())</f>
        <v>1.1845560464342946E-2</v>
      </c>
      <c r="L2364" s="44">
        <f>IFERROR(_xll.qlIndexFixing(Index6M,$H2364,TRUE,_xll.ohTrigger(RecalcTrigger,Trigger6M)),NA())</f>
        <v>1.1992570838867593E-2</v>
      </c>
      <c r="M2364" s="145">
        <f>IFERROR(_xll.qlIndexFixing(Index1Y,$H2364,TRUE,_xll.ohTrigger(RecalcTrigger,Trigger1Y)),NA())</f>
        <v>1.1907201349862834E-2</v>
      </c>
      <c r="N2364" s="144">
        <f>IFERROR(_xll.qlIndexFixing(ONIndex1M,I2364,TRUE,_xll.ohTrigger(RecalcTrigger,Trigger1M)),NA())</f>
        <v>1.1673243643306463E-2</v>
      </c>
      <c r="O2364" s="44">
        <f>IFERROR(_xll.qlIndexFixing(ONIndex3M,I2364,TRUE,_xll.ohTrigger(RecalcTrigger,Trigger3M)),NA())</f>
        <v>1.1867792814479472E-2</v>
      </c>
      <c r="P2364" s="44">
        <f>IFERROR(_xll.qlIndexFixing(ONIndex6M,I2364,TRUE,_xll.ohTrigger(RecalcTrigger,Trigger6M)),NA())</f>
        <v>1.2034174914896667E-2</v>
      </c>
      <c r="Q2364" s="145">
        <f>IFERROR(_xll.qlIndexFixing(ONIndex1Y,I2364,TRUE,_xll.ohTrigger(RecalcTrigger,Trigger1Y)),NA())</f>
        <v>1.202964539110063E-2</v>
      </c>
    </row>
    <row r="2365" spans="2:17" x14ac:dyDescent="0.2">
      <c r="B2365" s="39" t="s">
        <v>42</v>
      </c>
      <c r="D2365" s="42">
        <f>_xll.qlCalendarAdvance(Calendar,$D2364,B2365,"f",FALSE)</f>
        <v>56416</v>
      </c>
      <c r="E2365" s="139">
        <f>_xll.qlInterestRateIndexValueDate(IndexON,D2365)</f>
        <v>56416</v>
      </c>
      <c r="F2365" s="155">
        <f>IFERROR(_xll.qlIndexFixing(IndexON,D2365,TRUE,_xll.ohTrigger(RecalcTrigger,TriggerON)),NA())</f>
        <v>1.1877082124120975E-2</v>
      </c>
      <c r="H2365" s="42">
        <f>_xll.qlCalendarAdvance(Calendar,$H2364,B2365,"f",FALSE)</f>
        <v>56416</v>
      </c>
      <c r="I2365" s="139">
        <f>_xll.qlInterestRateIndexValueDate(Index1M,$H2365)</f>
        <v>56418</v>
      </c>
      <c r="J2365" s="144">
        <f>IFERROR(_xll.qlIndexFixing(Index1M,$H2365,TRUE,_xll.ohTrigger(RecalcTrigger,Trigger1M)),NA())</f>
        <v>1.1662399294530001E-2</v>
      </c>
      <c r="K2365" s="44">
        <f>IFERROR(_xll.qlIndexFixing(Index3M,H2365,TRUE,_xll.ohTrigger(RecalcTrigger,Trigger3M)),NA())</f>
        <v>1.1838760854157606E-2</v>
      </c>
      <c r="L2365" s="44">
        <f>IFERROR(_xll.qlIndexFixing(Index6M,$H2365,TRUE,_xll.ohTrigger(RecalcTrigger,Trigger6M)),NA())</f>
        <v>1.1986100742657537E-2</v>
      </c>
      <c r="M2365" s="145">
        <f>IFERROR(_xll.qlIndexFixing(Index1Y,$H2365,TRUE,_xll.ohTrigger(RecalcTrigger,Trigger1Y)),NA())</f>
        <v>1.1899286141780445E-2</v>
      </c>
      <c r="N2365" s="144">
        <f>IFERROR(_xll.qlIndexFixing(ONIndex1M,I2365,TRUE,_xll.ohTrigger(RecalcTrigger,Trigger1M)),NA())</f>
        <v>1.1666945721922062E-2</v>
      </c>
      <c r="O2365" s="44">
        <f>IFERROR(_xll.qlIndexFixing(ONIndex3M,I2365,TRUE,_xll.ohTrigger(RecalcTrigger,Trigger3M)),NA())</f>
        <v>1.1861128921522024E-2</v>
      </c>
      <c r="P2365" s="44">
        <f>IFERROR(_xll.qlIndexFixing(ONIndex6M,I2365,TRUE,_xll.ohTrigger(RecalcTrigger,Trigger6M)),NA())</f>
        <v>1.2028219388104944E-2</v>
      </c>
      <c r="Q2365" s="145">
        <f>IFERROR(_xll.qlIndexFixing(ONIndex1Y,I2365,TRUE,_xll.ohTrigger(RecalcTrigger,Trigger1Y)),NA())</f>
        <v>1.202242636468398E-2</v>
      </c>
    </row>
    <row r="2366" spans="2:17" x14ac:dyDescent="0.2">
      <c r="B2366" s="39" t="s">
        <v>42</v>
      </c>
      <c r="D2366" s="42">
        <f>_xll.qlCalendarAdvance(Calendar,$D2365,B2366,"f",FALSE)</f>
        <v>56423</v>
      </c>
      <c r="E2366" s="139">
        <f>_xll.qlInterestRateIndexValueDate(IndexON,D2366)</f>
        <v>56423</v>
      </c>
      <c r="F2366" s="155">
        <f>IFERROR(_xll.qlIndexFixing(IndexON,D2366,TRUE,_xll.ohTrigger(RecalcTrigger,TriggerON)),NA())</f>
        <v>1.1870101655357956E-2</v>
      </c>
      <c r="H2366" s="42">
        <f>_xll.qlCalendarAdvance(Calendar,$H2365,B2366,"f",FALSE)</f>
        <v>56423</v>
      </c>
      <c r="I2366" s="139">
        <f>_xll.qlInterestRateIndexValueDate(Index1M,$H2366)</f>
        <v>56425</v>
      </c>
      <c r="J2366" s="144">
        <f>IFERROR(_xll.qlIndexFixing(Index1M,$H2366,TRUE,_xll.ohTrigger(RecalcTrigger,Trigger1M)),NA())</f>
        <v>1.1656049862210083E-2</v>
      </c>
      <c r="K2366" s="44">
        <f>IFERROR(_xll.qlIndexFixing(Index3M,H2366,TRUE,_xll.ohTrigger(RecalcTrigger,Trigger3M)),NA())</f>
        <v>1.1831941681529299E-2</v>
      </c>
      <c r="L2366" s="44">
        <f>IFERROR(_xll.qlIndexFixing(Index6M,$H2366,TRUE,_xll.ohTrigger(RecalcTrigger,Trigger6M)),NA())</f>
        <v>1.1978752162589574E-2</v>
      </c>
      <c r="M2366" s="145">
        <f>IFERROR(_xll.qlIndexFixing(Index1Y,$H2366,TRUE,_xll.ohTrigger(RecalcTrigger,Trigger1Y)),NA())</f>
        <v>1.1891346780404115E-2</v>
      </c>
      <c r="N2366" s="144">
        <f>IFERROR(_xll.qlIndexFixing(ONIndex1M,I2366,TRUE,_xll.ohTrigger(RecalcTrigger,Trigger1M)),NA())</f>
        <v>1.1660630738026256E-2</v>
      </c>
      <c r="O2366" s="44">
        <f>IFERROR(_xll.qlIndexFixing(ONIndex3M,I2366,TRUE,_xll.ohTrigger(RecalcTrigger,Trigger3M)),NA())</f>
        <v>1.1854445635597344E-2</v>
      </c>
      <c r="P2366" s="44">
        <f>IFERROR(_xll.qlIndexFixing(ONIndex6M,I2366,TRUE,_xll.ohTrigger(RecalcTrigger,Trigger6M)),NA())</f>
        <v>1.2022226083612253E-2</v>
      </c>
      <c r="Q2366" s="145">
        <f>IFERROR(_xll.qlIndexFixing(ONIndex1Y,I2366,TRUE,_xll.ohTrigger(RecalcTrigger,Trigger1Y)),NA())</f>
        <v>1.2015184141622726E-2</v>
      </c>
    </row>
    <row r="2367" spans="2:17" x14ac:dyDescent="0.2">
      <c r="B2367" s="39" t="s">
        <v>42</v>
      </c>
      <c r="D2367" s="42">
        <f>_xll.qlCalendarAdvance(Calendar,$D2366,B2367,"f",FALSE)</f>
        <v>56430</v>
      </c>
      <c r="E2367" s="139">
        <f>_xll.qlInterestRateIndexValueDate(IndexON,D2367)</f>
        <v>56430</v>
      </c>
      <c r="F2367" s="155">
        <f>IFERROR(_xll.qlIndexFixing(IndexON,D2367,TRUE,_xll.ohTrigger(RecalcTrigger,TriggerON)),NA())</f>
        <v>1.1863096736393075E-2</v>
      </c>
      <c r="H2367" s="42">
        <f>_xll.qlCalendarAdvance(Calendar,$H2366,B2367,"f",FALSE)</f>
        <v>56430</v>
      </c>
      <c r="I2367" s="139">
        <f>_xll.qlInterestRateIndexValueDate(Index1M,$H2367)</f>
        <v>56432</v>
      </c>
      <c r="J2367" s="144">
        <f>IFERROR(_xll.qlIndexFixing(Index1M,$H2367,TRUE,_xll.ohTrigger(RecalcTrigger,Trigger1M)),NA())</f>
        <v>1.164968331127364E-2</v>
      </c>
      <c r="K2367" s="44">
        <f>IFERROR(_xll.qlIndexFixing(Index3M,H2367,TRUE,_xll.ohTrigger(RecalcTrigger,Trigger3M)),NA())</f>
        <v>1.1825102925794549E-2</v>
      </c>
      <c r="L2367" s="44">
        <f>IFERROR(_xll.qlIndexFixing(Index6M,$H2367,TRUE,_xll.ohTrigger(RecalcTrigger,Trigger6M)),NA())</f>
        <v>1.1972195475736766E-2</v>
      </c>
      <c r="M2367" s="145">
        <f>IFERROR(_xll.qlIndexFixing(Index1Y,$H2367,TRUE,_xll.ohTrigger(RecalcTrigger,Trigger1Y)),NA())</f>
        <v>1.1883383237198642E-2</v>
      </c>
      <c r="N2367" s="144">
        <f>IFERROR(_xll.qlIndexFixing(ONIndex1M,I2367,TRUE,_xll.ohTrigger(RecalcTrigger,Trigger1M)),NA())</f>
        <v>1.1654298675471964E-2</v>
      </c>
      <c r="O2367" s="44">
        <f>IFERROR(_xll.qlIndexFixing(ONIndex3M,I2367,TRUE,_xll.ohTrigger(RecalcTrigger,Trigger3M)),NA())</f>
        <v>1.1847742936081929E-2</v>
      </c>
      <c r="P2367" s="44">
        <f>IFERROR(_xll.qlIndexFixing(ONIndex6M,I2367,TRUE,_xll.ohTrigger(RecalcTrigger,Trigger6M)),NA())</f>
        <v>1.2016194940667191E-2</v>
      </c>
      <c r="Q2367" s="145">
        <f>IFERROR(_xll.qlIndexFixing(ONIndex1Y,I2367,TRUE,_xll.ohTrigger(RecalcTrigger,Trigger1Y)),NA())</f>
        <v>1.2007918693139885E-2</v>
      </c>
    </row>
    <row r="2368" spans="2:17" x14ac:dyDescent="0.2">
      <c r="B2368" s="39" t="s">
        <v>42</v>
      </c>
      <c r="D2368" s="42">
        <f>_xll.qlCalendarAdvance(Calendar,$D2367,B2368,"f",FALSE)</f>
        <v>56437</v>
      </c>
      <c r="E2368" s="139">
        <f>_xll.qlInterestRateIndexValueDate(IndexON,D2368)</f>
        <v>56437</v>
      </c>
      <c r="F2368" s="155">
        <f>IFERROR(_xll.qlIndexFixing(IndexON,D2368,TRUE,_xll.ohTrigger(RecalcTrigger,TriggerON)),NA())</f>
        <v>1.1856067338609222E-2</v>
      </c>
      <c r="H2368" s="42">
        <f>_xll.qlCalendarAdvance(Calendar,$H2367,B2368,"f",FALSE)</f>
        <v>56437</v>
      </c>
      <c r="I2368" s="139">
        <f>_xll.qlInterestRateIndexValueDate(Index1M,$H2368)</f>
        <v>56439</v>
      </c>
      <c r="J2368" s="144">
        <f>IFERROR(_xll.qlIndexFixing(Index1M,$H2368,TRUE,_xll.ohTrigger(RecalcTrigger,Trigger1M)),NA())</f>
        <v>1.1643299625710979E-2</v>
      </c>
      <c r="K2368" s="44">
        <f>IFERROR(_xll.qlIndexFixing(Index3M,H2368,TRUE,_xll.ohTrigger(RecalcTrigger,Trigger3M)),NA())</f>
        <v>1.1818244566289018E-2</v>
      </c>
      <c r="L2368" s="44">
        <f>IFERROR(_xll.qlIndexFixing(Index6M,$H2368,TRUE,_xll.ohTrigger(RecalcTrigger,Trigger6M)),NA())</f>
        <v>1.1965599902556679E-2</v>
      </c>
      <c r="M2368" s="145">
        <f>IFERROR(_xll.qlIndexFixing(Index1Y,$H2368,TRUE,_xll.ohTrigger(RecalcTrigger,Trigger1Y)),NA())</f>
        <v>1.187539548363036E-2</v>
      </c>
      <c r="N2368" s="144">
        <f>IFERROR(_xll.qlIndexFixing(ONIndex1M,I2368,TRUE,_xll.ohTrigger(RecalcTrigger,Trigger1M)),NA())</f>
        <v>1.1647949518192036E-2</v>
      </c>
      <c r="O2368" s="44">
        <f>IFERROR(_xll.qlIndexFixing(ONIndex3M,I2368,TRUE,_xll.ohTrigger(RecalcTrigger,Trigger3M)),NA())</f>
        <v>1.1841020802032531E-2</v>
      </c>
      <c r="P2368" s="44">
        <f>IFERROR(_xll.qlIndexFixing(ONIndex6M,I2368,TRUE,_xll.ohTrigger(RecalcTrigger,Trigger6M)),NA())</f>
        <v>1.2010125897878865E-2</v>
      </c>
      <c r="Q2368" s="145">
        <f>IFERROR(_xll.qlIndexFixing(ONIndex1Y,I2368,TRUE,_xll.ohTrigger(RecalcTrigger,Trigger1Y)),NA())</f>
        <v>1.200062999021867E-2</v>
      </c>
    </row>
    <row r="2369" spans="2:17" x14ac:dyDescent="0.2">
      <c r="B2369" s="39" t="s">
        <v>42</v>
      </c>
      <c r="D2369" s="42">
        <f>_xll.qlCalendarAdvance(Calendar,$D2368,B2369,"f",FALSE)</f>
        <v>56444</v>
      </c>
      <c r="E2369" s="139">
        <f>_xll.qlInterestRateIndexValueDate(IndexON,D2369)</f>
        <v>56444</v>
      </c>
      <c r="F2369" s="155">
        <f>IFERROR(_xll.qlIndexFixing(IndexON,D2369,TRUE,_xll.ohTrigger(RecalcTrigger,TriggerON)),NA())</f>
        <v>1.1849013433229416E-2</v>
      </c>
      <c r="H2369" s="42">
        <f>_xll.qlCalendarAdvance(Calendar,$H2368,B2369,"f",FALSE)</f>
        <v>56444</v>
      </c>
      <c r="I2369" s="139">
        <f>_xll.qlInterestRateIndexValueDate(Index1M,$H2369)</f>
        <v>56446</v>
      </c>
      <c r="J2369" s="144">
        <f>IFERROR(_xll.qlIndexFixing(Index1M,$H2369,TRUE,_xll.ohTrigger(RecalcTrigger,Trigger1M)),NA())</f>
        <v>1.1636898789519901E-2</v>
      </c>
      <c r="K2369" s="44">
        <f>IFERROR(_xll.qlIndexFixing(Index3M,H2369,TRUE,_xll.ohTrigger(RecalcTrigger,Trigger3M)),NA())</f>
        <v>1.1811366582351844E-2</v>
      </c>
      <c r="L2369" s="44">
        <f>IFERROR(_xll.qlIndexFixing(Index6M,$H2369,TRUE,_xll.ohTrigger(RecalcTrigger,Trigger6M)),NA())</f>
        <v>1.1958965382096355E-2</v>
      </c>
      <c r="M2369" s="145">
        <f>IFERROR(_xll.qlIndexFixing(Index1Y,$H2369,TRUE,_xll.ohTrigger(RecalcTrigger,Trigger1Y)),NA())</f>
        <v>1.186738349116976E-2</v>
      </c>
      <c r="N2369" s="144">
        <f>IFERROR(_xll.qlIndexFixing(ONIndex1M,I2369,TRUE,_xll.ohTrigger(RecalcTrigger,Trigger1M)),NA())</f>
        <v>1.1641583250359133E-2</v>
      </c>
      <c r="O2369" s="44">
        <f>IFERROR(_xll.qlIndexFixing(ONIndex3M,I2369,TRUE,_xll.ohTrigger(RecalcTrigger,Trigger3M)),NA())</f>
        <v>1.1834279212905585E-2</v>
      </c>
      <c r="P2369" s="44">
        <f>IFERROR(_xll.qlIndexFixing(ONIndex6M,I2369,TRUE,_xll.ohTrigger(RecalcTrigger,Trigger6M)),NA())</f>
        <v>1.2004018894415935E-2</v>
      </c>
      <c r="Q2369" s="145">
        <f>IFERROR(_xll.qlIndexFixing(ONIndex1Y,I2369,TRUE,_xll.ohTrigger(RecalcTrigger,Trigger1Y)),NA())</f>
        <v>1.1993318004401843E-2</v>
      </c>
    </row>
    <row r="2370" spans="2:17" x14ac:dyDescent="0.2">
      <c r="B2370" s="39" t="s">
        <v>42</v>
      </c>
      <c r="D2370" s="42">
        <f>_xll.qlCalendarAdvance(Calendar,$D2369,B2370,"f",FALSE)</f>
        <v>56451</v>
      </c>
      <c r="E2370" s="139">
        <f>_xll.qlInterestRateIndexValueDate(IndexON,D2370)</f>
        <v>56451</v>
      </c>
      <c r="F2370" s="155">
        <f>IFERROR(_xll.qlIndexFixing(IndexON,D2370,TRUE,_xll.ohTrigger(RecalcTrigger,TriggerON)),NA())</f>
        <v>1.1841934991716485E-2</v>
      </c>
      <c r="H2370" s="42">
        <f>_xll.qlCalendarAdvance(Calendar,$H2369,B2370,"f",FALSE)</f>
        <v>56451</v>
      </c>
      <c r="I2370" s="139">
        <f>_xll.qlInterestRateIndexValueDate(Index1M,$H2370)</f>
        <v>56453</v>
      </c>
      <c r="J2370" s="144">
        <f>IFERROR(_xll.qlIndexFixing(Index1M,$H2370,TRUE,_xll.ohTrigger(RecalcTrigger,Trigger1M)),NA())</f>
        <v>1.1630480786698205E-2</v>
      </c>
      <c r="K2370" s="44">
        <f>IFERROR(_xll.qlIndexFixing(Index3M,H2370,TRUE,_xll.ohTrigger(RecalcTrigger,Trigger3M)),NA())</f>
        <v>1.1804468953320421E-2</v>
      </c>
      <c r="L2370" s="44">
        <f>IFERROR(_xll.qlIndexFixing(Index6M,$H2370,TRUE,_xll.ohTrigger(RecalcTrigger,Trigger6M)),NA())</f>
        <v>1.1952291853404115E-2</v>
      </c>
      <c r="M2370" s="145">
        <f>IFERROR(_xll.qlIndexFixing(Index1Y,$H2370,TRUE,_xll.ohTrigger(RecalcTrigger,Trigger1Y)),NA())</f>
        <v>1.1859347231289305E-2</v>
      </c>
      <c r="N2370" s="144">
        <f>IFERROR(_xll.qlIndexFixing(ONIndex1M,I2370,TRUE,_xll.ohTrigger(RecalcTrigger,Trigger1M)),NA())</f>
        <v>1.1635199855906109E-2</v>
      </c>
      <c r="O2370" s="44">
        <f>IFERROR(_xll.qlIndexFixing(ONIndex3M,I2370,TRUE,_xll.ohTrigger(RecalcTrigger,Trigger3M)),NA())</f>
        <v>1.1827518148157523E-2</v>
      </c>
      <c r="P2370" s="44">
        <f>IFERROR(_xll.qlIndexFixing(ONIndex6M,I2370,TRUE,_xll.ohTrigger(RecalcTrigger,Trigger6M)),NA())</f>
        <v>1.1997873869606934E-2</v>
      </c>
      <c r="Q2370" s="145">
        <f>IFERROR(_xll.qlIndexFixing(ONIndex1Y,I2370,TRUE,_xll.ohTrigger(RecalcTrigger,Trigger1Y)),NA())</f>
        <v>1.1985982706832488E-2</v>
      </c>
    </row>
    <row r="2371" spans="2:17" x14ac:dyDescent="0.2">
      <c r="B2371" s="39" t="s">
        <v>42</v>
      </c>
      <c r="D2371" s="42">
        <f>_xll.qlCalendarAdvance(Calendar,$D2370,B2371,"f",FALSE)</f>
        <v>56458</v>
      </c>
      <c r="E2371" s="139">
        <f>_xll.qlInterestRateIndexValueDate(IndexON,D2371)</f>
        <v>56458</v>
      </c>
      <c r="F2371" s="155">
        <f>IFERROR(_xll.qlIndexFixing(IndexON,D2371,TRUE,_xll.ohTrigger(RecalcTrigger,TriggerON)),NA())</f>
        <v>1.1834831985213512E-2</v>
      </c>
      <c r="H2371" s="42">
        <f>_xll.qlCalendarAdvance(Calendar,$H2370,B2371,"f",FALSE)</f>
        <v>56458</v>
      </c>
      <c r="I2371" s="139">
        <f>_xll.qlInterestRateIndexValueDate(Index1M,$H2371)</f>
        <v>56460</v>
      </c>
      <c r="J2371" s="144">
        <f>IFERROR(_xll.qlIndexFixing(Index1M,$H2371,TRUE,_xll.ohTrigger(RecalcTrigger,Trigger1M)),NA())</f>
        <v>1.1624045601238697E-2</v>
      </c>
      <c r="K2371" s="44">
        <f>IFERROR(_xll.qlIndexFixing(Index3M,H2371,TRUE,_xll.ohTrigger(RecalcTrigger,Trigger3M)),NA())</f>
        <v>1.179755165853302E-2</v>
      </c>
      <c r="L2371" s="44">
        <f>IFERROR(_xll.qlIndexFixing(Index6M,$H2371,TRUE,_xll.ohTrigger(RecalcTrigger,Trigger6M)),NA())</f>
        <v>1.1946464327270097E-2</v>
      </c>
      <c r="M2371" s="145">
        <f>IFERROR(_xll.qlIndexFixing(Index1Y,$H2371,TRUE,_xll.ohTrigger(RecalcTrigger,Trigger1Y)),NA())</f>
        <v>1.1851286675463868E-2</v>
      </c>
      <c r="N2371" s="144">
        <f>IFERROR(_xll.qlIndexFixing(ONIndex1M,I2371,TRUE,_xll.ohTrigger(RecalcTrigger,Trigger1M)),NA())</f>
        <v>1.1628799318685878E-2</v>
      </c>
      <c r="O2371" s="44">
        <f>IFERROR(_xll.qlIndexFixing(ONIndex3M,I2371,TRUE,_xll.ohTrigger(RecalcTrigger,Trigger3M)),NA())</f>
        <v>1.1820737586765162E-2</v>
      </c>
      <c r="P2371" s="44">
        <f>IFERROR(_xll.qlIndexFixing(ONIndex6M,I2371,TRUE,_xll.ohTrigger(RecalcTrigger,Trigger6M)),NA())</f>
        <v>1.1991690762060969E-2</v>
      </c>
      <c r="Q2371" s="145">
        <f>IFERROR(_xll.qlIndexFixing(ONIndex1Y,I2371,TRUE,_xll.ohTrigger(RecalcTrigger,Trigger1Y)),NA())</f>
        <v>1.1978624068653687E-2</v>
      </c>
    </row>
    <row r="2372" spans="2:17" x14ac:dyDescent="0.2">
      <c r="B2372" s="39" t="s">
        <v>42</v>
      </c>
      <c r="D2372" s="42">
        <f>_xll.qlCalendarAdvance(Calendar,$D2371,B2372,"f",FALSE)</f>
        <v>56465</v>
      </c>
      <c r="E2372" s="139">
        <f>_xll.qlInterestRateIndexValueDate(IndexON,D2372)</f>
        <v>56465</v>
      </c>
      <c r="F2372" s="155">
        <f>IFERROR(_xll.qlIndexFixing(IndexON,D2372,TRUE,_xll.ohTrigger(RecalcTrigger,TriggerON)),NA())</f>
        <v>1.1827704385103388E-2</v>
      </c>
      <c r="H2372" s="42">
        <f>_xll.qlCalendarAdvance(Calendar,$H2371,B2372,"f",FALSE)</f>
        <v>56465</v>
      </c>
      <c r="I2372" s="139">
        <f>_xll.qlInterestRateIndexValueDate(Index1M,$H2372)</f>
        <v>56467</v>
      </c>
      <c r="J2372" s="144">
        <f>IFERROR(_xll.qlIndexFixing(Index1M,$H2372,TRUE,_xll.ohTrigger(RecalcTrigger,Trigger1M)),NA())</f>
        <v>1.1617593217139177E-2</v>
      </c>
      <c r="K2372" s="44">
        <f>IFERROR(_xll.qlIndexFixing(Index3M,H2372,TRUE,_xll.ohTrigger(RecalcTrigger,Trigger3M)),NA())</f>
        <v>1.1790614677329642E-2</v>
      </c>
      <c r="L2372" s="44">
        <f>IFERROR(_xll.qlIndexFixing(Index6M,$H2372,TRUE,_xll.ohTrigger(RecalcTrigger,Trigger6M)),NA())</f>
        <v>1.193882752754084E-2</v>
      </c>
      <c r="M2372" s="145">
        <f>IFERROR(_xll.qlIndexFixing(Index1Y,$H2372,TRUE,_xll.ohTrigger(RecalcTrigger,Trigger1Y)),NA())</f>
        <v>1.1843201795171607E-2</v>
      </c>
      <c r="N2372" s="144">
        <f>IFERROR(_xll.qlIndexFixing(ONIndex1M,I2372,TRUE,_xll.ohTrigger(RecalcTrigger,Trigger1M)),NA())</f>
        <v>1.1622381622791167E-2</v>
      </c>
      <c r="O2372" s="44">
        <f>IFERROR(_xll.qlIndexFixing(ONIndex3M,I2372,TRUE,_xll.ohTrigger(RecalcTrigger,Trigger3M)),NA())</f>
        <v>1.1813937508184935E-2</v>
      </c>
      <c r="P2372" s="44">
        <f>IFERROR(_xll.qlIndexFixing(ONIndex6M,I2372,TRUE,_xll.ohTrigger(RecalcTrigger,Trigger6M)),NA())</f>
        <v>1.1985469511026636E-2</v>
      </c>
      <c r="Q2372" s="145">
        <f>IFERROR(_xll.qlIndexFixing(ONIndex1Y,I2372,TRUE,_xll.ohTrigger(RecalcTrigger,Trigger1Y)),NA())</f>
        <v>1.1971242061248333E-2</v>
      </c>
    </row>
    <row r="2373" spans="2:17" x14ac:dyDescent="0.2">
      <c r="B2373" s="39" t="s">
        <v>42</v>
      </c>
      <c r="D2373" s="42">
        <f>_xll.qlCalendarAdvance(Calendar,$D2372,B2373,"f",FALSE)</f>
        <v>56472</v>
      </c>
      <c r="E2373" s="139">
        <f>_xll.qlInterestRateIndexValueDate(IndexON,D2373)</f>
        <v>56472</v>
      </c>
      <c r="F2373" s="155">
        <f>IFERROR(_xll.qlIndexFixing(IndexON,D2373,TRUE,_xll.ohTrigger(RecalcTrigger,TriggerON)),NA())</f>
        <v>1.1820552162769005E-2</v>
      </c>
      <c r="H2373" s="42">
        <f>_xll.qlCalendarAdvance(Calendar,$H2372,B2373,"f",FALSE)</f>
        <v>56472</v>
      </c>
      <c r="I2373" s="139">
        <f>_xll.qlInterestRateIndexValueDate(Index1M,$H2373)</f>
        <v>56474</v>
      </c>
      <c r="J2373" s="144">
        <f>IFERROR(_xll.qlIndexFixing(Index1M,$H2373,TRUE,_xll.ohTrigger(RecalcTrigger,Trigger1M)),NA())</f>
        <v>1.1611123618394947E-2</v>
      </c>
      <c r="K2373" s="44">
        <f>IFERROR(_xll.qlIndexFixing(Index3M,H2373,TRUE,_xll.ohTrigger(RecalcTrigger,Trigger3M)),NA())</f>
        <v>1.1783657989047685E-2</v>
      </c>
      <c r="L2373" s="44">
        <f>IFERROR(_xll.qlIndexFixing(Index6M,$H2373,TRUE,_xll.ohTrigger(RecalcTrigger,Trigger6M)),NA())</f>
        <v>1.1932036608484504E-2</v>
      </c>
      <c r="M2373" s="145">
        <f>IFERROR(_xll.qlIndexFixing(Index1Y,$H2373,TRUE,_xll.ohTrigger(RecalcTrigger,Trigger1Y)),NA())</f>
        <v>1.183509256189309E-2</v>
      </c>
      <c r="N2373" s="144">
        <f>IFERROR(_xll.qlIndexFixing(ONIndex1M,I2373,TRUE,_xll.ohTrigger(RecalcTrigger,Trigger1M)),NA())</f>
        <v>1.1615946752234763E-2</v>
      </c>
      <c r="O2373" s="44">
        <f>IFERROR(_xll.qlIndexFixing(ONIndex3M,I2373,TRUE,_xll.ohTrigger(RecalcTrigger,Trigger3M)),NA())</f>
        <v>1.1807117891633467E-2</v>
      </c>
      <c r="P2373" s="44">
        <f>IFERROR(_xll.qlIndexFixing(ONIndex6M,I2373,TRUE,_xll.ohTrigger(RecalcTrigger,Trigger6M)),NA())</f>
        <v>1.197921005559266E-2</v>
      </c>
      <c r="Q2373" s="145">
        <f>IFERROR(_xll.qlIndexFixing(ONIndex1Y,I2373,TRUE,_xll.ohTrigger(RecalcTrigger,Trigger1Y)),NA())</f>
        <v>1.1963836655679572E-2</v>
      </c>
    </row>
    <row r="2374" spans="2:17" x14ac:dyDescent="0.2">
      <c r="B2374" s="39" t="s">
        <v>42</v>
      </c>
      <c r="D2374" s="42">
        <f>_xll.qlCalendarAdvance(Calendar,$D2373,B2374,"f",FALSE)</f>
        <v>56479</v>
      </c>
      <c r="E2374" s="139">
        <f>_xll.qlInterestRateIndexValueDate(IndexON,D2374)</f>
        <v>56479</v>
      </c>
      <c r="F2374" s="155">
        <f>IFERROR(_xll.qlIndexFixing(IndexON,D2374,TRUE,_xll.ohTrigger(RecalcTrigger,TriggerON)),NA())</f>
        <v>1.1813375289433381E-2</v>
      </c>
      <c r="H2374" s="42">
        <f>_xll.qlCalendarAdvance(Calendar,$H2373,B2374,"f",FALSE)</f>
        <v>56479</v>
      </c>
      <c r="I2374" s="139">
        <f>_xll.qlInterestRateIndexValueDate(Index1M,$H2374)</f>
        <v>56481</v>
      </c>
      <c r="J2374" s="144">
        <f>IFERROR(_xll.qlIndexFixing(Index1M,$H2374,TRUE,_xll.ohTrigger(RecalcTrigger,Trigger1M)),NA())</f>
        <v>1.160463678900131E-2</v>
      </c>
      <c r="K2374" s="44">
        <f>IFERROR(_xll.qlIndexFixing(Index3M,H2374,TRUE,_xll.ohTrigger(RecalcTrigger,Trigger3M)),NA())</f>
        <v>1.1776681573028894E-2</v>
      </c>
      <c r="L2374" s="44">
        <f>IFERROR(_xll.qlIndexFixing(Index6M,$H2374,TRUE,_xll.ohTrigger(RecalcTrigger,Trigger6M)),NA())</f>
        <v>1.192520643742738E-2</v>
      </c>
      <c r="M2374" s="145">
        <f>IFERROR(_xll.qlIndexFixing(Index1Y,$H2374,TRUE,_xll.ohTrigger(RecalcTrigger,Trigger1Y)),NA())</f>
        <v>1.1826958947111726E-2</v>
      </c>
      <c r="N2374" s="144">
        <f>IFERROR(_xll.qlIndexFixing(ONIndex1M,I2374,TRUE,_xll.ohTrigger(RecalcTrigger,Trigger1M)),NA())</f>
        <v>1.1609494690869582E-2</v>
      </c>
      <c r="O2374" s="44">
        <f>IFERROR(_xll.qlIndexFixing(ONIndex3M,I2374,TRUE,_xll.ohTrigger(RecalcTrigger,Trigger3M)),NA())</f>
        <v>1.1800278716567192E-2</v>
      </c>
      <c r="P2374" s="44">
        <f>IFERROR(_xll.qlIndexFixing(ONIndex6M,I2374,TRUE,_xll.ohTrigger(RecalcTrigger,Trigger6M)),NA())</f>
        <v>1.1972912334448083E-2</v>
      </c>
      <c r="Q2374" s="145">
        <f>IFERROR(_xll.qlIndexFixing(ONIndex1Y,I2374,TRUE,_xll.ohTrigger(RecalcTrigger,Trigger1Y)),NA())</f>
        <v>1.1956407823330295E-2</v>
      </c>
    </row>
    <row r="2375" spans="2:17" x14ac:dyDescent="0.2">
      <c r="B2375" s="39" t="s">
        <v>42</v>
      </c>
      <c r="D2375" s="42">
        <f>_xll.qlCalendarAdvance(Calendar,$D2374,B2375,"f",FALSE)</f>
        <v>56486</v>
      </c>
      <c r="E2375" s="139">
        <f>_xll.qlInterestRateIndexValueDate(IndexON,D2375)</f>
        <v>56486</v>
      </c>
      <c r="F2375" s="155">
        <f>IFERROR(_xll.qlIndexFixing(IndexON,D2375,TRUE,_xll.ohTrigger(RecalcTrigger,TriggerON)),NA())</f>
        <v>1.1806173736399472E-2</v>
      </c>
      <c r="H2375" s="42">
        <f>_xll.qlCalendarAdvance(Calendar,$H2374,B2375,"f",FALSE)</f>
        <v>56486</v>
      </c>
      <c r="I2375" s="139">
        <f>_xll.qlInterestRateIndexValueDate(Index1M,$H2375)</f>
        <v>56488</v>
      </c>
      <c r="J2375" s="144">
        <f>IFERROR(_xll.qlIndexFixing(Index1M,$H2375,TRUE,_xll.ohTrigger(RecalcTrigger,Trigger1M)),NA())</f>
        <v>1.1598132712953568E-2</v>
      </c>
      <c r="K2375" s="44">
        <f>IFERROR(_xll.qlIndexFixing(Index3M,H2375,TRUE,_xll.ohTrigger(RecalcTrigger,Trigger3M)),NA())</f>
        <v>1.1769685408614141E-2</v>
      </c>
      <c r="L2375" s="44">
        <f>IFERROR(_xll.qlIndexFixing(Index6M,$H2375,TRUE,_xll.ohTrigger(RecalcTrigger,Trigger6M)),NA())</f>
        <v>1.1919258591937789E-2</v>
      </c>
      <c r="M2375" s="145">
        <f>IFERROR(_xll.qlIndexFixing(Index1Y,$H2375,TRUE,_xll.ohTrigger(RecalcTrigger,Trigger1Y)),NA())</f>
        <v>1.1818800922313561E-2</v>
      </c>
      <c r="N2375" s="144">
        <f>IFERROR(_xll.qlIndexFixing(ONIndex1M,I2375,TRUE,_xll.ohTrigger(RecalcTrigger,Trigger1M)),NA())</f>
        <v>1.1603025422868285E-2</v>
      </c>
      <c r="O2375" s="44">
        <f>IFERROR(_xll.qlIndexFixing(ONIndex3M,I2375,TRUE,_xll.ohTrigger(RecalcTrigger,Trigger3M)),NA())</f>
        <v>1.1793419962202734E-2</v>
      </c>
      <c r="P2375" s="44">
        <f>IFERROR(_xll.qlIndexFixing(ONIndex6M,I2375,TRUE,_xll.ohTrigger(RecalcTrigger,Trigger6M)),NA())</f>
        <v>1.196657628708131E-2</v>
      </c>
      <c r="Q2375" s="145">
        <f>IFERROR(_xll.qlIndexFixing(ONIndex1Y,I2375,TRUE,_xll.ohTrigger(RecalcTrigger,Trigger1Y)),NA())</f>
        <v>1.1948955535343586E-2</v>
      </c>
    </row>
    <row r="2376" spans="2:17" x14ac:dyDescent="0.2">
      <c r="B2376" s="39" t="s">
        <v>42</v>
      </c>
      <c r="D2376" s="42">
        <f>_xll.qlCalendarAdvance(Calendar,$D2375,B2376,"f",FALSE)</f>
        <v>56493</v>
      </c>
      <c r="E2376" s="139">
        <f>_xll.qlInterestRateIndexValueDate(IndexON,D2376)</f>
        <v>56493</v>
      </c>
      <c r="F2376" s="155">
        <f>IFERROR(_xll.qlIndexFixing(IndexON,D2376,TRUE,_xll.ohTrigger(RecalcTrigger,TriggerON)),NA())</f>
        <v>1.1798947474970234E-2</v>
      </c>
      <c r="H2376" s="42">
        <f>_xll.qlCalendarAdvance(Calendar,$H2375,B2376,"f",FALSE)</f>
        <v>56493</v>
      </c>
      <c r="I2376" s="139">
        <f>_xll.qlInterestRateIndexValueDate(Index1M,$H2376)</f>
        <v>56495</v>
      </c>
      <c r="J2376" s="144">
        <f>IFERROR(_xll.qlIndexFixing(Index1M,$H2376,TRUE,_xll.ohTrigger(RecalcTrigger,Trigger1M)),NA())</f>
        <v>1.1591611374249522E-2</v>
      </c>
      <c r="K2376" s="44">
        <f>IFERROR(_xll.qlIndexFixing(Index3M,H2376,TRUE,_xll.ohTrigger(RecalcTrigger,Trigger3M)),NA())</f>
        <v>1.1762982361210128E-2</v>
      </c>
      <c r="L2376" s="44">
        <f>IFERROR(_xll.qlIndexFixing(Index6M,$H2376,TRUE,_xll.ohTrigger(RecalcTrigger,Trigger6M)),NA())</f>
        <v>1.1912977964763413E-2</v>
      </c>
      <c r="M2376" s="145">
        <f>IFERROR(_xll.qlIndexFixing(Index1Y,$H2376,TRUE,_xll.ohTrigger(RecalcTrigger,Trigger1Y)),NA())</f>
        <v>1.1810618458987482E-2</v>
      </c>
      <c r="N2376" s="144">
        <f>IFERROR(_xll.qlIndexFixing(ONIndex1M,I2376,TRUE,_xll.ohTrigger(RecalcTrigger,Trigger1M)),NA())</f>
        <v>1.1596538932083789E-2</v>
      </c>
      <c r="O2376" s="44">
        <f>IFERROR(_xll.qlIndexFixing(ONIndex3M,I2376,TRUE,_xll.ohTrigger(RecalcTrigger,Trigger3M)),NA())</f>
        <v>1.1786541607676781E-2</v>
      </c>
      <c r="P2376" s="44">
        <f>IFERROR(_xll.qlIndexFixing(ONIndex6M,I2376,TRUE,_xll.ohTrigger(RecalcTrigger,Trigger6M)),NA())</f>
        <v>1.1960201852261321E-2</v>
      </c>
      <c r="Q2376" s="145">
        <f>IFERROR(_xll.qlIndexFixing(ONIndex1Y,I2376,TRUE,_xll.ohTrigger(RecalcTrigger,Trigger1Y)),NA())</f>
        <v>1.1941479762942464E-2</v>
      </c>
    </row>
    <row r="2377" spans="2:17" x14ac:dyDescent="0.2">
      <c r="B2377" s="39" t="s">
        <v>42</v>
      </c>
      <c r="D2377" s="42">
        <f>_xll.qlCalendarAdvance(Calendar,$D2376,B2377,"f",FALSE)</f>
        <v>56500</v>
      </c>
      <c r="E2377" s="139">
        <f>_xll.qlInterestRateIndexValueDate(IndexON,D2377)</f>
        <v>56500</v>
      </c>
      <c r="F2377" s="155">
        <f>IFERROR(_xll.qlIndexFixing(IndexON,D2377,TRUE,_xll.ohTrigger(RecalcTrigger,TriggerON)),NA())</f>
        <v>1.1791696476448621E-2</v>
      </c>
      <c r="H2377" s="42">
        <f>_xll.qlCalendarAdvance(Calendar,$H2376,B2377,"f",FALSE)</f>
        <v>56500</v>
      </c>
      <c r="I2377" s="139">
        <f>_xll.qlInterestRateIndexValueDate(Index1M,$H2377)</f>
        <v>56502</v>
      </c>
      <c r="J2377" s="144">
        <f>IFERROR(_xll.qlIndexFixing(Index1M,$H2377,TRUE,_xll.ohTrigger(RecalcTrigger,Trigger1M)),NA())</f>
        <v>1.1585072756884474E-2</v>
      </c>
      <c r="K2377" s="44">
        <f>IFERROR(_xll.qlIndexFixing(Index3M,H2377,TRUE,_xll.ohTrigger(RecalcTrigger,Trigger3M)),NA())</f>
        <v>1.1755948284917266E-2</v>
      </c>
      <c r="L2377" s="44">
        <f>IFERROR(_xll.qlIndexFixing(Index6M,$H2377,TRUE,_xll.ohTrigger(RecalcTrigger,Trigger6M)),NA())</f>
        <v>1.1906045001920919E-2</v>
      </c>
      <c r="M2377" s="145">
        <f>IFERROR(_xll.qlIndexFixing(Index1Y,$H2377,TRUE,_xll.ohTrigger(RecalcTrigger,Trigger1Y)),NA())</f>
        <v>1.1802411528624787E-2</v>
      </c>
      <c r="N2377" s="144">
        <f>IFERROR(_xll.qlIndexFixing(ONIndex1M,I2377,TRUE,_xll.ohTrigger(RecalcTrigger,Trigger1M)),NA())</f>
        <v>1.1590035202448945E-2</v>
      </c>
      <c r="O2377" s="44">
        <f>IFERROR(_xll.qlIndexFixing(ONIndex3M,I2377,TRUE,_xll.ohTrigger(RecalcTrigger,Trigger3M)),NA())</f>
        <v>1.1779643632525705E-2</v>
      </c>
      <c r="P2377" s="44">
        <f>IFERROR(_xll.qlIndexFixing(ONIndex6M,I2377,TRUE,_xll.ohTrigger(RecalcTrigger,Trigger6M)),NA())</f>
        <v>1.1953788968996903E-2</v>
      </c>
      <c r="Q2377" s="145">
        <f>IFERROR(_xll.qlIndexFixing(ONIndex1Y,I2377,TRUE,_xll.ohTrigger(RecalcTrigger,Trigger1Y)),NA())</f>
        <v>1.193398047750982E-2</v>
      </c>
    </row>
    <row r="2378" spans="2:17" x14ac:dyDescent="0.2">
      <c r="B2378" s="39" t="s">
        <v>42</v>
      </c>
      <c r="D2378" s="42">
        <f>_xll.qlCalendarAdvance(Calendar,$D2377,B2378,"f",FALSE)</f>
        <v>56507</v>
      </c>
      <c r="E2378" s="139">
        <f>_xll.qlInterestRateIndexValueDate(IndexON,D2378)</f>
        <v>56507</v>
      </c>
      <c r="F2378" s="155">
        <f>IFERROR(_xll.qlIndexFixing(IndexON,D2378,TRUE,_xll.ohTrigger(RecalcTrigger,TriggerON)),NA())</f>
        <v>1.1784420712297461E-2</v>
      </c>
      <c r="H2378" s="42">
        <f>_xll.qlCalendarAdvance(Calendar,$H2377,B2378,"f",FALSE)</f>
        <v>56507</v>
      </c>
      <c r="I2378" s="139">
        <f>_xll.qlInterestRateIndexValueDate(Index1M,$H2378)</f>
        <v>56509</v>
      </c>
      <c r="J2378" s="144">
        <f>IFERROR(_xll.qlIndexFixing(Index1M,$H2378,TRUE,_xll.ohTrigger(RecalcTrigger,Trigger1M)),NA())</f>
        <v>1.1578516844856224E-2</v>
      </c>
      <c r="K2378" s="44">
        <f>IFERROR(_xll.qlIndexFixing(Index3M,H2378,TRUE,_xll.ohTrigger(RecalcTrigger,Trigger3M)),NA())</f>
        <v>1.1748894400235629E-2</v>
      </c>
      <c r="L2378" s="44">
        <f>IFERROR(_xll.qlIndexFixing(Index6M,$H2378,TRUE,_xll.ohTrigger(RecalcTrigger,Trigger6M)),NA())</f>
        <v>1.1899072570954627E-2</v>
      </c>
      <c r="M2378" s="145">
        <f>IFERROR(_xll.qlIndexFixing(Index1Y,$H2378,TRUE,_xll.ohTrigger(RecalcTrigger,Trigger1Y)),NA())</f>
        <v>1.1794180102720278E-2</v>
      </c>
      <c r="N2378" s="144">
        <f>IFERROR(_xll.qlIndexFixing(ONIndex1M,I2378,TRUE,_xll.ohTrigger(RecalcTrigger,Trigger1M)),NA())</f>
        <v>1.1583514217976543E-2</v>
      </c>
      <c r="O2378" s="44">
        <f>IFERROR(_xll.qlIndexFixing(ONIndex3M,I2378,TRUE,_xll.ohTrigger(RecalcTrigger,Trigger3M)),NA())</f>
        <v>1.1772726016046065E-2</v>
      </c>
      <c r="P2378" s="44">
        <f>IFERROR(_xll.qlIndexFixing(ONIndex6M,I2378,TRUE,_xll.ohTrigger(RecalcTrigger,Trigger6M)),NA())</f>
        <v>1.1947337576376782E-2</v>
      </c>
      <c r="Q2378" s="145">
        <f>IFERROR(_xll.qlIndexFixing(ONIndex1Y,I2378,TRUE,_xll.ohTrigger(RecalcTrigger,Trigger1Y)),NA())</f>
        <v>1.1926457650028865E-2</v>
      </c>
    </row>
    <row r="2379" spans="2:17" x14ac:dyDescent="0.2">
      <c r="B2379" s="39" t="s">
        <v>42</v>
      </c>
      <c r="D2379" s="42">
        <f>_xll.qlCalendarAdvance(Calendar,$D2378,B2379,"f",FALSE)</f>
        <v>56514</v>
      </c>
      <c r="E2379" s="139">
        <f>_xll.qlInterestRateIndexValueDate(IndexON,D2379)</f>
        <v>56514</v>
      </c>
      <c r="F2379" s="155">
        <f>IFERROR(_xll.qlIndexFixing(IndexON,D2379,TRUE,_xll.ohTrigger(RecalcTrigger,TriggerON)),NA())</f>
        <v>1.1777120153739773E-2</v>
      </c>
      <c r="H2379" s="42">
        <f>_xll.qlCalendarAdvance(Calendar,$H2378,B2379,"f",FALSE)</f>
        <v>56514</v>
      </c>
      <c r="I2379" s="139">
        <f>_xll.qlInterestRateIndexValueDate(Index1M,$H2379)</f>
        <v>56516</v>
      </c>
      <c r="J2379" s="144">
        <f>IFERROR(_xll.qlIndexFixing(Index1M,$H2379,TRUE,_xll.ohTrigger(RecalcTrigger,Trigger1M)),NA())</f>
        <v>1.1571943622160075E-2</v>
      </c>
      <c r="K2379" s="44">
        <f>IFERROR(_xll.qlIndexFixing(Index3M,H2379,TRUE,_xll.ohTrigger(RecalcTrigger,Trigger3M)),NA())</f>
        <v>1.174182068650482E-2</v>
      </c>
      <c r="L2379" s="44">
        <f>IFERROR(_xll.qlIndexFixing(Index6M,$H2379,TRUE,_xll.ohTrigger(RecalcTrigger,Trigger6M)),NA())</f>
        <v>1.1892060610943547E-2</v>
      </c>
      <c r="M2379" s="145">
        <f>IFERROR(_xll.qlIndexFixing(Index1Y,$H2379,TRUE,_xll.ohTrigger(RecalcTrigger,Trigger1Y)),NA())</f>
        <v>1.1785924152770947E-2</v>
      </c>
      <c r="N2379" s="144">
        <f>IFERROR(_xll.qlIndexFixing(ONIndex1M,I2379,TRUE,_xll.ohTrigger(RecalcTrigger,Trigger1M)),NA())</f>
        <v>1.1576975962759306E-2</v>
      </c>
      <c r="O2379" s="44">
        <f>IFERROR(_xll.qlIndexFixing(ONIndex3M,I2379,TRUE,_xll.ohTrigger(RecalcTrigger,Trigger3M)),NA())</f>
        <v>1.1765788737294613E-2</v>
      </c>
      <c r="P2379" s="44">
        <f>IFERROR(_xll.qlIndexFixing(ONIndex6M,I2379,TRUE,_xll.ohTrigger(RecalcTrigger,Trigger6M)),NA())</f>
        <v>1.1940847613409744E-2</v>
      </c>
      <c r="Q2379" s="145">
        <f>IFERROR(_xll.qlIndexFixing(ONIndex1Y,I2379,TRUE,_xll.ohTrigger(RecalcTrigger,Trigger1Y)),NA())</f>
        <v>1.1918911251882491E-2</v>
      </c>
    </row>
    <row r="2380" spans="2:17" x14ac:dyDescent="0.2">
      <c r="B2380" s="39" t="s">
        <v>42</v>
      </c>
      <c r="D2380" s="42">
        <f>_xll.qlCalendarAdvance(Calendar,$D2379,B2380,"f",FALSE)</f>
        <v>56521</v>
      </c>
      <c r="E2380" s="139">
        <f>_xll.qlInterestRateIndexValueDate(IndexON,D2380)</f>
        <v>56521</v>
      </c>
      <c r="F2380" s="155">
        <f>IFERROR(_xll.qlIndexFixing(IndexON,D2380,TRUE,_xll.ohTrigger(RecalcTrigger,TriggerON)),NA())</f>
        <v>1.1769794771998576E-2</v>
      </c>
      <c r="H2380" s="42">
        <f>_xll.qlCalendarAdvance(Calendar,$H2379,B2380,"f",FALSE)</f>
        <v>56521</v>
      </c>
      <c r="I2380" s="139">
        <f>_xll.qlInterestRateIndexValueDate(Index1M,$H2380)</f>
        <v>56523</v>
      </c>
      <c r="J2380" s="144">
        <f>IFERROR(_xll.qlIndexFixing(Index1M,$H2380,TRUE,_xll.ohTrigger(RecalcTrigger,Trigger1M)),NA())</f>
        <v>1.1565353072791329E-2</v>
      </c>
      <c r="K2380" s="44">
        <f>IFERROR(_xll.qlIndexFixing(Index3M,H2380,TRUE,_xll.ohTrigger(RecalcTrigger,Trigger3M)),NA())</f>
        <v>1.1733448192192896E-2</v>
      </c>
      <c r="L2380" s="44">
        <f>IFERROR(_xll.qlIndexFixing(Index6M,$H2380,TRUE,_xll.ohTrigger(RecalcTrigger,Trigger6M)),NA())</f>
        <v>1.1884687394896757E-2</v>
      </c>
      <c r="M2380" s="145">
        <f>IFERROR(_xll.qlIndexFixing(Index1Y,$H2380,TRUE,_xll.ohTrigger(RecalcTrigger,Trigger1Y)),NA())</f>
        <v>1.1777643650276632E-2</v>
      </c>
      <c r="N2380" s="144">
        <f>IFERROR(_xll.qlIndexFixing(ONIndex1M,I2380,TRUE,_xll.ohTrigger(RecalcTrigger,Trigger1M)),NA())</f>
        <v>1.1570420420650152E-2</v>
      </c>
      <c r="O2380" s="44">
        <f>IFERROR(_xll.qlIndexFixing(ONIndex3M,I2380,TRUE,_xll.ohTrigger(RecalcTrigger,Trigger3M)),NA())</f>
        <v>1.1758831775807721E-2</v>
      </c>
      <c r="P2380" s="44">
        <f>IFERROR(_xll.qlIndexFixing(ONIndex6M,I2380,TRUE,_xll.ohTrigger(RecalcTrigger,Trigger6M)),NA())</f>
        <v>1.1934319019024642E-2</v>
      </c>
      <c r="Q2380" s="145">
        <f>IFERROR(_xll.qlIndexFixing(ONIndex1Y,I2380,TRUE,_xll.ohTrigger(RecalcTrigger,Trigger1Y)),NA())</f>
        <v>1.1911341254373653E-2</v>
      </c>
    </row>
    <row r="2381" spans="2:17" x14ac:dyDescent="0.2">
      <c r="B2381" s="39" t="s">
        <v>42</v>
      </c>
      <c r="D2381" s="42">
        <f>_xll.qlCalendarAdvance(Calendar,$D2380,B2381,"f",FALSE)</f>
        <v>56528</v>
      </c>
      <c r="E2381" s="139">
        <f>_xll.qlInterestRateIndexValueDate(IndexON,D2381)</f>
        <v>56528</v>
      </c>
      <c r="F2381" s="155">
        <f>IFERROR(_xll.qlIndexFixing(IndexON,D2381,TRUE,_xll.ohTrigger(RecalcTrigger,TriggerON)),NA())</f>
        <v>1.1762444538456762E-2</v>
      </c>
      <c r="H2381" s="42">
        <f>_xll.qlCalendarAdvance(Calendar,$H2380,B2381,"f",FALSE)</f>
        <v>56528</v>
      </c>
      <c r="I2381" s="139">
        <f>_xll.qlInterestRateIndexValueDate(Index1M,$H2381)</f>
        <v>56530</v>
      </c>
      <c r="J2381" s="144">
        <f>IFERROR(_xll.qlIndexFixing(Index1M,$H2381,TRUE,_xll.ohTrigger(RecalcTrigger,Trigger1M)),NA())</f>
        <v>1.1558745180750285E-2</v>
      </c>
      <c r="K2381" s="44">
        <f>IFERROR(_xll.qlIndexFixing(Index3M,H2381,TRUE,_xll.ohTrigger(RecalcTrigger,Trigger3M)),NA())</f>
        <v>1.1727292548895858E-2</v>
      </c>
      <c r="L2381" s="44">
        <f>IFERROR(_xll.qlIndexFixing(Index6M,$H2381,TRUE,_xll.ohTrigger(RecalcTrigger,Trigger6M)),NA())</f>
        <v>1.1877593107178161E-2</v>
      </c>
      <c r="M2381" s="145">
        <f>IFERROR(_xll.qlIndexFixing(Index1Y,$H2381,TRUE,_xll.ohTrigger(RecalcTrigger,Trigger1Y)),NA())</f>
        <v>1.1769338566739583E-2</v>
      </c>
      <c r="N2381" s="144">
        <f>IFERROR(_xll.qlIndexFixing(ONIndex1M,I2381,TRUE,_xll.ohTrigger(RecalcTrigger,Trigger1M)),NA())</f>
        <v>1.1563847575741804E-2</v>
      </c>
      <c r="O2381" s="44">
        <f>IFERROR(_xll.qlIndexFixing(ONIndex3M,I2381,TRUE,_xll.ohTrigger(RecalcTrigger,Trigger3M)),NA())</f>
        <v>1.1751855110722076E-2</v>
      </c>
      <c r="P2381" s="44">
        <f>IFERROR(_xll.qlIndexFixing(ONIndex6M,I2381,TRUE,_xll.ohTrigger(RecalcTrigger,Trigger6M)),NA())</f>
        <v>1.1927751732629943E-2</v>
      </c>
      <c r="Q2381" s="145">
        <f>IFERROR(_xll.qlIndexFixing(ONIndex1Y,I2381,TRUE,_xll.ohTrigger(RecalcTrigger,Trigger1Y)),NA())</f>
        <v>1.190374762872537E-2</v>
      </c>
    </row>
    <row r="2382" spans="2:17" x14ac:dyDescent="0.2">
      <c r="B2382" s="39" t="s">
        <v>42</v>
      </c>
      <c r="D2382" s="42">
        <f>_xll.qlCalendarAdvance(Calendar,$D2381,B2382,"f",FALSE)</f>
        <v>56535</v>
      </c>
      <c r="E2382" s="139">
        <f>_xll.qlInterestRateIndexValueDate(IndexON,D2382)</f>
        <v>56535</v>
      </c>
      <c r="F2382" s="155">
        <f>IFERROR(_xll.qlIndexFixing(IndexON,D2382,TRUE,_xll.ohTrigger(RecalcTrigger,TriggerON)),NA())</f>
        <v>1.1755069424257414E-2</v>
      </c>
      <c r="H2382" s="42">
        <f>_xll.qlCalendarAdvance(Calendar,$H2381,B2382,"f",FALSE)</f>
        <v>56535</v>
      </c>
      <c r="I2382" s="139">
        <f>_xll.qlInterestRateIndexValueDate(Index1M,$H2382)</f>
        <v>56537</v>
      </c>
      <c r="J2382" s="144">
        <f>IFERROR(_xll.qlIndexFixing(Index1M,$H2382,TRUE,_xll.ohTrigger(RecalcTrigger,Trigger1M)),NA())</f>
        <v>1.1552119930032245E-2</v>
      </c>
      <c r="K2382" s="44">
        <f>IFERROR(_xll.qlIndexFixing(Index3M,H2382,TRUE,_xll.ohTrigger(RecalcTrigger,Trigger3M)),NA())</f>
        <v>1.1720157567266859E-2</v>
      </c>
      <c r="L2382" s="44">
        <f>IFERROR(_xll.qlIndexFixing(Index6M,$H2382,TRUE,_xll.ohTrigger(RecalcTrigger,Trigger6M)),NA())</f>
        <v>1.1870459102143533E-2</v>
      </c>
      <c r="M2382" s="145">
        <f>IFERROR(_xll.qlIndexFixing(Index1Y,$H2382,TRUE,_xll.ohTrigger(RecalcTrigger,Trigger1Y)),NA())</f>
        <v>1.1761008873665987E-2</v>
      </c>
      <c r="N2382" s="144">
        <f>IFERROR(_xll.qlIndexFixing(ONIndex1M,I2382,TRUE,_xll.ohTrigger(RecalcTrigger,Trigger1M)),NA())</f>
        <v>1.1557257411967115E-2</v>
      </c>
      <c r="O2382" s="44">
        <f>IFERROR(_xll.qlIndexFixing(ONIndex3M,I2382,TRUE,_xll.ohTrigger(RecalcTrigger,Trigger3M)),NA())</f>
        <v>1.1744858721574047E-2</v>
      </c>
      <c r="P2382" s="44">
        <f>IFERROR(_xll.qlIndexFixing(ONIndex6M,I2382,TRUE,_xll.ohTrigger(RecalcTrigger,Trigger6M)),NA())</f>
        <v>1.192114569275482E-2</v>
      </c>
      <c r="Q2382" s="145">
        <f>IFERROR(_xll.qlIndexFixing(ONIndex1Y,I2382,TRUE,_xll.ohTrigger(RecalcTrigger,Trigger1Y)),NA())</f>
        <v>1.1896130346000788E-2</v>
      </c>
    </row>
    <row r="2383" spans="2:17" x14ac:dyDescent="0.2">
      <c r="B2383" s="39" t="s">
        <v>42</v>
      </c>
      <c r="D2383" s="42">
        <f>_xll.qlCalendarAdvance(Calendar,$D2382,B2383,"f",FALSE)</f>
        <v>56542</v>
      </c>
      <c r="E2383" s="139">
        <f>_xll.qlInterestRateIndexValueDate(IndexON,D2383)</f>
        <v>56542</v>
      </c>
      <c r="F2383" s="155">
        <f>IFERROR(_xll.qlIndexFixing(IndexON,D2383,TRUE,_xll.ohTrigger(RecalcTrigger,TriggerON)),NA())</f>
        <v>1.1747669401023231E-2</v>
      </c>
      <c r="H2383" s="42">
        <f>_xll.qlCalendarAdvance(Calendar,$H2382,B2383,"f",FALSE)</f>
        <v>56542</v>
      </c>
      <c r="I2383" s="139">
        <f>_xll.qlInterestRateIndexValueDate(Index1M,$H2383)</f>
        <v>56544</v>
      </c>
      <c r="J2383" s="144">
        <f>IFERROR(_xll.qlIndexFixing(Index1M,$H2383,TRUE,_xll.ohTrigger(RecalcTrigger,Trigger1M)),NA())</f>
        <v>1.1545477304632512E-2</v>
      </c>
      <c r="K2383" s="44">
        <f>IFERROR(_xll.qlIndexFixing(Index3M,H2383,TRUE,_xll.ohTrigger(RecalcTrigger,Trigger3M)),NA())</f>
        <v>1.1713002671979313E-2</v>
      </c>
      <c r="L2383" s="44">
        <f>IFERROR(_xll.qlIndexFixing(Index6M,$H2383,TRUE,_xll.ohTrigger(RecalcTrigger,Trigger6M)),NA())</f>
        <v>1.1863285318882481E-2</v>
      </c>
      <c r="M2383" s="145">
        <f>IFERROR(_xll.qlIndexFixing(Index1Y,$H2383,TRUE,_xll.ohTrigger(RecalcTrigger,Trigger1Y)),NA())</f>
        <v>1.1752654542563568E-2</v>
      </c>
      <c r="N2383" s="144">
        <f>IFERROR(_xll.qlIndexFixing(ONIndex1M,I2383,TRUE,_xll.ohTrigger(RecalcTrigger,Trigger1M)),NA())</f>
        <v>1.1550649913258937E-2</v>
      </c>
      <c r="O2383" s="44">
        <f>IFERROR(_xll.qlIndexFixing(ONIndex3M,I2383,TRUE,_xll.ohTrigger(RecalcTrigger,Trigger3M)),NA())</f>
        <v>1.1737842587260516E-2</v>
      </c>
      <c r="P2383" s="44">
        <f>IFERROR(_xll.qlIndexFixing(ONIndex6M,I2383,TRUE,_xll.ohTrigger(RecalcTrigger,Trigger6M)),NA())</f>
        <v>1.1914500838727804E-2</v>
      </c>
      <c r="Q2383" s="145">
        <f>IFERROR(_xll.qlIndexFixing(ONIndex1Y,I2383,TRUE,_xll.ohTrigger(RecalcTrigger,Trigger1Y)),NA())</f>
        <v>1.1888489377502864E-2</v>
      </c>
    </row>
    <row r="2384" spans="2:17" x14ac:dyDescent="0.2">
      <c r="B2384" s="39" t="s">
        <v>42</v>
      </c>
      <c r="D2384" s="42">
        <f>_xll.qlCalendarAdvance(Calendar,$D2383,B2384,"f",FALSE)</f>
        <v>56549</v>
      </c>
      <c r="E2384" s="139">
        <f>_xll.qlInterestRateIndexValueDate(IndexON,D2384)</f>
        <v>56549</v>
      </c>
      <c r="F2384" s="155">
        <f>IFERROR(_xll.qlIndexFixing(IndexON,D2384,TRUE,_xll.ohTrigger(RecalcTrigger,TriggerON)),NA())</f>
        <v>1.1740244439977232E-2</v>
      </c>
      <c r="H2384" s="42">
        <f>_xll.qlCalendarAdvance(Calendar,$H2383,B2384,"f",FALSE)</f>
        <v>56549</v>
      </c>
      <c r="I2384" s="139">
        <f>_xll.qlInterestRateIndexValueDate(Index1M,$H2384)</f>
        <v>56551</v>
      </c>
      <c r="J2384" s="144">
        <f>IFERROR(_xll.qlIndexFixing(Index1M,$H2384,TRUE,_xll.ohTrigger(RecalcTrigger,Trigger1M)),NA())</f>
        <v>1.1538817288551384E-2</v>
      </c>
      <c r="K2384" s="44">
        <f>IFERROR(_xll.qlIndexFixing(Index3M,H2384,TRUE,_xll.ohTrigger(RecalcTrigger,Trigger3M)),NA())</f>
        <v>1.1705827842379304E-2</v>
      </c>
      <c r="L2384" s="44">
        <f>IFERROR(_xll.qlIndexFixing(Index6M,$H2384,TRUE,_xll.ohTrigger(RecalcTrigger,Trigger6M)),NA())</f>
        <v>1.1856071696488115E-2</v>
      </c>
      <c r="M2384" s="145">
        <f>IFERROR(_xll.qlIndexFixing(Index1Y,$H2384,TRUE,_xll.ohTrigger(RecalcTrigger,Trigger1Y)),NA())</f>
        <v>1.1744275544943554E-2</v>
      </c>
      <c r="N2384" s="144">
        <f>IFERROR(_xll.qlIndexFixing(ONIndex1M,I2384,TRUE,_xll.ohTrigger(RecalcTrigger,Trigger1M)),NA())</f>
        <v>1.1544025063789931E-2</v>
      </c>
      <c r="O2384" s="44">
        <f>IFERROR(_xll.qlIndexFixing(ONIndex3M,I2384,TRUE,_xll.ohTrigger(RecalcTrigger,Trigger3M)),NA())</f>
        <v>1.1730806687477724E-2</v>
      </c>
      <c r="P2384" s="44">
        <f>IFERROR(_xll.qlIndexFixing(ONIndex6M,I2384,TRUE,_xll.ohTrigger(RecalcTrigger,Trigger6M)),NA())</f>
        <v>1.1907817109557683E-2</v>
      </c>
      <c r="Q2384" s="145">
        <f>IFERROR(_xll.qlIndexFixing(ONIndex1Y,I2384,TRUE,_xll.ohTrigger(RecalcTrigger,Trigger1Y)),NA())</f>
        <v>1.1880824694614489E-2</v>
      </c>
    </row>
    <row r="2385" spans="2:17" x14ac:dyDescent="0.2">
      <c r="B2385" s="39" t="s">
        <v>42</v>
      </c>
      <c r="D2385" s="42">
        <f>_xll.qlCalendarAdvance(Calendar,$D2384,B2385,"f",FALSE)</f>
        <v>56556</v>
      </c>
      <c r="E2385" s="139">
        <f>_xll.qlInterestRateIndexValueDate(IndexON,D2385)</f>
        <v>56556</v>
      </c>
      <c r="F2385" s="155">
        <f>IFERROR(_xll.qlIndexFixing(IndexON,D2385,TRUE,_xll.ohTrigger(RecalcTrigger,TriggerON)),NA())</f>
        <v>1.1732794512182565E-2</v>
      </c>
      <c r="H2385" s="42">
        <f>_xll.qlCalendarAdvance(Calendar,$H2384,B2385,"f",FALSE)</f>
        <v>56556</v>
      </c>
      <c r="I2385" s="139">
        <f>_xll.qlInterestRateIndexValueDate(Index1M,$H2385)</f>
        <v>56558</v>
      </c>
      <c r="J2385" s="144">
        <f>IFERROR(_xll.qlIndexFixing(Index1M,$H2385,TRUE,_xll.ohTrigger(RecalcTrigger,Trigger1M)),NA())</f>
        <v>1.1532139865784163E-2</v>
      </c>
      <c r="K2385" s="44">
        <f>IFERROR(_xll.qlIndexFixing(Index3M,H2385,TRUE,_xll.ohTrigger(RecalcTrigger,Trigger3M)),NA())</f>
        <v>1.1698633057809446E-2</v>
      </c>
      <c r="L2385" s="44">
        <f>IFERROR(_xll.qlIndexFixing(Index6M,$H2385,TRUE,_xll.ohTrigger(RecalcTrigger,Trigger6M)),NA())</f>
        <v>1.1849155329571606E-2</v>
      </c>
      <c r="M2385" s="145">
        <f>IFERROR(_xll.qlIndexFixing(Index1Y,$H2385,TRUE,_xll.ohTrigger(RecalcTrigger,Trigger1Y)),NA())</f>
        <v>1.17358718523198E-2</v>
      </c>
      <c r="N2385" s="144">
        <f>IFERROR(_xll.qlIndexFixing(ONIndex1M,I2385,TRUE,_xll.ohTrigger(RecalcTrigger,Trigger1M)),NA())</f>
        <v>1.1537382847253141E-2</v>
      </c>
      <c r="O2385" s="44">
        <f>IFERROR(_xll.qlIndexFixing(ONIndex3M,I2385,TRUE,_xll.ohTrigger(RecalcTrigger,Trigger3M)),NA())</f>
        <v>1.1723751001202487E-2</v>
      </c>
      <c r="P2385" s="44">
        <f>IFERROR(_xll.qlIndexFixing(ONIndex6M,I2385,TRUE,_xll.ohTrigger(RecalcTrigger,Trigger6M)),NA())</f>
        <v>1.1901094444253246E-2</v>
      </c>
      <c r="Q2385" s="145">
        <f>IFERROR(_xll.qlIndexFixing(ONIndex1Y,I2385,TRUE,_xll.ohTrigger(RecalcTrigger,Trigger1Y)),NA())</f>
        <v>1.1873136268478746E-2</v>
      </c>
    </row>
    <row r="2386" spans="2:17" x14ac:dyDescent="0.2">
      <c r="B2386" s="39" t="s">
        <v>42</v>
      </c>
      <c r="D2386" s="42">
        <f>_xll.qlCalendarAdvance(Calendar,$D2385,B2386,"f",FALSE)</f>
        <v>56563</v>
      </c>
      <c r="E2386" s="139">
        <f>_xll.qlInterestRateIndexValueDate(IndexON,D2386)</f>
        <v>56563</v>
      </c>
      <c r="F2386" s="155">
        <f>IFERROR(_xll.qlIndexFixing(IndexON,D2386,TRUE,_xll.ohTrigger(RecalcTrigger,TriggerON)),NA())</f>
        <v>1.1725319589261929E-2</v>
      </c>
      <c r="H2386" s="42">
        <f>_xll.qlCalendarAdvance(Calendar,$H2385,B2386,"f",FALSE)</f>
        <v>56563</v>
      </c>
      <c r="I2386" s="139">
        <f>_xll.qlInterestRateIndexValueDate(Index1M,$H2386)</f>
        <v>56565</v>
      </c>
      <c r="J2386" s="144">
        <f>IFERROR(_xll.qlIndexFixing(Index1M,$H2386,TRUE,_xll.ohTrigger(RecalcTrigger,Trigger1M)),NA())</f>
        <v>1.1525445020328651E-2</v>
      </c>
      <c r="K2386" s="44">
        <f>IFERROR(_xll.qlIndexFixing(Index3M,H2386,TRUE,_xll.ohTrigger(RecalcTrigger,Trigger3M)),NA())</f>
        <v>1.1691418297613217E-2</v>
      </c>
      <c r="L2386" s="44">
        <f>IFERROR(_xll.qlIndexFixing(Index6M,$H2386,TRUE,_xll.ohTrigger(RecalcTrigger,Trigger6M)),NA())</f>
        <v>1.1841864960638973E-2</v>
      </c>
      <c r="M2386" s="145">
        <f>IFERROR(_xll.qlIndexFixing(Index1Y,$H2386,TRUE,_xll.ohTrigger(RecalcTrigger,Trigger1Y)),NA())</f>
        <v>1.1727443436208788E-2</v>
      </c>
      <c r="N2386" s="144">
        <f>IFERROR(_xll.qlIndexFixing(ONIndex1M,I2386,TRUE,_xll.ohTrigger(RecalcTrigger,Trigger1M)),NA())</f>
        <v>1.1530723247821228E-2</v>
      </c>
      <c r="O2386" s="44">
        <f>IFERROR(_xll.qlIndexFixing(ONIndex3M,I2386,TRUE,_xll.ohTrigger(RecalcTrigger,Trigger3M)),NA())</f>
        <v>1.1716675507971175E-2</v>
      </c>
      <c r="P2386" s="44">
        <f>IFERROR(_xll.qlIndexFixing(ONIndex6M,I2386,TRUE,_xll.ohTrigger(RecalcTrigger,Trigger6M)),NA())</f>
        <v>1.1894332781743344E-2</v>
      </c>
      <c r="Q2386" s="145">
        <f>IFERROR(_xll.qlIndexFixing(ONIndex1Y,I2386,TRUE,_xll.ohTrigger(RecalcTrigger,Trigger1Y)),NA())</f>
        <v>1.1865424070158781E-2</v>
      </c>
    </row>
    <row r="2387" spans="2:17" x14ac:dyDescent="0.2">
      <c r="B2387" s="39" t="s">
        <v>42</v>
      </c>
      <c r="D2387" s="42">
        <f>_xll.qlCalendarAdvance(Calendar,$D2386,B2387,"f",FALSE)</f>
        <v>56570</v>
      </c>
      <c r="E2387" s="139">
        <f>_xll.qlInterestRateIndexValueDate(IndexON,D2387)</f>
        <v>56570</v>
      </c>
      <c r="F2387" s="155">
        <f>IFERROR(_xll.qlIndexFixing(IndexON,D2387,TRUE,_xll.ohTrigger(RecalcTrigger,TriggerON)),NA())</f>
        <v>1.1717819642278471E-2</v>
      </c>
      <c r="H2387" s="42">
        <f>_xll.qlCalendarAdvance(Calendar,$H2386,B2387,"f",FALSE)</f>
        <v>56570</v>
      </c>
      <c r="I2387" s="139">
        <f>_xll.qlInterestRateIndexValueDate(Index1M,$H2387)</f>
        <v>56572</v>
      </c>
      <c r="J2387" s="144">
        <f>IFERROR(_xll.qlIndexFixing(Index1M,$H2387,TRUE,_xll.ohTrigger(RecalcTrigger,Trigger1M)),NA())</f>
        <v>1.1518732736182646E-2</v>
      </c>
      <c r="K2387" s="44">
        <f>IFERROR(_xll.qlIndexFixing(Index3M,H2387,TRUE,_xll.ohTrigger(RecalcTrigger,Trigger3M)),NA())</f>
        <v>1.1684183541141048E-2</v>
      </c>
      <c r="L2387" s="44">
        <f>IFERROR(_xll.qlIndexFixing(Index6M,$H2387,TRUE,_xll.ohTrigger(RecalcTrigger,Trigger6M)),NA())</f>
        <v>1.1834534575384151E-2</v>
      </c>
      <c r="M2387" s="145">
        <f>IFERROR(_xll.qlIndexFixing(Index1Y,$H2387,TRUE,_xll.ohTrigger(RecalcTrigger,Trigger1Y)),NA())</f>
        <v>1.1718990268130069E-2</v>
      </c>
      <c r="N2387" s="144">
        <f>IFERROR(_xll.qlIndexFixing(ONIndex1M,I2387,TRUE,_xll.ohTrigger(RecalcTrigger,Trigger1M)),NA())</f>
        <v>1.1524046249427045E-2</v>
      </c>
      <c r="O2387" s="44">
        <f>IFERROR(_xll.qlIndexFixing(ONIndex3M,I2387,TRUE,_xll.ohTrigger(RecalcTrigger,Trigger3M)),NA())</f>
        <v>1.1709580187000412E-2</v>
      </c>
      <c r="P2387" s="44">
        <f>IFERROR(_xll.qlIndexFixing(ONIndex6M,I2387,TRUE,_xll.ohTrigger(RecalcTrigger,Trigger6M)),NA())</f>
        <v>1.1887532061116701E-2</v>
      </c>
      <c r="Q2387" s="145">
        <f>IFERROR(_xll.qlIndexFixing(ONIndex1Y,I2387,TRUE,_xll.ohTrigger(RecalcTrigger,Trigger1Y)),NA())</f>
        <v>1.1857688071117423E-2</v>
      </c>
    </row>
    <row r="2388" spans="2:17" x14ac:dyDescent="0.2">
      <c r="B2388" s="39" t="s">
        <v>42</v>
      </c>
      <c r="D2388" s="42">
        <f>_xll.qlCalendarAdvance(Calendar,$D2387,B2388,"f",FALSE)</f>
        <v>56577</v>
      </c>
      <c r="E2388" s="139">
        <f>_xll.qlInterestRateIndexValueDate(IndexON,D2388)</f>
        <v>56577</v>
      </c>
      <c r="F2388" s="155">
        <f>IFERROR(_xll.qlIndexFixing(IndexON,D2388,TRUE,_xll.ohTrigger(RecalcTrigger,TriggerON)),NA())</f>
        <v>1.1710294642774954E-2</v>
      </c>
      <c r="H2388" s="42">
        <f>_xll.qlCalendarAdvance(Calendar,$H2387,B2388,"f",FALSE)</f>
        <v>56577</v>
      </c>
      <c r="I2388" s="139">
        <f>_xll.qlInterestRateIndexValueDate(Index1M,$H2388)</f>
        <v>56579</v>
      </c>
      <c r="J2388" s="144">
        <f>IFERROR(_xll.qlIndexFixing(Index1M,$H2388,TRUE,_xll.ohTrigger(RecalcTrigger,Trigger1M)),NA())</f>
        <v>1.1512002997341453E-2</v>
      </c>
      <c r="K2388" s="44">
        <f>IFERROR(_xll.qlIndexFixing(Index3M,H2388,TRUE,_xll.ohTrigger(RecalcTrigger,Trigger3M)),NA())</f>
        <v>1.1676928767736421E-2</v>
      </c>
      <c r="L2388" s="44">
        <f>IFERROR(_xll.qlIndexFixing(Index6M,$H2388,TRUE,_xll.ohTrigger(RecalcTrigger,Trigger6M)),NA())</f>
        <v>1.1827164112914854E-2</v>
      </c>
      <c r="M2388" s="145">
        <f>IFERROR(_xll.qlIndexFixing(Index1Y,$H2388,TRUE,_xll.ohTrigger(RecalcTrigger,Trigger1Y)),NA())</f>
        <v>1.1710512319605598E-2</v>
      </c>
      <c r="N2388" s="144">
        <f>IFERROR(_xll.qlIndexFixing(ONIndex1M,I2388,TRUE,_xll.ohTrigger(RecalcTrigger,Trigger1M)),NA())</f>
        <v>1.1517351836083378E-2</v>
      </c>
      <c r="O2388" s="44">
        <f>IFERROR(_xll.qlIndexFixing(ONIndex3M,I2388,TRUE,_xll.ohTrigger(RecalcTrigger,Trigger3M)),NA())</f>
        <v>1.1702465017746633E-2</v>
      </c>
      <c r="P2388" s="44">
        <f>IFERROR(_xll.qlIndexFixing(ONIndex6M,I2388,TRUE,_xll.ohTrigger(RecalcTrigger,Trigger6M)),NA())</f>
        <v>1.1880692221382105E-2</v>
      </c>
      <c r="Q2388" s="145">
        <f>IFERROR(_xll.qlIndexFixing(ONIndex1Y,I2388,TRUE,_xll.ohTrigger(RecalcTrigger,Trigger1Y)),NA())</f>
        <v>1.184992824257769E-2</v>
      </c>
    </row>
    <row r="2389" spans="2:17" x14ac:dyDescent="0.2">
      <c r="B2389" s="39" t="s">
        <v>42</v>
      </c>
      <c r="D2389" s="42">
        <f>_xll.qlCalendarAdvance(Calendar,$D2388,B2389,"f",FALSE)</f>
        <v>56584</v>
      </c>
      <c r="E2389" s="139">
        <f>_xll.qlInterestRateIndexValueDate(IndexON,D2389)</f>
        <v>56584</v>
      </c>
      <c r="F2389" s="155">
        <f>IFERROR(_xll.qlIndexFixing(IndexON,D2389,TRUE,_xll.ohTrigger(RecalcTrigger,TriggerON)),NA())</f>
        <v>1.1702744561814526E-2</v>
      </c>
      <c r="H2389" s="42">
        <f>_xll.qlCalendarAdvance(Calendar,$H2388,B2389,"f",FALSE)</f>
        <v>56584</v>
      </c>
      <c r="I2389" s="139">
        <f>_xll.qlInterestRateIndexValueDate(Index1M,$H2389)</f>
        <v>56586</v>
      </c>
      <c r="J2389" s="144">
        <f>IFERROR(_xll.qlIndexFixing(Index1M,$H2389,TRUE,_xll.ohTrigger(RecalcTrigger,Trigger1M)),NA())</f>
        <v>1.1505255787807867E-2</v>
      </c>
      <c r="K2389" s="44">
        <f>IFERROR(_xll.qlIndexFixing(Index3M,H2389,TRUE,_xll.ohTrigger(RecalcTrigger,Trigger3M)),NA())</f>
        <v>1.1670322690617851E-2</v>
      </c>
      <c r="L2389" s="44">
        <f>IFERROR(_xll.qlIndexFixing(Index6M,$H2389,TRUE,_xll.ohTrigger(RecalcTrigger,Trigger6M)),NA())</f>
        <v>1.1819403865995733E-2</v>
      </c>
      <c r="M2389" s="145">
        <f>IFERROR(_xll.qlIndexFixing(Index1Y,$H2389,TRUE,_xll.ohTrigger(RecalcTrigger,Trigger1Y)),NA())</f>
        <v>1.170200956216084E-2</v>
      </c>
      <c r="N2389" s="144">
        <f>IFERROR(_xll.qlIndexFixing(ONIndex1M,I2389,TRUE,_xll.ohTrigger(RecalcTrigger,Trigger1M)),NA())</f>
        <v>1.1510639991803018E-2</v>
      </c>
      <c r="O2389" s="44">
        <f>IFERROR(_xll.qlIndexFixing(ONIndex3M,I2389,TRUE,_xll.ohTrigger(RecalcTrigger,Trigger3M)),NA())</f>
        <v>1.1695329979106717E-2</v>
      </c>
      <c r="P2389" s="44">
        <f>IFERROR(_xll.qlIndexFixing(ONIndex6M,I2389,TRUE,_xll.ohTrigger(RecalcTrigger,Trigger6M)),NA())</f>
        <v>1.1873813201708217E-2</v>
      </c>
      <c r="Q2389" s="145">
        <f>IFERROR(_xll.qlIndexFixing(ONIndex1Y,I2389,TRUE,_xll.ohTrigger(RecalcTrigger,Trigger1Y)),NA())</f>
        <v>1.1842144555522793E-2</v>
      </c>
    </row>
    <row r="2390" spans="2:17" x14ac:dyDescent="0.2">
      <c r="B2390" s="39" t="s">
        <v>42</v>
      </c>
      <c r="D2390" s="42">
        <f>_xll.qlCalendarAdvance(Calendar,$D2389,B2390,"f",FALSE)</f>
        <v>56591</v>
      </c>
      <c r="E2390" s="139">
        <f>_xll.qlInterestRateIndexValueDate(IndexON,D2390)</f>
        <v>56591</v>
      </c>
      <c r="F2390" s="155">
        <f>IFERROR(_xll.qlIndexFixing(IndexON,D2390,TRUE,_xll.ohTrigger(RecalcTrigger,TriggerON)),NA())</f>
        <v>1.1695169370939951E-2</v>
      </c>
      <c r="H2390" s="42">
        <f>_xll.qlCalendarAdvance(Calendar,$H2389,B2390,"f",FALSE)</f>
        <v>56591</v>
      </c>
      <c r="I2390" s="139">
        <f>_xll.qlInterestRateIndexValueDate(Index1M,$H2390)</f>
        <v>56593</v>
      </c>
      <c r="J2390" s="144">
        <f>IFERROR(_xll.qlIndexFixing(Index1M,$H2390,TRUE,_xll.ohTrigger(RecalcTrigger,Trigger1M)),NA())</f>
        <v>1.1498491091574692E-2</v>
      </c>
      <c r="K2390" s="44">
        <f>IFERROR(_xll.qlIndexFixing(Index3M,H2390,TRUE,_xll.ohTrigger(RecalcTrigger,Trigger3M)),NA())</f>
        <v>1.166303116645917E-2</v>
      </c>
      <c r="L2390" s="44">
        <f>IFERROR(_xll.qlIndexFixing(Index6M,$H2390,TRUE,_xll.ohTrigger(RecalcTrigger,Trigger6M)),NA())</f>
        <v>1.1811949929935258E-2</v>
      </c>
      <c r="M2390" s="145">
        <f>IFERROR(_xll.qlIndexFixing(Index1Y,$H2390,TRUE,_xll.ohTrigger(RecalcTrigger,Trigger1Y)),NA())</f>
        <v>1.1693481967323883E-2</v>
      </c>
      <c r="N2390" s="144">
        <f>IFERROR(_xll.qlIndexFixing(ONIndex1M,I2390,TRUE,_xll.ohTrigger(RecalcTrigger,Trigger1M)),NA())</f>
        <v>1.150391070043888E-2</v>
      </c>
      <c r="O2390" s="44">
        <f>IFERROR(_xll.qlIndexFixing(ONIndex3M,I2390,TRUE,_xll.ohTrigger(RecalcTrigger,Trigger3M)),NA())</f>
        <v>1.1688175050776906E-2</v>
      </c>
      <c r="P2390" s="44">
        <f>IFERROR(_xll.qlIndexFixing(ONIndex6M,I2390,TRUE,_xll.ohTrigger(RecalcTrigger,Trigger6M)),NA())</f>
        <v>1.1866894940864015E-2</v>
      </c>
      <c r="Q2390" s="145">
        <f>IFERROR(_xll.qlIndexFixing(ONIndex1Y,I2390,TRUE,_xll.ohTrigger(RecalcTrigger,Trigger1Y)),NA())</f>
        <v>1.1834336981495497E-2</v>
      </c>
    </row>
    <row r="2391" spans="2:17" x14ac:dyDescent="0.2">
      <c r="B2391" s="39" t="s">
        <v>42</v>
      </c>
      <c r="D2391" s="42">
        <f>_xll.qlCalendarAdvance(Calendar,$D2390,B2391,"f",FALSE)</f>
        <v>56598</v>
      </c>
      <c r="E2391" s="139">
        <f>_xll.qlInterestRateIndexValueDate(IndexON,D2391)</f>
        <v>56598</v>
      </c>
      <c r="F2391" s="155">
        <f>IFERROR(_xll.qlIndexFixing(IndexON,D2391,TRUE,_xll.ohTrigger(RecalcTrigger,TriggerON)),NA())</f>
        <v>1.1687569041374246E-2</v>
      </c>
      <c r="H2391" s="42">
        <f>_xll.qlCalendarAdvance(Calendar,$H2390,B2391,"f",FALSE)</f>
        <v>56598</v>
      </c>
      <c r="I2391" s="139">
        <f>_xll.qlInterestRateIndexValueDate(Index1M,$H2391)</f>
        <v>56600</v>
      </c>
      <c r="J2391" s="144">
        <f>IFERROR(_xll.qlIndexFixing(Index1M,$H2391,TRUE,_xll.ohTrigger(RecalcTrigger,Trigger1M)),NA())</f>
        <v>1.1491708892642227E-2</v>
      </c>
      <c r="K2391" s="44">
        <f>IFERROR(_xll.qlIndexFixing(Index3M,H2391,TRUE,_xll.ohTrigger(RecalcTrigger,Trigger3M)),NA())</f>
        <v>1.1655719567362333E-2</v>
      </c>
      <c r="L2391" s="44">
        <f>IFERROR(_xll.qlIndexFixing(Index6M,$H2391,TRUE,_xll.ohTrigger(RecalcTrigger,Trigger6M)),NA())</f>
        <v>1.1804455728483324E-2</v>
      </c>
      <c r="M2391" s="145">
        <f>IFERROR(_xll.qlIndexFixing(Index1Y,$H2391,TRUE,_xll.ohTrigger(RecalcTrigger,Trigger1Y)),NA())</f>
        <v>1.1684929506625667E-2</v>
      </c>
      <c r="N2391" s="144">
        <f>IFERROR(_xll.qlIndexFixing(ONIndex1M,I2391,TRUE,_xll.ohTrigger(RecalcTrigger,Trigger1M)),NA())</f>
        <v>1.1497163946163624E-2</v>
      </c>
      <c r="O2391" s="44">
        <f>IFERROR(_xll.qlIndexFixing(ONIndex3M,I2391,TRUE,_xll.ohTrigger(RecalcTrigger,Trigger3M)),NA())</f>
        <v>1.1681000211813952E-2</v>
      </c>
      <c r="P2391" s="44">
        <f>IFERROR(_xll.qlIndexFixing(ONIndex6M,I2391,TRUE,_xll.ohTrigger(RecalcTrigger,Trigger6M)),NA())</f>
        <v>1.1859937378018159E-2</v>
      </c>
      <c r="Q2391" s="145">
        <f>IFERROR(_xll.qlIndexFixing(ONIndex1Y,I2391,TRUE,_xll.ohTrigger(RecalcTrigger,Trigger1Y)),NA())</f>
        <v>1.1826505491638883E-2</v>
      </c>
    </row>
    <row r="2392" spans="2:17" x14ac:dyDescent="0.2">
      <c r="B2392" s="39" t="s">
        <v>42</v>
      </c>
      <c r="D2392" s="42">
        <f>_xll.qlCalendarAdvance(Calendar,$D2391,B2392,"f",FALSE)</f>
        <v>56605</v>
      </c>
      <c r="E2392" s="139">
        <f>_xll.qlInterestRateIndexValueDate(IndexON,D2392)</f>
        <v>56605</v>
      </c>
      <c r="F2392" s="155">
        <f>IFERROR(_xll.qlIndexFixing(IndexON,D2392,TRUE,_xll.ohTrigger(RecalcTrigger,TriggerON)),NA())</f>
        <v>1.1679943544340432E-2</v>
      </c>
      <c r="H2392" s="42">
        <f>_xll.qlCalendarAdvance(Calendar,$H2391,B2392,"f",FALSE)</f>
        <v>56605</v>
      </c>
      <c r="I2392" s="139">
        <f>_xll.qlInterestRateIndexValueDate(Index1M,$H2392)</f>
        <v>56607</v>
      </c>
      <c r="J2392" s="144">
        <f>IFERROR(_xll.qlIndexFixing(Index1M,$H2392,TRUE,_xll.ohTrigger(RecalcTrigger,Trigger1M)),NA())</f>
        <v>1.1484909175005775E-2</v>
      </c>
      <c r="K2392" s="44">
        <f>IFERROR(_xll.qlIndexFixing(Index3M,H2392,TRUE,_xll.ohTrigger(RecalcTrigger,Trigger3M)),NA())</f>
        <v>1.1648387872674526E-2</v>
      </c>
      <c r="L2392" s="44">
        <f>IFERROR(_xll.qlIndexFixing(Index6M,$H2392,TRUE,_xll.ohTrigger(RecalcTrigger,Trigger6M)),NA())</f>
        <v>1.1796921200760714E-2</v>
      </c>
      <c r="M2392" s="145">
        <f>IFERROR(_xll.qlIndexFixing(Index1Y,$H2392,TRUE,_xll.ohTrigger(RecalcTrigger,Trigger1Y)),NA())</f>
        <v>1.1676352151599317E-2</v>
      </c>
      <c r="N2392" s="144">
        <f>IFERROR(_xll.qlIndexFixing(ONIndex1M,I2392,TRUE,_xll.ohTrigger(RecalcTrigger,Trigger1M)),NA())</f>
        <v>1.1489431965907571E-2</v>
      </c>
      <c r="O2392" s="44">
        <f>IFERROR(_xll.qlIndexFixing(ONIndex3M,I2392,TRUE,_xll.ohTrigger(RecalcTrigger,Trigger3M)),NA())</f>
        <v>1.1672775988991191E-2</v>
      </c>
      <c r="P2392" s="44">
        <f>IFERROR(_xll.qlIndexFixing(ONIndex6M,I2392,TRUE,_xll.ohTrigger(RecalcTrigger,Trigger6M)),NA())</f>
        <v>1.1851937674718371E-2</v>
      </c>
      <c r="Q2392" s="145">
        <f>IFERROR(_xll.qlIndexFixing(ONIndex1Y,I2392,TRUE,_xll.ohTrigger(RecalcTrigger,Trigger1Y)),NA())</f>
        <v>1.1817525895851944E-2</v>
      </c>
    </row>
    <row r="2393" spans="2:17" x14ac:dyDescent="0.2">
      <c r="B2393" s="39" t="s">
        <v>42</v>
      </c>
      <c r="D2393" s="42">
        <f>_xll.qlCalendarAdvance(Calendar,$D2392,B2393,"f",FALSE)</f>
        <v>56612</v>
      </c>
      <c r="E2393" s="139">
        <f>_xll.qlInterestRateIndexValueDate(IndexON,D2393)</f>
        <v>56612</v>
      </c>
      <c r="F2393" s="155">
        <f>IFERROR(_xll.qlIndexFixing(IndexON,D2393,TRUE,_xll.ohTrigger(RecalcTrigger,TriggerON)),NA())</f>
        <v>1.1672292851301336E-2</v>
      </c>
      <c r="H2393" s="42">
        <f>_xll.qlCalendarAdvance(Calendar,$H2392,B2393,"f",FALSE)</f>
        <v>56612</v>
      </c>
      <c r="I2393" s="139">
        <f>_xll.qlInterestRateIndexValueDate(Index1M,$H2393)</f>
        <v>56614</v>
      </c>
      <c r="J2393" s="144">
        <f>IFERROR(_xll.qlIndexFixing(Index1M,$H2393,TRUE,_xll.ohTrigger(RecalcTrigger,Trigger1M)),NA())</f>
        <v>1.147900809048681E-2</v>
      </c>
      <c r="K2393" s="44">
        <f>IFERROR(_xll.qlIndexFixing(Index3M,H2393,TRUE,_xll.ohTrigger(RecalcTrigger,Trigger3M)),NA())</f>
        <v>1.164103606174649E-2</v>
      </c>
      <c r="L2393" s="44">
        <f>IFERROR(_xll.qlIndexFixing(Index6M,$H2393,TRUE,_xll.ohTrigger(RecalcTrigger,Trigger6M)),NA())</f>
        <v>1.1789708511251964E-2</v>
      </c>
      <c r="M2393" s="145">
        <f>IFERROR(_xll.qlIndexFixing(Index1Y,$H2393,TRUE,_xll.ohTrigger(RecalcTrigger,Trigger1Y)),NA())</f>
        <v>1.1667749873781903E-2</v>
      </c>
      <c r="N2393" s="144">
        <f>IFERROR(_xll.qlIndexFixing(ONIndex1M,I2393,TRUE,_xll.ohTrigger(RecalcTrigger,Trigger1M)),NA())</f>
        <v>1.1482647736889007E-2</v>
      </c>
      <c r="O2393" s="44">
        <f>IFERROR(_xll.qlIndexFixing(ONIndex3M,I2393,TRUE,_xll.ohTrigger(RecalcTrigger,Trigger3M)),NA())</f>
        <v>1.1665558414932775E-2</v>
      </c>
      <c r="P2393" s="44">
        <f>IFERROR(_xll.qlIndexFixing(ONIndex6M,I2393,TRUE,_xll.ohTrigger(RecalcTrigger,Trigger6M)),NA())</f>
        <v>1.1844895688044588E-2</v>
      </c>
      <c r="Q2393" s="145">
        <f>IFERROR(_xll.qlIndexFixing(ONIndex1Y,I2393,TRUE,_xll.ohTrigger(RecalcTrigger,Trigger1Y)),NA())</f>
        <v>1.1809643060827213E-2</v>
      </c>
    </row>
    <row r="2394" spans="2:17" x14ac:dyDescent="0.2">
      <c r="B2394" s="39" t="s">
        <v>42</v>
      </c>
      <c r="D2394" s="42">
        <f>_xll.qlCalendarAdvance(Calendar,$D2393,B2394,"f",FALSE)</f>
        <v>56619</v>
      </c>
      <c r="E2394" s="139">
        <f>_xll.qlInterestRateIndexValueDate(IndexON,D2394)</f>
        <v>56619</v>
      </c>
      <c r="F2394" s="155">
        <f>IFERROR(_xll.qlIndexFixing(IndexON,D2394,TRUE,_xll.ohTrigger(RecalcTrigger,TriggerON)),NA())</f>
        <v>1.166461693340004E-2</v>
      </c>
      <c r="H2394" s="42">
        <f>_xll.qlCalendarAdvance(Calendar,$H2393,B2394,"f",FALSE)</f>
        <v>56619</v>
      </c>
      <c r="I2394" s="139">
        <f>_xll.qlInterestRateIndexValueDate(Index1M,$H2394)</f>
        <v>56621</v>
      </c>
      <c r="J2394" s="144">
        <f>IFERROR(_xll.qlIndexFixing(Index1M,$H2394,TRUE,_xll.ohTrigger(RecalcTrigger,Trigger1M)),NA())</f>
        <v>1.1471257119629596E-2</v>
      </c>
      <c r="K2394" s="44">
        <f>IFERROR(_xll.qlIndexFixing(Index3M,H2394,TRUE,_xll.ohTrigger(RecalcTrigger,Trigger3M)),NA())</f>
        <v>1.163366411392186E-2</v>
      </c>
      <c r="L2394" s="44">
        <f>IFERROR(_xll.qlIndexFixing(Index6M,$H2394,TRUE,_xll.ohTrigger(RecalcTrigger,Trigger6M)),NA())</f>
        <v>1.1782096306887214E-2</v>
      </c>
      <c r="M2394" s="145">
        <f>IFERROR(_xll.qlIndexFixing(Index1Y,$H2394,TRUE,_xll.ohTrigger(RecalcTrigger,Trigger1Y)),NA())</f>
        <v>1.1659122644712248E-2</v>
      </c>
      <c r="N2394" s="144">
        <f>IFERROR(_xll.qlIndexFixing(ONIndex1M,I2394,TRUE,_xll.ohTrigger(RecalcTrigger,Trigger1M)),NA())</f>
        <v>1.1476818744879935E-2</v>
      </c>
      <c r="O2394" s="44">
        <f>IFERROR(_xll.qlIndexFixing(ONIndex3M,I2394,TRUE,_xll.ohTrigger(RecalcTrigger,Trigger3M)),NA())</f>
        <v>1.1659356024651402E-2</v>
      </c>
      <c r="P2394" s="44">
        <f>IFERROR(_xll.qlIndexFixing(ONIndex6M,I2394,TRUE,_xll.ohTrigger(RecalcTrigger,Trigger6M)),NA())</f>
        <v>1.1838828268038171E-2</v>
      </c>
      <c r="Q2394" s="145">
        <f>IFERROR(_xll.qlIndexFixing(ONIndex1Y,I2394,TRUE,_xll.ohTrigger(RecalcTrigger,Trigger1Y)),NA())</f>
        <v>1.1802867239163461E-2</v>
      </c>
    </row>
    <row r="2395" spans="2:17" x14ac:dyDescent="0.2">
      <c r="B2395" s="39" t="s">
        <v>42</v>
      </c>
      <c r="D2395" s="42">
        <f>_xll.qlCalendarAdvance(Calendar,$D2394,B2395,"f",FALSE)</f>
        <v>56626</v>
      </c>
      <c r="E2395" s="139">
        <f>_xll.qlInterestRateIndexValueDate(IndexON,D2395)</f>
        <v>56626</v>
      </c>
      <c r="F2395" s="155">
        <f>IFERROR(_xll.qlIndexFixing(IndexON,D2395,TRUE,_xll.ohTrigger(RecalcTrigger,TriggerON)),NA())</f>
        <v>1.1656915762099374E-2</v>
      </c>
      <c r="H2395" s="42">
        <f>_xll.qlCalendarAdvance(Calendar,$H2394,B2395,"f",FALSE)</f>
        <v>56626</v>
      </c>
      <c r="I2395" s="139">
        <f>_xll.qlInterestRateIndexValueDate(Index1M,$H2395)</f>
        <v>56628</v>
      </c>
      <c r="J2395" s="144">
        <f>IFERROR(_xll.qlIndexFixing(Index1M,$H2395,TRUE,_xll.ohTrigger(RecalcTrigger,Trigger1M)),NA())</f>
        <v>1.1464404749880475E-2</v>
      </c>
      <c r="K2395" s="44">
        <f>IFERROR(_xll.qlIndexFixing(Index3M,H2395,TRUE,_xll.ohTrigger(RecalcTrigger,Trigger3M)),NA())</f>
        <v>1.1626272008551375E-2</v>
      </c>
      <c r="L2395" s="44">
        <f>IFERROR(_xll.qlIndexFixing(Index6M,$H2395,TRUE,_xll.ohTrigger(RecalcTrigger,Trigger6M)),NA())</f>
        <v>1.1774443599137952E-2</v>
      </c>
      <c r="M2395" s="145">
        <f>IFERROR(_xll.qlIndexFixing(Index1Y,$H2395,TRUE,_xll.ohTrigger(RecalcTrigger,Trigger1Y)),NA())</f>
        <v>1.1650470435933112E-2</v>
      </c>
      <c r="N2395" s="144">
        <f>IFERROR(_xll.qlIndexFixing(ONIndex1M,I2395,TRUE,_xll.ohTrigger(RecalcTrigger,Trigger1M)),NA())</f>
        <v>1.1470001978288735E-2</v>
      </c>
      <c r="O2395" s="44">
        <f>IFERROR(_xll.qlIndexFixing(ONIndex3M,I2395,TRUE,_xll.ohTrigger(RecalcTrigger,Trigger3M)),NA())</f>
        <v>1.1652101336601106E-2</v>
      </c>
      <c r="P2395" s="44">
        <f>IFERROR(_xll.qlIndexFixing(ONIndex6M,I2395,TRUE,_xll.ohTrigger(RecalcTrigger,Trigger6M)),NA())</f>
        <v>1.183171288751339E-2</v>
      </c>
      <c r="Q2395" s="145">
        <f>IFERROR(_xll.qlIndexFixing(ONIndex1Y,I2395,TRUE,_xll.ohTrigger(RecalcTrigger,Trigger1Y)),NA())</f>
        <v>1.1794939798219772E-2</v>
      </c>
    </row>
    <row r="2396" spans="2:17" x14ac:dyDescent="0.2">
      <c r="B2396" s="39" t="s">
        <v>42</v>
      </c>
      <c r="D2396" s="42">
        <f>_xll.qlCalendarAdvance(Calendar,$D2395,B2396,"f",FALSE)</f>
        <v>56633</v>
      </c>
      <c r="E2396" s="139">
        <f>_xll.qlInterestRateIndexValueDate(IndexON,D2396)</f>
        <v>56633</v>
      </c>
      <c r="F2396" s="155">
        <f>IFERROR(_xll.qlIndexFixing(IndexON,D2396,TRUE,_xll.ohTrigger(RecalcTrigger,TriggerON)),NA())</f>
        <v>1.1649189308542418E-2</v>
      </c>
      <c r="H2396" s="42">
        <f>_xll.qlCalendarAdvance(Calendar,$H2395,B2396,"f",FALSE)</f>
        <v>56633</v>
      </c>
      <c r="I2396" s="139">
        <f>_xll.qlInterestRateIndexValueDate(Index1M,$H2396)</f>
        <v>56635</v>
      </c>
      <c r="J2396" s="144">
        <f>IFERROR(_xll.qlIndexFixing(Index1M,$H2396,TRUE,_xll.ohTrigger(RecalcTrigger,Trigger1M)),NA())</f>
        <v>1.1457534797426061E-2</v>
      </c>
      <c r="K2396" s="44">
        <f>IFERROR(_xll.qlIndexFixing(Index3M,H2396,TRUE,_xll.ohTrigger(RecalcTrigger,Trigger3M)),NA())</f>
        <v>1.1618859724982222E-2</v>
      </c>
      <c r="L2396" s="44">
        <f>IFERROR(_xll.qlIndexFixing(Index6M,$H2396,TRUE,_xll.ohTrigger(RecalcTrigger,Trigger6M)),NA())</f>
        <v>1.1766750327135736E-2</v>
      </c>
      <c r="M2396" s="145">
        <f>IFERROR(_xll.qlIndexFixing(Index1Y,$H2396,TRUE,_xll.ohTrigger(RecalcTrigger,Trigger1Y)),NA())</f>
        <v>1.1641793218989453E-2</v>
      </c>
      <c r="N2396" s="144">
        <f>IFERROR(_xll.qlIndexFixing(ONIndex1M,I2396,TRUE,_xll.ohTrigger(RecalcTrigger,Trigger1M)),NA())</f>
        <v>1.1463167668690488E-2</v>
      </c>
      <c r="O2396" s="44">
        <f>IFERROR(_xll.qlIndexFixing(ONIndex3M,I2396,TRUE,_xll.ohTrigger(RecalcTrigger,Trigger3M)),NA())</f>
        <v>1.1644826634400474E-2</v>
      </c>
      <c r="P2396" s="44">
        <f>IFERROR(_xll.qlIndexFixing(ONIndex6M,I2396,TRUE,_xll.ohTrigger(RecalcTrigger,Trigger6M)),NA())</f>
        <v>1.1824557900190769E-2</v>
      </c>
      <c r="Q2396" s="145">
        <f>IFERROR(_xll.qlIndexFixing(ONIndex1Y,I2396,TRUE,_xll.ohTrigger(RecalcTrigger,Trigger1Y)),NA())</f>
        <v>1.1786988297481926E-2</v>
      </c>
    </row>
    <row r="2397" spans="2:17" x14ac:dyDescent="0.2">
      <c r="B2397" s="39" t="s">
        <v>42</v>
      </c>
      <c r="D2397" s="42">
        <f>_xll.qlCalendarAdvance(Calendar,$D2396,B2397,"f",FALSE)</f>
        <v>56640</v>
      </c>
      <c r="E2397" s="139">
        <f>_xll.qlInterestRateIndexValueDate(IndexON,D2397)</f>
        <v>56640</v>
      </c>
      <c r="F2397" s="155">
        <f>IFERROR(_xll.qlIndexFixing(IndexON,D2397,TRUE,_xll.ohTrigger(RecalcTrigger,TriggerON)),NA())</f>
        <v>1.1641437544271938E-2</v>
      </c>
      <c r="H2397" s="42">
        <f>_xll.qlCalendarAdvance(Calendar,$H2396,B2397,"f",FALSE)</f>
        <v>56640</v>
      </c>
      <c r="I2397" s="139">
        <f>_xll.qlInterestRateIndexValueDate(Index1M,$H2397)</f>
        <v>56642</v>
      </c>
      <c r="J2397" s="144">
        <f>IFERROR(_xll.qlIndexFixing(Index1M,$H2397,TRUE,_xll.ohTrigger(RecalcTrigger,Trigger1M)),NA())</f>
        <v>1.1451581112873629E-2</v>
      </c>
      <c r="K2397" s="44">
        <f>IFERROR(_xll.qlIndexFixing(Index3M,H2397,TRUE,_xll.ohTrigger(RecalcTrigger,Trigger3M)),NA())</f>
        <v>1.1611427242564254E-2</v>
      </c>
      <c r="L2397" s="44">
        <f>IFERROR(_xll.qlIndexFixing(Index6M,$H2397,TRUE,_xll.ohTrigger(RecalcTrigger,Trigger6M)),NA())</f>
        <v>1.1759016430016993E-2</v>
      </c>
      <c r="M2397" s="145">
        <f>IFERROR(_xll.qlIndexFixing(Index1Y,$H2397,TRUE,_xll.ohTrigger(RecalcTrigger,Trigger1Y)),NA())</f>
        <v>1.1633090965429067E-2</v>
      </c>
      <c r="N2397" s="144">
        <f>IFERROR(_xll.qlIndexFixing(ONIndex1M,I2397,TRUE,_xll.ohTrigger(RecalcTrigger,Trigger1M)),NA())</f>
        <v>1.1456315799858174E-2</v>
      </c>
      <c r="O2397" s="44">
        <f>IFERROR(_xll.qlIndexFixing(ONIndex3M,I2397,TRUE,_xll.ohTrigger(RecalcTrigger,Trigger3M)),NA())</f>
        <v>1.1637531897426001E-2</v>
      </c>
      <c r="P2397" s="44">
        <f>IFERROR(_xll.qlIndexFixing(ONIndex6M,I2397,TRUE,_xll.ohTrigger(RecalcTrigger,Trigger6M)),NA())</f>
        <v>1.1817363244999157E-2</v>
      </c>
      <c r="Q2397" s="145">
        <f>IFERROR(_xll.qlIndexFixing(ONIndex1Y,I2397,TRUE,_xll.ohTrigger(RecalcTrigger,Trigger1Y)),NA())</f>
        <v>1.1779012708332814E-2</v>
      </c>
    </row>
    <row r="2398" spans="2:17" x14ac:dyDescent="0.2">
      <c r="B2398" s="39" t="s">
        <v>42</v>
      </c>
      <c r="D2398" s="42">
        <f>_xll.qlCalendarAdvance(Calendar,$D2397,B2398,"f",FALSE)</f>
        <v>56647</v>
      </c>
      <c r="E2398" s="139">
        <f>_xll.qlInterestRateIndexValueDate(IndexON,D2398)</f>
        <v>56647</v>
      </c>
      <c r="F2398" s="155">
        <f>IFERROR(_xll.qlIndexFixing(IndexON,D2398,TRUE,_xll.ohTrigger(RecalcTrigger,TriggerON)),NA())</f>
        <v>1.1633660440431015E-2</v>
      </c>
      <c r="H2398" s="42">
        <f>_xll.qlCalendarAdvance(Calendar,$H2397,B2398,"f",FALSE)</f>
        <v>56647</v>
      </c>
      <c r="I2398" s="139">
        <f>_xll.qlInterestRateIndexValueDate(Index1M,$H2398)</f>
        <v>56649</v>
      </c>
      <c r="J2398" s="144">
        <f>IFERROR(_xll.qlIndexFixing(Index1M,$H2398,TRUE,_xll.ohTrigger(RecalcTrigger,Trigger1M)),NA())</f>
        <v>1.1444992855969956E-2</v>
      </c>
      <c r="K2398" s="44">
        <f>IFERROR(_xll.qlIndexFixing(Index3M,H2398,TRUE,_xll.ohTrigger(RecalcTrigger,Trigger3M)),NA())</f>
        <v>1.1604323778494442E-2</v>
      </c>
      <c r="L2398" s="44">
        <f>IFERROR(_xll.qlIndexFixing(Index6M,$H2398,TRUE,_xll.ohTrigger(RecalcTrigger,Trigger6M)),NA())</f>
        <v>1.1751241846920345E-2</v>
      </c>
      <c r="M2398" s="145">
        <f>IFERROR(_xll.qlIndexFixing(Index1Y,$H2398,TRUE,_xll.ohTrigger(RecalcTrigger,Trigger1Y)),NA())</f>
        <v>1.1624363646803479E-2</v>
      </c>
      <c r="N2398" s="144">
        <f>IFERROR(_xll.qlIndexFixing(ONIndex1M,I2398,TRUE,_xll.ohTrigger(RecalcTrigger,Trigger1M)),NA())</f>
        <v>1.1449446355884518E-2</v>
      </c>
      <c r="O2398" s="44">
        <f>IFERROR(_xll.qlIndexFixing(ONIndex3M,I2398,TRUE,_xll.ohTrigger(RecalcTrigger,Trigger3M)),NA())</f>
        <v>1.1630217104894314E-2</v>
      </c>
      <c r="P2398" s="44">
        <f>IFERROR(_xll.qlIndexFixing(ONIndex6M,I2398,TRUE,_xll.ohTrigger(RecalcTrigger,Trigger6M)),NA())</f>
        <v>1.181012886102728E-2</v>
      </c>
      <c r="Q2398" s="145">
        <f>IFERROR(_xll.qlIndexFixing(ONIndex1Y,I2398,TRUE,_xll.ohTrigger(RecalcTrigger,Trigger1Y)),NA())</f>
        <v>1.1771013001995456E-2</v>
      </c>
    </row>
    <row r="2399" spans="2:17" x14ac:dyDescent="0.2">
      <c r="B2399" s="39" t="s">
        <v>42</v>
      </c>
      <c r="D2399" s="42">
        <f>_xll.qlCalendarAdvance(Calendar,$D2398,B2399,"f",FALSE)</f>
        <v>56654</v>
      </c>
      <c r="E2399" s="139">
        <f>_xll.qlInterestRateIndexValueDate(IndexON,D2399)</f>
        <v>56654</v>
      </c>
      <c r="F2399" s="155">
        <f>IFERROR(_xll.qlIndexFixing(IndexON,D2399,TRUE,_xll.ohTrigger(RecalcTrigger,TriggerON)),NA())</f>
        <v>1.162585796824267E-2</v>
      </c>
      <c r="H2399" s="42">
        <f>_xll.qlCalendarAdvance(Calendar,$H2398,B2399,"f",FALSE)</f>
        <v>56654</v>
      </c>
      <c r="I2399" s="139">
        <f>_xll.qlInterestRateIndexValueDate(Index1M,$H2399)</f>
        <v>56656</v>
      </c>
      <c r="J2399" s="144">
        <f>IFERROR(_xll.qlIndexFixing(Index1M,$H2399,TRUE,_xll.ohTrigger(RecalcTrigger,Trigger1M)),NA())</f>
        <v>1.1438075980626041E-2</v>
      </c>
      <c r="K2399" s="44">
        <f>IFERROR(_xll.qlIndexFixing(Index3M,H2399,TRUE,_xll.ohTrigger(RecalcTrigger,Trigger3M)),NA())</f>
        <v>1.1596852526402839E-2</v>
      </c>
      <c r="L2399" s="44">
        <f>IFERROR(_xll.qlIndexFixing(Index6M,$H2399,TRUE,_xll.ohTrigger(RecalcTrigger,Trigger6M)),NA())</f>
        <v>1.1743426516987078E-2</v>
      </c>
      <c r="M2399" s="145">
        <f>IFERROR(_xll.qlIndexFixing(Index1Y,$H2399,TRUE,_xll.ohTrigger(RecalcTrigger,Trigger1Y)),NA())</f>
        <v>1.1615611234665967E-2</v>
      </c>
      <c r="N2399" s="144">
        <f>IFERROR(_xll.qlIndexFixing(ONIndex1M,I2399,TRUE,_xll.ohTrigger(RecalcTrigger,Trigger1M)),NA())</f>
        <v>1.1442559320862244E-2</v>
      </c>
      <c r="O2399" s="44">
        <f>IFERROR(_xll.qlIndexFixing(ONIndex3M,I2399,TRUE,_xll.ohTrigger(RecalcTrigger,Trigger3M)),NA())</f>
        <v>1.1622882236341781E-2</v>
      </c>
      <c r="P2399" s="44">
        <f>IFERROR(_xll.qlIndexFixing(ONIndex6M,I2399,TRUE,_xll.ohTrigger(RecalcTrigger,Trigger6M)),NA())</f>
        <v>1.1802854687363862E-2</v>
      </c>
      <c r="Q2399" s="145">
        <f>IFERROR(_xll.qlIndexFixing(ONIndex1Y,I2399,TRUE,_xll.ohTrigger(RecalcTrigger,Trigger1Y)),NA())</f>
        <v>1.1762989149692871E-2</v>
      </c>
    </row>
    <row r="2400" spans="2:17" x14ac:dyDescent="0.2">
      <c r="B2400" s="39" t="s">
        <v>42</v>
      </c>
      <c r="D2400" s="42">
        <f>_xll.qlCalendarAdvance(Calendar,$D2399,B2400,"f",FALSE)</f>
        <v>56661</v>
      </c>
      <c r="E2400" s="139">
        <f>_xll.qlInterestRateIndexValueDate(IndexON,D2400)</f>
        <v>56661</v>
      </c>
      <c r="F2400" s="155">
        <f>IFERROR(_xll.qlIndexFixing(IndexON,D2400,TRUE,_xll.ohTrigger(RecalcTrigger,TriggerON)),NA())</f>
        <v>1.1618030099329602E-2</v>
      </c>
      <c r="H2400" s="42">
        <f>_xll.qlCalendarAdvance(Calendar,$H2399,B2400,"f",FALSE)</f>
        <v>56661</v>
      </c>
      <c r="I2400" s="139">
        <f>_xll.qlInterestRateIndexValueDate(Index1M,$H2400)</f>
        <v>56663</v>
      </c>
      <c r="J2400" s="144">
        <f>IFERROR(_xll.qlIndexFixing(Index1M,$H2400,TRUE,_xll.ohTrigger(RecalcTrigger,Trigger1M)),NA())</f>
        <v>1.1431141464847297E-2</v>
      </c>
      <c r="K2400" s="44">
        <f>IFERROR(_xll.qlIndexFixing(Index3M,H2400,TRUE,_xll.ohTrigger(RecalcTrigger,Trigger3M)),NA())</f>
        <v>1.1589361015486507E-2</v>
      </c>
      <c r="L2400" s="44">
        <f>IFERROR(_xll.qlIndexFixing(Index6M,$H2400,TRUE,_xll.ohTrigger(RecalcTrigger,Trigger6M)),NA())</f>
        <v>1.1735570379365529E-2</v>
      </c>
      <c r="M2400" s="145">
        <f>IFERROR(_xll.qlIndexFixing(Index1Y,$H2400,TRUE,_xll.ohTrigger(RecalcTrigger,Trigger1Y)),NA())</f>
        <v>1.1606833700573745E-2</v>
      </c>
      <c r="N2400" s="144">
        <f>IFERROR(_xll.qlIndexFixing(ONIndex1M,I2400,TRUE,_xll.ohTrigger(RecalcTrigger,Trigger1M)),NA())</f>
        <v>1.1435654678644269E-2</v>
      </c>
      <c r="O2400" s="44">
        <f>IFERROR(_xll.qlIndexFixing(ONIndex3M,I2400,TRUE,_xll.ohTrigger(RecalcTrigger,Trigger3M)),NA())</f>
        <v>1.1615527270825154E-2</v>
      </c>
      <c r="P2400" s="44">
        <f>IFERROR(_xll.qlIndexFixing(ONIndex6M,I2400,TRUE,_xll.ohTrigger(RecalcTrigger,Trigger6M)),NA())</f>
        <v>1.1795540662857817E-2</v>
      </c>
      <c r="Q2400" s="145">
        <f>IFERROR(_xll.qlIndexFixing(ONIndex1Y,I2400,TRUE,_xll.ohTrigger(RecalcTrigger,Trigger1Y)),NA())</f>
        <v>1.1754941122568141E-2</v>
      </c>
    </row>
    <row r="2401" spans="2:17" x14ac:dyDescent="0.2">
      <c r="B2401" s="39" t="s">
        <v>42</v>
      </c>
      <c r="D2401" s="42">
        <f>_xll.qlCalendarAdvance(Calendar,$D2400,B2401,"f",FALSE)</f>
        <v>56668</v>
      </c>
      <c r="E2401" s="139">
        <f>_xll.qlInterestRateIndexValueDate(IndexON,D2401)</f>
        <v>56668</v>
      </c>
      <c r="F2401" s="155">
        <f>IFERROR(_xll.qlIndexFixing(IndexON,D2401,TRUE,_xll.ohTrigger(RecalcTrigger,TriggerON)),NA())</f>
        <v>1.1610176804754957E-2</v>
      </c>
      <c r="H2401" s="42">
        <f>_xll.qlCalendarAdvance(Calendar,$H2400,B2401,"f",FALSE)</f>
        <v>56668</v>
      </c>
      <c r="I2401" s="139">
        <f>_xll.qlInterestRateIndexValueDate(Index1M,$H2401)</f>
        <v>56670</v>
      </c>
      <c r="J2401" s="144">
        <f>IFERROR(_xll.qlIndexFixing(Index1M,$H2401,TRUE,_xll.ohTrigger(RecalcTrigger,Trigger1M)),NA())</f>
        <v>1.142418929263795E-2</v>
      </c>
      <c r="K2401" s="44">
        <f>IFERROR(_xll.qlIndexFixing(Index3M,H2401,TRUE,_xll.ohTrigger(RecalcTrigger,Trigger3M)),NA())</f>
        <v>1.1581849225091406E-2</v>
      </c>
      <c r="L2401" s="44">
        <f>IFERROR(_xll.qlIndexFixing(Index6M,$H2401,TRUE,_xll.ohTrigger(RecalcTrigger,Trigger6M)),NA())</f>
        <v>1.1727673373202723E-2</v>
      </c>
      <c r="M2401" s="145">
        <f>IFERROR(_xll.qlIndexFixing(Index1Y,$H2401,TRUE,_xll.ohTrigger(RecalcTrigger,Trigger1Y)),NA())</f>
        <v>1.1598031016086224E-2</v>
      </c>
      <c r="N2401" s="144">
        <f>IFERROR(_xll.qlIndexFixing(ONIndex1M,I2401,TRUE,_xll.ohTrigger(RecalcTrigger,Trigger1M)),NA())</f>
        <v>1.1428732413243381E-2</v>
      </c>
      <c r="O2401" s="44">
        <f>IFERROR(_xll.qlIndexFixing(ONIndex3M,I2401,TRUE,_xll.ohTrigger(RecalcTrigger,Trigger3M)),NA())</f>
        <v>1.1608152187800869E-2</v>
      </c>
      <c r="P2401" s="44">
        <f>IFERROR(_xll.qlIndexFixing(ONIndex6M,I2401,TRUE,_xll.ohTrigger(RecalcTrigger,Trigger6M)),NA())</f>
        <v>1.1788186726597871E-2</v>
      </c>
      <c r="Q2401" s="145">
        <f>IFERROR(_xll.qlIndexFixing(ONIndex1Y,I2401,TRUE,_xll.ohTrigger(RecalcTrigger,Trigger1Y)),NA())</f>
        <v>1.1746868891924223E-2</v>
      </c>
    </row>
    <row r="2402" spans="2:17" x14ac:dyDescent="0.2">
      <c r="B2402" s="39" t="s">
        <v>42</v>
      </c>
      <c r="D2402" s="42">
        <f>_xll.qlCalendarAdvance(Calendar,$D2401,B2402,"f",FALSE)</f>
        <v>56675</v>
      </c>
      <c r="E2402" s="139">
        <f>_xll.qlInterestRateIndexValueDate(IndexON,D2402)</f>
        <v>56675</v>
      </c>
      <c r="F2402" s="155">
        <f>IFERROR(_xll.qlIndexFixing(IndexON,D2402,TRUE,_xll.ohTrigger(RecalcTrigger,TriggerON)),NA())</f>
        <v>1.1602298055821691E-2</v>
      </c>
      <c r="H2402" s="42">
        <f>_xll.qlCalendarAdvance(Calendar,$H2401,B2402,"f",FALSE)</f>
        <v>56675</v>
      </c>
      <c r="I2402" s="139">
        <f>_xll.qlInterestRateIndexValueDate(Index1M,$H2402)</f>
        <v>56677</v>
      </c>
      <c r="J2402" s="144">
        <f>IFERROR(_xll.qlIndexFixing(Index1M,$H2402,TRUE,_xll.ohTrigger(RecalcTrigger,Trigger1M)),NA())</f>
        <v>1.1415944949755286E-2</v>
      </c>
      <c r="K2402" s="44">
        <f>IFERROR(_xll.qlIndexFixing(Index3M,H2402,TRUE,_xll.ohTrigger(RecalcTrigger,Trigger3M)),NA())</f>
        <v>1.1573248597163134E-2</v>
      </c>
      <c r="L2402" s="44">
        <f>IFERROR(_xll.qlIndexFixing(Index6M,$H2402,TRUE,_xll.ohTrigger(RecalcTrigger,Trigger6M)),NA())</f>
        <v>1.171777803257526E-2</v>
      </c>
      <c r="M2402" s="145">
        <f>IFERROR(_xll.qlIndexFixing(Index1Y,$H2402,TRUE,_xll.ohTrigger(RecalcTrigger,Trigger1Y)),NA())</f>
        <v>1.1587818171921088E-2</v>
      </c>
      <c r="N2402" s="144">
        <f>IFERROR(_xll.qlIndexFixing(ONIndex1M,I2402,TRUE,_xll.ohTrigger(RecalcTrigger,Trigger1M)),NA())</f>
        <v>1.1421792508672368E-2</v>
      </c>
      <c r="O2402" s="44">
        <f>IFERROR(_xll.qlIndexFixing(ONIndex3M,I2402,TRUE,_xll.ohTrigger(RecalcTrigger,Trigger3M)),NA())</f>
        <v>1.1600756966565484E-2</v>
      </c>
      <c r="P2402" s="44">
        <f>IFERROR(_xll.qlIndexFixing(ONIndex6M,I2402,TRUE,_xll.ohTrigger(RecalcTrigger,Trigger6M)),NA())</f>
        <v>1.1780792817672747E-2</v>
      </c>
      <c r="Q2402" s="145">
        <f>IFERROR(_xll.qlIndexFixing(ONIndex1Y,I2402,TRUE,_xll.ohTrigger(RecalcTrigger,Trigger1Y)),NA())</f>
        <v>1.173877242906407E-2</v>
      </c>
    </row>
    <row r="2403" spans="2:17" x14ac:dyDescent="0.2">
      <c r="B2403" s="39" t="s">
        <v>42</v>
      </c>
      <c r="D2403" s="42">
        <f>_xll.qlCalendarAdvance(Calendar,$D2402,B2403,"f",FALSE)</f>
        <v>56682</v>
      </c>
      <c r="E2403" s="139">
        <f>_xll.qlInterestRateIndexValueDate(IndexON,D2403)</f>
        <v>56682</v>
      </c>
      <c r="F2403" s="155">
        <f>IFERROR(_xll.qlIndexFixing(IndexON,D2403,TRUE,_xll.ohTrigger(RecalcTrigger,TriggerON)),NA())</f>
        <v>1.1594393823912696E-2</v>
      </c>
      <c r="H2403" s="42">
        <f>_xll.qlCalendarAdvance(Calendar,$H2402,B2403,"f",FALSE)</f>
        <v>56682</v>
      </c>
      <c r="I2403" s="139">
        <f>_xll.qlInterestRateIndexValueDate(Index1M,$H2403)</f>
        <v>56684</v>
      </c>
      <c r="J2403" s="144">
        <f>IFERROR(_xll.qlIndexFixing(Index1M,$H2403,TRUE,_xll.ohTrigger(RecalcTrigger,Trigger1M)),NA())</f>
        <v>1.140895147031723E-2</v>
      </c>
      <c r="K2403" s="44">
        <f>IFERROR(_xll.qlIndexFixing(Index3M,H2403,TRUE,_xll.ohTrigger(RecalcTrigger,Trigger3M)),NA())</f>
        <v>1.156569109163479E-2</v>
      </c>
      <c r="L2403" s="44">
        <f>IFERROR(_xll.qlIndexFixing(Index6M,$H2403,TRUE,_xll.ohTrigger(RecalcTrigger,Trigger6M)),NA())</f>
        <v>1.1709783060550198E-2</v>
      </c>
      <c r="M2403" s="145">
        <f>IFERROR(_xll.qlIndexFixing(Index1Y,$H2403,TRUE,_xll.ohTrigger(RecalcTrigger,Trigger1Y)),NA())</f>
        <v>1.1578958791960138E-2</v>
      </c>
      <c r="N2403" s="144">
        <f>IFERROR(_xll.qlIndexFixing(ONIndex1M,I2403,TRUE,_xll.ohTrigger(RecalcTrigger,Trigger1M)),NA())</f>
        <v>1.1414834948784147E-2</v>
      </c>
      <c r="O2403" s="44">
        <f>IFERROR(_xll.qlIndexFixing(ONIndex3M,I2403,TRUE,_xll.ohTrigger(RecalcTrigger,Trigger3M)),NA())</f>
        <v>1.159334158625569E-2</v>
      </c>
      <c r="P2403" s="44">
        <f>IFERROR(_xll.qlIndexFixing(ONIndex6M,I2403,TRUE,_xll.ohTrigger(RecalcTrigger,Trigger6M)),NA())</f>
        <v>1.1773358875251105E-2</v>
      </c>
      <c r="Q2403" s="145">
        <f>IFERROR(_xll.qlIndexFixing(ONIndex1Y,I2403,TRUE,_xll.ohTrigger(RecalcTrigger,Trigger1Y)),NA())</f>
        <v>1.1730651705130768E-2</v>
      </c>
    </row>
    <row r="2404" spans="2:17" x14ac:dyDescent="0.2">
      <c r="B2404" s="39" t="s">
        <v>42</v>
      </c>
      <c r="D2404" s="42">
        <f>_xll.qlCalendarAdvance(Calendar,$D2403,B2404,"f",FALSE)</f>
        <v>56689</v>
      </c>
      <c r="E2404" s="139">
        <f>_xll.qlInterestRateIndexValueDate(IndexON,D2404)</f>
        <v>56689</v>
      </c>
      <c r="F2404" s="155">
        <f>IFERROR(_xll.qlIndexFixing(IndexON,D2404,TRUE,_xll.ohTrigger(RecalcTrigger,TriggerON)),NA())</f>
        <v>1.1586464080490799E-2</v>
      </c>
      <c r="H2404" s="42">
        <f>_xll.qlCalendarAdvance(Calendar,$H2403,B2404,"f",FALSE)</f>
        <v>56689</v>
      </c>
      <c r="I2404" s="139">
        <f>_xll.qlInterestRateIndexValueDate(Index1M,$H2404)</f>
        <v>56691</v>
      </c>
      <c r="J2404" s="144">
        <f>IFERROR(_xll.qlIndexFixing(Index1M,$H2404,TRUE,_xll.ohTrigger(RecalcTrigger,Trigger1M)),NA())</f>
        <v>1.1401618309115399E-2</v>
      </c>
      <c r="K2404" s="44">
        <f>IFERROR(_xll.qlIndexFixing(Index3M,H2404,TRUE,_xll.ohTrigger(RecalcTrigger,Trigger3M)),NA())</f>
        <v>1.1558113238775668E-2</v>
      </c>
      <c r="L2404" s="44">
        <f>IFERROR(_xll.qlIndexFixing(Index6M,$H2404,TRUE,_xll.ohTrigger(RecalcTrigger,Trigger6M)),NA())</f>
        <v>1.1701747009954485E-2</v>
      </c>
      <c r="M2404" s="145">
        <f>IFERROR(_xll.qlIndexFixing(Index1Y,$H2404,TRUE,_xll.ohTrigger(RecalcTrigger,Trigger1Y)),NA())</f>
        <v>1.1570074168437163E-2</v>
      </c>
      <c r="N2404" s="144">
        <f>IFERROR(_xll.qlIndexFixing(ONIndex1M,I2404,TRUE,_xll.ohTrigger(RecalcTrigger,Trigger1M)),NA())</f>
        <v>1.1407859717751379E-2</v>
      </c>
      <c r="O2404" s="44">
        <f>IFERROR(_xll.qlIndexFixing(ONIndex3M,I2404,TRUE,_xll.ohTrigger(RecalcTrigger,Trigger3M)),NA())</f>
        <v>1.1585906026247983E-2</v>
      </c>
      <c r="P2404" s="44">
        <f>IFERROR(_xll.qlIndexFixing(ONIndex6M,I2404,TRUE,_xll.ohTrigger(RecalcTrigger,Trigger6M)),NA())</f>
        <v>1.1765884838021989E-2</v>
      </c>
      <c r="Q2404" s="145">
        <f>IFERROR(_xll.qlIndexFixing(ONIndex1Y,I2404,TRUE,_xll.ohTrigger(RecalcTrigger,Trigger1Y)),NA())</f>
        <v>1.1722506691347334E-2</v>
      </c>
    </row>
    <row r="2405" spans="2:17" x14ac:dyDescent="0.2">
      <c r="B2405" s="39" t="s">
        <v>42</v>
      </c>
      <c r="D2405" s="42">
        <f>_xll.qlCalendarAdvance(Calendar,$D2404,B2405,"f",FALSE)</f>
        <v>56696</v>
      </c>
      <c r="E2405" s="139">
        <f>_xll.qlInterestRateIndexValueDate(IndexON,D2405)</f>
        <v>56696</v>
      </c>
      <c r="F2405" s="155">
        <f>IFERROR(_xll.qlIndexFixing(IndexON,D2405,TRUE,_xll.ohTrigger(RecalcTrigger,TriggerON)),NA())</f>
        <v>1.1578508796539211E-2</v>
      </c>
      <c r="H2405" s="42">
        <f>_xll.qlCalendarAdvance(Calendar,$H2404,B2405,"f",FALSE)</f>
        <v>56696</v>
      </c>
      <c r="I2405" s="139">
        <f>_xll.qlInterestRateIndexValueDate(Index1M,$H2405)</f>
        <v>56698</v>
      </c>
      <c r="J2405" s="144">
        <f>IFERROR(_xll.qlIndexFixing(Index1M,$H2405,TRUE,_xll.ohTrigger(RecalcTrigger,Trigger1M)),NA())</f>
        <v>1.1394911363290239E-2</v>
      </c>
      <c r="K2405" s="44">
        <f>IFERROR(_xll.qlIndexFixing(Index3M,H2405,TRUE,_xll.ohTrigger(RecalcTrigger,Trigger3M)),NA())</f>
        <v>1.1550515017941413E-2</v>
      </c>
      <c r="L2405" s="44">
        <f>IFERROR(_xll.qlIndexFixing(Index6M,$H2405,TRUE,_xll.ohTrigger(RecalcTrigger,Trigger6M)),NA())</f>
        <v>1.1693669819957208E-2</v>
      </c>
      <c r="M2405" s="145">
        <f>IFERROR(_xll.qlIndexFixing(Index1Y,$H2405,TRUE,_xll.ohTrigger(RecalcTrigger,Trigger1Y)),NA())</f>
        <v>1.1561164272927513E-2</v>
      </c>
      <c r="N2405" s="144">
        <f>IFERROR(_xll.qlIndexFixing(ONIndex1M,I2405,TRUE,_xll.ohTrigger(RecalcTrigger,Trigger1M)),NA())</f>
        <v>1.1400866799347043E-2</v>
      </c>
      <c r="O2405" s="44">
        <f>IFERROR(_xll.qlIndexFixing(ONIndex3M,I2405,TRUE,_xll.ohTrigger(RecalcTrigger,Trigger3M)),NA())</f>
        <v>1.157845026591886E-2</v>
      </c>
      <c r="P2405" s="44">
        <f>IFERROR(_xll.qlIndexFixing(ONIndex6M,I2405,TRUE,_xll.ohTrigger(RecalcTrigger,Trigger6M)),NA())</f>
        <v>1.1758370645154059E-2</v>
      </c>
      <c r="Q2405" s="145">
        <f>IFERROR(_xll.qlIndexFixing(ONIndex1Y,I2405,TRUE,_xll.ohTrigger(RecalcTrigger,Trigger1Y)),NA())</f>
        <v>1.1714337358936788E-2</v>
      </c>
    </row>
    <row r="2406" spans="2:17" x14ac:dyDescent="0.2">
      <c r="B2406" s="39" t="s">
        <v>42</v>
      </c>
      <c r="D2406" s="42">
        <f>_xll.qlCalendarAdvance(Calendar,$D2405,B2406,"f",FALSE)</f>
        <v>56703</v>
      </c>
      <c r="E2406" s="139">
        <f>_xll.qlInterestRateIndexValueDate(IndexON,D2406)</f>
        <v>56703</v>
      </c>
      <c r="F2406" s="155">
        <f>IFERROR(_xll.qlIndexFixing(IndexON,D2406,TRUE,_xll.ohTrigger(RecalcTrigger,TriggerON)),NA())</f>
        <v>1.1570527943600695E-2</v>
      </c>
      <c r="H2406" s="42">
        <f>_xll.qlCalendarAdvance(Calendar,$H2405,B2406,"f",FALSE)</f>
        <v>56703</v>
      </c>
      <c r="I2406" s="139">
        <f>_xll.qlInterestRateIndexValueDate(Index1M,$H2406)</f>
        <v>56705</v>
      </c>
      <c r="J2406" s="144">
        <f>IFERROR(_xll.qlIndexFixing(Index1M,$H2406,TRUE,_xll.ohTrigger(RecalcTrigger,Trigger1M)),NA())</f>
        <v>1.13878647037019E-2</v>
      </c>
      <c r="K2406" s="44">
        <f>IFERROR(_xll.qlIndexFixing(Index3M,H2406,TRUE,_xll.ohTrigger(RecalcTrigger,Trigger3M)),NA())</f>
        <v>1.1543259562183213E-2</v>
      </c>
      <c r="L2406" s="44">
        <f>IFERROR(_xll.qlIndexFixing(Index6M,$H2406,TRUE,_xll.ohTrigger(RecalcTrigger,Trigger6M)),NA())</f>
        <v>1.1686765435872104E-2</v>
      </c>
      <c r="M2406" s="145">
        <f>IFERROR(_xll.qlIndexFixing(Index1Y,$H2406,TRUE,_xll.ohTrigger(RecalcTrigger,Trigger1Y)),NA())</f>
        <v>1.155175856278126E-2</v>
      </c>
      <c r="N2406" s="144">
        <f>IFERROR(_xll.qlIndexFixing(ONIndex1M,I2406,TRUE,_xll.ohTrigger(RecalcTrigger,Trigger1M)),NA())</f>
        <v>1.1393856177823736E-2</v>
      </c>
      <c r="O2406" s="44">
        <f>IFERROR(_xll.qlIndexFixing(ONIndex3M,I2406,TRUE,_xll.ohTrigger(RecalcTrigger,Trigger3M)),NA())</f>
        <v>1.1570974284564883E-2</v>
      </c>
      <c r="P2406" s="44">
        <f>IFERROR(_xll.qlIndexFixing(ONIndex6M,I2406,TRUE,_xll.ohTrigger(RecalcTrigger,Trigger6M)),NA())</f>
        <v>1.1750816235895911E-2</v>
      </c>
      <c r="Q2406" s="145">
        <f>IFERROR(_xll.qlIndexFixing(ONIndex1Y,I2406,TRUE,_xll.ohTrigger(RecalcTrigger,Trigger1Y)),NA())</f>
        <v>1.1706143679282022E-2</v>
      </c>
    </row>
    <row r="2407" spans="2:17" x14ac:dyDescent="0.2">
      <c r="B2407" s="39" t="s">
        <v>42</v>
      </c>
      <c r="D2407" s="42">
        <f>_xll.qlCalendarAdvance(Calendar,$D2406,B2407,"f",FALSE)</f>
        <v>56710</v>
      </c>
      <c r="E2407" s="139">
        <f>_xll.qlInterestRateIndexValueDate(IndexON,D2407)</f>
        <v>56710</v>
      </c>
      <c r="F2407" s="155">
        <f>IFERROR(_xll.qlIndexFixing(IndexON,D2407,TRUE,_xll.ohTrigger(RecalcTrigger,TriggerON)),NA())</f>
        <v>1.1562521492818334E-2</v>
      </c>
      <c r="H2407" s="42">
        <f>_xll.qlCalendarAdvance(Calendar,$H2406,B2407,"f",FALSE)</f>
        <v>56710</v>
      </c>
      <c r="I2407" s="139">
        <f>_xll.qlInterestRateIndexValueDate(Index1M,$H2407)</f>
        <v>56712</v>
      </c>
      <c r="J2407" s="144">
        <f>IFERROR(_xll.qlIndexFixing(Index1M,$H2407,TRUE,_xll.ohTrigger(RecalcTrigger,Trigger1M)),NA())</f>
        <v>1.1380800285399062E-2</v>
      </c>
      <c r="K2407" s="44">
        <f>IFERROR(_xll.qlIndexFixing(Index3M,H2407,TRUE,_xll.ohTrigger(RecalcTrigger,Trigger3M)),NA())</f>
        <v>1.1535622249630286E-2</v>
      </c>
      <c r="L2407" s="44">
        <f>IFERROR(_xll.qlIndexFixing(Index6M,$H2407,TRUE,_xll.ohTrigger(RecalcTrigger,Trigger6M)),NA())</f>
        <v>1.1678615480080338E-2</v>
      </c>
      <c r="M2407" s="145">
        <f>IFERROR(_xll.qlIndexFixing(Index1Y,$H2407,TRUE,_xll.ohTrigger(RecalcTrigger,Trigger1Y)),NA())</f>
        <v>1.1543268552262597E-2</v>
      </c>
      <c r="N2407" s="144">
        <f>IFERROR(_xll.qlIndexFixing(ONIndex1M,I2407,TRUE,_xll.ohTrigger(RecalcTrigger,Trigger1M)),NA())</f>
        <v>1.1386827836954438E-2</v>
      </c>
      <c r="O2407" s="44">
        <f>IFERROR(_xll.qlIndexFixing(ONIndex3M,I2407,TRUE,_xll.ohTrigger(RecalcTrigger,Trigger3M)),NA())</f>
        <v>1.1563478061402677E-2</v>
      </c>
      <c r="P2407" s="44">
        <f>IFERROR(_xll.qlIndexFixing(ONIndex6M,I2407,TRUE,_xll.ohTrigger(RecalcTrigger,Trigger6M)),NA())</f>
        <v>1.1743221549016525E-2</v>
      </c>
      <c r="Q2407" s="145">
        <f>IFERROR(_xll.qlIndexFixing(ONIndex1Y,I2407,TRUE,_xll.ohTrigger(RecalcTrigger,Trigger1Y)),NA())</f>
        <v>1.1697925623446181E-2</v>
      </c>
    </row>
    <row r="2408" spans="2:17" x14ac:dyDescent="0.2">
      <c r="B2408" s="39" t="s">
        <v>42</v>
      </c>
      <c r="D2408" s="42">
        <f>_xll.qlCalendarAdvance(Calendar,$D2407,B2408,"f",FALSE)</f>
        <v>56717</v>
      </c>
      <c r="E2408" s="139">
        <f>_xll.qlInterestRateIndexValueDate(IndexON,D2408)</f>
        <v>56717</v>
      </c>
      <c r="F2408" s="155">
        <f>IFERROR(_xll.qlIndexFixing(IndexON,D2408,TRUE,_xll.ohTrigger(RecalcTrigger,TriggerON)),NA())</f>
        <v>1.1554489415814828E-2</v>
      </c>
      <c r="H2408" s="42">
        <f>_xll.qlCalendarAdvance(Calendar,$H2407,B2408,"f",FALSE)</f>
        <v>56717</v>
      </c>
      <c r="I2408" s="139">
        <f>_xll.qlInterestRateIndexValueDate(Index1M,$H2408)</f>
        <v>56719</v>
      </c>
      <c r="J2408" s="144">
        <f>IFERROR(_xll.qlIndexFixing(Index1M,$H2408,TRUE,_xll.ohTrigger(RecalcTrigger,Trigger1M)),NA())</f>
        <v>1.1373718092384522E-2</v>
      </c>
      <c r="K2408" s="44">
        <f>IFERROR(_xll.qlIndexFixing(Index3M,H2408,TRUE,_xll.ohTrigger(RecalcTrigger,Trigger3M)),NA())</f>
        <v>1.1527964509133189E-2</v>
      </c>
      <c r="L2408" s="44">
        <f>IFERROR(_xll.qlIndexFixing(Index6M,$H2408,TRUE,_xll.ohTrigger(RecalcTrigger,Trigger6M)),NA())</f>
        <v>1.1670424218898863E-2</v>
      </c>
      <c r="M2408" s="145">
        <f>IFERROR(_xll.qlIndexFixing(Index1Y,$H2408,TRUE,_xll.ohTrigger(RecalcTrigger,Trigger1Y)),NA())</f>
        <v>1.1534282670271925E-2</v>
      </c>
      <c r="N2408" s="144">
        <f>IFERROR(_xll.qlIndexFixing(ONIndex1M,I2408,TRUE,_xll.ohTrigger(RecalcTrigger,Trigger1M)),NA())</f>
        <v>1.1377765336364476E-2</v>
      </c>
      <c r="O2408" s="44">
        <f>IFERROR(_xll.qlIndexFixing(ONIndex3M,I2408,TRUE,_xll.ohTrigger(RecalcTrigger,Trigger3M)),NA())</f>
        <v>1.155381028370428E-2</v>
      </c>
      <c r="P2408" s="44">
        <f>IFERROR(_xll.qlIndexFixing(ONIndex6M,I2408,TRUE,_xll.ohTrigger(RecalcTrigger,Trigger6M)),NA())</f>
        <v>1.1733397670026235E-2</v>
      </c>
      <c r="Q2408" s="145">
        <f>IFERROR(_xll.qlIndexFixing(ONIndex1Y,I2408,TRUE,_xll.ohTrigger(RecalcTrigger,Trigger1Y)),NA())</f>
        <v>1.1687323687477047E-2</v>
      </c>
    </row>
    <row r="2409" spans="2:17" x14ac:dyDescent="0.2">
      <c r="B2409" s="39" t="s">
        <v>42</v>
      </c>
      <c r="D2409" s="42">
        <f>_xll.qlCalendarAdvance(Calendar,$D2408,B2409,"f",FALSE)</f>
        <v>56724</v>
      </c>
      <c r="E2409" s="139">
        <f>_xll.qlInterestRateIndexValueDate(IndexON,D2409)</f>
        <v>56724</v>
      </c>
      <c r="F2409" s="155">
        <f>IFERROR(_xll.qlIndexFixing(IndexON,D2409,TRUE,_xll.ohTrigger(RecalcTrigger,TriggerON)),NA())</f>
        <v>1.1546431683573388E-2</v>
      </c>
      <c r="H2409" s="42">
        <f>_xll.qlCalendarAdvance(Calendar,$H2408,B2409,"f",FALSE)</f>
        <v>56724</v>
      </c>
      <c r="I2409" s="139">
        <f>_xll.qlInterestRateIndexValueDate(Index1M,$H2409)</f>
        <v>56726</v>
      </c>
      <c r="J2409" s="144">
        <f>IFERROR(_xll.qlIndexFixing(Index1M,$H2409,TRUE,_xll.ohTrigger(RecalcTrigger,Trigger1M)),NA())</f>
        <v>1.1366618108653581E-2</v>
      </c>
      <c r="K2409" s="44">
        <f>IFERROR(_xll.qlIndexFixing(Index3M,H2409,TRUE,_xll.ohTrigger(RecalcTrigger,Trigger3M)),NA())</f>
        <v>1.1520286320046456E-2</v>
      </c>
      <c r="L2409" s="44">
        <f>IFERROR(_xll.qlIndexFixing(Index6M,$H2409,TRUE,_xll.ohTrigger(RecalcTrigger,Trigger6M)),NA())</f>
        <v>1.1662191591509878E-2</v>
      </c>
      <c r="M2409" s="145">
        <f>IFERROR(_xll.qlIndexFixing(Index1Y,$H2409,TRUE,_xll.ohTrigger(RecalcTrigger,Trigger1Y)),NA())</f>
        <v>1.15252714026242E-2</v>
      </c>
      <c r="N2409" s="144">
        <f>IFERROR(_xll.qlIndexFixing(ONIndex1M,I2409,TRUE,_xll.ohTrigger(RecalcTrigger,Trigger1M)),NA())</f>
        <v>1.1372717933229026E-2</v>
      </c>
      <c r="O2409" s="44">
        <f>IFERROR(_xll.qlIndexFixing(ONIndex3M,I2409,TRUE,_xll.ohTrigger(RecalcTrigger,Trigger3M)),NA())</f>
        <v>1.1548424806759883E-2</v>
      </c>
      <c r="P2409" s="44">
        <f>IFERROR(_xll.qlIndexFixing(ONIndex6M,I2409,TRUE,_xll.ohTrigger(RecalcTrigger,Trigger6M)),NA())</f>
        <v>1.1727911098668997E-2</v>
      </c>
      <c r="Q2409" s="145">
        <f>IFERROR(_xll.qlIndexFixing(ONIndex1Y,I2409,TRUE,_xll.ohTrigger(RecalcTrigger,Trigger1Y)),NA())</f>
        <v>1.1681416268443101E-2</v>
      </c>
    </row>
    <row r="2410" spans="2:17" x14ac:dyDescent="0.2">
      <c r="B2410" s="39" t="s">
        <v>42</v>
      </c>
      <c r="D2410" s="42">
        <f>_xll.qlCalendarAdvance(Calendar,$D2409,B2410,"f",FALSE)</f>
        <v>56731</v>
      </c>
      <c r="E2410" s="139">
        <f>_xll.qlInterestRateIndexValueDate(IndexON,D2410)</f>
        <v>56731</v>
      </c>
      <c r="F2410" s="155">
        <f>IFERROR(_xll.qlIndexFixing(IndexON,D2410,TRUE,_xll.ohTrigger(RecalcTrigger,TriggerON)),NA())</f>
        <v>1.1538348267476906E-2</v>
      </c>
      <c r="H2410" s="42">
        <f>_xll.qlCalendarAdvance(Calendar,$H2409,B2410,"f",FALSE)</f>
        <v>56731</v>
      </c>
      <c r="I2410" s="139">
        <f>_xll.qlInterestRateIndexValueDate(Index1M,$H2410)</f>
        <v>56733</v>
      </c>
      <c r="J2410" s="144">
        <f>IFERROR(_xll.qlIndexFixing(Index1M,$H2410,TRUE,_xll.ohTrigger(RecalcTrigger,Trigger1M)),NA())</f>
        <v>1.1359500318204041E-2</v>
      </c>
      <c r="K2410" s="44">
        <f>IFERROR(_xll.qlIndexFixing(Index3M,H2410,TRUE,_xll.ohTrigger(RecalcTrigger,Trigger3M)),NA())</f>
        <v>1.1512587661727259E-2</v>
      </c>
      <c r="L2410" s="44">
        <f>IFERROR(_xll.qlIndexFixing(Index6M,$H2410,TRUE,_xll.ohTrigger(RecalcTrigger,Trigger6M)),NA())</f>
        <v>1.1653917537093838E-2</v>
      </c>
      <c r="M2410" s="145">
        <f>IFERROR(_xll.qlIndexFixing(Index1Y,$H2410,TRUE,_xll.ohTrigger(RecalcTrigger,Trigger1Y)),NA())</f>
        <v>1.1517670396717689E-2</v>
      </c>
      <c r="N2410" s="144">
        <f>IFERROR(_xll.qlIndexFixing(ONIndex1M,I2410,TRUE,_xll.ohTrigger(RecalcTrigger,Trigger1M)),NA())</f>
        <v>1.1365636338478424E-2</v>
      </c>
      <c r="O2410" s="44">
        <f>IFERROR(_xll.qlIndexFixing(ONIndex3M,I2410,TRUE,_xll.ohTrigger(RecalcTrigger,Trigger3M)),NA())</f>
        <v>1.154086773403229E-2</v>
      </c>
      <c r="P2410" s="44">
        <f>IFERROR(_xll.qlIndexFixing(ONIndex6M,I2410,TRUE,_xll.ohTrigger(RecalcTrigger,Trigger6M)),NA())</f>
        <v>1.1720195213378304E-2</v>
      </c>
      <c r="Q2410" s="145">
        <f>IFERROR(_xll.qlIndexFixing(ONIndex1Y,I2410,TRUE,_xll.ohTrigger(RecalcTrigger,Trigger1Y)),NA())</f>
        <v>1.1673124911801835E-2</v>
      </c>
    </row>
    <row r="2411" spans="2:17" x14ac:dyDescent="0.2">
      <c r="B2411" s="39" t="s">
        <v>42</v>
      </c>
      <c r="D2411" s="42">
        <f>_xll.qlCalendarAdvance(Calendar,$D2410,B2411,"f",FALSE)</f>
        <v>56738</v>
      </c>
      <c r="E2411" s="139">
        <f>_xll.qlInterestRateIndexValueDate(IndexON,D2411)</f>
        <v>56738</v>
      </c>
      <c r="F2411" s="155">
        <f>IFERROR(_xll.qlIndexFixing(IndexON,D2411,TRUE,_xll.ohTrigger(RecalcTrigger,TriggerON)),NA())</f>
        <v>1.1530239138988208E-2</v>
      </c>
      <c r="H2411" s="42">
        <f>_xll.qlCalendarAdvance(Calendar,$H2410,B2411,"f",FALSE)</f>
        <v>56738</v>
      </c>
      <c r="I2411" s="139">
        <f>_xll.qlInterestRateIndexValueDate(Index1M,$H2411)</f>
        <v>56740</v>
      </c>
      <c r="J2411" s="144">
        <f>IFERROR(_xll.qlIndexFixing(Index1M,$H2411,TRUE,_xll.ohTrigger(RecalcTrigger,Trigger1M)),NA())</f>
        <v>1.1352364705043694E-2</v>
      </c>
      <c r="K2411" s="44">
        <f>IFERROR(_xll.qlIndexFixing(Index3M,H2411,TRUE,_xll.ohTrigger(RecalcTrigger,Trigger3M)),NA())</f>
        <v>1.1504496809335948E-2</v>
      </c>
      <c r="L2411" s="44">
        <f>IFERROR(_xll.qlIndexFixing(Index6M,$H2411,TRUE,_xll.ohTrigger(RecalcTrigger,Trigger6M)),NA())</f>
        <v>1.1644339346416746E-2</v>
      </c>
      <c r="M2411" s="145">
        <f>IFERROR(_xll.qlIndexFixing(Index1Y,$H2411,TRUE,_xll.ohTrigger(RecalcTrigger,Trigger1Y)),NA())</f>
        <v>1.1507172596719137E-2</v>
      </c>
      <c r="N2411" s="144">
        <f>IFERROR(_xll.qlIndexFixing(ONIndex1M,I2411,TRUE,_xll.ohTrigger(RecalcTrigger,Trigger1M)),NA())</f>
        <v>1.1358536960353049E-2</v>
      </c>
      <c r="O2411" s="44">
        <f>IFERROR(_xll.qlIndexFixing(ONIndex3M,I2411,TRUE,_xll.ohTrigger(RecalcTrigger,Trigger3M)),NA())</f>
        <v>1.1533290336682711E-2</v>
      </c>
      <c r="P2411" s="44">
        <f>IFERROR(_xll.qlIndexFixing(ONIndex6M,I2411,TRUE,_xll.ohTrigger(RecalcTrigger,Trigger6M)),NA())</f>
        <v>1.1712438806501524E-2</v>
      </c>
      <c r="Q2411" s="145">
        <f>IFERROR(_xll.qlIndexFixing(ONIndex1Y,I2411,TRUE,_xll.ohTrigger(RecalcTrigger,Trigger1Y)),NA())</f>
        <v>1.1664809063871573E-2</v>
      </c>
    </row>
    <row r="2412" spans="2:17" x14ac:dyDescent="0.2">
      <c r="B2412" s="39" t="s">
        <v>42</v>
      </c>
      <c r="D2412" s="42">
        <f>_xll.qlCalendarAdvance(Calendar,$D2411,B2412,"f",FALSE)</f>
        <v>56745</v>
      </c>
      <c r="E2412" s="139">
        <f>_xll.qlInterestRateIndexValueDate(IndexON,D2412)</f>
        <v>56745</v>
      </c>
      <c r="F2412" s="155">
        <f>IFERROR(_xll.qlIndexFixing(IndexON,D2412,TRUE,_xll.ohTrigger(RecalcTrigger,TriggerON)),NA())</f>
        <v>1.1522104269250377E-2</v>
      </c>
      <c r="H2412" s="42">
        <f>_xll.qlCalendarAdvance(Calendar,$H2411,B2412,"f",FALSE)</f>
        <v>56745</v>
      </c>
      <c r="I2412" s="139">
        <f>_xll.qlInterestRateIndexValueDate(Index1M,$H2412)</f>
        <v>56747</v>
      </c>
      <c r="J2412" s="144">
        <f>IFERROR(_xll.qlIndexFixing(Index1M,$H2412,TRUE,_xll.ohTrigger(RecalcTrigger,Trigger1M)),NA())</f>
        <v>1.134521125317034E-2</v>
      </c>
      <c r="K2412" s="44">
        <f>IFERROR(_xll.qlIndexFixing(Index3M,H2412,TRUE,_xll.ohTrigger(RecalcTrigger,Trigger3M)),NA())</f>
        <v>1.1496755434628591E-2</v>
      </c>
      <c r="L2412" s="44">
        <f>IFERROR(_xll.qlIndexFixing(Index6M,$H2412,TRUE,_xll.ohTrigger(RecalcTrigger,Trigger6M)),NA())</f>
        <v>1.1635972477625827E-2</v>
      </c>
      <c r="M2412" s="145">
        <f>IFERROR(_xll.qlIndexFixing(Index1Y,$H2412,TRUE,_xll.ohTrigger(RecalcTrigger,Trigger1Y)),NA())</f>
        <v>1.1498085001651157E-2</v>
      </c>
      <c r="N2412" s="144">
        <f>IFERROR(_xll.qlIndexFixing(ONIndex1M,I2412,TRUE,_xll.ohTrigger(RecalcTrigger,Trigger1M)),NA())</f>
        <v>1.1351419782785754E-2</v>
      </c>
      <c r="O2412" s="44">
        <f>IFERROR(_xll.qlIndexFixing(ONIndex3M,I2412,TRUE,_xll.ohTrigger(RecalcTrigger,Trigger3M)),NA())</f>
        <v>1.1525692594087644E-2</v>
      </c>
      <c r="P2412" s="44">
        <f>IFERROR(_xll.qlIndexFixing(ONIndex6M,I2412,TRUE,_xll.ohTrigger(RecalcTrigger,Trigger6M)),NA())</f>
        <v>1.170464181736719E-2</v>
      </c>
      <c r="Q2412" s="145">
        <f>IFERROR(_xll.qlIndexFixing(ONIndex1Y,I2412,TRUE,_xll.ohTrigger(RecalcTrigger,Trigger1Y)),NA())</f>
        <v>1.1656468696035205E-2</v>
      </c>
    </row>
    <row r="2413" spans="2:17" x14ac:dyDescent="0.2">
      <c r="B2413" s="39" t="s">
        <v>42</v>
      </c>
      <c r="D2413" s="42">
        <f>_xll.qlCalendarAdvance(Calendar,$D2412,B2413,"f",FALSE)</f>
        <v>56752</v>
      </c>
      <c r="E2413" s="139">
        <f>_xll.qlInterestRateIndexValueDate(IndexON,D2413)</f>
        <v>56752</v>
      </c>
      <c r="F2413" s="155">
        <f>IFERROR(_xll.qlIndexFixing(IndexON,D2413,TRUE,_xll.ohTrigger(RecalcTrigger,TriggerON)),NA())</f>
        <v>1.1513943629726242E-2</v>
      </c>
      <c r="H2413" s="42">
        <f>_xll.qlCalendarAdvance(Calendar,$H2412,B2413,"f",FALSE)</f>
        <v>56752</v>
      </c>
      <c r="I2413" s="139">
        <f>_xll.qlInterestRateIndexValueDate(Index1M,$H2413)</f>
        <v>56754</v>
      </c>
      <c r="J2413" s="144">
        <f>IFERROR(_xll.qlIndexFixing(Index1M,$H2413,TRUE,_xll.ohTrigger(RecalcTrigger,Trigger1M)),NA())</f>
        <v>1.1338039946579281E-2</v>
      </c>
      <c r="K2413" s="44">
        <f>IFERROR(_xll.qlIndexFixing(Index3M,H2413,TRUE,_xll.ohTrigger(RecalcTrigger,Trigger3M)),NA())</f>
        <v>1.1488993526793861E-2</v>
      </c>
      <c r="L2413" s="44">
        <f>IFERROR(_xll.qlIndexFixing(Index6M,$H2413,TRUE,_xll.ohTrigger(RecalcTrigger,Trigger6M)),NA())</f>
        <v>1.1627563982911558E-2</v>
      </c>
      <c r="M2413" s="145">
        <f>IFERROR(_xll.qlIndexFixing(Index1Y,$H2413,TRUE,_xll.ohTrigger(RecalcTrigger,Trigger1Y)),NA())</f>
        <v>1.1488971907303533E-2</v>
      </c>
      <c r="N2413" s="144">
        <f>IFERROR(_xll.qlIndexFixing(ONIndex1M,I2413,TRUE,_xll.ohTrigger(RecalcTrigger,Trigger1M)),NA())</f>
        <v>1.1344284789869263E-2</v>
      </c>
      <c r="O2413" s="44">
        <f>IFERROR(_xll.qlIndexFixing(ONIndex3M,I2413,TRUE,_xll.ohTrigger(RecalcTrigger,Trigger3M)),NA())</f>
        <v>1.1518074485463714E-2</v>
      </c>
      <c r="P2413" s="44">
        <f>IFERROR(_xll.qlIndexFixing(ONIndex6M,I2413,TRUE,_xll.ohTrigger(RecalcTrigger,Trigger6M)),NA())</f>
        <v>1.1696804184824217E-2</v>
      </c>
      <c r="Q2413" s="145">
        <f>IFERROR(_xll.qlIndexFixing(ONIndex1Y,I2413,TRUE,_xll.ohTrigger(RecalcTrigger,Trigger1Y)),NA())</f>
        <v>1.1648103779435814E-2</v>
      </c>
    </row>
    <row r="2414" spans="2:17" x14ac:dyDescent="0.2">
      <c r="B2414" s="39" t="s">
        <v>42</v>
      </c>
      <c r="D2414" s="42">
        <f>_xll.qlCalendarAdvance(Calendar,$D2413,B2414,"f",FALSE)</f>
        <v>56759</v>
      </c>
      <c r="E2414" s="139">
        <f>_xll.qlInterestRateIndexValueDate(IndexON,D2414)</f>
        <v>56759</v>
      </c>
      <c r="F2414" s="155">
        <f>IFERROR(_xll.qlIndexFixing(IndexON,D2414,TRUE,_xll.ohTrigger(RecalcTrigger,TriggerON)),NA())</f>
        <v>1.1505757191478949E-2</v>
      </c>
      <c r="H2414" s="42">
        <f>_xll.qlCalendarAdvance(Calendar,$H2413,B2414,"f",FALSE)</f>
        <v>56759</v>
      </c>
      <c r="I2414" s="139">
        <f>_xll.qlInterestRateIndexValueDate(Index1M,$H2414)</f>
        <v>56761</v>
      </c>
      <c r="J2414" s="144">
        <f>IFERROR(_xll.qlIndexFixing(Index1M,$H2414,TRUE,_xll.ohTrigger(RecalcTrigger,Trigger1M)),NA())</f>
        <v>1.1330850769280809E-2</v>
      </c>
      <c r="K2414" s="44">
        <f>IFERROR(_xll.qlIndexFixing(Index3M,H2414,TRUE,_xll.ohTrigger(RecalcTrigger,Trigger3M)),NA())</f>
        <v>1.1481211065194353E-2</v>
      </c>
      <c r="L2414" s="44">
        <f>IFERROR(_xll.qlIndexFixing(Index6M,$H2414,TRUE,_xll.ohTrigger(RecalcTrigger,Trigger6M)),NA())</f>
        <v>1.1619113801474826E-2</v>
      </c>
      <c r="M2414" s="145">
        <f>IFERROR(_xll.qlIndexFixing(Index1Y,$H2414,TRUE,_xll.ohTrigger(RecalcTrigger,Trigger1Y)),NA())</f>
        <v>1.1479833285278329E-2</v>
      </c>
      <c r="N2414" s="144">
        <f>IFERROR(_xll.qlIndexFixing(ONIndex1M,I2414,TRUE,_xll.ohTrigger(RecalcTrigger,Trigger1M)),NA())</f>
        <v>1.1337131965616365E-2</v>
      </c>
      <c r="O2414" s="44">
        <f>IFERROR(_xll.qlIndexFixing(ONIndex3M,I2414,TRUE,_xll.ohTrigger(RecalcTrigger,Trigger3M)),NA())</f>
        <v>1.1510435990107482E-2</v>
      </c>
      <c r="P2414" s="44">
        <f>IFERROR(_xll.qlIndexFixing(ONIndex6M,I2414,TRUE,_xll.ohTrigger(RecalcTrigger,Trigger6M)),NA())</f>
        <v>1.1688925847881393E-2</v>
      </c>
      <c r="Q2414" s="145">
        <f>IFERROR(_xll.qlIndexFixing(ONIndex1Y,I2414,TRUE,_xll.ohTrigger(RecalcTrigger,Trigger1Y)),NA())</f>
        <v>1.1639714285376357E-2</v>
      </c>
    </row>
    <row r="2415" spans="2:17" x14ac:dyDescent="0.2">
      <c r="B2415" s="39" t="s">
        <v>42</v>
      </c>
      <c r="D2415" s="42">
        <f>_xll.qlCalendarAdvance(Calendar,$D2414,B2415,"f",FALSE)</f>
        <v>56766</v>
      </c>
      <c r="E2415" s="139">
        <f>_xll.qlInterestRateIndexValueDate(IndexON,D2415)</f>
        <v>56766</v>
      </c>
      <c r="F2415" s="155">
        <f>IFERROR(_xll.qlIndexFixing(IndexON,D2415,TRUE,_xll.ohTrigger(RecalcTrigger,TriggerON)),NA())</f>
        <v>1.1497544926131198E-2</v>
      </c>
      <c r="H2415" s="42">
        <f>_xll.qlCalendarAdvance(Calendar,$H2414,B2415,"f",FALSE)</f>
        <v>56766</v>
      </c>
      <c r="I2415" s="139">
        <f>_xll.qlInterestRateIndexValueDate(Index1M,$H2415)</f>
        <v>56768</v>
      </c>
      <c r="J2415" s="144">
        <f>IFERROR(_xll.qlIndexFixing(Index1M,$H2415,TRUE,_xll.ohTrigger(RecalcTrigger,Trigger1M)),NA())</f>
        <v>1.1323643705270225E-2</v>
      </c>
      <c r="K2415" s="44">
        <f>IFERROR(_xll.qlIndexFixing(Index3M,H2415,TRUE,_xll.ohTrigger(RecalcTrigger,Trigger3M)),NA())</f>
        <v>1.1473408029185714E-2</v>
      </c>
      <c r="L2415" s="44">
        <f>IFERROR(_xll.qlIndexFixing(Index6M,$H2415,TRUE,_xll.ohTrigger(RecalcTrigger,Trigger6M)),NA())</f>
        <v>1.1611923731301547E-2</v>
      </c>
      <c r="M2415" s="145">
        <f>IFERROR(_xll.qlIndexFixing(Index1Y,$H2415,TRUE,_xll.ohTrigger(RecalcTrigger,Trigger1Y)),NA())</f>
        <v>1.1470669107180214E-2</v>
      </c>
      <c r="N2415" s="144">
        <f>IFERROR(_xll.qlIndexFixing(ONIndex1M,I2415,TRUE,_xll.ohTrigger(RecalcTrigger,Trigger1M)),NA())</f>
        <v>1.1329961293879975E-2</v>
      </c>
      <c r="O2415" s="44">
        <f>IFERROR(_xll.qlIndexFixing(ONIndex3M,I2415,TRUE,_xll.ohTrigger(RecalcTrigger,Trigger3M)),NA())</f>
        <v>1.1502777087395444E-2</v>
      </c>
      <c r="P2415" s="44">
        <f>IFERROR(_xll.qlIndexFixing(ONIndex6M,I2415,TRUE,_xll.ohTrigger(RecalcTrigger,Trigger6M)),NA())</f>
        <v>1.1681006745627442E-2</v>
      </c>
      <c r="Q2415" s="145">
        <f>IFERROR(_xll.qlIndexFixing(ONIndex1Y,I2415,TRUE,_xll.ohTrigger(RecalcTrigger,Trigger1Y)),NA())</f>
        <v>1.1631300185159787E-2</v>
      </c>
    </row>
    <row r="2416" spans="2:17" x14ac:dyDescent="0.2">
      <c r="B2416" s="39" t="s">
        <v>42</v>
      </c>
      <c r="D2416" s="42">
        <f>_xll.qlCalendarAdvance(Calendar,$D2415,B2416,"f",FALSE)</f>
        <v>56773</v>
      </c>
      <c r="E2416" s="139">
        <f>_xll.qlInterestRateIndexValueDate(IndexON,D2416)</f>
        <v>56773</v>
      </c>
      <c r="F2416" s="155">
        <f>IFERROR(_xll.qlIndexFixing(IndexON,D2416,TRUE,_xll.ohTrigger(RecalcTrigger,TriggerON)),NA())</f>
        <v>1.1489306804746136E-2</v>
      </c>
      <c r="H2416" s="42">
        <f>_xll.qlCalendarAdvance(Calendar,$H2415,B2416,"f",FALSE)</f>
        <v>56773</v>
      </c>
      <c r="I2416" s="139">
        <f>_xll.qlInterestRateIndexValueDate(Index1M,$H2416)</f>
        <v>56775</v>
      </c>
      <c r="J2416" s="144">
        <f>IFERROR(_xll.qlIndexFixing(Index1M,$H2416,TRUE,_xll.ohTrigger(RecalcTrigger,Trigger1M)),NA())</f>
        <v>1.1316418738547829E-2</v>
      </c>
      <c r="K2416" s="44">
        <f>IFERROR(_xll.qlIndexFixing(Index3M,H2416,TRUE,_xll.ohTrigger(RecalcTrigger,Trigger3M)),NA())</f>
        <v>1.1465584398128798E-2</v>
      </c>
      <c r="L2416" s="44">
        <f>IFERROR(_xll.qlIndexFixing(Index6M,$H2416,TRUE,_xll.ohTrigger(RecalcTrigger,Trigger6M)),NA())</f>
        <v>1.1603399837784844E-2</v>
      </c>
      <c r="M2416" s="145">
        <f>IFERROR(_xll.qlIndexFixing(Index1Y,$H2416,TRUE,_xll.ohTrigger(RecalcTrigger,Trigger1Y)),NA())</f>
        <v>1.1461479344618204E-2</v>
      </c>
      <c r="N2416" s="144">
        <f>IFERROR(_xll.qlIndexFixing(ONIndex1M,I2416,TRUE,_xll.ohTrigger(RecalcTrigger,Trigger1M)),NA())</f>
        <v>1.1322772758672883E-2</v>
      </c>
      <c r="O2416" s="44">
        <f>IFERROR(_xll.qlIndexFixing(ONIndex3M,I2416,TRUE,_xll.ohTrigger(RecalcTrigger,Trigger3M)),NA())</f>
        <v>1.1495097756624162E-2</v>
      </c>
      <c r="P2416" s="44">
        <f>IFERROR(_xll.qlIndexFixing(ONIndex6M,I2416,TRUE,_xll.ohTrigger(RecalcTrigger,Trigger6M)),NA())</f>
        <v>1.1673046817151089E-2</v>
      </c>
      <c r="Q2416" s="145">
        <f>IFERROR(_xll.qlIndexFixing(ONIndex1Y,I2416,TRUE,_xll.ohTrigger(RecalcTrigger,Trigger1Y)),NA())</f>
        <v>1.1622861449929189E-2</v>
      </c>
    </row>
    <row r="2417" spans="2:17" x14ac:dyDescent="0.2">
      <c r="B2417" s="39" t="s">
        <v>42</v>
      </c>
      <c r="D2417" s="42">
        <f>_xll.qlCalendarAdvance(Calendar,$D2416,B2417,"f",FALSE)</f>
        <v>56780</v>
      </c>
      <c r="E2417" s="139">
        <f>_xll.qlInterestRateIndexValueDate(IndexON,D2417)</f>
        <v>56780</v>
      </c>
      <c r="F2417" s="155">
        <f>IFERROR(_xll.qlIndexFixing(IndexON,D2417,TRUE,_xll.ohTrigger(RecalcTrigger,TriggerON)),NA())</f>
        <v>1.1481042798866525E-2</v>
      </c>
      <c r="H2417" s="42">
        <f>_xll.qlCalendarAdvance(Calendar,$H2416,B2417,"f",FALSE)</f>
        <v>56780</v>
      </c>
      <c r="I2417" s="139">
        <f>_xll.qlInterestRateIndexValueDate(Index1M,$H2417)</f>
        <v>56782</v>
      </c>
      <c r="J2417" s="144">
        <f>IFERROR(_xll.qlIndexFixing(Index1M,$H2417,TRUE,_xll.ohTrigger(RecalcTrigger,Trigger1M)),NA())</f>
        <v>1.1309175853116415E-2</v>
      </c>
      <c r="K2417" s="44">
        <f>IFERROR(_xll.qlIndexFixing(Index3M,H2417,TRUE,_xll.ohTrigger(RecalcTrigger,Trigger3M)),NA())</f>
        <v>1.1457740151383596E-2</v>
      </c>
      <c r="L2417" s="44">
        <f>IFERROR(_xll.qlIndexFixing(Index6M,$H2417,TRUE,_xll.ohTrigger(RecalcTrigger,Trigger6M)),NA())</f>
        <v>1.1594834091627442E-2</v>
      </c>
      <c r="M2417" s="145">
        <f>IFERROR(_xll.qlIndexFixing(Index1Y,$H2417,TRUE,_xll.ohTrigger(RecalcTrigger,Trigger1Y)),NA())</f>
        <v>1.1452263969202616E-2</v>
      </c>
      <c r="N2417" s="144">
        <f>IFERROR(_xll.qlIndexFixing(ONIndex1M,I2417,TRUE,_xll.ohTrigger(RecalcTrigger,Trigger1M)),NA())</f>
        <v>1.1315566344167749E-2</v>
      </c>
      <c r="O2417" s="44">
        <f>IFERROR(_xll.qlIndexFixing(ONIndex3M,I2417,TRUE,_xll.ohTrigger(RecalcTrigger,Trigger3M)),NA())</f>
        <v>1.1487397976930325E-2</v>
      </c>
      <c r="P2417" s="44">
        <f>IFERROR(_xll.qlIndexFixing(ONIndex6M,I2417,TRUE,_xll.ohTrigger(RecalcTrigger,Trigger6M)),NA())</f>
        <v>1.1665046001381185E-2</v>
      </c>
      <c r="Q2417" s="145">
        <f>IFERROR(_xll.qlIndexFixing(ONIndex1Y,I2417,TRUE,_xll.ohTrigger(RecalcTrigger,Trigger1Y)),NA())</f>
        <v>1.1614398050827646E-2</v>
      </c>
    </row>
    <row r="2418" spans="2:17" x14ac:dyDescent="0.2">
      <c r="B2418" s="39" t="s">
        <v>42</v>
      </c>
      <c r="D2418" s="42">
        <f>_xll.qlCalendarAdvance(Calendar,$D2417,B2418,"f",FALSE)</f>
        <v>56787</v>
      </c>
      <c r="E2418" s="139">
        <f>_xll.qlInterestRateIndexValueDate(IndexON,D2418)</f>
        <v>56787</v>
      </c>
      <c r="F2418" s="155">
        <f>IFERROR(_xll.qlIndexFixing(IndexON,D2418,TRUE,_xll.ohTrigger(RecalcTrigger,TriggerON)),NA())</f>
        <v>1.1472752879475578E-2</v>
      </c>
      <c r="H2418" s="42">
        <f>_xll.qlCalendarAdvance(Calendar,$H2417,B2418,"f",FALSE)</f>
        <v>56787</v>
      </c>
      <c r="I2418" s="139">
        <f>_xll.qlInterestRateIndexValueDate(Index1M,$H2418)</f>
        <v>56789</v>
      </c>
      <c r="J2418" s="144">
        <f>IFERROR(_xll.qlIndexFixing(Index1M,$H2418,TRUE,_xll.ohTrigger(RecalcTrigger,Trigger1M)),NA())</f>
        <v>1.1301915032976284E-2</v>
      </c>
      <c r="K2418" s="44">
        <f>IFERROR(_xll.qlIndexFixing(Index3M,H2418,TRUE,_xll.ohTrigger(RecalcTrigger,Trigger3M)),NA())</f>
        <v>1.1449875268310964E-2</v>
      </c>
      <c r="L2418" s="44">
        <f>IFERROR(_xll.qlIndexFixing(Index6M,$H2418,TRUE,_xll.ohTrigger(RecalcTrigger,Trigger6M)),NA())</f>
        <v>1.1586226432041683E-2</v>
      </c>
      <c r="M2418" s="145">
        <f>IFERROR(_xll.qlIndexFixing(Index1Y,$H2418,TRUE,_xll.ohTrigger(RecalcTrigger,Trigger1Y)),NA())</f>
        <v>1.1443022952548549E-2</v>
      </c>
      <c r="N2418" s="144">
        <f>IFERROR(_xll.qlIndexFixing(ONIndex1M,I2418,TRUE,_xll.ohTrigger(RecalcTrigger,Trigger1M)),NA())</f>
        <v>1.1308342033977681E-2</v>
      </c>
      <c r="O2418" s="44">
        <f>IFERROR(_xll.qlIndexFixing(ONIndex3M,I2418,TRUE,_xll.ohTrigger(RecalcTrigger,Trigger3M)),NA())</f>
        <v>1.1479677727850301E-2</v>
      </c>
      <c r="P2418" s="44">
        <f>IFERROR(_xll.qlIndexFixing(ONIndex6M,I2418,TRUE,_xll.ohTrigger(RecalcTrigger,Trigger6M)),NA())</f>
        <v>1.1657004237406454E-2</v>
      </c>
      <c r="Q2418" s="145">
        <f>IFERROR(_xll.qlIndexFixing(ONIndex1Y,I2418,TRUE,_xll.ohTrigger(RecalcTrigger,Trigger1Y)),NA())</f>
        <v>1.160590995939792E-2</v>
      </c>
    </row>
    <row r="2419" spans="2:17" x14ac:dyDescent="0.2">
      <c r="B2419" s="39" t="s">
        <v>42</v>
      </c>
      <c r="D2419" s="42">
        <f>_xll.qlCalendarAdvance(Calendar,$D2418,B2419,"f",FALSE)</f>
        <v>56794</v>
      </c>
      <c r="E2419" s="139">
        <f>_xll.qlInterestRateIndexValueDate(IndexON,D2419)</f>
        <v>56794</v>
      </c>
      <c r="F2419" s="155">
        <f>IFERROR(_xll.qlIndexFixing(IndexON,D2419,TRUE,_xll.ohTrigger(RecalcTrigger,TriggerON)),NA())</f>
        <v>1.146443701827593E-2</v>
      </c>
      <c r="H2419" s="42">
        <f>_xll.qlCalendarAdvance(Calendar,$H2418,B2419,"f",FALSE)</f>
        <v>56794</v>
      </c>
      <c r="I2419" s="139">
        <f>_xll.qlInterestRateIndexValueDate(Index1M,$H2419)</f>
        <v>56796</v>
      </c>
      <c r="J2419" s="144">
        <f>IFERROR(_xll.qlIndexFixing(Index1M,$H2419,TRUE,_xll.ohTrigger(RecalcTrigger,Trigger1M)),NA())</f>
        <v>1.1294636262130231E-2</v>
      </c>
      <c r="K2419" s="44">
        <f>IFERROR(_xll.qlIndexFixing(Index3M,H2419,TRUE,_xll.ohTrigger(RecalcTrigger,Trigger3M)),NA())</f>
        <v>1.1441989728270891E-2</v>
      </c>
      <c r="L2419" s="44">
        <f>IFERROR(_xll.qlIndexFixing(Index6M,$H2419,TRUE,_xll.ohTrigger(RecalcTrigger,Trigger6M)),NA())</f>
        <v>1.1576235465777292E-2</v>
      </c>
      <c r="M2419" s="145">
        <f>IFERROR(_xll.qlIndexFixing(Index1Y,$H2419,TRUE,_xll.ohTrigger(RecalcTrigger,Trigger1Y)),NA())</f>
        <v>1.1433756266272401E-2</v>
      </c>
      <c r="N2419" s="144">
        <f>IFERROR(_xll.qlIndexFixing(ONIndex1M,I2419,TRUE,_xll.ohTrigger(RecalcTrigger,Trigger1M)),NA())</f>
        <v>1.1301099812435211E-2</v>
      </c>
      <c r="O2419" s="44">
        <f>IFERROR(_xll.qlIndexFixing(ONIndex3M,I2419,TRUE,_xll.ohTrigger(RecalcTrigger,Trigger3M)),NA())</f>
        <v>1.1471936988520781E-2</v>
      </c>
      <c r="P2419" s="44">
        <f>IFERROR(_xll.qlIndexFixing(ONIndex6M,I2419,TRUE,_xll.ohTrigger(RecalcTrigger,Trigger6M)),NA())</f>
        <v>1.1648921464155748E-2</v>
      </c>
      <c r="Q2419" s="145">
        <f>IFERROR(_xll.qlIndexFixing(ONIndex1Y,I2419,TRUE,_xll.ohTrigger(RecalcTrigger,Trigger1Y)),NA())</f>
        <v>1.1597397146383415E-2</v>
      </c>
    </row>
    <row r="2420" spans="2:17" x14ac:dyDescent="0.2">
      <c r="B2420" s="39" t="s">
        <v>42</v>
      </c>
      <c r="D2420" s="42">
        <f>_xll.qlCalendarAdvance(Calendar,$D2419,B2420,"f",FALSE)</f>
        <v>56801</v>
      </c>
      <c r="E2420" s="139">
        <f>_xll.qlInterestRateIndexValueDate(IndexON,D2420)</f>
        <v>56801</v>
      </c>
      <c r="F2420" s="155">
        <f>IFERROR(_xll.qlIndexFixing(IndexON,D2420,TRUE,_xll.ohTrigger(RecalcTrigger,TriggerON)),NA())</f>
        <v>1.1456095186250792E-2</v>
      </c>
      <c r="H2420" s="42">
        <f>_xll.qlCalendarAdvance(Calendar,$H2419,B2420,"f",FALSE)</f>
        <v>56801</v>
      </c>
      <c r="I2420" s="139">
        <f>_xll.qlInterestRateIndexValueDate(Index1M,$H2420)</f>
        <v>56803</v>
      </c>
      <c r="J2420" s="144">
        <f>IFERROR(_xll.qlIndexFixing(Index1M,$H2420,TRUE,_xll.ohTrigger(RecalcTrigger,Trigger1M)),NA())</f>
        <v>1.1287339524581053E-2</v>
      </c>
      <c r="K2420" s="44">
        <f>IFERROR(_xll.qlIndexFixing(Index3M,H2420,TRUE,_xll.ohTrigger(RecalcTrigger,Trigger3M)),NA())</f>
        <v>1.1434083510624235E-2</v>
      </c>
      <c r="L2420" s="44">
        <f>IFERROR(_xll.qlIndexFixing(Index6M,$H2420,TRUE,_xll.ohTrigger(RecalcTrigger,Trigger6M)),NA())</f>
        <v>1.156753388745059E-2</v>
      </c>
      <c r="M2420" s="145">
        <f>IFERROR(_xll.qlIndexFixing(Index1Y,$H2420,TRUE,_xll.ohTrigger(RecalcTrigger,Trigger1Y)),NA())</f>
        <v>1.1424463881995136E-2</v>
      </c>
      <c r="N2420" s="144">
        <f>IFERROR(_xll.qlIndexFixing(ONIndex1M,I2420,TRUE,_xll.ohTrigger(RecalcTrigger,Trigger1M)),NA())</f>
        <v>1.1293839663313321E-2</v>
      </c>
      <c r="O2420" s="44">
        <f>IFERROR(_xll.qlIndexFixing(ONIndex3M,I2420,TRUE,_xll.ohTrigger(RecalcTrigger,Trigger3M)),NA())</f>
        <v>1.1464175738238325E-2</v>
      </c>
      <c r="P2420" s="44">
        <f>IFERROR(_xll.qlIndexFixing(ONIndex6M,I2420,TRUE,_xll.ohTrigger(RecalcTrigger,Trigger6M)),NA())</f>
        <v>1.1640797620797727E-2</v>
      </c>
      <c r="Q2420" s="145">
        <f>IFERROR(_xll.qlIndexFixing(ONIndex1Y,I2420,TRUE,_xll.ohTrigger(RecalcTrigger,Trigger1Y)),NA())</f>
        <v>1.1588859583566702E-2</v>
      </c>
    </row>
    <row r="2421" spans="2:17" x14ac:dyDescent="0.2">
      <c r="B2421" s="39" t="s">
        <v>42</v>
      </c>
      <c r="D2421" s="42">
        <f>_xll.qlCalendarAdvance(Calendar,$D2420,B2421,"f",FALSE)</f>
        <v>56808</v>
      </c>
      <c r="E2421" s="139">
        <f>_xll.qlInterestRateIndexValueDate(IndexON,D2421)</f>
        <v>56808</v>
      </c>
      <c r="F2421" s="155">
        <f>IFERROR(_xll.qlIndexFixing(IndexON,D2421,TRUE,_xll.ohTrigger(RecalcTrigger,TriggerON)),NA())</f>
        <v>1.1447727354783055E-2</v>
      </c>
      <c r="H2421" s="42">
        <f>_xll.qlCalendarAdvance(Calendar,$H2420,B2421,"f",FALSE)</f>
        <v>56808</v>
      </c>
      <c r="I2421" s="139">
        <f>_xll.qlInterestRateIndexValueDate(Index1M,$H2421)</f>
        <v>56810</v>
      </c>
      <c r="J2421" s="144">
        <f>IFERROR(_xll.qlIndexFixing(Index1M,$H2421,TRUE,_xll.ohTrigger(RecalcTrigger,Trigger1M)),NA())</f>
        <v>1.1280024804326549E-2</v>
      </c>
      <c r="K2421" s="44">
        <f>IFERROR(_xll.qlIndexFixing(Index3M,H2421,TRUE,_xll.ohTrigger(RecalcTrigger,Trigger3M)),NA())</f>
        <v>1.1426156594734459E-2</v>
      </c>
      <c r="L2421" s="44">
        <f>IFERROR(_xll.qlIndexFixing(Index6M,$H2421,TRUE,_xll.ohTrigger(RecalcTrigger,Trigger6M)),NA())</f>
        <v>1.1558790196916831E-2</v>
      </c>
      <c r="M2421" s="145">
        <f>IFERROR(_xll.qlIndexFixing(Index1Y,$H2421,TRUE,_xll.ohTrigger(RecalcTrigger,Trigger1Y)),NA())</f>
        <v>1.1415145771340103E-2</v>
      </c>
      <c r="N2421" s="144">
        <f>IFERROR(_xll.qlIndexFixing(ONIndex1M,I2421,TRUE,_xll.ohTrigger(RecalcTrigger,Trigger1M)),NA())</f>
        <v>1.128656157078467E-2</v>
      </c>
      <c r="O2421" s="44">
        <f>IFERROR(_xll.qlIndexFixing(ONIndex3M,I2421,TRUE,_xll.ohTrigger(RecalcTrigger,Trigger3M)),NA())</f>
        <v>1.1456393956299493E-2</v>
      </c>
      <c r="P2421" s="44">
        <f>IFERROR(_xll.qlIndexFixing(ONIndex6M,I2421,TRUE,_xll.ohTrigger(RecalcTrigger,Trigger6M)),NA())</f>
        <v>1.1632632646341179E-2</v>
      </c>
      <c r="Q2421" s="145">
        <f>IFERROR(_xll.qlIndexFixing(ONIndex1Y,I2421,TRUE,_xll.ohTrigger(RecalcTrigger,Trigger1Y)),NA())</f>
        <v>1.1580297241851056E-2</v>
      </c>
    </row>
    <row r="2422" spans="2:17" x14ac:dyDescent="0.2">
      <c r="B2422" s="39" t="s">
        <v>42</v>
      </c>
      <c r="D2422" s="42">
        <f>_xll.qlCalendarAdvance(Calendar,$D2421,B2422,"f",FALSE)</f>
        <v>56815</v>
      </c>
      <c r="E2422" s="139">
        <f>_xll.qlInterestRateIndexValueDate(IndexON,D2422)</f>
        <v>56815</v>
      </c>
      <c r="F2422" s="155">
        <f>IFERROR(_xll.qlIndexFixing(IndexON,D2422,TRUE,_xll.ohTrigger(RecalcTrigger,TriggerON)),NA())</f>
        <v>1.1439333495415482E-2</v>
      </c>
      <c r="H2422" s="42">
        <f>_xll.qlCalendarAdvance(Calendar,$H2421,B2422,"f",FALSE)</f>
        <v>56815</v>
      </c>
      <c r="I2422" s="139">
        <f>_xll.qlInterestRateIndexValueDate(Index1M,$H2422)</f>
        <v>56817</v>
      </c>
      <c r="J2422" s="144">
        <f>IFERROR(_xll.qlIndexFixing(Index1M,$H2422,TRUE,_xll.ohTrigger(RecalcTrigger,Trigger1M)),NA())</f>
        <v>1.1272692085374514E-2</v>
      </c>
      <c r="K2422" s="44">
        <f>IFERROR(_xll.qlIndexFixing(Index3M,H2422,TRUE,_xll.ohTrigger(RecalcTrigger,Trigger3M)),NA())</f>
        <v>1.1418208959964159E-2</v>
      </c>
      <c r="L2422" s="44">
        <f>IFERROR(_xll.qlIndexFixing(Index6M,$H2422,TRUE,_xll.ohTrigger(RecalcTrigger,Trigger6M)),NA())</f>
        <v>1.1550004333410002E-2</v>
      </c>
      <c r="M2422" s="145">
        <f>IFERROR(_xll.qlIndexFixing(Index1Y,$H2422,TRUE,_xll.ohTrigger(RecalcTrigger,Trigger1Y)),NA())</f>
        <v>1.1405801905933911E-2</v>
      </c>
      <c r="N2422" s="144">
        <f>IFERROR(_xll.qlIndexFixing(ONIndex1M,I2422,TRUE,_xll.ohTrigger(RecalcTrigger,Trigger1M)),NA())</f>
        <v>1.1279265518702175E-2</v>
      </c>
      <c r="O2422" s="44">
        <f>IFERROR(_xll.qlIndexFixing(ONIndex3M,I2422,TRUE,_xll.ohTrigger(RecalcTrigger,Trigger3M)),NA())</f>
        <v>1.144859162216072E-2</v>
      </c>
      <c r="P2422" s="44">
        <f>IFERROR(_xll.qlIndexFixing(ONIndex6M,I2422,TRUE,_xll.ohTrigger(RecalcTrigger,Trigger6M)),NA())</f>
        <v>1.1624426479635019E-2</v>
      </c>
      <c r="Q2422" s="145">
        <f>IFERROR(_xll.qlIndexFixing(ONIndex1Y,I2422,TRUE,_xll.ohTrigger(RecalcTrigger,Trigger1Y)),NA())</f>
        <v>1.1571710092459497E-2</v>
      </c>
    </row>
    <row r="2423" spans="2:17" x14ac:dyDescent="0.2">
      <c r="B2423" s="39" t="s">
        <v>42</v>
      </c>
      <c r="D2423" s="42">
        <f>_xll.qlCalendarAdvance(Calendar,$D2422,B2423,"f",FALSE)</f>
        <v>56822</v>
      </c>
      <c r="E2423" s="139">
        <f>_xll.qlInterestRateIndexValueDate(IndexON,D2423)</f>
        <v>56822</v>
      </c>
      <c r="F2423" s="155">
        <f>IFERROR(_xll.qlIndexFixing(IndexON,D2423,TRUE,_xll.ohTrigger(RecalcTrigger,TriggerON)),NA())</f>
        <v>1.1430913579211222E-2</v>
      </c>
      <c r="H2423" s="42">
        <f>_xll.qlCalendarAdvance(Calendar,$H2422,B2423,"f",FALSE)</f>
        <v>56822</v>
      </c>
      <c r="I2423" s="139">
        <f>_xll.qlInterestRateIndexValueDate(Index1M,$H2423)</f>
        <v>56824</v>
      </c>
      <c r="J2423" s="144">
        <f>IFERROR(_xll.qlIndexFixing(Index1M,$H2423,TRUE,_xll.ohTrigger(RecalcTrigger,Trigger1M)),NA())</f>
        <v>1.1265341351720248E-2</v>
      </c>
      <c r="K2423" s="44">
        <f>IFERROR(_xll.qlIndexFixing(Index3M,H2423,TRUE,_xll.ohTrigger(RecalcTrigger,Trigger3M)),NA())</f>
        <v>1.1410240585673324E-2</v>
      </c>
      <c r="L2423" s="44">
        <f>IFERROR(_xll.qlIndexFixing(Index6M,$H2423,TRUE,_xll.ohTrigger(RecalcTrigger,Trigger6M)),NA())</f>
        <v>1.1541176236162796E-2</v>
      </c>
      <c r="M2423" s="145">
        <f>IFERROR(_xll.qlIndexFixing(Index1Y,$H2423,TRUE,_xll.ohTrigger(RecalcTrigger,Trigger1Y)),NA())</f>
        <v>1.1396432257406431E-2</v>
      </c>
      <c r="N2423" s="144">
        <f>IFERROR(_xll.qlIndexFixing(ONIndex1M,I2423,TRUE,_xll.ohTrigger(RecalcTrigger,Trigger1M)),NA())</f>
        <v>1.1271951490998688E-2</v>
      </c>
      <c r="O2423" s="44">
        <f>IFERROR(_xll.qlIndexFixing(ONIndex3M,I2423,TRUE,_xll.ohTrigger(RecalcTrigger,Trigger3M)),NA())</f>
        <v>1.1440768714958693E-2</v>
      </c>
      <c r="P2423" s="44">
        <f>IFERROR(_xll.qlIndexFixing(ONIndex6M,I2423,TRUE,_xll.ohTrigger(RecalcTrigger,Trigger6M)),NA())</f>
        <v>1.1616179059927845E-2</v>
      </c>
      <c r="Q2423" s="145">
        <f>IFERROR(_xll.qlIndexFixing(ONIndex1Y,I2423,TRUE,_xll.ohTrigger(RecalcTrigger,Trigger1Y)),NA())</f>
        <v>1.1563098106854852E-2</v>
      </c>
    </row>
    <row r="2424" spans="2:17" x14ac:dyDescent="0.2">
      <c r="B2424" s="39" t="s">
        <v>42</v>
      </c>
      <c r="D2424" s="42">
        <f>_xll.qlCalendarAdvance(Calendar,$D2423,B2424,"f",FALSE)</f>
        <v>56829</v>
      </c>
      <c r="E2424" s="139">
        <f>_xll.qlInterestRateIndexValueDate(IndexON,D2424)</f>
        <v>56829</v>
      </c>
      <c r="F2424" s="155">
        <f>IFERROR(_xll.qlIndexFixing(IndexON,D2424,TRUE,_xll.ohTrigger(RecalcTrigger,TriggerON)),NA())</f>
        <v>1.1422467577473228E-2</v>
      </c>
      <c r="H2424" s="42">
        <f>_xll.qlCalendarAdvance(Calendar,$H2423,B2424,"f",FALSE)</f>
        <v>56829</v>
      </c>
      <c r="I2424" s="139">
        <f>_xll.qlInterestRateIndexValueDate(Index1M,$H2424)</f>
        <v>56831</v>
      </c>
      <c r="J2424" s="144">
        <f>IFERROR(_xll.qlIndexFixing(Index1M,$H2424,TRUE,_xll.ohTrigger(RecalcTrigger,Trigger1M)),NA())</f>
        <v>1.1257972587366549E-2</v>
      </c>
      <c r="K2424" s="44">
        <f>IFERROR(_xll.qlIndexFixing(Index3M,H2424,TRUE,_xll.ohTrigger(RecalcTrigger,Trigger3M)),NA())</f>
        <v>1.1402251451229761E-2</v>
      </c>
      <c r="L2424" s="44">
        <f>IFERROR(_xll.qlIndexFixing(Index6M,$H2424,TRUE,_xll.ohTrigger(RecalcTrigger,Trigger6M)),NA())</f>
        <v>1.1532305844416505E-2</v>
      </c>
      <c r="M2424" s="145">
        <f>IFERROR(_xll.qlIndexFixing(Index1Y,$H2424,TRUE,_xll.ohTrigger(RecalcTrigger,Trigger1Y)),NA())</f>
        <v>1.1387036797390133E-2</v>
      </c>
      <c r="N2424" s="144">
        <f>IFERROR(_xll.qlIndexFixing(ONIndex1M,I2424,TRUE,_xll.ohTrigger(RecalcTrigger,Trigger1M)),NA())</f>
        <v>1.1264619471766935E-2</v>
      </c>
      <c r="O2424" s="44">
        <f>IFERROR(_xll.qlIndexFixing(ONIndex3M,I2424,TRUE,_xll.ohTrigger(RecalcTrigger,Trigger3M)),NA())</f>
        <v>1.1432925214069911E-2</v>
      </c>
      <c r="P2424" s="44">
        <f>IFERROR(_xll.qlIndexFixing(ONIndex6M,I2424,TRUE,_xll.ohTrigger(RecalcTrigger,Trigger6M)),NA())</f>
        <v>1.1607890326148507E-2</v>
      </c>
      <c r="Q2424" s="145">
        <f>IFERROR(_xll.qlIndexFixing(ONIndex1Y,I2424,TRUE,_xll.ohTrigger(RecalcTrigger,Trigger1Y)),NA())</f>
        <v>1.1554461255940396E-2</v>
      </c>
    </row>
    <row r="2425" spans="2:17" x14ac:dyDescent="0.2">
      <c r="B2425" s="39" t="s">
        <v>42</v>
      </c>
      <c r="D2425" s="42">
        <f>_xll.qlCalendarAdvance(Calendar,$D2424,B2425,"f",FALSE)</f>
        <v>56836</v>
      </c>
      <c r="E2425" s="139">
        <f>_xll.qlInterestRateIndexValueDate(IndexON,D2425)</f>
        <v>56836</v>
      </c>
      <c r="F2425" s="155">
        <f>IFERROR(_xll.qlIndexFixing(IndexON,D2425,TRUE,_xll.ohTrigger(RecalcTrigger,TriggerON)),NA())</f>
        <v>1.1413995461664328E-2</v>
      </c>
      <c r="H2425" s="42">
        <f>_xll.qlCalendarAdvance(Calendar,$H2424,B2425,"f",FALSE)</f>
        <v>56836</v>
      </c>
      <c r="I2425" s="139">
        <f>_xll.qlInterestRateIndexValueDate(Index1M,$H2425)</f>
        <v>56838</v>
      </c>
      <c r="J2425" s="144">
        <f>IFERROR(_xll.qlIndexFixing(Index1M,$H2425,TRUE,_xll.ohTrigger(RecalcTrigger,Trigger1M)),NA())</f>
        <v>1.1250585776321209E-2</v>
      </c>
      <c r="K2425" s="44">
        <f>IFERROR(_xll.qlIndexFixing(Index3M,H2425,TRUE,_xll.ohTrigger(RecalcTrigger,Trigger3M)),NA())</f>
        <v>1.1394241535995197E-2</v>
      </c>
      <c r="L2425" s="44">
        <f>IFERROR(_xll.qlIndexFixing(Index6M,$H2425,TRUE,_xll.ohTrigger(RecalcTrigger,Trigger6M)),NA())</f>
        <v>1.1523393097414139E-2</v>
      </c>
      <c r="M2425" s="145">
        <f>IFERROR(_xll.qlIndexFixing(Index1Y,$H2425,TRUE,_xll.ohTrigger(RecalcTrigger,Trigger1Y)),NA())</f>
        <v>1.1377615497521405E-2</v>
      </c>
      <c r="N2425" s="144">
        <f>IFERROR(_xll.qlIndexFixing(ONIndex1M,I2425,TRUE,_xll.ohTrigger(RecalcTrigger,Trigger1M)),NA())</f>
        <v>1.1257269445019702E-2</v>
      </c>
      <c r="O2425" s="44">
        <f>IFERROR(_xll.qlIndexFixing(ONIndex3M,I2425,TRUE,_xll.ohTrigger(RecalcTrigger,Trigger3M)),NA())</f>
        <v>1.1425061098710998E-2</v>
      </c>
      <c r="P2425" s="44">
        <f>IFERROR(_xll.qlIndexFixing(ONIndex6M,I2425,TRUE,_xll.ohTrigger(RecalcTrigger,Trigger6M)),NA())</f>
        <v>1.1599560217225857E-2</v>
      </c>
      <c r="Q2425" s="145">
        <f>IFERROR(_xll.qlIndexFixing(ONIndex1Y,I2425,TRUE,_xll.ohTrigger(RecalcTrigger,Trigger1Y)),NA())</f>
        <v>1.1545799511258892E-2</v>
      </c>
    </row>
    <row r="2426" spans="2:17" x14ac:dyDescent="0.2">
      <c r="B2426" s="39" t="s">
        <v>42</v>
      </c>
      <c r="D2426" s="42">
        <f>_xll.qlCalendarAdvance(Calendar,$D2425,B2426,"f",FALSE)</f>
        <v>56843</v>
      </c>
      <c r="E2426" s="139">
        <f>_xll.qlInterestRateIndexValueDate(IndexON,D2426)</f>
        <v>56843</v>
      </c>
      <c r="F2426" s="155">
        <f>IFERROR(_xll.qlIndexFixing(IndexON,D2426,TRUE,_xll.ohTrigger(RecalcTrigger,TriggerON)),NA())</f>
        <v>1.1405497203007542E-2</v>
      </c>
      <c r="H2426" s="42">
        <f>_xll.qlCalendarAdvance(Calendar,$H2425,B2426,"f",FALSE)</f>
        <v>56843</v>
      </c>
      <c r="I2426" s="139">
        <f>_xll.qlInterestRateIndexValueDate(Index1M,$H2426)</f>
        <v>56845</v>
      </c>
      <c r="J2426" s="144">
        <f>IFERROR(_xll.qlIndexFixing(Index1M,$H2426,TRUE,_xll.ohTrigger(RecalcTrigger,Trigger1M)),NA())</f>
        <v>1.1243180902582028E-2</v>
      </c>
      <c r="K2426" s="44">
        <f>IFERROR(_xll.qlIndexFixing(Index3M,H2426,TRUE,_xll.ohTrigger(RecalcTrigger,Trigger3M)),NA())</f>
        <v>1.1386210819332226E-2</v>
      </c>
      <c r="L2426" s="44">
        <f>IFERROR(_xll.qlIndexFixing(Index6M,$H2426,TRUE,_xll.ohTrigger(RecalcTrigger,Trigger6M)),NA())</f>
        <v>1.1514437934402572E-2</v>
      </c>
      <c r="M2426" s="145">
        <f>IFERROR(_xll.qlIndexFixing(Index1Y,$H2426,TRUE,_xll.ohTrigger(RecalcTrigger,Trigger1Y)),NA())</f>
        <v>1.1368168329438801E-2</v>
      </c>
      <c r="N2426" s="144">
        <f>IFERROR(_xll.qlIndexFixing(ONIndex1M,I2426,TRUE,_xll.ohTrigger(RecalcTrigger,Trigger1M)),NA())</f>
        <v>1.1249901394609907E-2</v>
      </c>
      <c r="O2426" s="44">
        <f>IFERROR(_xll.qlIndexFixing(ONIndex3M,I2426,TRUE,_xll.ohTrigger(RecalcTrigger,Trigger3M)),NA())</f>
        <v>1.1417176348258451E-2</v>
      </c>
      <c r="P2426" s="44">
        <f>IFERROR(_xll.qlIndexFixing(ONIndex6M,I2426,TRUE,_xll.ohTrigger(RecalcTrigger,Trigger6M)),NA())</f>
        <v>1.1591188672488428E-2</v>
      </c>
      <c r="Q2426" s="145">
        <f>IFERROR(_xll.qlIndexFixing(ONIndex1Y,I2426,TRUE,_xll.ohTrigger(RecalcTrigger,Trigger1Y)),NA())</f>
        <v>1.1537112843873487E-2</v>
      </c>
    </row>
    <row r="2427" spans="2:17" x14ac:dyDescent="0.2">
      <c r="B2427" s="39" t="s">
        <v>42</v>
      </c>
      <c r="D2427" s="42">
        <f>_xll.qlCalendarAdvance(Calendar,$D2426,B2427,"f",FALSE)</f>
        <v>56850</v>
      </c>
      <c r="E2427" s="139">
        <f>_xll.qlInterestRateIndexValueDate(IndexON,D2427)</f>
        <v>56850</v>
      </c>
      <c r="F2427" s="155">
        <f>IFERROR(_xll.qlIndexFixing(IndexON,D2427,TRUE,_xll.ohTrigger(RecalcTrigger,TriggerON)),NA())</f>
        <v>1.1396972772725888E-2</v>
      </c>
      <c r="H2427" s="42">
        <f>_xll.qlCalendarAdvance(Calendar,$H2426,B2427,"f",FALSE)</f>
        <v>56850</v>
      </c>
      <c r="I2427" s="139">
        <f>_xll.qlInterestRateIndexValueDate(Index1M,$H2427)</f>
        <v>56852</v>
      </c>
      <c r="J2427" s="144">
        <f>IFERROR(_xll.qlIndexFixing(Index1M,$H2427,TRUE,_xll.ohTrigger(RecalcTrigger,Trigger1M)),NA())</f>
        <v>1.1235757950154301E-2</v>
      </c>
      <c r="K2427" s="44">
        <f>IFERROR(_xll.qlIndexFixing(Index3M,H2427,TRUE,_xll.ohTrigger(RecalcTrigger,Trigger3M)),NA())</f>
        <v>1.1378159280608658E-2</v>
      </c>
      <c r="L2427" s="44">
        <f>IFERROR(_xll.qlIndexFixing(Index6M,$H2427,TRUE,_xll.ohTrigger(RecalcTrigger,Trigger6M)),NA())</f>
        <v>1.1505440294633408E-2</v>
      </c>
      <c r="M2427" s="145">
        <f>IFERROR(_xll.qlIndexFixing(Index1Y,$H2427,TRUE,_xll.ohTrigger(RecalcTrigger,Trigger1Y)),NA())</f>
        <v>1.1358695264785222E-2</v>
      </c>
      <c r="N2427" s="144">
        <f>IFERROR(_xll.qlIndexFixing(ONIndex1M,I2427,TRUE,_xll.ohTrigger(RecalcTrigger,Trigger1M)),NA())</f>
        <v>1.1242515304550338E-2</v>
      </c>
      <c r="O2427" s="44">
        <f>IFERROR(_xll.qlIndexFixing(ONIndex3M,I2427,TRUE,_xll.ohTrigger(RecalcTrigger,Trigger3M)),NA())</f>
        <v>1.1409270942008831E-2</v>
      </c>
      <c r="P2427" s="44">
        <f>IFERROR(_xll.qlIndexFixing(ONIndex6M,I2427,TRUE,_xll.ohTrigger(RecalcTrigger,Trigger6M)),NA())</f>
        <v>1.1582775630625264E-2</v>
      </c>
      <c r="Q2427" s="145">
        <f>IFERROR(_xll.qlIndexFixing(ONIndex1Y,I2427,TRUE,_xll.ohTrigger(RecalcTrigger,Trigger1Y)),NA())</f>
        <v>1.1528401225007201E-2</v>
      </c>
    </row>
    <row r="2428" spans="2:17" x14ac:dyDescent="0.2">
      <c r="B2428" s="39" t="s">
        <v>42</v>
      </c>
      <c r="D2428" s="42">
        <f>_xll.qlCalendarAdvance(Calendar,$D2427,B2428,"f",FALSE)</f>
        <v>56857</v>
      </c>
      <c r="E2428" s="139">
        <f>_xll.qlInterestRateIndexValueDate(IndexON,D2428)</f>
        <v>56857</v>
      </c>
      <c r="F2428" s="155">
        <f>IFERROR(_xll.qlIndexFixing(IndexON,D2428,TRUE,_xll.ohTrigger(RecalcTrigger,TriggerON)),NA())</f>
        <v>1.1388422142282195E-2</v>
      </c>
      <c r="H2428" s="42">
        <f>_xll.qlCalendarAdvance(Calendar,$H2427,B2428,"f",FALSE)</f>
        <v>56857</v>
      </c>
      <c r="I2428" s="139">
        <f>_xll.qlInterestRateIndexValueDate(Index1M,$H2428)</f>
        <v>56859</v>
      </c>
      <c r="J2428" s="144">
        <f>IFERROR(_xll.qlIndexFixing(Index1M,$H2428,TRUE,_xll.ohTrigger(RecalcTrigger,Trigger1M)),NA())</f>
        <v>1.1228316903038327E-2</v>
      </c>
      <c r="K2428" s="44">
        <f>IFERROR(_xll.qlIndexFixing(Index3M,H2428,TRUE,_xll.ohTrigger(RecalcTrigger,Trigger3M)),NA())</f>
        <v>1.1370488041702214E-2</v>
      </c>
      <c r="L2428" s="44">
        <f>IFERROR(_xll.qlIndexFixing(Index6M,$H2428,TRUE,_xll.ohTrigger(RecalcTrigger,Trigger6M)),NA())</f>
        <v>1.1498307602414645E-2</v>
      </c>
      <c r="M2428" s="145">
        <f>IFERROR(_xll.qlIndexFixing(Index1Y,$H2428,TRUE,_xll.ohTrigger(RecalcTrigger,Trigger1Y)),NA())</f>
        <v>1.1349196275205524E-2</v>
      </c>
      <c r="N2428" s="144">
        <f>IFERROR(_xll.qlIndexFixing(ONIndex1M,I2428,TRUE,_xll.ohTrigger(RecalcTrigger,Trigger1M)),NA())</f>
        <v>1.1235111158933719E-2</v>
      </c>
      <c r="O2428" s="44">
        <f>IFERROR(_xll.qlIndexFixing(ONIndex3M,I2428,TRUE,_xll.ohTrigger(RecalcTrigger,Trigger3M)),NA())</f>
        <v>1.1401344859178764E-2</v>
      </c>
      <c r="P2428" s="44">
        <f>IFERROR(_xll.qlIndexFixing(ONIndex6M,I2428,TRUE,_xll.ohTrigger(RecalcTrigger,Trigger6M)),NA())</f>
        <v>1.1574321030964896E-2</v>
      </c>
      <c r="Q2428" s="145">
        <f>IFERROR(_xll.qlIndexFixing(ONIndex1Y,I2428,TRUE,_xll.ohTrigger(RecalcTrigger,Trigger1Y)),NA())</f>
        <v>1.1519664626122861E-2</v>
      </c>
    </row>
    <row r="2429" spans="2:17" x14ac:dyDescent="0.2">
      <c r="B2429" s="39" t="s">
        <v>42</v>
      </c>
      <c r="D2429" s="42">
        <f>_xll.qlCalendarAdvance(Calendar,$D2428,B2429,"f",FALSE)</f>
        <v>56864</v>
      </c>
      <c r="E2429" s="139">
        <f>_xll.qlInterestRateIndexValueDate(IndexON,D2429)</f>
        <v>56864</v>
      </c>
      <c r="F2429" s="155">
        <f>IFERROR(_xll.qlIndexFixing(IndexON,D2429,TRUE,_xll.ohTrigger(RecalcTrigger,TriggerON)),NA())</f>
        <v>1.1379845283059353E-2</v>
      </c>
      <c r="H2429" s="42">
        <f>_xll.qlCalendarAdvance(Calendar,$H2428,B2429,"f",FALSE)</f>
        <v>56864</v>
      </c>
      <c r="I2429" s="139">
        <f>_xll.qlInterestRateIndexValueDate(Index1M,$H2429)</f>
        <v>56866</v>
      </c>
      <c r="J2429" s="144">
        <f>IFERROR(_xll.qlIndexFixing(Index1M,$H2429,TRUE,_xll.ohTrigger(RecalcTrigger,Trigger1M)),NA())</f>
        <v>1.1220857745236901E-2</v>
      </c>
      <c r="K2429" s="44">
        <f>IFERROR(_xll.qlIndexFixing(Index3M,H2429,TRUE,_xll.ohTrigger(RecalcTrigger,Trigger3M)),NA())</f>
        <v>1.1362396546211875E-2</v>
      </c>
      <c r="L2429" s="44">
        <f>IFERROR(_xll.qlIndexFixing(Index6M,$H2429,TRUE,_xll.ohTrigger(RecalcTrigger,Trigger6M)),NA())</f>
        <v>1.1489238235503544E-2</v>
      </c>
      <c r="M2429" s="145">
        <f>IFERROR(_xll.qlIndexFixing(Index1Y,$H2429,TRUE,_xll.ohTrigger(RecalcTrigger,Trigger1Y)),NA())</f>
        <v>1.1339671332348257E-2</v>
      </c>
      <c r="N2429" s="144">
        <f>IFERROR(_xll.qlIndexFixing(ONIndex1M,I2429,TRUE,_xll.ohTrigger(RecalcTrigger,Trigger1M)),NA())</f>
        <v>1.1227688941692904E-2</v>
      </c>
      <c r="O2429" s="44">
        <f>IFERROR(_xll.qlIndexFixing(ONIndex3M,I2429,TRUE,_xll.ohTrigger(RecalcTrigger,Trigger3M)),NA())</f>
        <v>1.1393398079224681E-2</v>
      </c>
      <c r="P2429" s="44">
        <f>IFERROR(_xll.qlIndexFixing(ONIndex6M,I2429,TRUE,_xll.ohTrigger(RecalcTrigger,Trigger6M)),NA())</f>
        <v>1.156582481235624E-2</v>
      </c>
      <c r="Q2429" s="145">
        <f>IFERROR(_xll.qlIndexFixing(ONIndex1Y,I2429,TRUE,_xll.ohTrigger(RecalcTrigger,Trigger1Y)),NA())</f>
        <v>1.1510903018203678E-2</v>
      </c>
    </row>
    <row r="2430" spans="2:17" x14ac:dyDescent="0.2">
      <c r="B2430" s="39" t="s">
        <v>42</v>
      </c>
      <c r="D2430" s="42">
        <f>_xll.qlCalendarAdvance(Calendar,$D2429,B2430,"f",FALSE)</f>
        <v>56871</v>
      </c>
      <c r="E2430" s="139">
        <f>_xll.qlInterestRateIndexValueDate(IndexON,D2430)</f>
        <v>56871</v>
      </c>
      <c r="F2430" s="155">
        <f>IFERROR(_xll.qlIndexFixing(IndexON,D2430,TRUE,_xll.ohTrigger(RecalcTrigger,TriggerON)),NA())</f>
        <v>1.1371242166200446E-2</v>
      </c>
      <c r="H2430" s="42">
        <f>_xll.qlCalendarAdvance(Calendar,$H2429,B2430,"f",FALSE)</f>
        <v>56871</v>
      </c>
      <c r="I2430" s="139">
        <f>_xll.qlInterestRateIndexValueDate(Index1M,$H2430)</f>
        <v>56873</v>
      </c>
      <c r="J2430" s="144">
        <f>IFERROR(_xll.qlIndexFixing(Index1M,$H2430,TRUE,_xll.ohTrigger(RecalcTrigger,Trigger1M)),NA())</f>
        <v>1.1213380460755318E-2</v>
      </c>
      <c r="K2430" s="44">
        <f>IFERROR(_xll.qlIndexFixing(Index3M,H2430,TRUE,_xll.ohTrigger(RecalcTrigger,Trigger3M)),NA())</f>
        <v>1.1354284168708054E-2</v>
      </c>
      <c r="L2430" s="44">
        <f>IFERROR(_xll.qlIndexFixing(Index6M,$H2430,TRUE,_xll.ohTrigger(RecalcTrigger,Trigger6M)),NA())</f>
        <v>1.1480126231477945E-2</v>
      </c>
      <c r="M2430" s="145">
        <f>IFERROR(_xll.qlIndexFixing(Index1Y,$H2430,TRUE,_xll.ohTrigger(RecalcTrigger,Trigger1Y)),NA())</f>
        <v>1.1330120407865225E-2</v>
      </c>
      <c r="N2430" s="144">
        <f>IFERROR(_xll.qlIndexFixing(ONIndex1M,I2430,TRUE,_xll.ohTrigger(RecalcTrigger,Trigger1M)),NA())</f>
        <v>1.1220248636680807E-2</v>
      </c>
      <c r="O2430" s="44">
        <f>IFERROR(_xll.qlIndexFixing(ONIndex3M,I2430,TRUE,_xll.ohTrigger(RecalcTrigger,Trigger3M)),NA())</f>
        <v>1.1385430581203337E-2</v>
      </c>
      <c r="P2430" s="44">
        <f>IFERROR(_xll.qlIndexFixing(ONIndex6M,I2430,TRUE,_xll.ohTrigger(RecalcTrigger,Trigger6M)),NA())</f>
        <v>1.1557286913808085E-2</v>
      </c>
      <c r="Q2430" s="145">
        <f>IFERROR(_xll.qlIndexFixing(ONIndex1Y,I2430,TRUE,_xll.ohTrigger(RecalcTrigger,Trigger1Y)),NA())</f>
        <v>1.150211637247267E-2</v>
      </c>
    </row>
    <row r="2431" spans="2:17" x14ac:dyDescent="0.2">
      <c r="B2431" s="39" t="s">
        <v>42</v>
      </c>
      <c r="D2431" s="42">
        <f>_xll.qlCalendarAdvance(Calendar,$D2430,B2431,"f",FALSE)</f>
        <v>56878</v>
      </c>
      <c r="E2431" s="139">
        <f>_xll.qlInterestRateIndexValueDate(IndexON,D2431)</f>
        <v>56878</v>
      </c>
      <c r="F2431" s="155">
        <f>IFERROR(_xll.qlIndexFixing(IndexON,D2431,TRUE,_xll.ohTrigger(RecalcTrigger,TriggerON)),NA())</f>
        <v>1.1362612763008428E-2</v>
      </c>
      <c r="H2431" s="42">
        <f>_xll.qlCalendarAdvance(Calendar,$H2430,B2431,"f",FALSE)</f>
        <v>56878</v>
      </c>
      <c r="I2431" s="139">
        <f>_xll.qlInterestRateIndexValueDate(Index1M,$H2431)</f>
        <v>56880</v>
      </c>
      <c r="J2431" s="144">
        <f>IFERROR(_xll.qlIndexFixing(Index1M,$H2431,TRUE,_xll.ohTrigger(RecalcTrigger,Trigger1M)),NA())</f>
        <v>1.120588503358888E-2</v>
      </c>
      <c r="K2431" s="44">
        <f>IFERROR(_xll.qlIndexFixing(Index3M,H2431,TRUE,_xll.ohTrigger(RecalcTrigger,Trigger3M)),NA())</f>
        <v>1.1346150888554951E-2</v>
      </c>
      <c r="L2431" s="44">
        <f>IFERROR(_xll.qlIndexFixing(Index6M,$H2431,TRUE,_xll.ohTrigger(RecalcTrigger,Trigger6M)),NA())</f>
        <v>1.1470971529597425E-2</v>
      </c>
      <c r="M2431" s="145">
        <f>IFERROR(_xll.qlIndexFixing(Index1Y,$H2431,TRUE,_xll.ohTrigger(RecalcTrigger,Trigger1Y)),NA())</f>
        <v>1.1320543473411276E-2</v>
      </c>
      <c r="N2431" s="144">
        <f>IFERROR(_xll.qlIndexFixing(ONIndex1M,I2431,TRUE,_xll.ohTrigger(RecalcTrigger,Trigger1M)),NA())</f>
        <v>1.1212790228070091E-2</v>
      </c>
      <c r="O2431" s="44">
        <f>IFERROR(_xll.qlIndexFixing(ONIndex3M,I2431,TRUE,_xll.ohTrigger(RecalcTrigger,Trigger3M)),NA())</f>
        <v>1.1377442344810973E-2</v>
      </c>
      <c r="P2431" s="44">
        <f>IFERROR(_xll.qlIndexFixing(ONIndex6M,I2431,TRUE,_xll.ohTrigger(RecalcTrigger,Trigger6M)),NA())</f>
        <v>1.1548707274409153E-2</v>
      </c>
      <c r="Q2431" s="145">
        <f>IFERROR(_xll.qlIndexFixing(ONIndex1Y,I2431,TRUE,_xll.ohTrigger(RecalcTrigger,Trigger1Y)),NA())</f>
        <v>1.1493304660472603E-2</v>
      </c>
    </row>
    <row r="2432" spans="2:17" x14ac:dyDescent="0.2">
      <c r="B2432" s="39" t="s">
        <v>42</v>
      </c>
      <c r="D2432" s="42">
        <f>_xll.qlCalendarAdvance(Calendar,$D2431,B2432,"f",FALSE)</f>
        <v>56885</v>
      </c>
      <c r="E2432" s="139">
        <f>_xll.qlInterestRateIndexValueDate(IndexON,D2432)</f>
        <v>56885</v>
      </c>
      <c r="F2432" s="155">
        <f>IFERROR(_xll.qlIndexFixing(IndexON,D2432,TRUE,_xll.ohTrigger(RecalcTrigger,TriggerON)),NA())</f>
        <v>1.1353957044786256E-2</v>
      </c>
      <c r="H2432" s="42">
        <f>_xll.qlCalendarAdvance(Calendar,$H2431,B2432,"f",FALSE)</f>
        <v>56885</v>
      </c>
      <c r="I2432" s="139">
        <f>_xll.qlInterestRateIndexValueDate(Index1M,$H2432)</f>
        <v>56887</v>
      </c>
      <c r="J2432" s="144">
        <f>IFERROR(_xll.qlIndexFixing(Index1M,$H2432,TRUE,_xll.ohTrigger(RecalcTrigger,Trigger1M)),NA())</f>
        <v>1.119946338403625E-2</v>
      </c>
      <c r="K2432" s="44">
        <f>IFERROR(_xll.qlIndexFixing(Index3M,H2432,TRUE,_xll.ohTrigger(RecalcTrigger,Trigger3M)),NA())</f>
        <v>1.1337588533868266E-2</v>
      </c>
      <c r="L2432" s="44">
        <f>IFERROR(_xll.qlIndexFixing(Index6M,$H2432,TRUE,_xll.ohTrigger(RecalcTrigger,Trigger6M)),NA())</f>
        <v>1.146177406912639E-2</v>
      </c>
      <c r="M2432" s="145">
        <f>IFERROR(_xll.qlIndexFixing(Index1Y,$H2432,TRUE,_xll.ohTrigger(RecalcTrigger,Trigger1Y)),NA())</f>
        <v>1.1312518168372469E-2</v>
      </c>
      <c r="N2432" s="144">
        <f>IFERROR(_xll.qlIndexFixing(ONIndex1M,I2432,TRUE,_xll.ohTrigger(RecalcTrigger,Trigger1M)),NA())</f>
        <v>1.120531369971367E-2</v>
      </c>
      <c r="O2432" s="44">
        <f>IFERROR(_xll.qlIndexFixing(ONIndex3M,I2432,TRUE,_xll.ohTrigger(RecalcTrigger,Trigger3M)),NA())</f>
        <v>1.1369433348784597E-2</v>
      </c>
      <c r="P2432" s="44">
        <f>IFERROR(_xll.qlIndexFixing(ONIndex6M,I2432,TRUE,_xll.ohTrigger(RecalcTrigger,Trigger6M)),NA())</f>
        <v>1.154008583324817E-2</v>
      </c>
      <c r="Q2432" s="145">
        <f>IFERROR(_xll.qlIndexFixing(ONIndex1Y,I2432,TRUE,_xll.ohTrigger(RecalcTrigger,Trigger1Y)),NA())</f>
        <v>1.1484467853026814E-2</v>
      </c>
    </row>
    <row r="2433" spans="2:17" x14ac:dyDescent="0.2">
      <c r="B2433" s="39" t="s">
        <v>42</v>
      </c>
      <c r="D2433" s="42">
        <f>_xll.qlCalendarAdvance(Calendar,$D2432,B2433,"f",FALSE)</f>
        <v>56892</v>
      </c>
      <c r="E2433" s="139">
        <f>_xll.qlInterestRateIndexValueDate(IndexON,D2433)</f>
        <v>56892</v>
      </c>
      <c r="F2433" s="155">
        <f>IFERROR(_xll.qlIndexFixing(IndexON,D2433,TRUE,_xll.ohTrigger(RecalcTrigger,TriggerON)),NA())</f>
        <v>1.1345274983156628E-2</v>
      </c>
      <c r="H2433" s="42">
        <f>_xll.qlCalendarAdvance(Calendar,$H2432,B2433,"f",FALSE)</f>
        <v>56892</v>
      </c>
      <c r="I2433" s="139">
        <f>_xll.qlInterestRateIndexValueDate(Index1M,$H2433)</f>
        <v>56894</v>
      </c>
      <c r="J2433" s="144">
        <f>IFERROR(_xll.qlIndexFixing(Index1M,$H2433,TRUE,_xll.ohTrigger(RecalcTrigger,Trigger1M)),NA())</f>
        <v>1.1190839687240106E-2</v>
      </c>
      <c r="K2433" s="44">
        <f>IFERROR(_xll.qlIndexFixing(Index3M,H2433,TRUE,_xll.ohTrigger(RecalcTrigger,Trigger3M)),NA())</f>
        <v>1.1329411629464254E-2</v>
      </c>
      <c r="L2433" s="44">
        <f>IFERROR(_xll.qlIndexFixing(Index6M,$H2433,TRUE,_xll.ohTrigger(RecalcTrigger,Trigger6M)),NA())</f>
        <v>1.1452040603005904E-2</v>
      </c>
      <c r="M2433" s="145">
        <f>IFERROR(_xll.qlIndexFixing(Index1Y,$H2433,TRUE,_xll.ohTrigger(RecalcTrigger,Trigger1Y)),NA())</f>
        <v>1.130131146122588E-2</v>
      </c>
      <c r="N2433" s="144">
        <f>IFERROR(_xll.qlIndexFixing(ONIndex1M,I2433,TRUE,_xll.ohTrigger(RecalcTrigger,Trigger1M)),NA())</f>
        <v>1.1197819035624335E-2</v>
      </c>
      <c r="O2433" s="44">
        <f>IFERROR(_xll.qlIndexFixing(ONIndex3M,I2433,TRUE,_xll.ohTrigger(RecalcTrigger,Trigger3M)),NA())</f>
        <v>1.1361403572900386E-2</v>
      </c>
      <c r="P2433" s="44">
        <f>IFERROR(_xll.qlIndexFixing(ONIndex6M,I2433,TRUE,_xll.ohTrigger(RecalcTrigger,Trigger6M)),NA())</f>
        <v>1.1531422529174051E-2</v>
      </c>
      <c r="Q2433" s="145">
        <f>IFERROR(_xll.qlIndexFixing(ONIndex1Y,I2433,TRUE,_xll.ohTrigger(RecalcTrigger,Trigger1Y)),NA())</f>
        <v>1.1475605921518195E-2</v>
      </c>
    </row>
    <row r="2434" spans="2:17" x14ac:dyDescent="0.2">
      <c r="B2434" s="39" t="s">
        <v>42</v>
      </c>
      <c r="D2434" s="42">
        <f>_xll.qlCalendarAdvance(Calendar,$D2433,B2434,"f",FALSE)</f>
        <v>56899</v>
      </c>
      <c r="E2434" s="139">
        <f>_xll.qlInterestRateIndexValueDate(IndexON,D2434)</f>
        <v>56899</v>
      </c>
      <c r="F2434" s="155">
        <f>IFERROR(_xll.qlIndexFixing(IndexON,D2434,TRUE,_xll.ohTrigger(RecalcTrigger,TriggerON)),NA())</f>
        <v>1.1336566548942884E-2</v>
      </c>
      <c r="H2434" s="42">
        <f>_xll.qlCalendarAdvance(Calendar,$H2433,B2434,"f",FALSE)</f>
        <v>56899</v>
      </c>
      <c r="I2434" s="139">
        <f>_xll.qlInterestRateIndexValueDate(Index1M,$H2434)</f>
        <v>56901</v>
      </c>
      <c r="J2434" s="144">
        <f>IFERROR(_xll.qlIndexFixing(Index1M,$H2434,TRUE,_xll.ohTrigger(RecalcTrigger,Trigger1M)),NA())</f>
        <v>1.1183289736058366E-2</v>
      </c>
      <c r="K2434" s="44">
        <f>IFERROR(_xll.qlIndexFixing(Index3M,H2434,TRUE,_xll.ohTrigger(RecalcTrigger,Trigger3M)),NA())</f>
        <v>1.1321213758568221E-2</v>
      </c>
      <c r="L2434" s="44">
        <f>IFERROR(_xll.qlIndexFixing(Index6M,$H2434,TRUE,_xll.ohTrigger(RecalcTrigger,Trigger6M)),NA())</f>
        <v>1.1442754064571055E-2</v>
      </c>
      <c r="M2434" s="145">
        <f>IFERROR(_xll.qlIndexFixing(Index1Y,$H2434,TRUE,_xll.ohTrigger(RecalcTrigger,Trigger1Y)),NA())</f>
        <v>1.1291656326819766E-2</v>
      </c>
      <c r="N2434" s="144">
        <f>IFERROR(_xll.qlIndexFixing(ONIndex1M,I2434,TRUE,_xll.ohTrigger(RecalcTrigger,Trigger1M)),NA())</f>
        <v>1.1190306219734936E-2</v>
      </c>
      <c r="O2434" s="44">
        <f>IFERROR(_xll.qlIndexFixing(ONIndex3M,I2434,TRUE,_xll.ohTrigger(RecalcTrigger,Trigger3M)),NA())</f>
        <v>1.1353352996055222E-2</v>
      </c>
      <c r="P2434" s="44">
        <f>IFERROR(_xll.qlIndexFixing(ONIndex6M,I2434,TRUE,_xll.ohTrigger(RecalcTrigger,Trigger6M)),NA())</f>
        <v>1.1522717301435392E-2</v>
      </c>
      <c r="Q2434" s="145">
        <f>IFERROR(_xll.qlIndexFixing(ONIndex1Y,I2434,TRUE,_xll.ohTrigger(RecalcTrigger,Trigger1Y)),NA())</f>
        <v>1.1466718837409573E-2</v>
      </c>
    </row>
    <row r="2435" spans="2:17" x14ac:dyDescent="0.2">
      <c r="B2435" s="39" t="s">
        <v>42</v>
      </c>
      <c r="D2435" s="42">
        <f>_xll.qlCalendarAdvance(Calendar,$D2434,B2435,"f",FALSE)</f>
        <v>56906</v>
      </c>
      <c r="E2435" s="139">
        <f>_xll.qlInterestRateIndexValueDate(IndexON,D2435)</f>
        <v>56906</v>
      </c>
      <c r="F2435" s="155">
        <f>IFERROR(_xll.qlIndexFixing(IndexON,D2435,TRUE,_xll.ohTrigger(RecalcTrigger,TriggerON)),NA())</f>
        <v>1.1327831713687786E-2</v>
      </c>
      <c r="H2435" s="42">
        <f>_xll.qlCalendarAdvance(Calendar,$H2434,B2435,"f",FALSE)</f>
        <v>56906</v>
      </c>
      <c r="I2435" s="139">
        <f>_xll.qlInterestRateIndexValueDate(Index1M,$H2435)</f>
        <v>56908</v>
      </c>
      <c r="J2435" s="144">
        <f>IFERROR(_xll.qlIndexFixing(Index1M,$H2435,TRUE,_xll.ohTrigger(RecalcTrigger,Trigger1M)),NA())</f>
        <v>1.1175721578212949E-2</v>
      </c>
      <c r="K2435" s="44">
        <f>IFERROR(_xll.qlIndexFixing(Index3M,H2435,TRUE,_xll.ohTrigger(RecalcTrigger,Trigger3M)),NA())</f>
        <v>1.1312994900545367E-2</v>
      </c>
      <c r="L2435" s="44">
        <f>IFERROR(_xll.qlIndexFixing(Index6M,$H2435,TRUE,_xll.ohTrigger(RecalcTrigger,Trigger6M)),NA())</f>
        <v>1.1433424579904278E-2</v>
      </c>
      <c r="M2435" s="145">
        <f>IFERROR(_xll.qlIndexFixing(Index1Y,$H2435,TRUE,_xll.ohTrigger(RecalcTrigger,Trigger1Y)),NA())</f>
        <v>1.1281975069094057E-2</v>
      </c>
      <c r="N2435" s="144">
        <f>IFERROR(_xll.qlIndexFixing(ONIndex1M,I2435,TRUE,_xll.ohTrigger(RecalcTrigger,Trigger1M)),NA())</f>
        <v>1.1182775236378006E-2</v>
      </c>
      <c r="O2435" s="44">
        <f>IFERROR(_xll.qlIndexFixing(ONIndex3M,I2435,TRUE,_xll.ohTrigger(RecalcTrigger,Trigger3M)),NA())</f>
        <v>1.1345281598025281E-2</v>
      </c>
      <c r="P2435" s="44">
        <f>IFERROR(_xll.qlIndexFixing(ONIndex6M,I2435,TRUE,_xll.ohTrigger(RecalcTrigger,Trigger6M)),NA())</f>
        <v>1.1513970088961045E-2</v>
      </c>
      <c r="Q2435" s="145">
        <f>IFERROR(_xll.qlIndexFixing(ONIndex1Y,I2435,TRUE,_xll.ohTrigger(RecalcTrigger,Trigger1Y)),NA())</f>
        <v>1.1457806571684159E-2</v>
      </c>
    </row>
    <row r="2436" spans="2:17" x14ac:dyDescent="0.2">
      <c r="B2436" s="39" t="s">
        <v>42</v>
      </c>
      <c r="D2436" s="42">
        <f>_xll.qlCalendarAdvance(Calendar,$D2435,B2436,"f",FALSE)</f>
        <v>56913</v>
      </c>
      <c r="E2436" s="139">
        <f>_xll.qlInterestRateIndexValueDate(IndexON,D2436)</f>
        <v>56913</v>
      </c>
      <c r="F2436" s="155">
        <f>IFERROR(_xll.qlIndexFixing(IndexON,D2436,TRUE,_xll.ohTrigger(RecalcTrigger,TriggerON)),NA())</f>
        <v>1.1319070448774227E-2</v>
      </c>
      <c r="H2436" s="42">
        <f>_xll.qlCalendarAdvance(Calendar,$H2435,B2436,"f",FALSE)</f>
        <v>56913</v>
      </c>
      <c r="I2436" s="139">
        <f>_xll.qlInterestRateIndexValueDate(Index1M,$H2436)</f>
        <v>56915</v>
      </c>
      <c r="J2436" s="144">
        <f>IFERROR(_xll.qlIndexFixing(Index1M,$H2436,TRUE,_xll.ohTrigger(RecalcTrigger,Trigger1M)),NA())</f>
        <v>1.1168135197704154E-2</v>
      </c>
      <c r="K2436" s="44">
        <f>IFERROR(_xll.qlIndexFixing(Index3M,H2436,TRUE,_xll.ohTrigger(RecalcTrigger,Trigger3M)),NA())</f>
        <v>1.1304755034769586E-2</v>
      </c>
      <c r="L2436" s="44">
        <f>IFERROR(_xll.qlIndexFixing(Index6M,$H2436,TRUE,_xll.ohTrigger(RecalcTrigger,Trigger6M)),NA())</f>
        <v>1.1424052088286497E-2</v>
      </c>
      <c r="M2436" s="145">
        <f>IFERROR(_xll.qlIndexFixing(Index1Y,$H2436,TRUE,_xll.ohTrigger(RecalcTrigger,Trigger1Y)),NA())</f>
        <v>1.1272267659719242E-2</v>
      </c>
      <c r="N2436" s="144">
        <f>IFERROR(_xll.qlIndexFixing(ONIndex1M,I2436,TRUE,_xll.ohTrigger(RecalcTrigger,Trigger1M)),NA())</f>
        <v>1.1175226068926847E-2</v>
      </c>
      <c r="O2436" s="44">
        <f>IFERROR(_xll.qlIndexFixing(ONIndex3M,I2436,TRUE,_xll.ohTrigger(RecalcTrigger,Trigger3M)),NA())</f>
        <v>1.1337189357787381E-2</v>
      </c>
      <c r="P2436" s="44">
        <f>IFERROR(_xll.qlIndexFixing(ONIndex6M,I2436,TRUE,_xll.ohTrigger(RecalcTrigger,Trigger6M)),NA())</f>
        <v>1.1505180830599926E-2</v>
      </c>
      <c r="Q2436" s="145">
        <f>IFERROR(_xll.qlIndexFixing(ONIndex1Y,I2436,TRUE,_xll.ohTrigger(RecalcTrigger,Trigger1Y)),NA())</f>
        <v>1.1448869095564973E-2</v>
      </c>
    </row>
    <row r="2437" spans="2:17" x14ac:dyDescent="0.2">
      <c r="B2437" s="39" t="s">
        <v>42</v>
      </c>
      <c r="D2437" s="42">
        <f>_xll.qlCalendarAdvance(Calendar,$D2436,B2437,"f",FALSE)</f>
        <v>56920</v>
      </c>
      <c r="E2437" s="139">
        <f>_xll.qlInterestRateIndexValueDate(IndexON,D2437)</f>
        <v>56920</v>
      </c>
      <c r="F2437" s="155">
        <f>IFERROR(_xll.qlIndexFixing(IndexON,D2437,TRUE,_xll.ohTrigger(RecalcTrigger,TriggerON)),NA())</f>
        <v>1.1310282725505161E-2</v>
      </c>
      <c r="H2437" s="42">
        <f>_xll.qlCalendarAdvance(Calendar,$H2436,B2437,"f",FALSE)</f>
        <v>56920</v>
      </c>
      <c r="I2437" s="139">
        <f>_xll.qlInterestRateIndexValueDate(Index1M,$H2437)</f>
        <v>56922</v>
      </c>
      <c r="J2437" s="144">
        <f>IFERROR(_xll.qlIndexFixing(Index1M,$H2437,TRUE,_xll.ohTrigger(RecalcTrigger,Trigger1M)),NA())</f>
        <v>1.1160530578537275E-2</v>
      </c>
      <c r="K2437" s="44">
        <f>IFERROR(_xll.qlIndexFixing(Index3M,H2437,TRUE,_xll.ohTrigger(RecalcTrigger,Trigger3M)),NA())</f>
        <v>1.1296494140608685E-2</v>
      </c>
      <c r="L2437" s="44">
        <f>IFERROR(_xll.qlIndexFixing(Index6M,$H2437,TRUE,_xll.ohTrigger(RecalcTrigger,Trigger6M)),NA())</f>
        <v>1.1415143262442268E-2</v>
      </c>
      <c r="M2437" s="145">
        <f>IFERROR(_xll.qlIndexFixing(Index1Y,$H2437,TRUE,_xll.ohTrigger(RecalcTrigger,Trigger1Y)),NA())</f>
        <v>1.1262534070369716E-2</v>
      </c>
      <c r="N2437" s="144">
        <f>IFERROR(_xll.qlIndexFixing(ONIndex1M,I2437,TRUE,_xll.ohTrigger(RecalcTrigger,Trigger1M)),NA())</f>
        <v>1.1167658701953798E-2</v>
      </c>
      <c r="O2437" s="44">
        <f>IFERROR(_xll.qlIndexFixing(ONIndex3M,I2437,TRUE,_xll.ohTrigger(RecalcTrigger,Trigger3M)),NA())</f>
        <v>1.1329076254638082E-2</v>
      </c>
      <c r="P2437" s="44">
        <f>IFERROR(_xll.qlIndexFixing(ONIndex6M,I2437,TRUE,_xll.ohTrigger(RecalcTrigger,Trigger6M)),NA())</f>
        <v>1.1496349465680566E-2</v>
      </c>
      <c r="Q2437" s="145">
        <f>IFERROR(_xll.qlIndexFixing(ONIndex1Y,I2437,TRUE,_xll.ohTrigger(RecalcTrigger,Trigger1Y)),NA())</f>
        <v>1.1439906380514842E-2</v>
      </c>
    </row>
    <row r="2438" spans="2:17" x14ac:dyDescent="0.2">
      <c r="B2438" s="39" t="s">
        <v>42</v>
      </c>
      <c r="D2438" s="42">
        <f>_xll.qlCalendarAdvance(Calendar,$D2437,B2438,"f",FALSE)</f>
        <v>56927</v>
      </c>
      <c r="E2438" s="139">
        <f>_xll.qlInterestRateIndexValueDate(IndexON,D2438)</f>
        <v>56927</v>
      </c>
      <c r="F2438" s="155">
        <f>IFERROR(_xll.qlIndexFixing(IndexON,D2438,TRUE,_xll.ohTrigger(RecalcTrigger,TriggerON)),NA())</f>
        <v>1.1301468515023672E-2</v>
      </c>
      <c r="H2438" s="42">
        <f>_xll.qlCalendarAdvance(Calendar,$H2437,B2438,"f",FALSE)</f>
        <v>56927</v>
      </c>
      <c r="I2438" s="139">
        <f>_xll.qlInterestRateIndexValueDate(Index1M,$H2438)</f>
        <v>56929</v>
      </c>
      <c r="J2438" s="144">
        <f>IFERROR(_xll.qlIndexFixing(Index1M,$H2438,TRUE,_xll.ohTrigger(RecalcTrigger,Trigger1M)),NA())</f>
        <v>1.1152907704717607E-2</v>
      </c>
      <c r="K2438" s="44">
        <f>IFERROR(_xll.qlIndexFixing(Index3M,H2438,TRUE,_xll.ohTrigger(RecalcTrigger,Trigger3M)),NA())</f>
        <v>1.128821219743221E-2</v>
      </c>
      <c r="L2438" s="44">
        <f>IFERROR(_xll.qlIndexFixing(Index6M,$H2438,TRUE,_xll.ohTrigger(RecalcTrigger,Trigger6M)),NA())</f>
        <v>1.1405687975200311E-2</v>
      </c>
      <c r="M2438" s="145">
        <f>IFERROR(_xll.qlIndexFixing(Index1Y,$H2438,TRUE,_xll.ohTrigger(RecalcTrigger,Trigger1Y)),NA())</f>
        <v>1.1252774272722485E-2</v>
      </c>
      <c r="N2438" s="144">
        <f>IFERROR(_xll.qlIndexFixing(ONIndex1M,I2438,TRUE,_xll.ohTrigger(RecalcTrigger,Trigger1M)),NA())</f>
        <v>1.1160073119071967E-2</v>
      </c>
      <c r="O2438" s="44">
        <f>IFERROR(_xll.qlIndexFixing(ONIndex3M,I2438,TRUE,_xll.ohTrigger(RecalcTrigger,Trigger3M)),NA())</f>
        <v>1.1320942268113754E-2</v>
      </c>
      <c r="P2438" s="44">
        <f>IFERROR(_xll.qlIndexFixing(ONIndex6M,I2438,TRUE,_xll.ohTrigger(RecalcTrigger,Trigger6M)),NA())</f>
        <v>1.1487475933211755E-2</v>
      </c>
      <c r="Q2438" s="145">
        <f>IFERROR(_xll.qlIndexFixing(ONIndex1Y,I2438,TRUE,_xll.ohTrigger(RecalcTrigger,Trigger1Y)),NA())</f>
        <v>1.1430918397596912E-2</v>
      </c>
    </row>
    <row r="2439" spans="2:17" x14ac:dyDescent="0.2">
      <c r="B2439" s="39" t="s">
        <v>42</v>
      </c>
      <c r="D2439" s="42">
        <f>_xll.qlCalendarAdvance(Calendar,$D2438,B2439,"f",FALSE)</f>
        <v>56934</v>
      </c>
      <c r="E2439" s="139">
        <f>_xll.qlInterestRateIndexValueDate(IndexON,D2439)</f>
        <v>56934</v>
      </c>
      <c r="F2439" s="155">
        <f>IFERROR(_xll.qlIndexFixing(IndexON,D2439,TRUE,_xll.ohTrigger(RecalcTrigger,TriggerON)),NA())</f>
        <v>1.1292627788872522E-2</v>
      </c>
      <c r="H2439" s="42">
        <f>_xll.qlCalendarAdvance(Calendar,$H2438,B2439,"f",FALSE)</f>
        <v>56934</v>
      </c>
      <c r="I2439" s="139">
        <f>_xll.qlInterestRateIndexValueDate(Index1M,$H2439)</f>
        <v>56936</v>
      </c>
      <c r="J2439" s="144">
        <f>IFERROR(_xll.qlIndexFixing(Index1M,$H2439,TRUE,_xll.ohTrigger(RecalcTrigger,Trigger1M)),NA())</f>
        <v>1.114526656024295E-2</v>
      </c>
      <c r="K2439" s="44">
        <f>IFERROR(_xll.qlIndexFixing(Index3M,H2439,TRUE,_xll.ohTrigger(RecalcTrigger,Trigger3M)),NA())</f>
        <v>1.1279909184612313E-2</v>
      </c>
      <c r="L2439" s="44">
        <f>IFERROR(_xll.qlIndexFixing(Index6M,$H2439,TRUE,_xll.ohTrigger(RecalcTrigger,Trigger6M)),NA())</f>
        <v>1.1396189504328054E-2</v>
      </c>
      <c r="M2439" s="145">
        <f>IFERROR(_xll.qlIndexFixing(Index1Y,$H2439,TRUE,_xll.ohTrigger(RecalcTrigger,Trigger1Y)),NA())</f>
        <v>1.1242988238458027E-2</v>
      </c>
      <c r="N2439" s="144">
        <f>IFERROR(_xll.qlIndexFixing(ONIndex1M,I2439,TRUE,_xll.ohTrigger(RecalcTrigger,Trigger1M)),NA())</f>
        <v>1.1152469304294144E-2</v>
      </c>
      <c r="O2439" s="44">
        <f>IFERROR(_xll.qlIndexFixing(ONIndex3M,I2439,TRUE,_xll.ohTrigger(RecalcTrigger,Trigger3M)),NA())</f>
        <v>1.131278737727115E-2</v>
      </c>
      <c r="P2439" s="44">
        <f>IFERROR(_xll.qlIndexFixing(ONIndex6M,I2439,TRUE,_xll.ohTrigger(RecalcTrigger,Trigger6M)),NA())</f>
        <v>1.1478560171962471E-2</v>
      </c>
      <c r="Q2439" s="145">
        <f>IFERROR(_xll.qlIndexFixing(ONIndex1Y,I2439,TRUE,_xll.ohTrigger(RecalcTrigger,Trigger1Y)),NA())</f>
        <v>1.1421905117954267E-2</v>
      </c>
    </row>
    <row r="2440" spans="2:17" x14ac:dyDescent="0.2">
      <c r="B2440" s="39" t="s">
        <v>42</v>
      </c>
      <c r="D2440" s="42">
        <f>_xll.qlCalendarAdvance(Calendar,$D2439,B2440,"f",FALSE)</f>
        <v>56941</v>
      </c>
      <c r="E2440" s="139">
        <f>_xll.qlInterestRateIndexValueDate(IndexON,D2440)</f>
        <v>56941</v>
      </c>
      <c r="F2440" s="155">
        <f>IFERROR(_xll.qlIndexFixing(IndexON,D2440,TRUE,_xll.ohTrigger(RecalcTrigger,TriggerON)),NA())</f>
        <v>1.128376051811486E-2</v>
      </c>
      <c r="H2440" s="42">
        <f>_xll.qlCalendarAdvance(Calendar,$H2439,B2440,"f",FALSE)</f>
        <v>56941</v>
      </c>
      <c r="I2440" s="139">
        <f>_xll.qlInterestRateIndexValueDate(Index1M,$H2440)</f>
        <v>56943</v>
      </c>
      <c r="J2440" s="144">
        <f>IFERROR(_xll.qlIndexFixing(Index1M,$H2440,TRUE,_xll.ohTrigger(RecalcTrigger,Trigger1M)),NA())</f>
        <v>1.1137607129128591E-2</v>
      </c>
      <c r="K2440" s="44">
        <f>IFERROR(_xll.qlIndexFixing(Index3M,H2440,TRUE,_xll.ohTrigger(RecalcTrigger,Trigger3M)),NA())</f>
        <v>1.1271585081521148E-2</v>
      </c>
      <c r="L2440" s="44">
        <f>IFERROR(_xll.qlIndexFixing(Index6M,$H2440,TRUE,_xll.ohTrigger(RecalcTrigger,Trigger6M)),NA())</f>
        <v>1.1386647789121972E-2</v>
      </c>
      <c r="M2440" s="145">
        <f>IFERROR(_xll.qlIndexFixing(Index1Y,$H2440,TRUE,_xll.ohTrigger(RecalcTrigger,Trigger1Y)),NA())</f>
        <v>1.1233175939260079E-2</v>
      </c>
      <c r="N2440" s="144">
        <f>IFERROR(_xll.qlIndexFixing(ONIndex1M,I2440,TRUE,_xll.ohTrigger(RecalcTrigger,Trigger1M)),NA())</f>
        <v>1.1144847241872924E-2</v>
      </c>
      <c r="O2440" s="44">
        <f>IFERROR(_xll.qlIndexFixing(ONIndex3M,I2440,TRUE,_xll.ohTrigger(RecalcTrigger,Trigger3M)),NA())</f>
        <v>1.1304611561326894E-2</v>
      </c>
      <c r="P2440" s="44">
        <f>IFERROR(_xll.qlIndexFixing(ONIndex6M,I2440,TRUE,_xll.ohTrigger(RecalcTrigger,Trigger6M)),NA())</f>
        <v>1.146960212118131E-2</v>
      </c>
      <c r="Q2440" s="145">
        <f>IFERROR(_xll.qlIndexFixing(ONIndex1Y,I2440,TRUE,_xll.ohTrigger(RecalcTrigger,Trigger1Y)),NA())</f>
        <v>1.1412866513049735E-2</v>
      </c>
    </row>
    <row r="2441" spans="2:17" x14ac:dyDescent="0.2">
      <c r="B2441" s="39" t="s">
        <v>42</v>
      </c>
      <c r="D2441" s="42">
        <f>_xll.qlCalendarAdvance(Calendar,$D2440,B2441,"f",FALSE)</f>
        <v>56948</v>
      </c>
      <c r="E2441" s="139">
        <f>_xll.qlInterestRateIndexValueDate(IndexON,D2441)</f>
        <v>56948</v>
      </c>
      <c r="F2441" s="155">
        <f>IFERROR(_xll.qlIndexFixing(IndexON,D2441,TRUE,_xll.ohTrigger(RecalcTrigger,TriggerON)),NA())</f>
        <v>1.1274866674213513E-2</v>
      </c>
      <c r="H2441" s="42">
        <f>_xll.qlCalendarAdvance(Calendar,$H2440,B2441,"f",FALSE)</f>
        <v>56948</v>
      </c>
      <c r="I2441" s="139">
        <f>_xll.qlInterestRateIndexValueDate(Index1M,$H2441)</f>
        <v>56950</v>
      </c>
      <c r="J2441" s="144">
        <f>IFERROR(_xll.qlIndexFixing(Index1M,$H2441,TRUE,_xll.ohTrigger(RecalcTrigger,Trigger1M)),NA())</f>
        <v>1.1129929395367333E-2</v>
      </c>
      <c r="K2441" s="44">
        <f>IFERROR(_xll.qlIndexFixing(Index3M,H2441,TRUE,_xll.ohTrigger(RecalcTrigger,Trigger3M)),NA())</f>
        <v>1.1263663902308648E-2</v>
      </c>
      <c r="L2441" s="44">
        <f>IFERROR(_xll.qlIndexFixing(Index6M,$H2441,TRUE,_xll.ohTrigger(RecalcTrigger,Trigger6M)),NA())</f>
        <v>1.1376542401075267E-2</v>
      </c>
      <c r="M2441" s="145">
        <f>IFERROR(_xll.qlIndexFixing(Index1Y,$H2441,TRUE,_xll.ohTrigger(RecalcTrigger,Trigger1Y)),NA())</f>
        <v>1.1223337346815422E-2</v>
      </c>
      <c r="N2441" s="144">
        <f>IFERROR(_xll.qlIndexFixing(ONIndex1M,I2441,TRUE,_xll.ohTrigger(RecalcTrigger,Trigger1M)),NA())</f>
        <v>1.1137206915421416E-2</v>
      </c>
      <c r="O2441" s="44">
        <f>IFERROR(_xll.qlIndexFixing(ONIndex3M,I2441,TRUE,_xll.ohTrigger(RecalcTrigger,Trigger3M)),NA())</f>
        <v>1.1296414799897292E-2</v>
      </c>
      <c r="P2441" s="44">
        <f>IFERROR(_xll.qlIndexFixing(ONIndex6M,I2441,TRUE,_xll.ohTrigger(RecalcTrigger,Trigger6M)),NA())</f>
        <v>1.1460601719877062E-2</v>
      </c>
      <c r="Q2441" s="145">
        <f>IFERROR(_xll.qlIndexFixing(ONIndex1Y,I2441,TRUE,_xll.ohTrigger(RecalcTrigger,Trigger1Y)),NA())</f>
        <v>1.1403802553946463E-2</v>
      </c>
    </row>
    <row r="2442" spans="2:17" x14ac:dyDescent="0.2">
      <c r="B2442" s="39" t="s">
        <v>42</v>
      </c>
      <c r="D2442" s="42">
        <f>_xll.qlCalendarAdvance(Calendar,$D2441,B2442,"f",FALSE)</f>
        <v>56955</v>
      </c>
      <c r="E2442" s="139">
        <f>_xll.qlInterestRateIndexValueDate(IndexON,D2442)</f>
        <v>56955</v>
      </c>
      <c r="F2442" s="155">
        <f>IFERROR(_xll.qlIndexFixing(IndexON,D2442,TRUE,_xll.ohTrigger(RecalcTrigger,TriggerON)),NA())</f>
        <v>1.1265946228471435E-2</v>
      </c>
      <c r="H2442" s="42">
        <f>_xll.qlCalendarAdvance(Calendar,$H2441,B2442,"f",FALSE)</f>
        <v>56955</v>
      </c>
      <c r="I2442" s="139">
        <f>_xll.qlInterestRateIndexValueDate(Index1M,$H2442)</f>
        <v>56957</v>
      </c>
      <c r="J2442" s="144">
        <f>IFERROR(_xll.qlIndexFixing(Index1M,$H2442,TRUE,_xll.ohTrigger(RecalcTrigger,Trigger1M)),NA())</f>
        <v>1.112223334296697E-2</v>
      </c>
      <c r="K2442" s="44">
        <f>IFERROR(_xll.qlIndexFixing(Index3M,H2442,TRUE,_xll.ohTrigger(RecalcTrigger,Trigger3M)),NA())</f>
        <v>1.1255299331337839E-2</v>
      </c>
      <c r="L2442" s="44">
        <f>IFERROR(_xll.qlIndexFixing(Index6M,$H2442,TRUE,_xll.ohTrigger(RecalcTrigger,Trigger6M)),NA())</f>
        <v>1.1366910592891886E-2</v>
      </c>
      <c r="M2442" s="145">
        <f>IFERROR(_xll.qlIndexFixing(Index1Y,$H2442,TRUE,_xll.ohTrigger(RecalcTrigger,Trigger1Y)),NA())</f>
        <v>1.1213472432814309E-2</v>
      </c>
      <c r="N2442" s="144">
        <f>IFERROR(_xll.qlIndexFixing(ONIndex1M,I2442,TRUE,_xll.ohTrigger(RecalcTrigger,Trigger1M)),NA())</f>
        <v>1.1129548309192216E-2</v>
      </c>
      <c r="O2442" s="44">
        <f>IFERROR(_xll.qlIndexFixing(ONIndex3M,I2442,TRUE,_xll.ohTrigger(RecalcTrigger,Trigger3M)),NA())</f>
        <v>1.1288197072119033E-2</v>
      </c>
      <c r="P2442" s="44">
        <f>IFERROR(_xll.qlIndexFixing(ONIndex6M,I2442,TRUE,_xll.ohTrigger(RecalcTrigger,Trigger6M)),NA())</f>
        <v>1.1451558906978576E-2</v>
      </c>
      <c r="Q2442" s="145">
        <f>IFERROR(_xll.qlIndexFixing(ONIndex1Y,I2442,TRUE,_xll.ohTrigger(RecalcTrigger,Trigger1Y)),NA())</f>
        <v>1.1394713212027341E-2</v>
      </c>
    </row>
    <row r="2443" spans="2:17" x14ac:dyDescent="0.2">
      <c r="B2443" s="39" t="s">
        <v>42</v>
      </c>
      <c r="D2443" s="42">
        <f>_xll.qlCalendarAdvance(Calendar,$D2442,B2443,"f",FALSE)</f>
        <v>56962</v>
      </c>
      <c r="E2443" s="139">
        <f>_xll.qlInterestRateIndexValueDate(IndexON,D2443)</f>
        <v>56962</v>
      </c>
      <c r="F2443" s="155">
        <f>IFERROR(_xll.qlIndexFixing(IndexON,D2443,TRUE,_xll.ohTrigger(RecalcTrigger,TriggerON)),NA())</f>
        <v>1.1256999152271518E-2</v>
      </c>
      <c r="H2443" s="42">
        <f>_xll.qlCalendarAdvance(Calendar,$H2442,B2443,"f",FALSE)</f>
        <v>56962</v>
      </c>
      <c r="I2443" s="139">
        <f>_xll.qlInterestRateIndexValueDate(Index1M,$H2443)</f>
        <v>56964</v>
      </c>
      <c r="J2443" s="144">
        <f>IFERROR(_xll.qlIndexFixing(Index1M,$H2443,TRUE,_xll.ohTrigger(RecalcTrigger,Trigger1M)),NA())</f>
        <v>1.1114518955937791E-2</v>
      </c>
      <c r="K2443" s="44">
        <f>IFERROR(_xll.qlIndexFixing(Index3M,H2443,TRUE,_xll.ohTrigger(RecalcTrigger,Trigger3M)),NA())</f>
        <v>1.1246913610151385E-2</v>
      </c>
      <c r="L2443" s="44">
        <f>IFERROR(_xll.qlIndexFixing(Index6M,$H2443,TRUE,_xll.ohTrigger(RecalcTrigger,Trigger6M)),NA())</f>
        <v>1.1357235352842315E-2</v>
      </c>
      <c r="M2443" s="145">
        <f>IFERROR(_xll.qlIndexFixing(Index1Y,$H2443,TRUE,_xll.ohTrigger(RecalcTrigger,Trigger1Y)),NA())</f>
        <v>1.1203581168950686E-2</v>
      </c>
      <c r="N2443" s="144">
        <f>IFERROR(_xll.qlIndexFixing(ONIndex1M,I2443,TRUE,_xll.ohTrigger(RecalcTrigger,Trigger1M)),NA())</f>
        <v>1.1121871407118178E-2</v>
      </c>
      <c r="O2443" s="44">
        <f>IFERROR(_xll.qlIndexFixing(ONIndex3M,I2443,TRUE,_xll.ohTrigger(RecalcTrigger,Trigger3M)),NA())</f>
        <v>1.1279958357128805E-2</v>
      </c>
      <c r="P2443" s="44">
        <f>IFERROR(_xll.qlIndexFixing(ONIndex6M,I2443,TRUE,_xll.ohTrigger(RecalcTrigger,Trigger6M)),NA())</f>
        <v>1.1442473621654514E-2</v>
      </c>
      <c r="Q2443" s="145">
        <f>IFERROR(_xll.qlIndexFixing(ONIndex1Y,I2443,TRUE,_xll.ohTrigger(RecalcTrigger,Trigger1Y)),NA())</f>
        <v>1.1385598458435453E-2</v>
      </c>
    </row>
    <row r="2444" spans="2:17" x14ac:dyDescent="0.2">
      <c r="B2444" s="39" t="s">
        <v>42</v>
      </c>
      <c r="D2444" s="42">
        <f>_xll.qlCalendarAdvance(Calendar,$D2443,B2444,"f",FALSE)</f>
        <v>56969</v>
      </c>
      <c r="E2444" s="139">
        <f>_xll.qlInterestRateIndexValueDate(IndexON,D2444)</f>
        <v>56969</v>
      </c>
      <c r="F2444" s="155">
        <f>IFERROR(_xll.qlIndexFixing(IndexON,D2444,TRUE,_xll.ohTrigger(RecalcTrigger,TriggerON)),NA())</f>
        <v>1.1248025416756846E-2</v>
      </c>
      <c r="H2444" s="42">
        <f>_xll.qlCalendarAdvance(Calendar,$H2443,B2444,"f",FALSE)</f>
        <v>56969</v>
      </c>
      <c r="I2444" s="139">
        <f>_xll.qlInterestRateIndexValueDate(Index1M,$H2444)</f>
        <v>56971</v>
      </c>
      <c r="J2444" s="144">
        <f>IFERROR(_xll.qlIndexFixing(Index1M,$H2444,TRUE,_xll.ohTrigger(RecalcTrigger,Trigger1M)),NA())</f>
        <v>1.1106786218280096E-2</v>
      </c>
      <c r="K2444" s="44">
        <f>IFERROR(_xll.qlIndexFixing(Index3M,H2444,TRUE,_xll.ohTrigger(RecalcTrigger,Trigger3M)),NA())</f>
        <v>1.1238506718124904E-2</v>
      </c>
      <c r="L2444" s="44">
        <f>IFERROR(_xll.qlIndexFixing(Index6M,$H2444,TRUE,_xll.ohTrigger(RecalcTrigger,Trigger6M)),NA())</f>
        <v>1.134751662023936E-2</v>
      </c>
      <c r="M2444" s="145">
        <f>IFERROR(_xll.qlIndexFixing(Index1Y,$H2444,TRUE,_xll.ohTrigger(RecalcTrigger,Trigger1Y)),NA())</f>
        <v>1.1192558286311188E-2</v>
      </c>
      <c r="N2444" s="144">
        <f>IFERROR(_xll.qlIndexFixing(ONIndex1M,I2444,TRUE,_xll.ohTrigger(RecalcTrigger,Trigger1M)),NA())</f>
        <v>1.1114176193052216E-2</v>
      </c>
      <c r="O2444" s="44">
        <f>IFERROR(_xll.qlIndexFixing(ONIndex3M,I2444,TRUE,_xll.ohTrigger(RecalcTrigger,Trigger3M)),NA())</f>
        <v>1.1271698634462979E-2</v>
      </c>
      <c r="P2444" s="44">
        <f>IFERROR(_xll.qlIndexFixing(ONIndex6M,I2444,TRUE,_xll.ohTrigger(RecalcTrigger,Trigger6M)),NA())</f>
        <v>1.1433345802753792E-2</v>
      </c>
      <c r="Q2444" s="145">
        <f>IFERROR(_xll.qlIndexFixing(ONIndex1Y,I2444,TRUE,_xll.ohTrigger(RecalcTrigger,Trigger1Y)),NA())</f>
        <v>1.1376458264313882E-2</v>
      </c>
    </row>
    <row r="2445" spans="2:17" x14ac:dyDescent="0.2">
      <c r="B2445" s="39" t="s">
        <v>42</v>
      </c>
      <c r="D2445" s="42">
        <f>_xll.qlCalendarAdvance(Calendar,$D2444,B2445,"f",FALSE)</f>
        <v>56976</v>
      </c>
      <c r="E2445" s="139">
        <f>_xll.qlInterestRateIndexValueDate(IndexON,D2445)</f>
        <v>56976</v>
      </c>
      <c r="F2445" s="155">
        <f>IFERROR(_xll.qlIndexFixing(IndexON,D2445,TRUE,_xll.ohTrigger(RecalcTrigger,TriggerON)),NA())</f>
        <v>1.1239024993310309E-2</v>
      </c>
      <c r="H2445" s="42">
        <f>_xll.qlCalendarAdvance(Calendar,$H2444,B2445,"f",FALSE)</f>
        <v>56976</v>
      </c>
      <c r="I2445" s="139">
        <f>_xll.qlInterestRateIndexValueDate(Index1M,$H2445)</f>
        <v>56978</v>
      </c>
      <c r="J2445" s="144">
        <f>IFERROR(_xll.qlIndexFixing(Index1M,$H2445,TRUE,_xll.ohTrigger(RecalcTrigger,Trigger1M)),NA())</f>
        <v>1.1099035113999178E-2</v>
      </c>
      <c r="K2445" s="44">
        <f>IFERROR(_xll.qlIndexFixing(Index3M,H2445,TRUE,_xll.ohTrigger(RecalcTrigger,Trigger3M)),NA())</f>
        <v>1.123007863462611E-2</v>
      </c>
      <c r="L2445" s="44">
        <f>IFERROR(_xll.qlIndexFixing(Index6M,$H2445,TRUE,_xll.ohTrigger(RecalcTrigger,Trigger6M)),NA())</f>
        <v>1.1337754334401071E-2</v>
      </c>
      <c r="M2445" s="145">
        <f>IFERROR(_xll.qlIndexFixing(Index1Y,$H2445,TRUE,_xll.ohTrigger(RecalcTrigger,Trigger1Y)),NA())</f>
        <v>1.1185383542136782E-2</v>
      </c>
      <c r="N2445" s="144">
        <f>IFERROR(_xll.qlIndexFixing(ONIndex1M,I2445,TRUE,_xll.ohTrigger(RecalcTrigger,Trigger1M)),NA())</f>
        <v>1.1106462651166993E-2</v>
      </c>
      <c r="O2445" s="44">
        <f>IFERROR(_xll.qlIndexFixing(ONIndex3M,I2445,TRUE,_xll.ohTrigger(RecalcTrigger,Trigger3M)),NA())</f>
        <v>1.1263417883338178E-2</v>
      </c>
      <c r="P2445" s="44">
        <f>IFERROR(_xll.qlIndexFixing(ONIndex6M,I2445,TRUE,_xll.ohTrigger(RecalcTrigger,Trigger6M)),NA())</f>
        <v>1.1424175389365132E-2</v>
      </c>
      <c r="Q2445" s="145">
        <f>IFERROR(_xll.qlIndexFixing(ONIndex1Y,I2445,TRUE,_xll.ohTrigger(RecalcTrigger,Trigger1Y)),NA())</f>
        <v>1.136729260104552E-2</v>
      </c>
    </row>
    <row r="2446" spans="2:17" x14ac:dyDescent="0.2">
      <c r="B2446" s="39" t="s">
        <v>42</v>
      </c>
      <c r="D2446" s="42">
        <f>_xll.qlCalendarAdvance(Calendar,$D2445,B2446,"f",FALSE)</f>
        <v>56983</v>
      </c>
      <c r="E2446" s="139">
        <f>_xll.qlInterestRateIndexValueDate(IndexON,D2446)</f>
        <v>56983</v>
      </c>
      <c r="F2446" s="155">
        <f>IFERROR(_xll.qlIndexFixing(IndexON,D2446,TRUE,_xll.ohTrigger(RecalcTrigger,TriggerON)),NA())</f>
        <v>1.1229997853234863E-2</v>
      </c>
      <c r="H2446" s="42">
        <f>_xll.qlCalendarAdvance(Calendar,$H2445,B2446,"f",FALSE)</f>
        <v>56983</v>
      </c>
      <c r="I2446" s="139">
        <f>_xll.qlInterestRateIndexValueDate(Index1M,$H2446)</f>
        <v>56985</v>
      </c>
      <c r="J2446" s="144">
        <f>IFERROR(_xll.qlIndexFixing(Index1M,$H2446,TRUE,_xll.ohTrigger(RecalcTrigger,Trigger1M)),NA())</f>
        <v>1.1091265627095337E-2</v>
      </c>
      <c r="K2446" s="44">
        <f>IFERROR(_xll.qlIndexFixing(Index3M,H2446,TRUE,_xll.ohTrigger(RecalcTrigger,Trigger3M)),NA())</f>
        <v>1.1221629339034136E-2</v>
      </c>
      <c r="L2446" s="44">
        <f>IFERROR(_xll.qlIndexFixing(Index6M,$H2446,TRUE,_xll.ohTrigger(RecalcTrigger,Trigger6M)),NA())</f>
        <v>1.1328485967943393E-2</v>
      </c>
      <c r="M2446" s="145">
        <f>IFERROR(_xll.qlIndexFixing(Index1Y,$H2446,TRUE,_xll.ohTrigger(RecalcTrigger,Trigger1Y)),NA())</f>
        <v>1.1173754367819998E-2</v>
      </c>
      <c r="N2446" s="144">
        <f>IFERROR(_xll.qlIndexFixing(ONIndex1M,I2446,TRUE,_xll.ohTrigger(RecalcTrigger,Trigger1M)),NA())</f>
        <v>1.1098730765315423E-2</v>
      </c>
      <c r="O2446" s="44">
        <f>IFERROR(_xll.qlIndexFixing(ONIndex3M,I2446,TRUE,_xll.ohTrigger(RecalcTrigger,Trigger3M)),NA())</f>
        <v>1.1255116083210837E-2</v>
      </c>
      <c r="P2446" s="44">
        <f>IFERROR(_xll.qlIndexFixing(ONIndex6M,I2446,TRUE,_xll.ohTrigger(RecalcTrigger,Trigger6M)),NA())</f>
        <v>1.1414962320657196E-2</v>
      </c>
      <c r="Q2446" s="145">
        <f>IFERROR(_xll.qlIndexFixing(ONIndex1Y,I2446,TRUE,_xll.ohTrigger(RecalcTrigger,Trigger1Y)),NA())</f>
        <v>1.1358101439853385E-2</v>
      </c>
    </row>
    <row r="2447" spans="2:17" x14ac:dyDescent="0.2">
      <c r="B2447" s="39" t="s">
        <v>42</v>
      </c>
      <c r="D2447" s="42">
        <f>_xll.qlCalendarAdvance(Calendar,$D2446,B2447,"f",FALSE)</f>
        <v>56990</v>
      </c>
      <c r="E2447" s="139">
        <f>_xll.qlInterestRateIndexValueDate(IndexON,D2447)</f>
        <v>56990</v>
      </c>
      <c r="F2447" s="155">
        <f>IFERROR(_xll.qlIndexFixing(IndexON,D2447,TRUE,_xll.ohTrigger(RecalcTrigger,TriggerON)),NA())</f>
        <v>1.1220943967833463E-2</v>
      </c>
      <c r="H2447" s="42">
        <f>_xll.qlCalendarAdvance(Calendar,$H2446,B2447,"f",FALSE)</f>
        <v>56990</v>
      </c>
      <c r="I2447" s="139">
        <f>_xll.qlInterestRateIndexValueDate(Index1M,$H2447)</f>
        <v>56992</v>
      </c>
      <c r="J2447" s="144">
        <f>IFERROR(_xll.qlIndexFixing(Index1M,$H2447,TRUE,_xll.ohTrigger(RecalcTrigger,Trigger1M)),NA())</f>
        <v>1.108347774158136E-2</v>
      </c>
      <c r="K2447" s="44">
        <f>IFERROR(_xll.qlIndexFixing(Index3M,H2447,TRUE,_xll.ohTrigger(RecalcTrigger,Trigger3M)),NA())</f>
        <v>1.1213158810721085E-2</v>
      </c>
      <c r="L2447" s="44">
        <f>IFERROR(_xll.qlIndexFixing(Index6M,$H2447,TRUE,_xll.ohTrigger(RecalcTrigger,Trigger6M)),NA())</f>
        <v>1.1318639843020535E-2</v>
      </c>
      <c r="M2447" s="145">
        <f>IFERROR(_xll.qlIndexFixing(Index1Y,$H2447,TRUE,_xll.ohTrigger(RecalcTrigger,Trigger1Y)),NA())</f>
        <v>1.1163764333337734E-2</v>
      </c>
      <c r="N2447" s="144">
        <f>IFERROR(_xll.qlIndexFixing(ONIndex1M,I2447,TRUE,_xll.ohTrigger(RecalcTrigger,Trigger1M)),NA())</f>
        <v>1.1090980519590232E-2</v>
      </c>
      <c r="O2447" s="44">
        <f>IFERROR(_xll.qlIndexFixing(ONIndex3M,I2447,TRUE,_xll.ohTrigger(RecalcTrigger,Trigger3M)),NA())</f>
        <v>1.1246793212977835E-2</v>
      </c>
      <c r="P2447" s="44">
        <f>IFERROR(_xll.qlIndexFixing(ONIndex6M,I2447,TRUE,_xll.ohTrigger(RecalcTrigger,Trigger6M)),NA())</f>
        <v>1.1405706535558835E-2</v>
      </c>
      <c r="Q2447" s="145">
        <f>IFERROR(_xll.qlIndexFixing(ONIndex1Y,I2447,TRUE,_xll.ohTrigger(RecalcTrigger,Trigger1Y)),NA())</f>
        <v>1.1348884751960497E-2</v>
      </c>
    </row>
    <row r="2448" spans="2:17" x14ac:dyDescent="0.2">
      <c r="B2448" s="39" t="s">
        <v>42</v>
      </c>
      <c r="D2448" s="42">
        <f>_xll.qlCalendarAdvance(Calendar,$D2447,B2448,"f",FALSE)</f>
        <v>56997</v>
      </c>
      <c r="E2448" s="139">
        <f>_xll.qlInterestRateIndexValueDate(IndexON,D2448)</f>
        <v>56997</v>
      </c>
      <c r="F2448" s="155">
        <f>IFERROR(_xll.qlIndexFixing(IndexON,D2448,TRUE,_xll.ohTrigger(RecalcTrigger,TriggerON)),NA())</f>
        <v>1.1211863308489001E-2</v>
      </c>
      <c r="H2448" s="42">
        <f>_xll.qlCalendarAdvance(Calendar,$H2447,B2448,"f",FALSE)</f>
        <v>56997</v>
      </c>
      <c r="I2448" s="139">
        <f>_xll.qlInterestRateIndexValueDate(Index1M,$H2448)</f>
        <v>56999</v>
      </c>
      <c r="J2448" s="144">
        <f>IFERROR(_xll.qlIndexFixing(Index1M,$H2448,TRUE,_xll.ohTrigger(RecalcTrigger,Trigger1M)),NA())</f>
        <v>1.1075671441462542E-2</v>
      </c>
      <c r="K2448" s="44">
        <f>IFERROR(_xll.qlIndexFixing(Index3M,H2448,TRUE,_xll.ohTrigger(RecalcTrigger,Trigger3M)),NA())</f>
        <v>1.1204667029060821E-2</v>
      </c>
      <c r="L2448" s="44">
        <f>IFERROR(_xll.qlIndexFixing(Index6M,$H2448,TRUE,_xll.ohTrigger(RecalcTrigger,Trigger6M)),NA())</f>
        <v>1.1308749988274839E-2</v>
      </c>
      <c r="M2448" s="145">
        <f>IFERROR(_xll.qlIndexFixing(Index1Y,$H2448,TRUE,_xll.ohTrigger(RecalcTrigger,Trigger1Y)),NA())</f>
        <v>1.1153751739117698E-2</v>
      </c>
      <c r="N2448" s="144">
        <f>IFERROR(_xll.qlIndexFixing(ONIndex1M,I2448,TRUE,_xll.ohTrigger(RecalcTrigger,Trigger1M)),NA())</f>
        <v>1.10832118977644E-2</v>
      </c>
      <c r="O2448" s="44">
        <f>IFERROR(_xll.qlIndexFixing(ONIndex3M,I2448,TRUE,_xll.ohTrigger(RecalcTrigger,Trigger3M)),NA())</f>
        <v>1.1238449252335414E-2</v>
      </c>
      <c r="P2448" s="44">
        <f>IFERROR(_xll.qlIndexFixing(ONIndex6M,I2448,TRUE,_xll.ohTrigger(RecalcTrigger,Trigger6M)),NA())</f>
        <v>1.1396407972918965E-2</v>
      </c>
      <c r="Q2448" s="145">
        <f>IFERROR(_xll.qlIndexFixing(ONIndex1Y,I2448,TRUE,_xll.ohTrigger(RecalcTrigger,Trigger1Y)),NA())</f>
        <v>1.1339642508430003E-2</v>
      </c>
    </row>
    <row r="2449" spans="2:17" x14ac:dyDescent="0.2">
      <c r="B2449" s="39" t="s">
        <v>42</v>
      </c>
      <c r="D2449" s="42">
        <f>_xll.qlCalendarAdvance(Calendar,$D2448,B2449,"f",FALSE)</f>
        <v>57004</v>
      </c>
      <c r="E2449" s="139">
        <f>_xll.qlInterestRateIndexValueDate(IndexON,D2449)</f>
        <v>57004</v>
      </c>
      <c r="F2449" s="155">
        <f>IFERROR(_xll.qlIndexFixing(IndexON,D2449,TRUE,_xll.ohTrigger(RecalcTrigger,TriggerON)),NA())</f>
        <v>1.1202755846424495E-2</v>
      </c>
      <c r="H2449" s="42">
        <f>_xll.qlCalendarAdvance(Calendar,$H2448,B2449,"f",FALSE)</f>
        <v>57004</v>
      </c>
      <c r="I2449" s="139">
        <f>_xll.qlInterestRateIndexValueDate(Index1M,$H2449)</f>
        <v>57006</v>
      </c>
      <c r="J2449" s="144">
        <f>IFERROR(_xll.qlIndexFixing(Index1M,$H2449,TRUE,_xll.ohTrigger(RecalcTrigger,Trigger1M)),NA())</f>
        <v>1.1067846710736684E-2</v>
      </c>
      <c r="K2449" s="44">
        <f>IFERROR(_xll.qlIndexFixing(Index3M,H2449,TRUE,_xll.ohTrigger(RecalcTrigger,Trigger3M)),NA())</f>
        <v>1.1196153973429839E-2</v>
      </c>
      <c r="L2449" s="44">
        <f>IFERROR(_xll.qlIndexFixing(Index6M,$H2449,TRUE,_xll.ohTrigger(RecalcTrigger,Trigger6M)),NA())</f>
        <v>1.1298816343040981E-2</v>
      </c>
      <c r="M2449" s="145">
        <f>IFERROR(_xll.qlIndexFixing(Index1Y,$H2449,TRUE,_xll.ohTrigger(RecalcTrigger,Trigger1Y)),NA())</f>
        <v>1.1143717365173549E-2</v>
      </c>
      <c r="N2449" s="144">
        <f>IFERROR(_xll.qlIndexFixing(ONIndex1M,I2449,TRUE,_xll.ohTrigger(RecalcTrigger,Trigger1M)),NA())</f>
        <v>1.1075424884010587E-2</v>
      </c>
      <c r="O2449" s="44">
        <f>IFERROR(_xll.qlIndexFixing(ONIndex3M,I2449,TRUE,_xll.ohTrigger(RecalcTrigger,Trigger3M)),NA())</f>
        <v>1.1230084180340327E-2</v>
      </c>
      <c r="P2449" s="44">
        <f>IFERROR(_xll.qlIndexFixing(ONIndex6M,I2449,TRUE,_xll.ohTrigger(RecalcTrigger,Trigger6M)),NA())</f>
        <v>1.138706657222599E-2</v>
      </c>
      <c r="Q2449" s="145">
        <f>IFERROR(_xll.qlIndexFixing(ONIndex1Y,I2449,TRUE,_xll.ohTrigger(RecalcTrigger,Trigger1Y)),NA())</f>
        <v>1.1330374680724731E-2</v>
      </c>
    </row>
    <row r="2450" spans="2:17" x14ac:dyDescent="0.2">
      <c r="B2450" s="39" t="s">
        <v>42</v>
      </c>
      <c r="D2450" s="42">
        <f>_xll.qlCalendarAdvance(Calendar,$D2449,B2450,"f",FALSE)</f>
        <v>57011</v>
      </c>
      <c r="E2450" s="139">
        <f>_xll.qlInterestRateIndexValueDate(IndexON,D2450)</f>
        <v>57011</v>
      </c>
      <c r="F2450" s="155">
        <f>IFERROR(_xll.qlIndexFixing(IndexON,D2450,TRUE,_xll.ohTrigger(RecalcTrigger,TriggerON)),NA())</f>
        <v>1.1193621552942901E-2</v>
      </c>
      <c r="H2450" s="42">
        <f>_xll.qlCalendarAdvance(Calendar,$H2449,B2450,"f",FALSE)</f>
        <v>57011</v>
      </c>
      <c r="I2450" s="139">
        <f>_xll.qlInterestRateIndexValueDate(Index1M,$H2450)</f>
        <v>57013</v>
      </c>
      <c r="J2450" s="144">
        <f>IFERROR(_xll.qlIndexFixing(Index1M,$H2450,TRUE,_xll.ohTrigger(RecalcTrigger,Trigger1M)),NA())</f>
        <v>1.1061178986652268E-2</v>
      </c>
      <c r="K2450" s="44">
        <f>IFERROR(_xll.qlIndexFixing(Index3M,H2450,TRUE,_xll.ohTrigger(RecalcTrigger,Trigger3M)),NA())</f>
        <v>1.1188059518675963E-2</v>
      </c>
      <c r="L2450" s="44">
        <f>IFERROR(_xll.qlIndexFixing(Index6M,$H2450,TRUE,_xll.ohTrigger(RecalcTrigger,Trigger6M)),NA())</f>
        <v>1.128883884665189E-2</v>
      </c>
      <c r="M2450" s="145">
        <f>IFERROR(_xll.qlIndexFixing(Index1Y,$H2450,TRUE,_xll.ohTrigger(RecalcTrigger,Trigger1Y)),NA())</f>
        <v>1.1133661993023401E-2</v>
      </c>
      <c r="N2450" s="144">
        <f>IFERROR(_xll.qlIndexFixing(ONIndex1M,I2450,TRUE,_xll.ohTrigger(RecalcTrigger,Trigger1M)),NA())</f>
        <v>1.1067619462261646E-2</v>
      </c>
      <c r="O2450" s="44">
        <f>IFERROR(_xll.qlIndexFixing(ONIndex3M,I2450,TRUE,_xll.ohTrigger(RecalcTrigger,Trigger3M)),NA())</f>
        <v>1.1221697976449008E-2</v>
      </c>
      <c r="P2450" s="44">
        <f>IFERROR(_xll.qlIndexFixing(ONIndex6M,I2450,TRUE,_xll.ohTrigger(RecalcTrigger,Trigger6M)),NA())</f>
        <v>1.1377682272009082E-2</v>
      </c>
      <c r="Q2450" s="145">
        <f>IFERROR(_xll.qlIndexFixing(ONIndex1Y,I2450,TRUE,_xll.ohTrigger(RecalcTrigger,Trigger1Y)),NA())</f>
        <v>1.1321081239987763E-2</v>
      </c>
    </row>
    <row r="2451" spans="2:17" x14ac:dyDescent="0.2">
      <c r="B2451" s="39" t="s">
        <v>42</v>
      </c>
      <c r="D2451" s="42">
        <f>_xll.qlCalendarAdvance(Calendar,$D2450,B2451,"f",FALSE)</f>
        <v>57018</v>
      </c>
      <c r="E2451" s="139">
        <f>_xll.qlInterestRateIndexValueDate(IndexON,D2451)</f>
        <v>57018</v>
      </c>
      <c r="F2451" s="155">
        <f>IFERROR(_xll.qlIndexFixing(IndexON,D2451,TRUE,_xll.ohTrigger(RecalcTrigger,TriggerON)),NA())</f>
        <v>1.1184460399586982E-2</v>
      </c>
      <c r="H2451" s="42">
        <f>_xll.qlCalendarAdvance(Calendar,$H2450,B2451,"f",FALSE)</f>
        <v>57018</v>
      </c>
      <c r="I2451" s="139">
        <f>_xll.qlInterestRateIndexValueDate(Index1M,$H2451)</f>
        <v>57020</v>
      </c>
      <c r="J2451" s="144">
        <f>IFERROR(_xll.qlIndexFixing(Index1M,$H2451,TRUE,_xll.ohTrigger(RecalcTrigger,Trigger1M)),NA())</f>
        <v>1.1053322030532074E-2</v>
      </c>
      <c r="K2451" s="44">
        <f>IFERROR(_xll.qlIndexFixing(Index3M,H2451,TRUE,_xll.ohTrigger(RecalcTrigger,Trigger3M)),NA())</f>
        <v>1.1179505644986598E-2</v>
      </c>
      <c r="L2451" s="44">
        <f>IFERROR(_xll.qlIndexFixing(Index6M,$H2451,TRUE,_xll.ohTrigger(RecalcTrigger,Trigger6M)),NA())</f>
        <v>1.1278817438451031E-2</v>
      </c>
      <c r="M2451" s="145">
        <f>IFERROR(_xll.qlIndexFixing(Index1Y,$H2451,TRUE,_xll.ohTrigger(RecalcTrigger,Trigger1Y)),NA())</f>
        <v>1.1123586405688727E-2</v>
      </c>
      <c r="N2451" s="144">
        <f>IFERROR(_xll.qlIndexFixing(ONIndex1M,I2451,TRUE,_xll.ohTrigger(RecalcTrigger,Trigger1M)),NA())</f>
        <v>1.1059795616530366E-2</v>
      </c>
      <c r="O2451" s="44">
        <f>IFERROR(_xll.qlIndexFixing(ONIndex3M,I2451,TRUE,_xll.ohTrigger(RecalcTrigger,Trigger3M)),NA())</f>
        <v>1.1213290619798144E-2</v>
      </c>
      <c r="P2451" s="44">
        <f>IFERROR(_xll.qlIndexFixing(ONIndex6M,I2451,TRUE,_xll.ohTrigger(RecalcTrigger,Trigger6M)),NA())</f>
        <v>1.1368255011596773E-2</v>
      </c>
      <c r="Q2451" s="145">
        <f>IFERROR(_xll.qlIndexFixing(ONIndex1Y,I2451,TRUE,_xll.ohTrigger(RecalcTrigger,Trigger1Y)),NA())</f>
        <v>1.1311762157522054E-2</v>
      </c>
    </row>
    <row r="2452" spans="2:17" x14ac:dyDescent="0.2">
      <c r="B2452" s="39" t="s">
        <v>42</v>
      </c>
      <c r="D2452" s="42">
        <f>_xll.qlCalendarAdvance(Calendar,$D2451,B2452,"f",FALSE)</f>
        <v>57025</v>
      </c>
      <c r="E2452" s="139">
        <f>_xll.qlInterestRateIndexValueDate(IndexON,D2452)</f>
        <v>57025</v>
      </c>
      <c r="F2452" s="155">
        <f>IFERROR(_xll.qlIndexFixing(IndexON,D2452,TRUE,_xll.ohTrigger(RecalcTrigger,TriggerON)),NA())</f>
        <v>1.1175272357339949E-2</v>
      </c>
      <c r="H2452" s="42">
        <f>_xll.qlCalendarAdvance(Calendar,$H2451,B2452,"f",FALSE)</f>
        <v>57025</v>
      </c>
      <c r="I2452" s="139">
        <f>_xll.qlInterestRateIndexValueDate(Index1M,$H2452)</f>
        <v>57027</v>
      </c>
      <c r="J2452" s="144">
        <f>IFERROR(_xll.qlIndexFixing(Index1M,$H2452,TRUE,_xll.ohTrigger(RecalcTrigger,Trigger1M)),NA())</f>
        <v>1.104544660043367E-2</v>
      </c>
      <c r="K2452" s="44">
        <f>IFERROR(_xll.qlIndexFixing(Index3M,H2452,TRUE,_xll.ohTrigger(RecalcTrigger,Trigger3M)),NA())</f>
        <v>1.1170930437388371E-2</v>
      </c>
      <c r="L2452" s="44">
        <f>IFERROR(_xll.qlIndexFixing(Index6M,$H2452,TRUE,_xll.ohTrigger(RecalcTrigger,Trigger6M)),NA())</f>
        <v>1.1268752057781866E-2</v>
      </c>
      <c r="M2452" s="145">
        <f>IFERROR(_xll.qlIndexFixing(Index1Y,$H2452,TRUE,_xll.ohTrigger(RecalcTrigger,Trigger1Y)),NA())</f>
        <v>1.1113491387695231E-2</v>
      </c>
      <c r="N2452" s="144">
        <f>IFERROR(_xll.qlIndexFixing(ONIndex1M,I2452,TRUE,_xll.ohTrigger(RecalcTrigger,Trigger1M)),NA())</f>
        <v>1.1051953330749598E-2</v>
      </c>
      <c r="O2452" s="44">
        <f>IFERROR(_xll.qlIndexFixing(ONIndex3M,I2452,TRUE,_xll.ohTrigger(RecalcTrigger,Trigger3M)),NA())</f>
        <v>1.120486208984417E-2</v>
      </c>
      <c r="P2452" s="44">
        <f>IFERROR(_xll.qlIndexFixing(ONIndex6M,I2452,TRUE,_xll.ohTrigger(RecalcTrigger,Trigger6M)),NA())</f>
        <v>1.1358784729997851E-2</v>
      </c>
      <c r="Q2452" s="145">
        <f>IFERROR(_xll.qlIndexFixing(ONIndex1Y,I2452,TRUE,_xll.ohTrigger(RecalcTrigger,Trigger1Y)),NA())</f>
        <v>1.1302417404310816E-2</v>
      </c>
    </row>
    <row r="2453" spans="2:17" x14ac:dyDescent="0.2">
      <c r="B2453" s="39" t="s">
        <v>42</v>
      </c>
      <c r="D2453" s="42">
        <f>_xll.qlCalendarAdvance(Calendar,$D2452,B2453,"f",FALSE)</f>
        <v>57032</v>
      </c>
      <c r="E2453" s="139">
        <f>_xll.qlInterestRateIndexValueDate(IndexON,D2453)</f>
        <v>57032</v>
      </c>
      <c r="F2453" s="155">
        <f>IFERROR(_xll.qlIndexFixing(IndexON,D2453,TRUE,_xll.ohTrigger(RecalcTrigger,TriggerON)),NA())</f>
        <v>1.116605739766463E-2</v>
      </c>
      <c r="H2453" s="42">
        <f>_xll.qlCalendarAdvance(Calendar,$H2452,B2453,"f",FALSE)</f>
        <v>57032</v>
      </c>
      <c r="I2453" s="139">
        <f>_xll.qlInterestRateIndexValueDate(Index1M,$H2453)</f>
        <v>57034</v>
      </c>
      <c r="J2453" s="144">
        <f>IFERROR(_xll.qlIndexFixing(Index1M,$H2453,TRUE,_xll.ohTrigger(RecalcTrigger,Trigger1M)),NA())</f>
        <v>1.103755268036709E-2</v>
      </c>
      <c r="K2453" s="44">
        <f>IFERROR(_xll.qlIndexFixing(Index3M,H2453,TRUE,_xll.ohTrigger(RecalcTrigger,Trigger3M)),NA())</f>
        <v>1.1162333875255115E-2</v>
      </c>
      <c r="L2453" s="44">
        <f>IFERROR(_xll.qlIndexFixing(Index6M,$H2453,TRUE,_xll.ohTrigger(RecalcTrigger,Trigger6M)),NA())</f>
        <v>1.1258642643992695E-2</v>
      </c>
      <c r="M2453" s="145">
        <f>IFERROR(_xll.qlIndexFixing(Index1Y,$H2453,TRUE,_xll.ohTrigger(RecalcTrigger,Trigger1Y)),NA())</f>
        <v>1.1103377725072416E-2</v>
      </c>
      <c r="N2453" s="144">
        <f>IFERROR(_xll.qlIndexFixing(ONIndex1M,I2453,TRUE,_xll.ohTrigger(RecalcTrigger,Trigger1M)),NA())</f>
        <v>1.1044092589012067E-2</v>
      </c>
      <c r="O2453" s="44">
        <f>IFERROR(_xll.qlIndexFixing(ONIndex3M,I2453,TRUE,_xll.ohTrigger(RecalcTrigger,Trigger3M)),NA())</f>
        <v>1.1196412365883646E-2</v>
      </c>
      <c r="P2453" s="44">
        <f>IFERROR(_xll.qlIndexFixing(ONIndex6M,I2453,TRUE,_xll.ohTrigger(RecalcTrigger,Trigger6M)),NA())</f>
        <v>1.1349271366061231E-2</v>
      </c>
      <c r="Q2453" s="145">
        <f>IFERROR(_xll.qlIndexFixing(ONIndex1Y,I2453,TRUE,_xll.ohTrigger(RecalcTrigger,Trigger1Y)),NA())</f>
        <v>1.1293046952056685E-2</v>
      </c>
    </row>
    <row r="2454" spans="2:17" x14ac:dyDescent="0.2">
      <c r="B2454" s="39" t="s">
        <v>42</v>
      </c>
      <c r="D2454" s="42">
        <f>_xll.qlCalendarAdvance(Calendar,$D2453,B2454,"f",FALSE)</f>
        <v>57039</v>
      </c>
      <c r="E2454" s="139">
        <f>_xll.qlInterestRateIndexValueDate(IndexON,D2454)</f>
        <v>57039</v>
      </c>
      <c r="F2454" s="155">
        <f>IFERROR(_xll.qlIndexFixing(IndexON,D2454,TRUE,_xll.ohTrigger(RecalcTrigger,TriggerON)),NA())</f>
        <v>1.1156815491784045E-2</v>
      </c>
      <c r="H2454" s="42">
        <f>_xll.qlCalendarAdvance(Calendar,$H2453,B2454,"f",FALSE)</f>
        <v>57039</v>
      </c>
      <c r="I2454" s="139">
        <f>_xll.qlInterestRateIndexValueDate(Index1M,$H2454)</f>
        <v>57041</v>
      </c>
      <c r="J2454" s="144">
        <f>IFERROR(_xll.qlIndexFixing(Index1M,$H2454,TRUE,_xll.ohTrigger(RecalcTrigger,Trigger1M)),NA())</f>
        <v>1.1028047651374159E-2</v>
      </c>
      <c r="K2454" s="44">
        <f>IFERROR(_xll.qlIndexFixing(Index3M,H2454,TRUE,_xll.ohTrigger(RecalcTrigger,Trigger3M)),NA())</f>
        <v>1.1152821608958717E-2</v>
      </c>
      <c r="L2454" s="44">
        <f>IFERROR(_xll.qlIndexFixing(Index6M,$H2454,TRUE,_xll.ohTrigger(RecalcTrigger,Trigger6M)),NA())</f>
        <v>1.1246225939022282E-2</v>
      </c>
      <c r="M2454" s="145">
        <f>IFERROR(_xll.qlIndexFixing(Index1Y,$H2454,TRUE,_xll.ohTrigger(RecalcTrigger,Trigger1Y)),NA())</f>
        <v>1.1094947999168856E-2</v>
      </c>
      <c r="N2454" s="144">
        <f>IFERROR(_xll.qlIndexFixing(ONIndex1M,I2454,TRUE,_xll.ohTrigger(RecalcTrigger,Trigger1M)),NA())</f>
        <v>1.1036213375090753E-2</v>
      </c>
      <c r="O2454" s="44">
        <f>IFERROR(_xll.qlIndexFixing(ONIndex3M,I2454,TRUE,_xll.ohTrigger(RecalcTrigger,Trigger3M)),NA())</f>
        <v>1.1187941427053261E-2</v>
      </c>
      <c r="P2454" s="44">
        <f>IFERROR(_xll.qlIndexFixing(ONIndex6M,I2454,TRUE,_xll.ohTrigger(RecalcTrigger,Trigger6M)),NA())</f>
        <v>1.1339714858955574E-2</v>
      </c>
      <c r="Q2454" s="145">
        <f>IFERROR(_xll.qlIndexFixing(ONIndex1Y,I2454,TRUE,_xll.ohTrigger(RecalcTrigger,Trigger1Y)),NA())</f>
        <v>1.1283650771503062E-2</v>
      </c>
    </row>
    <row r="2455" spans="2:17" x14ac:dyDescent="0.2">
      <c r="B2455" s="39" t="s">
        <v>42</v>
      </c>
      <c r="D2455" s="42">
        <f>_xll.qlCalendarAdvance(Calendar,$D2454,B2455,"f",FALSE)</f>
        <v>57046</v>
      </c>
      <c r="E2455" s="139">
        <f>_xll.qlInterestRateIndexValueDate(IndexON,D2455)</f>
        <v>57046</v>
      </c>
      <c r="F2455" s="155">
        <f>IFERROR(_xll.qlIndexFixing(IndexON,D2455,TRUE,_xll.ohTrigger(RecalcTrigger,TriggerON)),NA())</f>
        <v>1.1147546611320891E-2</v>
      </c>
      <c r="H2455" s="42">
        <f>_xll.qlCalendarAdvance(Calendar,$H2454,B2455,"f",FALSE)</f>
        <v>57046</v>
      </c>
      <c r="I2455" s="139">
        <f>_xll.qlInterestRateIndexValueDate(Index1M,$H2455)</f>
        <v>57048</v>
      </c>
      <c r="J2455" s="144">
        <f>IFERROR(_xll.qlIndexFixing(Index1M,$H2455,TRUE,_xll.ohTrigger(RecalcTrigger,Trigger1M)),NA())</f>
        <v>1.1020510388047577E-2</v>
      </c>
      <c r="K2455" s="44">
        <f>IFERROR(_xll.qlIndexFixing(Index3M,H2455,TRUE,_xll.ohTrigger(RecalcTrigger,Trigger3M)),NA())</f>
        <v>1.1144178676720989E-2</v>
      </c>
      <c r="L2455" s="44">
        <f>IFERROR(_xll.qlIndexFixing(Index6M,$H2455,TRUE,_xll.ohTrigger(RecalcTrigger,Trigger6M)),NA())</f>
        <v>1.1236014302229352E-2</v>
      </c>
      <c r="M2455" s="145">
        <f>IFERROR(_xll.qlIndexFixing(Index1Y,$H2455,TRUE,_xll.ohTrigger(RecalcTrigger,Trigger1Y)),NA())</f>
        <v>1.1084802362852907E-2</v>
      </c>
      <c r="N2455" s="144">
        <f>IFERROR(_xll.qlIndexFixing(ONIndex1M,I2455,TRUE,_xll.ohTrigger(RecalcTrigger,Trigger1M)),NA())</f>
        <v>1.1028315673078382E-2</v>
      </c>
      <c r="O2455" s="44">
        <f>IFERROR(_xll.qlIndexFixing(ONIndex3M,I2455,TRUE,_xll.ohTrigger(RecalcTrigger,Trigger3M)),NA())</f>
        <v>1.1179449252809448E-2</v>
      </c>
      <c r="P2455" s="44">
        <f>IFERROR(_xll.qlIndexFixing(ONIndex6M,I2455,TRUE,_xll.ohTrigger(RecalcTrigger,Trigger6M)),NA())</f>
        <v>1.1330115147769604E-2</v>
      </c>
      <c r="Q2455" s="145">
        <f>IFERROR(_xll.qlIndexFixing(ONIndex1Y,I2455,TRUE,_xll.ohTrigger(RecalcTrigger,Trigger1Y)),NA())</f>
        <v>1.1274228834112776E-2</v>
      </c>
    </row>
    <row r="2456" spans="2:17" x14ac:dyDescent="0.2">
      <c r="B2456" s="39" t="s">
        <v>42</v>
      </c>
      <c r="D2456" s="42">
        <f>_xll.qlCalendarAdvance(Calendar,$D2455,B2456,"f",FALSE)</f>
        <v>57053</v>
      </c>
      <c r="E2456" s="139">
        <f>_xll.qlInterestRateIndexValueDate(IndexON,D2456)</f>
        <v>57053</v>
      </c>
      <c r="F2456" s="155">
        <f>IFERROR(_xll.qlIndexFixing(IndexON,D2456,TRUE,_xll.ohTrigger(RecalcTrigger,TriggerON)),NA())</f>
        <v>1.1138250727098509E-2</v>
      </c>
      <c r="H2456" s="42">
        <f>_xll.qlCalendarAdvance(Calendar,$H2455,B2456,"f",FALSE)</f>
        <v>57053</v>
      </c>
      <c r="I2456" s="139">
        <f>_xll.qlInterestRateIndexValueDate(Index1M,$H2456)</f>
        <v>57055</v>
      </c>
      <c r="J2456" s="144">
        <f>IFERROR(_xll.qlIndexFixing(Index1M,$H2456,TRUE,_xll.ohTrigger(RecalcTrigger,Trigger1M)),NA())</f>
        <v>1.1012556195265644E-2</v>
      </c>
      <c r="K2456" s="44">
        <f>IFERROR(_xll.qlIndexFixing(Index3M,H2456,TRUE,_xll.ohTrigger(RecalcTrigger,Trigger3M)),NA())</f>
        <v>1.1135514324228126E-2</v>
      </c>
      <c r="L2456" s="44">
        <f>IFERROR(_xll.qlIndexFixing(Index6M,$H2456,TRUE,_xll.ohTrigger(RecalcTrigger,Trigger6M)),NA())</f>
        <v>1.1225758428715038E-2</v>
      </c>
      <c r="M2456" s="145">
        <f>IFERROR(_xll.qlIndexFixing(Index1Y,$H2456,TRUE,_xll.ohTrigger(RecalcTrigger,Trigger1Y)),NA())</f>
        <v>1.1074640187540155E-2</v>
      </c>
      <c r="N2456" s="144">
        <f>IFERROR(_xll.qlIndexFixing(ONIndex1M,I2456,TRUE,_xll.ohTrigger(RecalcTrigger,Trigger1M)),NA())</f>
        <v>1.1020399467067676E-2</v>
      </c>
      <c r="O2456" s="44">
        <f>IFERROR(_xll.qlIndexFixing(ONIndex3M,I2456,TRUE,_xll.ohTrigger(RecalcTrigger,Trigger3M)),NA())</f>
        <v>1.1170935822368833E-2</v>
      </c>
      <c r="P2456" s="44">
        <f>IFERROR(_xll.qlIndexFixing(ONIndex6M,I2456,TRUE,_xll.ohTrigger(RecalcTrigger,Trigger6M)),NA())</f>
        <v>1.1320472171432172E-2</v>
      </c>
      <c r="Q2456" s="145">
        <f>IFERROR(_xll.qlIndexFixing(ONIndex1Y,I2456,TRUE,_xll.ohTrigger(RecalcTrigger,Trigger1Y)),NA())</f>
        <v>1.1264781111108846E-2</v>
      </c>
    </row>
    <row r="2457" spans="2:17" x14ac:dyDescent="0.2">
      <c r="B2457" s="39" t="s">
        <v>42</v>
      </c>
      <c r="D2457" s="42">
        <f>_xll.qlCalendarAdvance(Calendar,$D2456,B2457,"f",FALSE)</f>
        <v>57060</v>
      </c>
      <c r="E2457" s="139">
        <f>_xll.qlInterestRateIndexValueDate(IndexON,D2457)</f>
        <v>57060</v>
      </c>
      <c r="F2457" s="155">
        <f>IFERROR(_xll.qlIndexFixing(IndexON,D2457,TRUE,_xll.ohTrigger(RecalcTrigger,TriggerON)),NA())</f>
        <v>1.1128927810819533E-2</v>
      </c>
      <c r="H2457" s="42">
        <f>_xll.qlCalendarAdvance(Calendar,$H2456,B2457,"f",FALSE)</f>
        <v>57060</v>
      </c>
      <c r="I2457" s="139">
        <f>_xll.qlInterestRateIndexValueDate(Index1M,$H2457)</f>
        <v>57062</v>
      </c>
      <c r="J2457" s="144">
        <f>IFERROR(_xll.qlIndexFixing(Index1M,$H2457,TRUE,_xll.ohTrigger(RecalcTrigger,Trigger1M)),NA())</f>
        <v>1.1004583443926519E-2</v>
      </c>
      <c r="K2457" s="44">
        <f>IFERROR(_xll.qlIndexFixing(Index3M,H2457,TRUE,_xll.ohTrigger(RecalcTrigger,Trigger3M)),NA())</f>
        <v>1.1126828530857495E-2</v>
      </c>
      <c r="L2457" s="44">
        <f>IFERROR(_xll.qlIndexFixing(Index6M,$H2457,TRUE,_xll.ohTrigger(RecalcTrigger,Trigger6M)),NA())</f>
        <v>1.121545825785515E-2</v>
      </c>
      <c r="M2457" s="145">
        <f>IFERROR(_xll.qlIndexFixing(Index1Y,$H2457,TRUE,_xll.ohTrigger(RecalcTrigger,Trigger1Y)),NA())</f>
        <v>1.1064462271287018E-2</v>
      </c>
      <c r="N2457" s="144">
        <f>IFERROR(_xll.qlIndexFixing(ONIndex1M,I2457,TRUE,_xll.ohTrigger(RecalcTrigger,Trigger1M)),NA())</f>
        <v>1.1012464740911554E-2</v>
      </c>
      <c r="O2457" s="44">
        <f>IFERROR(_xll.qlIndexFixing(ONIndex3M,I2457,TRUE,_xll.ohTrigger(RecalcTrigger,Trigger3M)),NA())</f>
        <v>1.1162401115107912E-2</v>
      </c>
      <c r="P2457" s="44">
        <f>IFERROR(_xll.qlIndexFixing(ONIndex6M,I2457,TRUE,_xll.ohTrigger(RecalcTrigger,Trigger6M)),NA())</f>
        <v>1.1310785869111939E-2</v>
      </c>
      <c r="Q2457" s="145">
        <f>IFERROR(_xll.qlIndexFixing(ONIndex1Y,I2457,TRUE,_xll.ohTrigger(RecalcTrigger,Trigger1Y)),NA())</f>
        <v>1.1255307573874163E-2</v>
      </c>
    </row>
    <row r="2458" spans="2:17" x14ac:dyDescent="0.2">
      <c r="B2458" s="39" t="s">
        <v>42</v>
      </c>
      <c r="D2458" s="42">
        <f>_xll.qlCalendarAdvance(Calendar,$D2457,B2458,"f",FALSE)</f>
        <v>57067</v>
      </c>
      <c r="E2458" s="139">
        <f>_xll.qlInterestRateIndexValueDate(IndexON,D2458)</f>
        <v>57067</v>
      </c>
      <c r="F2458" s="155">
        <f>IFERROR(_xll.qlIndexFixing(IndexON,D2458,TRUE,_xll.ohTrigger(RecalcTrigger,TriggerON)),NA())</f>
        <v>1.1119577833627048E-2</v>
      </c>
      <c r="H2458" s="42">
        <f>_xll.qlCalendarAdvance(Calendar,$H2457,B2458,"f",FALSE)</f>
        <v>57067</v>
      </c>
      <c r="I2458" s="139">
        <f>_xll.qlInterestRateIndexValueDate(Index1M,$H2458)</f>
        <v>57069</v>
      </c>
      <c r="J2458" s="144">
        <f>IFERROR(_xll.qlIndexFixing(Index1M,$H2458,TRUE,_xll.ohTrigger(RecalcTrigger,Trigger1M)),NA())</f>
        <v>1.099780517063938E-2</v>
      </c>
      <c r="K2458" s="44">
        <f>IFERROR(_xll.qlIndexFixing(Index3M,H2458,TRUE,_xll.ohTrigger(RecalcTrigger,Trigger3M)),NA())</f>
        <v>1.1118121275991676E-2</v>
      </c>
      <c r="L2458" s="44">
        <f>IFERROR(_xll.qlIndexFixing(Index6M,$H2458,TRUE,_xll.ohTrigger(RecalcTrigger,Trigger6M)),NA())</f>
        <v>1.120685367121481E-2</v>
      </c>
      <c r="M2458" s="145">
        <f>IFERROR(_xll.qlIndexFixing(Index1Y,$H2458,TRUE,_xll.ohTrigger(RecalcTrigger,Trigger1Y)),NA())</f>
        <v>1.1054269413665408E-2</v>
      </c>
      <c r="N2458" s="144">
        <f>IFERROR(_xll.qlIndexFixing(ONIndex1M,I2458,TRUE,_xll.ohTrigger(RecalcTrigger,Trigger1M)),NA())</f>
        <v>1.1002235711208286E-2</v>
      </c>
      <c r="O2458" s="44">
        <f>IFERROR(_xll.qlIndexFixing(ONIndex3M,I2458,TRUE,_xll.ohTrigger(RecalcTrigger,Trigger3M)),NA())</f>
        <v>1.1151396622590681E-2</v>
      </c>
      <c r="P2458" s="44">
        <f>IFERROR(_xll.qlIndexFixing(ONIndex6M,I2458,TRUE,_xll.ohTrigger(RecalcTrigger,Trigger6M)),NA())</f>
        <v>1.1298268290698132E-2</v>
      </c>
      <c r="Q2458" s="145">
        <f>IFERROR(_xll.qlIndexFixing(ONIndex1Y,I2458,TRUE,_xll.ohTrigger(RecalcTrigger,Trigger1Y)),NA())</f>
        <v>1.1243089333934364E-2</v>
      </c>
    </row>
    <row r="2459" spans="2:17" x14ac:dyDescent="0.2">
      <c r="B2459" s="39" t="s">
        <v>42</v>
      </c>
      <c r="D2459" s="42">
        <f>_xll.qlCalendarAdvance(Calendar,$D2458,B2459,"f",FALSE)</f>
        <v>57074</v>
      </c>
      <c r="E2459" s="139">
        <f>_xll.qlInterestRateIndexValueDate(IndexON,D2459)</f>
        <v>57074</v>
      </c>
      <c r="F2459" s="155">
        <f>IFERROR(_xll.qlIndexFixing(IndexON,D2459,TRUE,_xll.ohTrigger(RecalcTrigger,TriggerON)),NA())</f>
        <v>1.1110200766824008E-2</v>
      </c>
      <c r="H2459" s="42">
        <f>_xll.qlCalendarAdvance(Calendar,$H2458,B2459,"f",FALSE)</f>
        <v>57074</v>
      </c>
      <c r="I2459" s="139">
        <f>_xll.qlInterestRateIndexValueDate(Index1M,$H2459)</f>
        <v>57076</v>
      </c>
      <c r="J2459" s="144">
        <f>IFERROR(_xll.qlIndexFixing(Index1M,$H2459,TRUE,_xll.ohTrigger(RecalcTrigger,Trigger1M)),NA())</f>
        <v>1.098858220161536E-2</v>
      </c>
      <c r="K2459" s="44">
        <f>IFERROR(_xll.qlIndexFixing(Index3M,H2459,TRUE,_xll.ohTrigger(RecalcTrigger,Trigger3M)),NA())</f>
        <v>1.1109848811653946E-2</v>
      </c>
      <c r="L2459" s="44">
        <f>IFERROR(_xll.qlIndexFixing(Index6M,$H2459,TRUE,_xll.ohTrigger(RecalcTrigger,Trigger6M)),NA())</f>
        <v>1.1196475270770629E-2</v>
      </c>
      <c r="M2459" s="145">
        <f>IFERROR(_xll.qlIndexFixing(Index1Y,$H2459,TRUE,_xll.ohTrigger(RecalcTrigger,Trigger1Y)),NA())</f>
        <v>1.1044062415760553E-2</v>
      </c>
      <c r="N2459" s="144">
        <f>IFERROR(_xll.qlIndexFixing(ONIndex1M,I2459,TRUE,_xll.ohTrigger(RecalcTrigger,Trigger1M)),NA())</f>
        <v>1.0996539664134275E-2</v>
      </c>
      <c r="O2459" s="44">
        <f>IFERROR(_xll.qlIndexFixing(ONIndex3M,I2459,TRUE,_xll.ohTrigger(RecalcTrigger,Trigger3M)),NA())</f>
        <v>1.1145267786831781E-2</v>
      </c>
      <c r="P2459" s="44">
        <f>IFERROR(_xll.qlIndexFixing(ONIndex6M,I2459,TRUE,_xll.ohTrigger(RecalcTrigger,Trigger6M)),NA())</f>
        <v>1.1291283042078604E-2</v>
      </c>
      <c r="Q2459" s="145">
        <f>IFERROR(_xll.qlIndexFixing(ONIndex1Y,I2459,TRUE,_xll.ohTrigger(RecalcTrigger,Trigger1Y)),NA())</f>
        <v>1.1236282940965125E-2</v>
      </c>
    </row>
    <row r="2460" spans="2:17" x14ac:dyDescent="0.2">
      <c r="B2460" s="39" t="s">
        <v>42</v>
      </c>
      <c r="D2460" s="42">
        <f>_xll.qlCalendarAdvance(Calendar,$D2459,B2460,"f",FALSE)</f>
        <v>57081</v>
      </c>
      <c r="E2460" s="139">
        <f>_xll.qlInterestRateIndexValueDate(IndexON,D2460)</f>
        <v>57081</v>
      </c>
      <c r="F2460" s="155">
        <f>IFERROR(_xll.qlIndexFixing(IndexON,D2460,TRUE,_xll.ohTrigger(RecalcTrigger,TriggerON)),NA())</f>
        <v>1.110079658187324E-2</v>
      </c>
      <c r="H2460" s="42">
        <f>_xll.qlCalendarAdvance(Calendar,$H2459,B2460,"f",FALSE)</f>
        <v>57081</v>
      </c>
      <c r="I2460" s="139">
        <f>_xll.qlInterestRateIndexValueDate(Index1M,$H2460)</f>
        <v>57083</v>
      </c>
      <c r="J2460" s="144">
        <f>IFERROR(_xll.qlIndexFixing(Index1M,$H2460,TRUE,_xll.ohTrigger(RecalcTrigger,Trigger1M)),NA())</f>
        <v>1.0980553678653915E-2</v>
      </c>
      <c r="K2460" s="44">
        <f>IFERROR(_xll.qlIndexFixing(Index3M,H2460,TRUE,_xll.ohTrigger(RecalcTrigger,Trigger3M)),NA())</f>
        <v>1.1101100381260645E-2</v>
      </c>
      <c r="L2460" s="44">
        <f>IFERROR(_xll.qlIndexFixing(Index6M,$H2460,TRUE,_xll.ohTrigger(RecalcTrigger,Trigger6M)),NA())</f>
        <v>1.1186052407356312E-2</v>
      </c>
      <c r="M2460" s="145">
        <f>IFERROR(_xll.qlIndexFixing(Index1Y,$H2460,TRUE,_xll.ohTrigger(RecalcTrigger,Trigger1Y)),NA())</f>
        <v>1.1033842080174274E-2</v>
      </c>
      <c r="N2460" s="144">
        <f>IFERROR(_xll.qlIndexFixing(ONIndex1M,I2460,TRUE,_xll.ohTrigger(RecalcTrigger,Trigger1M)),NA())</f>
        <v>1.0988549281618631E-2</v>
      </c>
      <c r="O2460" s="44">
        <f>IFERROR(_xll.qlIndexFixing(ONIndex3M,I2460,TRUE,_xll.ohTrigger(RecalcTrigger,Trigger3M)),NA())</f>
        <v>1.1136669124729437E-2</v>
      </c>
      <c r="P2460" s="44">
        <f>IFERROR(_xll.qlIndexFixing(ONIndex6M,I2460,TRUE,_xll.ohTrigger(RecalcTrigger,Trigger6M)),NA())</f>
        <v>1.1281466395542949E-2</v>
      </c>
      <c r="Q2460" s="145">
        <f>IFERROR(_xll.qlIndexFixing(ONIndex1Y,I2460,TRUE,_xll.ohTrigger(RecalcTrigger,Trigger1Y)),NA())</f>
        <v>1.1226731787896682E-2</v>
      </c>
    </row>
    <row r="2461" spans="2:17" x14ac:dyDescent="0.2">
      <c r="B2461" s="39" t="s">
        <v>42</v>
      </c>
      <c r="D2461" s="42">
        <f>_xll.qlCalendarAdvance(Calendar,$D2460,B2461,"f",FALSE)</f>
        <v>57088</v>
      </c>
      <c r="E2461" s="139">
        <f>_xll.qlInterestRateIndexValueDate(IndexON,D2461)</f>
        <v>57088</v>
      </c>
      <c r="F2461" s="155">
        <f>IFERROR(_xll.qlIndexFixing(IndexON,D2461,TRUE,_xll.ohTrigger(RecalcTrigger,TriggerON)),NA())</f>
        <v>1.1091365249757956E-2</v>
      </c>
      <c r="H2461" s="42">
        <f>_xll.qlCalendarAdvance(Calendar,$H2460,B2461,"f",FALSE)</f>
        <v>57088</v>
      </c>
      <c r="I2461" s="139">
        <f>_xll.qlInterestRateIndexValueDate(Index1M,$H2461)</f>
        <v>57090</v>
      </c>
      <c r="J2461" s="144">
        <f>IFERROR(_xll.qlIndexFixing(Index1M,$H2461,TRUE,_xll.ohTrigger(RecalcTrigger,Trigger1M)),NA())</f>
        <v>1.097250653316395E-2</v>
      </c>
      <c r="K2461" s="44">
        <f>IFERROR(_xll.qlIndexFixing(Index3M,H2461,TRUE,_xll.ohTrigger(RecalcTrigger,Trigger3M)),NA())</f>
        <v>1.1092330429440947E-2</v>
      </c>
      <c r="L2461" s="44">
        <f>IFERROR(_xll.qlIndexFixing(Index6M,$H2461,TRUE,_xll.ohTrigger(RecalcTrigger,Trigger6M)),NA())</f>
        <v>1.1175585020358049E-2</v>
      </c>
      <c r="M2461" s="145">
        <f>IFERROR(_xll.qlIndexFixing(Index1Y,$H2461,TRUE,_xll.ohTrigger(RecalcTrigger,Trigger1Y)),NA())</f>
        <v>1.102131962145895E-2</v>
      </c>
      <c r="N2461" s="144">
        <f>IFERROR(_xll.qlIndexFixing(ONIndex1M,I2461,TRUE,_xll.ohTrigger(RecalcTrigger,Trigger1M)),NA())</f>
        <v>1.0980540314848852E-2</v>
      </c>
      <c r="O2461" s="44">
        <f>IFERROR(_xll.qlIndexFixing(ONIndex3M,I2461,TRUE,_xll.ohTrigger(RecalcTrigger,Trigger3M)),NA())</f>
        <v>1.1128049102913096E-2</v>
      </c>
      <c r="P2461" s="44">
        <f>IFERROR(_xll.qlIndexFixing(ONIndex6M,I2461,TRUE,_xll.ohTrigger(RecalcTrigger,Trigger6M)),NA())</f>
        <v>1.1271606179059646E-2</v>
      </c>
      <c r="Q2461" s="145">
        <f>IFERROR(_xll.qlIndexFixing(ONIndex1Y,I2461,TRUE,_xll.ohTrigger(RecalcTrigger,Trigger1Y)),NA())</f>
        <v>1.1217154705489563E-2</v>
      </c>
    </row>
    <row r="2462" spans="2:17" x14ac:dyDescent="0.2">
      <c r="B2462" s="39" t="s">
        <v>42</v>
      </c>
      <c r="D2462" s="42">
        <f>_xll.qlCalendarAdvance(Calendar,$D2461,B2462,"f",FALSE)</f>
        <v>57095</v>
      </c>
      <c r="E2462" s="139">
        <f>_xll.qlInterestRateIndexValueDate(IndexON,D2462)</f>
        <v>57095</v>
      </c>
      <c r="F2462" s="155">
        <f>IFERROR(_xll.qlIndexFixing(IndexON,D2462,TRUE,_xll.ohTrigger(RecalcTrigger,TriggerON)),NA())</f>
        <v>1.1081906742260728E-2</v>
      </c>
      <c r="H2462" s="42">
        <f>_xll.qlCalendarAdvance(Calendar,$H2461,B2462,"f",FALSE)</f>
        <v>57095</v>
      </c>
      <c r="I2462" s="139">
        <f>_xll.qlInterestRateIndexValueDate(Index1M,$H2462)</f>
        <v>57097</v>
      </c>
      <c r="J2462" s="144">
        <f>IFERROR(_xll.qlIndexFixing(Index1M,$H2462,TRUE,_xll.ohTrigger(RecalcTrigger,Trigger1M)),NA())</f>
        <v>1.0964440749155757E-2</v>
      </c>
      <c r="K2462" s="44">
        <f>IFERROR(_xll.qlIndexFixing(Index3M,H2462,TRUE,_xll.ohTrigger(RecalcTrigger,Trigger3M)),NA())</f>
        <v>1.1083538935577494E-2</v>
      </c>
      <c r="L2462" s="44">
        <f>IFERROR(_xll.qlIndexFixing(Index6M,$H2462,TRUE,_xll.ohTrigger(RecalcTrigger,Trigger6M)),NA())</f>
        <v>1.116507304916378E-2</v>
      </c>
      <c r="M2462" s="145">
        <f>IFERROR(_xll.qlIndexFixing(Index1Y,$H2462,TRUE,_xll.ohTrigger(RecalcTrigger,Trigger1Y)),NA())</f>
        <v>1.1013364613932585E-2</v>
      </c>
      <c r="N2462" s="144">
        <f>IFERROR(_xll.qlIndexFixing(ONIndex1M,I2462,TRUE,_xll.ohTrigger(RecalcTrigger,Trigger1M)),NA())</f>
        <v>1.0971364433274289E-2</v>
      </c>
      <c r="O2462" s="44">
        <f>IFERROR(_xll.qlIndexFixing(ONIndex3M,I2462,TRUE,_xll.ohTrigger(RecalcTrigger,Trigger3M)),NA())</f>
        <v>1.1118171468122995E-2</v>
      </c>
      <c r="P2462" s="44">
        <f>IFERROR(_xll.qlIndexFixing(ONIndex6M,I2462,TRUE,_xll.ohTrigger(RecalcTrigger,Trigger6M)),NA())</f>
        <v>1.1260283931040505E-2</v>
      </c>
      <c r="Q2462" s="145">
        <f>IFERROR(_xll.qlIndexFixing(ONIndex1Y,I2462,TRUE,_xll.ohTrigger(RecalcTrigger,Trigger1Y)),NA())</f>
        <v>1.1206177681160057E-2</v>
      </c>
    </row>
    <row r="2463" spans="2:17" x14ac:dyDescent="0.2">
      <c r="B2463" s="39" t="s">
        <v>42</v>
      </c>
      <c r="D2463" s="42">
        <f>_xll.qlCalendarAdvance(Calendar,$D2462,B2463,"f",FALSE)</f>
        <v>57102</v>
      </c>
      <c r="E2463" s="139">
        <f>_xll.qlInterestRateIndexValueDate(IndexON,D2463)</f>
        <v>57102</v>
      </c>
      <c r="F2463" s="155">
        <f>IFERROR(_xll.qlIndexFixing(IndexON,D2463,TRUE,_xll.ohTrigger(RecalcTrigger,TriggerON)),NA())</f>
        <v>1.1072421030364765E-2</v>
      </c>
      <c r="H2463" s="42">
        <f>_xll.qlCalendarAdvance(Calendar,$H2462,B2463,"f",FALSE)</f>
        <v>57102</v>
      </c>
      <c r="I2463" s="139">
        <f>_xll.qlInterestRateIndexValueDate(Index1M,$H2463)</f>
        <v>57104</v>
      </c>
      <c r="J2463" s="144">
        <f>IFERROR(_xll.qlIndexFixing(Index1M,$H2463,TRUE,_xll.ohTrigger(RecalcTrigger,Trigger1M)),NA())</f>
        <v>1.0956356310632132E-2</v>
      </c>
      <c r="K2463" s="44">
        <f>IFERROR(_xll.qlIndexFixing(Index3M,H2463,TRUE,_xll.ohTrigger(RecalcTrigger,Trigger3M)),NA())</f>
        <v>1.1074262357602406E-2</v>
      </c>
      <c r="L2463" s="44">
        <f>IFERROR(_xll.qlIndexFixing(Index6M,$H2463,TRUE,_xll.ohTrigger(RecalcTrigger,Trigger6M)),NA())</f>
        <v>1.1152723593949282E-2</v>
      </c>
      <c r="M2463" s="145">
        <f>IFERROR(_xll.qlIndexFixing(Index1Y,$H2463,TRUE,_xll.ohTrigger(RecalcTrigger,Trigger1Y)),NA())</f>
        <v>1.1003109096050871E-2</v>
      </c>
      <c r="N2463" s="144">
        <f>IFERROR(_xll.qlIndexFixing(ONIndex1M,I2463,TRUE,_xll.ohTrigger(RecalcTrigger,Trigger1M)),NA())</f>
        <v>1.0964466564677977E-2</v>
      </c>
      <c r="O2463" s="44">
        <f>IFERROR(_xll.qlIndexFixing(ONIndex3M,I2463,TRUE,_xll.ohTrigger(RecalcTrigger,Trigger3M)),NA())</f>
        <v>1.1110744897244729E-2</v>
      </c>
      <c r="P2463" s="44">
        <f>IFERROR(_xll.qlIndexFixing(ONIndex6M,I2463,TRUE,_xll.ohTrigger(RecalcTrigger,Trigger6M)),NA())</f>
        <v>1.1251754792125368E-2</v>
      </c>
      <c r="Q2463" s="145">
        <f>IFERROR(_xll.qlIndexFixing(ONIndex1Y,I2463,TRUE,_xll.ohTrigger(RecalcTrigger,Trigger1Y)),NA())</f>
        <v>1.1197922637071756E-2</v>
      </c>
    </row>
    <row r="2464" spans="2:17" x14ac:dyDescent="0.2">
      <c r="B2464" s="39" t="s">
        <v>42</v>
      </c>
      <c r="D2464" s="42">
        <f>_xll.qlCalendarAdvance(Calendar,$D2463,B2464,"f",FALSE)</f>
        <v>57109</v>
      </c>
      <c r="E2464" s="139">
        <f>_xll.qlInterestRateIndexValueDate(IndexON,D2464)</f>
        <v>57109</v>
      </c>
      <c r="F2464" s="155">
        <f>IFERROR(_xll.qlIndexFixing(IndexON,D2464,TRUE,_xll.ohTrigger(RecalcTrigger,TriggerON)),NA())</f>
        <v>1.1062908085213152E-2</v>
      </c>
      <c r="H2464" s="42">
        <f>_xll.qlCalendarAdvance(Calendar,$H2463,B2464,"f",FALSE)</f>
        <v>57109</v>
      </c>
      <c r="I2464" s="139">
        <f>_xll.qlInterestRateIndexValueDate(Index1M,$H2464)</f>
        <v>57111</v>
      </c>
      <c r="J2464" s="144">
        <f>IFERROR(_xll.qlIndexFixing(Index1M,$H2464,TRUE,_xll.ohTrigger(RecalcTrigger,Trigger1M)),NA())</f>
        <v>1.0948253201603364E-2</v>
      </c>
      <c r="K2464" s="44">
        <f>IFERROR(_xll.qlIndexFixing(Index3M,H2464,TRUE,_xll.ohTrigger(RecalcTrigger,Trigger3M)),NA())</f>
        <v>1.1065425900792659E-2</v>
      </c>
      <c r="L2464" s="44">
        <f>IFERROR(_xll.qlIndexFixing(Index6M,$H2464,TRUE,_xll.ohTrigger(RecalcTrigger,Trigger6M)),NA())</f>
        <v>1.1142111644515682E-2</v>
      </c>
      <c r="M2464" s="145">
        <f>IFERROR(_xll.qlIndexFixing(Index1Y,$H2464,TRUE,_xll.ohTrigger(RecalcTrigger,Trigger1Y)),NA())</f>
        <v>1.0992843466034906E-2</v>
      </c>
      <c r="N2464" s="144">
        <f>IFERROR(_xll.qlIndexFixing(ONIndex1M,I2464,TRUE,_xll.ohTrigger(RecalcTrigger,Trigger1M)),NA())</f>
        <v>1.0956401749302458E-2</v>
      </c>
      <c r="O2464" s="44">
        <f>IFERROR(_xll.qlIndexFixing(ONIndex3M,I2464,TRUE,_xll.ohTrigger(RecalcTrigger,Trigger3M)),NA())</f>
        <v>1.1102060672145697E-2</v>
      </c>
      <c r="P2464" s="44">
        <f>IFERROR(_xll.qlIndexFixing(ONIndex6M,I2464,TRUE,_xll.ohTrigger(RecalcTrigger,Trigger6M)),NA())</f>
        <v>1.1241763499931778E-2</v>
      </c>
      <c r="Q2464" s="145">
        <f>IFERROR(_xll.qlIndexFixing(ONIndex1Y,I2464,TRUE,_xll.ohTrigger(RecalcTrigger,Trigger1Y)),NA())</f>
        <v>1.1188267593746914E-2</v>
      </c>
    </row>
    <row r="2465" spans="2:17" x14ac:dyDescent="0.2">
      <c r="B2465" s="39" t="s">
        <v>42</v>
      </c>
      <c r="D2465" s="42">
        <f>_xll.qlCalendarAdvance(Calendar,$D2464,B2465,"f",FALSE)</f>
        <v>57116</v>
      </c>
      <c r="E2465" s="139">
        <f>_xll.qlInterestRateIndexValueDate(IndexON,D2465)</f>
        <v>57116</v>
      </c>
      <c r="F2465" s="155">
        <f>IFERROR(_xll.qlIndexFixing(IndexON,D2465,TRUE,_xll.ohTrigger(RecalcTrigger,TriggerON)),NA())</f>
        <v>1.105336787858846E-2</v>
      </c>
      <c r="H2465" s="42">
        <f>_xll.qlCalendarAdvance(Calendar,$H2464,B2465,"f",FALSE)</f>
        <v>57116</v>
      </c>
      <c r="I2465" s="139">
        <f>_xll.qlInterestRateIndexValueDate(Index1M,$H2465)</f>
        <v>57118</v>
      </c>
      <c r="J2465" s="144">
        <f>IFERROR(_xll.qlIndexFixing(Index1M,$H2465,TRUE,_xll.ohTrigger(RecalcTrigger,Trigger1M)),NA())</f>
        <v>1.0940131406074749E-2</v>
      </c>
      <c r="K2465" s="44">
        <f>IFERROR(_xll.qlIndexFixing(Index3M,H2465,TRUE,_xll.ohTrigger(RecalcTrigger,Trigger3M)),NA())</f>
        <v>1.1056567838170122E-2</v>
      </c>
      <c r="L2465" s="44">
        <f>IFERROR(_xll.qlIndexFixing(Index6M,$H2465,TRUE,_xll.ohTrigger(RecalcTrigger,Trigger6M)),NA())</f>
        <v>1.1131454912888214E-2</v>
      </c>
      <c r="M2465" s="145">
        <f>IFERROR(_xll.qlIndexFixing(Index1Y,$H2465,TRUE,_xll.ohTrigger(RecalcTrigger,Trigger1Y)),NA())</f>
        <v>1.0982568534055904E-2</v>
      </c>
      <c r="N2465" s="144">
        <f>IFERROR(_xll.qlIndexFixing(ONIndex1M,I2465,TRUE,_xll.ohTrigger(RecalcTrigger,Trigger1M)),NA())</f>
        <v>1.0948318285644021E-2</v>
      </c>
      <c r="O2465" s="44">
        <f>IFERROR(_xll.qlIndexFixing(ONIndex3M,I2465,TRUE,_xll.ohTrigger(RecalcTrigger,Trigger3M)),NA())</f>
        <v>1.1093355004598848E-2</v>
      </c>
      <c r="P2465" s="44">
        <f>IFERROR(_xll.qlIndexFixing(ONIndex6M,I2465,TRUE,_xll.ohTrigger(RecalcTrigger,Trigger6M)),NA())</f>
        <v>1.1231728393745755E-2</v>
      </c>
      <c r="Q2465" s="145">
        <f>IFERROR(_xll.qlIndexFixing(ONIndex1Y,I2465,TRUE,_xll.ohTrigger(RecalcTrigger,Trigger1Y)),NA())</f>
        <v>1.117858650565573E-2</v>
      </c>
    </row>
    <row r="2466" spans="2:17" x14ac:dyDescent="0.2">
      <c r="B2466" s="39" t="s">
        <v>42</v>
      </c>
      <c r="D2466" s="42">
        <f>_xll.qlCalendarAdvance(Calendar,$D2465,B2466,"f",FALSE)</f>
        <v>57123</v>
      </c>
      <c r="E2466" s="139">
        <f>_xll.qlInterestRateIndexValueDate(IndexON,D2466)</f>
        <v>57123</v>
      </c>
      <c r="F2466" s="155">
        <f>IFERROR(_xll.qlIndexFixing(IndexON,D2466,TRUE,_xll.ohTrigger(RecalcTrigger,TriggerON)),NA())</f>
        <v>1.1043800381473901E-2</v>
      </c>
      <c r="H2466" s="42">
        <f>_xll.qlCalendarAdvance(Calendar,$H2465,B2466,"f",FALSE)</f>
        <v>57123</v>
      </c>
      <c r="I2466" s="139">
        <f>_xll.qlInterestRateIndexValueDate(Index1M,$H2466)</f>
        <v>57125</v>
      </c>
      <c r="J2466" s="144">
        <f>IFERROR(_xll.qlIndexFixing(Index1M,$H2466,TRUE,_xll.ohTrigger(RecalcTrigger,Trigger1M)),NA())</f>
        <v>1.0931990908056577E-2</v>
      </c>
      <c r="K2466" s="44">
        <f>IFERROR(_xll.qlIndexFixing(Index3M,H2466,TRUE,_xll.ohTrigger(RecalcTrigger,Trigger3M)),NA())</f>
        <v>1.1047688149120848E-2</v>
      </c>
      <c r="L2466" s="44">
        <f>IFERROR(_xll.qlIndexFixing(Index6M,$H2466,TRUE,_xll.ohTrigger(RecalcTrigger,Trigger6M)),NA())</f>
        <v>1.1120753338479644E-2</v>
      </c>
      <c r="M2466" s="145">
        <f>IFERROR(_xll.qlIndexFixing(Index1Y,$H2466,TRUE,_xll.ohTrigger(RecalcTrigger,Trigger1Y)),NA())</f>
        <v>1.0972285111799707E-2</v>
      </c>
      <c r="N2466" s="144">
        <f>IFERROR(_xll.qlIndexFixing(ONIndex1M,I2466,TRUE,_xll.ohTrigger(RecalcTrigger,Trigger1M)),NA())</f>
        <v>1.094021615779539E-2</v>
      </c>
      <c r="O2466" s="44">
        <f>IFERROR(_xll.qlIndexFixing(ONIndex3M,I2466,TRUE,_xll.ohTrigger(RecalcTrigger,Trigger3M)),NA())</f>
        <v>1.1084627873660935E-2</v>
      </c>
      <c r="P2466" s="44">
        <f>IFERROR(_xll.qlIndexFixing(ONIndex6M,I2466,TRUE,_xll.ohTrigger(RecalcTrigger,Trigger6M)),NA())</f>
        <v>1.1221649412735957E-2</v>
      </c>
      <c r="Q2466" s="145">
        <f>IFERROR(_xll.qlIndexFixing(ONIndex1Y,I2466,TRUE,_xll.ohTrigger(RecalcTrigger,Trigger1Y)),NA())</f>
        <v>1.1168879344420901E-2</v>
      </c>
    </row>
    <row r="2467" spans="2:17" x14ac:dyDescent="0.2">
      <c r="B2467" s="39" t="s">
        <v>42</v>
      </c>
      <c r="D2467" s="42">
        <f>_xll.qlCalendarAdvance(Calendar,$D2466,B2467,"f",FALSE)</f>
        <v>57130</v>
      </c>
      <c r="E2467" s="139">
        <f>_xll.qlInterestRateIndexValueDate(IndexON,D2467)</f>
        <v>57130</v>
      </c>
      <c r="F2467" s="155">
        <f>IFERROR(_xll.qlIndexFixing(IndexON,D2467,TRUE,_xll.ohTrigger(RecalcTrigger,TriggerON)),NA())</f>
        <v>1.10342055653323E-2</v>
      </c>
      <c r="H2467" s="42">
        <f>_xll.qlCalendarAdvance(Calendar,$H2466,B2467,"f",FALSE)</f>
        <v>57130</v>
      </c>
      <c r="I2467" s="139">
        <f>_xll.qlInterestRateIndexValueDate(Index1M,$H2467)</f>
        <v>57132</v>
      </c>
      <c r="J2467" s="144">
        <f>IFERROR(_xll.qlIndexFixing(Index1M,$H2467,TRUE,_xll.ohTrigger(RecalcTrigger,Trigger1M)),NA())</f>
        <v>1.0923831691559138E-2</v>
      </c>
      <c r="K2467" s="44">
        <f>IFERROR(_xll.qlIndexFixing(Index3M,H2467,TRUE,_xll.ohTrigger(RecalcTrigger,Trigger3M)),NA())</f>
        <v>1.1038786813027415E-2</v>
      </c>
      <c r="L2467" s="44">
        <f>IFERROR(_xll.qlIndexFixing(Index6M,$H2467,TRUE,_xll.ohTrigger(RecalcTrigger,Trigger6M)),NA())</f>
        <v>1.111184230918048E-2</v>
      </c>
      <c r="M2467" s="145">
        <f>IFERROR(_xll.qlIndexFixing(Index1Y,$H2467,TRUE,_xll.ohTrigger(RecalcTrigger,Trigger1Y)),NA())</f>
        <v>1.0961994012464813E-2</v>
      </c>
      <c r="N2467" s="144">
        <f>IFERROR(_xll.qlIndexFixing(ONIndex1M,I2467,TRUE,_xll.ohTrigger(RecalcTrigger,Trigger1M)),NA())</f>
        <v>1.0932095349609483E-2</v>
      </c>
      <c r="O2467" s="44">
        <f>IFERROR(_xll.qlIndexFixing(ONIndex3M,I2467,TRUE,_xll.ohTrigger(RecalcTrigger,Trigger3M)),NA())</f>
        <v>1.1075879259028198E-2</v>
      </c>
      <c r="P2467" s="44">
        <f>IFERROR(_xll.qlIndexFixing(ONIndex6M,I2467,TRUE,_xll.ohTrigger(RecalcTrigger,Trigger6M)),NA())</f>
        <v>1.1211526495991109E-2</v>
      </c>
      <c r="Q2467" s="145">
        <f>IFERROR(_xll.qlIndexFixing(ONIndex1Y,I2467,TRUE,_xll.ohTrigger(RecalcTrigger,Trigger1Y)),NA())</f>
        <v>1.1159146081265447E-2</v>
      </c>
    </row>
    <row r="2468" spans="2:17" x14ac:dyDescent="0.2">
      <c r="B2468" s="39" t="s">
        <v>42</v>
      </c>
      <c r="D2468" s="42">
        <f>_xll.qlCalendarAdvance(Calendar,$D2467,B2468,"f",FALSE)</f>
        <v>57137</v>
      </c>
      <c r="E2468" s="139">
        <f>_xll.qlInterestRateIndexValueDate(IndexON,D2468)</f>
        <v>57137</v>
      </c>
      <c r="F2468" s="155">
        <f>IFERROR(_xll.qlIndexFixing(IndexON,D2468,TRUE,_xll.ohTrigger(RecalcTrigger,TriggerON)),NA())</f>
        <v>1.1024583401386678E-2</v>
      </c>
      <c r="H2468" s="42">
        <f>_xll.qlCalendarAdvance(Calendar,$H2467,B2468,"f",FALSE)</f>
        <v>57137</v>
      </c>
      <c r="I2468" s="139">
        <f>_xll.qlInterestRateIndexValueDate(Index1M,$H2468)</f>
        <v>57139</v>
      </c>
      <c r="J2468" s="144">
        <f>IFERROR(_xll.qlIndexFixing(Index1M,$H2468,TRUE,_xll.ohTrigger(RecalcTrigger,Trigger1M)),NA())</f>
        <v>1.0915653740580233E-2</v>
      </c>
      <c r="K2468" s="44">
        <f>IFERROR(_xll.qlIndexFixing(Index3M,H2468,TRUE,_xll.ohTrigger(RecalcTrigger,Trigger3M)),NA())</f>
        <v>1.1029863809277618E-2</v>
      </c>
      <c r="L2468" s="44">
        <f>IFERROR(_xll.qlIndexFixing(Index6M,$H2468,TRUE,_xll.ohTrigger(RecalcTrigger,Trigger6M)),NA())</f>
        <v>1.110106156022638E-2</v>
      </c>
      <c r="M2468" s="145">
        <f>IFERROR(_xll.qlIndexFixing(Index1Y,$H2468,TRUE,_xll.ohTrigger(RecalcTrigger,Trigger1Y)),NA())</f>
        <v>1.0951696050764119E-2</v>
      </c>
      <c r="N2468" s="144">
        <f>IFERROR(_xll.qlIndexFixing(ONIndex1M,I2468,TRUE,_xll.ohTrigger(RecalcTrigger,Trigger1M)),NA())</f>
        <v>1.0923955845179023E-2</v>
      </c>
      <c r="O2468" s="44">
        <f>IFERROR(_xll.qlIndexFixing(ONIndex3M,I2468,TRUE,_xll.ohTrigger(RecalcTrigger,Trigger3M)),NA())</f>
        <v>1.1067109139677456E-2</v>
      </c>
      <c r="P2468" s="44">
        <f>IFERROR(_xll.qlIndexFixing(ONIndex6M,I2468,TRUE,_xll.ohTrigger(RecalcTrigger,Trigger6M)),NA())</f>
        <v>1.1201359582440062E-2</v>
      </c>
      <c r="Q2468" s="145">
        <f>IFERROR(_xll.qlIndexFixing(ONIndex1Y,I2468,TRUE,_xll.ohTrigger(RecalcTrigger,Trigger1Y)),NA())</f>
        <v>1.1149386687332452E-2</v>
      </c>
    </row>
    <row r="2469" spans="2:17" x14ac:dyDescent="0.2">
      <c r="B2469" s="39" t="s">
        <v>42</v>
      </c>
      <c r="D2469" s="42">
        <f>_xll.qlCalendarAdvance(Calendar,$D2468,B2469,"f",FALSE)</f>
        <v>57144</v>
      </c>
      <c r="E2469" s="139">
        <f>_xll.qlInterestRateIndexValueDate(IndexON,D2469)</f>
        <v>57144</v>
      </c>
      <c r="F2469" s="155">
        <f>IFERROR(_xll.qlIndexFixing(IndexON,D2469,TRUE,_xll.ohTrigger(RecalcTrigger,TriggerON)),NA())</f>
        <v>1.1014933861019927E-2</v>
      </c>
      <c r="H2469" s="42">
        <f>_xll.qlCalendarAdvance(Calendar,$H2468,B2469,"f",FALSE)</f>
        <v>57144</v>
      </c>
      <c r="I2469" s="139">
        <f>_xll.qlInterestRateIndexValueDate(Index1M,$H2469)</f>
        <v>57146</v>
      </c>
      <c r="J2469" s="144">
        <f>IFERROR(_xll.qlIndexFixing(Index1M,$H2469,TRUE,_xll.ohTrigger(RecalcTrigger,Trigger1M)),NA())</f>
        <v>1.0907457039142643E-2</v>
      </c>
      <c r="K2469" s="44">
        <f>IFERROR(_xll.qlIndexFixing(Index3M,H2469,TRUE,_xll.ohTrigger(RecalcTrigger,Trigger3M)),NA())</f>
        <v>1.1020919117258381E-2</v>
      </c>
      <c r="L2469" s="44">
        <f>IFERROR(_xll.qlIndexFixing(Index6M,$H2469,TRUE,_xll.ohTrigger(RecalcTrigger,Trigger6M)),NA())</f>
        <v>1.1090235802922446E-2</v>
      </c>
      <c r="M2469" s="145">
        <f>IFERROR(_xll.qlIndexFixing(Index1Y,$H2469,TRUE,_xll.ohTrigger(RecalcTrigger,Trigger1Y)),NA())</f>
        <v>1.0941392042922523E-2</v>
      </c>
      <c r="N2469" s="144">
        <f>IFERROR(_xll.qlIndexFixing(ONIndex1M,I2469,TRUE,_xll.ohTrigger(RecalcTrigger,Trigger1M)),NA())</f>
        <v>1.0915797628436863E-2</v>
      </c>
      <c r="O2469" s="44">
        <f>IFERROR(_xll.qlIndexFixing(ONIndex3M,I2469,TRUE,_xll.ohTrigger(RecalcTrigger,Trigger3M)),NA())</f>
        <v>1.1058317495145076E-2</v>
      </c>
      <c r="P2469" s="44">
        <f>IFERROR(_xll.qlIndexFixing(ONIndex6M,I2469,TRUE,_xll.ohTrigger(RecalcTrigger,Trigger6M)),NA())</f>
        <v>1.1191148611251478E-2</v>
      </c>
      <c r="Q2469" s="145">
        <f>IFERROR(_xll.qlIndexFixing(ONIndex1Y,I2469,TRUE,_xll.ohTrigger(RecalcTrigger,Trigger1Y)),NA())</f>
        <v>1.1139601133764998E-2</v>
      </c>
    </row>
    <row r="2470" spans="2:17" x14ac:dyDescent="0.2">
      <c r="B2470" s="39" t="s">
        <v>42</v>
      </c>
      <c r="D2470" s="42">
        <f>_xll.qlCalendarAdvance(Calendar,$D2469,B2470,"f",FALSE)</f>
        <v>57151</v>
      </c>
      <c r="E2470" s="139">
        <f>_xll.qlInterestRateIndexValueDate(IndexON,D2470)</f>
        <v>57151</v>
      </c>
      <c r="F2470" s="155">
        <f>IFERROR(_xll.qlIndexFixing(IndexON,D2470,TRUE,_xll.ohTrigger(RecalcTrigger,TriggerON)),NA())</f>
        <v>1.1005256915535E-2</v>
      </c>
      <c r="H2470" s="42">
        <f>_xll.qlCalendarAdvance(Calendar,$H2469,B2470,"f",FALSE)</f>
        <v>57151</v>
      </c>
      <c r="I2470" s="139">
        <f>_xll.qlInterestRateIndexValueDate(Index1M,$H2470)</f>
        <v>57153</v>
      </c>
      <c r="J2470" s="144">
        <f>IFERROR(_xll.qlIndexFixing(Index1M,$H2470,TRUE,_xll.ohTrigger(RecalcTrigger,Trigger1M)),NA())</f>
        <v>1.0899241571241669E-2</v>
      </c>
      <c r="K2470" s="44">
        <f>IFERROR(_xll.qlIndexFixing(Index3M,H2470,TRUE,_xll.ohTrigger(RecalcTrigger,Trigger3M)),NA())</f>
        <v>1.1011952716359233E-2</v>
      </c>
      <c r="L2470" s="44">
        <f>IFERROR(_xll.qlIndexFixing(Index6M,$H2470,TRUE,_xll.ohTrigger(RecalcTrigger,Trigger6M)),NA())</f>
        <v>1.1079364976692872E-2</v>
      </c>
      <c r="M2470" s="145">
        <f>IFERROR(_xll.qlIndexFixing(Index1Y,$H2470,TRUE,_xll.ohTrigger(RecalcTrigger,Trigger1Y)),NA())</f>
        <v>1.0931082806678887E-2</v>
      </c>
      <c r="N2470" s="144">
        <f>IFERROR(_xll.qlIndexFixing(ONIndex1M,I2470,TRUE,_xll.ohTrigger(RecalcTrigger,Trigger1M)),NA())</f>
        <v>1.0907620683315855E-2</v>
      </c>
      <c r="O2470" s="44">
        <f>IFERROR(_xll.qlIndexFixing(ONIndex3M,I2470,TRUE,_xll.ohTrigger(RecalcTrigger,Trigger3M)),NA())</f>
        <v>1.1049504304487812E-2</v>
      </c>
      <c r="P2470" s="44">
        <f>IFERROR(_xll.qlIndexFixing(ONIndex6M,I2470,TRUE,_xll.ohTrigger(RecalcTrigger,Trigger6M)),NA())</f>
        <v>1.1180893520954527E-2</v>
      </c>
      <c r="Q2470" s="145">
        <f>IFERROR(_xll.qlIndexFixing(ONIndex1Y,I2470,TRUE,_xll.ohTrigger(RecalcTrigger,Trigger1Y)),NA())</f>
        <v>1.1129789391706169E-2</v>
      </c>
    </row>
    <row r="2471" spans="2:17" x14ac:dyDescent="0.2">
      <c r="B2471" s="39" t="s">
        <v>42</v>
      </c>
      <c r="D2471" s="42">
        <f>_xll.qlCalendarAdvance(Calendar,$D2470,B2471,"f",FALSE)</f>
        <v>57158</v>
      </c>
      <c r="E2471" s="139">
        <f>_xll.qlInterestRateIndexValueDate(IndexON,D2471)</f>
        <v>57158</v>
      </c>
      <c r="F2471" s="155">
        <f>IFERROR(_xll.qlIndexFixing(IndexON,D2471,TRUE,_xll.ohTrigger(RecalcTrigger,TriggerON)),NA())</f>
        <v>1.0995552536154918E-2</v>
      </c>
      <c r="H2471" s="42">
        <f>_xll.qlCalendarAdvance(Calendar,$H2470,B2471,"f",FALSE)</f>
        <v>57158</v>
      </c>
      <c r="I2471" s="139">
        <f>_xll.qlInterestRateIndexValueDate(Index1M,$H2471)</f>
        <v>57160</v>
      </c>
      <c r="J2471" s="144">
        <f>IFERROR(_xll.qlIndexFixing(Index1M,$H2471,TRUE,_xll.ohTrigger(RecalcTrigger,Trigger1M)),NA())</f>
        <v>1.0891007320892598E-2</v>
      </c>
      <c r="K2471" s="44">
        <f>IFERROR(_xll.qlIndexFixing(Index3M,H2471,TRUE,_xll.ohTrigger(RecalcTrigger,Trigger3M)),NA())</f>
        <v>1.1002964585964489E-2</v>
      </c>
      <c r="L2471" s="44">
        <f>IFERROR(_xll.qlIndexFixing(Index6M,$H2471,TRUE,_xll.ohTrigger(RecalcTrigger,Trigger6M)),NA())</f>
        <v>1.106844938899707E-2</v>
      </c>
      <c r="M2471" s="145">
        <f>IFERROR(_xll.qlIndexFixing(Index1Y,$H2471,TRUE,_xll.ohTrigger(RecalcTrigger,Trigger1Y)),NA())</f>
        <v>1.0920769161284946E-2</v>
      </c>
      <c r="N2471" s="144">
        <f>IFERROR(_xll.qlIndexFixing(ONIndex1M,I2471,TRUE,_xll.ohTrigger(RecalcTrigger,Trigger1M)),NA())</f>
        <v>1.0899424993828788E-2</v>
      </c>
      <c r="O2471" s="44">
        <f>IFERROR(_xll.qlIndexFixing(ONIndex3M,I2471,TRUE,_xll.ohTrigger(RecalcTrigger,Trigger3M)),NA())</f>
        <v>1.1040669547162096E-2</v>
      </c>
      <c r="P2471" s="44">
        <f>IFERROR(_xll.qlIndexFixing(ONIndex6M,I2471,TRUE,_xll.ohTrigger(RecalcTrigger,Trigger6M)),NA())</f>
        <v>1.1170594251357358E-2</v>
      </c>
      <c r="Q2471" s="145">
        <f>IFERROR(_xll.qlIndexFixing(ONIndex1Y,I2471,TRUE,_xll.ohTrigger(RecalcTrigger,Trigger1Y)),NA())</f>
        <v>1.1119951432778663E-2</v>
      </c>
    </row>
    <row r="2472" spans="2:17" x14ac:dyDescent="0.2">
      <c r="B2472" s="39" t="s">
        <v>42</v>
      </c>
      <c r="D2472" s="42">
        <f>_xll.qlCalendarAdvance(Calendar,$D2471,B2472,"f",FALSE)</f>
        <v>57165</v>
      </c>
      <c r="E2472" s="139">
        <f>_xll.qlInterestRateIndexValueDate(IndexON,D2472)</f>
        <v>57165</v>
      </c>
      <c r="F2472" s="155">
        <f>IFERROR(_xll.qlIndexFixing(IndexON,D2472,TRUE,_xll.ohTrigger(RecalcTrigger,TriggerON)),NA())</f>
        <v>1.0985820694262571E-2</v>
      </c>
      <c r="H2472" s="42">
        <f>_xll.qlCalendarAdvance(Calendar,$H2471,B2472,"f",FALSE)</f>
        <v>57165</v>
      </c>
      <c r="I2472" s="139">
        <f>_xll.qlInterestRateIndexValueDate(Index1M,$H2472)</f>
        <v>57167</v>
      </c>
      <c r="J2472" s="144">
        <f>IFERROR(_xll.qlIndexFixing(Index1M,$H2472,TRUE,_xll.ohTrigger(RecalcTrigger,Trigger1M)),NA())</f>
        <v>1.0882754272098227E-2</v>
      </c>
      <c r="K2472" s="44">
        <f>IFERROR(_xll.qlIndexFixing(Index3M,H2472,TRUE,_xll.ohTrigger(RecalcTrigger,Trigger3M)),NA())</f>
        <v>1.0993954705465421E-2</v>
      </c>
      <c r="L2472" s="44">
        <f>IFERROR(_xll.qlIndexFixing(Index6M,$H2472,TRUE,_xll.ohTrigger(RecalcTrigger,Trigger6M)),NA())</f>
        <v>1.1055603991866227E-2</v>
      </c>
      <c r="M2472" s="145">
        <f>IFERROR(_xll.qlIndexFixing(Index1Y,$H2472,TRUE,_xll.ohTrigger(RecalcTrigger,Trigger1Y)),NA())</f>
        <v>1.0910451927504429E-2</v>
      </c>
      <c r="N2472" s="144">
        <f>IFERROR(_xll.qlIndexFixing(ONIndex1M,I2472,TRUE,_xll.ohTrigger(RecalcTrigger,Trigger1M)),NA())</f>
        <v>1.0891210544148322E-2</v>
      </c>
      <c r="O2472" s="44">
        <f>IFERROR(_xll.qlIndexFixing(ONIndex3M,I2472,TRUE,_xll.ohTrigger(RecalcTrigger,Trigger3M)),NA())</f>
        <v>1.1031813202464491E-2</v>
      </c>
      <c r="P2472" s="44">
        <f>IFERROR(_xll.qlIndexFixing(ONIndex6M,I2472,TRUE,_xll.ohTrigger(RecalcTrigger,Trigger6M)),NA())</f>
        <v>1.1160250741069078E-2</v>
      </c>
      <c r="Q2472" s="145">
        <f>IFERROR(_xll.qlIndexFixing(ONIndex1Y,I2472,TRUE,_xll.ohTrigger(RecalcTrigger,Trigger1Y)),NA())</f>
        <v>1.1110087227965693E-2</v>
      </c>
    </row>
    <row r="2473" spans="2:17" x14ac:dyDescent="0.2">
      <c r="B2473" s="39" t="s">
        <v>42</v>
      </c>
      <c r="D2473" s="42">
        <f>_xll.qlCalendarAdvance(Calendar,$D2472,B2473,"f",FALSE)</f>
        <v>57172</v>
      </c>
      <c r="E2473" s="139">
        <f>_xll.qlInterestRateIndexValueDate(IndexON,D2473)</f>
        <v>57172</v>
      </c>
      <c r="F2473" s="155">
        <f>IFERROR(_xll.qlIndexFixing(IndexON,D2473,TRUE,_xll.ohTrigger(RecalcTrigger,TriggerON)),NA())</f>
        <v>1.0976061361160916E-2</v>
      </c>
      <c r="H2473" s="42">
        <f>_xll.qlCalendarAdvance(Calendar,$H2472,B2473,"f",FALSE)</f>
        <v>57172</v>
      </c>
      <c r="I2473" s="139">
        <f>_xll.qlInterestRateIndexValueDate(Index1M,$H2473)</f>
        <v>57174</v>
      </c>
      <c r="J2473" s="144">
        <f>IFERROR(_xll.qlIndexFixing(Index1M,$H2473,TRUE,_xll.ohTrigger(RecalcTrigger,Trigger1M)),NA())</f>
        <v>1.0874482408878838E-2</v>
      </c>
      <c r="K2473" s="44">
        <f>IFERROR(_xll.qlIndexFixing(Index3M,H2473,TRUE,_xll.ohTrigger(RecalcTrigger,Trigger3M)),NA())</f>
        <v>1.0984923054250686E-2</v>
      </c>
      <c r="L2473" s="44">
        <f>IFERROR(_xll.qlIndexFixing(Index6M,$H2473,TRUE,_xll.ohTrigger(RecalcTrigger,Trigger6M)),NA())</f>
        <v>1.1044596243183767E-2</v>
      </c>
      <c r="M2473" s="145">
        <f>IFERROR(_xll.qlIndexFixing(Index1Y,$H2473,TRUE,_xll.ohTrigger(RecalcTrigger,Trigger1Y)),NA())</f>
        <v>1.0900131927615476E-2</v>
      </c>
      <c r="N2473" s="144">
        <f>IFERROR(_xll.qlIndexFixing(ONIndex1M,I2473,TRUE,_xll.ohTrigger(RecalcTrigger,Trigger1M)),NA())</f>
        <v>1.0882977317887566E-2</v>
      </c>
      <c r="O2473" s="44">
        <f>IFERROR(_xll.qlIndexFixing(ONIndex3M,I2473,TRUE,_xll.ohTrigger(RecalcTrigger,Trigger3M)),NA())</f>
        <v>1.1022935249531685E-2</v>
      </c>
      <c r="P2473" s="44">
        <f>IFERROR(_xll.qlIndexFixing(ONIndex6M,I2473,TRUE,_xll.ohTrigger(RecalcTrigger,Trigger6M)),NA())</f>
        <v>1.1149862929178411E-2</v>
      </c>
      <c r="Q2473" s="145">
        <f>IFERROR(_xll.qlIndexFixing(ONIndex1Y,I2473,TRUE,_xll.ohTrigger(RecalcTrigger,Trigger1Y)),NA())</f>
        <v>1.1100196748490276E-2</v>
      </c>
    </row>
    <row r="2474" spans="2:17" x14ac:dyDescent="0.2">
      <c r="B2474" s="39" t="s">
        <v>42</v>
      </c>
      <c r="D2474" s="42">
        <f>_xll.qlCalendarAdvance(Calendar,$D2473,B2474,"f",FALSE)</f>
        <v>57179</v>
      </c>
      <c r="E2474" s="139">
        <f>_xll.qlInterestRateIndexValueDate(IndexON,D2474)</f>
        <v>57179</v>
      </c>
      <c r="F2474" s="155">
        <f>IFERROR(_xll.qlIndexFixing(IndexON,D2474,TRUE,_xll.ohTrigger(RecalcTrigger,TriggerON)),NA())</f>
        <v>1.0966274508072971E-2</v>
      </c>
      <c r="H2474" s="42">
        <f>_xll.qlCalendarAdvance(Calendar,$H2473,B2474,"f",FALSE)</f>
        <v>57179</v>
      </c>
      <c r="I2474" s="139">
        <f>_xll.qlInterestRateIndexValueDate(Index1M,$H2474)</f>
        <v>57181</v>
      </c>
      <c r="J2474" s="144">
        <f>IFERROR(_xll.qlIndexFixing(Index1M,$H2474,TRUE,_xll.ohTrigger(RecalcTrigger,Trigger1M)),NA())</f>
        <v>1.0866191715229734E-2</v>
      </c>
      <c r="K2474" s="44">
        <f>IFERROR(_xll.qlIndexFixing(Index3M,H2474,TRUE,_xll.ohTrigger(RecalcTrigger,Trigger3M)),NA())</f>
        <v>1.0975869611709817E-2</v>
      </c>
      <c r="L2474" s="44">
        <f>IFERROR(_xll.qlIndexFixing(Index6M,$H2474,TRUE,_xll.ohTrigger(RecalcTrigger,Trigger6M)),NA())</f>
        <v>1.1033550637694586E-2</v>
      </c>
      <c r="M2474" s="145">
        <f>IFERROR(_xll.qlIndexFixing(Index1Y,$H2474,TRUE,_xll.ohTrigger(RecalcTrigger,Trigger1Y)),NA())</f>
        <v>1.0889809985406902E-2</v>
      </c>
      <c r="N2474" s="144">
        <f>IFERROR(_xll.qlIndexFixing(ONIndex1M,I2474,TRUE,_xll.ohTrigger(RecalcTrigger,Trigger1M)),NA())</f>
        <v>1.0874725299379051E-2</v>
      </c>
      <c r="O2474" s="44">
        <f>IFERROR(_xll.qlIndexFixing(ONIndex3M,I2474,TRUE,_xll.ohTrigger(RecalcTrigger,Trigger3M)),NA())</f>
        <v>1.1014035667979982E-2</v>
      </c>
      <c r="P2474" s="44">
        <f>IFERROR(_xll.qlIndexFixing(ONIndex6M,I2474,TRUE,_xll.ohTrigger(RecalcTrigger,Trigger6M)),NA())</f>
        <v>1.113943075461421E-2</v>
      </c>
      <c r="Q2474" s="145">
        <f>IFERROR(_xll.qlIndexFixing(ONIndex1Y,I2474,TRUE,_xll.ohTrigger(RecalcTrigger,Trigger1Y)),NA())</f>
        <v>1.1090279965575434E-2</v>
      </c>
    </row>
    <row r="2475" spans="2:17" x14ac:dyDescent="0.2">
      <c r="B2475" s="39" t="s">
        <v>42</v>
      </c>
      <c r="D2475" s="42">
        <f>_xll.qlCalendarAdvance(Calendar,$D2474,B2475,"f",FALSE)</f>
        <v>57186</v>
      </c>
      <c r="E2475" s="139">
        <f>_xll.qlInterestRateIndexValueDate(IndexON,D2475)</f>
        <v>57186</v>
      </c>
      <c r="F2475" s="155">
        <f>IFERROR(_xll.qlIndexFixing(IndexON,D2475,TRUE,_xll.ohTrigger(RecalcTrigger,TriggerON)),NA())</f>
        <v>1.0956460106541499E-2</v>
      </c>
      <c r="H2475" s="42">
        <f>_xll.qlCalendarAdvance(Calendar,$H2474,B2475,"f",FALSE)</f>
        <v>57186</v>
      </c>
      <c r="I2475" s="139">
        <f>_xll.qlInterestRateIndexValueDate(Index1M,$H2475)</f>
        <v>57188</v>
      </c>
      <c r="J2475" s="144">
        <f>IFERROR(_xll.qlIndexFixing(Index1M,$H2475,TRUE,_xll.ohTrigger(RecalcTrigger,Trigger1M)),NA())</f>
        <v>1.0857882175163702E-2</v>
      </c>
      <c r="K2475" s="44">
        <f>IFERROR(_xll.qlIndexFixing(Index3M,H2475,TRUE,_xll.ohTrigger(RecalcTrigger,Trigger3M)),NA())</f>
        <v>1.0966794357230605E-2</v>
      </c>
      <c r="L2475" s="44">
        <f>IFERROR(_xll.qlIndexFixing(Index6M,$H2475,TRUE,_xll.ohTrigger(RecalcTrigger,Trigger6M)),NA())</f>
        <v>1.1022469302752459E-2</v>
      </c>
      <c r="M2475" s="145">
        <f>IFERROR(_xll.qlIndexFixing(Index1Y,$H2475,TRUE,_xll.ohTrigger(RecalcTrigger,Trigger1Y)),NA())</f>
        <v>1.0879486926181712E-2</v>
      </c>
      <c r="N2475" s="144">
        <f>IFERROR(_xll.qlIndexFixing(ONIndex1M,I2475,TRUE,_xll.ohTrigger(RecalcTrigger,Trigger1M)),NA())</f>
        <v>1.0866454472475695E-2</v>
      </c>
      <c r="O2475" s="44">
        <f>IFERROR(_xll.qlIndexFixing(ONIndex3M,I2475,TRUE,_xll.ohTrigger(RecalcTrigger,Trigger3M)),NA())</f>
        <v>1.1005114436786201E-2</v>
      </c>
      <c r="P2475" s="44">
        <f>IFERROR(_xll.qlIndexFixing(ONIndex6M,I2475,TRUE,_xll.ohTrigger(RecalcTrigger,Trigger6M)),NA())</f>
        <v>1.1128954156545134E-2</v>
      </c>
      <c r="Q2475" s="145">
        <f>IFERROR(_xll.qlIndexFixing(ONIndex1Y,I2475,TRUE,_xll.ohTrigger(RecalcTrigger,Trigger1Y)),NA())</f>
        <v>1.1080336850604056E-2</v>
      </c>
    </row>
    <row r="2476" spans="2:17" x14ac:dyDescent="0.2">
      <c r="B2476" s="39" t="s">
        <v>42</v>
      </c>
      <c r="D2476" s="42">
        <f>_xll.qlCalendarAdvance(Calendar,$D2475,B2476,"f",FALSE)</f>
        <v>57193</v>
      </c>
      <c r="E2476" s="139">
        <f>_xll.qlInterestRateIndexValueDate(IndexON,D2476)</f>
        <v>57193</v>
      </c>
      <c r="F2476" s="155">
        <f>IFERROR(_xll.qlIndexFixing(IndexON,D2476,TRUE,_xll.ohTrigger(RecalcTrigger,TriggerON)),NA())</f>
        <v>1.0946618127469776E-2</v>
      </c>
      <c r="H2476" s="42">
        <f>_xll.qlCalendarAdvance(Calendar,$H2475,B2476,"f",FALSE)</f>
        <v>57193</v>
      </c>
      <c r="I2476" s="139">
        <f>_xll.qlInterestRateIndexValueDate(Index1M,$H2476)</f>
        <v>57195</v>
      </c>
      <c r="J2476" s="144">
        <f>IFERROR(_xll.qlIndexFixing(Index1M,$H2476,TRUE,_xll.ohTrigger(RecalcTrigger,Trigger1M)),NA())</f>
        <v>1.084955377269603E-2</v>
      </c>
      <c r="K2476" s="44">
        <f>IFERROR(_xll.qlIndexFixing(Index3M,H2476,TRUE,_xll.ohTrigger(RecalcTrigger,Trigger3M)),NA())</f>
        <v>1.0957697270208663E-2</v>
      </c>
      <c r="L2476" s="44">
        <f>IFERROR(_xll.qlIndexFixing(Index6M,$H2476,TRUE,_xll.ohTrigger(RecalcTrigger,Trigger6M)),NA())</f>
        <v>1.1011354369832169E-2</v>
      </c>
      <c r="M2476" s="145">
        <f>IFERROR(_xll.qlIndexFixing(Index1Y,$H2476,TRUE,_xll.ohTrigger(RecalcTrigger,Trigger1Y)),NA())</f>
        <v>1.0869163576754248E-2</v>
      </c>
      <c r="N2476" s="144">
        <f>IFERROR(_xll.qlIndexFixing(ONIndex1M,I2476,TRUE,_xll.ohTrigger(RecalcTrigger,Trigger1M)),NA())</f>
        <v>1.0858164821030414E-2</v>
      </c>
      <c r="O2476" s="44">
        <f>IFERROR(_xll.qlIndexFixing(ONIndex3M,I2476,TRUE,_xll.ohTrigger(RecalcTrigger,Trigger3M)),NA())</f>
        <v>1.099617153548671E-2</v>
      </c>
      <c r="P2476" s="44">
        <f>IFERROR(_xll.qlIndexFixing(ONIndex6M,I2476,TRUE,_xll.ohTrigger(RecalcTrigger,Trigger6M)),NA())</f>
        <v>1.1118433073900036E-2</v>
      </c>
      <c r="Q2476" s="145">
        <f>IFERROR(_xll.qlIndexFixing(ONIndex1Y,I2476,TRUE,_xll.ohTrigger(RecalcTrigger,Trigger1Y)),NA())</f>
        <v>1.1070367374639289E-2</v>
      </c>
    </row>
    <row r="2477" spans="2:17" x14ac:dyDescent="0.2">
      <c r="B2477" s="39" t="s">
        <v>42</v>
      </c>
      <c r="D2477" s="42">
        <f>_xll.qlCalendarAdvance(Calendar,$D2476,B2477,"f",FALSE)</f>
        <v>57200</v>
      </c>
      <c r="E2477" s="139">
        <f>_xll.qlInterestRateIndexValueDate(IndexON,D2477)</f>
        <v>57200</v>
      </c>
      <c r="F2477" s="155">
        <f>IFERROR(_xll.qlIndexFixing(IndexON,D2477,TRUE,_xll.ohTrigger(RecalcTrigger,TriggerON)),NA())</f>
        <v>1.0936748542640373E-2</v>
      </c>
      <c r="H2477" s="42">
        <f>_xll.qlCalendarAdvance(Calendar,$H2476,B2477,"f",FALSE)</f>
        <v>57200</v>
      </c>
      <c r="I2477" s="139">
        <f>_xll.qlInterestRateIndexValueDate(Index1M,$H2477)</f>
        <v>57202</v>
      </c>
      <c r="J2477" s="144">
        <f>IFERROR(_xll.qlIndexFixing(Index1M,$H2477,TRUE,_xll.ohTrigger(RecalcTrigger,Trigger1M)),NA())</f>
        <v>1.0841206491832012E-2</v>
      </c>
      <c r="K2477" s="44">
        <f>IFERROR(_xll.qlIndexFixing(Index3M,H2477,TRUE,_xll.ohTrigger(RecalcTrigger,Trigger3M)),NA())</f>
        <v>1.0948578330030915E-2</v>
      </c>
      <c r="L2477" s="44">
        <f>IFERROR(_xll.qlIndexFixing(Index6M,$H2477,TRUE,_xll.ohTrigger(RecalcTrigger,Trigger6M)),NA())</f>
        <v>1.1000207974518329E-2</v>
      </c>
      <c r="M2477" s="145">
        <f>IFERROR(_xll.qlIndexFixing(Index1Y,$H2477,TRUE,_xll.ohTrigger(RecalcTrigger,Trigger1Y)),NA())</f>
        <v>1.0858840765451508E-2</v>
      </c>
      <c r="N2477" s="144">
        <f>IFERROR(_xll.qlIndexFixing(ONIndex1M,I2477,TRUE,_xll.ohTrigger(RecalcTrigger,Trigger1M)),NA())</f>
        <v>1.0849856329215868E-2</v>
      </c>
      <c r="O2477" s="44">
        <f>IFERROR(_xll.qlIndexFixing(ONIndex3M,I2477,TRUE,_xll.ohTrigger(RecalcTrigger,Trigger3M)),NA())</f>
        <v>1.0987206943218197E-2</v>
      </c>
      <c r="P2477" s="44">
        <f>IFERROR(_xll.qlIndexFixing(ONIndex6M,I2477,TRUE,_xll.ohTrigger(RecalcTrigger,Trigger6M)),NA())</f>
        <v>1.1107867445687702E-2</v>
      </c>
      <c r="Q2477" s="145">
        <f>IFERROR(_xll.qlIndexFixing(ONIndex1Y,I2477,TRUE,_xll.ohTrigger(RecalcTrigger,Trigger1Y)),NA())</f>
        <v>1.1060371509064026E-2</v>
      </c>
    </row>
    <row r="2478" spans="2:17" x14ac:dyDescent="0.2">
      <c r="B2478" s="39" t="s">
        <v>42</v>
      </c>
      <c r="D2478" s="42">
        <f>_xll.qlCalendarAdvance(Calendar,$D2477,B2478,"f",FALSE)</f>
        <v>57207</v>
      </c>
      <c r="E2478" s="139">
        <f>_xll.qlInterestRateIndexValueDate(IndexON,D2478)</f>
        <v>57207</v>
      </c>
      <c r="F2478" s="155">
        <f>IFERROR(_xll.qlIndexFixing(IndexON,D2478,TRUE,_xll.ohTrigger(RecalcTrigger,TriggerON)),NA())</f>
        <v>1.0926851323196374E-2</v>
      </c>
      <c r="H2478" s="42">
        <f>_xll.qlCalendarAdvance(Calendar,$H2477,B2478,"f",FALSE)</f>
        <v>57207</v>
      </c>
      <c r="I2478" s="139">
        <f>_xll.qlInterestRateIndexValueDate(Index1M,$H2478)</f>
        <v>57209</v>
      </c>
      <c r="J2478" s="144">
        <f>IFERROR(_xll.qlIndexFixing(Index1M,$H2478,TRUE,_xll.ohTrigger(RecalcTrigger,Trigger1M)),NA())</f>
        <v>1.083284031657944E-2</v>
      </c>
      <c r="K2478" s="44">
        <f>IFERROR(_xll.qlIndexFixing(Index3M,H2478,TRUE,_xll.ohTrigger(RecalcTrigger,Trigger3M)),NA())</f>
        <v>1.0939437516093841E-2</v>
      </c>
      <c r="L2478" s="44">
        <f>IFERROR(_xll.qlIndexFixing(Index6M,$H2478,TRUE,_xll.ohTrigger(RecalcTrigger,Trigger6M)),NA())</f>
        <v>1.0989032256512687E-2</v>
      </c>
      <c r="M2478" s="145">
        <f>IFERROR(_xll.qlIndexFixing(Index1Y,$H2478,TRUE,_xll.ohTrigger(RecalcTrigger,Trigger1Y)),NA())</f>
        <v>1.0848519322112921E-2</v>
      </c>
      <c r="N2478" s="144">
        <f>IFERROR(_xll.qlIndexFixing(ONIndex1M,I2478,TRUE,_xll.ohTrigger(RecalcTrigger,Trigger1M)),NA())</f>
        <v>1.084152898096491E-2</v>
      </c>
      <c r="O2478" s="44">
        <f>IFERROR(_xll.qlIndexFixing(ONIndex3M,I2478,TRUE,_xll.ohTrigger(RecalcTrigger,Trigger3M)),NA())</f>
        <v>1.0978220639277225E-2</v>
      </c>
      <c r="P2478" s="44">
        <f>IFERROR(_xll.qlIndexFixing(ONIndex6M,I2478,TRUE,_xll.ohTrigger(RecalcTrigger,Trigger6M)),NA())</f>
        <v>1.1097257211076794E-2</v>
      </c>
      <c r="Q2478" s="145">
        <f>IFERROR(_xll.qlIndexFixing(ONIndex1Y,I2478,TRUE,_xll.ohTrigger(RecalcTrigger,Trigger1Y)),NA())</f>
        <v>1.105034922502135E-2</v>
      </c>
    </row>
    <row r="2479" spans="2:17" x14ac:dyDescent="0.2">
      <c r="B2479" s="39" t="s">
        <v>42</v>
      </c>
      <c r="D2479" s="42">
        <f>_xll.qlCalendarAdvance(Calendar,$D2478,B2479,"f",FALSE)</f>
        <v>57214</v>
      </c>
      <c r="E2479" s="139">
        <f>_xll.qlInterestRateIndexValueDate(IndexON,D2479)</f>
        <v>57214</v>
      </c>
      <c r="F2479" s="155">
        <f>IFERROR(_xll.qlIndexFixing(IndexON,D2479,TRUE,_xll.ohTrigger(RecalcTrigger,TriggerON)),NA())</f>
        <v>1.0916926440360797E-2</v>
      </c>
      <c r="H2479" s="42">
        <f>_xll.qlCalendarAdvance(Calendar,$H2478,B2479,"f",FALSE)</f>
        <v>57214</v>
      </c>
      <c r="I2479" s="139">
        <f>_xll.qlInterestRateIndexValueDate(Index1M,$H2479)</f>
        <v>57216</v>
      </c>
      <c r="J2479" s="144">
        <f>IFERROR(_xll.qlIndexFixing(Index1M,$H2479,TRUE,_xll.ohTrigger(RecalcTrigger,Trigger1M)),NA())</f>
        <v>1.0824455230948604E-2</v>
      </c>
      <c r="K2479" s="44">
        <f>IFERROR(_xll.qlIndexFixing(Index3M,H2479,TRUE,_xll.ohTrigger(RecalcTrigger,Trigger3M)),NA())</f>
        <v>1.0930274807784366E-2</v>
      </c>
      <c r="L2479" s="44">
        <f>IFERROR(_xll.qlIndexFixing(Index6M,$H2479,TRUE,_xll.ohTrigger(RecalcTrigger,Trigger6M)),NA())</f>
        <v>1.097782935963198E-2</v>
      </c>
      <c r="M2479" s="145">
        <f>IFERROR(_xll.qlIndexFixing(Index1Y,$H2479,TRUE,_xll.ohTrigger(RecalcTrigger,Trigger1Y)),NA())</f>
        <v>1.0838200078090131E-2</v>
      </c>
      <c r="N2479" s="144">
        <f>IFERROR(_xll.qlIndexFixing(ONIndex1M,I2479,TRUE,_xll.ohTrigger(RecalcTrigger,Trigger1M)),NA())</f>
        <v>1.0833182760290327E-2</v>
      </c>
      <c r="O2479" s="44">
        <f>IFERROR(_xll.qlIndexFixing(ONIndex3M,I2479,TRUE,_xll.ohTrigger(RecalcTrigger,Trigger3M)),NA())</f>
        <v>1.096921260304029E-2</v>
      </c>
      <c r="P2479" s="44">
        <f>IFERROR(_xll.qlIndexFixing(ONIndex6M,I2479,TRUE,_xll.ohTrigger(RecalcTrigger,Trigger6M)),NA())</f>
        <v>1.1086602308996163E-2</v>
      </c>
      <c r="Q2479" s="145">
        <f>IFERROR(_xll.qlIndexFixing(ONIndex1Y,I2479,TRUE,_xll.ohTrigger(RecalcTrigger,Trigger1Y)),NA())</f>
        <v>1.1040300493654343E-2</v>
      </c>
    </row>
    <row r="2480" spans="2:17" x14ac:dyDescent="0.2">
      <c r="B2480" s="39" t="s">
        <v>42</v>
      </c>
      <c r="D2480" s="42">
        <f>_xll.qlCalendarAdvance(Calendar,$D2479,B2480,"f",FALSE)</f>
        <v>57221</v>
      </c>
      <c r="E2480" s="139">
        <f>_xll.qlInterestRateIndexValueDate(IndexON,D2480)</f>
        <v>57221</v>
      </c>
      <c r="F2480" s="155">
        <f>IFERROR(_xll.qlIndexFixing(IndexON,D2480,TRUE,_xll.ohTrigger(RecalcTrigger,TriggerON)),NA())</f>
        <v>1.0906973865436598E-2</v>
      </c>
      <c r="H2480" s="42">
        <f>_xll.qlCalendarAdvance(Calendar,$H2479,B2480,"f",FALSE)</f>
        <v>57221</v>
      </c>
      <c r="I2480" s="139">
        <f>_xll.qlInterestRateIndexValueDate(Index1M,$H2480)</f>
        <v>57223</v>
      </c>
      <c r="J2480" s="144">
        <f>IFERROR(_xll.qlIndexFixing(Index1M,$H2480,TRUE,_xll.ohTrigger(RecalcTrigger,Trigger1M)),NA())</f>
        <v>1.0817369183299003E-2</v>
      </c>
      <c r="K2480" s="44">
        <f>IFERROR(_xll.qlIndexFixing(Index3M,H2480,TRUE,_xll.ohTrigger(RecalcTrigger,Trigger3M)),NA())</f>
        <v>1.0921584855296354E-2</v>
      </c>
      <c r="L2480" s="44">
        <f>IFERROR(_xll.qlIndexFixing(Index6M,$H2480,TRUE,_xll.ohTrigger(RecalcTrigger,Trigger6M)),NA())</f>
        <v>1.0969822430344084E-2</v>
      </c>
      <c r="M2480" s="145">
        <f>IFERROR(_xll.qlIndexFixing(Index1Y,$H2480,TRUE,_xll.ohTrigger(RecalcTrigger,Trigger1Y)),NA())</f>
        <v>1.0827883866246561E-2</v>
      </c>
      <c r="N2480" s="144">
        <f>IFERROR(_xll.qlIndexFixing(ONIndex1M,I2480,TRUE,_xll.ohTrigger(RecalcTrigger,Trigger1M)),NA())</f>
        <v>1.0824817651045038E-2</v>
      </c>
      <c r="O2480" s="44">
        <f>IFERROR(_xll.qlIndexFixing(ONIndex3M,I2480,TRUE,_xll.ohTrigger(RecalcTrigger,Trigger3M)),NA())</f>
        <v>1.0960182813803954E-2</v>
      </c>
      <c r="P2480" s="44">
        <f>IFERROR(_xll.qlIndexFixing(ONIndex6M,I2480,TRUE,_xll.ohTrigger(RecalcTrigger,Trigger6M)),NA())</f>
        <v>1.1075902678534533E-2</v>
      </c>
      <c r="Q2480" s="145">
        <f>IFERROR(_xll.qlIndexFixing(ONIndex1Y,I2480,TRUE,_xll.ohTrigger(RecalcTrigger,Trigger1Y)),NA())</f>
        <v>1.1030225286345896E-2</v>
      </c>
    </row>
    <row r="2481" spans="2:17" x14ac:dyDescent="0.2">
      <c r="B2481" s="39" t="s">
        <v>42</v>
      </c>
      <c r="D2481" s="42">
        <f>_xll.qlCalendarAdvance(Calendar,$D2480,B2481,"f",FALSE)</f>
        <v>57228</v>
      </c>
      <c r="E2481" s="139">
        <f>_xll.qlInterestRateIndexValueDate(IndexON,D2481)</f>
        <v>57228</v>
      </c>
      <c r="F2481" s="155">
        <f>IFERROR(_xll.qlIndexFixing(IndexON,D2481,TRUE,_xll.ohTrigger(RecalcTrigger,TriggerON)),NA())</f>
        <v>1.0896993569806668E-2</v>
      </c>
      <c r="H2481" s="42">
        <f>_xll.qlCalendarAdvance(Calendar,$H2480,B2481,"f",FALSE)</f>
        <v>57228</v>
      </c>
      <c r="I2481" s="139">
        <f>_xll.qlInterestRateIndexValueDate(Index1M,$H2481)</f>
        <v>57230</v>
      </c>
      <c r="J2481" s="144">
        <f>IFERROR(_xll.qlIndexFixing(Index1M,$H2481,TRUE,_xll.ohTrigger(RecalcTrigger,Trigger1M)),NA())</f>
        <v>1.0807628264598301E-2</v>
      </c>
      <c r="K2481" s="44">
        <f>IFERROR(_xll.qlIndexFixing(Index3M,H2481,TRUE,_xll.ohTrigger(RecalcTrigger,Trigger3M)),NA())</f>
        <v>1.091238014591308E-2</v>
      </c>
      <c r="L2481" s="44">
        <f>IFERROR(_xll.qlIndexFixing(Index6M,$H2481,TRUE,_xll.ohTrigger(RecalcTrigger,Trigger6M)),NA())</f>
        <v>1.0958576362335749E-2</v>
      </c>
      <c r="M2481" s="145">
        <f>IFERROR(_xll.qlIndexFixing(Index1Y,$H2481,TRUE,_xll.ohTrigger(RecalcTrigger,Trigger1Y)),NA())</f>
        <v>1.0817571520958066E-2</v>
      </c>
      <c r="N2481" s="144">
        <f>IFERROR(_xll.qlIndexFixing(ONIndex1M,I2481,TRUE,_xll.ohTrigger(RecalcTrigger,Trigger1M)),NA())</f>
        <v>1.0816433637321765E-2</v>
      </c>
      <c r="O2481" s="44">
        <f>IFERROR(_xll.qlIndexFixing(ONIndex3M,I2481,TRUE,_xll.ohTrigger(RecalcTrigger,Trigger3M)),NA())</f>
        <v>1.0951131250944712E-2</v>
      </c>
      <c r="P2481" s="44">
        <f>IFERROR(_xll.qlIndexFixing(ONIndex6M,I2481,TRUE,_xll.ohTrigger(RecalcTrigger,Trigger6M)),NA())</f>
        <v>1.1065158258540819E-2</v>
      </c>
      <c r="Q2481" s="145">
        <f>IFERROR(_xll.qlIndexFixing(ONIndex1Y,I2481,TRUE,_xll.ohTrigger(RecalcTrigger,Trigger1Y)),NA())</f>
        <v>1.1020123574478902E-2</v>
      </c>
    </row>
    <row r="2482" spans="2:17" x14ac:dyDescent="0.2">
      <c r="B2482" s="39" t="s">
        <v>42</v>
      </c>
      <c r="D2482" s="42">
        <f>_xll.qlCalendarAdvance(Calendar,$D2481,B2482,"f",FALSE)</f>
        <v>57235</v>
      </c>
      <c r="E2482" s="139">
        <f>_xll.qlInterestRateIndexValueDate(IndexON,D2482)</f>
        <v>57235</v>
      </c>
      <c r="F2482" s="155">
        <f>IFERROR(_xll.qlIndexFixing(IndexON,D2482,TRUE,_xll.ohTrigger(RecalcTrigger,TriggerON)),NA())</f>
        <v>1.088698552461409E-2</v>
      </c>
      <c r="H2482" s="42">
        <f>_xll.qlCalendarAdvance(Calendar,$H2481,B2482,"f",FALSE)</f>
        <v>57235</v>
      </c>
      <c r="I2482" s="139">
        <f>_xll.qlInterestRateIndexValueDate(Index1M,$H2482)</f>
        <v>57237</v>
      </c>
      <c r="J2482" s="144">
        <f>IFERROR(_xll.qlIndexFixing(Index1M,$H2482,TRUE,_xll.ohTrigger(RecalcTrigger,Trigger1M)),NA())</f>
        <v>1.0799186351891921E-2</v>
      </c>
      <c r="K2482" s="44">
        <f>IFERROR(_xll.qlIndexFixing(Index3M,H2482,TRUE,_xll.ohTrigger(RecalcTrigger,Trigger3M)),NA())</f>
        <v>1.0903153482243503E-2</v>
      </c>
      <c r="L2482" s="44">
        <f>IFERROR(_xll.qlIndexFixing(Index6M,$H2482,TRUE,_xll.ohTrigger(RecalcTrigger,Trigger6M)),NA())</f>
        <v>1.0947308660226498E-2</v>
      </c>
      <c r="M2482" s="145">
        <f>IFERROR(_xll.qlIndexFixing(Index1Y,$H2482,TRUE,_xll.ohTrigger(RecalcTrigger,Trigger1Y)),NA())</f>
        <v>1.0807263878112721E-2</v>
      </c>
      <c r="N2482" s="144">
        <f>IFERROR(_xll.qlIndexFixing(ONIndex1M,I2482,TRUE,_xll.ohTrigger(RecalcTrigger,Trigger1M)),NA())</f>
        <v>1.0808030703133298E-2</v>
      </c>
      <c r="O2482" s="44">
        <f>IFERROR(_xll.qlIndexFixing(ONIndex3M,I2482,TRUE,_xll.ohTrigger(RecalcTrigger,Trigger3M)),NA())</f>
        <v>1.0942057893519319E-2</v>
      </c>
      <c r="P2482" s="44">
        <f>IFERROR(_xll.qlIndexFixing(ONIndex6M,I2482,TRUE,_xll.ohTrigger(RecalcTrigger,Trigger6M)),NA())</f>
        <v>1.1054368988423491E-2</v>
      </c>
      <c r="Q2482" s="145">
        <f>IFERROR(_xll.qlIndexFixing(ONIndex1Y,I2482,TRUE,_xll.ohTrigger(RecalcTrigger,Trigger1Y)),NA())</f>
        <v>1.1009995328876698E-2</v>
      </c>
    </row>
    <row r="2483" spans="2:17" x14ac:dyDescent="0.2">
      <c r="B2483" s="39" t="s">
        <v>42</v>
      </c>
      <c r="D2483" s="42">
        <f>_xll.qlCalendarAdvance(Calendar,$D2482,B2483,"f",FALSE)</f>
        <v>57242</v>
      </c>
      <c r="E2483" s="139">
        <f>_xll.qlInterestRateIndexValueDate(IndexON,D2483)</f>
        <v>57242</v>
      </c>
      <c r="F2483" s="155">
        <f>IFERROR(_xll.qlIndexFixing(IndexON,D2483,TRUE,_xll.ohTrigger(RecalcTrigger,TriggerON)),NA())</f>
        <v>1.0876949701641436E-2</v>
      </c>
      <c r="H2483" s="42">
        <f>_xll.qlCalendarAdvance(Calendar,$H2482,B2483,"f",FALSE)</f>
        <v>57242</v>
      </c>
      <c r="I2483" s="139">
        <f>_xll.qlInterestRateIndexValueDate(Index1M,$H2483)</f>
        <v>57244</v>
      </c>
      <c r="J2483" s="144">
        <f>IFERROR(_xll.qlIndexFixing(Index1M,$H2483,TRUE,_xll.ohTrigger(RecalcTrigger,Trigger1M)),NA())</f>
        <v>1.0790725464850937E-2</v>
      </c>
      <c r="K2483" s="44">
        <f>IFERROR(_xll.qlIndexFixing(Index3M,H2483,TRUE,_xll.ohTrigger(RecalcTrigger,Trigger3M)),NA())</f>
        <v>1.0893904843679057E-2</v>
      </c>
      <c r="L2483" s="44">
        <f>IFERROR(_xll.qlIndexFixing(Index6M,$H2483,TRUE,_xll.ohTrigger(RecalcTrigger,Trigger6M)),NA())</f>
        <v>1.0936021542263127E-2</v>
      </c>
      <c r="M2483" s="145">
        <f>IFERROR(_xll.qlIndexFixing(Index1Y,$H2483,TRUE,_xll.ohTrigger(RecalcTrigger,Trigger1Y)),NA())</f>
        <v>1.0796961775109274E-2</v>
      </c>
      <c r="N2483" s="144">
        <f>IFERROR(_xll.qlIndexFixing(ONIndex1M,I2483,TRUE,_xll.ohTrigger(RecalcTrigger,Trigger1M)),NA())</f>
        <v>1.0799608832252616E-2</v>
      </c>
      <c r="O2483" s="44">
        <f>IFERROR(_xll.qlIndexFixing(ONIndex3M,I2483,TRUE,_xll.ohTrigger(RecalcTrigger,Trigger3M)),NA())</f>
        <v>1.0932962721064143E-2</v>
      </c>
      <c r="P2483" s="44">
        <f>IFERROR(_xll.qlIndexFixing(ONIndex6M,I2483,TRUE,_xll.ohTrigger(RecalcTrigger,Trigger6M)),NA())</f>
        <v>1.1043534806951527E-2</v>
      </c>
      <c r="Q2483" s="145">
        <f>IFERROR(_xll.qlIndexFixing(ONIndex1Y,I2483,TRUE,_xll.ohTrigger(RecalcTrigger,Trigger1Y)),NA())</f>
        <v>1.0999840521161985E-2</v>
      </c>
    </row>
    <row r="2484" spans="2:17" x14ac:dyDescent="0.2">
      <c r="B2484" s="39" t="s">
        <v>42</v>
      </c>
      <c r="D2484" s="42">
        <f>_xll.qlCalendarAdvance(Calendar,$D2483,B2484,"f",FALSE)</f>
        <v>57249</v>
      </c>
      <c r="E2484" s="139">
        <f>_xll.qlInterestRateIndexValueDate(IndexON,D2484)</f>
        <v>57249</v>
      </c>
      <c r="F2484" s="155">
        <f>IFERROR(_xll.qlIndexFixing(IndexON,D2484,TRUE,_xll.ohTrigger(RecalcTrigger,TriggerON)),NA())</f>
        <v>1.0866886071632109E-2</v>
      </c>
      <c r="H2484" s="42">
        <f>_xll.qlCalendarAdvance(Calendar,$H2483,B2484,"f",FALSE)</f>
        <v>57249</v>
      </c>
      <c r="I2484" s="139">
        <f>_xll.qlInterestRateIndexValueDate(Index1M,$H2484)</f>
        <v>57251</v>
      </c>
      <c r="J2484" s="144">
        <f>IFERROR(_xll.qlIndexFixing(Index1M,$H2484,TRUE,_xll.ohTrigger(RecalcTrigger,Trigger1M)),NA())</f>
        <v>1.0782245587480643E-2</v>
      </c>
      <c r="K2484" s="44">
        <f>IFERROR(_xll.qlIndexFixing(Index3M,H2484,TRUE,_xll.ohTrigger(RecalcTrigger,Trigger3M)),NA())</f>
        <v>1.0884581320900614E-2</v>
      </c>
      <c r="L2484" s="44">
        <f>IFERROR(_xll.qlIndexFixing(Index6M,$H2484,TRUE,_xll.ohTrigger(RecalcTrigger,Trigger6M)),NA())</f>
        <v>1.092471723092066E-2</v>
      </c>
      <c r="M2484" s="145">
        <f>IFERROR(_xll.qlIndexFixing(Index1Y,$H2484,TRUE,_xll.ohTrigger(RecalcTrigger,Trigger1Y)),NA())</f>
        <v>1.078666605086045E-2</v>
      </c>
      <c r="N2484" s="144">
        <f>IFERROR(_xll.qlIndexFixing(ONIndex1M,I2484,TRUE,_xll.ohTrigger(RecalcTrigger,Trigger1M)),NA())</f>
        <v>1.0791168008932317E-2</v>
      </c>
      <c r="O2484" s="44">
        <f>IFERROR(_xll.qlIndexFixing(ONIndex3M,I2484,TRUE,_xll.ohTrigger(RecalcTrigger,Trigger3M)),NA())</f>
        <v>1.0923845712635938E-2</v>
      </c>
      <c r="P2484" s="44">
        <f>IFERROR(_xll.qlIndexFixing(ONIndex6M,I2484,TRUE,_xll.ohTrigger(RecalcTrigger,Trigger6M)),NA())</f>
        <v>1.103265565305378E-2</v>
      </c>
      <c r="Q2484" s="145">
        <f>IFERROR(_xll.qlIndexFixing(ONIndex1Y,I2484,TRUE,_xll.ohTrigger(RecalcTrigger,Trigger1Y)),NA())</f>
        <v>1.0989659122238038E-2</v>
      </c>
    </row>
    <row r="2485" spans="2:17" x14ac:dyDescent="0.2">
      <c r="B2485" s="39" t="s">
        <v>42</v>
      </c>
      <c r="D2485" s="42">
        <f>_xll.qlCalendarAdvance(Calendar,$D2484,B2485,"f",FALSE)</f>
        <v>57256</v>
      </c>
      <c r="E2485" s="139">
        <f>_xll.qlInterestRateIndexValueDate(IndexON,D2485)</f>
        <v>57256</v>
      </c>
      <c r="F2485" s="155">
        <f>IFERROR(_xll.qlIndexFixing(IndexON,D2485,TRUE,_xll.ohTrigger(RecalcTrigger,TriggerON)),NA())</f>
        <v>1.0856794606208808E-2</v>
      </c>
      <c r="H2485" s="42">
        <f>_xll.qlCalendarAdvance(Calendar,$H2484,B2485,"f",FALSE)</f>
        <v>57256</v>
      </c>
      <c r="I2485" s="139">
        <f>_xll.qlInterestRateIndexValueDate(Index1M,$H2485)</f>
        <v>57258</v>
      </c>
      <c r="J2485" s="144">
        <f>IFERROR(_xll.qlIndexFixing(Index1M,$H2485,TRUE,_xll.ohTrigger(RecalcTrigger,Trigger1M)),NA())</f>
        <v>1.0773746703793829E-2</v>
      </c>
      <c r="K2485" s="44">
        <f>IFERROR(_xll.qlIndexFixing(Index3M,H2485,TRUE,_xll.ohTrigger(RecalcTrigger,Trigger3M)),NA())</f>
        <v>1.0874555008895599E-2</v>
      </c>
      <c r="L2485" s="44">
        <f>IFERROR(_xll.qlIndexFixing(Index6M,$H2485,TRUE,_xll.ohTrigger(RecalcTrigger,Trigger6M)),NA())</f>
        <v>1.0912750707485715E-2</v>
      </c>
      <c r="M2485" s="145">
        <f>IFERROR(_xll.qlIndexFixing(Index1Y,$H2485,TRUE,_xll.ohTrigger(RecalcTrigger,Trigger1Y)),NA())</f>
        <v>1.0776377545789207E-2</v>
      </c>
      <c r="N2485" s="144">
        <f>IFERROR(_xll.qlIndexFixing(ONIndex1M,I2485,TRUE,_xll.ohTrigger(RecalcTrigger,Trigger1M)),NA())</f>
        <v>1.078270821694538E-2</v>
      </c>
      <c r="O2485" s="44">
        <f>IFERROR(_xll.qlIndexFixing(ONIndex3M,I2485,TRUE,_xll.ohTrigger(RecalcTrigger,Trigger3M)),NA())</f>
        <v>1.0914706847930944E-2</v>
      </c>
      <c r="P2485" s="44">
        <f>IFERROR(_xll.qlIndexFixing(ONIndex6M,I2485,TRUE,_xll.ohTrigger(RecalcTrigger,Trigger6M)),NA())</f>
        <v>1.1021731465978846E-2</v>
      </c>
      <c r="Q2485" s="145">
        <f>IFERROR(_xll.qlIndexFixing(ONIndex1Y,I2485,TRUE,_xll.ohTrigger(RecalcTrigger,Trigger1Y)),NA())</f>
        <v>1.0979451103727556E-2</v>
      </c>
    </row>
    <row r="2486" spans="2:17" x14ac:dyDescent="0.2">
      <c r="B2486" s="39" t="s">
        <v>42</v>
      </c>
      <c r="D2486" s="42">
        <f>_xll.qlCalendarAdvance(Calendar,$D2485,B2486,"f",FALSE)</f>
        <v>57263</v>
      </c>
      <c r="E2486" s="139">
        <f>_xll.qlInterestRateIndexValueDate(IndexON,D2486)</f>
        <v>57263</v>
      </c>
      <c r="F2486" s="155">
        <f>IFERROR(_xll.qlIndexFixing(IndexON,D2486,TRUE,_xll.ohTrigger(RecalcTrigger,TriggerON)),NA())</f>
        <v>1.0846675276514617E-2</v>
      </c>
      <c r="H2486" s="42">
        <f>_xll.qlCalendarAdvance(Calendar,$H2485,B2486,"f",FALSE)</f>
        <v>57263</v>
      </c>
      <c r="I2486" s="139">
        <f>_xll.qlInterestRateIndexValueDate(Index1M,$H2486)</f>
        <v>57265</v>
      </c>
      <c r="J2486" s="144">
        <f>IFERROR(_xll.qlIndexFixing(Index1M,$H2486,TRUE,_xll.ohTrigger(RecalcTrigger,Trigger1M)),NA())</f>
        <v>1.0765228797798287E-2</v>
      </c>
      <c r="K2486" s="44">
        <f>IFERROR(_xll.qlIndexFixing(Index3M,H2486,TRUE,_xll.ohTrigger(RecalcTrigger,Trigger3M)),NA())</f>
        <v>1.0864889562138729E-2</v>
      </c>
      <c r="L2486" s="44">
        <f>IFERROR(_xll.qlIndexFixing(Index6M,$H2486,TRUE,_xll.ohTrigger(RecalcTrigger,Trigger6M)),NA())</f>
        <v>1.0901418525517527E-2</v>
      </c>
      <c r="M2486" s="145">
        <f>IFERROR(_xll.qlIndexFixing(Index1Y,$H2486,TRUE,_xll.ohTrigger(RecalcTrigger,Trigger1Y)),NA())</f>
        <v>1.0766097101831388E-2</v>
      </c>
      <c r="N2486" s="144">
        <f>IFERROR(_xll.qlIndexFixing(ONIndex1M,I2486,TRUE,_xll.ohTrigger(RecalcTrigger,Trigger1M)),NA())</f>
        <v>1.0774229440464467E-2</v>
      </c>
      <c r="O2486" s="44">
        <f>IFERROR(_xll.qlIndexFixing(ONIndex3M,I2486,TRUE,_xll.ohTrigger(RecalcTrigger,Trigger3M)),NA())</f>
        <v>1.0905546105846042E-2</v>
      </c>
      <c r="P2486" s="44">
        <f>IFERROR(_xll.qlIndexFixing(ONIndex6M,I2486,TRUE,_xll.ohTrigger(RecalcTrigger,Trigger6M)),NA())</f>
        <v>1.1010762184735512E-2</v>
      </c>
      <c r="Q2486" s="145">
        <f>IFERROR(_xll.qlIndexFixing(ONIndex1Y,I2486,TRUE,_xll.ohTrigger(RecalcTrigger,Trigger1Y)),NA())</f>
        <v>1.0969216436533813E-2</v>
      </c>
    </row>
    <row r="2487" spans="2:17" x14ac:dyDescent="0.2">
      <c r="B2487" s="39" t="s">
        <v>42</v>
      </c>
      <c r="D2487" s="42">
        <f>_xll.qlCalendarAdvance(Calendar,$D2486,B2487,"f",FALSE)</f>
        <v>57270</v>
      </c>
      <c r="E2487" s="139">
        <f>_xll.qlInterestRateIndexValueDate(IndexON,D2487)</f>
        <v>57270</v>
      </c>
      <c r="F2487" s="155">
        <f>IFERROR(_xll.qlIndexFixing(IndexON,D2487,TRUE,_xll.ohTrigger(RecalcTrigger,TriggerON)),NA())</f>
        <v>1.0836528054092298E-2</v>
      </c>
      <c r="H2487" s="42">
        <f>_xll.qlCalendarAdvance(Calendar,$H2486,B2487,"f",FALSE)</f>
        <v>57270</v>
      </c>
      <c r="I2487" s="139">
        <f>_xll.qlInterestRateIndexValueDate(Index1M,$H2487)</f>
        <v>57272</v>
      </c>
      <c r="J2487" s="144">
        <f>IFERROR(_xll.qlIndexFixing(Index1M,$H2487,TRUE,_xll.ohTrigger(RecalcTrigger,Trigger1M)),NA())</f>
        <v>1.0756691853509304E-2</v>
      </c>
      <c r="K2487" s="44">
        <f>IFERROR(_xll.qlIndexFixing(Index3M,H2487,TRUE,_xll.ohTrigger(RecalcTrigger,Trigger3M)),NA())</f>
        <v>1.0855067548628384E-2</v>
      </c>
      <c r="L2487" s="44">
        <f>IFERROR(_xll.qlIndexFixing(Index6M,$H2487,TRUE,_xll.ohTrigger(RecalcTrigger,Trigger6M)),NA())</f>
        <v>1.0890075969644086E-2</v>
      </c>
      <c r="M2487" s="145">
        <f>IFERROR(_xll.qlIndexFixing(Index1Y,$H2487,TRUE,_xll.ohTrigger(RecalcTrigger,Trigger1Y)),NA())</f>
        <v>1.0755825562433943E-2</v>
      </c>
      <c r="N2487" s="144">
        <f>IFERROR(_xll.qlIndexFixing(ONIndex1M,I2487,TRUE,_xll.ohTrigger(RecalcTrigger,Trigger1M)),NA())</f>
        <v>1.0765731663422429E-2</v>
      </c>
      <c r="O2487" s="44">
        <f>IFERROR(_xll.qlIndexFixing(ONIndex3M,I2487,TRUE,_xll.ohTrigger(RecalcTrigger,Trigger3M)),NA())</f>
        <v>1.089636346575773E-2</v>
      </c>
      <c r="P2487" s="44">
        <f>IFERROR(_xll.qlIndexFixing(ONIndex6M,I2487,TRUE,_xll.ohTrigger(RecalcTrigger,Trigger6M)),NA())</f>
        <v>1.0999747748092759E-2</v>
      </c>
      <c r="Q2487" s="145">
        <f>IFERROR(_xll.qlIndexFixing(ONIndex1Y,I2487,TRUE,_xll.ohTrigger(RecalcTrigger,Trigger1Y)),NA())</f>
        <v>1.0958955092039702E-2</v>
      </c>
    </row>
    <row r="2488" spans="2:17" x14ac:dyDescent="0.2">
      <c r="B2488" s="39" t="s">
        <v>42</v>
      </c>
      <c r="D2488" s="42">
        <f>_xll.qlCalendarAdvance(Calendar,$D2487,B2488,"f",FALSE)</f>
        <v>57277</v>
      </c>
      <c r="E2488" s="139">
        <f>_xll.qlInterestRateIndexValueDate(IndexON,D2488)</f>
        <v>57277</v>
      </c>
      <c r="F2488" s="155">
        <f>IFERROR(_xll.qlIndexFixing(IndexON,D2488,TRUE,_xll.ohTrigger(RecalcTrigger,TriggerON)),NA())</f>
        <v>1.0826352910164871E-2</v>
      </c>
      <c r="H2488" s="42">
        <f>_xll.qlCalendarAdvance(Calendar,$H2487,B2488,"f",FALSE)</f>
        <v>57277</v>
      </c>
      <c r="I2488" s="139">
        <f>_xll.qlInterestRateIndexValueDate(Index1M,$H2488)</f>
        <v>57279</v>
      </c>
      <c r="J2488" s="144">
        <f>IFERROR(_xll.qlIndexFixing(Index1M,$H2488,TRUE,_xll.ohTrigger(RecalcTrigger,Trigger1M)),NA())</f>
        <v>1.0748135854934671E-2</v>
      </c>
      <c r="K2488" s="44">
        <f>IFERROR(_xll.qlIndexFixing(Index3M,H2488,TRUE,_xll.ohTrigger(RecalcTrigger,Trigger3M)),NA())</f>
        <v>1.0845091871645658E-2</v>
      </c>
      <c r="L2488" s="44">
        <f>IFERROR(_xll.qlIndexFixing(Index6M,$H2488,TRUE,_xll.ohTrigger(RecalcTrigger,Trigger6M)),NA())</f>
        <v>1.0878725267277055E-2</v>
      </c>
      <c r="M2488" s="145">
        <f>IFERROR(_xll.qlIndexFixing(Index1Y,$H2488,TRUE,_xll.ohTrigger(RecalcTrigger,Trigger1Y)),NA())</f>
        <v>1.0745563772556267E-2</v>
      </c>
      <c r="N2488" s="144">
        <f>IFERROR(_xll.qlIndexFixing(ONIndex1M,I2488,TRUE,_xll.ohTrigger(RecalcTrigger,Trigger1M)),NA())</f>
        <v>1.0757214869672183E-2</v>
      </c>
      <c r="O2488" s="44">
        <f>IFERROR(_xll.qlIndexFixing(ONIndex3M,I2488,TRUE,_xll.ohTrigger(RecalcTrigger,Trigger3M)),NA())</f>
        <v>1.0887158907202377E-2</v>
      </c>
      <c r="P2488" s="44">
        <f>IFERROR(_xll.qlIndexFixing(ONIndex6M,I2488,TRUE,_xll.ohTrigger(RecalcTrigger,Trigger6M)),NA())</f>
        <v>1.0988688095299182E-2</v>
      </c>
      <c r="Q2488" s="145">
        <f>IFERROR(_xll.qlIndexFixing(ONIndex1Y,I2488,TRUE,_xll.ohTrigger(RecalcTrigger,Trigger1Y)),NA())</f>
        <v>1.0948667041388305E-2</v>
      </c>
    </row>
    <row r="2489" spans="2:17" x14ac:dyDescent="0.2">
      <c r="B2489" s="39" t="s">
        <v>42</v>
      </c>
      <c r="D2489" s="42">
        <f>_xll.qlCalendarAdvance(Calendar,$D2488,B2489,"f",FALSE)</f>
        <v>57284</v>
      </c>
      <c r="E2489" s="139">
        <f>_xll.qlInterestRateIndexValueDate(IndexON,D2489)</f>
        <v>57284</v>
      </c>
      <c r="F2489" s="155">
        <f>IFERROR(_xll.qlIndexFixing(IndexON,D2489,TRUE,_xll.ohTrigger(RecalcTrigger,TriggerON)),NA())</f>
        <v>1.0816149815795484E-2</v>
      </c>
      <c r="H2489" s="42">
        <f>_xll.qlCalendarAdvance(Calendar,$H2488,B2489,"f",FALSE)</f>
        <v>57284</v>
      </c>
      <c r="I2489" s="139">
        <f>_xll.qlInterestRateIndexValueDate(Index1M,$H2489)</f>
        <v>57286</v>
      </c>
      <c r="J2489" s="144">
        <f>IFERROR(_xll.qlIndexFixing(Index1M,$H2489,TRUE,_xll.ohTrigger(RecalcTrigger,Trigger1M)),NA())</f>
        <v>1.0739560786084679E-2</v>
      </c>
      <c r="K2489" s="44">
        <f>IFERROR(_xll.qlIndexFixing(Index3M,H2489,TRUE,_xll.ohTrigger(RecalcTrigger,Trigger3M)),NA())</f>
        <v>1.0834965440426012E-2</v>
      </c>
      <c r="L2489" s="44">
        <f>IFERROR(_xll.qlIndexFixing(Index6M,$H2489,TRUE,_xll.ohTrigger(RecalcTrigger,Trigger6M)),NA())</f>
        <v>1.0868015855931815E-2</v>
      </c>
      <c r="M2489" s="145">
        <f>IFERROR(_xll.qlIndexFixing(Index1Y,$H2489,TRUE,_xll.ohTrigger(RecalcTrigger,Trigger1Y)),NA())</f>
        <v>1.0735312578669085E-2</v>
      </c>
      <c r="N2489" s="144">
        <f>IFERROR(_xll.qlIndexFixing(ONIndex1M,I2489,TRUE,_xll.ohTrigger(RecalcTrigger,Trigger1M)),NA())</f>
        <v>1.0748679043386389E-2</v>
      </c>
      <c r="O2489" s="44">
        <f>IFERROR(_xll.qlIndexFixing(ONIndex3M,I2489,TRUE,_xll.ohTrigger(RecalcTrigger,Trigger3M)),NA())</f>
        <v>1.0877932409076863E-2</v>
      </c>
      <c r="P2489" s="44">
        <f>IFERROR(_xll.qlIndexFixing(ONIndex6M,I2489,TRUE,_xll.ohTrigger(RecalcTrigger,Trigger6M)),NA())</f>
        <v>1.0977583165603377E-2</v>
      </c>
      <c r="Q2489" s="145">
        <f>IFERROR(_xll.qlIndexFixing(ONIndex1Y,I2489,TRUE,_xll.ohTrigger(RecalcTrigger,Trigger1Y)),NA())</f>
        <v>1.0938352255882577E-2</v>
      </c>
    </row>
    <row r="2490" spans="2:17" x14ac:dyDescent="0.2">
      <c r="B2490" s="39" t="s">
        <v>42</v>
      </c>
      <c r="D2490" s="42">
        <f>_xll.qlCalendarAdvance(Calendar,$D2489,B2490,"f",FALSE)</f>
        <v>57291</v>
      </c>
      <c r="E2490" s="139">
        <f>_xll.qlInterestRateIndexValueDate(IndexON,D2490)</f>
        <v>57291</v>
      </c>
      <c r="F2490" s="155">
        <f>IFERROR(_xll.qlIndexFixing(IndexON,D2490,TRUE,_xll.ohTrigger(RecalcTrigger,TriggerON)),NA())</f>
        <v>1.0805918742766707E-2</v>
      </c>
      <c r="H2490" s="42">
        <f>_xll.qlCalendarAdvance(Calendar,$H2489,B2490,"f",FALSE)</f>
        <v>57291</v>
      </c>
      <c r="I2490" s="139">
        <f>_xll.qlInterestRateIndexValueDate(Index1M,$H2490)</f>
        <v>57293</v>
      </c>
      <c r="J2490" s="144">
        <f>IFERROR(_xll.qlIndexFixing(Index1M,$H2490,TRUE,_xll.ohTrigger(RecalcTrigger,Trigger1M)),NA())</f>
        <v>1.0730966630969618E-2</v>
      </c>
      <c r="K2490" s="44">
        <f>IFERROR(_xll.qlIndexFixing(Index3M,H2490,TRUE,_xll.ohTrigger(RecalcTrigger,Trigger3M)),NA())</f>
        <v>1.0824691170144504E-2</v>
      </c>
      <c r="L2490" s="44">
        <f>IFERROR(_xll.qlIndexFixing(Index6M,$H2490,TRUE,_xll.ohTrigger(RecalcTrigger,Trigger6M)),NA())</f>
        <v>1.0856655292922157E-2</v>
      </c>
      <c r="M2490" s="145">
        <f>IFERROR(_xll.qlIndexFixing(Index1Y,$H2490,TRUE,_xll.ohTrigger(RecalcTrigger,Trigger1Y)),NA())</f>
        <v>1.0725072828756002E-2</v>
      </c>
      <c r="N2490" s="144">
        <f>IFERROR(_xll.qlIndexFixing(ONIndex1M,I2490,TRUE,_xll.ohTrigger(RecalcTrigger,Trigger1M)),NA())</f>
        <v>1.0740124168338028E-2</v>
      </c>
      <c r="O2490" s="44">
        <f>IFERROR(_xll.qlIndexFixing(ONIndex3M,I2490,TRUE,_xll.ohTrigger(RecalcTrigger,Trigger3M)),NA())</f>
        <v>1.0868683951237301E-2</v>
      </c>
      <c r="P2490" s="44">
        <f>IFERROR(_xll.qlIndexFixing(ONIndex6M,I2490,TRUE,_xll.ohTrigger(RecalcTrigger,Trigger6M)),NA())</f>
        <v>1.0966432897614453E-2</v>
      </c>
      <c r="Q2490" s="145">
        <f>IFERROR(_xll.qlIndexFixing(ONIndex1Y,I2490,TRUE,_xll.ohTrigger(RecalcTrigger,Trigger1Y)),NA())</f>
        <v>1.0928010706825475E-2</v>
      </c>
    </row>
    <row r="2491" spans="2:17" x14ac:dyDescent="0.2">
      <c r="B2491" s="39" t="s">
        <v>42</v>
      </c>
      <c r="D2491" s="42">
        <f>_xll.qlCalendarAdvance(Calendar,$D2490,B2491,"f",FALSE)</f>
        <v>57298</v>
      </c>
      <c r="E2491" s="139">
        <f>_xll.qlInterestRateIndexValueDate(IndexON,D2491)</f>
        <v>57298</v>
      </c>
      <c r="F2491" s="155">
        <f>IFERROR(_xll.qlIndexFixing(IndexON,D2491,TRUE,_xll.ohTrigger(RecalcTrigger,TriggerON)),NA())</f>
        <v>1.0795659661981816E-2</v>
      </c>
      <c r="H2491" s="42">
        <f>_xll.qlCalendarAdvance(Calendar,$H2490,B2491,"f",FALSE)</f>
        <v>57298</v>
      </c>
      <c r="I2491" s="139">
        <f>_xll.qlInterestRateIndexValueDate(Index1M,$H2491)</f>
        <v>57300</v>
      </c>
      <c r="J2491" s="144">
        <f>IFERROR(_xll.qlIndexFixing(Index1M,$H2491,TRUE,_xll.ohTrigger(RecalcTrigger,Trigger1M)),NA())</f>
        <v>1.0722353373607274E-2</v>
      </c>
      <c r="K2491" s="44">
        <f>IFERROR(_xll.qlIndexFixing(Index3M,H2491,TRUE,_xll.ohTrigger(RecalcTrigger,Trigger3M)),NA())</f>
        <v>1.0814271981915787E-2</v>
      </c>
      <c r="L2491" s="44">
        <f>IFERROR(_xll.qlIndexFixing(Index6M,$H2491,TRUE,_xll.ohTrigger(RecalcTrigger,Trigger6M)),NA())</f>
        <v>1.0845293212174518E-2</v>
      </c>
      <c r="M2491" s="145">
        <f>IFERROR(_xll.qlIndexFixing(Index1Y,$H2491,TRUE,_xll.ohTrigger(RecalcTrigger,Trigger1Y)),NA())</f>
        <v>1.0714845372311299E-2</v>
      </c>
      <c r="N2491" s="144">
        <f>IFERROR(_xll.qlIndexFixing(ONIndex1M,I2491,TRUE,_xll.ohTrigger(RecalcTrigger,Trigger1M)),NA())</f>
        <v>1.073155022869976E-2</v>
      </c>
      <c r="O2491" s="44">
        <f>IFERROR(_xll.qlIndexFixing(ONIndex3M,I2491,TRUE,_xll.ohTrigger(RecalcTrigger,Trigger3M)),NA())</f>
        <v>1.0859413512340765E-2</v>
      </c>
      <c r="P2491" s="44">
        <f>IFERROR(_xll.qlIndexFixing(ONIndex6M,I2491,TRUE,_xll.ohTrigger(RecalcTrigger,Trigger6M)),NA())</f>
        <v>1.0955237230581005E-2</v>
      </c>
      <c r="Q2491" s="145">
        <f>IFERROR(_xll.qlIndexFixing(ONIndex1Y,I2491,TRUE,_xll.ohTrigger(RecalcTrigger,Trigger1Y)),NA())</f>
        <v>1.0917642365280145E-2</v>
      </c>
    </row>
    <row r="2492" spans="2:17" x14ac:dyDescent="0.2">
      <c r="B2492" s="39" t="s">
        <v>42</v>
      </c>
      <c r="D2492" s="42">
        <f>_xll.qlCalendarAdvance(Calendar,$D2491,B2492,"f",FALSE)</f>
        <v>57305</v>
      </c>
      <c r="E2492" s="139">
        <f>_xll.qlInterestRateIndexValueDate(IndexON,D2492)</f>
        <v>57305</v>
      </c>
      <c r="F2492" s="155">
        <f>IFERROR(_xll.qlIndexFixing(IndexON,D2492,TRUE,_xll.ohTrigger(RecalcTrigger,TriggerON)),NA())</f>
        <v>1.0785372544823701E-2</v>
      </c>
      <c r="H2492" s="42">
        <f>_xll.qlCalendarAdvance(Calendar,$H2491,B2492,"f",FALSE)</f>
        <v>57305</v>
      </c>
      <c r="I2492" s="139">
        <f>_xll.qlInterestRateIndexValueDate(Index1M,$H2492)</f>
        <v>57307</v>
      </c>
      <c r="J2492" s="144">
        <f>IFERROR(_xll.qlIndexFixing(Index1M,$H2492,TRUE,_xll.ohTrigger(RecalcTrigger,Trigger1M)),NA())</f>
        <v>1.0712655687328265E-2</v>
      </c>
      <c r="K2492" s="44">
        <f>IFERROR(_xll.qlIndexFixing(Index3M,H2492,TRUE,_xll.ohTrigger(RecalcTrigger,Trigger3M)),NA())</f>
        <v>1.080371080280541E-2</v>
      </c>
      <c r="L2492" s="44">
        <f>IFERROR(_xll.qlIndexFixing(Index6M,$H2492,TRUE,_xll.ohTrigger(RecalcTrigger,Trigger6M)),NA())</f>
        <v>1.0833931869965834E-2</v>
      </c>
      <c r="M2492" s="145">
        <f>IFERROR(_xll.qlIndexFixing(Index1Y,$H2492,TRUE,_xll.ohTrigger(RecalcTrigger,Trigger1Y)),NA())</f>
        <v>1.0704631060341911E-2</v>
      </c>
      <c r="N2492" s="144">
        <f>IFERROR(_xll.qlIndexFixing(ONIndex1M,I2492,TRUE,_xll.ohTrigger(RecalcTrigger,Trigger1M)),NA())</f>
        <v>1.0722957208324502E-2</v>
      </c>
      <c r="O2492" s="44">
        <f>IFERROR(_xll.qlIndexFixing(ONIndex3M,I2492,TRUE,_xll.ohTrigger(RecalcTrigger,Trigger3M)),NA())</f>
        <v>1.0850121072243368E-2</v>
      </c>
      <c r="P2492" s="44">
        <f>IFERROR(_xll.qlIndexFixing(ONIndex6M,I2492,TRUE,_xll.ohTrigger(RecalcTrigger,Trigger6M)),NA())</f>
        <v>1.0943996103511822E-2</v>
      </c>
      <c r="Q2492" s="145">
        <f>IFERROR(_xll.qlIndexFixing(ONIndex1Y,I2492,TRUE,_xll.ohTrigger(RecalcTrigger,Trigger1Y)),NA())</f>
        <v>1.0907247202629478E-2</v>
      </c>
    </row>
    <row r="2493" spans="2:17" x14ac:dyDescent="0.2">
      <c r="B2493" s="39" t="s">
        <v>42</v>
      </c>
      <c r="D2493" s="42">
        <f>_xll.qlCalendarAdvance(Calendar,$D2492,B2493,"f",FALSE)</f>
        <v>57312</v>
      </c>
      <c r="E2493" s="139">
        <f>_xll.qlInterestRateIndexValueDate(IndexON,D2493)</f>
        <v>57312</v>
      </c>
      <c r="F2493" s="155">
        <f>IFERROR(_xll.qlIndexFixing(IndexON,D2493,TRUE,_xll.ohTrigger(RecalcTrigger,TriggerON)),NA())</f>
        <v>1.0775057362755192E-2</v>
      </c>
      <c r="H2493" s="42">
        <f>_xll.qlCalendarAdvance(Calendar,$H2492,B2493,"f",FALSE)</f>
        <v>57312</v>
      </c>
      <c r="I2493" s="139">
        <f>_xll.qlInterestRateIndexValueDate(Index1M,$H2493)</f>
        <v>57314</v>
      </c>
      <c r="J2493" s="144">
        <f>IFERROR(_xll.qlIndexFixing(Index1M,$H2493,TRUE,_xll.ohTrigger(RecalcTrigger,Trigger1M)),NA())</f>
        <v>1.0706112957301539E-2</v>
      </c>
      <c r="K2493" s="44">
        <f>IFERROR(_xll.qlIndexFixing(Index3M,H2493,TRUE,_xll.ohTrigger(RecalcTrigger,Trigger3M)),NA())</f>
        <v>1.0794271052181337E-2</v>
      </c>
      <c r="L2493" s="44">
        <f>IFERROR(_xll.qlIndexFixing(Index6M,$H2493,TRUE,_xll.ohTrigger(RecalcTrigger,Trigger6M)),NA())</f>
        <v>1.0821927811506822E-2</v>
      </c>
      <c r="M2493" s="145">
        <f>IFERROR(_xll.qlIndexFixing(Index1Y,$H2493,TRUE,_xll.ohTrigger(RecalcTrigger,Trigger1Y)),NA())</f>
        <v>1.0694430745366334E-2</v>
      </c>
      <c r="N2493" s="144">
        <f>IFERROR(_xll.qlIndexFixing(ONIndex1M,I2493,TRUE,_xll.ohTrigger(RecalcTrigger,Trigger1M)),NA())</f>
        <v>1.0714345091304978E-2</v>
      </c>
      <c r="O2493" s="44">
        <f>IFERROR(_xll.qlIndexFixing(ONIndex3M,I2493,TRUE,_xll.ohTrigger(RecalcTrigger,Trigger3M)),NA())</f>
        <v>1.0840806610001863E-2</v>
      </c>
      <c r="P2493" s="44">
        <f>IFERROR(_xll.qlIndexFixing(ONIndex6M,I2493,TRUE,_xll.ohTrigger(RecalcTrigger,Trigger6M)),NA())</f>
        <v>1.0932709455335754E-2</v>
      </c>
      <c r="Q2493" s="145">
        <f>IFERROR(_xll.qlIndexFixing(ONIndex1Y,I2493,TRUE,_xll.ohTrigger(RecalcTrigger,Trigger1Y)),NA())</f>
        <v>1.0896825190096493E-2</v>
      </c>
    </row>
    <row r="2494" spans="2:17" x14ac:dyDescent="0.2">
      <c r="B2494" s="39" t="s">
        <v>42</v>
      </c>
      <c r="D2494" s="42">
        <f>_xll.qlCalendarAdvance(Calendar,$D2493,B2494,"f",FALSE)</f>
        <v>57319</v>
      </c>
      <c r="E2494" s="139">
        <f>_xll.qlInterestRateIndexValueDate(IndexON,D2494)</f>
        <v>57319</v>
      </c>
      <c r="F2494" s="155">
        <f>IFERROR(_xll.qlIndexFixing(IndexON,D2494,TRUE,_xll.ohTrigger(RecalcTrigger,TriggerON)),NA())</f>
        <v>1.0764714086999305E-2</v>
      </c>
      <c r="H2494" s="42">
        <f>_xll.qlCalendarAdvance(Calendar,$H2493,B2494,"f",FALSE)</f>
        <v>57319</v>
      </c>
      <c r="I2494" s="139">
        <f>_xll.qlInterestRateIndexValueDate(Index1M,$H2494)</f>
        <v>57321</v>
      </c>
      <c r="J2494" s="144">
        <f>IFERROR(_xll.qlIndexFixing(Index1M,$H2494,TRUE,_xll.ohTrigger(RecalcTrigger,Trigger1M)),NA())</f>
        <v>1.0694605396995849E-2</v>
      </c>
      <c r="K2494" s="44">
        <f>IFERROR(_xll.qlIndexFixing(Index3M,H2494,TRUE,_xll.ohTrigger(RecalcTrigger,Trigger3M)),NA())</f>
        <v>1.0783441646990077E-2</v>
      </c>
      <c r="L2494" s="44">
        <f>IFERROR(_xll.qlIndexFixing(Index6M,$H2494,TRUE,_xll.ohTrigger(RecalcTrigger,Trigger6M)),NA())</f>
        <v>1.0810575241082435E-2</v>
      </c>
      <c r="M2494" s="145">
        <f>IFERROR(_xll.qlIndexFixing(Index1Y,$H2494,TRUE,_xll.ohTrigger(RecalcTrigger,Trigger1Y)),NA())</f>
        <v>1.0684245281415278E-2</v>
      </c>
      <c r="N2494" s="144">
        <f>IFERROR(_xll.qlIndexFixing(ONIndex1M,I2494,TRUE,_xll.ohTrigger(RecalcTrigger,Trigger1M)),NA())</f>
        <v>1.0705713861653976E-2</v>
      </c>
      <c r="O2494" s="44">
        <f>IFERROR(_xll.qlIndexFixing(ONIndex3M,I2494,TRUE,_xll.ohTrigger(RecalcTrigger,Trigger3M)),NA())</f>
        <v>1.0831470104673002E-2</v>
      </c>
      <c r="P2494" s="44">
        <f>IFERROR(_xll.qlIndexFixing(ONIndex6M,I2494,TRUE,_xll.ohTrigger(RecalcTrigger,Trigger6M)),NA())</f>
        <v>1.0921377225301399E-2</v>
      </c>
      <c r="Q2494" s="145">
        <f>IFERROR(_xll.qlIndexFixing(ONIndex1Y,I2494,TRUE,_xll.ohTrigger(RecalcTrigger,Trigger1Y)),NA())</f>
        <v>1.088637629890421E-2</v>
      </c>
    </row>
    <row r="2495" spans="2:17" x14ac:dyDescent="0.2">
      <c r="B2495" s="39" t="s">
        <v>42</v>
      </c>
      <c r="D2495" s="42">
        <f>_xll.qlCalendarAdvance(Calendar,$D2494,B2495,"f",FALSE)</f>
        <v>57326</v>
      </c>
      <c r="E2495" s="139">
        <f>_xll.qlInterestRateIndexValueDate(IndexON,D2495)</f>
        <v>57326</v>
      </c>
      <c r="F2495" s="155">
        <f>IFERROR(_xll.qlIndexFixing(IndexON,D2495,TRUE,_xll.ohTrigger(RecalcTrigger,TriggerON)),NA())</f>
        <v>1.0754342688938934E-2</v>
      </c>
      <c r="H2495" s="42">
        <f>_xll.qlCalendarAdvance(Calendar,$H2494,B2495,"f",FALSE)</f>
        <v>57326</v>
      </c>
      <c r="I2495" s="139">
        <f>_xll.qlInterestRateIndexValueDate(Index1M,$H2495)</f>
        <v>57328</v>
      </c>
      <c r="J2495" s="144">
        <f>IFERROR(_xll.qlIndexFixing(Index1M,$H2495,TRUE,_xll.ohTrigger(RecalcTrigger,Trigger1M)),NA())</f>
        <v>1.0684149644254737E-2</v>
      </c>
      <c r="K2495" s="44">
        <f>IFERROR(_xll.qlIndexFixing(Index3M,H2495,TRUE,_xll.ohTrigger(RecalcTrigger,Trigger3M)),NA())</f>
        <v>1.0772475745952192E-2</v>
      </c>
      <c r="L2495" s="44">
        <f>IFERROR(_xll.qlIndexFixing(Index6M,$H2495,TRUE,_xll.ohTrigger(RecalcTrigger,Trigger6M)),NA())</f>
        <v>1.0799230233679465E-2</v>
      </c>
      <c r="M2495" s="145">
        <f>IFERROR(_xll.qlIndexFixing(Index1Y,$H2495,TRUE,_xll.ohTrigger(RecalcTrigger,Trigger1Y)),NA())</f>
        <v>1.0674075524031226E-2</v>
      </c>
      <c r="N2495" s="144">
        <f>IFERROR(_xll.qlIndexFixing(ONIndex1M,I2495,TRUE,_xll.ohTrigger(RecalcTrigger,Trigger1M)),NA())</f>
        <v>1.0697063502984605E-2</v>
      </c>
      <c r="O2495" s="44">
        <f>IFERROR(_xll.qlIndexFixing(ONIndex3M,I2495,TRUE,_xll.ohTrigger(RecalcTrigger,Trigger3M)),NA())</f>
        <v>1.0822111536032963E-2</v>
      </c>
      <c r="P2495" s="44">
        <f>IFERROR(_xll.qlIndexFixing(ONIndex6M,I2495,TRUE,_xll.ohTrigger(RecalcTrigger,Trigger6M)),NA())</f>
        <v>1.0909999352257671E-2</v>
      </c>
      <c r="Q2495" s="145">
        <f>IFERROR(_xll.qlIndexFixing(ONIndex1Y,I2495,TRUE,_xll.ohTrigger(RecalcTrigger,Trigger1Y)),NA())</f>
        <v>1.0875900500115776E-2</v>
      </c>
    </row>
    <row r="2496" spans="2:17" x14ac:dyDescent="0.2">
      <c r="B2496" s="39" t="s">
        <v>42</v>
      </c>
      <c r="D2496" s="42">
        <f>_xll.qlCalendarAdvance(Calendar,$D2495,B2496,"f",FALSE)</f>
        <v>57333</v>
      </c>
      <c r="E2496" s="139">
        <f>_xll.qlInterestRateIndexValueDate(IndexON,D2496)</f>
        <v>57333</v>
      </c>
      <c r="F2496" s="155">
        <f>IFERROR(_xll.qlIndexFixing(IndexON,D2496,TRUE,_xll.ohTrigger(RecalcTrigger,TriggerON)),NA())</f>
        <v>1.074394313971716E-2</v>
      </c>
      <c r="H2496" s="42">
        <f>_xll.qlCalendarAdvance(Calendar,$H2495,B2496,"f",FALSE)</f>
        <v>57333</v>
      </c>
      <c r="I2496" s="139">
        <f>_xll.qlInterestRateIndexValueDate(Index1M,$H2496)</f>
        <v>57335</v>
      </c>
      <c r="J2496" s="144">
        <f>IFERROR(_xll.qlIndexFixing(Index1M,$H2496,TRUE,_xll.ohTrigger(RecalcTrigger,Trigger1M)),NA())</f>
        <v>1.0673086760021044E-2</v>
      </c>
      <c r="K2496" s="44">
        <f>IFERROR(_xll.qlIndexFixing(Index3M,H2496,TRUE,_xll.ohTrigger(RecalcTrigger,Trigger3M)),NA())</f>
        <v>1.076137636397867E-2</v>
      </c>
      <c r="L2496" s="44">
        <f>IFERROR(_xll.qlIndexFixing(Index6M,$H2496,TRUE,_xll.ohTrigger(RecalcTrigger,Trigger6M)),NA())</f>
        <v>1.0787895050318736E-2</v>
      </c>
      <c r="M2496" s="145">
        <f>IFERROR(_xll.qlIndexFixing(Index1Y,$H2496,TRUE,_xll.ohTrigger(RecalcTrigger,Trigger1Y)),NA())</f>
        <v>1.0663922330269101E-2</v>
      </c>
      <c r="N2496" s="144">
        <f>IFERROR(_xll.qlIndexFixing(ONIndex1M,I2496,TRUE,_xll.ohTrigger(RecalcTrigger,Trigger1M)),NA())</f>
        <v>1.0683719629698274E-2</v>
      </c>
      <c r="O2496" s="44">
        <f>IFERROR(_xll.qlIndexFixing(ONIndex3M,I2496,TRUE,_xll.ohTrigger(RecalcTrigger,Trigger3M)),NA())</f>
        <v>1.0808583265289329E-2</v>
      </c>
      <c r="P2496" s="44">
        <f>IFERROR(_xll.qlIndexFixing(ONIndex6M,I2496,TRUE,_xll.ohTrigger(RecalcTrigger,Trigger6M)),NA())</f>
        <v>1.0895321262234248E-2</v>
      </c>
      <c r="Q2496" s="145">
        <f>IFERROR(_xll.qlIndexFixing(ONIndex1Y,I2496,TRUE,_xll.ohTrigger(RecalcTrigger,Trigger1Y)),NA())</f>
        <v>1.0862452795485922E-2</v>
      </c>
    </row>
    <row r="2497" spans="2:17" x14ac:dyDescent="0.2">
      <c r="B2497" s="39" t="s">
        <v>42</v>
      </c>
      <c r="D2497" s="42">
        <f>_xll.qlCalendarAdvance(Calendar,$D2496,B2497,"f",FALSE)</f>
        <v>57341</v>
      </c>
      <c r="E2497" s="139">
        <f>_xll.qlInterestRateIndexValueDate(IndexON,D2497)</f>
        <v>57341</v>
      </c>
      <c r="F2497" s="155">
        <f>IFERROR(_xll.qlIndexFixing(IndexON,D2497,TRUE,_xll.ohTrigger(RecalcTrigger,TriggerON)),NA())</f>
        <v>1.0732036575342718E-2</v>
      </c>
      <c r="H2497" s="42">
        <f>_xll.qlCalendarAdvance(Calendar,$H2496,B2497,"f",FALSE)</f>
        <v>57341</v>
      </c>
      <c r="I2497" s="139">
        <f>_xll.qlInterestRateIndexValueDate(Index1M,$H2497)</f>
        <v>57343</v>
      </c>
      <c r="J2497" s="144">
        <f>IFERROR(_xll.qlIndexFixing(Index1M,$H2497,TRUE,_xll.ohTrigger(RecalcTrigger,Trigger1M)),NA())</f>
        <v>1.0659357881661211E-2</v>
      </c>
      <c r="K2497" s="44">
        <f>IFERROR(_xll.qlIndexFixing(Index3M,H2497,TRUE,_xll.ohTrigger(RecalcTrigger,Trigger3M)),NA())</f>
        <v>1.0747969697220408E-2</v>
      </c>
      <c r="L2497" s="44">
        <f>IFERROR(_xll.qlIndexFixing(Index6M,$H2497,TRUE,_xll.ohTrigger(RecalcTrigger,Trigger6M)),NA())</f>
        <v>1.0774955120518537E-2</v>
      </c>
      <c r="M2497" s="145">
        <f>IFERROR(_xll.qlIndexFixing(Index1Y,$H2497,TRUE,_xll.ohTrigger(RecalcTrigger,Trigger1Y)),NA())</f>
        <v>1.0651227283263481E-2</v>
      </c>
      <c r="N2497" s="144">
        <f>IFERROR(_xll.qlIndexFixing(ONIndex1M,I2497,TRUE,_xll.ohTrigger(RecalcTrigger,Trigger1M)),NA())</f>
        <v>1.0672264645696927E-2</v>
      </c>
      <c r="O2497" s="44">
        <f>IFERROR(_xll.qlIndexFixing(ONIndex3M,I2497,TRUE,_xll.ohTrigger(RecalcTrigger,Trigger3M)),NA())</f>
        <v>1.0797345694415483E-2</v>
      </c>
      <c r="P2497" s="44">
        <f>IFERROR(_xll.qlIndexFixing(ONIndex6M,I2497,TRUE,_xll.ohTrigger(RecalcTrigger,Trigger6M)),NA())</f>
        <v>1.0883912702857046E-2</v>
      </c>
      <c r="Q2497" s="145">
        <f>IFERROR(_xll.qlIndexFixing(ONIndex1Y,I2497,TRUE,_xll.ohTrigger(RecalcTrigger,Trigger1Y)),NA())</f>
        <v>1.0852029977117539E-2</v>
      </c>
    </row>
    <row r="2498" spans="2:17" x14ac:dyDescent="0.2">
      <c r="B2498" s="39" t="s">
        <v>42</v>
      </c>
      <c r="D2498" s="42">
        <f>_xll.qlCalendarAdvance(Calendar,$D2497,B2498,"f",FALSE)</f>
        <v>57348</v>
      </c>
      <c r="E2498" s="139">
        <f>_xll.qlInterestRateIndexValueDate(IndexON,D2498)</f>
        <v>57348</v>
      </c>
      <c r="F2498" s="155">
        <f>IFERROR(_xll.qlIndexFixing(IndexON,D2498,TRUE,_xll.ohTrigger(RecalcTrigger,TriggerON)),NA())</f>
        <v>1.0721631239229978E-2</v>
      </c>
      <c r="H2498" s="42">
        <f>_xll.qlCalendarAdvance(Calendar,$H2497,B2498,"f",FALSE)</f>
        <v>57348</v>
      </c>
      <c r="I2498" s="139">
        <f>_xll.qlInterestRateIndexValueDate(Index1M,$H2498)</f>
        <v>57350</v>
      </c>
      <c r="J2498" s="144">
        <f>IFERROR(_xll.qlIndexFixing(Index1M,$H2498,TRUE,_xll.ohTrigger(RecalcTrigger,Trigger1M)),NA())</f>
        <v>1.0649247841017954E-2</v>
      </c>
      <c r="K2498" s="44">
        <f>IFERROR(_xll.qlIndexFixing(Index3M,H2498,TRUE,_xll.ohTrigger(RecalcTrigger,Trigger3M)),NA())</f>
        <v>1.0737445419787051E-2</v>
      </c>
      <c r="L2498" s="44">
        <f>IFERROR(_xll.qlIndexFixing(Index6M,$H2498,TRUE,_xll.ohTrigger(RecalcTrigger,Trigger6M)),NA())</f>
        <v>1.0764288924974824E-2</v>
      </c>
      <c r="M2498" s="145">
        <f>IFERROR(_xll.qlIndexFixing(Index1Y,$H2498,TRUE,_xll.ohTrigger(RecalcTrigger,Trigger1Y)),NA())</f>
        <v>1.0641111579287217E-2</v>
      </c>
      <c r="N2498" s="144">
        <f>IFERROR(_xll.qlIndexFixing(ONIndex1M,I2498,TRUE,_xll.ohTrigger(RecalcTrigger,Trigger1M)),NA())</f>
        <v>1.0662458837291666E-2</v>
      </c>
      <c r="O2498" s="44">
        <f>IFERROR(_xll.qlIndexFixing(ONIndex3M,I2498,TRUE,_xll.ohTrigger(RecalcTrigger,Trigger3M)),NA())</f>
        <v>1.0787726258687513E-2</v>
      </c>
      <c r="P2498" s="44">
        <f>IFERROR(_xll.qlIndexFixing(ONIndex6M,I2498,TRUE,_xll.ohTrigger(RecalcTrigger,Trigger6M)),NA())</f>
        <v>1.0874143274071102E-2</v>
      </c>
      <c r="Q2498" s="145">
        <f>IFERROR(_xll.qlIndexFixing(ONIndex1Y,I2498,TRUE,_xll.ohTrigger(RecalcTrigger,Trigger1Y)),NA())</f>
        <v>1.0843107949760622E-2</v>
      </c>
    </row>
    <row r="2499" spans="2:17" x14ac:dyDescent="0.2">
      <c r="B2499" s="39" t="s">
        <v>42</v>
      </c>
      <c r="D2499" s="42">
        <f>_xll.qlCalendarAdvance(Calendar,$D2498,B2499,"f",FALSE)</f>
        <v>57355</v>
      </c>
      <c r="E2499" s="139">
        <f>_xll.qlInterestRateIndexValueDate(IndexON,D2499)</f>
        <v>57355</v>
      </c>
      <c r="F2499" s="155">
        <f>IFERROR(_xll.qlIndexFixing(IndexON,D2499,TRUE,_xll.ohTrigger(RecalcTrigger,TriggerON)),NA())</f>
        <v>1.0711240245004916E-2</v>
      </c>
      <c r="H2499" s="42">
        <f>_xll.qlCalendarAdvance(Calendar,$H2498,B2499,"f",FALSE)</f>
        <v>57355</v>
      </c>
      <c r="I2499" s="139">
        <f>_xll.qlInterestRateIndexValueDate(Index1M,$H2499)</f>
        <v>57357</v>
      </c>
      <c r="J2499" s="144">
        <f>IFERROR(_xll.qlIndexFixing(Index1M,$H2499,TRUE,_xll.ohTrigger(RecalcTrigger,Trigger1M)),NA())</f>
        <v>1.0637837969330492E-2</v>
      </c>
      <c r="K2499" s="44">
        <f>IFERROR(_xll.qlIndexFixing(Index3M,H2499,TRUE,_xll.ohTrigger(RecalcTrigger,Trigger3M)),NA())</f>
        <v>1.0726302841976398E-2</v>
      </c>
      <c r="L2499" s="44">
        <f>IFERROR(_xll.qlIndexFixing(Index6M,$H2499,TRUE,_xll.ohTrigger(RecalcTrigger,Trigger6M)),NA())</f>
        <v>1.0752991772216359E-2</v>
      </c>
      <c r="M2499" s="145">
        <f>IFERROR(_xll.qlIndexFixing(Index1Y,$H2499,TRUE,_xll.ohTrigger(RecalcTrigger,Trigger1Y)),NA())</f>
        <v>1.06310123506197E-2</v>
      </c>
      <c r="N2499" s="144">
        <f>IFERROR(_xll.qlIndexFixing(ONIndex1M,I2499,TRUE,_xll.ohTrigger(RecalcTrigger,Trigger1M)),NA())</f>
        <v>1.0651033653932274E-2</v>
      </c>
      <c r="O2499" s="44">
        <f>IFERROR(_xll.qlIndexFixing(ONIndex3M,I2499,TRUE,_xll.ohTrigger(RecalcTrigger,Trigger3M)),NA())</f>
        <v>1.0776518530342116E-2</v>
      </c>
      <c r="P2499" s="44">
        <f>IFERROR(_xll.qlIndexFixing(ONIndex6M,I2499,TRUE,_xll.ohTrigger(RecalcTrigger,Trigger6M)),NA())</f>
        <v>1.086275654275326E-2</v>
      </c>
      <c r="Q2499" s="145">
        <f>IFERROR(_xll.qlIndexFixing(ONIndex1Y,I2499,TRUE,_xll.ohTrigger(RecalcTrigger,Trigger1Y)),NA())</f>
        <v>1.0832712749619944E-2</v>
      </c>
    </row>
    <row r="2500" spans="2:17" x14ac:dyDescent="0.2">
      <c r="B2500" s="39" t="s">
        <v>42</v>
      </c>
      <c r="D2500" s="42">
        <f>_xll.qlCalendarAdvance(Calendar,$D2499,B2500,"f",FALSE)</f>
        <v>57362</v>
      </c>
      <c r="E2500" s="139">
        <f>_xll.qlInterestRateIndexValueDate(IndexON,D2500)</f>
        <v>57362</v>
      </c>
      <c r="F2500" s="155">
        <f>IFERROR(_xll.qlIndexFixing(IndexON,D2500,TRUE,_xll.ohTrigger(RecalcTrigger,TriggerON)),NA())</f>
        <v>1.0700863645025649E-2</v>
      </c>
      <c r="H2500" s="42">
        <f>_xll.qlCalendarAdvance(Calendar,$H2499,B2500,"f",FALSE)</f>
        <v>57362</v>
      </c>
      <c r="I2500" s="139">
        <f>_xll.qlInterestRateIndexValueDate(Index1M,$H2500)</f>
        <v>57364</v>
      </c>
      <c r="J2500" s="144">
        <f>IFERROR(_xll.qlIndexFixing(Index1M,$H2500,TRUE,_xll.ohTrigger(RecalcTrigger,Trigger1M)),NA())</f>
        <v>1.0626444346098513E-2</v>
      </c>
      <c r="K2500" s="44">
        <f>IFERROR(_xll.qlIndexFixing(Index3M,H2500,TRUE,_xll.ohTrigger(RecalcTrigger,Trigger3M)),NA())</f>
        <v>1.0715176821420869E-2</v>
      </c>
      <c r="L2500" s="44">
        <f>IFERROR(_xll.qlIndexFixing(Index6M,$H2500,TRUE,_xll.ohTrigger(RecalcTrigger,Trigger6M)),NA())</f>
        <v>1.0741707175229565E-2</v>
      </c>
      <c r="M2500" s="145">
        <f>IFERROR(_xll.qlIndexFixing(Index1Y,$H2500,TRUE,_xll.ohTrigger(RecalcTrigger,Trigger1Y)),NA())</f>
        <v>1.0620929648309794E-2</v>
      </c>
      <c r="N2500" s="144">
        <f>IFERROR(_xll.qlIndexFixing(ONIndex1M,I2500,TRUE,_xll.ohTrigger(RecalcTrigger,Trigger1M)),NA())</f>
        <v>1.0639624601109787E-2</v>
      </c>
      <c r="O2500" s="44">
        <f>IFERROR(_xll.qlIndexFixing(ONIndex3M,I2500,TRUE,_xll.ohTrigger(RecalcTrigger,Trigger3M)),NA())</f>
        <v>1.0765326953077192E-2</v>
      </c>
      <c r="P2500" s="44">
        <f>IFERROR(_xll.qlIndexFixing(ONIndex6M,I2500,TRUE,_xll.ohTrigger(RecalcTrigger,Trigger6M)),NA())</f>
        <v>1.085138163525734E-2</v>
      </c>
      <c r="Q2500" s="145">
        <f>IFERROR(_xll.qlIndexFixing(ONIndex1Y,I2500,TRUE,_xll.ohTrigger(RecalcTrigger,Trigger1Y)),NA())</f>
        <v>1.0822332493605202E-2</v>
      </c>
    </row>
    <row r="2501" spans="2:17" x14ac:dyDescent="0.2">
      <c r="B2501" s="39" t="s">
        <v>42</v>
      </c>
      <c r="D2501" s="42">
        <f>_xll.qlCalendarAdvance(Calendar,$D2500,B2501,"f",FALSE)</f>
        <v>57369</v>
      </c>
      <c r="E2501" s="139">
        <f>_xll.qlInterestRateIndexValueDate(IndexON,D2501)</f>
        <v>57369</v>
      </c>
      <c r="F2501" s="155">
        <f>IFERROR(_xll.qlIndexFixing(IndexON,D2501,TRUE,_xll.ohTrigger(RecalcTrigger,TriggerON)),NA())</f>
        <v>1.0690501492129911E-2</v>
      </c>
      <c r="H2501" s="42">
        <f>_xll.qlCalendarAdvance(Calendar,$H2500,B2501,"f",FALSE)</f>
        <v>57369</v>
      </c>
      <c r="I2501" s="139">
        <f>_xll.qlInterestRateIndexValueDate(Index1M,$H2501)</f>
        <v>57371</v>
      </c>
      <c r="J2501" s="144">
        <f>IFERROR(_xll.qlIndexFixing(Index1M,$H2501,TRUE,_xll.ohTrigger(RecalcTrigger,Trigger1M)),NA())</f>
        <v>1.061506703024263E-2</v>
      </c>
      <c r="K2501" s="44">
        <f>IFERROR(_xll.qlIndexFixing(Index3M,H2501,TRUE,_xll.ohTrigger(RecalcTrigger,Trigger3M)),NA())</f>
        <v>1.0704067415503005E-2</v>
      </c>
      <c r="L2501" s="44">
        <f>IFERROR(_xll.qlIndexFixing(Index6M,$H2501,TRUE,_xll.ohTrigger(RecalcTrigger,Trigger6M)),NA())</f>
        <v>1.073043518305985E-2</v>
      </c>
      <c r="M2501" s="145">
        <f>IFERROR(_xll.qlIndexFixing(Index1Y,$H2501,TRUE,_xll.ohTrigger(RecalcTrigger,Trigger1Y)),NA())</f>
        <v>1.0610863523406367E-2</v>
      </c>
      <c r="N2501" s="144">
        <f>IFERROR(_xll.qlIndexFixing(ONIndex1M,I2501,TRUE,_xll.ohTrigger(RecalcTrigger,Trigger1M)),NA())</f>
        <v>1.062823173797689E-2</v>
      </c>
      <c r="O2501" s="44">
        <f>IFERROR(_xll.qlIndexFixing(ONIndex3M,I2501,TRUE,_xll.ohTrigger(RecalcTrigger,Trigger3M)),NA())</f>
        <v>1.0754151584526639E-2</v>
      </c>
      <c r="P2501" s="44">
        <f>IFERROR(_xll.qlIndexFixing(ONIndex6M,I2501,TRUE,_xll.ohTrigger(RecalcTrigger,Trigger6M)),NA())</f>
        <v>1.0840018600344337E-2</v>
      </c>
      <c r="Q2501" s="145">
        <f>IFERROR(_xll.qlIndexFixing(ONIndex1Y,I2501,TRUE,_xll.ohTrigger(RecalcTrigger,Trigger1Y)),NA())</f>
        <v>1.0811967232955411E-2</v>
      </c>
    </row>
    <row r="2502" spans="2:17" x14ac:dyDescent="0.2">
      <c r="B2502" s="39" t="s">
        <v>42</v>
      </c>
      <c r="D2502" s="42">
        <f>_xll.qlCalendarAdvance(Calendar,$D2501,B2502,"f",FALSE)</f>
        <v>57376</v>
      </c>
      <c r="E2502" s="139">
        <f>_xll.qlInterestRateIndexValueDate(IndexON,D2502)</f>
        <v>57376</v>
      </c>
      <c r="F2502" s="155">
        <f>IFERROR(_xll.qlIndexFixing(IndexON,D2502,TRUE,_xll.ohTrigger(RecalcTrigger,TriggerON)),NA())</f>
        <v>1.0680153838675821E-2</v>
      </c>
      <c r="H2502" s="42">
        <f>_xll.qlCalendarAdvance(Calendar,$H2501,B2502,"f",FALSE)</f>
        <v>57376</v>
      </c>
      <c r="I2502" s="139">
        <f>_xll.qlInterestRateIndexValueDate(Index1M,$H2502)</f>
        <v>57378</v>
      </c>
      <c r="J2502" s="144">
        <f>IFERROR(_xll.qlIndexFixing(Index1M,$H2502,TRUE,_xll.ohTrigger(RecalcTrigger,Trigger1M)),NA())</f>
        <v>1.0605668168087248E-2</v>
      </c>
      <c r="K2502" s="44">
        <f>IFERROR(_xll.qlIndexFixing(Index3M,H2502,TRUE,_xll.ohTrigger(RecalcTrigger,Trigger3M)),NA())</f>
        <v>1.0693605238833155E-2</v>
      </c>
      <c r="L2502" s="44">
        <f>IFERROR(_xll.qlIndexFixing(Index6M,$H2502,TRUE,_xll.ohTrigger(RecalcTrigger,Trigger6M)),NA())</f>
        <v>1.0719175844749533E-2</v>
      </c>
      <c r="M2502" s="145">
        <f>IFERROR(_xll.qlIndexFixing(Index1Y,$H2502,TRUE,_xll.ohTrigger(RecalcTrigger,Trigger1Y)),NA())</f>
        <v>1.060081402695654E-2</v>
      </c>
      <c r="N2502" s="144">
        <f>IFERROR(_xll.qlIndexFixing(ONIndex1M,I2502,TRUE,_xll.ohTrigger(RecalcTrigger,Trigger1M)),NA())</f>
        <v>1.0616855123286584E-2</v>
      </c>
      <c r="O2502" s="44">
        <f>IFERROR(_xll.qlIndexFixing(ONIndex3M,I2502,TRUE,_xll.ohTrigger(RecalcTrigger,Trigger3M)),NA())</f>
        <v>1.0742992481524993E-2</v>
      </c>
      <c r="P2502" s="44">
        <f>IFERROR(_xll.qlIndexFixing(ONIndex6M,I2502,TRUE,_xll.ohTrigger(RecalcTrigger,Trigger6M)),NA())</f>
        <v>1.0828667487094989E-2</v>
      </c>
      <c r="Q2502" s="145">
        <f>IFERROR(_xll.qlIndexFixing(ONIndex1Y,I2502,TRUE,_xll.ohTrigger(RecalcTrigger,Trigger1Y)),NA())</f>
        <v>1.0801617018429965E-2</v>
      </c>
    </row>
    <row r="2503" spans="2:17" x14ac:dyDescent="0.2">
      <c r="B2503" s="39" t="s">
        <v>42</v>
      </c>
      <c r="D2503" s="42">
        <f>_xll.qlCalendarAdvance(Calendar,$D2502,B2503,"f",FALSE)</f>
        <v>57383</v>
      </c>
      <c r="E2503" s="139">
        <f>_xll.qlInterestRateIndexValueDate(IndexON,D2503)</f>
        <v>57383</v>
      </c>
      <c r="F2503" s="155">
        <f>IFERROR(_xll.qlIndexFixing(IndexON,D2503,TRUE,_xll.ohTrigger(RecalcTrigger,TriggerON)),NA())</f>
        <v>1.0669820737501112E-2</v>
      </c>
      <c r="H2503" s="42">
        <f>_xll.qlCalendarAdvance(Calendar,$H2502,B2503,"f",FALSE)</f>
        <v>57383</v>
      </c>
      <c r="I2503" s="139">
        <f>_xll.qlInterestRateIndexValueDate(Index1M,$H2503)</f>
        <v>57385</v>
      </c>
      <c r="J2503" s="144">
        <f>IFERROR(_xll.qlIndexFixing(Index1M,$H2503,TRUE,_xll.ohTrigger(RecalcTrigger,Trigger1M)),NA())</f>
        <v>1.0594321112192353E-2</v>
      </c>
      <c r="K2503" s="44">
        <f>IFERROR(_xll.qlIndexFixing(Index3M,H2503,TRUE,_xll.ohTrigger(RecalcTrigger,Trigger3M)),NA())</f>
        <v>1.0682528357148904E-2</v>
      </c>
      <c r="L2503" s="44">
        <f>IFERROR(_xll.qlIndexFixing(Index6M,$H2503,TRUE,_xll.ohTrigger(RecalcTrigger,Trigger6M)),NA())</f>
        <v>1.0707929209343579E-2</v>
      </c>
      <c r="M2503" s="145">
        <f>IFERROR(_xll.qlIndexFixing(Index1Y,$H2503,TRUE,_xll.ohTrigger(RecalcTrigger,Trigger1Y)),NA())</f>
        <v>1.0590781210006129E-2</v>
      </c>
      <c r="N2503" s="144">
        <f>IFERROR(_xll.qlIndexFixing(ONIndex1M,I2503,TRUE,_xll.ohTrigger(RecalcTrigger,Trigger1M)),NA())</f>
        <v>1.060549481603168E-2</v>
      </c>
      <c r="O2503" s="44">
        <f>IFERROR(_xll.qlIndexFixing(ONIndex3M,I2503,TRUE,_xll.ohTrigger(RecalcTrigger,Trigger3M)),NA())</f>
        <v>1.0731849701706153E-2</v>
      </c>
      <c r="P2503" s="44">
        <f>IFERROR(_xll.qlIndexFixing(ONIndex6M,I2503,TRUE,_xll.ohTrigger(RecalcTrigger,Trigger6M)),NA())</f>
        <v>1.0817328344430166E-2</v>
      </c>
      <c r="Q2503" s="145">
        <f>IFERROR(_xll.qlIndexFixing(ONIndex1Y,I2503,TRUE,_xll.ohTrigger(RecalcTrigger,Trigger1Y)),NA())</f>
        <v>1.0791281901028071E-2</v>
      </c>
    </row>
    <row r="2504" spans="2:17" x14ac:dyDescent="0.2">
      <c r="B2504" s="39" t="s">
        <v>42</v>
      </c>
      <c r="D2504" s="42">
        <f>_xll.qlCalendarAdvance(Calendar,$D2503,B2504,"f",FALSE)</f>
        <v>57390</v>
      </c>
      <c r="E2504" s="139">
        <f>_xll.qlInterestRateIndexValueDate(IndexON,D2504)</f>
        <v>57390</v>
      </c>
      <c r="F2504" s="155">
        <f>IFERROR(_xll.qlIndexFixing(IndexON,D2504,TRUE,_xll.ohTrigger(RecalcTrigger,TriggerON)),NA())</f>
        <v>1.0659502241203711E-2</v>
      </c>
      <c r="H2504" s="42">
        <f>_xll.qlCalendarAdvance(Calendar,$H2503,B2504,"f",FALSE)</f>
        <v>57390</v>
      </c>
      <c r="I2504" s="139">
        <f>_xll.qlInterestRateIndexValueDate(Index1M,$H2504)</f>
        <v>57392</v>
      </c>
      <c r="J2504" s="144">
        <f>IFERROR(_xll.qlIndexFixing(Index1M,$H2504,TRUE,_xll.ohTrigger(RecalcTrigger,Trigger1M)),NA())</f>
        <v>1.0582990525303617E-2</v>
      </c>
      <c r="K2504" s="44">
        <f>IFERROR(_xll.qlIndexFixing(Index3M,H2504,TRUE,_xll.ohTrigger(RecalcTrigger,Trigger3M)),NA())</f>
        <v>1.0671468257304391E-2</v>
      </c>
      <c r="L2504" s="44">
        <f>IFERROR(_xll.qlIndexFixing(Index6M,$H2504,TRUE,_xll.ohTrigger(RecalcTrigger,Trigger6M)),NA())</f>
        <v>1.0696695325882981E-2</v>
      </c>
      <c r="M2504" s="145">
        <f>IFERROR(_xll.qlIndexFixing(Index1Y,$H2504,TRUE,_xll.ohTrigger(RecalcTrigger,Trigger1Y)),NA())</f>
        <v>1.0580765123599208E-2</v>
      </c>
      <c r="N2504" s="144">
        <f>IFERROR(_xll.qlIndexFixing(ONIndex1M,I2504,TRUE,_xll.ohTrigger(RecalcTrigger,Trigger1M)),NA())</f>
        <v>1.0594150875125052E-2</v>
      </c>
      <c r="O2504" s="44">
        <f>IFERROR(_xll.qlIndexFixing(ONIndex3M,I2504,TRUE,_xll.ohTrigger(RecalcTrigger,Trigger3M)),NA())</f>
        <v>1.0720723302544144E-2</v>
      </c>
      <c r="P2504" s="44">
        <f>IFERROR(_xll.qlIndexFixing(ONIndex6M,I2504,TRUE,_xll.ohTrigger(RecalcTrigger,Trigger6M)),NA())</f>
        <v>1.0806001221430606E-2</v>
      </c>
      <c r="Q2504" s="145">
        <f>IFERROR(_xll.qlIndexFixing(ONIndex1Y,I2504,TRUE,_xll.ohTrigger(RecalcTrigger,Trigger1Y)),NA())</f>
        <v>1.0780961931908806E-2</v>
      </c>
    </row>
    <row r="2505" spans="2:17" x14ac:dyDescent="0.2">
      <c r="B2505" s="39" t="s">
        <v>42</v>
      </c>
      <c r="D2505" s="42">
        <f>_xll.qlCalendarAdvance(Calendar,$D2504,B2505,"f",FALSE)</f>
        <v>57397</v>
      </c>
      <c r="E2505" s="139">
        <f>_xll.qlInterestRateIndexValueDate(IndexON,D2505)</f>
        <v>57397</v>
      </c>
      <c r="F2505" s="155">
        <f>IFERROR(_xll.qlIndexFixing(IndexON,D2505,TRUE,_xll.ohTrigger(RecalcTrigger,TriggerON)),NA())</f>
        <v>1.0649198402381543E-2</v>
      </c>
      <c r="H2505" s="42">
        <f>_xll.qlCalendarAdvance(Calendar,$H2504,B2505,"f",FALSE)</f>
        <v>57397</v>
      </c>
      <c r="I2505" s="139">
        <f>_xll.qlInterestRateIndexValueDate(Index1M,$H2505)</f>
        <v>57399</v>
      </c>
      <c r="J2505" s="144">
        <f>IFERROR(_xll.qlIndexFixing(Index1M,$H2505,TRUE,_xll.ohTrigger(RecalcTrigger,Trigger1M)),NA())</f>
        <v>1.0571676466342479E-2</v>
      </c>
      <c r="K2505" s="44">
        <f>IFERROR(_xll.qlIndexFixing(Index3M,H2505,TRUE,_xll.ohTrigger(RecalcTrigger,Trigger3M)),NA())</f>
        <v>1.0660424996673048E-2</v>
      </c>
      <c r="L2505" s="44">
        <f>IFERROR(_xll.qlIndexFixing(Index6M,$H2505,TRUE,_xll.ohTrigger(RecalcTrigger,Trigger6M)),NA())</f>
        <v>1.0685474243409616E-2</v>
      </c>
      <c r="M2505" s="145">
        <f>IFERROR(_xll.qlIndexFixing(Index1Y,$H2505,TRUE,_xll.ohTrigger(RecalcTrigger,Trigger1Y)),NA())</f>
        <v>1.0570765818779415E-2</v>
      </c>
      <c r="N2505" s="144">
        <f>IFERROR(_xll.qlIndexFixing(ONIndex1M,I2505,TRUE,_xll.ohTrigger(RecalcTrigger,Trigger1M)),NA())</f>
        <v>1.058282335939964E-2</v>
      </c>
      <c r="O2505" s="44">
        <f>IFERROR(_xll.qlIndexFixing(ONIndex3M,I2505,TRUE,_xll.ohTrigger(RecalcTrigger,Trigger3M)),NA())</f>
        <v>1.0709613341353119E-2</v>
      </c>
      <c r="P2505" s="44">
        <f>IFERROR(_xll.qlIndexFixing(ONIndex6M,I2505,TRUE,_xll.ohTrigger(RecalcTrigger,Trigger6M)),NA())</f>
        <v>1.0794686167097112E-2</v>
      </c>
      <c r="Q2505" s="145">
        <f>IFERROR(_xll.qlIndexFixing(ONIndex1Y,I2505,TRUE,_xll.ohTrigger(RecalcTrigger,Trigger1Y)),NA())</f>
        <v>1.0770657162071373E-2</v>
      </c>
    </row>
    <row r="2506" spans="2:17" x14ac:dyDescent="0.2">
      <c r="B2506" s="39" t="s">
        <v>42</v>
      </c>
      <c r="D2506" s="42">
        <f>_xll.qlCalendarAdvance(Calendar,$D2505,B2506,"f",FALSE)</f>
        <v>57404</v>
      </c>
      <c r="E2506" s="139">
        <f>_xll.qlInterestRateIndexValueDate(IndexON,D2506)</f>
        <v>57404</v>
      </c>
      <c r="F2506" s="155">
        <f>IFERROR(_xll.qlIndexFixing(IndexON,D2506,TRUE,_xll.ohTrigger(RecalcTrigger,TriggerON)),NA())</f>
        <v>1.0638909273632535E-2</v>
      </c>
      <c r="H2506" s="42">
        <f>_xll.qlCalendarAdvance(Calendar,$H2505,B2506,"f",FALSE)</f>
        <v>57404</v>
      </c>
      <c r="I2506" s="139">
        <f>_xll.qlInterestRateIndexValueDate(Index1M,$H2506)</f>
        <v>57406</v>
      </c>
      <c r="J2506" s="144">
        <f>IFERROR(_xll.qlIndexFixing(Index1M,$H2506,TRUE,_xll.ohTrigger(RecalcTrigger,Trigger1M)),NA())</f>
        <v>1.0558427124032281E-2</v>
      </c>
      <c r="K2506" s="44">
        <f>IFERROR(_xll.qlIndexFixing(Index3M,H2506,TRUE,_xll.ohTrigger(RecalcTrigger,Trigger3M)),NA())</f>
        <v>1.0646264271872772E-2</v>
      </c>
      <c r="L2506" s="44">
        <f>IFERROR(_xll.qlIndexFixing(Index6M,$H2506,TRUE,_xll.ohTrigger(RecalcTrigger,Trigger6M)),NA())</f>
        <v>1.0671713542030442E-2</v>
      </c>
      <c r="M2506" s="145">
        <f>IFERROR(_xll.qlIndexFixing(Index1Y,$H2506,TRUE,_xll.ohTrigger(RecalcTrigger,Trigger1Y)),NA())</f>
        <v>1.0560783346588864E-2</v>
      </c>
      <c r="N2506" s="144">
        <f>IFERROR(_xll.qlIndexFixing(ONIndex1M,I2506,TRUE,_xll.ohTrigger(RecalcTrigger,Trigger1M)),NA())</f>
        <v>1.057151232792819E-2</v>
      </c>
      <c r="O2506" s="44">
        <f>IFERROR(_xll.qlIndexFixing(ONIndex3M,I2506,TRUE,_xll.ohTrigger(RecalcTrigger,Trigger3M)),NA())</f>
        <v>1.0698519875367296E-2</v>
      </c>
      <c r="P2506" s="44">
        <f>IFERROR(_xll.qlIndexFixing(ONIndex6M,I2506,TRUE,_xll.ohTrigger(RecalcTrigger,Trigger6M)),NA())</f>
        <v>1.0783383230430488E-2</v>
      </c>
      <c r="Q2506" s="145">
        <f>IFERROR(_xll.qlIndexFixing(ONIndex1Y,I2506,TRUE,_xll.ohTrigger(RecalcTrigger,Trigger1Y)),NA())</f>
        <v>1.0760367642355106E-2</v>
      </c>
    </row>
    <row r="2507" spans="2:17" x14ac:dyDescent="0.2">
      <c r="B2507" s="39" t="s">
        <v>42</v>
      </c>
      <c r="D2507" s="42">
        <f>_xll.qlCalendarAdvance(Calendar,$D2506,B2507,"f",FALSE)</f>
        <v>57411</v>
      </c>
      <c r="E2507" s="139">
        <f>_xll.qlInterestRateIndexValueDate(IndexON,D2507)</f>
        <v>57411</v>
      </c>
      <c r="F2507" s="155">
        <f>IFERROR(_xll.qlIndexFixing(IndexON,D2507,TRUE,_xll.ohTrigger(RecalcTrigger,TriggerON)),NA())</f>
        <v>1.0628634907634549E-2</v>
      </c>
      <c r="H2507" s="42">
        <f>_xll.qlCalendarAdvance(Calendar,$H2506,B2507,"f",FALSE)</f>
        <v>57411</v>
      </c>
      <c r="I2507" s="139">
        <f>_xll.qlInterestRateIndexValueDate(Index1M,$H2507)</f>
        <v>57413</v>
      </c>
      <c r="J2507" s="144">
        <f>IFERROR(_xll.qlIndexFixing(Index1M,$H2507,TRUE,_xll.ohTrigger(RecalcTrigger,Trigger1M)),NA())</f>
        <v>1.0547148889876663E-2</v>
      </c>
      <c r="K2507" s="44">
        <f>IFERROR(_xll.qlIndexFixing(Index3M,H2507,TRUE,_xll.ohTrigger(RecalcTrigger,Trigger3M)),NA())</f>
        <v>1.0635259351389793E-2</v>
      </c>
      <c r="L2507" s="44">
        <f>IFERROR(_xll.qlIndexFixing(Index6M,$H2507,TRUE,_xll.ohTrigger(RecalcTrigger,Trigger6M)),NA())</f>
        <v>1.0660520641536856E-2</v>
      </c>
      <c r="M2507" s="145">
        <f>IFERROR(_xll.qlIndexFixing(Index1Y,$H2507,TRUE,_xll.ohTrigger(RecalcTrigger,Trigger1Y)),NA())</f>
        <v>1.0550817758068144E-2</v>
      </c>
      <c r="N2507" s="144">
        <f>IFERROR(_xll.qlIndexFixing(ONIndex1M,I2507,TRUE,_xll.ohTrigger(RecalcTrigger,Trigger1M)),NA())</f>
        <v>1.0560217839623576E-2</v>
      </c>
      <c r="O2507" s="44">
        <f>IFERROR(_xll.qlIndexFixing(ONIndex3M,I2507,TRUE,_xll.ohTrigger(RecalcTrigger,Trigger3M)),NA())</f>
        <v>1.0687442961900828E-2</v>
      </c>
      <c r="P2507" s="44">
        <f>IFERROR(_xll.qlIndexFixing(ONIndex6M,I2507,TRUE,_xll.ohTrigger(RecalcTrigger,Trigger6M)),NA())</f>
        <v>1.0772092460191729E-2</v>
      </c>
      <c r="Q2507" s="145">
        <f>IFERROR(_xll.qlIndexFixing(ONIndex1Y,I2507,TRUE,_xll.ohTrigger(RecalcTrigger,Trigger1Y)),NA())</f>
        <v>1.0750093423839147E-2</v>
      </c>
    </row>
    <row r="2508" spans="2:17" x14ac:dyDescent="0.2">
      <c r="B2508" s="39" t="s">
        <v>42</v>
      </c>
      <c r="D2508" s="42">
        <f>_xll.qlCalendarAdvance(Calendar,$D2507,B2508,"f",FALSE)</f>
        <v>57418</v>
      </c>
      <c r="E2508" s="139">
        <f>_xll.qlInterestRateIndexValueDate(IndexON,D2508)</f>
        <v>57418</v>
      </c>
      <c r="F2508" s="155">
        <f>IFERROR(_xll.qlIndexFixing(IndexON,D2508,TRUE,_xll.ohTrigger(RecalcTrigger,TriggerON)),NA())</f>
        <v>1.0618375357065446E-2</v>
      </c>
      <c r="H2508" s="42">
        <f>_xll.qlCalendarAdvance(Calendar,$H2507,B2508,"f",FALSE)</f>
        <v>57418</v>
      </c>
      <c r="I2508" s="139">
        <f>_xll.qlInterestRateIndexValueDate(Index1M,$H2508)</f>
        <v>57420</v>
      </c>
      <c r="J2508" s="144">
        <f>IFERROR(_xll.qlIndexFixing(Index1M,$H2508,TRUE,_xll.ohTrigger(RecalcTrigger,Trigger1M)),NA())</f>
        <v>1.0535887375572353E-2</v>
      </c>
      <c r="K2508" s="44">
        <f>IFERROR(_xll.qlIndexFixing(Index3M,H2508,TRUE,_xll.ohTrigger(RecalcTrigger,Trigger3M)),NA())</f>
        <v>1.0624271466930471E-2</v>
      </c>
      <c r="L2508" s="44">
        <f>IFERROR(_xll.qlIndexFixing(Index6M,$H2508,TRUE,_xll.ohTrigger(RecalcTrigger,Trigger6M)),NA())</f>
        <v>1.0649340706073833E-2</v>
      </c>
      <c r="M2508" s="145">
        <f>IFERROR(_xll.qlIndexFixing(Index1Y,$H2508,TRUE,_xll.ohTrigger(RecalcTrigger,Trigger1Y)),NA())</f>
        <v>1.0540869104257188E-2</v>
      </c>
      <c r="N2508" s="144">
        <f>IFERROR(_xll.qlIndexFixing(ONIndex1M,I2508,TRUE,_xll.ohTrigger(RecalcTrigger,Trigger1M)),NA())</f>
        <v>1.0548939953158865E-2</v>
      </c>
      <c r="O2508" s="44">
        <f>IFERROR(_xll.qlIndexFixing(ONIndex3M,I2508,TRUE,_xll.ohTrigger(RecalcTrigger,Trigger3M)),NA())</f>
        <v>1.0676382658427741E-2</v>
      </c>
      <c r="P2508" s="44">
        <f>IFERROR(_xll.qlIndexFixing(ONIndex6M,I2508,TRUE,_xll.ohTrigger(RecalcTrigger,Trigger6M)),NA())</f>
        <v>1.0760813905621447E-2</v>
      </c>
      <c r="Q2508" s="145">
        <f>IFERROR(_xll.qlIndexFixing(ONIndex1Y,I2508,TRUE,_xll.ohTrigger(RecalcTrigger,Trigger1Y)),NA())</f>
        <v>1.073983455768257E-2</v>
      </c>
    </row>
    <row r="2509" spans="2:17" x14ac:dyDescent="0.2">
      <c r="B2509" s="39" t="s">
        <v>42</v>
      </c>
      <c r="D2509" s="42">
        <f>_xll.qlCalendarAdvance(Calendar,$D2508,B2509,"f",FALSE)</f>
        <v>57425</v>
      </c>
      <c r="E2509" s="139">
        <f>_xll.qlInterestRateIndexValueDate(IndexON,D2509)</f>
        <v>57425</v>
      </c>
      <c r="F2509" s="155">
        <f>IFERROR(_xll.qlIndexFixing(IndexON,D2509,TRUE,_xll.ohTrigger(RecalcTrigger,TriggerON)),NA())</f>
        <v>1.0608130674523153E-2</v>
      </c>
      <c r="H2509" s="42">
        <f>_xll.qlCalendarAdvance(Calendar,$H2508,B2509,"f",FALSE)</f>
        <v>57425</v>
      </c>
      <c r="I2509" s="139">
        <f>_xll.qlInterestRateIndexValueDate(Index1M,$H2509)</f>
        <v>57427</v>
      </c>
      <c r="J2509" s="144">
        <f>IFERROR(_xll.qlIndexFixing(Index1M,$H2509,TRUE,_xll.ohTrigger(RecalcTrigger,Trigger1M)),NA())</f>
        <v>1.0523994766117872E-2</v>
      </c>
      <c r="K2509" s="44">
        <f>IFERROR(_xll.qlIndexFixing(Index3M,H2509,TRUE,_xll.ohTrigger(RecalcTrigger,Trigger3M)),NA())</f>
        <v>1.0613300675874437E-2</v>
      </c>
      <c r="L2509" s="44">
        <f>IFERROR(_xll.qlIndexFixing(Index6M,$H2509,TRUE,_xll.ohTrigger(RecalcTrigger,Trigger6M)),NA())</f>
        <v>1.0638173784679336E-2</v>
      </c>
      <c r="M2509" s="145">
        <f>IFERROR(_xll.qlIndexFixing(Index1Y,$H2509,TRUE,_xll.ohTrigger(RecalcTrigger,Trigger1Y)),NA())</f>
        <v>1.0530937436194626E-2</v>
      </c>
      <c r="N2509" s="144">
        <f>IFERROR(_xll.qlIndexFixing(ONIndex1M,I2509,TRUE,_xll.ohTrigger(RecalcTrigger,Trigger1M)),NA())</f>
        <v>1.0537678727766675E-2</v>
      </c>
      <c r="O2509" s="44">
        <f>IFERROR(_xll.qlIndexFixing(ONIndex3M,I2509,TRUE,_xll.ohTrigger(RecalcTrigger,Trigger3M)),NA())</f>
        <v>1.0665339022581932E-2</v>
      </c>
      <c r="P2509" s="44">
        <f>IFERROR(_xll.qlIndexFixing(ONIndex6M,I2509,TRUE,_xll.ohTrigger(RecalcTrigger,Trigger6M)),NA())</f>
        <v>1.0749547615720445E-2</v>
      </c>
      <c r="Q2509" s="145">
        <f>IFERROR(_xll.qlIndexFixing(ONIndex1Y,I2509,TRUE,_xll.ohTrigger(RecalcTrigger,Trigger1Y)),NA())</f>
        <v>1.0729591094484903E-2</v>
      </c>
    </row>
    <row r="2510" spans="2:17" x14ac:dyDescent="0.2">
      <c r="B2510" s="39" t="s">
        <v>42</v>
      </c>
      <c r="D2510" s="42">
        <f>_xll.qlCalendarAdvance(Calendar,$D2509,B2510,"f",FALSE)</f>
        <v>57432</v>
      </c>
      <c r="E2510" s="139">
        <f>_xll.qlInterestRateIndexValueDate(IndexON,D2510)</f>
        <v>57432</v>
      </c>
      <c r="F2510" s="155">
        <f>IFERROR(_xll.qlIndexFixing(IndexON,D2510,TRUE,_xll.ohTrigger(RecalcTrigger,TriggerON)),NA())</f>
        <v>1.0597900912445724E-2</v>
      </c>
      <c r="H2510" s="42">
        <f>_xll.qlCalendarAdvance(Calendar,$H2509,B2510,"f",FALSE)</f>
        <v>57432</v>
      </c>
      <c r="I2510" s="139">
        <f>_xll.qlInterestRateIndexValueDate(Index1M,$H2510)</f>
        <v>57434</v>
      </c>
      <c r="J2510" s="144">
        <f>IFERROR(_xll.qlIndexFixing(Index1M,$H2510,TRUE,_xll.ohTrigger(RecalcTrigger,Trigger1M)),NA())</f>
        <v>1.0513414742212998E-2</v>
      </c>
      <c r="K2510" s="44">
        <f>IFERROR(_xll.qlIndexFixing(Index3M,H2510,TRUE,_xll.ohTrigger(RecalcTrigger,Trigger3M)),NA())</f>
        <v>1.0604216561978744E-2</v>
      </c>
      <c r="L2510" s="44">
        <f>IFERROR(_xll.qlIndexFixing(Index6M,$H2510,TRUE,_xll.ohTrigger(RecalcTrigger,Trigger6M)),NA())</f>
        <v>1.0628926831833649E-2</v>
      </c>
      <c r="M2510" s="145">
        <f>IFERROR(_xll.qlIndexFixing(Index1Y,$H2510,TRUE,_xll.ohTrigger(RecalcTrigger,Trigger1Y)),NA())</f>
        <v>1.0522654526573198E-2</v>
      </c>
      <c r="N2510" s="144">
        <f>IFERROR(_xll.qlIndexFixing(ONIndex1M,I2510,TRUE,_xll.ohTrigger(RecalcTrigger,Trigger1M)),NA())</f>
        <v>1.052643422220001E-2</v>
      </c>
      <c r="O2510" s="44">
        <f>IFERROR(_xll.qlIndexFixing(ONIndex3M,I2510,TRUE,_xll.ohTrigger(RecalcTrigger,Trigger3M)),NA())</f>
        <v>1.0654312111277875E-2</v>
      </c>
      <c r="P2510" s="44">
        <f>IFERROR(_xll.qlIndexFixing(ONIndex6M,I2510,TRUE,_xll.ohTrigger(RecalcTrigger,Trigger6M)),NA())</f>
        <v>1.0738293639329655E-2</v>
      </c>
      <c r="Q2510" s="145">
        <f>IFERROR(_xll.qlIndexFixing(ONIndex1Y,I2510,TRUE,_xll.ohTrigger(RecalcTrigger,Trigger1Y)),NA())</f>
        <v>1.0719363085724964E-2</v>
      </c>
    </row>
    <row r="2511" spans="2:17" x14ac:dyDescent="0.2">
      <c r="B2511" s="39" t="s">
        <v>42</v>
      </c>
      <c r="D2511" s="42">
        <f>_xll.qlCalendarAdvance(Calendar,$D2510,B2511,"f",FALSE)</f>
        <v>57439</v>
      </c>
      <c r="E2511" s="139">
        <f>_xll.qlInterestRateIndexValueDate(IndexON,D2511)</f>
        <v>57439</v>
      </c>
      <c r="F2511" s="155">
        <f>IFERROR(_xll.qlIndexFixing(IndexON,D2511,TRUE,_xll.ohTrigger(RecalcTrigger,TriggerON)),NA())</f>
        <v>1.0587686123750828E-2</v>
      </c>
      <c r="H2511" s="42">
        <f>_xll.qlCalendarAdvance(Calendar,$H2510,B2511,"f",FALSE)</f>
        <v>57439</v>
      </c>
      <c r="I2511" s="139">
        <f>_xll.qlInterestRateIndexValueDate(Index1M,$H2511)</f>
        <v>57441</v>
      </c>
      <c r="J2511" s="144">
        <f>IFERROR(_xll.qlIndexFixing(Index1M,$H2511,TRUE,_xll.ohTrigger(RecalcTrigger,Trigger1M)),NA())</f>
        <v>1.0502203741004331E-2</v>
      </c>
      <c r="K2511" s="44">
        <f>IFERROR(_xll.qlIndexFixing(Index3M,H2511,TRUE,_xll.ohTrigger(RecalcTrigger,Trigger3M)),NA())</f>
        <v>1.0593277375370766E-2</v>
      </c>
      <c r="L2511" s="44">
        <f>IFERROR(_xll.qlIndexFixing(Index6M,$H2511,TRUE,_xll.ohTrigger(RecalcTrigger,Trigger6M)),NA())</f>
        <v>1.0615879180246472E-2</v>
      </c>
      <c r="M2511" s="145">
        <f>IFERROR(_xll.qlIndexFixing(Index1Y,$H2511,TRUE,_xll.ohTrigger(RecalcTrigger,Trigger1Y)),NA())</f>
        <v>1.0511125261461573E-2</v>
      </c>
      <c r="N2511" s="144">
        <f>IFERROR(_xll.qlIndexFixing(ONIndex1M,I2511,TRUE,_xll.ohTrigger(RecalcTrigger,Trigger1M)),NA())</f>
        <v>1.0515206495371743E-2</v>
      </c>
      <c r="O2511" s="44">
        <f>IFERROR(_xll.qlIndexFixing(ONIndex3M,I2511,TRUE,_xll.ohTrigger(RecalcTrigger,Trigger3M)),NA())</f>
        <v>1.0643301981989595E-2</v>
      </c>
      <c r="P2511" s="44">
        <f>IFERROR(_xll.qlIndexFixing(ONIndex6M,I2511,TRUE,_xll.ohTrigger(RecalcTrigger,Trigger6M)),NA())</f>
        <v>1.0727052025529815E-2</v>
      </c>
      <c r="Q2511" s="145">
        <f>IFERROR(_xll.qlIndexFixing(ONIndex1Y,I2511,TRUE,_xll.ohTrigger(RecalcTrigger,Trigger1Y)),NA())</f>
        <v>1.0709150582082216E-2</v>
      </c>
    </row>
    <row r="2512" spans="2:17" x14ac:dyDescent="0.2">
      <c r="B2512" s="39" t="s">
        <v>42</v>
      </c>
      <c r="D2512" s="42">
        <f>_xll.qlCalendarAdvance(Calendar,$D2511,B2512,"f",FALSE)</f>
        <v>57446</v>
      </c>
      <c r="E2512" s="139">
        <f>_xll.qlInterestRateIndexValueDate(IndexON,D2512)</f>
        <v>57446</v>
      </c>
      <c r="F2512" s="155">
        <f>IFERROR(_xll.qlIndexFixing(IndexON,D2512,TRUE,_xll.ohTrigger(RecalcTrigger,TriggerON)),NA())</f>
        <v>1.057748636087652E-2</v>
      </c>
      <c r="H2512" s="42">
        <f>_xll.qlCalendarAdvance(Calendar,$H2511,B2512,"f",FALSE)</f>
        <v>57446</v>
      </c>
      <c r="I2512" s="139">
        <f>_xll.qlInterestRateIndexValueDate(Index1M,$H2512)</f>
        <v>57448</v>
      </c>
      <c r="J2512" s="144">
        <f>IFERROR(_xll.qlIndexFixing(Index1M,$H2512,TRUE,_xll.ohTrigger(RecalcTrigger,Trigger1M)),NA())</f>
        <v>1.0491009695347463E-2</v>
      </c>
      <c r="K2512" s="44">
        <f>IFERROR(_xll.qlIndexFixing(Index3M,H2512,TRUE,_xll.ohTrigger(RecalcTrigger,Trigger3M)),NA())</f>
        <v>1.05823554394832E-2</v>
      </c>
      <c r="L2512" s="44">
        <f>IFERROR(_xll.qlIndexFixing(Index6M,$H2512,TRUE,_xll.ohTrigger(RecalcTrigger,Trigger6M)),NA())</f>
        <v>1.0604751595281871E-2</v>
      </c>
      <c r="M2512" s="145">
        <f>IFERROR(_xll.qlIndexFixing(Index1Y,$H2512,TRUE,_xll.ohTrigger(RecalcTrigger,Trigger1Y)),NA())</f>
        <v>1.0500703054382686E-2</v>
      </c>
      <c r="N2512" s="144">
        <f>IFERROR(_xll.qlIndexFixing(ONIndex1M,I2512,TRUE,_xll.ohTrigger(RecalcTrigger,Trigger1M)),NA())</f>
        <v>1.0503995606354621E-2</v>
      </c>
      <c r="O2512" s="44">
        <f>IFERROR(_xll.qlIndexFixing(ONIndex3M,I2512,TRUE,_xll.ohTrigger(RecalcTrigger,Trigger3M)),NA())</f>
        <v>1.0632308692271053E-2</v>
      </c>
      <c r="P2512" s="44">
        <f>IFERROR(_xll.qlIndexFixing(ONIndex6M,I2512,TRUE,_xll.ohTrigger(RecalcTrigger,Trigger6M)),NA())</f>
        <v>1.0715822823401666E-2</v>
      </c>
      <c r="Q2512" s="145">
        <f>IFERROR(_xll.qlIndexFixing(ONIndex1Y,I2512,TRUE,_xll.ohTrigger(RecalcTrigger,Trigger1Y)),NA())</f>
        <v>1.0698953634635799E-2</v>
      </c>
    </row>
    <row r="2513" spans="2:17" x14ac:dyDescent="0.2">
      <c r="B2513" s="39" t="s">
        <v>42</v>
      </c>
      <c r="D2513" s="42">
        <f>_xll.qlCalendarAdvance(Calendar,$D2512,B2513,"f",FALSE)</f>
        <v>57453</v>
      </c>
      <c r="E2513" s="139">
        <f>_xll.qlInterestRateIndexValueDate(IndexON,D2513)</f>
        <v>57453</v>
      </c>
      <c r="F2513" s="155">
        <f>IFERROR(_xll.qlIndexFixing(IndexON,D2513,TRUE,_xll.ohTrigger(RecalcTrigger,TriggerON)),NA())</f>
        <v>1.0567301676660534E-2</v>
      </c>
      <c r="H2513" s="42">
        <f>_xll.qlCalendarAdvance(Calendar,$H2512,B2513,"f",FALSE)</f>
        <v>57453</v>
      </c>
      <c r="I2513" s="139">
        <f>_xll.qlInterestRateIndexValueDate(Index1M,$H2513)</f>
        <v>57459</v>
      </c>
      <c r="J2513" s="144">
        <f>IFERROR(_xll.qlIndexFixing(Index1M,$H2513,TRUE,_xll.ohTrigger(RecalcTrigger,Trigger1M)),NA())</f>
        <v>1.0474097333217358E-2</v>
      </c>
      <c r="K2513" s="44">
        <f>IFERROR(_xll.qlIndexFixing(Index3M,H2513,TRUE,_xll.ohTrigger(RecalcTrigger,Trigger3M)),NA())</f>
        <v>1.0565227388873725E-2</v>
      </c>
      <c r="L2513" s="44">
        <f>IFERROR(_xll.qlIndexFixing(Index6M,$H2513,TRUE,_xll.ohTrigger(RecalcTrigger,Trigger6M)),NA())</f>
        <v>1.0588558814607239E-2</v>
      </c>
      <c r="M2513" s="145">
        <f>IFERROR(_xll.qlIndexFixing(Index1Y,$H2513,TRUE,_xll.ohTrigger(RecalcTrigger,Trigger1Y)),NA())</f>
        <v>1.0486834044942991E-2</v>
      </c>
      <c r="N2513" s="144">
        <f>IFERROR(_xll.qlIndexFixing(ONIndex1M,I2513,TRUE,_xll.ohTrigger(RecalcTrigger,Trigger1M)),NA())</f>
        <v>1.048960644193464E-2</v>
      </c>
      <c r="O2513" s="44">
        <f>IFERROR(_xll.qlIndexFixing(ONIndex3M,I2513,TRUE,_xll.ohTrigger(RecalcTrigger,Trigger3M)),NA())</f>
        <v>1.0618199298697562E-2</v>
      </c>
      <c r="P2513" s="44">
        <f>IFERROR(_xll.qlIndexFixing(ONIndex6M,I2513,TRUE,_xll.ohTrigger(RecalcTrigger,Trigger6M)),NA())</f>
        <v>1.0701403593911252E-2</v>
      </c>
      <c r="Q2513" s="145">
        <f>IFERROR(_xll.qlIndexFixing(ONIndex1Y,I2513,TRUE,_xll.ohTrigger(RecalcTrigger,Trigger1Y)),NA())</f>
        <v>1.0685866213728801E-2</v>
      </c>
    </row>
    <row r="2514" spans="2:17" x14ac:dyDescent="0.2">
      <c r="B2514" s="39" t="s">
        <v>42</v>
      </c>
      <c r="D2514" s="42">
        <f>_xll.qlCalendarAdvance(Calendar,$D2513,B2514,"f",FALSE)</f>
        <v>57460</v>
      </c>
      <c r="E2514" s="139">
        <f>_xll.qlInterestRateIndexValueDate(IndexON,D2514)</f>
        <v>57460</v>
      </c>
      <c r="F2514" s="155">
        <f>IFERROR(_xll.qlIndexFixing(IndexON,D2514,TRUE,_xll.ohTrigger(RecalcTrigger,TriggerON)),NA())</f>
        <v>1.0557132123301116E-2</v>
      </c>
      <c r="H2514" s="42">
        <f>_xll.qlCalendarAdvance(Calendar,$H2513,B2514,"f",FALSE)</f>
        <v>57460</v>
      </c>
      <c r="I2514" s="139">
        <f>_xll.qlInterestRateIndexValueDate(Index1M,$H2514)</f>
        <v>57462</v>
      </c>
      <c r="J2514" s="144">
        <f>IFERROR(_xll.qlIndexFixing(Index1M,$H2514,TRUE,_xll.ohTrigger(RecalcTrigger,Trigger1M)),NA())</f>
        <v>1.0468672706358683E-2</v>
      </c>
      <c r="K2514" s="44">
        <f>IFERROR(_xll.qlIndexFixing(Index3M,H2514,TRUE,_xll.ohTrigger(RecalcTrigger,Trigger3M)),NA())</f>
        <v>1.0560563549371876E-2</v>
      </c>
      <c r="L2514" s="44">
        <f>IFERROR(_xll.qlIndexFixing(Index6M,$H2514,TRUE,_xll.ohTrigger(RecalcTrigger,Trigger6M)),NA())</f>
        <v>1.0582536105031026E-2</v>
      </c>
      <c r="M2514" s="145">
        <f>IFERROR(_xll.qlIndexFixing(Index1Y,$H2514,TRUE,_xll.ohTrigger(RecalcTrigger,Trigger1Y)),NA())</f>
        <v>1.0481535668366272E-2</v>
      </c>
      <c r="N2514" s="144">
        <f>IFERROR(_xll.qlIndexFixing(ONIndex1M,I2514,TRUE,_xll.ohTrigger(RecalcTrigger,Trigger1M)),NA())</f>
        <v>1.0480029244819278E-2</v>
      </c>
      <c r="O2514" s="44">
        <f>IFERROR(_xll.qlIndexFixing(ONIndex3M,I2514,TRUE,_xll.ohTrigger(RecalcTrigger,Trigger3M)),NA())</f>
        <v>1.0608808613907783E-2</v>
      </c>
      <c r="P2514" s="44">
        <f>IFERROR(_xll.qlIndexFixing(ONIndex6M,I2514,TRUE,_xll.ohTrigger(RecalcTrigger,Trigger6M)),NA())</f>
        <v>1.0691802268976147E-2</v>
      </c>
      <c r="Q2514" s="145">
        <f>IFERROR(_xll.qlIndexFixing(ONIndex1Y,I2514,TRUE,_xll.ohTrigger(RecalcTrigger,Trigger1Y)),NA())</f>
        <v>1.0677155653135983E-2</v>
      </c>
    </row>
    <row r="2515" spans="2:17" x14ac:dyDescent="0.2">
      <c r="B2515" s="39" t="s">
        <v>42</v>
      </c>
      <c r="D2515" s="42">
        <f>_xll.qlCalendarAdvance(Calendar,$D2514,B2515,"f",FALSE)</f>
        <v>57467</v>
      </c>
      <c r="E2515" s="139">
        <f>_xll.qlInterestRateIndexValueDate(IndexON,D2515)</f>
        <v>57467</v>
      </c>
      <c r="F2515" s="155">
        <f>IFERROR(_xll.qlIndexFixing(IndexON,D2515,TRUE,_xll.ohTrigger(RecalcTrigger,TriggerON)),NA())</f>
        <v>1.0546977753955744E-2</v>
      </c>
      <c r="H2515" s="42">
        <f>_xll.qlCalendarAdvance(Calendar,$H2514,B2515,"f",FALSE)</f>
        <v>57467</v>
      </c>
      <c r="I2515" s="139">
        <f>_xll.qlInterestRateIndexValueDate(Index1M,$H2515)</f>
        <v>57469</v>
      </c>
      <c r="J2515" s="144">
        <f>IFERROR(_xll.qlIndexFixing(Index1M,$H2515,TRUE,_xll.ohTrigger(RecalcTrigger,Trigger1M)),NA())</f>
        <v>1.0457529880880882E-2</v>
      </c>
      <c r="K2515" s="44">
        <f>IFERROR(_xll.qlIndexFixing(Index3M,H2515,TRUE,_xll.ohTrigger(RecalcTrigger,Trigger3M)),NA())</f>
        <v>1.0547838104024378E-2</v>
      </c>
      <c r="L2515" s="44">
        <f>IFERROR(_xll.qlIndexFixing(Index6M,$H2515,TRUE,_xll.ohTrigger(RecalcTrigger,Trigger6M)),NA())</f>
        <v>1.0571448297812926E-2</v>
      </c>
      <c r="M2515" s="145">
        <f>IFERROR(_xll.qlIndexFixing(Index1Y,$H2515,TRUE,_xll.ohTrigger(RecalcTrigger,Trigger1Y)),NA())</f>
        <v>1.0471706986533609E-2</v>
      </c>
      <c r="N2515" s="144">
        <f>IFERROR(_xll.qlIndexFixing(ONIndex1M,I2515,TRUE,_xll.ohTrigger(RecalcTrigger,Trigger1M)),NA())</f>
        <v>1.0470464554339642E-2</v>
      </c>
      <c r="O2515" s="44">
        <f>IFERROR(_xll.qlIndexFixing(ONIndex3M,I2515,TRUE,_xll.ohTrigger(RecalcTrigger,Trigger3M)),NA())</f>
        <v>1.0599430433435586E-2</v>
      </c>
      <c r="P2515" s="44">
        <f>IFERROR(_xll.qlIndexFixing(ONIndex6M,I2515,TRUE,_xll.ohTrigger(RecalcTrigger,Trigger6M)),NA())</f>
        <v>1.0682210175936291E-2</v>
      </c>
      <c r="Q2515" s="145">
        <f>IFERROR(_xll.qlIndexFixing(ONIndex1Y,I2515,TRUE,_xll.ohTrigger(RecalcTrigger,Trigger1Y)),NA())</f>
        <v>1.0668456639386648E-2</v>
      </c>
    </row>
    <row r="2516" spans="2:17" x14ac:dyDescent="0.2">
      <c r="B2516" s="39" t="s">
        <v>42</v>
      </c>
      <c r="D2516" s="42">
        <f>_xll.qlCalendarAdvance(Calendar,$D2515,B2516,"f",FALSE)</f>
        <v>57474</v>
      </c>
      <c r="E2516" s="139">
        <f>_xll.qlInterestRateIndexValueDate(IndexON,D2516)</f>
        <v>57474</v>
      </c>
      <c r="F2516" s="155">
        <f>IFERROR(_xll.qlIndexFixing(IndexON,D2516,TRUE,_xll.ohTrigger(RecalcTrigger,TriggerON)),NA())</f>
        <v>1.05368386209026E-2</v>
      </c>
      <c r="H2516" s="42">
        <f>_xll.qlCalendarAdvance(Calendar,$H2515,B2516,"f",FALSE)</f>
        <v>57474</v>
      </c>
      <c r="I2516" s="139">
        <f>_xll.qlInterestRateIndexValueDate(Index1M,$H2516)</f>
        <v>57476</v>
      </c>
      <c r="J2516" s="144">
        <f>IFERROR(_xll.qlIndexFixing(Index1M,$H2516,TRUE,_xll.ohTrigger(RecalcTrigger,Trigger1M)),NA())</f>
        <v>1.0446404246639902E-2</v>
      </c>
      <c r="K2516" s="44">
        <f>IFERROR(_xll.qlIndexFixing(Index3M,H2516,TRUE,_xll.ohTrigger(RecalcTrigger,Trigger3M)),NA())</f>
        <v>1.053698857329608E-2</v>
      </c>
      <c r="L2516" s="44">
        <f>IFERROR(_xll.qlIndexFixing(Index6M,$H2516,TRUE,_xll.ohTrigger(RecalcTrigger,Trigger6M)),NA())</f>
        <v>1.0560373847910082E-2</v>
      </c>
      <c r="M2516" s="145">
        <f>IFERROR(_xll.qlIndexFixing(Index1Y,$H2516,TRUE,_xll.ohTrigger(RecalcTrigger,Trigger1Y)),NA())</f>
        <v>1.0461895647685541E-2</v>
      </c>
      <c r="N2516" s="144">
        <f>IFERROR(_xll.qlIndexFixing(ONIndex1M,I2516,TRUE,_xll.ohTrigger(RecalcTrigger,Trigger1M)),NA())</f>
        <v>1.0459321605136296E-2</v>
      </c>
      <c r="O2516" s="44">
        <f>IFERROR(_xll.qlIndexFixing(ONIndex3M,I2516,TRUE,_xll.ohTrigger(RecalcTrigger,Trigger3M)),NA())</f>
        <v>1.0588505075137533E-2</v>
      </c>
      <c r="P2516" s="44">
        <f>IFERROR(_xll.qlIndexFixing(ONIndex6M,I2516,TRUE,_xll.ohTrigger(RecalcTrigger,Trigger6M)),NA())</f>
        <v>1.0671031110103257E-2</v>
      </c>
      <c r="Q2516" s="145">
        <f>IFERROR(_xll.qlIndexFixing(ONIndex1Y,I2516,TRUE,_xll.ohTrigger(RecalcTrigger,Trigger1Y)),NA())</f>
        <v>1.065832242679754E-2</v>
      </c>
    </row>
    <row r="2517" spans="2:17" x14ac:dyDescent="0.2">
      <c r="B2517" s="39" t="s">
        <v>42</v>
      </c>
      <c r="D2517" s="42">
        <f>_xll.qlCalendarAdvance(Calendar,$D2516,B2517,"f",FALSE)</f>
        <v>57481</v>
      </c>
      <c r="E2517" s="139">
        <f>_xll.qlInterestRateIndexValueDate(IndexON,D2517)</f>
        <v>57481</v>
      </c>
      <c r="F2517" s="155">
        <f>IFERROR(_xll.qlIndexFixing(IndexON,D2517,TRUE,_xll.ohTrigger(RecalcTrigger,TriggerON)),NA())</f>
        <v>1.0526714776979418E-2</v>
      </c>
      <c r="H2517" s="42">
        <f>_xll.qlCalendarAdvance(Calendar,$H2516,B2517,"f",FALSE)</f>
        <v>57481</v>
      </c>
      <c r="I2517" s="139">
        <f>_xll.qlInterestRateIndexValueDate(Index1M,$H2517)</f>
        <v>57483</v>
      </c>
      <c r="J2517" s="144">
        <f>IFERROR(_xll.qlIndexFixing(Index1M,$H2517,TRUE,_xll.ohTrigger(RecalcTrigger,Trigger1M)),NA())</f>
        <v>1.0435295862558933E-2</v>
      </c>
      <c r="K2517" s="44">
        <f>IFERROR(_xll.qlIndexFixing(Index3M,H2517,TRUE,_xll.ohTrigger(RecalcTrigger,Trigger3M)),NA())</f>
        <v>1.0526156594969017E-2</v>
      </c>
      <c r="L2517" s="44">
        <f>IFERROR(_xll.qlIndexFixing(Index6M,$H2517,TRUE,_xll.ohTrigger(RecalcTrigger,Trigger6M)),NA())</f>
        <v>1.0549312804354406E-2</v>
      </c>
      <c r="M2517" s="145">
        <f>IFERROR(_xll.qlIndexFixing(Index1Y,$H2517,TRUE,_xll.ohTrigger(RecalcTrigger,Trigger1Y)),NA())</f>
        <v>1.0452101702850679E-2</v>
      </c>
      <c r="N2517" s="144">
        <f>IFERROR(_xll.qlIndexFixing(ONIndex1M,I2517,TRUE,_xll.ohTrigger(RecalcTrigger,Trigger1M)),NA())</f>
        <v>1.0448195788388404E-2</v>
      </c>
      <c r="O2517" s="44">
        <f>IFERROR(_xll.qlIndexFixing(ONIndex3M,I2517,TRUE,_xll.ohTrigger(RecalcTrigger,Trigger3M)),NA())</f>
        <v>1.0577596843219794E-2</v>
      </c>
      <c r="P2517" s="44">
        <f>IFERROR(_xll.qlIndexFixing(ONIndex6M,I2517,TRUE,_xll.ohTrigger(RecalcTrigger,Trigger6M)),NA())</f>
        <v>1.0659864700546251E-2</v>
      </c>
      <c r="Q2517" s="145">
        <f>IFERROR(_xll.qlIndexFixing(ONIndex1Y,I2517,TRUE,_xll.ohTrigger(RecalcTrigger,Trigger1Y)),NA())</f>
        <v>1.0648204025400787E-2</v>
      </c>
    </row>
    <row r="2518" spans="2:17" x14ac:dyDescent="0.2">
      <c r="B2518" s="39" t="s">
        <v>42</v>
      </c>
      <c r="D2518" s="42">
        <f>_xll.qlCalendarAdvance(Calendar,$D2517,B2518,"f",FALSE)</f>
        <v>57488</v>
      </c>
      <c r="E2518" s="139">
        <f>_xll.qlInterestRateIndexValueDate(IndexON,D2518)</f>
        <v>57488</v>
      </c>
      <c r="F2518" s="155">
        <f>IFERROR(_xll.qlIndexFixing(IndexON,D2518,TRUE,_xll.ohTrigger(RecalcTrigger,TriggerON)),NA())</f>
        <v>1.0516606274544316E-2</v>
      </c>
      <c r="H2518" s="42">
        <f>_xll.qlCalendarAdvance(Calendar,$H2517,B2518,"f",FALSE)</f>
        <v>57488</v>
      </c>
      <c r="I2518" s="139">
        <f>_xll.qlInterestRateIndexValueDate(Index1M,$H2518)</f>
        <v>57490</v>
      </c>
      <c r="J2518" s="144">
        <f>IFERROR(_xll.qlIndexFixing(Index1M,$H2518,TRUE,_xll.ohTrigger(RecalcTrigger,Trigger1M)),NA())</f>
        <v>1.0424204787568898E-2</v>
      </c>
      <c r="K2518" s="44">
        <f>IFERROR(_xll.qlIndexFixing(Index3M,H2518,TRUE,_xll.ohTrigger(RecalcTrigger,Trigger3M)),NA())</f>
        <v>1.0515342226416868E-2</v>
      </c>
      <c r="L2518" s="44">
        <f>IFERROR(_xll.qlIndexFixing(Index6M,$H2518,TRUE,_xll.ohTrigger(RecalcTrigger,Trigger6M)),NA())</f>
        <v>1.0538265216176514E-2</v>
      </c>
      <c r="M2518" s="145">
        <f>IFERROR(_xll.qlIndexFixing(Index1Y,$H2518,TRUE,_xll.ohTrigger(RecalcTrigger,Trigger1Y)),NA())</f>
        <v>1.044232520305763E-2</v>
      </c>
      <c r="N2518" s="144">
        <f>IFERROR(_xll.qlIndexFixing(ONIndex1M,I2518,TRUE,_xll.ohTrigger(RecalcTrigger,Trigger1M)),NA())</f>
        <v>1.0437087162689096E-2</v>
      </c>
      <c r="O2518" s="44">
        <f>IFERROR(_xll.qlIndexFixing(ONIndex3M,I2518,TRUE,_xll.ohTrigger(RecalcTrigger,Trigger3M)),NA())</f>
        <v>1.0566705794836651E-2</v>
      </c>
      <c r="P2518" s="44">
        <f>IFERROR(_xll.qlIndexFixing(ONIndex6M,I2518,TRUE,_xll.ohTrigger(RecalcTrigger,Trigger6M)),NA())</f>
        <v>1.064871099658582E-2</v>
      </c>
      <c r="Q2518" s="145">
        <f>IFERROR(_xll.qlIndexFixing(ONIndex1Y,I2518,TRUE,_xll.ohTrigger(RecalcTrigger,Trigger1Y)),NA())</f>
        <v>1.0638101486035723E-2</v>
      </c>
    </row>
    <row r="2519" spans="2:17" x14ac:dyDescent="0.2">
      <c r="B2519" s="39" t="s">
        <v>42</v>
      </c>
      <c r="D2519" s="42">
        <f>_xll.qlCalendarAdvance(Calendar,$D2518,B2519,"f",FALSE)</f>
        <v>57495</v>
      </c>
      <c r="E2519" s="139">
        <f>_xll.qlInterestRateIndexValueDate(IndexON,D2519)</f>
        <v>57495</v>
      </c>
      <c r="F2519" s="155">
        <f>IFERROR(_xll.qlIndexFixing(IndexON,D2519,TRUE,_xll.ohTrigger(RecalcTrigger,TriggerON)),NA())</f>
        <v>1.0506513166435028E-2</v>
      </c>
      <c r="H2519" s="42">
        <f>_xll.qlCalendarAdvance(Calendar,$H2518,B2519,"f",FALSE)</f>
        <v>57495</v>
      </c>
      <c r="I2519" s="139">
        <f>_xll.qlInterestRateIndexValueDate(Index1M,$H2519)</f>
        <v>57497</v>
      </c>
      <c r="J2519" s="144">
        <f>IFERROR(_xll.qlIndexFixing(Index1M,$H2519,TRUE,_xll.ohTrigger(RecalcTrigger,Trigger1M)),NA())</f>
        <v>1.0413131080582673E-2</v>
      </c>
      <c r="K2519" s="44">
        <f>IFERROR(_xll.qlIndexFixing(Index3M,H2519,TRUE,_xll.ohTrigger(RecalcTrigger,Trigger3M)),NA())</f>
        <v>1.0504545525009065E-2</v>
      </c>
      <c r="L2519" s="44">
        <f>IFERROR(_xll.qlIndexFixing(Index6M,$H2519,TRUE,_xll.ohTrigger(RecalcTrigger,Trigger6M)),NA())</f>
        <v>1.0527231132407888E-2</v>
      </c>
      <c r="M2519" s="145">
        <f>IFERROR(_xll.qlIndexFixing(Index1Y,$H2519,TRUE,_xll.ohTrigger(RecalcTrigger,Trigger1Y)),NA())</f>
        <v>1.0432566199333046E-2</v>
      </c>
      <c r="N2519" s="144">
        <f>IFERROR(_xll.qlIndexFixing(ONIndex1M,I2519,TRUE,_xll.ohTrigger(RecalcTrigger,Trigger1M)),NA())</f>
        <v>1.0425995787191056E-2</v>
      </c>
      <c r="O2519" s="44">
        <f>IFERROR(_xll.qlIndexFixing(ONIndex3M,I2519,TRUE,_xll.ohTrigger(RecalcTrigger,Trigger3M)),NA())</f>
        <v>1.0555831987542064E-2</v>
      </c>
      <c r="P2519" s="44">
        <f>IFERROR(_xll.qlIndexFixing(ONIndex6M,I2519,TRUE,_xll.ohTrigger(RecalcTrigger,Trigger6M)),NA())</f>
        <v>1.063757004714283E-2</v>
      </c>
      <c r="Q2519" s="145">
        <f>IFERROR(_xll.qlIndexFixing(ONIndex1Y,I2519,TRUE,_xll.ohTrigger(RecalcTrigger,Trigger1Y)),NA())</f>
        <v>1.0628014860021295E-2</v>
      </c>
    </row>
    <row r="2520" spans="2:17" x14ac:dyDescent="0.2">
      <c r="B2520" s="39" t="s">
        <v>42</v>
      </c>
      <c r="D2520" s="42">
        <f>_xll.qlCalendarAdvance(Calendar,$D2519,B2520,"f",FALSE)</f>
        <v>57502</v>
      </c>
      <c r="E2520" s="139">
        <f>_xll.qlInterestRateIndexValueDate(IndexON,D2520)</f>
        <v>57502</v>
      </c>
      <c r="F2520" s="155">
        <f>IFERROR(_xll.qlIndexFixing(IndexON,D2520,TRUE,_xll.ohTrigger(RecalcTrigger,TriggerON)),NA())</f>
        <v>1.049643550524948E-2</v>
      </c>
      <c r="H2520" s="42">
        <f>_xll.qlCalendarAdvance(Calendar,$H2519,B2520,"f",FALSE)</f>
        <v>57502</v>
      </c>
      <c r="I2520" s="139">
        <f>_xll.qlInterestRateIndexValueDate(Index1M,$H2520)</f>
        <v>57504</v>
      </c>
      <c r="J2520" s="144">
        <f>IFERROR(_xll.qlIndexFixing(Index1M,$H2520,TRUE,_xll.ohTrigger(RecalcTrigger,Trigger1M)),NA())</f>
        <v>1.0402074800526025E-2</v>
      </c>
      <c r="K2520" s="44">
        <f>IFERROR(_xll.qlIndexFixing(Index3M,H2520,TRUE,_xll.ohTrigger(RecalcTrigger,Trigger3M)),NA())</f>
        <v>1.0493766548122684E-2</v>
      </c>
      <c r="L2520" s="44">
        <f>IFERROR(_xll.qlIndexFixing(Index6M,$H2520,TRUE,_xll.ohTrigger(RecalcTrigger,Trigger6M)),NA())</f>
        <v>1.0516210602075257E-2</v>
      </c>
      <c r="M2520" s="145">
        <f>IFERROR(_xll.qlIndexFixing(Index1Y,$H2520,TRUE,_xll.ohTrigger(RecalcTrigger,Trigger1Y)),NA())</f>
        <v>1.0422824742702702E-2</v>
      </c>
      <c r="N2520" s="144">
        <f>IFERROR(_xll.qlIndexFixing(ONIndex1M,I2520,TRUE,_xll.ohTrigger(RecalcTrigger,Trigger1M)),NA())</f>
        <v>1.0414921720807158E-2</v>
      </c>
      <c r="O2520" s="44">
        <f>IFERROR(_xll.qlIndexFixing(ONIndex3M,I2520,TRUE,_xll.ohTrigger(RecalcTrigger,Trigger3M)),NA())</f>
        <v>1.0544975478570251E-2</v>
      </c>
      <c r="P2520" s="44">
        <f>IFERROR(_xll.qlIndexFixing(ONIndex6M,I2520,TRUE,_xll.ohTrigger(RecalcTrigger,Trigger6M)),NA())</f>
        <v>1.0626441901298023E-2</v>
      </c>
      <c r="Q2520" s="145">
        <f>IFERROR(_xll.qlIndexFixing(ONIndex1Y,I2520,TRUE,_xll.ohTrigger(RecalcTrigger,Trigger1Y)),NA())</f>
        <v>1.0617944198116902E-2</v>
      </c>
    </row>
    <row r="2521" spans="2:17" x14ac:dyDescent="0.2">
      <c r="B2521" s="39" t="s">
        <v>42</v>
      </c>
      <c r="D2521" s="42">
        <f>_xll.qlCalendarAdvance(Calendar,$D2520,B2521,"f",FALSE)</f>
        <v>57509</v>
      </c>
      <c r="E2521" s="139">
        <f>_xll.qlInterestRateIndexValueDate(IndexON,D2521)</f>
        <v>57509</v>
      </c>
      <c r="F2521" s="155">
        <f>IFERROR(_xll.qlIndexFixing(IndexON,D2521,TRUE,_xll.ohTrigger(RecalcTrigger,TriggerON)),NA())</f>
        <v>1.0486373343585598E-2</v>
      </c>
      <c r="H2521" s="42">
        <f>_xll.qlCalendarAdvance(Calendar,$H2520,B2521,"f",FALSE)</f>
        <v>57509</v>
      </c>
      <c r="I2521" s="139">
        <f>_xll.qlInterestRateIndexValueDate(Index1M,$H2521)</f>
        <v>57511</v>
      </c>
      <c r="J2521" s="144">
        <f>IFERROR(_xll.qlIndexFixing(Index1M,$H2521,TRUE,_xll.ohTrigger(RecalcTrigger,Trigger1M)),NA())</f>
        <v>1.0391036006322142E-2</v>
      </c>
      <c r="K2521" s="44">
        <f>IFERROR(_xll.qlIndexFixing(Index3M,H2521,TRUE,_xll.ohTrigger(RecalcTrigger,Trigger3M)),NA())</f>
        <v>1.0483005353125456E-2</v>
      </c>
      <c r="L2521" s="44">
        <f>IFERROR(_xll.qlIndexFixing(Index6M,$H2521,TRUE,_xll.ohTrigger(RecalcTrigger,Trigger6M)),NA())</f>
        <v>1.050520367420924E-2</v>
      </c>
      <c r="M2521" s="145">
        <f>IFERROR(_xll.qlIndexFixing(Index1Y,$H2521,TRUE,_xll.ohTrigger(RecalcTrigger,Trigger1Y)),NA())</f>
        <v>1.0413100884191288E-2</v>
      </c>
      <c r="N2521" s="144">
        <f>IFERROR(_xll.qlIndexFixing(ONIndex1M,I2521,TRUE,_xll.ohTrigger(RecalcTrigger,Trigger1M)),NA())</f>
        <v>1.0403865022290404E-2</v>
      </c>
      <c r="O2521" s="44">
        <f>IFERROR(_xll.qlIndexFixing(ONIndex3M,I2521,TRUE,_xll.ohTrigger(RecalcTrigger,Trigger3M)),NA())</f>
        <v>1.0534136325315302E-2</v>
      </c>
      <c r="P2521" s="44">
        <f>IFERROR(_xll.qlIndexFixing(ONIndex6M,I2521,TRUE,_xll.ohTrigger(RecalcTrigger,Trigger6M)),NA())</f>
        <v>1.0615326607732456E-2</v>
      </c>
      <c r="Q2521" s="145">
        <f>IFERROR(_xll.qlIndexFixing(ONIndex1Y,I2521,TRUE,_xll.ohTrigger(RecalcTrigger,Trigger1Y)),NA())</f>
        <v>1.060788955148162E-2</v>
      </c>
    </row>
    <row r="2522" spans="2:17" x14ac:dyDescent="0.2">
      <c r="B2522" s="39" t="s">
        <v>42</v>
      </c>
      <c r="D2522" s="42">
        <f>_xll.qlCalendarAdvance(Calendar,$D2521,B2522,"f",FALSE)</f>
        <v>57516</v>
      </c>
      <c r="E2522" s="139">
        <f>_xll.qlInterestRateIndexValueDate(IndexON,D2522)</f>
        <v>57516</v>
      </c>
      <c r="F2522" s="155">
        <f>IFERROR(_xll.qlIndexFixing(IndexON,D2522,TRUE,_xll.ohTrigger(RecalcTrigger,TriggerON)),NA())</f>
        <v>1.0476326734281116E-2</v>
      </c>
      <c r="H2522" s="42">
        <f>_xll.qlCalendarAdvance(Calendar,$H2521,B2522,"f",FALSE)</f>
        <v>57516</v>
      </c>
      <c r="I2522" s="139">
        <f>_xll.qlInterestRateIndexValueDate(Index1M,$H2522)</f>
        <v>57518</v>
      </c>
      <c r="J2522" s="144">
        <f>IFERROR(_xll.qlIndexFixing(Index1M,$H2522,TRUE,_xll.ohTrigger(RecalcTrigger,Trigger1M)),NA())</f>
        <v>1.0380014756891636E-2</v>
      </c>
      <c r="K2522" s="44">
        <f>IFERROR(_xll.qlIndexFixing(Index3M,H2522,TRUE,_xll.ohTrigger(RecalcTrigger,Trigger3M)),NA())</f>
        <v>1.0472261997390212E-2</v>
      </c>
      <c r="L2522" s="44">
        <f>IFERROR(_xll.qlIndexFixing(Index6M,$H2522,TRUE,_xll.ohTrigger(RecalcTrigger,Trigger6M)),NA())</f>
        <v>1.0494210397837427E-2</v>
      </c>
      <c r="M2522" s="145">
        <f>IFERROR(_xll.qlIndexFixing(Index1Y,$H2522,TRUE,_xll.ohTrigger(RecalcTrigger,Trigger1Y)),NA())</f>
        <v>1.0403394674822619E-2</v>
      </c>
      <c r="N2522" s="144">
        <f>IFERROR(_xll.qlIndexFixing(ONIndex1M,I2522,TRUE,_xll.ohTrigger(RecalcTrigger,Trigger1M)),NA())</f>
        <v>1.0392825750633605E-2</v>
      </c>
      <c r="O2522" s="44">
        <f>IFERROR(_xll.qlIndexFixing(ONIndex3M,I2522,TRUE,_xll.ohTrigger(RecalcTrigger,Trigger3M)),NA())</f>
        <v>1.0523314585171306E-2</v>
      </c>
      <c r="P2522" s="44">
        <f>IFERROR(_xll.qlIndexFixing(ONIndex6M,I2522,TRUE,_xll.ohTrigger(RecalcTrigger,Trigger6M)),NA())</f>
        <v>1.0604224215766678E-2</v>
      </c>
      <c r="Q2522" s="145">
        <f>IFERROR(_xll.qlIndexFixing(ONIndex1Y,I2522,TRUE,_xll.ohTrigger(RecalcTrigger,Trigger1Y)),NA())</f>
        <v>1.0597850970954781E-2</v>
      </c>
    </row>
    <row r="2523" spans="2:17" x14ac:dyDescent="0.2">
      <c r="B2523" s="39" t="s">
        <v>42</v>
      </c>
      <c r="D2523" s="42">
        <f>_xll.qlCalendarAdvance(Calendar,$D2522,B2523,"f",FALSE)</f>
        <v>57523</v>
      </c>
      <c r="E2523" s="139">
        <f>_xll.qlInterestRateIndexValueDate(IndexON,D2523)</f>
        <v>57523</v>
      </c>
      <c r="F2523" s="155">
        <f>IFERROR(_xll.qlIndexFixing(IndexON,D2523,TRUE,_xll.ohTrigger(RecalcTrigger,TriggerON)),NA())</f>
        <v>1.0466295729454345E-2</v>
      </c>
      <c r="H2523" s="42">
        <f>_xll.qlCalendarAdvance(Calendar,$H2522,B2523,"f",FALSE)</f>
        <v>57523</v>
      </c>
      <c r="I2523" s="139">
        <f>_xll.qlInterestRateIndexValueDate(Index1M,$H2523)</f>
        <v>57525</v>
      </c>
      <c r="J2523" s="144">
        <f>IFERROR(_xll.qlIndexFixing(Index1M,$H2523,TRUE,_xll.ohTrigger(RecalcTrigger,Trigger1M)),NA())</f>
        <v>1.0368376020258308E-2</v>
      </c>
      <c r="K2523" s="44">
        <f>IFERROR(_xll.qlIndexFixing(Index3M,H2523,TRUE,_xll.ohTrigger(RecalcTrigger,Trigger3M)),NA())</f>
        <v>1.0463369101238091E-2</v>
      </c>
      <c r="L2523" s="44">
        <f>IFERROR(_xll.qlIndexFixing(Index6M,$H2523,TRUE,_xll.ohTrigger(RecalcTrigger,Trigger6M)),NA())</f>
        <v>1.048323082198482E-2</v>
      </c>
      <c r="M2523" s="145">
        <f>IFERROR(_xll.qlIndexFixing(Index1Y,$H2523,TRUE,_xll.ohTrigger(RecalcTrigger,Trigger1Y)),NA())</f>
        <v>1.039529917358753E-2</v>
      </c>
      <c r="N2523" s="144">
        <f>IFERROR(_xll.qlIndexFixing(ONIndex1M,I2523,TRUE,_xll.ohTrigger(RecalcTrigger,Trigger1M)),NA())</f>
        <v>1.0381803964909508E-2</v>
      </c>
      <c r="O2523" s="44">
        <f>IFERROR(_xll.qlIndexFixing(ONIndex3M,I2523,TRUE,_xll.ohTrigger(RecalcTrigger,Trigger3M)),NA())</f>
        <v>1.0512510315532353E-2</v>
      </c>
      <c r="P2523" s="44">
        <f>IFERROR(_xll.qlIndexFixing(ONIndex6M,I2523,TRUE,_xll.ohTrigger(RecalcTrigger,Trigger6M)),NA())</f>
        <v>1.0593134774401491E-2</v>
      </c>
      <c r="Q2523" s="145">
        <f>IFERROR(_xll.qlIndexFixing(ONIndex1Y,I2523,TRUE,_xll.ohTrigger(RecalcTrigger,Trigger1Y)),NA())</f>
        <v>1.0587828507695463E-2</v>
      </c>
    </row>
    <row r="2524" spans="2:17" x14ac:dyDescent="0.2">
      <c r="B2524" s="39" t="s">
        <v>42</v>
      </c>
      <c r="D2524" s="42">
        <f>_xll.qlCalendarAdvance(Calendar,$D2523,B2524,"f",FALSE)</f>
        <v>57530</v>
      </c>
      <c r="E2524" s="139">
        <f>_xll.qlInterestRateIndexValueDate(IndexON,D2524)</f>
        <v>57530</v>
      </c>
      <c r="F2524" s="155">
        <f>IFERROR(_xll.qlIndexFixing(IndexON,D2524,TRUE,_xll.ohTrigger(RecalcTrigger,TriggerON)),NA())</f>
        <v>1.0456280382182825E-2</v>
      </c>
      <c r="H2524" s="42">
        <f>_xll.qlCalendarAdvance(Calendar,$H2523,B2524,"f",FALSE)</f>
        <v>57530</v>
      </c>
      <c r="I2524" s="139">
        <f>_xll.qlInterestRateIndexValueDate(Index1M,$H2524)</f>
        <v>57532</v>
      </c>
      <c r="J2524" s="144">
        <f>IFERROR(_xll.qlIndexFixing(Index1M,$H2524,TRUE,_xll.ohTrigger(RecalcTrigger,Trigger1M)),NA())</f>
        <v>1.0358025128040927E-2</v>
      </c>
      <c r="K2524" s="44">
        <f>IFERROR(_xll.qlIndexFixing(Index3M,H2524,TRUE,_xll.ohTrigger(RecalcTrigger,Trigger3M)),NA())</f>
        <v>1.0450829033191037E-2</v>
      </c>
      <c r="L2524" s="44">
        <f>IFERROR(_xll.qlIndexFixing(Index6M,$H2524,TRUE,_xll.ohTrigger(RecalcTrigger,Trigger6M)),NA())</f>
        <v>1.0472264995679876E-2</v>
      </c>
      <c r="M2524" s="145">
        <f>IFERROR(_xll.qlIndexFixing(Index1Y,$H2524,TRUE,_xll.ohTrigger(RecalcTrigger,Trigger1Y)),NA())</f>
        <v>1.0384035407601605E-2</v>
      </c>
      <c r="N2524" s="144">
        <f>IFERROR(_xll.qlIndexFixing(ONIndex1M,I2524,TRUE,_xll.ohTrigger(RecalcTrigger,Trigger1M)),NA())</f>
        <v>1.037079972379118E-2</v>
      </c>
      <c r="O2524" s="44">
        <f>IFERROR(_xll.qlIndexFixing(ONIndex3M,I2524,TRUE,_xll.ohTrigger(RecalcTrigger,Trigger3M)),NA())</f>
        <v>1.0501723573712596E-2</v>
      </c>
      <c r="P2524" s="44">
        <f>IFERROR(_xll.qlIndexFixing(ONIndex6M,I2524,TRUE,_xll.ohTrigger(RecalcTrigger,Trigger6M)),NA())</f>
        <v>1.0582058332477828E-2</v>
      </c>
      <c r="Q2524" s="145">
        <f>IFERROR(_xll.qlIndexFixing(ONIndex1Y,I2524,TRUE,_xll.ohTrigger(RecalcTrigger,Trigger1Y)),NA())</f>
        <v>1.0577822212622934E-2</v>
      </c>
    </row>
    <row r="2525" spans="2:17" x14ac:dyDescent="0.2">
      <c r="B2525" s="39" t="s">
        <v>42</v>
      </c>
      <c r="D2525" s="42">
        <f>_xll.qlCalendarAdvance(Calendar,$D2524,B2525,"f",FALSE)</f>
        <v>57537</v>
      </c>
      <c r="E2525" s="139">
        <f>_xll.qlInterestRateIndexValueDate(IndexON,D2525)</f>
        <v>57537</v>
      </c>
      <c r="F2525" s="155">
        <f>IFERROR(_xll.qlIndexFixing(IndexON,D2525,TRUE,_xll.ohTrigger(RecalcTrigger,TriggerON)),NA())</f>
        <v>1.0446280745064485E-2</v>
      </c>
      <c r="H2525" s="42">
        <f>_xll.qlCalendarAdvance(Calendar,$H2524,B2525,"f",FALSE)</f>
        <v>57537</v>
      </c>
      <c r="I2525" s="139">
        <f>_xll.qlInterestRateIndexValueDate(Index1M,$H2525)</f>
        <v>57539</v>
      </c>
      <c r="J2525" s="144">
        <f>IFERROR(_xll.qlIndexFixing(Index1M,$H2525,TRUE,_xll.ohTrigger(RecalcTrigger,Trigger1M)),NA())</f>
        <v>1.0347056866464525E-2</v>
      </c>
      <c r="K2525" s="44">
        <f>IFERROR(_xll.qlIndexFixing(Index3M,H2525,TRUE,_xll.ohTrigger(RecalcTrigger,Trigger3M)),NA())</f>
        <v>1.0440139539466813E-2</v>
      </c>
      <c r="L2525" s="44">
        <f>IFERROR(_xll.qlIndexFixing(Index6M,$H2525,TRUE,_xll.ohTrigger(RecalcTrigger,Trigger6M)),NA())</f>
        <v>1.0461312967945866E-2</v>
      </c>
      <c r="M2525" s="145">
        <f>IFERROR(_xll.qlIndexFixing(Index1Y,$H2525,TRUE,_xll.ohTrigger(RecalcTrigger,Trigger1Y)),NA())</f>
        <v>1.0374382451791666E-2</v>
      </c>
      <c r="N2525" s="144">
        <f>IFERROR(_xll.qlIndexFixing(ONIndex1M,I2525,TRUE,_xll.ohTrigger(RecalcTrigger,Trigger1M)),NA())</f>
        <v>1.0359813086351366E-2</v>
      </c>
      <c r="O2525" s="44">
        <f>IFERROR(_xll.qlIndexFixing(ONIndex3M,I2525,TRUE,_xll.ohTrigger(RecalcTrigger,Trigger3M)),NA())</f>
        <v>1.0490954416946252E-2</v>
      </c>
      <c r="P2525" s="44">
        <f>IFERROR(_xll.qlIndexFixing(ONIndex6M,I2525,TRUE,_xll.ohTrigger(RecalcTrigger,Trigger6M)),NA())</f>
        <v>1.0570994938996492E-2</v>
      </c>
      <c r="Q2525" s="145">
        <f>IFERROR(_xll.qlIndexFixing(ONIndex1Y,I2525,TRUE,_xll.ohTrigger(RecalcTrigger,Trigger1Y)),NA())</f>
        <v>1.0567832136736399E-2</v>
      </c>
    </row>
    <row r="2526" spans="2:17" x14ac:dyDescent="0.2">
      <c r="B2526" s="39" t="s">
        <v>42</v>
      </c>
      <c r="D2526" s="42">
        <f>_xll.qlCalendarAdvance(Calendar,$D2525,B2526,"f",FALSE)</f>
        <v>57544</v>
      </c>
      <c r="E2526" s="139">
        <f>_xll.qlInterestRateIndexValueDate(IndexON,D2526)</f>
        <v>57544</v>
      </c>
      <c r="F2526" s="155">
        <f>IFERROR(_xll.qlIndexFixing(IndexON,D2526,TRUE,_xll.ohTrigger(RecalcTrigger,TriggerON)),NA())</f>
        <v>1.0436296870537376E-2</v>
      </c>
      <c r="H2526" s="42">
        <f>_xll.qlCalendarAdvance(Calendar,$H2525,B2526,"f",FALSE)</f>
        <v>57544</v>
      </c>
      <c r="I2526" s="139">
        <f>_xll.qlInterestRateIndexValueDate(Index1M,$H2526)</f>
        <v>57546</v>
      </c>
      <c r="J2526" s="144">
        <f>IFERROR(_xll.qlIndexFixing(Index1M,$H2526,TRUE,_xll.ohTrigger(RecalcTrigger,Trigger1M)),NA())</f>
        <v>1.033610638534652E-2</v>
      </c>
      <c r="K2526" s="44">
        <f>IFERROR(_xll.qlIndexFixing(Index3M,H2526,TRUE,_xll.ohTrigger(RecalcTrigger,Trigger3M)),NA())</f>
        <v>1.0429468114486537E-2</v>
      </c>
      <c r="L2526" s="44">
        <f>IFERROR(_xll.qlIndexFixing(Index6M,$H2526,TRUE,_xll.ohTrigger(RecalcTrigger,Trigger6M)),NA())</f>
        <v>1.0450374787808223E-2</v>
      </c>
      <c r="M2526" s="145">
        <f>IFERROR(_xll.qlIndexFixing(Index1Y,$H2526,TRUE,_xll.ohTrigger(RecalcTrigger,Trigger1Y)),NA())</f>
        <v>1.0364747349207981E-2</v>
      </c>
      <c r="N2526" s="144">
        <f>IFERROR(_xll.qlIndexFixing(ONIndex1M,I2526,TRUE,_xll.ohTrigger(RecalcTrigger,Trigger1M)),NA())</f>
        <v>1.0348844111423006E-2</v>
      </c>
      <c r="O2526" s="44">
        <f>IFERROR(_xll.qlIndexFixing(ONIndex3M,I2526,TRUE,_xll.ohTrigger(RecalcTrigger,Trigger3M)),NA())</f>
        <v>1.0480202902867219E-2</v>
      </c>
      <c r="P2526" s="44">
        <f>IFERROR(_xll.qlIndexFixing(ONIndex6M,I2526,TRUE,_xll.ohTrigger(RecalcTrigger,Trigger6M)),NA())</f>
        <v>1.0559944642958285E-2</v>
      </c>
      <c r="Q2526" s="145">
        <f>IFERROR(_xll.qlIndexFixing(ONIndex1Y,I2526,TRUE,_xll.ohTrigger(RecalcTrigger,Trigger1Y)),NA())</f>
        <v>1.0557858330955128E-2</v>
      </c>
    </row>
    <row r="2527" spans="2:17" x14ac:dyDescent="0.2">
      <c r="B2527" s="39" t="s">
        <v>42</v>
      </c>
      <c r="D2527" s="42">
        <f>_xll.qlCalendarAdvance(Calendar,$D2526,B2527,"f",FALSE)</f>
        <v>57551</v>
      </c>
      <c r="E2527" s="139">
        <f>_xll.qlInterestRateIndexValueDate(IndexON,D2527)</f>
        <v>57551</v>
      </c>
      <c r="F2527" s="155">
        <f>IFERROR(_xll.qlIndexFixing(IndexON,D2527,TRUE,_xll.ohTrigger(RecalcTrigger,TriggerON)),NA())</f>
        <v>1.0426328811199426E-2</v>
      </c>
      <c r="H2527" s="42">
        <f>_xll.qlCalendarAdvance(Calendar,$H2526,B2527,"f",FALSE)</f>
        <v>57551</v>
      </c>
      <c r="I2527" s="139">
        <f>_xll.qlInterestRateIndexValueDate(Index1M,$H2527)</f>
        <v>57553</v>
      </c>
      <c r="J2527" s="144">
        <f>IFERROR(_xll.qlIndexFixing(Index1M,$H2527,TRUE,_xll.ohTrigger(RecalcTrigger,Trigger1M)),NA())</f>
        <v>1.0325173743610097E-2</v>
      </c>
      <c r="K2527" s="44">
        <f>IFERROR(_xll.qlIndexFixing(Index3M,H2527,TRUE,_xll.ohTrigger(RecalcTrigger,Trigger3M)),NA())</f>
        <v>1.0418814815618788E-2</v>
      </c>
      <c r="L2527" s="44">
        <f>IFERROR(_xll.qlIndexFixing(Index6M,$H2527,TRUE,_xll.ohTrigger(RecalcTrigger,Trigger6M)),NA())</f>
        <v>1.0439450504289786E-2</v>
      </c>
      <c r="M2527" s="145">
        <f>IFERROR(_xll.qlIndexFixing(Index1Y,$H2527,TRUE,_xll.ohTrigger(RecalcTrigger,Trigger1Y)),NA())</f>
        <v>1.0355130150868924E-2</v>
      </c>
      <c r="N2527" s="144">
        <f>IFERROR(_xll.qlIndexFixing(ONIndex1M,I2527,TRUE,_xll.ohTrigger(RecalcTrigger,Trigger1M)),NA())</f>
        <v>1.0337892858078845E-2</v>
      </c>
      <c r="O2527" s="44">
        <f>IFERROR(_xll.qlIndexFixing(ONIndex3M,I2527,TRUE,_xll.ohTrigger(RecalcTrigger,Trigger3M)),NA())</f>
        <v>1.0469469088629779E-2</v>
      </c>
      <c r="P2527" s="44">
        <f>IFERROR(_xll.qlIndexFixing(ONIndex6M,I2527,TRUE,_xll.ohTrigger(RecalcTrigger,Trigger6M)),NA())</f>
        <v>1.0548907493443949E-2</v>
      </c>
      <c r="Q2527" s="145">
        <f>IFERROR(_xll.qlIndexFixing(ONIndex1Y,I2527,TRUE,_xll.ohTrigger(RecalcTrigger,Trigger1Y)),NA())</f>
        <v>1.0547900846438196E-2</v>
      </c>
    </row>
    <row r="2528" spans="2:17" x14ac:dyDescent="0.2">
      <c r="B2528" s="39" t="s">
        <v>42</v>
      </c>
      <c r="D2528" s="42">
        <f>_xll.qlCalendarAdvance(Calendar,$D2527,B2528,"f",FALSE)</f>
        <v>57558</v>
      </c>
      <c r="E2528" s="139">
        <f>_xll.qlInterestRateIndexValueDate(IndexON,D2528)</f>
        <v>57558</v>
      </c>
      <c r="F2528" s="155">
        <f>IFERROR(_xll.qlIndexFixing(IndexON,D2528,TRUE,_xll.ohTrigger(RecalcTrigger,TriggerON)),NA())</f>
        <v>1.0416376619968304E-2</v>
      </c>
      <c r="H2528" s="42">
        <f>_xll.qlCalendarAdvance(Calendar,$H2527,B2528,"f",FALSE)</f>
        <v>57558</v>
      </c>
      <c r="I2528" s="139">
        <f>_xll.qlInterestRateIndexValueDate(Index1M,$H2528)</f>
        <v>57560</v>
      </c>
      <c r="J2528" s="144">
        <f>IFERROR(_xll.qlIndexFixing(Index1M,$H2528,TRUE,_xll.ohTrigger(RecalcTrigger,Trigger1M)),NA())</f>
        <v>1.0314259000181028E-2</v>
      </c>
      <c r="K2528" s="44">
        <f>IFERROR(_xll.qlIndexFixing(Index3M,H2528,TRUE,_xll.ohTrigger(RecalcTrigger,Trigger3M)),NA())</f>
        <v>1.0408179700234693E-2</v>
      </c>
      <c r="L2528" s="44">
        <f>IFERROR(_xll.qlIndexFixing(Index6M,$H2528,TRUE,_xll.ohTrigger(RecalcTrigger,Trigger6M)),NA())</f>
        <v>1.0428540166413829E-2</v>
      </c>
      <c r="M2528" s="145">
        <f>IFERROR(_xll.qlIndexFixing(Index1Y,$H2528,TRUE,_xll.ohTrigger(RecalcTrigger,Trigger1Y)),NA())</f>
        <v>1.0345530907791993E-2</v>
      </c>
      <c r="N2528" s="144">
        <f>IFERROR(_xll.qlIndexFixing(ONIndex1M,I2528,TRUE,_xll.ohTrigger(RecalcTrigger,Trigger1M)),NA())</f>
        <v>1.0326959385151824E-2</v>
      </c>
      <c r="O2528" s="44">
        <f>IFERROR(_xll.qlIndexFixing(ONIndex3M,I2528,TRUE,_xll.ohTrigger(RecalcTrigger,Trigger3M)),NA())</f>
        <v>1.0458753031787893E-2</v>
      </c>
      <c r="P2528" s="44">
        <f>IFERROR(_xll.qlIndexFixing(ONIndex6M,I2528,TRUE,_xll.ohTrigger(RecalcTrigger,Trigger6M)),NA())</f>
        <v>1.0537883539294413E-2</v>
      </c>
      <c r="Q2528" s="145">
        <f>IFERROR(_xll.qlIndexFixing(ONIndex1Y,I2528,TRUE,_xll.ohTrigger(RecalcTrigger,Trigger1Y)),NA())</f>
        <v>1.0537959734104874E-2</v>
      </c>
    </row>
    <row r="2529" spans="2:17" x14ac:dyDescent="0.2">
      <c r="B2529" s="39" t="s">
        <v>42</v>
      </c>
      <c r="D2529" s="42">
        <f>_xll.qlCalendarAdvance(Calendar,$D2528,B2529,"f",FALSE)</f>
        <v>57565</v>
      </c>
      <c r="E2529" s="139">
        <f>_xll.qlInterestRateIndexValueDate(IndexON,D2529)</f>
        <v>57565</v>
      </c>
      <c r="F2529" s="155">
        <f>IFERROR(_xll.qlIndexFixing(IndexON,D2529,TRUE,_xll.ohTrigger(RecalcTrigger,TriggerON)),NA())</f>
        <v>1.0406440349282065E-2</v>
      </c>
      <c r="H2529" s="42">
        <f>_xll.qlCalendarAdvance(Calendar,$H2528,B2529,"f",FALSE)</f>
        <v>57565</v>
      </c>
      <c r="I2529" s="139">
        <f>_xll.qlInterestRateIndexValueDate(Index1M,$H2529)</f>
        <v>57567</v>
      </c>
      <c r="J2529" s="144">
        <f>IFERROR(_xll.qlIndexFixing(Index1M,$H2529,TRUE,_xll.ohTrigger(RecalcTrigger,Trigger1M)),NA())</f>
        <v>1.0303362213972187E-2</v>
      </c>
      <c r="K2529" s="44">
        <f>IFERROR(_xll.qlIndexFixing(Index3M,H2529,TRUE,_xll.ohTrigger(RecalcTrigger,Trigger3M)),NA())</f>
        <v>1.039756282570028E-2</v>
      </c>
      <c r="L2529" s="44">
        <f>IFERROR(_xll.qlIndexFixing(Index6M,$H2529,TRUE,_xll.ohTrigger(RecalcTrigger,Trigger6M)),NA())</f>
        <v>1.0417643823202326E-2</v>
      </c>
      <c r="M2529" s="145">
        <f>IFERROR(_xll.qlIndexFixing(Index1Y,$H2529,TRUE,_xll.ohTrigger(RecalcTrigger,Trigger1Y)),NA())</f>
        <v>1.0335949670993383E-2</v>
      </c>
      <c r="N2529" s="144">
        <f>IFERROR(_xll.qlIndexFixing(ONIndex1M,I2529,TRUE,_xll.ohTrigger(RecalcTrigger,Trigger1M)),NA())</f>
        <v>1.0316043751474879E-2</v>
      </c>
      <c r="O2529" s="44">
        <f>IFERROR(_xll.qlIndexFixing(ONIndex3M,I2529,TRUE,_xll.ohTrigger(RecalcTrigger,Trigger3M)),NA())</f>
        <v>1.0448054789415906E-2</v>
      </c>
      <c r="P2529" s="44">
        <f>IFERROR(_xll.qlIndexFixing(ONIndex6M,I2529,TRUE,_xll.ohTrigger(RecalcTrigger,Trigger6M)),NA())</f>
        <v>1.0526872829510481E-2</v>
      </c>
      <c r="Q2529" s="145">
        <f>IFERROR(_xll.qlIndexFixing(ONIndex1Y,I2529,TRUE,_xll.ohTrigger(RecalcTrigger,Trigger1Y)),NA())</f>
        <v>1.0528035044954365E-2</v>
      </c>
    </row>
    <row r="2530" spans="2:17" x14ac:dyDescent="0.2">
      <c r="B2530" s="39" t="s">
        <v>42</v>
      </c>
      <c r="D2530" s="42">
        <f>_xll.qlCalendarAdvance(Calendar,$D2529,B2530,"f",FALSE)</f>
        <v>57572</v>
      </c>
      <c r="E2530" s="139">
        <f>_xll.qlInterestRateIndexValueDate(IndexON,D2530)</f>
        <v>57572</v>
      </c>
      <c r="F2530" s="155">
        <f>IFERROR(_xll.qlIndexFixing(IndexON,D2530,TRUE,_xll.ohTrigger(RecalcTrigger,TriggerON)),NA())</f>
        <v>1.0396520051658698E-2</v>
      </c>
      <c r="H2530" s="42">
        <f>_xll.qlCalendarAdvance(Calendar,$H2529,B2530,"f",FALSE)</f>
        <v>57572</v>
      </c>
      <c r="I2530" s="139">
        <f>_xll.qlInterestRateIndexValueDate(Index1M,$H2530)</f>
        <v>57574</v>
      </c>
      <c r="J2530" s="144">
        <f>IFERROR(_xll.qlIndexFixing(Index1M,$H2530,TRUE,_xll.ohTrigger(RecalcTrigger,Trigger1M)),NA())</f>
        <v>1.0292483443909338E-2</v>
      </c>
      <c r="K2530" s="44">
        <f>IFERROR(_xll.qlIndexFixing(Index3M,H2530,TRUE,_xll.ohTrigger(RecalcTrigger,Trigger3M)),NA())</f>
        <v>1.0386964249384126E-2</v>
      </c>
      <c r="L2530" s="44">
        <f>IFERROR(_xll.qlIndexFixing(Index6M,$H2530,TRUE,_xll.ohTrigger(RecalcTrigger,Trigger6M)),NA())</f>
        <v>1.0406761523676389E-2</v>
      </c>
      <c r="M2530" s="145">
        <f>IFERROR(_xll.qlIndexFixing(Index1Y,$H2530,TRUE,_xll.ohTrigger(RecalcTrigger,Trigger1Y)),NA())</f>
        <v>1.0326386491488634E-2</v>
      </c>
      <c r="N2530" s="144">
        <f>IFERROR(_xll.qlIndexFixing(ONIndex1M,I2530,TRUE,_xll.ohTrigger(RecalcTrigger,Trigger1M)),NA())</f>
        <v>1.0305146016040823E-2</v>
      </c>
      <c r="O2530" s="44">
        <f>IFERROR(_xll.qlIndexFixing(ONIndex3M,I2530,TRUE,_xll.ohTrigger(RecalcTrigger,Trigger3M)),NA())</f>
        <v>1.0437374419227652E-2</v>
      </c>
      <c r="P2530" s="44">
        <f>IFERROR(_xll.qlIndexFixing(ONIndex6M,I2530,TRUE,_xll.ohTrigger(RecalcTrigger,Trigger6M)),NA())</f>
        <v>1.0515875413332765E-2</v>
      </c>
      <c r="Q2530" s="145">
        <f>IFERROR(_xll.qlIndexFixing(ONIndex1Y,I2530,TRUE,_xll.ohTrigger(RecalcTrigger,Trigger1Y)),NA())</f>
        <v>1.0518126829985874E-2</v>
      </c>
    </row>
    <row r="2531" spans="2:17" x14ac:dyDescent="0.2">
      <c r="B2531" s="39" t="s">
        <v>42</v>
      </c>
      <c r="D2531" s="42">
        <f>_xll.qlCalendarAdvance(Calendar,$D2530,B2531,"f",FALSE)</f>
        <v>57579</v>
      </c>
      <c r="E2531" s="139">
        <f>_xll.qlInterestRateIndexValueDate(IndexON,D2531)</f>
        <v>57579</v>
      </c>
      <c r="F2531" s="155">
        <f>IFERROR(_xll.qlIndexFixing(IndexON,D2531,TRUE,_xll.ohTrigger(RecalcTrigger,TriggerON)),NA())</f>
        <v>1.0386615779935937E-2</v>
      </c>
      <c r="H2531" s="42">
        <f>_xll.qlCalendarAdvance(Calendar,$H2530,B2531,"f",FALSE)</f>
        <v>57579</v>
      </c>
      <c r="I2531" s="139">
        <f>_xll.qlInterestRateIndexValueDate(Index1M,$H2531)</f>
        <v>57581</v>
      </c>
      <c r="J2531" s="144">
        <f>IFERROR(_xll.qlIndexFixing(Index1M,$H2531,TRUE,_xll.ohTrigger(RecalcTrigger,Trigger1M)),NA())</f>
        <v>1.0281622748915675E-2</v>
      </c>
      <c r="K2531" s="44">
        <f>IFERROR(_xll.qlIndexFixing(Index3M,H2531,TRUE,_xll.ohTrigger(RecalcTrigger,Trigger3M)),NA())</f>
        <v>1.0376384028657364E-2</v>
      </c>
      <c r="L2531" s="44">
        <f>IFERROR(_xll.qlIndexFixing(Index6M,$H2531,TRUE,_xll.ohTrigger(RecalcTrigger,Trigger6M)),NA())</f>
        <v>1.0395893316856265E-2</v>
      </c>
      <c r="M2531" s="145">
        <f>IFERROR(_xll.qlIndexFixing(Index1Y,$H2531,TRUE,_xll.ohTrigger(RecalcTrigger,Trigger1Y)),NA())</f>
        <v>1.0316841420291111E-2</v>
      </c>
      <c r="N2531" s="144">
        <f>IFERROR(_xll.qlIndexFixing(ONIndex1M,I2531,TRUE,_xll.ohTrigger(RecalcTrigger,Trigger1M)),NA())</f>
        <v>1.0294266237762528E-2</v>
      </c>
      <c r="O2531" s="44">
        <f>IFERROR(_xll.qlIndexFixing(ONIndex3M,I2531,TRUE,_xll.ohTrigger(RecalcTrigger,Trigger3M)),NA())</f>
        <v>1.0426711978297476E-2</v>
      </c>
      <c r="P2531" s="44">
        <f>IFERROR(_xll.qlIndexFixing(ONIndex6M,I2531,TRUE,_xll.ohTrigger(RecalcTrigger,Trigger6M)),NA())</f>
        <v>1.050489133952226E-2</v>
      </c>
      <c r="Q2531" s="145">
        <f>IFERROR(_xll.qlIndexFixing(ONIndex1Y,I2531,TRUE,_xll.ohTrigger(RecalcTrigger,Trigger1Y)),NA())</f>
        <v>1.0508235140198607E-2</v>
      </c>
    </row>
    <row r="2532" spans="2:17" x14ac:dyDescent="0.2">
      <c r="B2532" s="39" t="s">
        <v>42</v>
      </c>
      <c r="D2532" s="42">
        <f>_xll.qlCalendarAdvance(Calendar,$D2531,B2532,"f",FALSE)</f>
        <v>57586</v>
      </c>
      <c r="E2532" s="139">
        <f>_xll.qlInterestRateIndexValueDate(IndexON,D2532)</f>
        <v>57586</v>
      </c>
      <c r="F2532" s="155">
        <f>IFERROR(_xll.qlIndexFixing(IndexON,D2532,TRUE,_xll.ohTrigger(RecalcTrigger,TriggerON)),NA())</f>
        <v>1.0376727586711709E-2</v>
      </c>
      <c r="H2532" s="42">
        <f>_xll.qlCalendarAdvance(Calendar,$H2531,B2532,"f",FALSE)</f>
        <v>57586</v>
      </c>
      <c r="I2532" s="139">
        <f>_xll.qlInterestRateIndexValueDate(Index1M,$H2532)</f>
        <v>57588</v>
      </c>
      <c r="J2532" s="144">
        <f>IFERROR(_xll.qlIndexFixing(Index1M,$H2532,TRUE,_xll.ohTrigger(RecalcTrigger,Trigger1M)),NA())</f>
        <v>1.027265973594625E-2</v>
      </c>
      <c r="K2532" s="44">
        <f>IFERROR(_xll.qlIndexFixing(Index3M,H2532,TRUE,_xll.ohTrigger(RecalcTrigger,Trigger3M)),NA())</f>
        <v>1.0367627727519382E-2</v>
      </c>
      <c r="L2532" s="44">
        <f>IFERROR(_xll.qlIndexFixing(Index6M,$H2532,TRUE,_xll.ohTrigger(RecalcTrigger,Trigger6M)),NA())</f>
        <v>1.038752296356802E-2</v>
      </c>
      <c r="M2532" s="145">
        <f>IFERROR(_xll.qlIndexFixing(Index1Y,$H2532,TRUE,_xll.ohTrigger(RecalcTrigger,Trigger1Y)),NA())</f>
        <v>1.0308879404466046E-2</v>
      </c>
      <c r="N2532" s="144">
        <f>IFERROR(_xll.qlIndexFixing(ONIndex1M,I2532,TRUE,_xll.ohTrigger(RecalcTrigger,Trigger1M)),NA())</f>
        <v>1.0283404475552871E-2</v>
      </c>
      <c r="O2532" s="44">
        <f>IFERROR(_xll.qlIndexFixing(ONIndex3M,I2532,TRUE,_xll.ohTrigger(RecalcTrigger,Trigger3M)),NA())</f>
        <v>1.041606752417934E-2</v>
      </c>
      <c r="P2532" s="44">
        <f>IFERROR(_xll.qlIndexFixing(ONIndex6M,I2532,TRUE,_xll.ohTrigger(RecalcTrigger,Trigger6M)),NA())</f>
        <v>1.0493920657159705E-2</v>
      </c>
      <c r="Q2532" s="145">
        <f>IFERROR(_xll.qlIndexFixing(ONIndex1Y,I2532,TRUE,_xll.ohTrigger(RecalcTrigger,Trigger1Y)),NA())</f>
        <v>1.0498360026511833E-2</v>
      </c>
    </row>
    <row r="2533" spans="2:17" x14ac:dyDescent="0.2">
      <c r="B2533" s="39" t="s">
        <v>42</v>
      </c>
      <c r="D2533" s="42">
        <f>_xll.qlCalendarAdvance(Calendar,$D2532,B2533,"f",FALSE)</f>
        <v>57593</v>
      </c>
      <c r="E2533" s="139">
        <f>_xll.qlInterestRateIndexValueDate(IndexON,D2533)</f>
        <v>57593</v>
      </c>
      <c r="F2533" s="155">
        <f>IFERROR(_xll.qlIndexFixing(IndexON,D2533,TRUE,_xll.ohTrigger(RecalcTrigger,TriggerON)),NA())</f>
        <v>1.0366855524424068E-2</v>
      </c>
      <c r="H2533" s="42">
        <f>_xll.qlCalendarAdvance(Calendar,$H2532,B2533,"f",FALSE)</f>
        <v>57593</v>
      </c>
      <c r="I2533" s="139">
        <f>_xll.qlInterestRateIndexValueDate(Index1M,$H2533)</f>
        <v>57595</v>
      </c>
      <c r="J2533" s="144">
        <f>IFERROR(_xll.qlIndexFixing(Index1M,$H2533,TRUE,_xll.ohTrigger(RecalcTrigger,Trigger1M)),NA())</f>
        <v>1.0259955819808023E-2</v>
      </c>
      <c r="K2533" s="44">
        <f>IFERROR(_xll.qlIndexFixing(Index3M,H2533,TRUE,_xll.ohTrigger(RecalcTrigger,Trigger3M)),NA())</f>
        <v>1.0357081309753907E-2</v>
      </c>
      <c r="L2533" s="44">
        <f>IFERROR(_xll.qlIndexFixing(Index6M,$H2533,TRUE,_xll.ohTrigger(RecalcTrigger,Trigger6M)),NA())</f>
        <v>1.0376680216101292E-2</v>
      </c>
      <c r="M2533" s="145">
        <f>IFERROR(_xll.qlIndexFixing(Index1Y,$H2533,TRUE,_xll.ohTrigger(RecalcTrigger,Trigger1Y)),NA())</f>
        <v>1.0297805806872057E-2</v>
      </c>
      <c r="N2533" s="144">
        <f>IFERROR(_xll.qlIndexFixing(ONIndex1M,I2533,TRUE,_xll.ohTrigger(RecalcTrigger,Trigger1M)),NA())</f>
        <v>1.0272560788404661E-2</v>
      </c>
      <c r="O2533" s="44">
        <f>IFERROR(_xll.qlIndexFixing(ONIndex3M,I2533,TRUE,_xll.ohTrigger(RecalcTrigger,Trigger3M)),NA())</f>
        <v>1.0405441114027525E-2</v>
      </c>
      <c r="P2533" s="44">
        <f>IFERROR(_xll.qlIndexFixing(ONIndex6M,I2533,TRUE,_xll.ohTrigger(RecalcTrigger,Trigger6M)),NA())</f>
        <v>1.0482963415086033E-2</v>
      </c>
      <c r="Q2533" s="145">
        <f>IFERROR(_xll.qlIndexFixing(ONIndex1Y,I2533,TRUE,_xll.ohTrigger(RecalcTrigger,Trigger1Y)),NA())</f>
        <v>1.0488501540004691E-2</v>
      </c>
    </row>
    <row r="2534" spans="2:17" x14ac:dyDescent="0.2">
      <c r="B2534" s="39" t="s">
        <v>42</v>
      </c>
      <c r="D2534" s="42">
        <f>_xll.qlCalendarAdvance(Calendar,$D2533,B2534,"f",FALSE)</f>
        <v>57600</v>
      </c>
      <c r="E2534" s="139">
        <f>_xll.qlInterestRateIndexValueDate(IndexON,D2534)</f>
        <v>57600</v>
      </c>
      <c r="F2534" s="155">
        <f>IFERROR(_xll.qlIndexFixing(IndexON,D2534,TRUE,_xll.ohTrigger(RecalcTrigger,TriggerON)),NA())</f>
        <v>1.0356999645990683E-2</v>
      </c>
      <c r="H2534" s="42">
        <f>_xll.qlCalendarAdvance(Calendar,$H2533,B2534,"f",FALSE)</f>
        <v>57600</v>
      </c>
      <c r="I2534" s="139">
        <f>_xll.qlInterestRateIndexValueDate(Index1M,$H2534)</f>
        <v>57602</v>
      </c>
      <c r="J2534" s="144">
        <f>IFERROR(_xll.qlIndexFixing(Index1M,$H2534,TRUE,_xll.ohTrigger(RecalcTrigger,Trigger1M)),NA())</f>
        <v>1.0249149703532677E-2</v>
      </c>
      <c r="K2534" s="44">
        <f>IFERROR(_xll.qlIndexFixing(Index3M,H2534,TRUE,_xll.ohTrigger(RecalcTrigger,Trigger3M)),NA())</f>
        <v>1.0346553404866697E-2</v>
      </c>
      <c r="L2534" s="44">
        <f>IFERROR(_xll.qlIndexFixing(Index6M,$H2534,TRUE,_xll.ohTrigger(RecalcTrigger,Trigger6M)),NA())</f>
        <v>1.0365851691457704E-2</v>
      </c>
      <c r="M2534" s="145">
        <f>IFERROR(_xll.qlIndexFixing(Index1Y,$H2534,TRUE,_xll.ohTrigger(RecalcTrigger,Trigger1Y)),NA())</f>
        <v>1.028831536667355E-2</v>
      </c>
      <c r="N2534" s="144">
        <f>IFERROR(_xll.qlIndexFixing(ONIndex1M,I2534,TRUE,_xll.ohTrigger(RecalcTrigger,Trigger1M)),NA())</f>
        <v>1.0261735235070901E-2</v>
      </c>
      <c r="O2534" s="44">
        <f>IFERROR(_xll.qlIndexFixing(ONIndex3M,I2534,TRUE,_xll.ohTrigger(RecalcTrigger,Trigger3M)),NA())</f>
        <v>1.0394832805555865E-2</v>
      </c>
      <c r="P2534" s="44">
        <f>IFERROR(_xll.qlIndexFixing(ONIndex6M,I2534,TRUE,_xll.ohTrigger(RecalcTrigger,Trigger6M)),NA())</f>
        <v>1.0472019662541854E-2</v>
      </c>
      <c r="Q2534" s="145">
        <f>IFERROR(_xll.qlIndexFixing(ONIndex1Y,I2534,TRUE,_xll.ohTrigger(RecalcTrigger,Trigger1Y)),NA())</f>
        <v>1.0478659731756323E-2</v>
      </c>
    </row>
    <row r="2535" spans="2:17" x14ac:dyDescent="0.2">
      <c r="B2535" s="39" t="s">
        <v>42</v>
      </c>
      <c r="D2535" s="42">
        <f>_xll.qlCalendarAdvance(Calendar,$D2534,B2535,"f",FALSE)</f>
        <v>57607</v>
      </c>
      <c r="E2535" s="139">
        <f>_xll.qlInterestRateIndexValueDate(IndexON,D2535)</f>
        <v>57607</v>
      </c>
      <c r="F2535" s="155">
        <f>IFERROR(_xll.qlIndexFixing(IndexON,D2535,TRUE,_xll.ohTrigger(RecalcTrigger,TriggerON)),NA())</f>
        <v>1.0347160003769673E-2</v>
      </c>
      <c r="H2535" s="42">
        <f>_xll.qlCalendarAdvance(Calendar,$H2534,B2535,"f",FALSE)</f>
        <v>57607</v>
      </c>
      <c r="I2535" s="139">
        <f>_xll.qlInterestRateIndexValueDate(Index1M,$H2535)</f>
        <v>57609</v>
      </c>
      <c r="J2535" s="144">
        <f>IFERROR(_xll.qlIndexFixing(Index1M,$H2535,TRUE,_xll.ohTrigger(RecalcTrigger,Trigger1M)),NA())</f>
        <v>1.0238361898003799E-2</v>
      </c>
      <c r="K2535" s="44">
        <f>IFERROR(_xll.qlIndexFixing(Index3M,H2535,TRUE,_xll.ohTrigger(RecalcTrigger,Trigger3M)),NA())</f>
        <v>1.0336044070221973E-2</v>
      </c>
      <c r="L2535" s="44">
        <f>IFERROR(_xll.qlIndexFixing(Index6M,$H2535,TRUE,_xll.ohTrigger(RecalcTrigger,Trigger6M)),NA())</f>
        <v>1.0355037438655726E-2</v>
      </c>
      <c r="M2535" s="145">
        <f>IFERROR(_xll.qlIndexFixing(Index1Y,$H2535,TRUE,_xll.ohTrigger(RecalcTrigger,Trigger1Y)),NA())</f>
        <v>1.0278843238830271E-2</v>
      </c>
      <c r="N2535" s="144">
        <f>IFERROR(_xll.qlIndexFixing(ONIndex1M,I2535,TRUE,_xll.ohTrigger(RecalcTrigger,Trigger1M)),NA())</f>
        <v>1.0250927874704274E-2</v>
      </c>
      <c r="O2535" s="44">
        <f>IFERROR(_xll.qlIndexFixing(ONIndex3M,I2535,TRUE,_xll.ohTrigger(RecalcTrigger,Trigger3M)),NA())</f>
        <v>1.0384242655758769E-2</v>
      </c>
      <c r="P2535" s="44">
        <f>IFERROR(_xll.qlIndexFixing(ONIndex6M,I2535,TRUE,_xll.ohTrigger(RecalcTrigger,Trigger6M)),NA())</f>
        <v>1.0461089448527972E-2</v>
      </c>
      <c r="Q2535" s="145">
        <f>IFERROR(_xll.qlIndexFixing(ONIndex1Y,I2535,TRUE,_xll.ohTrigger(RecalcTrigger,Trigger1Y)),NA())</f>
        <v>1.0468834652765935E-2</v>
      </c>
    </row>
    <row r="2536" spans="2:17" x14ac:dyDescent="0.2">
      <c r="B2536" s="39" t="s">
        <v>42</v>
      </c>
      <c r="D2536" s="42">
        <f>_xll.qlCalendarAdvance(Calendar,$D2535,B2536,"f",FALSE)</f>
        <v>57614</v>
      </c>
      <c r="E2536" s="139">
        <f>_xll.qlInterestRateIndexValueDate(IndexON,D2536)</f>
        <v>57614</v>
      </c>
      <c r="F2536" s="155">
        <f>IFERROR(_xll.qlIndexFixing(IndexON,D2536,TRUE,_xll.ohTrigger(RecalcTrigger,TriggerON)),NA())</f>
        <v>1.0337336650598772E-2</v>
      </c>
      <c r="H2536" s="42">
        <f>_xll.qlCalendarAdvance(Calendar,$H2535,B2536,"f",FALSE)</f>
        <v>57614</v>
      </c>
      <c r="I2536" s="139">
        <f>_xll.qlInterestRateIndexValueDate(Index1M,$H2536)</f>
        <v>57616</v>
      </c>
      <c r="J2536" s="144">
        <f>IFERROR(_xll.qlIndexFixing(Index1M,$H2536,TRUE,_xll.ohTrigger(RecalcTrigger,Trigger1M)),NA())</f>
        <v>1.0226347878723856E-2</v>
      </c>
      <c r="K2536" s="44">
        <f>IFERROR(_xll.qlIndexFixing(Index3M,H2536,TRUE,_xll.ohTrigger(RecalcTrigger,Trigger3M)),NA())</f>
        <v>1.0323760266681267E-2</v>
      </c>
      <c r="L2536" s="44">
        <f>IFERROR(_xll.qlIndexFixing(Index6M,$H2536,TRUE,_xll.ohTrigger(RecalcTrigger,Trigger6M)),NA())</f>
        <v>1.0343619389088232E-2</v>
      </c>
      <c r="M2536" s="145">
        <f>IFERROR(_xll.qlIndexFixing(Index1Y,$H2536,TRUE,_xll.ohTrigger(RecalcTrigger,Trigger1Y)),NA())</f>
        <v>1.0269389474351229E-2</v>
      </c>
      <c r="N2536" s="144">
        <f>IFERROR(_xll.qlIndexFixing(ONIndex1M,I2536,TRUE,_xll.ohTrigger(RecalcTrigger,Trigger1M)),NA())</f>
        <v>1.0240138765977846E-2</v>
      </c>
      <c r="O2536" s="44">
        <f>IFERROR(_xll.qlIndexFixing(ONIndex3M,I2536,TRUE,_xll.ohTrigger(RecalcTrigger,Trigger3M)),NA())</f>
        <v>1.0373670722190198E-2</v>
      </c>
      <c r="P2536" s="44">
        <f>IFERROR(_xll.qlIndexFixing(ONIndex6M,I2536,TRUE,_xll.ohTrigger(RecalcTrigger,Trigger6M)),NA())</f>
        <v>1.0450172821645509E-2</v>
      </c>
      <c r="Q2536" s="145">
        <f>IFERROR(_xll.qlIndexFixing(ONIndex1Y,I2536,TRUE,_xll.ohTrigger(RecalcTrigger,Trigger1Y)),NA())</f>
        <v>1.0459026353712986E-2</v>
      </c>
    </row>
    <row r="2537" spans="2:17" x14ac:dyDescent="0.2">
      <c r="B2537" s="39" t="s">
        <v>42</v>
      </c>
      <c r="D2537" s="42">
        <f>_xll.qlCalendarAdvance(Calendar,$D2536,B2537,"f",FALSE)</f>
        <v>57621</v>
      </c>
      <c r="E2537" s="139">
        <f>_xll.qlInterestRateIndexValueDate(IndexON,D2537)</f>
        <v>57621</v>
      </c>
      <c r="F2537" s="155">
        <f>IFERROR(_xll.qlIndexFixing(IndexON,D2537,TRUE,_xll.ohTrigger(RecalcTrigger,TriggerON)),NA())</f>
        <v>1.0327529639075905E-2</v>
      </c>
      <c r="H2537" s="42">
        <f>_xll.qlCalendarAdvance(Calendar,$H2536,B2537,"f",FALSE)</f>
        <v>57621</v>
      </c>
      <c r="I2537" s="139">
        <f>_xll.qlInterestRateIndexValueDate(Index1M,$H2537)</f>
        <v>57623</v>
      </c>
      <c r="J2537" s="144">
        <f>IFERROR(_xll.qlIndexFixing(Index1M,$H2537,TRUE,_xll.ohTrigger(RecalcTrigger,Trigger1M)),NA())</f>
        <v>1.0216841454878202E-2</v>
      </c>
      <c r="K2537" s="44">
        <f>IFERROR(_xll.qlIndexFixing(Index3M,H2537,TRUE,_xll.ohTrigger(RecalcTrigger,Trigger3M)),NA())</f>
        <v>1.0313291384182501E-2</v>
      </c>
      <c r="L2537" s="44">
        <f>IFERROR(_xll.qlIndexFixing(Index6M,$H2537,TRUE,_xll.ohTrigger(RecalcTrigger,Trigger6M)),NA())</f>
        <v>1.0332834561588606E-2</v>
      </c>
      <c r="M2537" s="145">
        <f>IFERROR(_xll.qlIndexFixing(Index1Y,$H2537,TRUE,_xll.ohTrigger(RecalcTrigger,Trigger1Y)),NA())</f>
        <v>1.0259954124245208E-2</v>
      </c>
      <c r="N2537" s="144">
        <f>IFERROR(_xll.qlIndexFixing(ONIndex1M,I2537,TRUE,_xll.ohTrigger(RecalcTrigger,Trigger1M)),NA())</f>
        <v>1.0229367968044301E-2</v>
      </c>
      <c r="O2537" s="44">
        <f>IFERROR(_xll.qlIndexFixing(ONIndex3M,I2537,TRUE,_xll.ohTrigger(RecalcTrigger,Trigger3M)),NA())</f>
        <v>1.0363117062164307E-2</v>
      </c>
      <c r="P2537" s="44">
        <f>IFERROR(_xll.qlIndexFixing(ONIndex6M,I2537,TRUE,_xll.ohTrigger(RecalcTrigger,Trigger6M)),NA())</f>
        <v>1.0439269831374887E-2</v>
      </c>
      <c r="Q2537" s="145">
        <f>IFERROR(_xll.qlIndexFixing(ONIndex1Y,I2537,TRUE,_xll.ohTrigger(RecalcTrigger,Trigger1Y)),NA())</f>
        <v>1.0449234886076297E-2</v>
      </c>
    </row>
    <row r="2538" spans="2:17" x14ac:dyDescent="0.2">
      <c r="B2538" s="39" t="s">
        <v>42</v>
      </c>
      <c r="D2538" s="42">
        <f>_xll.qlCalendarAdvance(Calendar,$D2537,B2538,"f",FALSE)</f>
        <v>57628</v>
      </c>
      <c r="E2538" s="139">
        <f>_xll.qlInterestRateIndexValueDate(IndexON,D2538)</f>
        <v>57628</v>
      </c>
      <c r="F2538" s="155">
        <f>IFERROR(_xll.qlIndexFixing(IndexON,D2538,TRUE,_xll.ohTrigger(RecalcTrigger,TriggerON)),NA())</f>
        <v>1.0317739021559191E-2</v>
      </c>
      <c r="H2538" s="42">
        <f>_xll.qlCalendarAdvance(Calendar,$H2537,B2538,"f",FALSE)</f>
        <v>57628</v>
      </c>
      <c r="I2538" s="139">
        <f>_xll.qlInterestRateIndexValueDate(Index1M,$H2538)</f>
        <v>57630</v>
      </c>
      <c r="J2538" s="144">
        <f>IFERROR(_xll.qlIndexFixing(Index1M,$H2538,TRUE,_xll.ohTrigger(RecalcTrigger,Trigger1M)),NA())</f>
        <v>1.0206108935114967E-2</v>
      </c>
      <c r="K2538" s="44">
        <f>IFERROR(_xll.qlIndexFixing(Index3M,H2538,TRUE,_xll.ohTrigger(RecalcTrigger,Trigger3M)),NA())</f>
        <v>1.0302841258837863E-2</v>
      </c>
      <c r="L2538" s="44">
        <f>IFERROR(_xll.qlIndexFixing(Index6M,$H2538,TRUE,_xll.ohTrigger(RecalcTrigger,Trigger6M)),NA())</f>
        <v>1.0319598176968599E-2</v>
      </c>
      <c r="M2538" s="145">
        <f>IFERROR(_xll.qlIndexFixing(Index1Y,$H2538,TRUE,_xll.ohTrigger(RecalcTrigger,Trigger1Y)),NA())</f>
        <v>1.0250537239519041E-2</v>
      </c>
      <c r="N2538" s="144">
        <f>IFERROR(_xll.qlIndexFixing(ONIndex1M,I2538,TRUE,_xll.ohTrigger(RecalcTrigger,Trigger1M)),NA())</f>
        <v>1.0218615539656639E-2</v>
      </c>
      <c r="O2538" s="44">
        <f>IFERROR(_xll.qlIndexFixing(ONIndex3M,I2538,TRUE,_xll.ohTrigger(RecalcTrigger,Trigger3M)),NA())</f>
        <v>1.035258173315512E-2</v>
      </c>
      <c r="P2538" s="44">
        <f>IFERROR(_xll.qlIndexFixing(ONIndex6M,I2538,TRUE,_xll.ohTrigger(RecalcTrigger,Trigger6M)),NA())</f>
        <v>1.0428380526317227E-2</v>
      </c>
      <c r="Q2538" s="145">
        <f>IFERROR(_xll.qlIndexFixing(ONIndex1Y,I2538,TRUE,_xll.ohTrigger(RecalcTrigger,Trigger1Y)),NA())</f>
        <v>1.043946030053533E-2</v>
      </c>
    </row>
    <row r="2539" spans="2:17" x14ac:dyDescent="0.2">
      <c r="B2539" s="39" t="s">
        <v>42</v>
      </c>
      <c r="D2539" s="42">
        <f>_xll.qlCalendarAdvance(Calendar,$D2538,B2539,"f",FALSE)</f>
        <v>57635</v>
      </c>
      <c r="E2539" s="139">
        <f>_xll.qlInterestRateIndexValueDate(IndexON,D2539)</f>
        <v>57635</v>
      </c>
      <c r="F2539" s="155">
        <f>IFERROR(_xll.qlIndexFixing(IndexON,D2539,TRUE,_xll.ohTrigger(RecalcTrigger,TriggerON)),NA())</f>
        <v>1.0307964851126172E-2</v>
      </c>
      <c r="H2539" s="42">
        <f>_xll.qlCalendarAdvance(Calendar,$H2538,B2539,"f",FALSE)</f>
        <v>57635</v>
      </c>
      <c r="I2539" s="139">
        <f>_xll.qlInterestRateIndexValueDate(Index1M,$H2539)</f>
        <v>57637</v>
      </c>
      <c r="J2539" s="144">
        <f>IFERROR(_xll.qlIndexFixing(Index1M,$H2539,TRUE,_xll.ohTrigger(RecalcTrigger,Trigger1M)),NA())</f>
        <v>1.0195394961780639E-2</v>
      </c>
      <c r="K2539" s="44">
        <f>IFERROR(_xll.qlIndexFixing(Index3M,H2539,TRUE,_xll.ohTrigger(RecalcTrigger,Trigger3M)),NA())</f>
        <v>1.0292409948009978E-2</v>
      </c>
      <c r="L2539" s="44">
        <f>IFERROR(_xll.qlIndexFixing(Index6M,$H2539,TRUE,_xll.ohTrigger(RecalcTrigger,Trigger6M)),NA())</f>
        <v>1.0311308224969007E-2</v>
      </c>
      <c r="M2539" s="145">
        <f>IFERROR(_xll.qlIndexFixing(Index1Y,$H2539,TRUE,_xll.ohTrigger(RecalcTrigger,Trigger1Y)),NA())</f>
        <v>1.0241138871179988E-2</v>
      </c>
      <c r="N2539" s="144">
        <f>IFERROR(_xll.qlIndexFixing(ONIndex1M,I2539,TRUE,_xll.ohTrigger(RecalcTrigger,Trigger1M)),NA())</f>
        <v>1.0207881539727737E-2</v>
      </c>
      <c r="O2539" s="44">
        <f>IFERROR(_xll.qlIndexFixing(ONIndex3M,I2539,TRUE,_xll.ohTrigger(RecalcTrigger,Trigger3M)),NA())</f>
        <v>1.0342064792236982E-2</v>
      </c>
      <c r="P2539" s="44">
        <f>IFERROR(_xll.qlIndexFixing(ONIndex6M,I2539,TRUE,_xll.ohTrigger(RecalcTrigger,Trigger6M)),NA())</f>
        <v>1.0417504955713142E-2</v>
      </c>
      <c r="Q2539" s="145">
        <f>IFERROR(_xll.qlIndexFixing(ONIndex1Y,I2539,TRUE,_xll.ohTrigger(RecalcTrigger,Trigger1Y)),NA())</f>
        <v>1.042970264808929E-2</v>
      </c>
    </row>
    <row r="2540" spans="2:17" x14ac:dyDescent="0.2">
      <c r="B2540" s="39" t="s">
        <v>42</v>
      </c>
      <c r="D2540" s="42">
        <f>_xll.qlCalendarAdvance(Calendar,$D2539,B2540,"f",FALSE)</f>
        <v>57642</v>
      </c>
      <c r="E2540" s="139">
        <f>_xll.qlInterestRateIndexValueDate(IndexON,D2540)</f>
        <v>57642</v>
      </c>
      <c r="F2540" s="155">
        <f>IFERROR(_xll.qlIndexFixing(IndexON,D2540,TRUE,_xll.ohTrigger(RecalcTrigger,TriggerON)),NA())</f>
        <v>1.0298207179815222E-2</v>
      </c>
      <c r="H2540" s="42">
        <f>_xll.qlCalendarAdvance(Calendar,$H2539,B2540,"f",FALSE)</f>
        <v>57642</v>
      </c>
      <c r="I2540" s="139">
        <f>_xll.qlInterestRateIndexValueDate(Index1M,$H2540)</f>
        <v>57644</v>
      </c>
      <c r="J2540" s="144">
        <f>IFERROR(_xll.qlIndexFixing(Index1M,$H2540,TRUE,_xll.ohTrigger(RecalcTrigger,Trigger1M)),NA())</f>
        <v>1.0184699593795832E-2</v>
      </c>
      <c r="K2540" s="44">
        <f>IFERROR(_xll.qlIndexFixing(Index3M,H2540,TRUE,_xll.ohTrigger(RecalcTrigger,Trigger3M)),NA())</f>
        <v>1.0281997509064023E-2</v>
      </c>
      <c r="L2540" s="44">
        <f>IFERROR(_xll.qlIndexFixing(Index6M,$H2540,TRUE,_xll.ohTrigger(RecalcTrigger,Trigger6M)),NA())</f>
        <v>1.0300566813876992E-2</v>
      </c>
      <c r="M2540" s="145">
        <f>IFERROR(_xll.qlIndexFixing(Index1Y,$H2540,TRUE,_xll.ohTrigger(RecalcTrigger,Trigger1Y)),NA())</f>
        <v>1.0231759070233137E-2</v>
      </c>
      <c r="N2540" s="144">
        <f>IFERROR(_xll.qlIndexFixing(ONIndex1M,I2540,TRUE,_xll.ohTrigger(RecalcTrigger,Trigger1M)),NA())</f>
        <v>1.0197166027250404E-2</v>
      </c>
      <c r="O2540" s="44">
        <f>IFERROR(_xll.qlIndexFixing(ONIndex3M,I2540,TRUE,_xll.ohTrigger(RecalcTrigger,Trigger3M)),NA())</f>
        <v>1.0331566297123729E-2</v>
      </c>
      <c r="P2540" s="44">
        <f>IFERROR(_xll.qlIndexFixing(ONIndex6M,I2540,TRUE,_xll.ohTrigger(RecalcTrigger,Trigger6M)),NA())</f>
        <v>1.0406643168323626E-2</v>
      </c>
      <c r="Q2540" s="145">
        <f>IFERROR(_xll.qlIndexFixing(ONIndex1Y,I2540,TRUE,_xll.ohTrigger(RecalcTrigger,Trigger1Y)),NA())</f>
        <v>1.0419961979817316E-2</v>
      </c>
    </row>
    <row r="2541" spans="2:17" x14ac:dyDescent="0.2">
      <c r="B2541" s="39" t="s">
        <v>42</v>
      </c>
      <c r="D2541" s="42">
        <f>_xll.qlCalendarAdvance(Calendar,$D2540,B2541,"f",FALSE)</f>
        <v>57649</v>
      </c>
      <c r="E2541" s="139">
        <f>_xll.qlInterestRateIndexValueDate(IndexON,D2541)</f>
        <v>57649</v>
      </c>
      <c r="F2541" s="155">
        <f>IFERROR(_xll.qlIndexFixing(IndexON,D2541,TRUE,_xll.ohTrigger(RecalcTrigger,TriggerON)),NA())</f>
        <v>1.0288466060943691E-2</v>
      </c>
      <c r="H2541" s="42">
        <f>_xll.qlCalendarAdvance(Calendar,$H2540,B2541,"f",FALSE)</f>
        <v>57649</v>
      </c>
      <c r="I2541" s="139">
        <f>_xll.qlInterestRateIndexValueDate(Index1M,$H2541)</f>
        <v>57651</v>
      </c>
      <c r="J2541" s="144">
        <f>IFERROR(_xll.qlIndexFixing(Index1M,$H2541,TRUE,_xll.ohTrigger(RecalcTrigger,Trigger1M)),NA())</f>
        <v>1.0174022890073419E-2</v>
      </c>
      <c r="K2541" s="44">
        <f>IFERROR(_xll.qlIndexFixing(Index3M,H2541,TRUE,_xll.ohTrigger(RecalcTrigger,Trigger3M)),NA())</f>
        <v>1.0271603999366025E-2</v>
      </c>
      <c r="L2541" s="44">
        <f>IFERROR(_xll.qlIndexFixing(Index6M,$H2541,TRUE,_xll.ohTrigger(RecalcTrigger,Trigger6M)),NA())</f>
        <v>1.0290454375359788E-2</v>
      </c>
      <c r="M2541" s="145">
        <f>IFERROR(_xll.qlIndexFixing(Index1Y,$H2541,TRUE,_xll.ohTrigger(RecalcTrigger,Trigger1Y)),NA())</f>
        <v>1.0222397887683574E-2</v>
      </c>
      <c r="N2541" s="144">
        <f>IFERROR(_xll.qlIndexFixing(ONIndex1M,I2541,TRUE,_xll.ohTrigger(RecalcTrigger,Trigger1M)),NA())</f>
        <v>1.0186469061217451E-2</v>
      </c>
      <c r="O2541" s="44">
        <f>IFERROR(_xll.qlIndexFixing(ONIndex3M,I2541,TRUE,_xll.ohTrigger(RecalcTrigger,Trigger3M)),NA())</f>
        <v>1.0321086304889704E-2</v>
      </c>
      <c r="P2541" s="44">
        <f>IFERROR(_xll.qlIndexFixing(ONIndex6M,I2541,TRUE,_xll.ohTrigger(RecalcTrigger,Trigger6M)),NA())</f>
        <v>1.0395795213389292E-2</v>
      </c>
      <c r="Q2541" s="145">
        <f>IFERROR(_xll.qlIndexFixing(ONIndex1Y,I2541,TRUE,_xll.ohTrigger(RecalcTrigger,Trigger1Y)),NA())</f>
        <v>1.041023834679855E-2</v>
      </c>
    </row>
    <row r="2542" spans="2:17" x14ac:dyDescent="0.2">
      <c r="B2542" s="39" t="s">
        <v>42</v>
      </c>
      <c r="D2542" s="42">
        <f>_xll.qlCalendarAdvance(Calendar,$D2541,B2542,"f",FALSE)</f>
        <v>57656</v>
      </c>
      <c r="E2542" s="139">
        <f>_xll.qlInterestRateIndexValueDate(IndexON,D2542)</f>
        <v>57656</v>
      </c>
      <c r="F2542" s="155">
        <f>IFERROR(_xll.qlIndexFixing(IndexON,D2542,TRUE,_xll.ohTrigger(RecalcTrigger,TriggerON)),NA())</f>
        <v>1.0278741546709824E-2</v>
      </c>
      <c r="H2542" s="42">
        <f>_xll.qlCalendarAdvance(Calendar,$H2541,B2542,"f",FALSE)</f>
        <v>57656</v>
      </c>
      <c r="I2542" s="139">
        <f>_xll.qlInterestRateIndexValueDate(Index1M,$H2542)</f>
        <v>57658</v>
      </c>
      <c r="J2542" s="144">
        <f>IFERROR(_xll.qlIndexFixing(Index1M,$H2542,TRUE,_xll.ohTrigger(RecalcTrigger,Trigger1M)),NA())</f>
        <v>1.0163364909536588E-2</v>
      </c>
      <c r="K2542" s="44">
        <f>IFERROR(_xll.qlIndexFixing(Index3M,H2542,TRUE,_xll.ohTrigger(RecalcTrigger,Trigger3M)),NA())</f>
        <v>1.0261229476277757E-2</v>
      </c>
      <c r="L2542" s="44">
        <f>IFERROR(_xll.qlIndexFixing(Index6M,$H2542,TRUE,_xll.ohTrigger(RecalcTrigger,Trigger6M)),NA())</f>
        <v>1.0279741397855348E-2</v>
      </c>
      <c r="M2542" s="145">
        <f>IFERROR(_xll.qlIndexFixing(Index1Y,$H2542,TRUE,_xll.ohTrigger(RecalcTrigger,Trigger1Y)),NA())</f>
        <v>1.0213055374535294E-2</v>
      </c>
      <c r="N2542" s="144">
        <f>IFERROR(_xll.qlIndexFixing(ONIndex1M,I2542,TRUE,_xll.ohTrigger(RecalcTrigger,Trigger1M)),NA())</f>
        <v>1.0175790700381881E-2</v>
      </c>
      <c r="O2542" s="44">
        <f>IFERROR(_xll.qlIndexFixing(ONIndex3M,I2542,TRUE,_xll.ohTrigger(RecalcTrigger,Trigger3M)),NA())</f>
        <v>1.0310624873168805E-2</v>
      </c>
      <c r="P2542" s="44">
        <f>IFERROR(_xll.qlIndexFixing(ONIndex6M,I2542,TRUE,_xll.ohTrigger(RecalcTrigger,Trigger6M)),NA())</f>
        <v>1.0384961139831006E-2</v>
      </c>
      <c r="Q2542" s="145">
        <f>IFERROR(_xll.qlIndexFixing(ONIndex1Y,I2542,TRUE,_xll.ohTrigger(RecalcTrigger,Trigger1Y)),NA())</f>
        <v>1.0400531799952262E-2</v>
      </c>
    </row>
    <row r="2543" spans="2:17" x14ac:dyDescent="0.2">
      <c r="B2543" s="39" t="s">
        <v>42</v>
      </c>
      <c r="D2543" s="42">
        <f>_xll.qlCalendarAdvance(Calendar,$D2542,B2543,"f",FALSE)</f>
        <v>57663</v>
      </c>
      <c r="E2543" s="139">
        <f>_xll.qlInterestRateIndexValueDate(IndexON,D2543)</f>
        <v>57663</v>
      </c>
      <c r="F2543" s="155">
        <f>IFERROR(_xll.qlIndexFixing(IndexON,D2543,TRUE,_xll.ohTrigger(RecalcTrigger,TriggerON)),NA())</f>
        <v>1.0269033689791485E-2</v>
      </c>
      <c r="H2543" s="42">
        <f>_xll.qlCalendarAdvance(Calendar,$H2542,B2543,"f",FALSE)</f>
        <v>57663</v>
      </c>
      <c r="I2543" s="139">
        <f>_xll.qlInterestRateIndexValueDate(Index1M,$H2543)</f>
        <v>57665</v>
      </c>
      <c r="J2543" s="144">
        <f>IFERROR(_xll.qlIndexFixing(Index1M,$H2543,TRUE,_xll.ohTrigger(RecalcTrigger,Trigger1M)),NA())</f>
        <v>1.0152725711108529E-2</v>
      </c>
      <c r="K2543" s="44">
        <f>IFERROR(_xll.qlIndexFixing(Index3M,H2543,TRUE,_xll.ohTrigger(RecalcTrigger,Trigger3M)),NA())</f>
        <v>1.0250873997165247E-2</v>
      </c>
      <c r="L2543" s="44">
        <f>IFERROR(_xll.qlIndexFixing(Index6M,$H2543,TRUE,_xll.ohTrigger(RecalcTrigger,Trigger6M)),NA())</f>
        <v>1.0269043084300964E-2</v>
      </c>
      <c r="M2543" s="145">
        <f>IFERROR(_xll.qlIndexFixing(Index1Y,$H2543,TRUE,_xll.ohTrigger(RecalcTrigger,Trigger1Y)),NA())</f>
        <v>1.0203731581790771E-2</v>
      </c>
      <c r="N2543" s="144">
        <f>IFERROR(_xll.qlIndexFixing(ONIndex1M,I2543,TRUE,_xll.ohTrigger(RecalcTrigger,Trigger1M)),NA())</f>
        <v>1.0165131003736505E-2</v>
      </c>
      <c r="O2543" s="44">
        <f>IFERROR(_xll.qlIndexFixing(ONIndex3M,I2543,TRUE,_xll.ohTrigger(RecalcTrigger,Trigger3M)),NA())</f>
        <v>1.0300182059195251E-2</v>
      </c>
      <c r="P2543" s="44">
        <f>IFERROR(_xll.qlIndexFixing(ONIndex6M,I2543,TRUE,_xll.ohTrigger(RecalcTrigger,Trigger6M)),NA())</f>
        <v>1.0374140996569636E-2</v>
      </c>
      <c r="Q2543" s="145">
        <f>IFERROR(_xll.qlIndexFixing(ONIndex1Y,I2543,TRUE,_xll.ohTrigger(RecalcTrigger,Trigger1Y)),NA())</f>
        <v>1.0390842390277655E-2</v>
      </c>
    </row>
    <row r="2544" spans="2:17" x14ac:dyDescent="0.2">
      <c r="B2544" s="39" t="s">
        <v>42</v>
      </c>
      <c r="D2544" s="42">
        <f>_xll.qlCalendarAdvance(Calendar,$D2543,B2544,"f",FALSE)</f>
        <v>57670</v>
      </c>
      <c r="E2544" s="139">
        <f>_xll.qlInterestRateIndexValueDate(IndexON,D2544)</f>
        <v>57670</v>
      </c>
      <c r="F2544" s="155">
        <f>IFERROR(_xll.qlIndexFixing(IndexON,D2544,TRUE,_xll.ohTrigger(RecalcTrigger,TriggerON)),NA())</f>
        <v>1.025934254294647E-2</v>
      </c>
      <c r="H2544" s="42">
        <f>_xll.qlCalendarAdvance(Calendar,$H2543,B2544,"f",FALSE)</f>
        <v>57670</v>
      </c>
      <c r="I2544" s="139">
        <f>_xll.qlInterestRateIndexValueDate(Index1M,$H2544)</f>
        <v>57672</v>
      </c>
      <c r="J2544" s="144">
        <f>IFERROR(_xll.qlIndexFixing(Index1M,$H2544,TRUE,_xll.ohTrigger(RecalcTrigger,Trigger1M)),NA())</f>
        <v>1.0142105353702116E-2</v>
      </c>
      <c r="K2544" s="44">
        <f>IFERROR(_xll.qlIndexFixing(Index3M,H2544,TRUE,_xll.ohTrigger(RecalcTrigger,Trigger3M)),NA())</f>
        <v>1.0240537619388571E-2</v>
      </c>
      <c r="L2544" s="44">
        <f>IFERROR(_xll.qlIndexFixing(Index6M,$H2544,TRUE,_xll.ohTrigger(RecalcTrigger,Trigger6M)),NA())</f>
        <v>1.0258359483705829E-2</v>
      </c>
      <c r="M2544" s="145">
        <f>IFERROR(_xll.qlIndexFixing(Index1Y,$H2544,TRUE,_xll.ohTrigger(RecalcTrigger,Trigger1Y)),NA())</f>
        <v>1.0194426560452038E-2</v>
      </c>
      <c r="N2544" s="144">
        <f>IFERROR(_xll.qlIndexFixing(ONIndex1M,I2544,TRUE,_xll.ohTrigger(RecalcTrigger,Trigger1M)),NA())</f>
        <v>1.0154490030194196E-2</v>
      </c>
      <c r="O2544" s="44">
        <f>IFERROR(_xll.qlIndexFixing(ONIndex3M,I2544,TRUE,_xll.ohTrigger(RecalcTrigger,Trigger3M)),NA())</f>
        <v>1.0289757920203257E-2</v>
      </c>
      <c r="P2544" s="44">
        <f>IFERROR(_xll.qlIndexFixing(ONIndex6M,I2544,TRUE,_xll.ohTrigger(RecalcTrigger,Trigger6M)),NA())</f>
        <v>1.0363334832685922E-2</v>
      </c>
      <c r="Q2544" s="145">
        <f>IFERROR(_xll.qlIndexFixing(ONIndex1Y,I2544,TRUE,_xll.ohTrigger(RecalcTrigger,Trigger1Y)),NA())</f>
        <v>1.0381170168773934E-2</v>
      </c>
    </row>
    <row r="2545" spans="2:17" x14ac:dyDescent="0.2">
      <c r="B2545" s="39" t="s">
        <v>42</v>
      </c>
      <c r="D2545" s="42">
        <f>_xll.qlCalendarAdvance(Calendar,$D2544,B2545,"f",FALSE)</f>
        <v>57677</v>
      </c>
      <c r="E2545" s="139">
        <f>_xll.qlInterestRateIndexValueDate(IndexON,D2545)</f>
        <v>57677</v>
      </c>
      <c r="F2545" s="155">
        <f>IFERROR(_xll.qlIndexFixing(IndexON,D2545,TRUE,_xll.ohTrigger(RecalcTrigger,TriggerON)),NA())</f>
        <v>1.0249668158612835E-2</v>
      </c>
      <c r="H2545" s="42">
        <f>_xll.qlCalendarAdvance(Calendar,$H2544,B2545,"f",FALSE)</f>
        <v>57677</v>
      </c>
      <c r="I2545" s="139">
        <f>_xll.qlInterestRateIndexValueDate(Index1M,$H2545)</f>
        <v>57679</v>
      </c>
      <c r="J2545" s="144">
        <f>IFERROR(_xll.qlIndexFixing(Index1M,$H2545,TRUE,_xll.ohTrigger(RecalcTrigger,Trigger1M)),NA())</f>
        <v>1.0131503896240537E-2</v>
      </c>
      <c r="K2545" s="44">
        <f>IFERROR(_xll.qlIndexFixing(Index3M,H2545,TRUE,_xll.ohTrigger(RecalcTrigger,Trigger3M)),NA())</f>
        <v>1.0232572995973577E-2</v>
      </c>
      <c r="L2545" s="44">
        <f>IFERROR(_xll.qlIndexFixing(Index6M,$H2545,TRUE,_xll.ohTrigger(RecalcTrigger,Trigger6M)),NA())</f>
        <v>1.0247079291063488E-2</v>
      </c>
      <c r="M2545" s="145">
        <f>IFERROR(_xll.qlIndexFixing(Index1Y,$H2545,TRUE,_xll.ohTrigger(RecalcTrigger,Trigger1Y)),NA())</f>
        <v>1.0186662759209163E-2</v>
      </c>
      <c r="N2545" s="144">
        <f>IFERROR(_xll.qlIndexFixing(ONIndex1M,I2545,TRUE,_xll.ohTrigger(RecalcTrigger,Trigger1M)),NA())</f>
        <v>1.0143867838747767E-2</v>
      </c>
      <c r="O2545" s="44">
        <f>IFERROR(_xll.qlIndexFixing(ONIndex3M,I2545,TRUE,_xll.ohTrigger(RecalcTrigger,Trigger3M)),NA())</f>
        <v>1.0279352513746787E-2</v>
      </c>
      <c r="P2545" s="44">
        <f>IFERROR(_xll.qlIndexFixing(ONIndex6M,I2545,TRUE,_xll.ohTrigger(RecalcTrigger,Trigger6M)),NA())</f>
        <v>1.0352542697100731E-2</v>
      </c>
      <c r="Q2545" s="145">
        <f>IFERROR(_xll.qlIndexFixing(ONIndex1Y,I2545,TRUE,_xll.ohTrigger(RecalcTrigger,Trigger1Y)),NA())</f>
        <v>1.0371515186280433E-2</v>
      </c>
    </row>
    <row r="2546" spans="2:17" x14ac:dyDescent="0.2">
      <c r="B2546" s="39" t="s">
        <v>42</v>
      </c>
      <c r="D2546" s="42">
        <f>_xll.qlCalendarAdvance(Calendar,$D2545,B2546,"f",FALSE)</f>
        <v>57684</v>
      </c>
      <c r="E2546" s="139">
        <f>_xll.qlInterestRateIndexValueDate(IndexON,D2546)</f>
        <v>57684</v>
      </c>
      <c r="F2546" s="155">
        <f>IFERROR(_xll.qlIndexFixing(IndexON,D2546,TRUE,_xll.ohTrigger(RecalcTrigger,TriggerON)),NA())</f>
        <v>1.0240010589548376E-2</v>
      </c>
      <c r="H2546" s="42">
        <f>_xll.qlCalendarAdvance(Calendar,$H2545,B2546,"f",FALSE)</f>
        <v>57684</v>
      </c>
      <c r="I2546" s="139">
        <f>_xll.qlInterestRateIndexValueDate(Index1M,$H2546)</f>
        <v>57686</v>
      </c>
      <c r="J2546" s="144">
        <f>IFERROR(_xll.qlIndexFixing(Index1M,$H2546,TRUE,_xll.ohTrigger(RecalcTrigger,Trigger1M)),NA())</f>
        <v>1.0120921397639248E-2</v>
      </c>
      <c r="K2546" s="44">
        <f>IFERROR(_xll.qlIndexFixing(Index3M,H2546,TRUE,_xll.ohTrigger(RecalcTrigger,Trigger3M)),NA())</f>
        <v>1.0222270630152686E-2</v>
      </c>
      <c r="L2546" s="44">
        <f>IFERROR(_xll.qlIndexFixing(Index6M,$H2546,TRUE,_xll.ohTrigger(RecalcTrigger,Trigger6M)),NA())</f>
        <v>1.0236426036101781E-2</v>
      </c>
      <c r="M2546" s="145">
        <f>IFERROR(_xll.qlIndexFixing(Index1Y,$H2546,TRUE,_xll.ohTrigger(RecalcTrigger,Trigger1Y)),NA())</f>
        <v>1.0175873035997264E-2</v>
      </c>
      <c r="N2546" s="144">
        <f>IFERROR(_xll.qlIndexFixing(ONIndex1M,I2546,TRUE,_xll.ohTrigger(RecalcTrigger,Trigger1M)),NA())</f>
        <v>1.0133264488230154E-2</v>
      </c>
      <c r="O2546" s="44">
        <f>IFERROR(_xll.qlIndexFixing(ONIndex3M,I2546,TRUE,_xll.ohTrigger(RecalcTrigger,Trigger3M)),NA())</f>
        <v>1.0268965897139992E-2</v>
      </c>
      <c r="P2546" s="44">
        <f>IFERROR(_xll.qlIndexFixing(ONIndex6M,I2546,TRUE,_xll.ohTrigger(RecalcTrigger,Trigger6M)),NA())</f>
        <v>1.0341764638734929E-2</v>
      </c>
      <c r="Q2546" s="145">
        <f>IFERROR(_xll.qlIndexFixing(ONIndex1Y,I2546,TRUE,_xll.ohTrigger(RecalcTrigger,Trigger1Y)),NA())</f>
        <v>1.0361877494196037E-2</v>
      </c>
    </row>
    <row r="2547" spans="2:17" x14ac:dyDescent="0.2">
      <c r="B2547" s="39" t="s">
        <v>42</v>
      </c>
      <c r="D2547" s="42">
        <f>_xll.qlCalendarAdvance(Calendar,$D2546,B2547,"f",FALSE)</f>
        <v>57691</v>
      </c>
      <c r="E2547" s="139">
        <f>_xll.qlInterestRateIndexValueDate(IndexON,D2547)</f>
        <v>57691</v>
      </c>
      <c r="F2547" s="155">
        <f>IFERROR(_xll.qlIndexFixing(IndexON,D2547,TRUE,_xll.ohTrigger(RecalcTrigger,TriggerON)),NA())</f>
        <v>1.0230369888351021E-2</v>
      </c>
      <c r="H2547" s="42">
        <f>_xll.qlCalendarAdvance(Calendar,$H2546,B2547,"f",FALSE)</f>
        <v>57691</v>
      </c>
      <c r="I2547" s="139">
        <f>_xll.qlInterestRateIndexValueDate(Index1M,$H2547)</f>
        <v>57693</v>
      </c>
      <c r="J2547" s="144">
        <f>IFERROR(_xll.qlIndexFixing(Index1M,$H2547,TRUE,_xll.ohTrigger(RecalcTrigger,Trigger1M)),NA())</f>
        <v>1.0110357916821433E-2</v>
      </c>
      <c r="K2547" s="44">
        <f>IFERROR(_xll.qlIndexFixing(Index3M,H2547,TRUE,_xll.ohTrigger(RecalcTrigger,Trigger3M)),NA())</f>
        <v>1.0211987518008669E-2</v>
      </c>
      <c r="L2547" s="44">
        <f>IFERROR(_xll.qlIndexFixing(Index6M,$H2547,TRUE,_xll.ohTrigger(RecalcTrigger,Trigger6M)),NA())</f>
        <v>1.0225787645361577E-2</v>
      </c>
      <c r="M2547" s="145">
        <f>IFERROR(_xll.qlIndexFixing(Index1Y,$H2547,TRUE,_xll.ohTrigger(RecalcTrigger,Trigger1Y)),NA())</f>
        <v>1.0166624634880722E-2</v>
      </c>
      <c r="N2547" s="144">
        <f>IFERROR(_xll.qlIndexFixing(ONIndex1M,I2547,TRUE,_xll.ohTrigger(RecalcTrigger,Trigger1M)),NA())</f>
        <v>1.0122680037474296E-2</v>
      </c>
      <c r="O2547" s="44">
        <f>IFERROR(_xll.qlIndexFixing(ONIndex3M,I2547,TRUE,_xll.ohTrigger(RecalcTrigger,Trigger3M)),NA())</f>
        <v>1.0258598127697027E-2</v>
      </c>
      <c r="P2547" s="44">
        <f>IFERROR(_xll.qlIndexFixing(ONIndex6M,I2547,TRUE,_xll.ohTrigger(RecalcTrigger,Trigger6M)),NA())</f>
        <v>1.033100070682913E-2</v>
      </c>
      <c r="Q2547" s="145">
        <f>IFERROR(_xll.qlIndexFixing(ONIndex1Y,I2547,TRUE,_xll.ohTrigger(RecalcTrigger,Trigger1Y)),NA())</f>
        <v>1.0352257143040333E-2</v>
      </c>
    </row>
    <row r="2548" spans="2:17" x14ac:dyDescent="0.2">
      <c r="B2548" s="39" t="s">
        <v>42</v>
      </c>
      <c r="D2548" s="42">
        <f>_xll.qlCalendarAdvance(Calendar,$D2547,B2548,"f",FALSE)</f>
        <v>57698</v>
      </c>
      <c r="E2548" s="139">
        <f>_xll.qlInterestRateIndexValueDate(IndexON,D2548)</f>
        <v>57698</v>
      </c>
      <c r="F2548" s="155">
        <f>IFERROR(_xll.qlIndexFixing(IndexON,D2548,TRUE,_xll.ohTrigger(RecalcTrigger,TriggerON)),NA())</f>
        <v>1.0220746107618695E-2</v>
      </c>
      <c r="H2548" s="42">
        <f>_xll.qlCalendarAdvance(Calendar,$H2547,B2548,"f",FALSE)</f>
        <v>57698</v>
      </c>
      <c r="I2548" s="139">
        <f>_xll.qlInterestRateIndexValueDate(Index1M,$H2548)</f>
        <v>57700</v>
      </c>
      <c r="J2548" s="144">
        <f>IFERROR(_xll.qlIndexFixing(Index1M,$H2548,TRUE,_xll.ohTrigger(RecalcTrigger,Trigger1M)),NA())</f>
        <v>1.0099813512699972E-2</v>
      </c>
      <c r="K2548" s="44">
        <f>IFERROR(_xll.qlIndexFixing(Index3M,H2548,TRUE,_xll.ohTrigger(RecalcTrigger,Trigger3M)),NA())</f>
        <v>1.0201723716907196E-2</v>
      </c>
      <c r="L2548" s="44">
        <f>IFERROR(_xll.qlIndexFixing(Index6M,$H2548,TRUE,_xll.ohTrigger(RecalcTrigger,Trigger6M)),NA())</f>
        <v>1.0215164167849827E-2</v>
      </c>
      <c r="M2548" s="145">
        <f>IFERROR(_xll.qlIndexFixing(Index1Y,$H2548,TRUE,_xll.ohTrigger(RecalcTrigger,Trigger1Y)),NA())</f>
        <v>1.0157395209169622E-2</v>
      </c>
      <c r="N2548" s="144">
        <f>IFERROR(_xll.qlIndexFixing(ONIndex1M,I2548,TRUE,_xll.ohTrigger(RecalcTrigger,Trigger1M)),NA())</f>
        <v>1.0109099324120407E-2</v>
      </c>
      <c r="O2548" s="44">
        <f>IFERROR(_xll.qlIndexFixing(ONIndex3M,I2548,TRUE,_xll.ohTrigger(RecalcTrigger,Trigger3M)),NA())</f>
        <v>1.0245295924597997E-2</v>
      </c>
      <c r="P2548" s="44">
        <f>IFERROR(_xll.qlIndexFixing(ONIndex6M,I2548,TRUE,_xll.ohTrigger(RecalcTrigger,Trigger6M)),NA())</f>
        <v>1.0317182201609043E-2</v>
      </c>
      <c r="Q2548" s="145">
        <f>IFERROR(_xll.qlIndexFixing(ONIndex1Y,I2548,TRUE,_xll.ohTrigger(RecalcTrigger,Trigger1Y)),NA())</f>
        <v>1.0339913683186097E-2</v>
      </c>
    </row>
    <row r="2549" spans="2:17" x14ac:dyDescent="0.2">
      <c r="B2549" s="39" t="s">
        <v>42</v>
      </c>
      <c r="D2549" s="42">
        <f>_xll.qlCalendarAdvance(Calendar,$D2548,B2549,"f",FALSE)</f>
        <v>57706</v>
      </c>
      <c r="E2549" s="139">
        <f>_xll.qlInterestRateIndexValueDate(IndexON,D2549)</f>
        <v>57706</v>
      </c>
      <c r="F2549" s="155">
        <f>IFERROR(_xll.qlIndexFixing(IndexON,D2549,TRUE,_xll.ohTrigger(RecalcTrigger,TriggerON)),NA())</f>
        <v>1.0209768287685606E-2</v>
      </c>
      <c r="H2549" s="42">
        <f>_xll.qlCalendarAdvance(Calendar,$H2548,B2549,"f",FALSE)</f>
        <v>57706</v>
      </c>
      <c r="I2549" s="139">
        <f>_xll.qlInterestRateIndexValueDate(Index1M,$H2549)</f>
        <v>57710</v>
      </c>
      <c r="J2549" s="144">
        <f>IFERROR(_xll.qlIndexFixing(Index1M,$H2549,TRUE,_xll.ohTrigger(RecalcTrigger,Trigger1M)),NA())</f>
        <v>1.0084783287282158E-2</v>
      </c>
      <c r="K2549" s="44">
        <f>IFERROR(_xll.qlIndexFixing(Index3M,H2549,TRUE,_xll.ohTrigger(RecalcTrigger,Trigger3M)),NA())</f>
        <v>1.0188261889684046E-2</v>
      </c>
      <c r="L2549" s="44">
        <f>IFERROR(_xll.qlIndexFixing(Index6M,$H2549,TRUE,_xll.ohTrigger(RecalcTrigger,Trigger6M)),NA())</f>
        <v>1.0201837631789144E-2</v>
      </c>
      <c r="M2549" s="145">
        <f>IFERROR(_xll.qlIndexFixing(Index1Y,$H2549,TRUE,_xll.ohTrigger(RecalcTrigger,Trigger1Y)),NA())</f>
        <v>1.0145248171866367E-2</v>
      </c>
      <c r="N2549" s="144">
        <f>IFERROR(_xll.qlIndexFixing(ONIndex1M,I2549,TRUE,_xll.ohTrigger(RecalcTrigger,Trigger1M)),NA())</f>
        <v>1.0098558294391324E-2</v>
      </c>
      <c r="O2549" s="44">
        <f>IFERROR(_xll.qlIndexFixing(ONIndex3M,I2549,TRUE,_xll.ohTrigger(RecalcTrigger,Trigger3M)),NA())</f>
        <v>1.0234971449882835E-2</v>
      </c>
      <c r="P2549" s="44">
        <f>IFERROR(_xll.qlIndexFixing(ONIndex6M,I2549,TRUE,_xll.ohTrigger(RecalcTrigger,Trigger6M)),NA())</f>
        <v>1.0306450742367801E-2</v>
      </c>
      <c r="Q2549" s="145">
        <f>IFERROR(_xll.qlIndexFixing(ONIndex1Y,I2549,TRUE,_xll.ohTrigger(RecalcTrigger,Trigger1Y)),NA())</f>
        <v>1.0330333160570859E-2</v>
      </c>
    </row>
    <row r="2550" spans="2:17" x14ac:dyDescent="0.2">
      <c r="B2550" s="39" t="s">
        <v>42</v>
      </c>
      <c r="D2550" s="42">
        <f>_xll.qlCalendarAdvance(Calendar,$D2549,B2550,"f",FALSE)</f>
        <v>57713</v>
      </c>
      <c r="E2550" s="139">
        <f>_xll.qlInterestRateIndexValueDate(IndexON,D2550)</f>
        <v>57713</v>
      </c>
      <c r="F2550" s="155">
        <f>IFERROR(_xll.qlIndexFixing(IndexON,D2550,TRUE,_xll.ohTrigger(RecalcTrigger,TriggerON)),NA())</f>
        <v>1.0200180942367965E-2</v>
      </c>
      <c r="H2550" s="42">
        <f>_xll.qlCalendarAdvance(Calendar,$H2549,B2550,"f",FALSE)</f>
        <v>57713</v>
      </c>
      <c r="I2550" s="139">
        <f>_xll.qlInterestRateIndexValueDate(Index1M,$H2550)</f>
        <v>57717</v>
      </c>
      <c r="J2550" s="144">
        <f>IFERROR(_xll.qlIndexFixing(Index1M,$H2550,TRUE,_xll.ohTrigger(RecalcTrigger,Trigger1M)),NA())</f>
        <v>1.0074285457582434E-2</v>
      </c>
      <c r="K2550" s="44">
        <f>IFERROR(_xll.qlIndexFixing(Index3M,H2550,TRUE,_xll.ohTrigger(RecalcTrigger,Trigger3M)),NA())</f>
        <v>1.017629578012343E-2</v>
      </c>
      <c r="L2550" s="44">
        <f>IFERROR(_xll.qlIndexFixing(Index6M,$H2550,TRUE,_xll.ohTrigger(RecalcTrigger,Trigger6M)),NA())</f>
        <v>1.0189426682800699E-2</v>
      </c>
      <c r="M2550" s="145">
        <f>IFERROR(_xll.qlIndexFixing(Index1Y,$H2550,TRUE,_xll.ohTrigger(RecalcTrigger,Trigger1Y)),NA())</f>
        <v>1.0136062760937621E-2</v>
      </c>
      <c r="N2550" s="144">
        <f>IFERROR(_xll.qlIndexFixing(ONIndex1M,I2550,TRUE,_xll.ohTrigger(RecalcTrigger,Trigger1M)),NA())</f>
        <v>1.0089538320663394E-2</v>
      </c>
      <c r="O2550" s="44">
        <f>IFERROR(_xll.qlIndexFixing(ONIndex3M,I2550,TRUE,_xll.ohTrigger(RecalcTrigger,Trigger3M)),NA())</f>
        <v>1.0226137048832129E-2</v>
      </c>
      <c r="P2550" s="44">
        <f>IFERROR(_xll.qlIndexFixing(ONIndex6M,I2550,TRUE,_xll.ohTrigger(RecalcTrigger,Trigger6M)),NA())</f>
        <v>1.0297263718426208E-2</v>
      </c>
      <c r="Q2550" s="145">
        <f>IFERROR(_xll.qlIndexFixing(ONIndex1Y,I2550,TRUE,_xll.ohTrigger(RecalcTrigger,Trigger1Y)),NA())</f>
        <v>1.032213521776626E-2</v>
      </c>
    </row>
    <row r="2551" spans="2:17" x14ac:dyDescent="0.2">
      <c r="B2551" s="39" t="s">
        <v>42</v>
      </c>
      <c r="D2551" s="42">
        <f>_xll.qlCalendarAdvance(Calendar,$D2550,B2551,"f",FALSE)</f>
        <v>57720</v>
      </c>
      <c r="E2551" s="139">
        <f>_xll.qlInterestRateIndexValueDate(IndexON,D2551)</f>
        <v>57720</v>
      </c>
      <c r="F2551" s="155">
        <f>IFERROR(_xll.qlIndexFixing(IndexON,D2551,TRUE,_xll.ohTrigger(RecalcTrigger,TriggerON)),NA())</f>
        <v>1.0190610682903056E-2</v>
      </c>
      <c r="H2551" s="42">
        <f>_xll.qlCalendarAdvance(Calendar,$H2550,B2551,"f",FALSE)</f>
        <v>57720</v>
      </c>
      <c r="I2551" s="139">
        <f>_xll.qlInterestRateIndexValueDate(Index1M,$H2551)</f>
        <v>57724</v>
      </c>
      <c r="J2551" s="144">
        <f>IFERROR(_xll.qlIndexFixing(Index1M,$H2551,TRUE,_xll.ohTrigger(RecalcTrigger,Trigger1M)),NA())</f>
        <v>1.0063806906587796E-2</v>
      </c>
      <c r="K2551" s="44">
        <f>IFERROR(_xll.qlIndexFixing(Index3M,H2551,TRUE,_xll.ohTrigger(RecalcTrigger,Trigger3M)),NA())</f>
        <v>1.0165518641269014E-2</v>
      </c>
      <c r="L2551" s="44">
        <f>IFERROR(_xll.qlIndexFixing(Index6M,$H2551,TRUE,_xll.ohTrigger(RecalcTrigger,Trigger6M)),NA())</f>
        <v>1.0178854708403689E-2</v>
      </c>
      <c r="M2551" s="145">
        <f>IFERROR(_xll.qlIndexFixing(Index1Y,$H2551,TRUE,_xll.ohTrigger(RecalcTrigger,Trigger1Y)),NA())</f>
        <v>1.0126896491440766E-2</v>
      </c>
      <c r="N2551" s="144">
        <f>IFERROR(_xll.qlIndexFixing(ONIndex1M,I2551,TRUE,_xll.ohTrigger(RecalcTrigger,Trigger1M)),NA())</f>
        <v>1.007903279717226E-2</v>
      </c>
      <c r="O2551" s="44">
        <f>IFERROR(_xll.qlIndexFixing(ONIndex3M,I2551,TRUE,_xll.ohTrigger(RecalcTrigger,Trigger3M)),NA())</f>
        <v>1.0215847971721814E-2</v>
      </c>
      <c r="P2551" s="44">
        <f>IFERROR(_xll.qlIndexFixing(ONIndex6M,I2551,TRUE,_xll.ohTrigger(RecalcTrigger,Trigger6M)),NA())</f>
        <v>1.0286558831529291E-2</v>
      </c>
      <c r="Q2551" s="145">
        <f>IFERROR(_xll.qlIndexFixing(ONIndex1Y,I2551,TRUE,_xll.ohTrigger(RecalcTrigger,Trigger1Y)),NA())</f>
        <v>1.0312587251908312E-2</v>
      </c>
    </row>
    <row r="2552" spans="2:17" x14ac:dyDescent="0.2">
      <c r="B2552" s="39" t="s">
        <v>42</v>
      </c>
      <c r="D2552" s="42">
        <f>_xll.qlCalendarAdvance(Calendar,$D2551,B2552,"f",FALSE)</f>
        <v>57727</v>
      </c>
      <c r="E2552" s="139">
        <f>_xll.qlInterestRateIndexValueDate(IndexON,D2552)</f>
        <v>57727</v>
      </c>
      <c r="F2552" s="155">
        <f>IFERROR(_xll.qlIndexFixing(IndexON,D2552,TRUE,_xll.ohTrigger(RecalcTrigger,TriggerON)),NA())</f>
        <v>1.0181057562128615E-2</v>
      </c>
      <c r="H2552" s="42">
        <f>_xll.qlCalendarAdvance(Calendar,$H2551,B2552,"f",FALSE)</f>
        <v>57727</v>
      </c>
      <c r="I2552" s="139">
        <f>_xll.qlInterestRateIndexValueDate(Index1M,$H2552)</f>
        <v>57731</v>
      </c>
      <c r="J2552" s="144">
        <f>IFERROR(_xll.qlIndexFixing(Index1M,$H2552,TRUE,_xll.ohTrigger(RecalcTrigger,Trigger1M)),NA())</f>
        <v>1.0053347693216272E-2</v>
      </c>
      <c r="K2552" s="44">
        <f>IFERROR(_xll.qlIndexFixing(Index3M,H2552,TRUE,_xll.ohTrigger(RecalcTrigger,Trigger3M)),NA())</f>
        <v>1.0155923270944014E-2</v>
      </c>
      <c r="L2552" s="44">
        <f>IFERROR(_xll.qlIndexFixing(Index6M,$H2552,TRUE,_xll.ohTrigger(RecalcTrigger,Trigger6M)),NA())</f>
        <v>1.0168297864259336E-2</v>
      </c>
      <c r="M2552" s="145">
        <f>IFERROR(_xll.qlIndexFixing(Index1Y,$H2552,TRUE,_xll.ohTrigger(RecalcTrigger,Trigger1Y)),NA())</f>
        <v>1.0117749414371505E-2</v>
      </c>
      <c r="N2552" s="144">
        <f>IFERROR(_xll.qlIndexFixing(ONIndex1M,I2552,TRUE,_xll.ohTrigger(RecalcTrigger,Trigger1M)),NA())</f>
        <v>1.0068546476400542E-2</v>
      </c>
      <c r="O2552" s="44">
        <f>IFERROR(_xll.qlIndexFixing(ONIndex3M,I2552,TRUE,_xll.ohTrigger(RecalcTrigger,Trigger3M)),NA())</f>
        <v>1.0205578036739382E-2</v>
      </c>
      <c r="P2552" s="44">
        <f>IFERROR(_xll.qlIndexFixing(ONIndex6M,I2552,TRUE,_xll.ohTrigger(RecalcTrigger,Trigger6M)),NA())</f>
        <v>1.027586832305083E-2</v>
      </c>
      <c r="Q2552" s="145">
        <f>IFERROR(_xll.qlIndexFixing(ONIndex1Y,I2552,TRUE,_xll.ohTrigger(RecalcTrigger,Trigger1Y)),NA())</f>
        <v>1.0303056889489071E-2</v>
      </c>
    </row>
    <row r="2553" spans="2:17" x14ac:dyDescent="0.2">
      <c r="B2553" s="39" t="s">
        <v>42</v>
      </c>
      <c r="D2553" s="42">
        <f>_xll.qlCalendarAdvance(Calendar,$D2552,B2553,"f",FALSE)</f>
        <v>57734</v>
      </c>
      <c r="E2553" s="139">
        <f>_xll.qlInterestRateIndexValueDate(IndexON,D2553)</f>
        <v>57734</v>
      </c>
      <c r="F2553" s="155">
        <f>IFERROR(_xll.qlIndexFixing(IndexON,D2553,TRUE,_xll.ohTrigger(RecalcTrigger,TriggerON)),NA())</f>
        <v>1.0171521632482694E-2</v>
      </c>
      <c r="H2553" s="42">
        <f>_xll.qlCalendarAdvance(Calendar,$H2552,B2553,"f",FALSE)</f>
        <v>57734</v>
      </c>
      <c r="I2553" s="139">
        <f>_xll.qlInterestRateIndexValueDate(Index1M,$H2553)</f>
        <v>57738</v>
      </c>
      <c r="J2553" s="144">
        <f>IFERROR(_xll.qlIndexFixing(Index1M,$H2553,TRUE,_xll.ohTrigger(RecalcTrigger,Trigger1M)),NA())</f>
        <v>1.0042907876385896E-2</v>
      </c>
      <c r="K2553" s="44">
        <f>IFERROR(_xll.qlIndexFixing(Index3M,H2553,TRUE,_xll.ohTrigger(RecalcTrigger,Trigger3M)),NA())</f>
        <v>1.0145766428722234E-2</v>
      </c>
      <c r="L2553" s="44">
        <f>IFERROR(_xll.qlIndexFixing(Index6M,$H2553,TRUE,_xll.ohTrigger(RecalcTrigger,Trigger6M)),NA())</f>
        <v>1.0157756199370196E-2</v>
      </c>
      <c r="M2553" s="145">
        <f>IFERROR(_xll.qlIndexFixing(Index1Y,$H2553,TRUE,_xll.ohTrigger(RecalcTrigger,Trigger1Y)),NA())</f>
        <v>1.0108621580724004E-2</v>
      </c>
      <c r="N2553" s="144">
        <f>IFERROR(_xll.qlIndexFixing(ONIndex1M,I2553,TRUE,_xll.ohTrigger(RecalcTrigger,Trigger1M)),NA())</f>
        <v>1.0058079417580856E-2</v>
      </c>
      <c r="O2553" s="44">
        <f>IFERROR(_xll.qlIndexFixing(ONIndex3M,I2553,TRUE,_xll.ohTrigger(RecalcTrigger,Trigger3M)),NA())</f>
        <v>1.0195327301358859E-2</v>
      </c>
      <c r="P2553" s="44">
        <f>IFERROR(_xll.qlIndexFixing(ONIndex6M,I2553,TRUE,_xll.ohTrigger(RecalcTrigger,Trigger6M)),NA())</f>
        <v>1.0265192241751819E-2</v>
      </c>
      <c r="Q2553" s="145">
        <f>IFERROR(_xll.qlIndexFixing(ONIndex1Y,I2553,TRUE,_xll.ohTrigger(RecalcTrigger,Trigger1Y)),NA())</f>
        <v>1.0293544181587677E-2</v>
      </c>
    </row>
    <row r="2554" spans="2:17" x14ac:dyDescent="0.2">
      <c r="B2554" s="39" t="s">
        <v>42</v>
      </c>
      <c r="D2554" s="42">
        <f>_xll.qlCalendarAdvance(Calendar,$D2553,B2554,"f",FALSE)</f>
        <v>57741</v>
      </c>
      <c r="E2554" s="139">
        <f>_xll.qlInterestRateIndexValueDate(IndexON,D2554)</f>
        <v>57741</v>
      </c>
      <c r="F2554" s="155">
        <f>IFERROR(_xll.qlIndexFixing(IndexON,D2554,TRUE,_xll.ohTrigger(RecalcTrigger,TriggerON)),NA())</f>
        <v>1.016200294656322E-2</v>
      </c>
      <c r="H2554" s="42">
        <f>_xll.qlCalendarAdvance(Calendar,$H2553,B2554,"f",FALSE)</f>
        <v>57741</v>
      </c>
      <c r="I2554" s="139">
        <f>_xll.qlInterestRateIndexValueDate(Index1M,$H2554)</f>
        <v>57745</v>
      </c>
      <c r="J2554" s="144">
        <f>IFERROR(_xll.qlIndexFixing(Index1M,$H2554,TRUE,_xll.ohTrigger(RecalcTrigger,Trigger1M)),NA())</f>
        <v>1.0034296442805575E-2</v>
      </c>
      <c r="K2554" s="44">
        <f>IFERROR(_xll.qlIndexFixing(Index3M,H2554,TRUE,_xll.ohTrigger(RecalcTrigger,Trigger3M)),NA())</f>
        <v>1.0135629271227268E-2</v>
      </c>
      <c r="L2554" s="44">
        <f>IFERROR(_xll.qlIndexFixing(Index6M,$H2554,TRUE,_xll.ohTrigger(RecalcTrigger,Trigger6M)),NA())</f>
        <v>1.014722976273927E-2</v>
      </c>
      <c r="M2554" s="145">
        <f>IFERROR(_xll.qlIndexFixing(Index1Y,$H2554,TRUE,_xll.ohTrigger(RecalcTrigger,Trigger1Y)),NA())</f>
        <v>1.0099513041491552E-2</v>
      </c>
      <c r="N2554" s="144">
        <f>IFERROR(_xll.qlIndexFixing(ONIndex1M,I2554,TRUE,_xll.ohTrigger(RecalcTrigger,Trigger1M)),NA())</f>
        <v>1.0047631679466207E-2</v>
      </c>
      <c r="O2554" s="44">
        <f>IFERROR(_xll.qlIndexFixing(ONIndex3M,I2554,TRUE,_xll.ohTrigger(RecalcTrigger,Trigger3M)),NA())</f>
        <v>1.0185095823054269E-2</v>
      </c>
      <c r="P2554" s="44">
        <f>IFERROR(_xll.qlIndexFixing(ONIndex6M,I2554,TRUE,_xll.ohTrigger(RecalcTrigger,Trigger6M)),NA())</f>
        <v>1.0254530636713E-2</v>
      </c>
      <c r="Q2554" s="145">
        <f>IFERROR(_xll.qlIndexFixing(ONIndex1Y,I2554,TRUE,_xll.ohTrigger(RecalcTrigger,Trigger1Y)),NA())</f>
        <v>1.02840491791234E-2</v>
      </c>
    </row>
    <row r="2555" spans="2:17" x14ac:dyDescent="0.2">
      <c r="B2555" s="39" t="s">
        <v>42</v>
      </c>
      <c r="D2555" s="42">
        <f>_xll.qlCalendarAdvance(Calendar,$D2554,B2555,"f",FALSE)</f>
        <v>57748</v>
      </c>
      <c r="E2555" s="139">
        <f>_xll.qlInterestRateIndexValueDate(IndexON,D2555)</f>
        <v>57748</v>
      </c>
      <c r="F2555" s="155">
        <f>IFERROR(_xll.qlIndexFixing(IndexON,D2555,TRUE,_xll.ohTrigger(RecalcTrigger,TriggerON)),NA())</f>
        <v>1.0152501557048055E-2</v>
      </c>
      <c r="H2555" s="42">
        <f>_xll.qlCalendarAdvance(Calendar,$H2554,B2555,"f",FALSE)</f>
        <v>57748</v>
      </c>
      <c r="I2555" s="139">
        <f>_xll.qlInterestRateIndexValueDate(Index1M,$H2555)</f>
        <v>57752</v>
      </c>
      <c r="J2555" s="144">
        <f>IFERROR(_xll.qlIndexFixing(Index1M,$H2555,TRUE,_xll.ohTrigger(RecalcTrigger,Trigger1M)),NA())</f>
        <v>1.0023892269562636E-2</v>
      </c>
      <c r="K2555" s="44">
        <f>IFERROR(_xll.qlIndexFixing(Index3M,H2555,TRUE,_xll.ohTrigger(RecalcTrigger,Trigger3M)),NA())</f>
        <v>1.0125511855818949E-2</v>
      </c>
      <c r="L2555" s="44">
        <f>IFERROR(_xll.qlIndexFixing(Index6M,$H2555,TRUE,_xll.ohTrigger(RecalcTrigger,Trigger6M)),NA())</f>
        <v>1.013671860336956E-2</v>
      </c>
      <c r="M2555" s="145">
        <f>IFERROR(_xll.qlIndexFixing(Index1Y,$H2555,TRUE,_xll.ohTrigger(RecalcTrigger,Trigger1Y)),NA())</f>
        <v>1.0090423847667227E-2</v>
      </c>
      <c r="N2555" s="144">
        <f>IFERROR(_xll.qlIndexFixing(ONIndex1M,I2555,TRUE,_xll.ohTrigger(RecalcTrigger,Trigger1M)),NA())</f>
        <v>1.0037203320889532E-2</v>
      </c>
      <c r="O2555" s="44">
        <f>IFERROR(_xll.qlIndexFixing(ONIndex3M,I2555,TRUE,_xll.ohTrigger(RecalcTrigger,Trigger3M)),NA())</f>
        <v>1.0174883658979894E-2</v>
      </c>
      <c r="P2555" s="44">
        <f>IFERROR(_xll.qlIndexFixing(ONIndex6M,I2555,TRUE,_xll.ohTrigger(RecalcTrigger,Trigger6M)),NA())</f>
        <v>1.0243883557174982E-2</v>
      </c>
      <c r="Q2555" s="145">
        <f>IFERROR(_xll.qlIndexFixing(ONIndex1Y,I2555,TRUE,_xll.ohTrigger(RecalcTrigger,Trigger1Y)),NA())</f>
        <v>1.0274571933015508E-2</v>
      </c>
    </row>
    <row r="2556" spans="2:17" x14ac:dyDescent="0.2">
      <c r="B2556" s="39" t="s">
        <v>42</v>
      </c>
      <c r="D2556" s="42">
        <f>_xll.qlCalendarAdvance(Calendar,$D2555,B2556,"f",FALSE)</f>
        <v>57755</v>
      </c>
      <c r="E2556" s="139">
        <f>_xll.qlInterestRateIndexValueDate(IndexON,D2556)</f>
        <v>57755</v>
      </c>
      <c r="F2556" s="155">
        <f>IFERROR(_xll.qlIndexFixing(IndexON,D2556,TRUE,_xll.ohTrigger(RecalcTrigger,TriggerON)),NA())</f>
        <v>1.014301751661506E-2</v>
      </c>
      <c r="H2556" s="42">
        <f>_xll.qlCalendarAdvance(Calendar,$H2555,B2556,"f",FALSE)</f>
        <v>57755</v>
      </c>
      <c r="I2556" s="139">
        <f>_xll.qlInterestRateIndexValueDate(Index1M,$H2556)</f>
        <v>57759</v>
      </c>
      <c r="J2556" s="144">
        <f>IFERROR(_xll.qlIndexFixing(Index1M,$H2556,TRUE,_xll.ohTrigger(RecalcTrigger,Trigger1M)),NA())</f>
        <v>1.0013507654451954E-2</v>
      </c>
      <c r="K2556" s="44">
        <f>IFERROR(_xll.qlIndexFixing(Index3M,H2556,TRUE,_xll.ohTrigger(RecalcTrigger,Trigger3M)),NA())</f>
        <v>1.0115414239855352E-2</v>
      </c>
      <c r="L2556" s="44">
        <f>IFERROR(_xll.qlIndexFixing(Index6M,$H2556,TRUE,_xll.ohTrigger(RecalcTrigger,Trigger6M)),NA())</f>
        <v>1.0126222770261867E-2</v>
      </c>
      <c r="M2556" s="145">
        <f>IFERROR(_xll.qlIndexFixing(Index1Y,$H2556,TRUE,_xll.ohTrigger(RecalcTrigger,Trigger1Y)),NA())</f>
        <v>1.0081354050243444E-2</v>
      </c>
      <c r="N2556" s="144">
        <f>IFERROR(_xll.qlIndexFixing(ONIndex1M,I2556,TRUE,_xll.ohTrigger(RecalcTrigger,Trigger1M)),NA())</f>
        <v>1.0026794400923578E-2</v>
      </c>
      <c r="O2556" s="44">
        <f>IFERROR(_xll.qlIndexFixing(ONIndex3M,I2556,TRUE,_xll.ohTrigger(RecalcTrigger,Trigger3M)),NA())</f>
        <v>1.016469086660976E-2</v>
      </c>
      <c r="P2556" s="44">
        <f>IFERROR(_xll.qlIndexFixing(ONIndex6M,I2556,TRUE,_xll.ohTrigger(RecalcTrigger,Trigger6M)),NA())</f>
        <v>1.0233251051579018E-2</v>
      </c>
      <c r="Q2556" s="145">
        <f>IFERROR(_xll.qlIndexFixing(ONIndex1Y,I2556,TRUE,_xll.ohTrigger(RecalcTrigger,Trigger1Y)),NA())</f>
        <v>1.0265112494423079E-2</v>
      </c>
    </row>
    <row r="2557" spans="2:17" x14ac:dyDescent="0.2">
      <c r="B2557" s="39" t="s">
        <v>42</v>
      </c>
      <c r="D2557" s="42">
        <f>_xll.qlCalendarAdvance(Calendar,$D2556,B2557,"f",FALSE)</f>
        <v>57762</v>
      </c>
      <c r="E2557" s="139">
        <f>_xll.qlInterestRateIndexValueDate(IndexON,D2557)</f>
        <v>57762</v>
      </c>
      <c r="F2557" s="155">
        <f>IFERROR(_xll.qlIndexFixing(IndexON,D2557,TRUE,_xll.ohTrigger(RecalcTrigger,TriggerON)),NA())</f>
        <v>1.0133550877862163E-2</v>
      </c>
      <c r="H2557" s="42">
        <f>_xll.qlCalendarAdvance(Calendar,$H2556,B2557,"f",FALSE)</f>
        <v>57762</v>
      </c>
      <c r="I2557" s="139">
        <f>_xll.qlInterestRateIndexValueDate(Index1M,$H2557)</f>
        <v>57766</v>
      </c>
      <c r="J2557" s="144">
        <f>IFERROR(_xll.qlIndexFixing(Index1M,$H2557,TRUE,_xll.ohTrigger(RecalcTrigger,Trigger1M)),NA())</f>
        <v>1.0003142656394966E-2</v>
      </c>
      <c r="K2557" s="44">
        <f>IFERROR(_xll.qlIndexFixing(Index3M,H2557,TRUE,_xll.ohTrigger(RecalcTrigger,Trigger3M)),NA())</f>
        <v>1.0105336480698062E-2</v>
      </c>
      <c r="L2557" s="44">
        <f>IFERROR(_xll.qlIndexFixing(Index6M,$H2557,TRUE,_xll.ohTrigger(RecalcTrigger,Trigger6M)),NA())</f>
        <v>1.0115742312417436E-2</v>
      </c>
      <c r="M2557" s="145">
        <f>IFERROR(_xll.qlIndexFixing(Index1Y,$H2557,TRUE,_xll.ohTrigger(RecalcTrigger,Trigger1Y)),NA())</f>
        <v>1.0072303700211302E-2</v>
      </c>
      <c r="N2557" s="144">
        <f>IFERROR(_xll.qlIndexFixing(ONIndex1M,I2557,TRUE,_xll.ohTrigger(RecalcTrigger,Trigger1M)),NA())</f>
        <v>1.0016404978481219E-2</v>
      </c>
      <c r="O2557" s="44">
        <f>IFERROR(_xll.qlIndexFixing(ONIndex3M,I2557,TRUE,_xll.ohTrigger(RecalcTrigger,Trigger3M)),NA())</f>
        <v>1.015451750325802E-2</v>
      </c>
      <c r="P2557" s="44">
        <f>IFERROR(_xll.qlIndexFixing(ONIndex6M,I2557,TRUE,_xll.ohTrigger(RecalcTrigger,Trigger6M)),NA())</f>
        <v>1.0222633169405526E-2</v>
      </c>
      <c r="Q2557" s="145">
        <f>IFERROR(_xll.qlIndexFixing(ONIndex1Y,I2557,TRUE,_xll.ohTrigger(RecalcTrigger,Trigger1Y)),NA())</f>
        <v>1.0255670914345316E-2</v>
      </c>
    </row>
    <row r="2558" spans="2:17" x14ac:dyDescent="0.2">
      <c r="B2558" s="39" t="s">
        <v>42</v>
      </c>
      <c r="D2558" s="42">
        <f>_xll.qlCalendarAdvance(Calendar,$D2557,B2558,"f",FALSE)</f>
        <v>57769</v>
      </c>
      <c r="E2558" s="139">
        <f>_xll.qlInterestRateIndexValueDate(IndexON,D2558)</f>
        <v>57769</v>
      </c>
      <c r="F2558" s="155">
        <f>IFERROR(_xll.qlIndexFixing(IndexON,D2558,TRUE,_xll.ohTrigger(RecalcTrigger,TriggerON)),NA())</f>
        <v>1.0124101693387288E-2</v>
      </c>
      <c r="H2558" s="42">
        <f>_xll.qlCalendarAdvance(Calendar,$H2557,B2558,"f",FALSE)</f>
        <v>57769</v>
      </c>
      <c r="I2558" s="139">
        <f>_xll.qlInterestRateIndexValueDate(Index1M,$H2558)</f>
        <v>57773</v>
      </c>
      <c r="J2558" s="144">
        <f>IFERROR(_xll.qlIndexFixing(Index1M,$H2558,TRUE,_xll.ohTrigger(RecalcTrigger,Trigger1M)),NA())</f>
        <v>9.9910018024694461E-3</v>
      </c>
      <c r="K2558" s="44">
        <f>IFERROR(_xll.qlIndexFixing(Index3M,H2558,TRUE,_xll.ohTrigger(RecalcTrigger,Trigger3M)),NA())</f>
        <v>1.009470549542016E-2</v>
      </c>
      <c r="L2558" s="44">
        <f>IFERROR(_xll.qlIndexFixing(Index6M,$H2558,TRUE,_xll.ohTrigger(RecalcTrigger,Trigger6M)),NA())</f>
        <v>1.0104076235138258E-2</v>
      </c>
      <c r="M2558" s="145">
        <f>IFERROR(_xll.qlIndexFixing(Index1Y,$H2558,TRUE,_xll.ohTrigger(RecalcTrigger,Trigger1Y)),NA())</f>
        <v>1.0063272848561245E-2</v>
      </c>
      <c r="N2558" s="144">
        <f>IFERROR(_xll.qlIndexFixing(ONIndex1M,I2558,TRUE,_xll.ohTrigger(RecalcTrigger,Trigger1M)),NA())</f>
        <v>1.0006035112315459E-2</v>
      </c>
      <c r="O2558" s="44">
        <f>IFERROR(_xll.qlIndexFixing(ONIndex3M,I2558,TRUE,_xll.ohTrigger(RecalcTrigger,Trigger3M)),NA())</f>
        <v>1.0144363626318764E-2</v>
      </c>
      <c r="P2558" s="44">
        <f>IFERROR(_xll.qlIndexFixing(ONIndex6M,I2558,TRUE,_xll.ohTrigger(RecalcTrigger,Trigger6M)),NA())</f>
        <v>1.0212029959255631E-2</v>
      </c>
      <c r="Q2558" s="145">
        <f>IFERROR(_xll.qlIndexFixing(ONIndex1Y,I2558,TRUE,_xll.ohTrigger(RecalcTrigger,Trigger1Y)),NA())</f>
        <v>1.0246247243621553E-2</v>
      </c>
    </row>
    <row r="2559" spans="2:17" x14ac:dyDescent="0.2">
      <c r="B2559" s="39" t="s">
        <v>42</v>
      </c>
      <c r="D2559" s="42">
        <f>_xll.qlCalendarAdvance(Calendar,$D2558,B2559,"f",FALSE)</f>
        <v>57776</v>
      </c>
      <c r="E2559" s="139">
        <f>_xll.qlInterestRateIndexValueDate(IndexON,D2559)</f>
        <v>57776</v>
      </c>
      <c r="F2559" s="155">
        <f>IFERROR(_xll.qlIndexFixing(IndexON,D2559,TRUE,_xll.ohTrigger(RecalcTrigger,TriggerON)),NA())</f>
        <v>1.0114670015788363E-2</v>
      </c>
      <c r="H2559" s="42">
        <f>_xll.qlCalendarAdvance(Calendar,$H2558,B2559,"f",FALSE)</f>
        <v>57776</v>
      </c>
      <c r="I2559" s="139">
        <f>_xll.qlInterestRateIndexValueDate(Index1M,$H2559)</f>
        <v>57780</v>
      </c>
      <c r="J2559" s="144">
        <f>IFERROR(_xll.qlIndexFixing(Index1M,$H2559,TRUE,_xll.ohTrigger(RecalcTrigger,Trigger1M)),NA())</f>
        <v>9.9806796021543083E-3</v>
      </c>
      <c r="K2559" s="44">
        <f>IFERROR(_xll.qlIndexFixing(Index3M,H2559,TRUE,_xll.ohTrigger(RecalcTrigger,Trigger3M)),NA())</f>
        <v>1.0084668778691134E-2</v>
      </c>
      <c r="L2559" s="44">
        <f>IFERROR(_xll.qlIndexFixing(Index6M,$H2559,TRUE,_xll.ohTrigger(RecalcTrigger,Trigger6M)),NA())</f>
        <v>1.0093628335232594E-2</v>
      </c>
      <c r="M2559" s="145">
        <f>IFERROR(_xll.qlIndexFixing(Index1Y,$H2559,TRUE,_xll.ohTrigger(RecalcTrigger,Trigger1Y)),NA())</f>
        <v>1.0054261546283503E-2</v>
      </c>
      <c r="N2559" s="144">
        <f>IFERROR(_xll.qlIndexFixing(ONIndex1M,I2559,TRUE,_xll.ohTrigger(RecalcTrigger,Trigger1M)),NA())</f>
        <v>9.9956848614990434E-3</v>
      </c>
      <c r="O2559" s="44">
        <f>IFERROR(_xll.qlIndexFixing(ONIndex3M,I2559,TRUE,_xll.ohTrigger(RecalcTrigger,Trigger3M)),NA())</f>
        <v>1.0134229293026209E-2</v>
      </c>
      <c r="P2559" s="44">
        <f>IFERROR(_xll.qlIndexFixing(ONIndex6M,I2559,TRUE,_xll.ohTrigger(RecalcTrigger,Trigger6M)),NA())</f>
        <v>1.0201441470449879E-2</v>
      </c>
      <c r="Q2559" s="145">
        <f>IFERROR(_xll.qlIndexFixing(ONIndex1Y,I2559,TRUE,_xll.ohTrigger(RecalcTrigger,Trigger1Y)),NA())</f>
        <v>1.0236841533250995E-2</v>
      </c>
    </row>
    <row r="2560" spans="2:17" x14ac:dyDescent="0.2">
      <c r="B2560" s="39" t="s">
        <v>42</v>
      </c>
      <c r="D2560" s="42">
        <f>_xll.qlCalendarAdvance(Calendar,$D2559,B2560,"f",FALSE)</f>
        <v>57783</v>
      </c>
      <c r="E2560" s="139">
        <f>_xll.qlInterestRateIndexValueDate(IndexON,D2560)</f>
        <v>57783</v>
      </c>
      <c r="F2560" s="155">
        <f>IFERROR(_xll.qlIndexFixing(IndexON,D2560,TRUE,_xll.ohTrigger(RecalcTrigger,TriggerON)),NA())</f>
        <v>1.0105255897743248E-2</v>
      </c>
      <c r="H2560" s="42">
        <f>_xll.qlCalendarAdvance(Calendar,$H2559,B2560,"f",FALSE)</f>
        <v>57783</v>
      </c>
      <c r="I2560" s="139">
        <f>_xll.qlInterestRateIndexValueDate(Index1M,$H2560)</f>
        <v>57787</v>
      </c>
      <c r="J2560" s="144">
        <f>IFERROR(_xll.qlIndexFixing(Index1M,$H2560,TRUE,_xll.ohTrigger(RecalcTrigger,Trigger1M)),NA())</f>
        <v>9.9703772108039601E-3</v>
      </c>
      <c r="K2560" s="44">
        <f>IFERROR(_xll.qlIndexFixing(Index3M,H2560,TRUE,_xll.ohTrigger(RecalcTrigger,Trigger3M)),NA())</f>
        <v>1.0074652095780189E-2</v>
      </c>
      <c r="L2560" s="44">
        <f>IFERROR(_xll.qlIndexFixing(Index6M,$H2560,TRUE,_xll.ohTrigger(RecalcTrigger,Trigger6M)),NA())</f>
        <v>1.0083195966057978E-2</v>
      </c>
      <c r="M2560" s="145">
        <f>IFERROR(_xll.qlIndexFixing(Index1Y,$H2560,TRUE,_xll.ohTrigger(RecalcTrigger,Trigger1Y)),NA())</f>
        <v>1.0045269844366985E-2</v>
      </c>
      <c r="N2560" s="144">
        <f>IFERROR(_xll.qlIndexFixing(ONIndex1M,I2560,TRUE,_xll.ohTrigger(RecalcTrigger,Trigger1M)),NA())</f>
        <v>9.9853542849448473E-3</v>
      </c>
      <c r="O2560" s="44">
        <f>IFERROR(_xll.qlIndexFixing(ONIndex3M,I2560,TRUE,_xll.ohTrigger(RecalcTrigger,Trigger3M)),NA())</f>
        <v>1.012411456085438E-2</v>
      </c>
      <c r="P2560" s="44">
        <f>IFERROR(_xll.qlIndexFixing(ONIndex6M,I2560,TRUE,_xll.ohTrigger(RecalcTrigger,Trigger6M)),NA())</f>
        <v>1.0190867751749266E-2</v>
      </c>
      <c r="Q2560" s="145">
        <f>IFERROR(_xll.qlIndexFixing(ONIndex1Y,I2560,TRUE,_xll.ohTrigger(RecalcTrigger,Trigger1Y)),NA())</f>
        <v>1.0227453834392719E-2</v>
      </c>
    </row>
    <row r="2561" spans="2:17" x14ac:dyDescent="0.2">
      <c r="B2561" s="39" t="s">
        <v>42</v>
      </c>
      <c r="D2561" s="42">
        <f>_xll.qlCalendarAdvance(Calendar,$D2560,B2561,"f",FALSE)</f>
        <v>57790</v>
      </c>
      <c r="E2561" s="139">
        <f>_xll.qlInterestRateIndexValueDate(IndexON,D2561)</f>
        <v>57790</v>
      </c>
      <c r="F2561" s="155">
        <f>IFERROR(_xll.qlIndexFixing(IndexON,D2561,TRUE,_xll.ohTrigger(RecalcTrigger,TriggerON)),NA())</f>
        <v>1.0095859391929807E-2</v>
      </c>
      <c r="H2561" s="42">
        <f>_xll.qlCalendarAdvance(Calendar,$H2560,B2561,"f",FALSE)</f>
        <v>57790</v>
      </c>
      <c r="I2561" s="139">
        <f>_xll.qlInterestRateIndexValueDate(Index1M,$H2561)</f>
        <v>57794</v>
      </c>
      <c r="J2561" s="144">
        <f>IFERROR(_xll.qlIndexFixing(Index1M,$H2561,TRUE,_xll.ohTrigger(RecalcTrigger,Trigger1M)),NA())</f>
        <v>9.9600946873364352E-3</v>
      </c>
      <c r="K2561" s="44">
        <f>IFERROR(_xll.qlIndexFixing(Index3M,H2561,TRUE,_xll.ohTrigger(RecalcTrigger,Trigger3M)),NA())</f>
        <v>1.0064655504044055E-2</v>
      </c>
      <c r="L2561" s="44">
        <f>IFERROR(_xll.qlIndexFixing(Index6M,$H2561,TRUE,_xll.ohTrigger(RecalcTrigger,Trigger6M)),NA())</f>
        <v>1.0072779176612607E-2</v>
      </c>
      <c r="M2561" s="145">
        <f>IFERROR(_xll.qlIndexFixing(Index1Y,$H2561,TRUE,_xll.ohTrigger(RecalcTrigger,Trigger1Y)),NA())</f>
        <v>1.0036297793800384E-2</v>
      </c>
      <c r="N2561" s="144">
        <f>IFERROR(_xll.qlIndexFixing(ONIndex1M,I2561,TRUE,_xll.ohTrigger(RecalcTrigger,Trigger1M)),NA())</f>
        <v>9.9750434416456812E-3</v>
      </c>
      <c r="O2561" s="44">
        <f>IFERROR(_xll.qlIndexFixing(ONIndex3M,I2561,TRUE,_xll.ohTrigger(RecalcTrigger,Trigger3M)),NA())</f>
        <v>1.0114019487197368E-2</v>
      </c>
      <c r="P2561" s="44">
        <f>IFERROR(_xll.qlIndexFixing(ONIndex6M,I2561,TRUE,_xll.ohTrigger(RecalcTrigger,Trigger6M)),NA())</f>
        <v>1.0180308852394404E-2</v>
      </c>
      <c r="Q2561" s="145">
        <f>IFERROR(_xll.qlIndexFixing(ONIndex1Y,I2561,TRUE,_xll.ohTrigger(RecalcTrigger,Trigger1Y)),NA())</f>
        <v>1.0218084198045929E-2</v>
      </c>
    </row>
    <row r="2562" spans="2:17" x14ac:dyDescent="0.2">
      <c r="B2562" s="39" t="s">
        <v>42</v>
      </c>
      <c r="D2562" s="42">
        <f>_xll.qlCalendarAdvance(Calendar,$D2561,B2562,"f",FALSE)</f>
        <v>57797</v>
      </c>
      <c r="E2562" s="139">
        <f>_xll.qlInterestRateIndexValueDate(IndexON,D2562)</f>
        <v>57797</v>
      </c>
      <c r="F2562" s="155">
        <f>IFERROR(_xll.qlIndexFixing(IndexON,D2562,TRUE,_xll.ohTrigger(RecalcTrigger,TriggerON)),NA())</f>
        <v>1.0086480550945964E-2</v>
      </c>
      <c r="H2562" s="42">
        <f>_xll.qlCalendarAdvance(Calendar,$H2561,B2562,"f",FALSE)</f>
        <v>57797</v>
      </c>
      <c r="I2562" s="139">
        <f>_xll.qlInterestRateIndexValueDate(Index1M,$H2562)</f>
        <v>57801</v>
      </c>
      <c r="J2562" s="144">
        <f>IFERROR(_xll.qlIndexFixing(Index1M,$H2562,TRUE,_xll.ohTrigger(RecalcTrigger,Trigger1M)),NA())</f>
        <v>9.9498320906646082E-3</v>
      </c>
      <c r="K2562" s="44">
        <f>IFERROR(_xll.qlIndexFixing(Index3M,H2562,TRUE,_xll.ohTrigger(RecalcTrigger,Trigger3M)),NA())</f>
        <v>1.0055247544546765E-2</v>
      </c>
      <c r="L2562" s="44">
        <f>IFERROR(_xll.qlIndexFixing(Index6M,$H2562,TRUE,_xll.ohTrigger(RecalcTrigger,Trigger6M)),NA())</f>
        <v>1.0062975156406343E-2</v>
      </c>
      <c r="M2562" s="145">
        <f>IFERROR(_xll.qlIndexFixing(Index1Y,$H2562,TRUE,_xll.ohTrigger(RecalcTrigger,Trigger1Y)),NA())</f>
        <v>1.0027345445571299E-2</v>
      </c>
      <c r="N2562" s="144">
        <f>IFERROR(_xll.qlIndexFixing(ONIndex1M,I2562,TRUE,_xll.ohTrigger(RecalcTrigger,Trigger1M)),NA())</f>
        <v>9.9647523903545476E-3</v>
      </c>
      <c r="O2562" s="44">
        <f>IFERROR(_xll.qlIndexFixing(ONIndex3M,I2562,TRUE,_xll.ohTrigger(RecalcTrigger,Trigger3M)),NA())</f>
        <v>1.010394412944926E-2</v>
      </c>
      <c r="P2562" s="44">
        <f>IFERROR(_xll.qlIndexFixing(ONIndex6M,I2562,TRUE,_xll.ohTrigger(RecalcTrigger,Trigger6M)),NA())</f>
        <v>1.0169764821226224E-2</v>
      </c>
      <c r="Q2562" s="145">
        <f>IFERROR(_xll.qlIndexFixing(ONIndex1Y,I2562,TRUE,_xll.ohTrigger(RecalcTrigger,Trigger1Y)),NA())</f>
        <v>1.0208732675049959E-2</v>
      </c>
    </row>
    <row r="2563" spans="2:17" x14ac:dyDescent="0.2">
      <c r="B2563" s="39" t="s">
        <v>42</v>
      </c>
      <c r="D2563" s="42">
        <f>_xll.qlCalendarAdvance(Calendar,$D2562,B2563,"f",FALSE)</f>
        <v>57804</v>
      </c>
      <c r="E2563" s="139">
        <f>_xll.qlInterestRateIndexValueDate(IndexON,D2563)</f>
        <v>57804</v>
      </c>
      <c r="F2563" s="155">
        <f>IFERROR(_xll.qlIndexFixing(IndexON,D2563,TRUE,_xll.ohTrigger(RecalcTrigger,TriggerON)),NA())</f>
        <v>1.0077119427389647E-2</v>
      </c>
      <c r="H2563" s="42">
        <f>_xll.qlCalendarAdvance(Calendar,$H2562,B2563,"f",FALSE)</f>
        <v>57804</v>
      </c>
      <c r="I2563" s="139">
        <f>_xll.qlInterestRateIndexValueDate(Index1M,$H2563)</f>
        <v>57808</v>
      </c>
      <c r="J2563" s="144">
        <f>IFERROR(_xll.qlIndexFixing(Index1M,$H2563,TRUE,_xll.ohTrigger(RecalcTrigger,Trigger1M)),NA())</f>
        <v>9.9401821960487524E-3</v>
      </c>
      <c r="K2563" s="44">
        <f>IFERROR(_xll.qlIndexFixing(Index3M,H2563,TRUE,_xll.ohTrigger(RecalcTrigger,Trigger3M)),NA())</f>
        <v>1.0045290130750405E-2</v>
      </c>
      <c r="L2563" s="44">
        <f>IFERROR(_xll.qlIndexFixing(Index6M,$H2563,TRUE,_xll.ohTrigger(RecalcTrigger,Trigger6M)),NA())</f>
        <v>1.0052588826048824E-2</v>
      </c>
      <c r="M2563" s="145">
        <f>IFERROR(_xll.qlIndexFixing(Index1Y,$H2563,TRUE,_xll.ohTrigger(RecalcTrigger,Trigger1Y)),NA())</f>
        <v>1.0018412850667105E-2</v>
      </c>
      <c r="N2563" s="144">
        <f>IFERROR(_xll.qlIndexFixing(ONIndex1M,I2563,TRUE,_xll.ohTrigger(RecalcTrigger,Trigger1M)),NA())</f>
        <v>9.954481189904385E-3</v>
      </c>
      <c r="O2563" s="44">
        <f>IFERROR(_xll.qlIndexFixing(ONIndex3M,I2563,TRUE,_xll.ohTrigger(RecalcTrigger,Trigger3M)),NA())</f>
        <v>1.0093888544844276E-2</v>
      </c>
      <c r="P2563" s="44">
        <f>IFERROR(_xll.qlIndexFixing(ONIndex6M,I2563,TRUE,_xll.ohTrigger(RecalcTrigger,Trigger6M)),NA())</f>
        <v>1.0159235707165593E-2</v>
      </c>
      <c r="Q2563" s="145">
        <f>IFERROR(_xll.qlIndexFixing(ONIndex1Y,I2563,TRUE,_xll.ohTrigger(RecalcTrigger,Trigger1Y)),NA())</f>
        <v>1.0199399316404012E-2</v>
      </c>
    </row>
    <row r="2564" spans="2:17" x14ac:dyDescent="0.2">
      <c r="B2564" s="39" t="s">
        <v>42</v>
      </c>
      <c r="D2564" s="42">
        <f>_xll.qlCalendarAdvance(Calendar,$D2563,B2564,"f",FALSE)</f>
        <v>57811</v>
      </c>
      <c r="E2564" s="139">
        <f>_xll.qlInterestRateIndexValueDate(IndexON,D2564)</f>
        <v>57811</v>
      </c>
      <c r="F2564" s="155">
        <f>IFERROR(_xll.qlIndexFixing(IndexON,D2564,TRUE,_xll.ohTrigger(RecalcTrigger,TriggerON)),NA())</f>
        <v>1.0065673008920584E-2</v>
      </c>
      <c r="H2564" s="42">
        <f>_xll.qlCalendarAdvance(Calendar,$H2563,B2564,"f",FALSE)</f>
        <v>57811</v>
      </c>
      <c r="I2564" s="139">
        <f>_xll.qlInterestRateIndexValueDate(Index1M,$H2564)</f>
        <v>57817</v>
      </c>
      <c r="J2564" s="144">
        <f>IFERROR(_xll.qlIndexFixing(Index1M,$H2564,TRUE,_xll.ohTrigger(RecalcTrigger,Trigger1M)),NA())</f>
        <v>9.9270411008074433E-3</v>
      </c>
      <c r="K2564" s="44">
        <f>IFERROR(_xll.qlIndexFixing(Index3M,H2564,TRUE,_xll.ohTrigger(RecalcTrigger,Trigger3M)),NA())</f>
        <v>1.0032517516927544E-2</v>
      </c>
      <c r="L2564" s="44">
        <f>IFERROR(_xll.qlIndexFixing(Index6M,$H2564,TRUE,_xll.ohTrigger(RecalcTrigger,Trigger6M)),NA())</f>
        <v>1.0039258082012748E-2</v>
      </c>
      <c r="M2564" s="145">
        <f>IFERROR(_xll.qlIndexFixing(Index1Y,$H2564,TRUE,_xll.ohTrigger(RecalcTrigger,Trigger1Y)),NA())</f>
        <v>1.0006957193137676E-2</v>
      </c>
      <c r="N2564" s="144">
        <f>IFERROR(_xll.qlIndexFixing(ONIndex1M,I2564,TRUE,_xll.ohTrigger(RecalcTrigger,Trigger1M)),NA())</f>
        <v>9.9401171831470236E-3</v>
      </c>
      <c r="O2564" s="44">
        <f>IFERROR(_xll.qlIndexFixing(ONIndex3M,I2564,TRUE,_xll.ohTrigger(RecalcTrigger,Trigger3M)),NA())</f>
        <v>1.007984019159025E-2</v>
      </c>
      <c r="P2564" s="44">
        <f>IFERROR(_xll.qlIndexFixing(ONIndex6M,I2564,TRUE,_xll.ohTrigger(RecalcTrigger,Trigger6M)),NA())</f>
        <v>1.0144506042344403E-2</v>
      </c>
      <c r="Q2564" s="145">
        <f>IFERROR(_xll.qlIndexFixing(ONIndex1Y,I2564,TRUE,_xll.ohTrigger(RecalcTrigger,Trigger1Y)),NA())</f>
        <v>1.01863858977147E-2</v>
      </c>
    </row>
    <row r="2565" spans="2:17" x14ac:dyDescent="0.2">
      <c r="B2565" s="39" t="s">
        <v>42</v>
      </c>
      <c r="D2565" s="42">
        <f>_xll.qlCalendarAdvance(Calendar,$D2564,B2565,"f",FALSE)</f>
        <v>57818</v>
      </c>
      <c r="E2565" s="139">
        <f>_xll.qlInterestRateIndexValueDate(IndexON,D2565)</f>
        <v>57818</v>
      </c>
      <c r="F2565" s="155">
        <f>IFERROR(_xll.qlIndexFixing(IndexON,D2565,TRUE,_xll.ohTrigger(RecalcTrigger,TriggerON)),NA())</f>
        <v>1.0058450543111164E-2</v>
      </c>
      <c r="H2565" s="42">
        <f>_xll.qlCalendarAdvance(Calendar,$H2564,B2565,"f",FALSE)</f>
        <v>57818</v>
      </c>
      <c r="I2565" s="139">
        <f>_xll.qlInterestRateIndexValueDate(Index1M,$H2565)</f>
        <v>57822</v>
      </c>
      <c r="J2565" s="144">
        <f>IFERROR(_xll.qlIndexFixing(Index1M,$H2565,TRUE,_xll.ohTrigger(RecalcTrigger,Trigger1M)),NA())</f>
        <v>9.9197548524214696E-3</v>
      </c>
      <c r="K2565" s="44">
        <f>IFERROR(_xll.qlIndexFixing(Index3M,H2565,TRUE,_xll.ohTrigger(RecalcTrigger,Trigger3M)),NA())</f>
        <v>1.0025436135451614E-2</v>
      </c>
      <c r="L2565" s="44">
        <f>IFERROR(_xll.qlIndexFixing(Index6M,$H2565,TRUE,_xll.ohTrigger(RecalcTrigger,Trigger6M)),NA())</f>
        <v>1.0031863381780059E-2</v>
      </c>
      <c r="M2565" s="145">
        <f>IFERROR(_xll.qlIndexFixing(Index1Y,$H2565,TRUE,_xll.ohTrigger(RecalcTrigger,Trigger1Y)),NA())</f>
        <v>1.000060712477766E-2</v>
      </c>
      <c r="N2565" s="144">
        <f>IFERROR(_xll.qlIndexFixing(ONIndex1M,I2565,TRUE,_xll.ohTrigger(RecalcTrigger,Trigger1M)),NA())</f>
        <v>9.9339985780577678E-3</v>
      </c>
      <c r="O2565" s="44">
        <f>IFERROR(_xll.qlIndexFixing(ONIndex3M,I2565,TRUE,_xll.ohTrigger(RecalcTrigger,Trigger3M)),NA())</f>
        <v>1.0073836924799906E-2</v>
      </c>
      <c r="P2565" s="44">
        <f>IFERROR(_xll.qlIndexFixing(ONIndex6M,I2565,TRUE,_xll.ohTrigger(RecalcTrigger,Trigger6M)),NA())</f>
        <v>1.013822242661E-2</v>
      </c>
      <c r="Q2565" s="145">
        <f>IFERROR(_xll.qlIndexFixing(ONIndex1Y,I2565,TRUE,_xll.ohTrigger(RecalcTrigger,Trigger1Y)),NA())</f>
        <v>1.0180787296558691E-2</v>
      </c>
    </row>
    <row r="2566" spans="2:17" x14ac:dyDescent="0.2">
      <c r="B2566" s="39" t="s">
        <v>42</v>
      </c>
      <c r="D2566" s="42">
        <f>_xll.qlCalendarAdvance(Calendar,$D2565,B2566,"f",FALSE)</f>
        <v>57825</v>
      </c>
      <c r="E2566" s="139">
        <f>_xll.qlInterestRateIndexValueDate(IndexON,D2566)</f>
        <v>57825</v>
      </c>
      <c r="F2566" s="155">
        <f>IFERROR(_xll.qlIndexFixing(IndexON,D2566,TRUE,_xll.ohTrigger(RecalcTrigger,TriggerON)),NA())</f>
        <v>1.004914288758485E-2</v>
      </c>
      <c r="H2566" s="42">
        <f>_xll.qlCalendarAdvance(Calendar,$H2565,B2566,"f",FALSE)</f>
        <v>57825</v>
      </c>
      <c r="I2566" s="139">
        <f>_xll.qlInterestRateIndexValueDate(Index1M,$H2566)</f>
        <v>57829</v>
      </c>
      <c r="J2566" s="144">
        <f>IFERROR(_xll.qlIndexFixing(Index1M,$H2566,TRUE,_xll.ohTrigger(RecalcTrigger,Trigger1M)),NA())</f>
        <v>9.9095713872676683E-3</v>
      </c>
      <c r="K2566" s="44">
        <f>IFERROR(_xll.qlIndexFixing(Index3M,H2566,TRUE,_xll.ohTrigger(RecalcTrigger,Trigger3M)),NA())</f>
        <v>1.0015539668663575E-2</v>
      </c>
      <c r="L2566" s="44">
        <f>IFERROR(_xll.qlIndexFixing(Index6M,$H2566,TRUE,_xll.ohTrigger(RecalcTrigger,Trigger6M)),NA())</f>
        <v>1.0021524365859062E-2</v>
      </c>
      <c r="M2566" s="145">
        <f>IFERROR(_xll.qlIndexFixing(Index1Y,$H2566,TRUE,_xll.ohTrigger(RecalcTrigger,Trigger1Y)),NA())</f>
        <v>9.9917340957632224E-3</v>
      </c>
      <c r="N2566" s="144">
        <f>IFERROR(_xll.qlIndexFixing(ONIndex1M,I2566,TRUE,_xll.ohTrigger(RecalcTrigger,Trigger1M)),NA())</f>
        <v>9.9223301663009522E-3</v>
      </c>
      <c r="O2566" s="44">
        <f>IFERROR(_xll.qlIndexFixing(ONIndex3M,I2566,TRUE,_xll.ohTrigger(RecalcTrigger,Trigger3M)),NA())</f>
        <v>1.0062414646876405E-2</v>
      </c>
      <c r="P2566" s="44">
        <f>IFERROR(_xll.qlIndexFixing(ONIndex6M,I2566,TRUE,_xll.ohTrigger(RecalcTrigger,Trigger6M)),NA())</f>
        <v>1.0126241866625918E-2</v>
      </c>
      <c r="Q2566" s="145">
        <f>IFERROR(_xll.qlIndexFixing(ONIndex1Y,I2566,TRUE,_xll.ohTrigger(RecalcTrigger,Trigger1Y)),NA())</f>
        <v>1.0170184727096299E-2</v>
      </c>
    </row>
    <row r="2567" spans="2:17" x14ac:dyDescent="0.2">
      <c r="B2567" s="39" t="s">
        <v>42</v>
      </c>
      <c r="D2567" s="42">
        <f>_xll.qlCalendarAdvance(Calendar,$D2566,B2567,"f",FALSE)</f>
        <v>57832</v>
      </c>
      <c r="E2567" s="139">
        <f>_xll.qlInterestRateIndexValueDate(IndexON,D2567)</f>
        <v>57832</v>
      </c>
      <c r="F2567" s="155">
        <f>IFERROR(_xll.qlIndexFixing(IndexON,D2567,TRUE,_xll.ohTrigger(RecalcTrigger,TriggerON)),NA())</f>
        <v>1.0039853160037637E-2</v>
      </c>
      <c r="H2567" s="42">
        <f>_xll.qlCalendarAdvance(Calendar,$H2566,B2567,"f",FALSE)</f>
        <v>57832</v>
      </c>
      <c r="I2567" s="139">
        <f>_xll.qlInterestRateIndexValueDate(Index1M,$H2567)</f>
        <v>57836</v>
      </c>
      <c r="J2567" s="144">
        <f>IFERROR(_xll.qlIndexFixing(Index1M,$H2567,TRUE,_xll.ohTrigger(RecalcTrigger,Trigger1M)),NA())</f>
        <v>9.8988200713617264E-3</v>
      </c>
      <c r="K2567" s="44">
        <f>IFERROR(_xll.qlIndexFixing(Index3M,H2567,TRUE,_xll.ohTrigger(RecalcTrigger,Trigger3M)),NA())</f>
        <v>1.0005101080334136E-2</v>
      </c>
      <c r="L2567" s="44">
        <f>IFERROR(_xll.qlIndexFixing(Index6M,$H2567,TRUE,_xll.ohTrigger(RecalcTrigger,Trigger6M)),NA())</f>
        <v>1.0010608358064077E-2</v>
      </c>
      <c r="M2567" s="145">
        <f>IFERROR(_xll.qlIndexFixing(Index1Y,$H2567,TRUE,_xll.ohTrigger(RecalcTrigger,Trigger1Y)),NA())</f>
        <v>9.9828810240155282E-3</v>
      </c>
      <c r="N2567" s="144">
        <f>IFERROR(_xll.qlIndexFixing(ONIndex1M,I2567,TRUE,_xll.ohTrigger(RecalcTrigger,Trigger1M)),NA())</f>
        <v>9.9135960769292097E-3</v>
      </c>
      <c r="O2567" s="44">
        <f>IFERROR(_xll.qlIndexFixing(ONIndex3M,I2567,TRUE,_xll.ohTrigger(RecalcTrigger,Trigger3M)),NA())</f>
        <v>1.0053865085897229E-2</v>
      </c>
      <c r="P2567" s="44">
        <f>IFERROR(_xll.qlIndexFixing(ONIndex6M,I2567,TRUE,_xll.ohTrigger(RecalcTrigger,Trigger6M)),NA())</f>
        <v>1.0117269402813989E-2</v>
      </c>
      <c r="Q2567" s="145">
        <f>IFERROR(_xll.qlIndexFixing(ONIndex1Y,I2567,TRUE,_xll.ohTrigger(RecalcTrigger,Trigger1Y)),NA())</f>
        <v>1.0162248546343733E-2</v>
      </c>
    </row>
    <row r="2568" spans="2:17" x14ac:dyDescent="0.2">
      <c r="B2568" s="39" t="s">
        <v>42</v>
      </c>
      <c r="D2568" s="42">
        <f>_xll.qlCalendarAdvance(Calendar,$D2567,B2568,"f",FALSE)</f>
        <v>57839</v>
      </c>
      <c r="E2568" s="139">
        <f>_xll.qlInterestRateIndexValueDate(IndexON,D2568)</f>
        <v>57839</v>
      </c>
      <c r="F2568" s="155">
        <f>IFERROR(_xll.qlIndexFixing(IndexON,D2568,TRUE,_xll.ohTrigger(RecalcTrigger,TriggerON)),NA())</f>
        <v>1.0030581413067452E-2</v>
      </c>
      <c r="H2568" s="42">
        <f>_xll.qlCalendarAdvance(Calendar,$H2567,B2568,"f",FALSE)</f>
        <v>57839</v>
      </c>
      <c r="I2568" s="139">
        <f>_xll.qlInterestRateIndexValueDate(Index1M,$H2568)</f>
        <v>57843</v>
      </c>
      <c r="J2568" s="144">
        <f>IFERROR(_xll.qlIndexFixing(Index1M,$H2568,TRUE,_xll.ohTrigger(RecalcTrigger,Trigger1M)),NA())</f>
        <v>9.8886782727247002E-3</v>
      </c>
      <c r="K2568" s="44">
        <f>IFERROR(_xll.qlIndexFixing(Index3M,H2568,TRUE,_xll.ohTrigger(RecalcTrigger,Trigger3M)),NA())</f>
        <v>9.9952467328300477E-3</v>
      </c>
      <c r="L2568" s="44">
        <f>IFERROR(_xll.qlIndexFixing(Index6M,$H2568,TRUE,_xll.ohTrigger(RecalcTrigger,Trigger6M)),NA())</f>
        <v>1.0000301998612552E-2</v>
      </c>
      <c r="M2568" s="145">
        <f>IFERROR(_xll.qlIndexFixing(Index1Y,$H2568,TRUE,_xll.ohTrigger(RecalcTrigger,Trigger1Y)),NA())</f>
        <v>9.9740479605175767E-3</v>
      </c>
      <c r="N2568" s="144">
        <f>IFERROR(_xll.qlIndexFixing(ONIndex1M,I2568,TRUE,_xll.ohTrigger(RecalcTrigger,Trigger1M)),NA())</f>
        <v>9.9034250154161896E-3</v>
      </c>
      <c r="O2568" s="44">
        <f>IFERROR(_xll.qlIndexFixing(ONIndex3M,I2568,TRUE,_xll.ohTrigger(RecalcTrigger,Trigger3M)),NA())</f>
        <v>1.0043909227919201E-2</v>
      </c>
      <c r="P2568" s="44">
        <f>IFERROR(_xll.qlIndexFixing(ONIndex6M,I2568,TRUE,_xll.ohTrigger(RecalcTrigger,Trigger6M)),NA())</f>
        <v>1.0106815609622899E-2</v>
      </c>
      <c r="Q2568" s="145">
        <f>IFERROR(_xll.qlIndexFixing(ONIndex1Y,I2568,TRUE,_xll.ohTrigger(RecalcTrigger,Trigger1Y)),NA())</f>
        <v>1.0153006774915596E-2</v>
      </c>
    </row>
    <row r="2569" spans="2:17" x14ac:dyDescent="0.2">
      <c r="B2569" s="39" t="s">
        <v>42</v>
      </c>
      <c r="D2569" s="42">
        <f>_xll.qlCalendarAdvance(Calendar,$D2568,B2569,"f",FALSE)</f>
        <v>57846</v>
      </c>
      <c r="E2569" s="139">
        <f>_xll.qlInterestRateIndexValueDate(IndexON,D2569)</f>
        <v>57846</v>
      </c>
      <c r="F2569" s="155">
        <f>IFERROR(_xll.qlIndexFixing(IndexON,D2569,TRUE,_xll.ohTrigger(RecalcTrigger,TriggerON)),NA())</f>
        <v>1.0021327699352156E-2</v>
      </c>
      <c r="H2569" s="42">
        <f>_xll.qlCalendarAdvance(Calendar,$H2568,B2569,"f",FALSE)</f>
        <v>57846</v>
      </c>
      <c r="I2569" s="139">
        <f>_xll.qlInterestRateIndexValueDate(Index1M,$H2569)</f>
        <v>57850</v>
      </c>
      <c r="J2569" s="144">
        <f>IFERROR(_xll.qlIndexFixing(Index1M,$H2569,TRUE,_xll.ohTrigger(RecalcTrigger,Trigger1M)),NA())</f>
        <v>9.8785568133044361E-3</v>
      </c>
      <c r="K2569" s="44">
        <f>IFERROR(_xll.qlIndexFixing(Index3M,H2569,TRUE,_xll.ohTrigger(RecalcTrigger,Trigger3M)),NA())</f>
        <v>9.985412935355464E-3</v>
      </c>
      <c r="L2569" s="44">
        <f>IFERROR(_xll.qlIndexFixing(Index6M,$H2569,TRUE,_xll.ohTrigger(RecalcTrigger,Trigger6M)),NA())</f>
        <v>9.990011610851085E-3</v>
      </c>
      <c r="M2569" s="145">
        <f>IFERROR(_xll.qlIndexFixing(Index1Y,$H2569,TRUE,_xll.ohTrigger(RecalcTrigger,Trigger1Y)),NA())</f>
        <v>9.96523495625346E-3</v>
      </c>
      <c r="N2569" s="144">
        <f>IFERROR(_xll.qlIndexFixing(ONIndex1M,I2569,TRUE,_xll.ohTrigger(RecalcTrigger,Trigger1M)),NA())</f>
        <v>9.89327415838126E-3</v>
      </c>
      <c r="O2569" s="44">
        <f>IFERROR(_xll.qlIndexFixing(ONIndex3M,I2569,TRUE,_xll.ohTrigger(RecalcTrigger,Trigger3M)),NA())</f>
        <v>1.0033973487129089E-2</v>
      </c>
      <c r="P2569" s="44">
        <f>IFERROR(_xll.qlIndexFixing(ONIndex6M,I2569,TRUE,_xll.ohTrigger(RecalcTrigger,Trigger6M)),NA())</f>
        <v>1.0096377027544179E-2</v>
      </c>
      <c r="Q2569" s="145">
        <f>IFERROR(_xll.qlIndexFixing(ONIndex1Y,I2569,TRUE,_xll.ohTrigger(RecalcTrigger,Trigger1Y)),NA())</f>
        <v>1.0143783473832713E-2</v>
      </c>
    </row>
    <row r="2570" spans="2:17" x14ac:dyDescent="0.2">
      <c r="B2570" s="39" t="s">
        <v>42</v>
      </c>
      <c r="D2570" s="42">
        <f>_xll.qlCalendarAdvance(Calendar,$D2569,B2570,"f",FALSE)</f>
        <v>57853</v>
      </c>
      <c r="E2570" s="139">
        <f>_xll.qlInterestRateIndexValueDate(IndexON,D2570)</f>
        <v>57853</v>
      </c>
      <c r="F2570" s="155">
        <f>IFERROR(_xll.qlIndexFixing(IndexON,D2570,TRUE,_xll.ohTrigger(RecalcTrigger,TriggerON)),NA())</f>
        <v>1.0012092071409739E-2</v>
      </c>
      <c r="H2570" s="42">
        <f>_xll.qlCalendarAdvance(Calendar,$H2569,B2570,"f",FALSE)</f>
        <v>57853</v>
      </c>
      <c r="I2570" s="139">
        <f>_xll.qlInterestRateIndexValueDate(Index1M,$H2570)</f>
        <v>57857</v>
      </c>
      <c r="J2570" s="144">
        <f>IFERROR(_xll.qlIndexFixing(Index1M,$H2570,TRUE,_xll.ohTrigger(RecalcTrigger,Trigger1M)),NA())</f>
        <v>9.8684557520138071E-3</v>
      </c>
      <c r="K2570" s="44">
        <f>IFERROR(_xll.qlIndexFixing(Index3M,H2570,TRUE,_xll.ohTrigger(RecalcTrigger,Trigger3M)),NA())</f>
        <v>9.9755997452697174E-3</v>
      </c>
      <c r="L2570" s="44">
        <f>IFERROR(_xll.qlIndexFixing(Index6M,$H2570,TRUE,_xll.ohTrigger(RecalcTrigger,Trigger6M)),NA())</f>
        <v>9.9797372437696163E-3</v>
      </c>
      <c r="M2570" s="145">
        <f>IFERROR(_xll.qlIndexFixing(Index1Y,$H2570,TRUE,_xll.ohTrigger(RecalcTrigger,Trigger1Y)),NA())</f>
        <v>9.9564420622050825E-3</v>
      </c>
      <c r="N2570" s="144">
        <f>IFERROR(_xll.qlIndexFixing(ONIndex1M,I2570,TRUE,_xll.ohTrigger(RecalcTrigger,Trigger1M)),NA())</f>
        <v>9.8831435646573595E-3</v>
      </c>
      <c r="O2570" s="44">
        <f>IFERROR(_xll.qlIndexFixing(ONIndex3M,I2570,TRUE,_xll.ohTrigger(RecalcTrigger,Trigger3M)),NA())</f>
        <v>1.0024057921320662E-2</v>
      </c>
      <c r="P2570" s="44">
        <f>IFERROR(_xll.qlIndexFixing(ONIndex6M,I2570,TRUE,_xll.ohTrigger(RecalcTrigger,Trigger6M)),NA())</f>
        <v>1.0085953705498696E-2</v>
      </c>
      <c r="Q2570" s="145">
        <f>IFERROR(_xll.qlIndexFixing(ONIndex1Y,I2570,TRUE,_xll.ohTrigger(RecalcTrigger,Trigger1Y)),NA())</f>
        <v>1.0134578694254159E-2</v>
      </c>
    </row>
    <row r="2571" spans="2:17" x14ac:dyDescent="0.2">
      <c r="B2571" s="39" t="s">
        <v>42</v>
      </c>
      <c r="D2571" s="42">
        <f>_xll.qlCalendarAdvance(Calendar,$D2570,B2571,"f",FALSE)</f>
        <v>57860</v>
      </c>
      <c r="E2571" s="139">
        <f>_xll.qlInterestRateIndexValueDate(IndexON,D2571)</f>
        <v>57860</v>
      </c>
      <c r="F2571" s="155">
        <f>IFERROR(_xll.qlIndexFixing(IndexON,D2571,TRUE,_xll.ohTrigger(RecalcTrigger,TriggerON)),NA())</f>
        <v>1.0002874581918064E-2</v>
      </c>
      <c r="H2571" s="42">
        <f>_xll.qlCalendarAdvance(Calendar,$H2570,B2571,"f",FALSE)</f>
        <v>57860</v>
      </c>
      <c r="I2571" s="139">
        <f>_xll.qlInterestRateIndexValueDate(Index1M,$H2571)</f>
        <v>57864</v>
      </c>
      <c r="J2571" s="144">
        <f>IFERROR(_xll.qlIndexFixing(Index1M,$H2571,TRUE,_xll.ohTrigger(RecalcTrigger,Trigger1M)),NA())</f>
        <v>9.858958484766589E-3</v>
      </c>
      <c r="K2571" s="44">
        <f>IFERROR(_xll.qlIndexFixing(Index3M,H2571,TRUE,_xll.ohTrigger(RecalcTrigger,Trigger3M)),NA())</f>
        <v>9.9658072199234581E-3</v>
      </c>
      <c r="L2571" s="44">
        <f>IFERROR(_xll.qlIndexFixing(Index6M,$H2571,TRUE,_xll.ohTrigger(RecalcTrigger,Trigger6M)),NA())</f>
        <v>9.9700683081409489E-3</v>
      </c>
      <c r="M2571" s="145">
        <f>IFERROR(_xll.qlIndexFixing(Index1Y,$H2571,TRUE,_xll.ohTrigger(RecalcTrigger,Trigger1Y)),NA())</f>
        <v>9.9476693293552246E-3</v>
      </c>
      <c r="N2571" s="144">
        <f>IFERROR(_xll.qlIndexFixing(ONIndex1M,I2571,TRUE,_xll.ohTrigger(RecalcTrigger,Trigger1M)),NA())</f>
        <v>9.8730332933172349E-3</v>
      </c>
      <c r="O2571" s="44">
        <f>IFERROR(_xll.qlIndexFixing(ONIndex3M,I2571,TRUE,_xll.ohTrigger(RecalcTrigger,Trigger3M)),NA())</f>
        <v>1.0014162587568265E-2</v>
      </c>
      <c r="P2571" s="44">
        <f>IFERROR(_xll.qlIndexFixing(ONIndex6M,I2571,TRUE,_xll.ohTrigger(RecalcTrigger,Trigger6M)),NA())</f>
        <v>1.0075545692727061E-2</v>
      </c>
      <c r="Q2571" s="145">
        <f>IFERROR(_xll.qlIndexFixing(ONIndex1Y,I2571,TRUE,_xll.ohTrigger(RecalcTrigger,Trigger1Y)),NA())</f>
        <v>1.0125392487099205E-2</v>
      </c>
    </row>
    <row r="2572" spans="2:17" x14ac:dyDescent="0.2">
      <c r="B2572" s="39" t="s">
        <v>42</v>
      </c>
      <c r="D2572" s="42">
        <f>_xll.qlCalendarAdvance(Calendar,$D2571,B2572,"f",FALSE)</f>
        <v>57867</v>
      </c>
      <c r="E2572" s="139">
        <f>_xll.qlInterestRateIndexValueDate(IndexON,D2572)</f>
        <v>57867</v>
      </c>
      <c r="F2572" s="155">
        <f>IFERROR(_xll.qlIndexFixing(IndexON,D2572,TRUE,_xll.ohTrigger(RecalcTrigger,TriggerON)),NA())</f>
        <v>9.9936752835549925E-3</v>
      </c>
      <c r="H2572" s="42">
        <f>_xll.qlCalendarAdvance(Calendar,$H2571,B2572,"f",FALSE)</f>
        <v>57867</v>
      </c>
      <c r="I2572" s="139">
        <f>_xll.qlInterestRateIndexValueDate(Index1M,$H2572)</f>
        <v>57871</v>
      </c>
      <c r="J2572" s="144">
        <f>IFERROR(_xll.qlIndexFixing(Index1M,$H2572,TRUE,_xll.ohTrigger(RecalcTrigger,Trigger1M)),NA())</f>
        <v>9.848897201330864E-3</v>
      </c>
      <c r="K2572" s="44">
        <f>IFERROR(_xll.qlIndexFixing(Index3M,H2572,TRUE,_xll.ohTrigger(RecalcTrigger,Trigger3M)),NA())</f>
        <v>9.9560354166742786E-3</v>
      </c>
      <c r="L2572" s="44">
        <f>IFERROR(_xll.qlIndexFixing(Index6M,$H2572,TRUE,_xll.ohTrigger(RecalcTrigger,Trigger6M)),NA())</f>
        <v>9.9598252439176867E-3</v>
      </c>
      <c r="M2572" s="145">
        <f>IFERROR(_xll.qlIndexFixing(Index1Y,$H2572,TRUE,_xll.ohTrigger(RecalcTrigger,Trigger1Y)),NA())</f>
        <v>9.938916808684254E-3</v>
      </c>
      <c r="N2572" s="144">
        <f>IFERROR(_xll.qlIndexFixing(ONIndex1M,I2572,TRUE,_xll.ohTrigger(RecalcTrigger,Trigger1M)),NA())</f>
        <v>9.8629434032737606E-3</v>
      </c>
      <c r="O2572" s="44">
        <f>IFERROR(_xll.qlIndexFixing(ONIndex3M,I2572,TRUE,_xll.ohTrigger(RecalcTrigger,Trigger3M)),NA())</f>
        <v>1.0004287543186052E-2</v>
      </c>
      <c r="P2572" s="44">
        <f>IFERROR(_xll.qlIndexFixing(ONIndex6M,I2572,TRUE,_xll.ohTrigger(RecalcTrigger,Trigger6M)),NA())</f>
        <v>1.0065153037990271E-2</v>
      </c>
      <c r="Q2572" s="145">
        <f>IFERROR(_xll.qlIndexFixing(ONIndex1Y,I2572,TRUE,_xll.ohTrigger(RecalcTrigger,Trigger1Y)),NA())</f>
        <v>1.0116224903287119E-2</v>
      </c>
    </row>
    <row r="2573" spans="2:17" x14ac:dyDescent="0.2">
      <c r="B2573" s="39" t="s">
        <v>42</v>
      </c>
      <c r="D2573" s="42">
        <f>_xll.qlCalendarAdvance(Calendar,$D2572,B2573,"f",FALSE)</f>
        <v>57874</v>
      </c>
      <c r="E2573" s="139">
        <f>_xll.qlInterestRateIndexValueDate(IndexON,D2573)</f>
        <v>57874</v>
      </c>
      <c r="F2573" s="155">
        <f>IFERROR(_xll.qlIndexFixing(IndexON,D2573,TRUE,_xll.ohTrigger(RecalcTrigger,TriggerON)),NA())</f>
        <v>9.9844942289184502E-3</v>
      </c>
      <c r="H2573" s="42">
        <f>_xll.qlCalendarAdvance(Calendar,$H2572,B2573,"f",FALSE)</f>
        <v>57874</v>
      </c>
      <c r="I2573" s="139">
        <f>_xll.qlInterestRateIndexValueDate(Index1M,$H2573)</f>
        <v>57878</v>
      </c>
      <c r="J2573" s="144">
        <f>IFERROR(_xll.qlIndexFixing(Index1M,$H2573,TRUE,_xll.ohTrigger(RecalcTrigger,Trigger1M)),NA())</f>
        <v>9.8388564877263107E-3</v>
      </c>
      <c r="K2573" s="44">
        <f>IFERROR(_xll.qlIndexFixing(Index3M,H2573,TRUE,_xll.ohTrigger(RecalcTrigger,Trigger3M)),NA())</f>
        <v>9.946284392875435E-3</v>
      </c>
      <c r="L2573" s="44">
        <f>IFERROR(_xll.qlIndexFixing(Index6M,$H2573,TRUE,_xll.ohTrigger(RecalcTrigger,Trigger6M)),NA())</f>
        <v>9.9495983431143169E-3</v>
      </c>
      <c r="M2573" s="145">
        <f>IFERROR(_xll.qlIndexFixing(Index1Y,$H2573,TRUE,_xll.ohTrigger(RecalcTrigger,Trigger1Y)),NA())</f>
        <v>9.9301845511738599E-3</v>
      </c>
      <c r="N2573" s="144">
        <f>IFERROR(_xll.qlIndexFixing(ONIndex1M,I2573,TRUE,_xll.ohTrigger(RecalcTrigger,Trigger1M)),NA())</f>
        <v>9.8528739535197474E-3</v>
      </c>
      <c r="O2573" s="44">
        <f>IFERROR(_xll.qlIndexFixing(ONIndex3M,I2573,TRUE,_xll.ohTrigger(RecalcTrigger,Trigger3M)),NA())</f>
        <v>9.9944328457279852E-3</v>
      </c>
      <c r="P2573" s="44">
        <f>IFERROR(_xll.qlIndexFixing(ONIndex6M,I2573,TRUE,_xll.ohTrigger(RecalcTrigger,Trigger6M)),NA())</f>
        <v>1.0054775790369064E-2</v>
      </c>
      <c r="Q2573" s="145">
        <f>IFERROR(_xll.qlIndexFixing(ONIndex1Y,I2573,TRUE,_xll.ohTrigger(RecalcTrigger,Trigger1Y)),NA())</f>
        <v>1.0107075993897041E-2</v>
      </c>
    </row>
    <row r="2574" spans="2:17" x14ac:dyDescent="0.2">
      <c r="B2574" s="39" t="s">
        <v>42</v>
      </c>
      <c r="D2574" s="42">
        <f>_xll.qlCalendarAdvance(Calendar,$D2573,B2574,"f",FALSE)</f>
        <v>57881</v>
      </c>
      <c r="E2574" s="139">
        <f>_xll.qlInterestRateIndexValueDate(IndexON,D2574)</f>
        <v>57881</v>
      </c>
      <c r="F2574" s="155">
        <f>IFERROR(_xll.qlIndexFixing(IndexON,D2574,TRUE,_xll.ohTrigger(RecalcTrigger,TriggerON)),NA())</f>
        <v>9.9753314707662355E-3</v>
      </c>
      <c r="H2574" s="42">
        <f>_xll.qlCalendarAdvance(Calendar,$H2573,B2574,"f",FALSE)</f>
        <v>57881</v>
      </c>
      <c r="I2574" s="139">
        <f>_xll.qlInterestRateIndexValueDate(Index1M,$H2574)</f>
        <v>57885</v>
      </c>
      <c r="J2574" s="144">
        <f>IFERROR(_xll.qlIndexFixing(Index1M,$H2574,TRUE,_xll.ohTrigger(RecalcTrigger,Trigger1M)),NA())</f>
        <v>9.8288364028604747E-3</v>
      </c>
      <c r="K2574" s="44">
        <f>IFERROR(_xll.qlIndexFixing(Index3M,H2574,TRUE,_xll.ohTrigger(RecalcTrigger,Trigger3M)),NA())</f>
        <v>9.9365542058853906E-3</v>
      </c>
      <c r="L2574" s="44">
        <f>IFERROR(_xll.qlIndexFixing(Index6M,$H2574,TRUE,_xll.ohTrigger(RecalcTrigger,Trigger6M)),NA())</f>
        <v>9.9393876547185372E-3</v>
      </c>
      <c r="M2574" s="145">
        <f>IFERROR(_xll.qlIndexFixing(Index1Y,$H2574,TRUE,_xll.ohTrigger(RecalcTrigger,Trigger1Y)),NA())</f>
        <v>9.9214726078037524E-3</v>
      </c>
      <c r="N2574" s="144">
        <f>IFERROR(_xll.qlIndexFixing(ONIndex1M,I2574,TRUE,_xll.ohTrigger(RecalcTrigger,Trigger1M)),NA())</f>
        <v>9.8428250026483255E-3</v>
      </c>
      <c r="O2574" s="44">
        <f>IFERROR(_xll.qlIndexFixing(ONIndex3M,I2574,TRUE,_xll.ohTrigger(RecalcTrigger,Trigger3M)),NA())</f>
        <v>9.984598552508217E-3</v>
      </c>
      <c r="P2574" s="44">
        <f>IFERROR(_xll.qlIndexFixing(ONIndex6M,I2574,TRUE,_xll.ohTrigger(RecalcTrigger,Trigger6M)),NA())</f>
        <v>1.0044413998944179E-2</v>
      </c>
      <c r="Q2574" s="145">
        <f>IFERROR(_xll.qlIndexFixing(ONIndex1Y,I2574,TRUE,_xll.ohTrigger(RecalcTrigger,Trigger1Y)),NA())</f>
        <v>1.0097945810008113E-2</v>
      </c>
    </row>
    <row r="2575" spans="2:17" x14ac:dyDescent="0.2">
      <c r="B2575" s="39" t="s">
        <v>42</v>
      </c>
      <c r="D2575" s="42">
        <f>_xll.qlCalendarAdvance(Calendar,$D2574,B2575,"f",FALSE)</f>
        <v>57888</v>
      </c>
      <c r="E2575" s="139">
        <f>_xll.qlInterestRateIndexValueDate(IndexON,D2575)</f>
        <v>57888</v>
      </c>
      <c r="F2575" s="155">
        <f>IFERROR(_xll.qlIndexFixing(IndexON,D2575,TRUE,_xll.ohTrigger(RecalcTrigger,TriggerON)),NA())</f>
        <v>9.9661870612965942E-3</v>
      </c>
      <c r="H2575" s="42">
        <f>_xll.qlCalendarAdvance(Calendar,$H2574,B2575,"f",FALSE)</f>
        <v>57888</v>
      </c>
      <c r="I2575" s="139">
        <f>_xll.qlInterestRateIndexValueDate(Index1M,$H2575)</f>
        <v>57892</v>
      </c>
      <c r="J2575" s="144">
        <f>IFERROR(_xll.qlIndexFixing(Index1M,$H2575,TRUE,_xll.ohTrigger(RecalcTrigger,Trigger1M)),NA())</f>
        <v>9.8182584795538218E-3</v>
      </c>
      <c r="K2575" s="44">
        <f>IFERROR(_xll.qlIndexFixing(Index3M,H2575,TRUE,_xll.ohTrigger(RecalcTrigger,Trigger3M)),NA())</f>
        <v>9.9268449130556612E-3</v>
      </c>
      <c r="L2575" s="44">
        <f>IFERROR(_xll.qlIndexFixing(Index6M,$H2575,TRUE,_xll.ohTrigger(RecalcTrigger,Trigger6M)),NA())</f>
        <v>9.9280217146587545E-3</v>
      </c>
      <c r="M2575" s="145">
        <f>IFERROR(_xll.qlIndexFixing(Index1Y,$H2575,TRUE,_xll.ohTrigger(RecalcTrigger,Trigger1Y)),NA())</f>
        <v>9.9127810295538653E-3</v>
      </c>
      <c r="N2575" s="144">
        <f>IFERROR(_xll.qlIndexFixing(ONIndex1M,I2575,TRUE,_xll.ohTrigger(RecalcTrigger,Trigger1M)),NA())</f>
        <v>9.8327966099720499E-3</v>
      </c>
      <c r="O2575" s="44">
        <f>IFERROR(_xll.qlIndexFixing(ONIndex3M,I2575,TRUE,_xll.ohTrigger(RecalcTrigger,Trigger3M)),NA())</f>
        <v>9.9747847209208373E-3</v>
      </c>
      <c r="P2575" s="44">
        <f>IFERROR(_xll.qlIndexFixing(ONIndex6M,I2575,TRUE,_xll.ohTrigger(RecalcTrigger,Trigger6M)),NA())</f>
        <v>1.0034067712556549E-2</v>
      </c>
      <c r="Q2575" s="145">
        <f>IFERROR(_xll.qlIndexFixing(ONIndex1Y,I2575,TRUE,_xll.ohTrigger(RecalcTrigger,Trigger1Y)),NA())</f>
        <v>1.0088834402459668E-2</v>
      </c>
    </row>
    <row r="2576" spans="2:17" x14ac:dyDescent="0.2">
      <c r="B2576" s="39" t="s">
        <v>42</v>
      </c>
      <c r="D2576" s="42">
        <f>_xll.qlCalendarAdvance(Calendar,$D2575,B2576,"f",FALSE)</f>
        <v>57895</v>
      </c>
      <c r="E2576" s="139">
        <f>_xll.qlInterestRateIndexValueDate(IndexON,D2576)</f>
        <v>57895</v>
      </c>
      <c r="F2576" s="155">
        <f>IFERROR(_xll.qlIndexFixing(IndexON,D2576,TRUE,_xll.ohTrigger(RecalcTrigger,TriggerON)),NA())</f>
        <v>9.9570610535071324E-3</v>
      </c>
      <c r="H2576" s="42">
        <f>_xll.qlCalendarAdvance(Calendar,$H2575,B2576,"f",FALSE)</f>
        <v>57895</v>
      </c>
      <c r="I2576" s="139">
        <f>_xll.qlInterestRateIndexValueDate(Index1M,$H2576)</f>
        <v>57899</v>
      </c>
      <c r="J2576" s="144">
        <f>IFERROR(_xll.qlIndexFixing(Index1M,$H2576,TRUE,_xll.ohTrigger(RecalcTrigger,Trigger1M)),NA())</f>
        <v>9.8082810442758472E-3</v>
      </c>
      <c r="K2576" s="44">
        <f>IFERROR(_xll.qlIndexFixing(Index3M,H2576,TRUE,_xll.ohTrigger(RecalcTrigger,Trigger3M)),NA())</f>
        <v>9.9171565717412358E-3</v>
      </c>
      <c r="L2576" s="44">
        <f>IFERROR(_xll.qlIndexFixing(Index6M,$H2576,TRUE,_xll.ohTrigger(RecalcTrigger,Trigger6M)),NA())</f>
        <v>9.9184302190701446E-3</v>
      </c>
      <c r="M2576" s="145">
        <f>IFERROR(_xll.qlIndexFixing(Index1Y,$H2576,TRUE,_xll.ohTrigger(RecalcTrigger,Trigger1Y)),NA())</f>
        <v>9.9041098674032563E-3</v>
      </c>
      <c r="N2576" s="144">
        <f>IFERROR(_xll.qlIndexFixing(ONIndex1M,I2576,TRUE,_xll.ohTrigger(RecalcTrigger,Trigger1M)),NA())</f>
        <v>9.8227888341639868E-3</v>
      </c>
      <c r="O2576" s="44">
        <f>IFERROR(_xll.qlIndexFixing(ONIndex3M,I2576,TRUE,_xll.ohTrigger(RecalcTrigger,Trigger3M)),NA())</f>
        <v>9.9649914082000635E-3</v>
      </c>
      <c r="P2576" s="44">
        <f>IFERROR(_xll.qlIndexFixing(ONIndex6M,I2576,TRUE,_xll.ohTrigger(RecalcTrigger,Trigger6M)),NA())</f>
        <v>1.0023736980286913E-2</v>
      </c>
      <c r="Q2576" s="145">
        <f>IFERROR(_xll.qlIndexFixing(ONIndex1Y,I2576,TRUE,_xll.ohTrigger(RecalcTrigger,Trigger1Y)),NA())</f>
        <v>1.0079741822410782E-2</v>
      </c>
    </row>
    <row r="2577" spans="2:17" x14ac:dyDescent="0.2">
      <c r="B2577" s="39" t="s">
        <v>42</v>
      </c>
      <c r="D2577" s="42">
        <f>_xll.qlCalendarAdvance(Calendar,$D2576,B2577,"f",FALSE)</f>
        <v>57902</v>
      </c>
      <c r="E2577" s="139">
        <f>_xll.qlInterestRateIndexValueDate(IndexON,D2577)</f>
        <v>57902</v>
      </c>
      <c r="F2577" s="155">
        <f>IFERROR(_xll.qlIndexFixing(IndexON,D2577,TRUE,_xll.ohTrigger(RecalcTrigger,TriggerON)),NA())</f>
        <v>9.9479535001556485E-3</v>
      </c>
      <c r="H2577" s="42">
        <f>_xll.qlCalendarAdvance(Calendar,$H2576,B2577,"f",FALSE)</f>
        <v>57902</v>
      </c>
      <c r="I2577" s="139">
        <f>_xll.qlInterestRateIndexValueDate(Index1M,$H2577)</f>
        <v>57906</v>
      </c>
      <c r="J2577" s="144">
        <f>IFERROR(_xll.qlIndexFixing(Index1M,$H2577,TRUE,_xll.ohTrigger(RecalcTrigger,Trigger1M)),NA())</f>
        <v>9.7983244195356829E-3</v>
      </c>
      <c r="K2577" s="44">
        <f>IFERROR(_xll.qlIndexFixing(Index3M,H2577,TRUE,_xll.ohTrigger(RecalcTrigger,Trigger3M)),NA())</f>
        <v>9.907489239293632E-3</v>
      </c>
      <c r="L2577" s="44">
        <f>IFERROR(_xll.qlIndexFixing(Index6M,$H2577,TRUE,_xll.ohTrigger(RecalcTrigger,Trigger6M)),NA())</f>
        <v>9.9082693684831424E-3</v>
      </c>
      <c r="M2577" s="145">
        <f>IFERROR(_xll.qlIndexFixing(Index1Y,$H2577,TRUE,_xll.ohTrigger(RecalcTrigger,Trigger1Y)),NA())</f>
        <v>9.895459172330541E-3</v>
      </c>
      <c r="N2577" s="144">
        <f>IFERROR(_xll.qlIndexFixing(ONIndex1M,I2577,TRUE,_xll.ohTrigger(RecalcTrigger,Trigger1M)),NA())</f>
        <v>9.8128017341370111E-3</v>
      </c>
      <c r="O2577" s="44">
        <f>IFERROR(_xll.qlIndexFixing(ONIndex3M,I2577,TRUE,_xll.ohTrigger(RecalcTrigger,Trigger3M)),NA())</f>
        <v>9.9552186716600488E-3</v>
      </c>
      <c r="P2577" s="44">
        <f>IFERROR(_xll.qlIndexFixing(ONIndex6M,I2577,TRUE,_xll.ohTrigger(RecalcTrigger,Trigger6M)),NA())</f>
        <v>1.0013421851056137E-2</v>
      </c>
      <c r="Q2577" s="145">
        <f>IFERROR(_xll.qlIndexFixing(ONIndex1Y,I2577,TRUE,_xll.ohTrigger(RecalcTrigger,Trigger1Y)),NA())</f>
        <v>1.0070668120620851E-2</v>
      </c>
    </row>
    <row r="2578" spans="2:17" x14ac:dyDescent="0.2">
      <c r="B2578" s="39" t="s">
        <v>42</v>
      </c>
      <c r="D2578" s="42">
        <f>_xll.qlCalendarAdvance(Calendar,$D2577,B2578,"f",FALSE)</f>
        <v>57909</v>
      </c>
      <c r="E2578" s="139">
        <f>_xll.qlInterestRateIndexValueDate(IndexON,D2578)</f>
        <v>57909</v>
      </c>
      <c r="F2578" s="155">
        <f>IFERROR(_xll.qlIndexFixing(IndexON,D2578,TRUE,_xll.ohTrigger(RecalcTrigger,TriggerON)),NA())</f>
        <v>9.9388644536002602E-3</v>
      </c>
      <c r="H2578" s="42">
        <f>_xll.qlCalendarAdvance(Calendar,$H2577,B2578,"f",FALSE)</f>
        <v>57909</v>
      </c>
      <c r="I2578" s="139">
        <f>_xll.qlInterestRateIndexValueDate(Index1M,$H2578)</f>
        <v>57913</v>
      </c>
      <c r="J2578" s="144">
        <f>IFERROR(_xll.qlIndexFixing(Index1M,$H2578,TRUE,_xll.ohTrigger(RecalcTrigger,Trigger1M)),NA())</f>
        <v>9.7883886642513573E-3</v>
      </c>
      <c r="K2578" s="44">
        <f>IFERROR(_xll.qlIndexFixing(Index3M,H2578,TRUE,_xll.ohTrigger(RecalcTrigger,Trigger3M)),NA())</f>
        <v>9.8978429730713149E-3</v>
      </c>
      <c r="L2578" s="44">
        <f>IFERROR(_xll.qlIndexFixing(Index6M,$H2578,TRUE,_xll.ohTrigger(RecalcTrigger,Trigger6M)),NA())</f>
        <v>9.8981249304917699E-3</v>
      </c>
      <c r="M2578" s="145">
        <f>IFERROR(_xll.qlIndexFixing(Index1Y,$H2578,TRUE,_xll.ohTrigger(RecalcTrigger,Trigger1Y)),NA())</f>
        <v>9.8868289953136842E-3</v>
      </c>
      <c r="N2578" s="144">
        <f>IFERROR(_xll.qlIndexFixing(ONIndex1M,I2578,TRUE,_xll.ohTrigger(RecalcTrigger,Trigger1M)),NA())</f>
        <v>9.8028353689638692E-3</v>
      </c>
      <c r="O2578" s="44">
        <f>IFERROR(_xll.qlIndexFixing(ONIndex3M,I2578,TRUE,_xll.ohTrigger(RecalcTrigger,Trigger3M)),NA())</f>
        <v>9.9454665689346911E-3</v>
      </c>
      <c r="P2578" s="44">
        <f>IFERROR(_xll.qlIndexFixing(ONIndex6M,I2578,TRUE,_xll.ohTrigger(RecalcTrigger,Trigger6M)),NA())</f>
        <v>1.0003122373865025E-2</v>
      </c>
      <c r="Q2578" s="145">
        <f>IFERROR(_xll.qlIndexFixing(ONIndex1Y,I2578,TRUE,_xll.ohTrigger(RecalcTrigger,Trigger1Y)),NA())</f>
        <v>1.0061613348408827E-2</v>
      </c>
    </row>
    <row r="2579" spans="2:17" x14ac:dyDescent="0.2">
      <c r="B2579" s="39" t="s">
        <v>42</v>
      </c>
      <c r="D2579" s="42">
        <f>_xll.qlCalendarAdvance(Calendar,$D2578,B2579,"f",FALSE)</f>
        <v>57916</v>
      </c>
      <c r="E2579" s="139">
        <f>_xll.qlInterestRateIndexValueDate(IndexON,D2579)</f>
        <v>57916</v>
      </c>
      <c r="F2579" s="155">
        <f>IFERROR(_xll.qlIndexFixing(IndexON,D2579,TRUE,_xll.ohTrigger(RecalcTrigger,TriggerON)),NA())</f>
        <v>9.9297939662790213E-3</v>
      </c>
      <c r="H2579" s="42">
        <f>_xll.qlCalendarAdvance(Calendar,$H2578,B2579,"f",FALSE)</f>
        <v>57916</v>
      </c>
      <c r="I2579" s="139">
        <f>_xll.qlInterestRateIndexValueDate(Index1M,$H2579)</f>
        <v>57920</v>
      </c>
      <c r="J2579" s="144">
        <f>IFERROR(_xll.qlIndexFixing(Index1M,$H2579,TRUE,_xll.ohTrigger(RecalcTrigger,Trigger1M)),NA())</f>
        <v>9.7784738373331691E-3</v>
      </c>
      <c r="K2579" s="44">
        <f>IFERROR(_xll.qlIndexFixing(Index3M,H2579,TRUE,_xll.ohTrigger(RecalcTrigger,Trigger3M)),NA())</f>
        <v>9.888217830424928E-3</v>
      </c>
      <c r="L2579" s="44">
        <f>IFERROR(_xll.qlIndexFixing(Index6M,$H2579,TRUE,_xll.ohTrigger(RecalcTrigger,Trigger6M)),NA())</f>
        <v>9.8879969540816258E-3</v>
      </c>
      <c r="M2579" s="145">
        <f>IFERROR(_xll.qlIndexFixing(Index1Y,$H2579,TRUE,_xll.ohTrigger(RecalcTrigger,Trigger1Y)),NA())</f>
        <v>9.8782193873302067E-3</v>
      </c>
      <c r="N2579" s="144">
        <f>IFERROR(_xll.qlIndexFixing(ONIndex1M,I2579,TRUE,_xll.ohTrigger(RecalcTrigger,Trigger1M)),NA())</f>
        <v>9.7928897976373719E-3</v>
      </c>
      <c r="O2579" s="44">
        <f>IFERROR(_xll.qlIndexFixing(ONIndex3M,I2579,TRUE,_xll.ohTrigger(RecalcTrigger,Trigger3M)),NA())</f>
        <v>9.9357351573381436E-3</v>
      </c>
      <c r="P2579" s="44">
        <f>IFERROR(_xll.qlIndexFixing(ONIndex6M,I2579,TRUE,_xll.ohTrigger(RecalcTrigger,Trigger6M)),NA())</f>
        <v>9.9928385977143819E-3</v>
      </c>
      <c r="Q2579" s="145">
        <f>IFERROR(_xll.qlIndexFixing(ONIndex1Y,I2579,TRUE,_xll.ohTrigger(RecalcTrigger,Trigger1Y)),NA())</f>
        <v>1.0052577556534104E-2</v>
      </c>
    </row>
    <row r="2580" spans="2:17" x14ac:dyDescent="0.2">
      <c r="B2580" s="39" t="s">
        <v>42</v>
      </c>
      <c r="D2580" s="42">
        <f>_xll.qlCalendarAdvance(Calendar,$D2579,B2580,"f",FALSE)</f>
        <v>57923</v>
      </c>
      <c r="E2580" s="139">
        <f>_xll.qlInterestRateIndexValueDate(IndexON,D2580)</f>
        <v>57923</v>
      </c>
      <c r="F2580" s="155">
        <f>IFERROR(_xll.qlIndexFixing(IndexON,D2580,TRUE,_xll.ohTrigger(RecalcTrigger,TriggerON)),NA())</f>
        <v>9.9207420911895383E-3</v>
      </c>
      <c r="H2580" s="42">
        <f>_xll.qlCalendarAdvance(Calendar,$H2579,B2580,"f",FALSE)</f>
        <v>57923</v>
      </c>
      <c r="I2580" s="139">
        <f>_xll.qlInterestRateIndexValueDate(Index1M,$H2580)</f>
        <v>57927</v>
      </c>
      <c r="J2580" s="144">
        <f>IFERROR(_xll.qlIndexFixing(Index1M,$H2580,TRUE,_xll.ohTrigger(RecalcTrigger,Trigger1M)),NA())</f>
        <v>9.7685799977043075E-3</v>
      </c>
      <c r="K2580" s="44">
        <f>IFERROR(_xll.qlIndexFixing(Index3M,H2580,TRUE,_xll.ohTrigger(RecalcTrigger,Trigger3M)),NA())</f>
        <v>9.8786138687077269E-3</v>
      </c>
      <c r="L2580" s="44">
        <f>IFERROR(_xll.qlIndexFixing(Index6M,$H2580,TRUE,_xll.ohTrigger(RecalcTrigger,Trigger6M)),NA())</f>
        <v>9.8778854882400468E-3</v>
      </c>
      <c r="M2580" s="145">
        <f>IFERROR(_xll.qlIndexFixing(Index1Y,$H2580,TRUE,_xll.ohTrigger(RecalcTrigger,Trigger1Y)),NA())</f>
        <v>9.8696303993571974E-3</v>
      </c>
      <c r="N2580" s="144">
        <f>IFERROR(_xll.qlIndexFixing(ONIndex1M,I2580,TRUE,_xll.ohTrigger(RecalcTrigger,Trigger1M)),NA())</f>
        <v>9.7829650787506495E-3</v>
      </c>
      <c r="O2580" s="44">
        <f>IFERROR(_xll.qlIndexFixing(ONIndex3M,I2580,TRUE,_xll.ohTrigger(RecalcTrigger,Trigger3M)),NA())</f>
        <v>9.9260244938648157E-3</v>
      </c>
      <c r="P2580" s="44">
        <f>IFERROR(_xll.qlIndexFixing(ONIndex6M,I2580,TRUE,_xll.ohTrigger(RecalcTrigger,Trigger6M)),NA())</f>
        <v>9.9825705716050095E-3</v>
      </c>
      <c r="Q2580" s="145">
        <f>IFERROR(_xll.qlIndexFixing(ONIndex1Y,I2580,TRUE,_xll.ohTrigger(RecalcTrigger,Trigger1Y)),NA())</f>
        <v>1.0043560795995887E-2</v>
      </c>
    </row>
    <row r="2581" spans="2:17" x14ac:dyDescent="0.2">
      <c r="B2581" s="39" t="s">
        <v>42</v>
      </c>
      <c r="D2581" s="42">
        <f>_xll.qlCalendarAdvance(Calendar,$D2580,B2581,"f",FALSE)</f>
        <v>57930</v>
      </c>
      <c r="E2581" s="139">
        <f>_xll.qlInterestRateIndexValueDate(IndexON,D2581)</f>
        <v>57930</v>
      </c>
      <c r="F2581" s="155">
        <f>IFERROR(_xll.qlIndexFixing(IndexON,D2581,TRUE,_xll.ohTrigger(RecalcTrigger,TriggerON)),NA())</f>
        <v>9.9117088810096732E-3</v>
      </c>
      <c r="H2581" s="42">
        <f>_xll.qlCalendarAdvance(Calendar,$H2580,B2581,"f",FALSE)</f>
        <v>57930</v>
      </c>
      <c r="I2581" s="139">
        <f>_xll.qlInterestRateIndexValueDate(Index1M,$H2581)</f>
        <v>57934</v>
      </c>
      <c r="J2581" s="144">
        <f>IFERROR(_xll.qlIndexFixing(Index1M,$H2581,TRUE,_xll.ohTrigger(RecalcTrigger,Trigger1M)),NA())</f>
        <v>9.7587072042776453E-3</v>
      </c>
      <c r="K2581" s="44">
        <f>IFERROR(_xll.qlIndexFixing(Index3M,H2581,TRUE,_xll.ohTrigger(RecalcTrigger,Trigger3M)),NA())</f>
        <v>9.8690311452738315E-3</v>
      </c>
      <c r="L2581" s="44">
        <f>IFERROR(_xll.qlIndexFixing(Index6M,$H2581,TRUE,_xll.ohTrigger(RecalcTrigger,Trigger6M)),NA())</f>
        <v>9.8677905819500242E-3</v>
      </c>
      <c r="M2581" s="145">
        <f>IFERROR(_xll.qlIndexFixing(Index1Y,$H2581,TRUE,_xll.ohTrigger(RecalcTrigger,Trigger1Y)),NA())</f>
        <v>9.8610620823712993E-3</v>
      </c>
      <c r="N2581" s="144">
        <f>IFERROR(_xll.qlIndexFixing(ONIndex1M,I2581,TRUE,_xll.ohTrigger(RecalcTrigger,Trigger1M)),NA())</f>
        <v>9.7730612713764486E-3</v>
      </c>
      <c r="O2581" s="44">
        <f>IFERROR(_xll.qlIndexFixing(ONIndex3M,I2581,TRUE,_xll.ohTrigger(RecalcTrigger,Trigger3M)),NA())</f>
        <v>9.9163346363884131E-3</v>
      </c>
      <c r="P2581" s="44">
        <f>IFERROR(_xll.qlIndexFixing(ONIndex6M,I2581,TRUE,_xll.ohTrigger(RecalcTrigger,Trigger6M)),NA())</f>
        <v>9.9723183446176478E-3</v>
      </c>
      <c r="Q2581" s="145">
        <f>IFERROR(_xll.qlIndexFixing(ONIndex1Y,I2581,TRUE,_xll.ohTrigger(RecalcTrigger,Trigger1Y)),NA())</f>
        <v>1.0034563117873319E-2</v>
      </c>
    </row>
    <row r="2582" spans="2:17" x14ac:dyDescent="0.2">
      <c r="B2582" s="39" t="s">
        <v>42</v>
      </c>
      <c r="D2582" s="42">
        <f>_xll.qlCalendarAdvance(Calendar,$D2581,B2582,"f",FALSE)</f>
        <v>57937</v>
      </c>
      <c r="E2582" s="139">
        <f>_xll.qlInterestRateIndexValueDate(IndexON,D2582)</f>
        <v>57937</v>
      </c>
      <c r="F2582" s="155">
        <f>IFERROR(_xll.qlIndexFixing(IndexON,D2582,TRUE,_xll.ohTrigger(RecalcTrigger,TriggerON)),NA())</f>
        <v>9.9026943880975438E-3</v>
      </c>
      <c r="H2582" s="42">
        <f>_xll.qlCalendarAdvance(Calendar,$H2581,B2582,"f",FALSE)</f>
        <v>57937</v>
      </c>
      <c r="I2582" s="139">
        <f>_xll.qlInterestRateIndexValueDate(Index1M,$H2582)</f>
        <v>57941</v>
      </c>
      <c r="J2582" s="144">
        <f>IFERROR(_xll.qlIndexFixing(Index1M,$H2582,TRUE,_xll.ohTrigger(RecalcTrigger,Trigger1M)),NA())</f>
        <v>9.748855515963481E-3</v>
      </c>
      <c r="K2582" s="44">
        <f>IFERROR(_xll.qlIndexFixing(Index3M,H2582,TRUE,_xll.ohTrigger(RecalcTrigger,Trigger3M)),NA())</f>
        <v>9.8594697174747559E-3</v>
      </c>
      <c r="L2582" s="44">
        <f>IFERROR(_xll.qlIndexFixing(Index6M,$H2582,TRUE,_xll.ohTrigger(RecalcTrigger,Trigger6M)),NA())</f>
        <v>9.8577122841980256E-3</v>
      </c>
      <c r="M2582" s="145">
        <f>IFERROR(_xll.qlIndexFixing(Index1Y,$H2582,TRUE,_xll.ohTrigger(RecalcTrigger,Trigger1Y)),NA())</f>
        <v>9.8525144873482882E-3</v>
      </c>
      <c r="N2582" s="144">
        <f>IFERROR(_xll.qlIndexFixing(ONIndex1M,I2582,TRUE,_xll.ohTrigger(RecalcTrigger,Trigger1M)),NA())</f>
        <v>9.7631784345875161E-3</v>
      </c>
      <c r="O2582" s="44">
        <f>IFERROR(_xll.qlIndexFixing(ONIndex3M,I2582,TRUE,_xll.ohTrigger(RecalcTrigger,Trigger3M)),NA())</f>
        <v>9.906665641983281E-3</v>
      </c>
      <c r="P2582" s="44">
        <f>IFERROR(_xll.qlIndexFixing(ONIndex6M,I2582,TRUE,_xll.ohTrigger(RecalcTrigger,Trigger6M)),NA())</f>
        <v>9.9620819656731641E-3</v>
      </c>
      <c r="Q2582" s="145">
        <f>IFERROR(_xll.qlIndexFixing(ONIndex1Y,I2582,TRUE,_xll.ohTrigger(RecalcTrigger,Trigger1Y)),NA())</f>
        <v>1.0025584573325474E-2</v>
      </c>
    </row>
    <row r="2583" spans="2:17" x14ac:dyDescent="0.2">
      <c r="B2583" s="39" t="s">
        <v>42</v>
      </c>
      <c r="D2583" s="42">
        <f>_xll.qlCalendarAdvance(Calendar,$D2582,B2583,"f",FALSE)</f>
        <v>57944</v>
      </c>
      <c r="E2583" s="139">
        <f>_xll.qlInterestRateIndexValueDate(IndexON,D2583)</f>
        <v>57944</v>
      </c>
      <c r="F2583" s="155">
        <f>IFERROR(_xll.qlIndexFixing(IndexON,D2583,TRUE,_xll.ohTrigger(RecalcTrigger,TriggerON)),NA())</f>
        <v>9.8936986652908843E-3</v>
      </c>
      <c r="H2583" s="42">
        <f>_xll.qlCalendarAdvance(Calendar,$H2582,B2583,"f",FALSE)</f>
        <v>57944</v>
      </c>
      <c r="I2583" s="139">
        <f>_xll.qlInterestRateIndexValueDate(Index1M,$H2583)</f>
        <v>57948</v>
      </c>
      <c r="J2583" s="144">
        <f>IFERROR(_xll.qlIndexFixing(Index1M,$H2583,TRUE,_xll.ohTrigger(RecalcTrigger,Trigger1M)),NA())</f>
        <v>9.7390249916824226E-3</v>
      </c>
      <c r="K2583" s="44">
        <f>IFERROR(_xll.qlIndexFixing(Index3M,H2583,TRUE,_xll.ohTrigger(RecalcTrigger,Trigger3M)),NA())</f>
        <v>9.8499296426637559E-3</v>
      </c>
      <c r="L2583" s="44">
        <f>IFERROR(_xll.qlIndexFixing(Index6M,$H2583,TRUE,_xll.ohTrigger(RecalcTrigger,Trigger6M)),NA())</f>
        <v>9.8476506439670406E-3</v>
      </c>
      <c r="M2583" s="145">
        <f>IFERROR(_xll.qlIndexFixing(Index1Y,$H2583,TRUE,_xll.ohTrigger(RecalcTrigger,Trigger1Y)),NA())</f>
        <v>9.8439876652639344E-3</v>
      </c>
      <c r="N2583" s="144">
        <f>IFERROR(_xll.qlIndexFixing(ONIndex1M,I2583,TRUE,_xll.ohTrigger(RecalcTrigger,Trigger1M)),NA())</f>
        <v>9.7533166269769822E-3</v>
      </c>
      <c r="O2583" s="44">
        <f>IFERROR(_xll.qlIndexFixing(ONIndex3M,I2583,TRUE,_xll.ohTrigger(RecalcTrigger,Trigger3M)),NA())</f>
        <v>9.8970175680435091E-3</v>
      </c>
      <c r="P2583" s="44">
        <f>IFERROR(_xll.qlIndexFixing(ONIndex6M,I2583,TRUE,_xll.ohTrigger(RecalcTrigger,Trigger6M)),NA())</f>
        <v>9.9518614838522979E-3</v>
      </c>
      <c r="Q2583" s="145">
        <f>IFERROR(_xll.qlIndexFixing(ONIndex1Y,I2583,TRUE,_xll.ohTrigger(RecalcTrigger,Trigger1Y)),NA())</f>
        <v>1.001662521295188E-2</v>
      </c>
    </row>
    <row r="2584" spans="2:17" x14ac:dyDescent="0.2">
      <c r="B2584" s="39" t="s">
        <v>42</v>
      </c>
      <c r="D2584" s="42">
        <f>_xll.qlCalendarAdvance(Calendar,$D2583,B2584,"f",FALSE)</f>
        <v>57951</v>
      </c>
      <c r="E2584" s="139">
        <f>_xll.qlInterestRateIndexValueDate(IndexON,D2584)</f>
        <v>57951</v>
      </c>
      <c r="F2584" s="155">
        <f>IFERROR(_xll.qlIndexFixing(IndexON,D2584,TRUE,_xll.ohTrigger(RecalcTrigger,TriggerON)),NA())</f>
        <v>9.8847217649478125E-3</v>
      </c>
      <c r="H2584" s="42">
        <f>_xll.qlCalendarAdvance(Calendar,$H2583,B2584,"f",FALSE)</f>
        <v>57951</v>
      </c>
      <c r="I2584" s="139">
        <f>_xll.qlInterestRateIndexValueDate(Index1M,$H2584)</f>
        <v>57955</v>
      </c>
      <c r="J2584" s="144">
        <f>IFERROR(_xll.qlIndexFixing(Index1M,$H2584,TRUE,_xll.ohTrigger(RecalcTrigger,Trigger1M)),NA())</f>
        <v>9.7297830964553356E-3</v>
      </c>
      <c r="K2584" s="44">
        <f>IFERROR(_xll.qlIndexFixing(Index3M,H2584,TRUE,_xll.ohTrigger(RecalcTrigger,Trigger3M)),NA())</f>
        <v>9.8409524392639725E-3</v>
      </c>
      <c r="L2584" s="44">
        <f>IFERROR(_xll.qlIndexFixing(Index6M,$H2584,TRUE,_xll.ohTrigger(RecalcTrigger,Trigger6M)),NA())</f>
        <v>9.8387608304684303E-3</v>
      </c>
      <c r="M2584" s="145">
        <f>IFERROR(_xll.qlIndexFixing(Index1Y,$H2584,TRUE,_xll.ohTrigger(RecalcTrigger,Trigger1Y)),NA())</f>
        <v>9.8354816670931326E-3</v>
      </c>
      <c r="N2584" s="144">
        <f>IFERROR(_xll.qlIndexFixing(ONIndex1M,I2584,TRUE,_xll.ohTrigger(RecalcTrigger,Trigger1M)),NA())</f>
        <v>9.7434759077774657E-3</v>
      </c>
      <c r="O2584" s="44">
        <f>IFERROR(_xll.qlIndexFixing(ONIndex3M,I2584,TRUE,_xll.ohTrigger(RecalcTrigger,Trigger3M)),NA())</f>
        <v>9.8873904718832506E-3</v>
      </c>
      <c r="P2584" s="44">
        <f>IFERROR(_xll.qlIndexFixing(ONIndex6M,I2584,TRUE,_xll.ohTrigger(RecalcTrigger,Trigger6M)),NA())</f>
        <v>9.9416569479959804E-3</v>
      </c>
      <c r="Q2584" s="145">
        <f>IFERROR(_xll.qlIndexFixing(ONIndex1Y,I2584,TRUE,_xll.ohTrigger(RecalcTrigger,Trigger1Y)),NA())</f>
        <v>1.0007685088071483E-2</v>
      </c>
    </row>
    <row r="2585" spans="2:17" x14ac:dyDescent="0.2">
      <c r="B2585" s="39" t="s">
        <v>42</v>
      </c>
      <c r="D2585" s="42">
        <f>_xll.qlCalendarAdvance(Calendar,$D2584,B2585,"f",FALSE)</f>
        <v>57958</v>
      </c>
      <c r="E2585" s="139">
        <f>_xll.qlInterestRateIndexValueDate(IndexON,D2585)</f>
        <v>57958</v>
      </c>
      <c r="F2585" s="155">
        <f>IFERROR(_xll.qlIndexFixing(IndexON,D2585,TRUE,_xll.ohTrigger(RecalcTrigger,TriggerON)),NA())</f>
        <v>9.8757637399060627E-3</v>
      </c>
      <c r="H2585" s="42">
        <f>_xll.qlCalendarAdvance(Calendar,$H2584,B2585,"f",FALSE)</f>
        <v>57958</v>
      </c>
      <c r="I2585" s="139">
        <f>_xll.qlInterestRateIndexValueDate(Index1M,$H2585)</f>
        <v>57962</v>
      </c>
      <c r="J2585" s="144">
        <f>IFERROR(_xll.qlIndexFixing(Index1M,$H2585,TRUE,_xll.ohTrigger(RecalcTrigger,Trigger1M)),NA())</f>
        <v>9.7199938161729449E-3</v>
      </c>
      <c r="K2585" s="44">
        <f>IFERROR(_xll.qlIndexFixing(Index3M,H2585,TRUE,_xll.ohTrigger(RecalcTrigger,Trigger3M)),NA())</f>
        <v>9.8314539574422335E-3</v>
      </c>
      <c r="L2585" s="44">
        <f>IFERROR(_xll.qlIndexFixing(Index6M,$H2585,TRUE,_xll.ohTrigger(RecalcTrigger,Trigger6M)),NA())</f>
        <v>9.8287307716137511E-3</v>
      </c>
      <c r="M2585" s="145">
        <f>IFERROR(_xll.qlIndexFixing(Index1Y,$H2585,TRUE,_xll.ohTrigger(RecalcTrigger,Trigger1Y)),NA())</f>
        <v>9.8269965438112158E-3</v>
      </c>
      <c r="N2585" s="144">
        <f>IFERROR(_xll.qlIndexFixing(ONIndex1M,I2585,TRUE,_xll.ohTrigger(RecalcTrigger,Trigger1M)),NA())</f>
        <v>9.7336563357419692E-3</v>
      </c>
      <c r="O2585" s="44">
        <f>IFERROR(_xll.qlIndexFixing(ONIndex3M,I2585,TRUE,_xll.ohTrigger(RecalcTrigger,Trigger3M)),NA())</f>
        <v>9.8777844109765311E-3</v>
      </c>
      <c r="P2585" s="44">
        <f>IFERROR(_xll.qlIndexFixing(ONIndex6M,I2585,TRUE,_xll.ohTrigger(RecalcTrigger,Trigger6M)),NA())</f>
        <v>9.9314684071050152E-3</v>
      </c>
      <c r="Q2585" s="145">
        <f>IFERROR(_xll.qlIndexFixing(ONIndex1Y,I2585,TRUE,_xll.ohTrigger(RecalcTrigger,Trigger1Y)),NA())</f>
        <v>9.9987642496035534E-3</v>
      </c>
    </row>
    <row r="2586" spans="2:17" x14ac:dyDescent="0.2">
      <c r="B2586" s="39" t="s">
        <v>42</v>
      </c>
      <c r="D2586" s="42">
        <f>_xll.qlCalendarAdvance(Calendar,$D2585,B2586,"f",FALSE)</f>
        <v>57965</v>
      </c>
      <c r="E2586" s="139">
        <f>_xll.qlInterestRateIndexValueDate(IndexON,D2586)</f>
        <v>57965</v>
      </c>
      <c r="F2586" s="155">
        <f>IFERROR(_xll.qlIndexFixing(IndexON,D2586,TRUE,_xll.ohTrigger(RecalcTrigger,TriggerON)),NA())</f>
        <v>9.8668246427635609E-3</v>
      </c>
      <c r="H2586" s="42">
        <f>_xll.qlCalendarAdvance(Calendar,$H2585,B2586,"f",FALSE)</f>
        <v>57965</v>
      </c>
      <c r="I2586" s="139">
        <f>_xll.qlInterestRateIndexValueDate(Index1M,$H2586)</f>
        <v>57969</v>
      </c>
      <c r="J2586" s="144">
        <f>IFERROR(_xll.qlIndexFixing(Index1M,$H2586,TRUE,_xll.ohTrigger(RecalcTrigger,Trigger1M)),NA())</f>
        <v>9.7102258716184053E-3</v>
      </c>
      <c r="K2586" s="44">
        <f>IFERROR(_xll.qlIndexFixing(Index3M,H2586,TRUE,_xll.ohTrigger(RecalcTrigger,Trigger3M)),NA())</f>
        <v>9.8219769957345378E-3</v>
      </c>
      <c r="L2586" s="44">
        <f>IFERROR(_xll.qlIndexFixing(Index6M,$H2586,TRUE,_xll.ohTrigger(RecalcTrigger,Trigger6M)),NA())</f>
        <v>9.8187175087623407E-3</v>
      </c>
      <c r="M2586" s="145">
        <f>IFERROR(_xll.qlIndexFixing(Index1Y,$H2586,TRUE,_xll.ohTrigger(RecalcTrigger,Trigger1Y)),NA())</f>
        <v>9.8185323463915487E-3</v>
      </c>
      <c r="N2586" s="144">
        <f>IFERROR(_xll.qlIndexFixing(ONIndex1M,I2586,TRUE,_xll.ohTrigger(RecalcTrigger,Trigger1M)),NA())</f>
        <v>9.7238579699432393E-3</v>
      </c>
      <c r="O2586" s="44">
        <f>IFERROR(_xll.qlIndexFixing(ONIndex3M,I2586,TRUE,_xll.ohTrigger(RecalcTrigger,Trigger3M)),NA())</f>
        <v>9.8681994426375041E-3</v>
      </c>
      <c r="P2586" s="44">
        <f>IFERROR(_xll.qlIndexFixing(ONIndex6M,I2586,TRUE,_xll.ohTrigger(RecalcTrigger,Trigger6M)),NA())</f>
        <v>9.9212959101802056E-3</v>
      </c>
      <c r="Q2586" s="145">
        <f>IFERROR(_xll.qlIndexFixing(ONIndex1Y,I2586,TRUE,_xll.ohTrigger(RecalcTrigger,Trigger1Y)),NA())</f>
        <v>9.9898627486272318E-3</v>
      </c>
    </row>
    <row r="2587" spans="2:17" x14ac:dyDescent="0.2">
      <c r="B2587" s="39" t="s">
        <v>42</v>
      </c>
      <c r="D2587" s="42">
        <f>_xll.qlCalendarAdvance(Calendar,$D2586,B2587,"f",FALSE)</f>
        <v>57972</v>
      </c>
      <c r="E2587" s="139">
        <f>_xll.qlInterestRateIndexValueDate(IndexON,D2587)</f>
        <v>57972</v>
      </c>
      <c r="F2587" s="155">
        <f>IFERROR(_xll.qlIndexFixing(IndexON,D2587,TRUE,_xll.ohTrigger(RecalcTrigger,TriggerON)),NA())</f>
        <v>9.857904526118233E-3</v>
      </c>
      <c r="H2587" s="42">
        <f>_xll.qlCalendarAdvance(Calendar,$H2586,B2587,"f",FALSE)</f>
        <v>57972</v>
      </c>
      <c r="I2587" s="139">
        <f>_xll.qlInterestRateIndexValueDate(Index1M,$H2587)</f>
        <v>57976</v>
      </c>
      <c r="J2587" s="144">
        <f>IFERROR(_xll.qlIndexFixing(Index1M,$H2587,TRUE,_xll.ohTrigger(RecalcTrigger,Trigger1M)),NA())</f>
        <v>9.7004793217045915E-3</v>
      </c>
      <c r="K2587" s="44">
        <f>IFERROR(_xll.qlIndexFixing(Index3M,H2587,TRUE,_xll.ohTrigger(RecalcTrigger,Trigger3M)),NA())</f>
        <v>9.8125216114919311E-3</v>
      </c>
      <c r="L2587" s="44">
        <f>IFERROR(_xll.qlIndexFixing(Index6M,$H2587,TRUE,_xll.ohTrigger(RecalcTrigger,Trigger6M)),NA())</f>
        <v>9.8087210908952387E-3</v>
      </c>
      <c r="M2587" s="145">
        <f>IFERROR(_xll.qlIndexFixing(Index1Y,$H2587,TRUE,_xll.ohTrigger(RecalcTrigger,Trigger1Y)),NA())</f>
        <v>9.8100891258081496E-3</v>
      </c>
      <c r="N2587" s="144">
        <f>IFERROR(_xll.qlIndexFixing(ONIndex1M,I2587,TRUE,_xll.ohTrigger(RecalcTrigger,Trigger1M)),NA())</f>
        <v>9.7140808691342784E-3</v>
      </c>
      <c r="O2587" s="44">
        <f>IFERROR(_xll.qlIndexFixing(ONIndex3M,I2587,TRUE,_xll.ohTrigger(RecalcTrigger,Trigger3M)),NA())</f>
        <v>9.8586356244201312E-3</v>
      </c>
      <c r="P2587" s="44">
        <f>IFERROR(_xll.qlIndexFixing(ONIndex6M,I2587,TRUE,_xll.ohTrigger(RecalcTrigger,Trigger6M)),NA())</f>
        <v>9.9111395064621632E-3</v>
      </c>
      <c r="Q2587" s="145">
        <f>IFERROR(_xll.qlIndexFixing(ONIndex1Y,I2587,TRUE,_xll.ohTrigger(RecalcTrigger,Trigger1Y)),NA())</f>
        <v>9.9809806359019149E-3</v>
      </c>
    </row>
    <row r="2588" spans="2:17" x14ac:dyDescent="0.2">
      <c r="B2588" s="39" t="s">
        <v>42</v>
      </c>
      <c r="D2588" s="42">
        <f>_xll.qlCalendarAdvance(Calendar,$D2587,B2588,"f",FALSE)</f>
        <v>57979</v>
      </c>
      <c r="E2588" s="139">
        <f>_xll.qlInterestRateIndexValueDate(IndexON,D2588)</f>
        <v>57979</v>
      </c>
      <c r="F2588" s="155">
        <f>IFERROR(_xll.qlIndexFixing(IndexON,D2588,TRUE,_xll.ohTrigger(RecalcTrigger,TriggerON)),NA())</f>
        <v>9.8490034425680051E-3</v>
      </c>
      <c r="H2588" s="42">
        <f>_xll.qlCalendarAdvance(Calendar,$H2587,B2588,"f",FALSE)</f>
        <v>57979</v>
      </c>
      <c r="I2588" s="139">
        <f>_xll.qlInterestRateIndexValueDate(Index1M,$H2588)</f>
        <v>57983</v>
      </c>
      <c r="J2588" s="144">
        <f>IFERROR(_xll.qlIndexFixing(Index1M,$H2588,TRUE,_xll.ohTrigger(RecalcTrigger,Trigger1M)),NA())</f>
        <v>9.6901918927552819E-3</v>
      </c>
      <c r="K2588" s="44">
        <f>IFERROR(_xll.qlIndexFixing(Index3M,H2588,TRUE,_xll.ohTrigger(RecalcTrigger,Trigger3M)),NA())</f>
        <v>9.8025515707632783E-3</v>
      </c>
      <c r="L2588" s="44">
        <f>IFERROR(_xll.qlIndexFixing(Index6M,$H2588,TRUE,_xll.ohTrigger(RecalcTrigger,Trigger6M)),NA())</f>
        <v>9.8010376369116574E-3</v>
      </c>
      <c r="M2588" s="145">
        <f>IFERROR(_xll.qlIndexFixing(Index1Y,$H2588,TRUE,_xll.ohTrigger(RecalcTrigger,Trigger1Y)),NA())</f>
        <v>9.8016669330343795E-3</v>
      </c>
      <c r="N2588" s="144">
        <f>IFERROR(_xll.qlIndexFixing(ONIndex1M,I2588,TRUE,_xll.ohTrigger(RecalcTrigger,Trigger1M)),NA())</f>
        <v>9.7043250923078972E-3</v>
      </c>
      <c r="O2588" s="44">
        <f>IFERROR(_xll.qlIndexFixing(ONIndex3M,I2588,TRUE,_xll.ohTrigger(RecalcTrigger,Trigger3M)),NA())</f>
        <v>9.8490930132388854E-3</v>
      </c>
      <c r="P2588" s="44">
        <f>IFERROR(_xll.qlIndexFixing(ONIndex6M,I2588,TRUE,_xll.ohTrigger(RecalcTrigger,Trigger6M)),NA())</f>
        <v>9.9009992445520112E-3</v>
      </c>
      <c r="Q2588" s="145">
        <f>IFERROR(_xll.qlIndexFixing(ONIndex1Y,I2588,TRUE,_xll.ohTrigger(RecalcTrigger,Trigger1Y)),NA())</f>
        <v>9.9721179625866796E-3</v>
      </c>
    </row>
    <row r="2589" spans="2:17" x14ac:dyDescent="0.2">
      <c r="B2589" s="39" t="s">
        <v>42</v>
      </c>
      <c r="D2589" s="42">
        <f>_xll.qlCalendarAdvance(Calendar,$D2588,B2589,"f",FALSE)</f>
        <v>57986</v>
      </c>
      <c r="E2589" s="139">
        <f>_xll.qlInterestRateIndexValueDate(IndexON,D2589)</f>
        <v>57986</v>
      </c>
      <c r="F2589" s="155">
        <f>IFERROR(_xll.qlIndexFixing(IndexON,D2589,TRUE,_xll.ohTrigger(RecalcTrigger,TriggerON)),NA())</f>
        <v>9.8401214448706753E-3</v>
      </c>
      <c r="H2589" s="42">
        <f>_xll.qlCalendarAdvance(Calendar,$H2588,B2589,"f",FALSE)</f>
        <v>57986</v>
      </c>
      <c r="I2589" s="139">
        <f>_xll.qlInterestRateIndexValueDate(Index1M,$H2589)</f>
        <v>57990</v>
      </c>
      <c r="J2589" s="144">
        <f>IFERROR(_xll.qlIndexFixing(Index1M,$H2589,TRUE,_xll.ohTrigger(RecalcTrigger,Trigger1M)),NA())</f>
        <v>9.6804895898690152E-3</v>
      </c>
      <c r="K2589" s="44">
        <f>IFERROR(_xll.qlIndexFixing(Index3M,H2589,TRUE,_xll.ohTrigger(RecalcTrigger,Trigger3M)),NA())</f>
        <v>9.7931408182772989E-3</v>
      </c>
      <c r="L2589" s="44">
        <f>IFERROR(_xll.qlIndexFixing(Index6M,$H2589,TRUE,_xll.ohTrigger(RecalcTrigger,Trigger6M)),NA())</f>
        <v>9.7887789860407522E-3</v>
      </c>
      <c r="M2589" s="145">
        <f>IFERROR(_xll.qlIndexFixing(Index1Y,$H2589,TRUE,_xll.ohTrigger(RecalcTrigger,Trigger1Y)),NA())</f>
        <v>9.793265819042947E-3</v>
      </c>
      <c r="N2589" s="144">
        <f>IFERROR(_xll.qlIndexFixing(ONIndex1M,I2589,TRUE,_xll.ohTrigger(RecalcTrigger,Trigger1M)),NA())</f>
        <v>9.6945906983769703E-3</v>
      </c>
      <c r="O2589" s="44">
        <f>IFERROR(_xll.qlIndexFixing(ONIndex3M,I2589,TRUE,_xll.ohTrigger(RecalcTrigger,Trigger3M)),NA())</f>
        <v>9.8395716668875366E-3</v>
      </c>
      <c r="P2589" s="44">
        <f>IFERROR(_xll.qlIndexFixing(ONIndex6M,I2589,TRUE,_xll.ohTrigger(RecalcTrigger,Trigger6M)),NA())</f>
        <v>9.8908751736903611E-3</v>
      </c>
      <c r="Q2589" s="145">
        <f>IFERROR(_xll.qlIndexFixing(ONIndex1Y,I2589,TRUE,_xll.ohTrigger(RecalcTrigger,Trigger1Y)),NA())</f>
        <v>9.9632747797606669E-3</v>
      </c>
    </row>
    <row r="2590" spans="2:17" x14ac:dyDescent="0.2">
      <c r="B2590" s="39" t="s">
        <v>42</v>
      </c>
      <c r="D2590" s="42">
        <f>_xll.qlCalendarAdvance(Calendar,$D2589,B2590,"f",FALSE)</f>
        <v>57993</v>
      </c>
      <c r="E2590" s="139">
        <f>_xll.qlInterestRateIndexValueDate(IndexON,D2590)</f>
        <v>57993</v>
      </c>
      <c r="F2590" s="155">
        <f>IFERROR(_xll.qlIndexFixing(IndexON,D2590,TRUE,_xll.ohTrigger(RecalcTrigger,TriggerON)),NA())</f>
        <v>9.8312585855442336E-3</v>
      </c>
      <c r="H2590" s="42">
        <f>_xll.qlCalendarAdvance(Calendar,$H2589,B2590,"f",FALSE)</f>
        <v>57993</v>
      </c>
      <c r="I2590" s="139">
        <f>_xll.qlInterestRateIndexValueDate(Index1M,$H2590)</f>
        <v>57997</v>
      </c>
      <c r="J2590" s="144">
        <f>IFERROR(_xll.qlIndexFixing(Index1M,$H2590,TRUE,_xll.ohTrigger(RecalcTrigger,Trigger1M)),NA())</f>
        <v>9.6708088634162928E-3</v>
      </c>
      <c r="K2590" s="44">
        <f>IFERROR(_xll.qlIndexFixing(Index3M,H2590,TRUE,_xll.ohTrigger(RecalcTrigger,Trigger3M)),NA())</f>
        <v>9.7837518202417359E-3</v>
      </c>
      <c r="L2590" s="44">
        <f>IFERROR(_xll.qlIndexFixing(Index6M,$H2590,TRUE,_xll.ohTrigger(RecalcTrigger,Trigger6M)),NA())</f>
        <v>9.7788333970141288E-3</v>
      </c>
      <c r="M2590" s="145">
        <f>IFERROR(_xll.qlIndexFixing(Index1Y,$H2590,TRUE,_xll.ohTrigger(RecalcTrigger,Trigger1Y)),NA())</f>
        <v>9.7848858348069927E-3</v>
      </c>
      <c r="N2590" s="144">
        <f>IFERROR(_xll.qlIndexFixing(ONIndex1M,I2590,TRUE,_xll.ohTrigger(RecalcTrigger,Trigger1M)),NA())</f>
        <v>9.6848777461744362E-3</v>
      </c>
      <c r="O2590" s="44">
        <f>IFERROR(_xll.qlIndexFixing(ONIndex3M,I2590,TRUE,_xll.ohTrigger(RecalcTrigger,Trigger3M)),NA())</f>
        <v>9.830071642520366E-3</v>
      </c>
      <c r="P2590" s="44">
        <f>IFERROR(_xll.qlIndexFixing(ONIndex6M,I2590,TRUE,_xll.ohTrigger(RecalcTrigger,Trigger6M)),NA())</f>
        <v>9.8807673427181442E-3</v>
      </c>
      <c r="Q2590" s="145">
        <f>IFERROR(_xll.qlIndexFixing(ONIndex1Y,I2590,TRUE,_xll.ohTrigger(RecalcTrigger,Trigger1Y)),NA())</f>
        <v>9.9544511381832734E-3</v>
      </c>
    </row>
    <row r="2591" spans="2:17" x14ac:dyDescent="0.2">
      <c r="B2591" s="39" t="s">
        <v>42</v>
      </c>
      <c r="D2591" s="42">
        <f>_xll.qlCalendarAdvance(Calendar,$D2590,B2591,"f",FALSE)</f>
        <v>58000</v>
      </c>
      <c r="E2591" s="139">
        <f>_xll.qlInterestRateIndexValueDate(IndexON,D2591)</f>
        <v>58000</v>
      </c>
      <c r="F2591" s="155">
        <f>IFERROR(_xll.qlIndexFixing(IndexON,D2591,TRUE,_xll.ohTrigger(RecalcTrigger,TriggerON)),NA())</f>
        <v>9.822414917186606E-3</v>
      </c>
      <c r="H2591" s="42">
        <f>_xll.qlCalendarAdvance(Calendar,$H2590,B2591,"f",FALSE)</f>
        <v>58000</v>
      </c>
      <c r="I2591" s="139">
        <f>_xll.qlInterestRateIndexValueDate(Index1M,$H2591)</f>
        <v>58004</v>
      </c>
      <c r="J2591" s="144">
        <f>IFERROR(_xll.qlIndexFixing(Index1M,$H2591,TRUE,_xll.ohTrigger(RecalcTrigger,Trigger1M)),NA())</f>
        <v>9.6611497723099859E-3</v>
      </c>
      <c r="K2591" s="44">
        <f>IFERROR(_xll.qlIndexFixing(Index3M,H2591,TRUE,_xll.ohTrigger(RecalcTrigger,Trigger3M)),NA())</f>
        <v>9.7743846340089691E-3</v>
      </c>
      <c r="L2591" s="44">
        <f>IFERROR(_xll.qlIndexFixing(Index6M,$H2591,TRUE,_xll.ohTrigger(RecalcTrigger,Trigger6M)),NA())</f>
        <v>9.7689048488946509E-3</v>
      </c>
      <c r="M2591" s="145">
        <f>IFERROR(_xll.qlIndexFixing(Index1Y,$H2591,TRUE,_xll.ohTrigger(RecalcTrigger,Trigger1Y)),NA())</f>
        <v>9.7765270312981292E-3</v>
      </c>
      <c r="N2591" s="144">
        <f>IFERROR(_xll.qlIndexFixing(ONIndex1M,I2591,TRUE,_xll.ohTrigger(RecalcTrigger,Trigger1M)),NA())</f>
        <v>9.6751862947730416E-3</v>
      </c>
      <c r="O2591" s="44">
        <f>IFERROR(_xll.qlIndexFixing(ONIndex3M,I2591,TRUE,_xll.ohTrigger(RecalcTrigger,Trigger3M)),NA())</f>
        <v>9.8205929975314632E-3</v>
      </c>
      <c r="P2591" s="44">
        <f>IFERROR(_xll.qlIndexFixing(ONIndex6M,I2591,TRUE,_xll.ohTrigger(RecalcTrigger,Trigger6M)),NA())</f>
        <v>9.870675800796036E-3</v>
      </c>
      <c r="Q2591" s="145">
        <f>IFERROR(_xll.qlIndexFixing(ONIndex1Y,I2591,TRUE,_xll.ohTrigger(RecalcTrigger,Trigger1Y)),NA())</f>
        <v>9.9456470892533844E-3</v>
      </c>
    </row>
    <row r="2592" spans="2:17" x14ac:dyDescent="0.2">
      <c r="B2592" s="39" t="s">
        <v>42</v>
      </c>
      <c r="D2592" s="42">
        <f>_xll.qlCalendarAdvance(Calendar,$D2591,B2592,"f",FALSE)</f>
        <v>58007</v>
      </c>
      <c r="E2592" s="139">
        <f>_xll.qlInterestRateIndexValueDate(IndexON,D2592)</f>
        <v>58007</v>
      </c>
      <c r="F2592" s="155">
        <f>IFERROR(_xll.qlIndexFixing(IndexON,D2592,TRUE,_xll.ohTrigger(RecalcTrigger,TriggerON)),NA())</f>
        <v>9.8135904927154627E-3</v>
      </c>
      <c r="H2592" s="42">
        <f>_xll.qlCalendarAdvance(Calendar,$H2591,B2592,"f",FALSE)</f>
        <v>58007</v>
      </c>
      <c r="I2592" s="139">
        <f>_xll.qlInterestRateIndexValueDate(Index1M,$H2592)</f>
        <v>58011</v>
      </c>
      <c r="J2592" s="144">
        <f>IFERROR(_xll.qlIndexFixing(Index1M,$H2592,TRUE,_xll.ohTrigger(RecalcTrigger,Trigger1M)),NA())</f>
        <v>9.6515123754629725E-3</v>
      </c>
      <c r="K2592" s="44">
        <f>IFERROR(_xll.qlIndexFixing(Index3M,H2592,TRUE,_xll.ohTrigger(RecalcTrigger,Trigger3M)),NA())</f>
        <v>9.7650393169279124E-3</v>
      </c>
      <c r="L2592" s="44">
        <f>IFERROR(_xll.qlIndexFixing(Index6M,$H2592,TRUE,_xll.ohTrigger(RecalcTrigger,Trigger6M)),NA())</f>
        <v>9.7589933906616026E-3</v>
      </c>
      <c r="M2592" s="145">
        <f>IFERROR(_xll.qlIndexFixing(Index1Y,$H2592,TRUE,_xll.ohTrigger(RecalcTrigger,Trigger1Y)),NA())</f>
        <v>9.768189459488404E-3</v>
      </c>
      <c r="N2592" s="144">
        <f>IFERROR(_xll.qlIndexFixing(ONIndex1M,I2592,TRUE,_xll.ohTrigger(RecalcTrigger,Trigger1M)),NA())</f>
        <v>9.665516403005725E-3</v>
      </c>
      <c r="O2592" s="44">
        <f>IFERROR(_xll.qlIndexFixing(ONIndex3M,I2592,TRUE,_xll.ohTrigger(RecalcTrigger,Trigger3M)),NA())</f>
        <v>9.8111357893948536E-3</v>
      </c>
      <c r="P2592" s="44">
        <f>IFERROR(_xll.qlIndexFixing(ONIndex6M,I2592,TRUE,_xll.ohTrigger(RecalcTrigger,Trigger6M)),NA())</f>
        <v>9.860600596844904E-3</v>
      </c>
      <c r="Q2592" s="145">
        <f>IFERROR(_xll.qlIndexFixing(ONIndex1Y,I2592,TRUE,_xll.ohTrigger(RecalcTrigger,Trigger1Y)),NA())</f>
        <v>9.9368626834905882E-3</v>
      </c>
    </row>
    <row r="2593" spans="2:17" x14ac:dyDescent="0.2">
      <c r="B2593" s="39" t="s">
        <v>42</v>
      </c>
      <c r="D2593" s="42">
        <f>_xll.qlCalendarAdvance(Calendar,$D2592,B2593,"f",FALSE)</f>
        <v>58014</v>
      </c>
      <c r="E2593" s="139">
        <f>_xll.qlInterestRateIndexValueDate(IndexON,D2593)</f>
        <v>58014</v>
      </c>
      <c r="F2593" s="155">
        <f>IFERROR(_xll.qlIndexFixing(IndexON,D2593,TRUE,_xll.ohTrigger(RecalcTrigger,TriggerON)),NA())</f>
        <v>9.8047853642491134E-3</v>
      </c>
      <c r="H2593" s="42">
        <f>_xll.qlCalendarAdvance(Calendar,$H2592,B2593,"f",FALSE)</f>
        <v>58014</v>
      </c>
      <c r="I2593" s="139">
        <f>_xll.qlInterestRateIndexValueDate(Index1M,$H2593)</f>
        <v>58018</v>
      </c>
      <c r="J2593" s="144">
        <f>IFERROR(_xll.qlIndexFixing(Index1M,$H2593,TRUE,_xll.ohTrigger(RecalcTrigger,Trigger1M)),NA())</f>
        <v>9.6424526088938478E-3</v>
      </c>
      <c r="K2593" s="44">
        <f>IFERROR(_xll.qlIndexFixing(Index3M,H2593,TRUE,_xll.ohTrigger(RecalcTrigger,Trigger3M)),NA())</f>
        <v>9.7557159263518128E-3</v>
      </c>
      <c r="L2593" s="44">
        <f>IFERROR(_xll.qlIndexFixing(Index6M,$H2593,TRUE,_xll.ohTrigger(RecalcTrigger,Trigger6M)),NA())</f>
        <v>9.7490990712933868E-3</v>
      </c>
      <c r="M2593" s="145">
        <f>IFERROR(_xll.qlIndexFixing(Index1Y,$H2593,TRUE,_xll.ohTrigger(RecalcTrigger,Trigger1Y)),NA())</f>
        <v>9.7598731703489906E-3</v>
      </c>
      <c r="N2593" s="144">
        <f>IFERROR(_xll.qlIndexFixing(ONIndex1M,I2593,TRUE,_xll.ohTrigger(RecalcTrigger,Trigger1M)),NA())</f>
        <v>9.655868129785361E-3</v>
      </c>
      <c r="O2593" s="44">
        <f>IFERROR(_xll.qlIndexFixing(ONIndex3M,I2593,TRUE,_xll.ohTrigger(RecalcTrigger,Trigger3M)),NA())</f>
        <v>9.8017000752648187E-3</v>
      </c>
      <c r="P2593" s="44">
        <f>IFERROR(_xll.qlIndexFixing(ONIndex6M,I2593,TRUE,_xll.ohTrigger(RecalcTrigger,Trigger6M)),NA())</f>
        <v>9.8505417798655515E-3</v>
      </c>
      <c r="Q2593" s="145">
        <f>IFERROR(_xll.qlIndexFixing(ONIndex1Y,I2593,TRUE,_xll.ohTrigger(RecalcTrigger,Trigger1Y)),NA())</f>
        <v>9.9280979722937701E-3</v>
      </c>
    </row>
    <row r="2594" spans="2:17" x14ac:dyDescent="0.2">
      <c r="B2594" s="39" t="s">
        <v>42</v>
      </c>
      <c r="D2594" s="42">
        <f>_xll.qlCalendarAdvance(Calendar,$D2593,B2594,"f",FALSE)</f>
        <v>58021</v>
      </c>
      <c r="E2594" s="139">
        <f>_xll.qlInterestRateIndexValueDate(IndexON,D2594)</f>
        <v>58021</v>
      </c>
      <c r="F2594" s="155">
        <f>IFERROR(_xll.qlIndexFixing(IndexON,D2594,TRUE,_xll.ohTrigger(RecalcTrigger,TriggerON)),NA())</f>
        <v>9.7959995846252923E-3</v>
      </c>
      <c r="H2594" s="42">
        <f>_xll.qlCalendarAdvance(Calendar,$H2593,B2594,"f",FALSE)</f>
        <v>58021</v>
      </c>
      <c r="I2594" s="139">
        <f>_xll.qlInterestRateIndexValueDate(Index1M,$H2594)</f>
        <v>58025</v>
      </c>
      <c r="J2594" s="144">
        <f>IFERROR(_xll.qlIndexFixing(Index1M,$H2594,TRUE,_xll.ohTrigger(RecalcTrigger,Trigger1M)),NA())</f>
        <v>9.6328574710735637E-3</v>
      </c>
      <c r="K2594" s="44">
        <f>IFERROR(_xll.qlIndexFixing(Index3M,H2594,TRUE,_xll.ohTrigger(RecalcTrigger,Trigger3M)),NA())</f>
        <v>9.7464145196295825E-3</v>
      </c>
      <c r="L2594" s="44">
        <f>IFERROR(_xll.qlIndexFixing(Index6M,$H2594,TRUE,_xll.ohTrigger(RecalcTrigger,Trigger6M)),NA())</f>
        <v>9.7392219397679693E-3</v>
      </c>
      <c r="M2594" s="145">
        <f>IFERROR(_xll.qlIndexFixing(Index1Y,$H2594,TRUE,_xll.ohTrigger(RecalcTrigger,Trigger1Y)),NA())</f>
        <v>9.7515782148508406E-3</v>
      </c>
      <c r="N2594" s="144">
        <f>IFERROR(_xll.qlIndexFixing(ONIndex1M,I2594,TRUE,_xll.ohTrigger(RecalcTrigger,Trigger1M)),NA())</f>
        <v>9.6462415341047603E-3</v>
      </c>
      <c r="O2594" s="44">
        <f>IFERROR(_xll.qlIndexFixing(ONIndex3M,I2594,TRUE,_xll.ohTrigger(RecalcTrigger,Trigger3M)),NA())</f>
        <v>9.7922859126953199E-3</v>
      </c>
      <c r="P2594" s="44">
        <f>IFERROR(_xll.qlIndexFixing(ONIndex6M,I2594,TRUE,_xll.ohTrigger(RecalcTrigger,Trigger6M)),NA())</f>
        <v>9.8404993988587819E-3</v>
      </c>
      <c r="Q2594" s="145">
        <f>IFERROR(_xll.qlIndexFixing(ONIndex1Y,I2594,TRUE,_xll.ohTrigger(RecalcTrigger,Trigger1Y)),NA())</f>
        <v>9.9193530063423907E-3</v>
      </c>
    </row>
    <row r="2595" spans="2:17" x14ac:dyDescent="0.2">
      <c r="B2595" s="39" t="s">
        <v>42</v>
      </c>
      <c r="D2595" s="42">
        <f>_xll.qlCalendarAdvance(Calendar,$D2594,B2595,"f",FALSE)</f>
        <v>58028</v>
      </c>
      <c r="E2595" s="139">
        <f>_xll.qlInterestRateIndexValueDate(IndexON,D2595)</f>
        <v>58028</v>
      </c>
      <c r="F2595" s="155">
        <f>IFERROR(_xll.qlIndexFixing(IndexON,D2595,TRUE,_xll.ohTrigger(RecalcTrigger,TriggerON)),NA())</f>
        <v>9.7872332067616696E-3</v>
      </c>
      <c r="H2595" s="42">
        <f>_xll.qlCalendarAdvance(Calendar,$H2594,B2595,"f",FALSE)</f>
        <v>58028</v>
      </c>
      <c r="I2595" s="139">
        <f>_xll.qlInterestRateIndexValueDate(Index1M,$H2595)</f>
        <v>58032</v>
      </c>
      <c r="J2595" s="144">
        <f>IFERROR(_xll.qlIndexFixing(Index1M,$H2595,TRUE,_xll.ohTrigger(RecalcTrigger,Trigger1M)),NA())</f>
        <v>9.6232841992076601E-3</v>
      </c>
      <c r="K2595" s="44">
        <f>IFERROR(_xll.qlIndexFixing(Index3M,H2595,TRUE,_xll.ohTrigger(RecalcTrigger,Trigger3M)),NA())</f>
        <v>9.737135154113603E-3</v>
      </c>
      <c r="L2595" s="44">
        <f>IFERROR(_xll.qlIndexFixing(Index6M,$H2595,TRUE,_xll.ohTrigger(RecalcTrigger,Trigger6M)),NA())</f>
        <v>9.7293620450628737E-3</v>
      </c>
      <c r="M2595" s="145">
        <f>IFERROR(_xll.qlIndexFixing(Index1Y,$H2595,TRUE,_xll.ohTrigger(RecalcTrigger,Trigger1Y)),NA())</f>
        <v>9.7433046439649104E-3</v>
      </c>
      <c r="N2595" s="144">
        <f>IFERROR(_xll.qlIndexFixing(ONIndex1M,I2595,TRUE,_xll.ohTrigger(RecalcTrigger,Trigger1M)),NA())</f>
        <v>9.6366366747169252E-3</v>
      </c>
      <c r="O2595" s="44">
        <f>IFERROR(_xll.qlIndexFixing(ONIndex3M,I2595,TRUE,_xll.ohTrigger(RecalcTrigger,Trigger3M)),NA())</f>
        <v>9.7828933589205747E-3</v>
      </c>
      <c r="P2595" s="44">
        <f>IFERROR(_xll.qlIndexFixing(ONIndex6M,I2595,TRUE,_xll.ohTrigger(RecalcTrigger,Trigger6M)),NA())</f>
        <v>9.8304735026655266E-3</v>
      </c>
      <c r="Q2595" s="145">
        <f>IFERROR(_xll.qlIndexFixing(ONIndex1Y,I2595,TRUE,_xll.ohTrigger(RecalcTrigger,Trigger1Y)),NA())</f>
        <v>9.9106278367155909E-3</v>
      </c>
    </row>
    <row r="2596" spans="2:17" x14ac:dyDescent="0.2">
      <c r="B2596" s="39" t="s">
        <v>42</v>
      </c>
      <c r="D2596" s="42">
        <f>_xll.qlCalendarAdvance(Calendar,$D2595,B2596,"f",FALSE)</f>
        <v>58035</v>
      </c>
      <c r="E2596" s="139">
        <f>_xll.qlInterestRateIndexValueDate(IndexON,D2596)</f>
        <v>58035</v>
      </c>
      <c r="F2596" s="155">
        <f>IFERROR(_xll.qlIndexFixing(IndexON,D2596,TRUE,_xll.ohTrigger(RecalcTrigger,TriggerON)),NA())</f>
        <v>9.7784862830962993E-3</v>
      </c>
      <c r="H2596" s="42">
        <f>_xll.qlCalendarAdvance(Calendar,$H2595,B2596,"f",FALSE)</f>
        <v>58035</v>
      </c>
      <c r="I2596" s="139">
        <f>_xll.qlInterestRateIndexValueDate(Index1M,$H2596)</f>
        <v>58039</v>
      </c>
      <c r="J2596" s="144">
        <f>IFERROR(_xll.qlIndexFixing(Index1M,$H2596,TRUE,_xll.ohTrigger(RecalcTrigger,Trigger1M)),NA())</f>
        <v>9.612629081750812E-3</v>
      </c>
      <c r="K2596" s="44">
        <f>IFERROR(_xll.qlIndexFixing(Index3M,H2596,TRUE,_xll.ohTrigger(RecalcTrigger,Trigger3M)),NA())</f>
        <v>9.7278778871519138E-3</v>
      </c>
      <c r="L2596" s="44">
        <f>IFERROR(_xll.qlIndexFixing(Index6M,$H2596,TRUE,_xll.ohTrigger(RecalcTrigger,Trigger6M)),NA())</f>
        <v>9.7195194361560655E-3</v>
      </c>
      <c r="M2596" s="145">
        <f>IFERROR(_xll.qlIndexFixing(Index1Y,$H2596,TRUE,_xll.ohTrigger(RecalcTrigger,Trigger1Y)),NA())</f>
        <v>9.7350525086612738E-3</v>
      </c>
      <c r="N2596" s="144">
        <f>IFERROR(_xll.qlIndexFixing(ONIndex1M,I2596,TRUE,_xll.ohTrigger(RecalcTrigger,Trigger1M)),NA())</f>
        <v>9.6270536106946025E-3</v>
      </c>
      <c r="O2596" s="44">
        <f>IFERROR(_xll.qlIndexFixing(ONIndex3M,I2596,TRUE,_xll.ohTrigger(RecalcTrigger,Trigger3M)),NA())</f>
        <v>9.7735224714146085E-3</v>
      </c>
      <c r="P2596" s="44">
        <f>IFERROR(_xll.qlIndexFixing(ONIndex6M,I2596,TRUE,_xll.ohTrigger(RecalcTrigger,Trigger6M)),NA())</f>
        <v>9.820464140446461E-3</v>
      </c>
      <c r="Q2596" s="145">
        <f>IFERROR(_xll.qlIndexFixing(ONIndex1Y,I2596,TRUE,_xll.ohTrigger(RecalcTrigger,Trigger1Y)),NA())</f>
        <v>9.9019225145724477E-3</v>
      </c>
    </row>
    <row r="2597" spans="2:17" x14ac:dyDescent="0.2">
      <c r="B2597" s="39" t="s">
        <v>42</v>
      </c>
      <c r="D2597" s="42">
        <f>_xll.qlCalendarAdvance(Calendar,$D2596,B2597,"f",FALSE)</f>
        <v>58042</v>
      </c>
      <c r="E2597" s="139">
        <f>_xll.qlInterestRateIndexValueDate(IndexON,D2597)</f>
        <v>58042</v>
      </c>
      <c r="F2597" s="155">
        <f>IFERROR(_xll.qlIndexFixing(IndexON,D2597,TRUE,_xll.ohTrigger(RecalcTrigger,TriggerON)),NA())</f>
        <v>9.7697588660672352E-3</v>
      </c>
      <c r="H2597" s="42">
        <f>_xll.qlCalendarAdvance(Calendar,$H2596,B2597,"f",FALSE)</f>
        <v>58042</v>
      </c>
      <c r="I2597" s="139">
        <f>_xll.qlInterestRateIndexValueDate(Index1M,$H2597)</f>
        <v>58046</v>
      </c>
      <c r="J2597" s="144">
        <f>IFERROR(_xll.qlIndexFixing(Index1M,$H2597,TRUE,_xll.ohTrigger(RecalcTrigger,Trigger1M)),NA())</f>
        <v>9.603652867165885E-3</v>
      </c>
      <c r="K2597" s="44">
        <f>IFERROR(_xll.qlIndexFixing(Index3M,H2597,TRUE,_xll.ohTrigger(RecalcTrigger,Trigger3M)),NA())</f>
        <v>9.7191671468743624E-3</v>
      </c>
      <c r="L2597" s="44">
        <f>IFERROR(_xll.qlIndexFixing(Index6M,$H2597,TRUE,_xll.ohTrigger(RecalcTrigger,Trigger6M)),NA())</f>
        <v>9.7096941620233128E-3</v>
      </c>
      <c r="M2597" s="145">
        <f>IFERROR(_xll.qlIndexFixing(Index1Y,$H2597,TRUE,_xll.ohTrigger(RecalcTrigger,Trigger1Y)),NA())</f>
        <v>9.7268218599102299E-3</v>
      </c>
      <c r="N2597" s="144">
        <f>IFERROR(_xll.qlIndexFixing(ONIndex1M,I2597,TRUE,_xll.ohTrigger(RecalcTrigger,Trigger1M)),NA())</f>
        <v>9.6174924009506668E-3</v>
      </c>
      <c r="O2597" s="44">
        <f>IFERROR(_xll.qlIndexFixing(ONIndex3M,I2597,TRUE,_xll.ohTrigger(RecalcTrigger,Trigger3M)),NA())</f>
        <v>9.7641733074915749E-3</v>
      </c>
      <c r="P2597" s="44">
        <f>IFERROR(_xll.qlIndexFixing(ONIndex6M,I2597,TRUE,_xll.ohTrigger(RecalcTrigger,Trigger6M)),NA())</f>
        <v>9.8104713612023886E-3</v>
      </c>
      <c r="Q2597" s="145">
        <f>IFERROR(_xll.qlIndexFixing(ONIndex1Y,I2597,TRUE,_xll.ohTrigger(RecalcTrigger,Trigger1Y)),NA())</f>
        <v>9.8932370908322298E-3</v>
      </c>
    </row>
    <row r="2598" spans="2:17" x14ac:dyDescent="0.2">
      <c r="B2598" s="39" t="s">
        <v>42</v>
      </c>
      <c r="D2598" s="42">
        <f>_xll.qlCalendarAdvance(Calendar,$D2597,B2598,"f",FALSE)</f>
        <v>58049</v>
      </c>
      <c r="E2598" s="139">
        <f>_xll.qlInterestRateIndexValueDate(IndexON,D2598)</f>
        <v>58049</v>
      </c>
      <c r="F2598" s="155">
        <f>IFERROR(_xll.qlIndexFixing(IndexON,D2598,TRUE,_xll.ohTrigger(RecalcTrigger,TriggerON)),NA())</f>
        <v>9.7610510085122115E-3</v>
      </c>
      <c r="H2598" s="42">
        <f>_xll.qlCalendarAdvance(Calendar,$H2597,B2598,"f",FALSE)</f>
        <v>58049</v>
      </c>
      <c r="I2598" s="139">
        <f>_xll.qlInterestRateIndexValueDate(Index1M,$H2598)</f>
        <v>58053</v>
      </c>
      <c r="J2598" s="144">
        <f>IFERROR(_xll.qlIndexFixing(Index1M,$H2598,TRUE,_xll.ohTrigger(RecalcTrigger,Trigger1M)),NA())</f>
        <v>9.594146873086247E-3</v>
      </c>
      <c r="K2598" s="44">
        <f>IFERROR(_xll.qlIndexFixing(Index3M,H2598,TRUE,_xll.ohTrigger(RecalcTrigger,Trigger3M)),NA())</f>
        <v>9.709952899913327E-3</v>
      </c>
      <c r="L2598" s="44">
        <f>IFERROR(_xll.qlIndexFixing(Index6M,$H2598,TRUE,_xll.ohTrigger(RecalcTrigger,Trigger6M)),NA())</f>
        <v>9.6998862716403851E-3</v>
      </c>
      <c r="M2598" s="145">
        <f>IFERROR(_xll.qlIndexFixing(Index1Y,$H2598,TRUE,_xll.ohTrigger(RecalcTrigger,Trigger1Y)),NA())</f>
        <v>9.7186127486816355E-3</v>
      </c>
      <c r="N2598" s="144">
        <f>IFERROR(_xll.qlIndexFixing(ONIndex1M,I2598,TRUE,_xll.ohTrigger(RecalcTrigger,Trigger1M)),NA())</f>
        <v>9.6079531043180566E-3</v>
      </c>
      <c r="O2598" s="44">
        <f>IFERROR(_xll.qlIndexFixing(ONIndex3M,I2598,TRUE,_xll.ohTrigger(RecalcTrigger,Trigger3M)),NA())</f>
        <v>9.7548459244656271E-3</v>
      </c>
      <c r="P2598" s="44">
        <f>IFERROR(_xll.qlIndexFixing(ONIndex6M,I2598,TRUE,_xll.ohTrigger(RecalcTrigger,Trigger6M)),NA())</f>
        <v>9.8004952140140489E-3</v>
      </c>
      <c r="Q2598" s="145">
        <f>IFERROR(_xll.qlIndexFixing(ONIndex1Y,I2598,TRUE,_xll.ohTrigger(RecalcTrigger,Trigger1Y)),NA())</f>
        <v>9.8845716164142061E-3</v>
      </c>
    </row>
    <row r="2599" spans="2:17" x14ac:dyDescent="0.2">
      <c r="B2599" s="39" t="s">
        <v>42</v>
      </c>
      <c r="D2599" s="42">
        <f>_xll.qlCalendarAdvance(Calendar,$D2598,B2599,"f",FALSE)</f>
        <v>58056</v>
      </c>
      <c r="E2599" s="139">
        <f>_xll.qlInterestRateIndexValueDate(IndexON,D2599)</f>
        <v>58056</v>
      </c>
      <c r="F2599" s="155">
        <f>IFERROR(_xll.qlIndexFixing(IndexON,D2599,TRUE,_xll.ohTrigger(RecalcTrigger,TriggerON)),NA())</f>
        <v>9.7523627629492182E-3</v>
      </c>
      <c r="H2599" s="42">
        <f>_xll.qlCalendarAdvance(Calendar,$H2598,B2599,"f",FALSE)</f>
        <v>58056</v>
      </c>
      <c r="I2599" s="139">
        <f>_xll.qlInterestRateIndexValueDate(Index1M,$H2599)</f>
        <v>58060</v>
      </c>
      <c r="J2599" s="144">
        <f>IFERROR(_xll.qlIndexFixing(Index1M,$H2599,TRUE,_xll.ohTrigger(RecalcTrigger,Trigger1M)),NA())</f>
        <v>9.5846629856663392E-3</v>
      </c>
      <c r="K2599" s="44">
        <f>IFERROR(_xll.qlIndexFixing(Index3M,H2599,TRUE,_xll.ohTrigger(RecalcTrigger,Trigger3M)),NA())</f>
        <v>9.7007609186229166E-3</v>
      </c>
      <c r="L2599" s="44">
        <f>IFERROR(_xll.qlIndexFixing(Index6M,$H2599,TRUE,_xll.ohTrigger(RecalcTrigger,Trigger6M)),NA())</f>
        <v>9.6900958139830486E-3</v>
      </c>
      <c r="M2599" s="145">
        <f>IFERROR(_xll.qlIndexFixing(Index1Y,$H2599,TRUE,_xll.ohTrigger(RecalcTrigger,Trigger1Y)),NA())</f>
        <v>9.7104252259442563E-3</v>
      </c>
      <c r="N2599" s="144">
        <f>IFERROR(_xll.qlIndexFixing(ONIndex1M,I2599,TRUE,_xll.ohTrigger(RecalcTrigger,Trigger1M)),NA())</f>
        <v>9.5984357797895825E-3</v>
      </c>
      <c r="O2599" s="44">
        <f>IFERROR(_xll.qlIndexFixing(ONIndex3M,I2599,TRUE,_xll.ohTrigger(RecalcTrigger,Trigger3M)),NA())</f>
        <v>9.7455403798107909E-3</v>
      </c>
      <c r="P2599" s="44">
        <f>IFERROR(_xll.qlIndexFixing(ONIndex6M,I2599,TRUE,_xll.ohTrigger(RecalcTrigger,Trigger6M)),NA())</f>
        <v>9.7905357474026289E-3</v>
      </c>
      <c r="Q2599" s="145">
        <f>IFERROR(_xll.qlIndexFixing(ONIndex1Y,I2599,TRUE,_xll.ohTrigger(RecalcTrigger,Trigger1Y)),NA())</f>
        <v>9.8759261423975175E-3</v>
      </c>
    </row>
    <row r="2600" spans="2:17" x14ac:dyDescent="0.2">
      <c r="B2600" s="39" t="s">
        <v>42</v>
      </c>
      <c r="D2600" s="42">
        <f>_xll.qlCalendarAdvance(Calendar,$D2599,B2600,"f",FALSE)</f>
        <v>58063</v>
      </c>
      <c r="E2600" s="139">
        <f>_xll.qlInterestRateIndexValueDate(IndexON,D2600)</f>
        <v>58063</v>
      </c>
      <c r="F2600" s="155">
        <f>IFERROR(_xll.qlIndexFixing(IndexON,D2600,TRUE,_xll.ohTrigger(RecalcTrigger,TriggerON)),NA())</f>
        <v>9.7436941821360534E-3</v>
      </c>
      <c r="H2600" s="42">
        <f>_xll.qlCalendarAdvance(Calendar,$H2599,B2600,"f",FALSE)</f>
        <v>58063</v>
      </c>
      <c r="I2600" s="139">
        <f>_xll.qlInterestRateIndexValueDate(Index1M,$H2600)</f>
        <v>58067</v>
      </c>
      <c r="J2600" s="144">
        <f>IFERROR(_xll.qlIndexFixing(Index1M,$H2600,TRUE,_xll.ohTrigger(RecalcTrigger,Trigger1M)),NA())</f>
        <v>9.5752012638190345E-3</v>
      </c>
      <c r="K2600" s="44">
        <f>IFERROR(_xll.qlIndexFixing(Index3M,H2600,TRUE,_xll.ohTrigger(RecalcTrigger,Trigger3M)),NA())</f>
        <v>9.6915912603568154E-3</v>
      </c>
      <c r="L2600" s="44">
        <f>IFERROR(_xll.qlIndexFixing(Index6M,$H2600,TRUE,_xll.ohTrigger(RecalcTrigger,Trigger6M)),NA())</f>
        <v>9.680322838025758E-3</v>
      </c>
      <c r="M2600" s="145">
        <f>IFERROR(_xll.qlIndexFixing(Index1Y,$H2600,TRUE,_xll.ohTrigger(RecalcTrigger,Trigger1Y)),NA())</f>
        <v>9.7022593426677305E-3</v>
      </c>
      <c r="N2600" s="144">
        <f>IFERROR(_xll.qlIndexFixing(ONIndex1M,I2600,TRUE,_xll.ohTrigger(RecalcTrigger,Trigger1M)),NA())</f>
        <v>9.5851331803675777E-3</v>
      </c>
      <c r="O2600" s="44">
        <f>IFERROR(_xll.qlIndexFixing(ONIndex3M,I2600,TRUE,_xll.ohTrigger(RecalcTrigger,Trigger3M)),NA())</f>
        <v>9.7325479966947626E-3</v>
      </c>
      <c r="P2600" s="44">
        <f>IFERROR(_xll.qlIndexFixing(ONIndex6M,I2600,TRUE,_xll.ohTrigger(RecalcTrigger,Trigger6M)),NA())</f>
        <v>9.7766025794499001E-3</v>
      </c>
      <c r="Q2600" s="145">
        <f>IFERROR(_xll.qlIndexFixing(ONIndex1Y,I2600,TRUE,_xll.ohTrigger(RecalcTrigger,Trigger1Y)),NA())</f>
        <v>9.8638806525652711E-3</v>
      </c>
    </row>
    <row r="2601" spans="2:17" x14ac:dyDescent="0.2">
      <c r="B2601" s="39" t="s">
        <v>42</v>
      </c>
      <c r="D2601" s="42">
        <f>_xll.qlCalendarAdvance(Calendar,$D2600,B2601,"f",FALSE)</f>
        <v>58071</v>
      </c>
      <c r="E2601" s="139">
        <f>_xll.qlInterestRateIndexValueDate(IndexON,D2601)</f>
        <v>58071</v>
      </c>
      <c r="F2601" s="155">
        <f>IFERROR(_xll.qlIndexFixing(IndexON,D2601,TRUE,_xll.ohTrigger(RecalcTrigger,TriggerON)),NA())</f>
        <v>9.7328411003161364E-3</v>
      </c>
      <c r="H2601" s="42">
        <f>_xll.qlCalendarAdvance(Calendar,$H2600,B2601,"f",FALSE)</f>
        <v>58071</v>
      </c>
      <c r="I2601" s="139">
        <f>_xll.qlInterestRateIndexValueDate(Index1M,$H2601)</f>
        <v>58075</v>
      </c>
      <c r="J2601" s="144">
        <f>IFERROR(_xll.qlIndexFixing(Index1M,$H2601,TRUE,_xll.ohTrigger(RecalcTrigger,Trigger1M)),NA())</f>
        <v>9.5644150845144733E-3</v>
      </c>
      <c r="K2601" s="44">
        <f>IFERROR(_xll.qlIndexFixing(Index3M,H2601,TRUE,_xll.ohTrigger(RecalcTrigger,Trigger3M)),NA())</f>
        <v>9.6837346252026026E-3</v>
      </c>
      <c r="L2601" s="44">
        <f>IFERROR(_xll.qlIndexFixing(Index6M,$H2601,TRUE,_xll.ohTrigger(RecalcTrigger,Trigger6M)),NA())</f>
        <v>9.6697361770355945E-3</v>
      </c>
      <c r="M2601" s="145">
        <f>IFERROR(_xll.qlIndexFixing(Index1Y,$H2601,TRUE,_xll.ohTrigger(RecalcTrigger,Trigger1Y)),NA())</f>
        <v>9.6929534673189568E-3</v>
      </c>
      <c r="N2601" s="144">
        <f>IFERROR(_xll.qlIndexFixing(ONIndex1M,I2601,TRUE,_xll.ohTrigger(RecalcTrigger,Trigger1M)),NA())</f>
        <v>9.5756689585879684E-3</v>
      </c>
      <c r="O2601" s="44">
        <f>IFERROR(_xll.qlIndexFixing(ONIndex3M,I2601,TRUE,_xll.ohTrigger(RecalcTrigger,Trigger3M)),NA())</f>
        <v>9.7232952270509543E-3</v>
      </c>
      <c r="P2601" s="44">
        <f>IFERROR(_xll.qlIndexFixing(ONIndex6M,I2601,TRUE,_xll.ohTrigger(RecalcTrigger,Trigger6M)),NA())</f>
        <v>9.7666832896337041E-3</v>
      </c>
      <c r="Q2601" s="145">
        <f>IFERROR(_xll.qlIndexFixing(ONIndex1Y,I2601,TRUE,_xll.ohTrigger(RecalcTrigger,Trigger1Y)),NA())</f>
        <v>9.8552834927012611E-3</v>
      </c>
    </row>
    <row r="2602" spans="2:17" x14ac:dyDescent="0.2">
      <c r="B2602" s="39" t="s">
        <v>42</v>
      </c>
      <c r="D2602" s="42">
        <f>_xll.qlCalendarAdvance(Calendar,$D2601,B2602,"f",FALSE)</f>
        <v>58078</v>
      </c>
      <c r="E2602" s="139">
        <f>_xll.qlInterestRateIndexValueDate(IndexON,D2602)</f>
        <v>58078</v>
      </c>
      <c r="F2602" s="155">
        <f>IFERROR(_xll.qlIndexFixing(IndexON,D2602,TRUE,_xll.ohTrigger(RecalcTrigger,TriggerON)),NA())</f>
        <v>9.7242171992029114E-3</v>
      </c>
      <c r="H2602" s="42">
        <f>_xll.qlCalendarAdvance(Calendar,$H2601,B2602,"f",FALSE)</f>
        <v>58078</v>
      </c>
      <c r="I2602" s="139">
        <f>_xll.qlInterestRateIndexValueDate(Index1M,$H2602)</f>
        <v>58082</v>
      </c>
      <c r="J2602" s="144">
        <f>IFERROR(_xll.qlIndexFixing(Index1M,$H2602,TRUE,_xll.ohTrigger(RecalcTrigger,Trigger1M)),NA())</f>
        <v>9.5550010587078325E-3</v>
      </c>
      <c r="K2602" s="44">
        <f>IFERROR(_xll.qlIndexFixing(Index3M,H2602,TRUE,_xll.ohTrigger(RecalcTrigger,Trigger3M)),NA())</f>
        <v>9.6725349303135033E-3</v>
      </c>
      <c r="L2602" s="44">
        <f>IFERROR(_xll.qlIndexFixing(Index6M,$H2602,TRUE,_xll.ohTrigger(RecalcTrigger,Trigger6M)),NA())</f>
        <v>9.6599998145577952E-3</v>
      </c>
      <c r="M2602" s="145">
        <f>IFERROR(_xll.qlIndexFixing(Index1Y,$H2602,TRUE,_xll.ohTrigger(RecalcTrigger,Trigger1Y)),NA())</f>
        <v>9.684834125944378E-3</v>
      </c>
      <c r="N2602" s="144">
        <f>IFERROR(_xll.qlIndexFixing(ONIndex1M,I2602,TRUE,_xll.ohTrigger(RecalcTrigger,Trigger1M)),NA())</f>
        <v>9.5686678886774956E-3</v>
      </c>
      <c r="O2602" s="44">
        <f>IFERROR(_xll.qlIndexFixing(ONIndex3M,I2602,TRUE,_xll.ohTrigger(RecalcTrigger,Trigger3M)),NA())</f>
        <v>9.7164371942692895E-3</v>
      </c>
      <c r="P2602" s="44">
        <f>IFERROR(_xll.qlIndexFixing(ONIndex6M,I2602,TRUE,_xll.ohTrigger(RecalcTrigger,Trigger6M)),NA())</f>
        <v>9.7593437102894143E-3</v>
      </c>
      <c r="Q2602" s="145">
        <f>IFERROR(_xll.qlIndexFixing(ONIndex1Y,I2602,TRUE,_xll.ohTrigger(RecalcTrigger,Trigger1Y)),NA())</f>
        <v>9.8488854284894956E-3</v>
      </c>
    </row>
    <row r="2603" spans="2:17" x14ac:dyDescent="0.2">
      <c r="B2603" s="39" t="s">
        <v>42</v>
      </c>
      <c r="D2603" s="42">
        <f>_xll.qlCalendarAdvance(Calendar,$D2602,B2603,"f",FALSE)</f>
        <v>58085</v>
      </c>
      <c r="E2603" s="139">
        <f>_xll.qlInterestRateIndexValueDate(IndexON,D2603)</f>
        <v>58085</v>
      </c>
      <c r="F2603" s="155">
        <f>IFERROR(_xll.qlIndexFixing(IndexON,D2603,TRUE,_xll.ohTrigger(RecalcTrigger,TriggerON)),NA())</f>
        <v>9.7156131372067023E-3</v>
      </c>
      <c r="H2603" s="42">
        <f>_xll.qlCalendarAdvance(Calendar,$H2602,B2603,"f",FALSE)</f>
        <v>58085</v>
      </c>
      <c r="I2603" s="139">
        <f>_xll.qlInterestRateIndexValueDate(Index1M,$H2603)</f>
        <v>58089</v>
      </c>
      <c r="J2603" s="144">
        <f>IFERROR(_xll.qlIndexFixing(Index1M,$H2603,TRUE,_xll.ohTrigger(RecalcTrigger,Trigger1M)),NA())</f>
        <v>9.5456093836289134E-3</v>
      </c>
      <c r="K2603" s="44">
        <f>IFERROR(_xll.qlIndexFixing(Index3M,H2603,TRUE,_xll.ohTrigger(RecalcTrigger,Trigger3M)),NA())</f>
        <v>9.6634344294628249E-3</v>
      </c>
      <c r="L2603" s="44">
        <f>IFERROR(_xll.qlIndexFixing(Index6M,$H2603,TRUE,_xll.ohTrigger(RecalcTrigger,Trigger6M)),NA())</f>
        <v>9.6502810834667337E-3</v>
      </c>
      <c r="M2603" s="145">
        <f>IFERROR(_xll.qlIndexFixing(Index1Y,$H2603,TRUE,_xll.ohTrigger(RecalcTrigger,Trigger1Y)),NA())</f>
        <v>9.676736584218134E-3</v>
      </c>
      <c r="N2603" s="144">
        <f>IFERROR(_xll.qlIndexFixing(ONIndex1M,I2603,TRUE,_xll.ohTrigger(RecalcTrigger,Trigger1M)),NA())</f>
        <v>9.5592422189927362E-3</v>
      </c>
      <c r="O2603" s="44">
        <f>IFERROR(_xll.qlIndexFixing(ONIndex3M,I2603,TRUE,_xll.ohTrigger(RecalcTrigger,Trigger3M)),NA())</f>
        <v>9.7072227335548433E-3</v>
      </c>
      <c r="P2603" s="44">
        <f>IFERROR(_xll.qlIndexFixing(ONIndex6M,I2603,TRUE,_xll.ohTrigger(RecalcTrigger,Trigger6M)),NA())</f>
        <v>9.7494538723807977E-3</v>
      </c>
      <c r="Q2603" s="145">
        <f>IFERROR(_xll.qlIndexFixing(ONIndex1Y,I2603,TRUE,_xll.ohTrigger(RecalcTrigger,Trigger1Y)),NA())</f>
        <v>9.840323356558045E-3</v>
      </c>
    </row>
    <row r="2604" spans="2:17" x14ac:dyDescent="0.2">
      <c r="B2604" s="39" t="s">
        <v>42</v>
      </c>
      <c r="D2604" s="42">
        <f>_xll.qlCalendarAdvance(Calendar,$D2603,B2604,"f",FALSE)</f>
        <v>58092</v>
      </c>
      <c r="E2604" s="139">
        <f>_xll.qlInterestRateIndexValueDate(IndexON,D2604)</f>
        <v>58092</v>
      </c>
      <c r="F2604" s="155">
        <f>IFERROR(_xll.qlIndexFixing(IndexON,D2604,TRUE,_xll.ohTrigger(RecalcTrigger,TriggerON)),NA())</f>
        <v>9.7070289668987897E-3</v>
      </c>
      <c r="H2604" s="42">
        <f>_xll.qlCalendarAdvance(Calendar,$H2603,B2604,"f",FALSE)</f>
        <v>58092</v>
      </c>
      <c r="I2604" s="139">
        <f>_xll.qlInterestRateIndexValueDate(Index1M,$H2604)</f>
        <v>58096</v>
      </c>
      <c r="J2604" s="144">
        <f>IFERROR(_xll.qlIndexFixing(Index1M,$H2604,TRUE,_xll.ohTrigger(RecalcTrigger,Trigger1M)),NA())</f>
        <v>9.5362401181957462E-3</v>
      </c>
      <c r="K2604" s="44">
        <f>IFERROR(_xll.qlIndexFixing(Index3M,H2604,TRUE,_xll.ohTrigger(RecalcTrigger,Trigger3M)),NA())</f>
        <v>9.6543564842939134E-3</v>
      </c>
      <c r="L2604" s="44">
        <f>IFERROR(_xll.qlIndexFixing(Index6M,$H2604,TRUE,_xll.ohTrigger(RecalcTrigger,Trigger6M)),NA())</f>
        <v>9.6405800327353883E-3</v>
      </c>
      <c r="M2604" s="145">
        <f>IFERROR(_xll.qlIndexFixing(Index1Y,$H2604,TRUE,_xll.ohTrigger(RecalcTrigger,Trigger1Y)),NA())</f>
        <v>9.6686608931067959E-3</v>
      </c>
      <c r="N2604" s="144">
        <f>IFERROR(_xll.qlIndexFixing(ONIndex1M,I2604,TRUE,_xll.ohTrigger(RecalcTrigger,Trigger1M)),NA())</f>
        <v>9.5498388243697718E-3</v>
      </c>
      <c r="O2604" s="44">
        <f>IFERROR(_xll.qlIndexFixing(ONIndex3M,I2604,TRUE,_xll.ohTrigger(RecalcTrigger,Trigger3M)),NA())</f>
        <v>9.6980304062554978E-3</v>
      </c>
      <c r="P2604" s="44">
        <f>IFERROR(_xll.qlIndexFixing(ONIndex6M,I2604,TRUE,_xll.ohTrigger(RecalcTrigger,Trigger6M)),NA())</f>
        <v>9.7395809673272993E-3</v>
      </c>
      <c r="Q2604" s="145">
        <f>IFERROR(_xll.qlIndexFixing(ONIndex1Y,I2604,TRUE,_xll.ohTrigger(RecalcTrigger,Trigger1Y)),NA())</f>
        <v>9.8317815472181991E-3</v>
      </c>
    </row>
    <row r="2605" spans="2:17" x14ac:dyDescent="0.2">
      <c r="B2605" s="39" t="s">
        <v>42</v>
      </c>
      <c r="D2605" s="42">
        <f>_xll.qlCalendarAdvance(Calendar,$D2604,B2605,"f",FALSE)</f>
        <v>58099</v>
      </c>
      <c r="E2605" s="139">
        <f>_xll.qlInterestRateIndexValueDate(IndexON,D2605)</f>
        <v>58099</v>
      </c>
      <c r="F2605" s="155">
        <f>IFERROR(_xll.qlIndexFixing(IndexON,D2605,TRUE,_xll.ohTrigger(RecalcTrigger,TriggerON)),NA())</f>
        <v>9.6984647409570357E-3</v>
      </c>
      <c r="H2605" s="42">
        <f>_xll.qlCalendarAdvance(Calendar,$H2604,B2605,"f",FALSE)</f>
        <v>58099</v>
      </c>
      <c r="I2605" s="139">
        <f>_xll.qlInterestRateIndexValueDate(Index1M,$H2605)</f>
        <v>58103</v>
      </c>
      <c r="J2605" s="144">
        <f>IFERROR(_xll.qlIndexFixing(Index1M,$H2605,TRUE,_xll.ohTrigger(RecalcTrigger,Trigger1M)),NA())</f>
        <v>9.526893321318626E-3</v>
      </c>
      <c r="K2605" s="44">
        <f>IFERROR(_xll.qlIndexFixing(Index3M,H2605,TRUE,_xll.ohTrigger(RecalcTrigger,Trigger3M)),NA())</f>
        <v>9.6453011521582255E-3</v>
      </c>
      <c r="L2605" s="44">
        <f>IFERROR(_xll.qlIndexFixing(Index6M,$H2605,TRUE,_xll.ohTrigger(RecalcTrigger,Trigger6M)),NA())</f>
        <v>9.6308967113363005E-3</v>
      </c>
      <c r="M2605" s="145">
        <f>IFERROR(_xll.qlIndexFixing(Index1Y,$H2605,TRUE,_xll.ohTrigger(RecalcTrigger,Trigger1Y)),NA())</f>
        <v>9.6606071035789092E-3</v>
      </c>
      <c r="N2605" s="144">
        <f>IFERROR(_xll.qlIndexFixing(ONIndex1M,I2605,TRUE,_xll.ohTrigger(RecalcTrigger,Trigger1M)),NA())</f>
        <v>9.5404577637214771E-3</v>
      </c>
      <c r="O2605" s="44">
        <f>IFERROR(_xll.qlIndexFixing(ONIndex3M,I2605,TRUE,_xll.ohTrigger(RecalcTrigger,Trigger3M)),NA())</f>
        <v>9.6888602698452786E-3</v>
      </c>
      <c r="P2605" s="44">
        <f>IFERROR(_xll.qlIndexFixing(ONIndex6M,I2605,TRUE,_xll.ohTrigger(RecalcTrigger,Trigger6M)),NA())</f>
        <v>9.7297250441297223E-3</v>
      </c>
      <c r="Q2605" s="145">
        <f>IFERROR(_xll.qlIndexFixing(ONIndex1Y,I2605,TRUE,_xll.ohTrigger(RecalcTrigger,Trigger1Y)),NA())</f>
        <v>9.8232600514691626E-3</v>
      </c>
    </row>
    <row r="2606" spans="2:17" x14ac:dyDescent="0.2">
      <c r="B2606" s="39" t="s">
        <v>42</v>
      </c>
      <c r="D2606" s="42">
        <f>_xll.qlCalendarAdvance(Calendar,$D2605,B2606,"f",FALSE)</f>
        <v>58106</v>
      </c>
      <c r="E2606" s="139">
        <f>_xll.qlInterestRateIndexValueDate(IndexON,D2606)</f>
        <v>58106</v>
      </c>
      <c r="F2606" s="155">
        <f>IFERROR(_xll.qlIndexFixing(IndexON,D2606,TRUE,_xll.ohTrigger(RecalcTrigger,TriggerON)),NA())</f>
        <v>9.6899205119793663E-3</v>
      </c>
      <c r="H2606" s="42">
        <f>_xll.qlCalendarAdvance(Calendar,$H2605,B2606,"f",FALSE)</f>
        <v>58106</v>
      </c>
      <c r="I2606" s="139">
        <f>_xll.qlInterestRateIndexValueDate(Index1M,$H2606)</f>
        <v>58110</v>
      </c>
      <c r="J2606" s="144">
        <f>IFERROR(_xll.qlIndexFixing(Index1M,$H2606,TRUE,_xll.ohTrigger(RecalcTrigger,Trigger1M)),NA())</f>
        <v>9.5191843349943083E-3</v>
      </c>
      <c r="K2606" s="44">
        <f>IFERROR(_xll.qlIndexFixing(Index3M,H2606,TRUE,_xll.ohTrigger(RecalcTrigger,Trigger3M)),NA())</f>
        <v>9.6362684904027773E-3</v>
      </c>
      <c r="L2606" s="44">
        <f>IFERROR(_xll.qlIndexFixing(Index6M,$H2606,TRUE,_xll.ohTrigger(RecalcTrigger,Trigger6M)),NA())</f>
        <v>9.6212311682424504E-3</v>
      </c>
      <c r="M2606" s="145">
        <f>IFERROR(_xll.qlIndexFixing(Index1Y,$H2606,TRUE,_xll.ohTrigger(RecalcTrigger,Trigger1Y)),NA())</f>
        <v>9.6525752666021414E-3</v>
      </c>
      <c r="N2606" s="144">
        <f>IFERROR(_xll.qlIndexFixing(ONIndex1M,I2606,TRUE,_xll.ohTrigger(RecalcTrigger,Trigger1M)),NA())</f>
        <v>9.5310990961205988E-3</v>
      </c>
      <c r="O2606" s="44">
        <f>IFERROR(_xll.qlIndexFixing(ONIndex3M,I2606,TRUE,_xll.ohTrigger(RecalcTrigger,Trigger3M)),NA())</f>
        <v>9.6797123811587227E-3</v>
      </c>
      <c r="P2606" s="44">
        <f>IFERROR(_xll.qlIndexFixing(ONIndex6M,I2606,TRUE,_xll.ohTrigger(RecalcTrigger,Trigger6M)),NA())</f>
        <v>9.7198861518688062E-3</v>
      </c>
      <c r="Q2606" s="145">
        <f>IFERROR(_xll.qlIndexFixing(ONIndex1Y,I2606,TRUE,_xll.ohTrigger(RecalcTrigger,Trigger1Y)),NA())</f>
        <v>9.8147589204700125E-3</v>
      </c>
    </row>
    <row r="2607" spans="2:17" x14ac:dyDescent="0.2">
      <c r="B2607" s="39" t="s">
        <v>42</v>
      </c>
      <c r="D2607" s="42">
        <f>_xll.qlCalendarAdvance(Calendar,$D2606,B2607,"f",FALSE)</f>
        <v>58113</v>
      </c>
      <c r="E2607" s="139">
        <f>_xll.qlInterestRateIndexValueDate(IndexON,D2607)</f>
        <v>58113</v>
      </c>
      <c r="F2607" s="155">
        <f>IFERROR(_xll.qlIndexFixing(IndexON,D2607,TRUE,_xll.ohTrigger(RecalcTrigger,TriggerON)),NA())</f>
        <v>9.6813963325637076E-3</v>
      </c>
      <c r="H2607" s="42">
        <f>_xll.qlCalendarAdvance(Calendar,$H2606,B2607,"f",FALSE)</f>
        <v>58113</v>
      </c>
      <c r="I2607" s="139">
        <f>_xll.qlInterestRateIndexValueDate(Index1M,$H2607)</f>
        <v>58117</v>
      </c>
      <c r="J2607" s="144">
        <f>IFERROR(_xll.qlIndexFixing(Index1M,$H2607,TRUE,_xll.ohTrigger(RecalcTrigger,Trigger1M)),NA())</f>
        <v>9.5098785357916604E-3</v>
      </c>
      <c r="K2607" s="44">
        <f>IFERROR(_xll.qlIndexFixing(Index3M,H2607,TRUE,_xll.ohTrigger(RecalcTrigger,Trigger3M)),NA())</f>
        <v>9.6272585563772495E-3</v>
      </c>
      <c r="L2607" s="44">
        <f>IFERROR(_xll.qlIndexFixing(Index6M,$H2607,TRUE,_xll.ohTrigger(RecalcTrigger,Trigger6M)),NA())</f>
        <v>9.6115834524254911E-3</v>
      </c>
      <c r="M2607" s="145">
        <f>IFERROR(_xll.qlIndexFixing(Index1Y,$H2607,TRUE,_xll.ohTrigger(RecalcTrigger,Trigger1Y)),NA())</f>
        <v>9.6445654331437231E-3</v>
      </c>
      <c r="N2607" s="144">
        <f>IFERROR(_xll.qlIndexFixing(ONIndex1M,I2607,TRUE,_xll.ohTrigger(RecalcTrigger,Trigger1M)),NA())</f>
        <v>9.5217628803201393E-3</v>
      </c>
      <c r="O2607" s="44">
        <f>IFERROR(_xll.qlIndexFixing(ONIndex3M,I2607,TRUE,_xll.ohTrigger(RecalcTrigger,Trigger3M)),NA())</f>
        <v>9.6705867979895999E-3</v>
      </c>
      <c r="P2607" s="44">
        <f>IFERROR(_xll.qlIndexFixing(ONIndex6M,I2607,TRUE,_xll.ohTrigger(RecalcTrigger,Trigger6M)),NA())</f>
        <v>9.7100643394654185E-3</v>
      </c>
      <c r="Q2607" s="145">
        <f>IFERROR(_xll.qlIndexFixing(ONIndex1Y,I2607,TRUE,_xll.ohTrigger(RecalcTrigger,Trigger1Y)),NA())</f>
        <v>9.8062782052998898E-3</v>
      </c>
    </row>
    <row r="2608" spans="2:17" x14ac:dyDescent="0.2">
      <c r="B2608" s="39" t="s">
        <v>42</v>
      </c>
      <c r="D2608" s="42">
        <f>_xll.qlCalendarAdvance(Calendar,$D2607,B2608,"f",FALSE)</f>
        <v>58120</v>
      </c>
      <c r="E2608" s="139">
        <f>_xll.qlInterestRateIndexValueDate(IndexON,D2608)</f>
        <v>58120</v>
      </c>
      <c r="F2608" s="155">
        <f>IFERROR(_xll.qlIndexFixing(IndexON,D2608,TRUE,_xll.ohTrigger(RecalcTrigger,TriggerON)),NA())</f>
        <v>9.6728922553879215E-3</v>
      </c>
      <c r="H2608" s="42">
        <f>_xll.qlCalendarAdvance(Calendar,$H2607,B2608,"f",FALSE)</f>
        <v>58120</v>
      </c>
      <c r="I2608" s="139">
        <f>_xll.qlInterestRateIndexValueDate(Index1M,$H2608)</f>
        <v>58124</v>
      </c>
      <c r="J2608" s="144">
        <f>IFERROR(_xll.qlIndexFixing(Index1M,$H2608,TRUE,_xll.ohTrigger(RecalcTrigger,Trigger1M)),NA())</f>
        <v>9.5005953667439049E-3</v>
      </c>
      <c r="K2608" s="44">
        <f>IFERROR(_xll.qlIndexFixing(Index3M,H2608,TRUE,_xll.ohTrigger(RecalcTrigger,Trigger3M)),NA())</f>
        <v>9.6182714074295461E-3</v>
      </c>
      <c r="L2608" s="44">
        <f>IFERROR(_xll.qlIndexFixing(Index6M,$H2608,TRUE,_xll.ohTrigger(RecalcTrigger,Trigger6M)),NA())</f>
        <v>9.6019536128548726E-3</v>
      </c>
      <c r="M2608" s="145">
        <f>IFERROR(_xll.qlIndexFixing(Index1Y,$H2608,TRUE,_xll.ohTrigger(RecalcTrigger,Trigger1Y)),NA())</f>
        <v>9.6365776541704473E-3</v>
      </c>
      <c r="N2608" s="144">
        <f>IFERROR(_xll.qlIndexFixing(ONIndex1M,I2608,TRUE,_xll.ohTrigger(RecalcTrigger,Trigger1M)),NA())</f>
        <v>9.5124491752329732E-3</v>
      </c>
      <c r="O2608" s="44">
        <f>IFERROR(_xll.qlIndexFixing(ONIndex3M,I2608,TRUE,_xll.ohTrigger(RecalcTrigger,Trigger3M)),NA())</f>
        <v>9.6614835775721275E-3</v>
      </c>
      <c r="P2608" s="44">
        <f>IFERROR(_xll.qlIndexFixing(ONIndex6M,I2608,TRUE,_xll.ohTrigger(RecalcTrigger,Trigger6M)),NA())</f>
        <v>9.7002596558404264E-3</v>
      </c>
      <c r="Q2608" s="145">
        <f>IFERROR(_xll.qlIndexFixing(ONIndex1Y,I2608,TRUE,_xll.ohTrigger(RecalcTrigger,Trigger1Y)),NA())</f>
        <v>9.7978179564783829E-3</v>
      </c>
    </row>
    <row r="2609" spans="2:17" x14ac:dyDescent="0.2">
      <c r="B2609" s="39" t="s">
        <v>42</v>
      </c>
      <c r="D2609" s="42">
        <f>_xll.qlCalendarAdvance(Calendar,$D2608,B2609,"f",FALSE)</f>
        <v>58127</v>
      </c>
      <c r="E2609" s="139">
        <f>_xll.qlInterestRateIndexValueDate(IndexON,D2609)</f>
        <v>58127</v>
      </c>
      <c r="F2609" s="155">
        <f>IFERROR(_xll.qlIndexFixing(IndexON,D2609,TRUE,_xll.ohTrigger(RecalcTrigger,TriggerON)),NA())</f>
        <v>9.6644083330499342E-3</v>
      </c>
      <c r="H2609" s="42">
        <f>_xll.qlCalendarAdvance(Calendar,$H2608,B2609,"f",FALSE)</f>
        <v>58127</v>
      </c>
      <c r="I2609" s="139">
        <f>_xll.qlInterestRateIndexValueDate(Index1M,$H2609)</f>
        <v>58131</v>
      </c>
      <c r="J2609" s="144">
        <f>IFERROR(_xll.qlIndexFixing(Index1M,$H2609,TRUE,_xll.ohTrigger(RecalcTrigger,Trigger1M)),NA())</f>
        <v>9.4913348867753378E-3</v>
      </c>
      <c r="K2609" s="44">
        <f>IFERROR(_xll.qlIndexFixing(Index3M,H2609,TRUE,_xll.ohTrigger(RecalcTrigger,Trigger3M)),NA())</f>
        <v>9.6093071009093478E-3</v>
      </c>
      <c r="L2609" s="44">
        <f>IFERROR(_xll.qlIndexFixing(Index6M,$H2609,TRUE,_xll.ohTrigger(RecalcTrigger,Trigger6M)),NA())</f>
        <v>9.5923416985031311E-3</v>
      </c>
      <c r="M2609" s="145">
        <f>IFERROR(_xll.qlIndexFixing(Index1Y,$H2609,TRUE,_xll.ohTrigger(RecalcTrigger,Trigger1Y)),NA())</f>
        <v>9.6286119806495447E-3</v>
      </c>
      <c r="N2609" s="144">
        <f>IFERROR(_xll.qlIndexFixing(ONIndex1M,I2609,TRUE,_xll.ohTrigger(RecalcTrigger,Trigger1M)),NA())</f>
        <v>9.5031580398519111E-3</v>
      </c>
      <c r="O2609" s="44">
        <f>IFERROR(_xll.qlIndexFixing(ONIndex3M,I2609,TRUE,_xll.ohTrigger(RecalcTrigger,Trigger3M)),NA())</f>
        <v>9.6524027774602672E-3</v>
      </c>
      <c r="P2609" s="44">
        <f>IFERROR(_xll.qlIndexFixing(ONIndex6M,I2609,TRUE,_xll.ohTrigger(RecalcTrigger,Trigger6M)),NA())</f>
        <v>9.6904721499946334E-3</v>
      </c>
      <c r="Q2609" s="145">
        <f>IFERROR(_xll.qlIndexFixing(ONIndex1Y,I2609,TRUE,_xll.ohTrigger(RecalcTrigger,Trigger1Y)),NA())</f>
        <v>9.7893782254043771E-3</v>
      </c>
    </row>
    <row r="2610" spans="2:17" x14ac:dyDescent="0.2">
      <c r="B2610" s="39" t="s">
        <v>42</v>
      </c>
      <c r="D2610" s="42">
        <f>_xll.qlCalendarAdvance(Calendar,$D2609,B2610,"f",FALSE)</f>
        <v>58134</v>
      </c>
      <c r="E2610" s="139">
        <f>_xll.qlInterestRateIndexValueDate(IndexON,D2610)</f>
        <v>58134</v>
      </c>
      <c r="F2610" s="155">
        <f>IFERROR(_xll.qlIndexFixing(IndexON,D2610,TRUE,_xll.ohTrigger(RecalcTrigger,TriggerON)),NA())</f>
        <v>9.6559446182009623E-3</v>
      </c>
      <c r="H2610" s="42">
        <f>_xll.qlCalendarAdvance(Calendar,$H2609,B2610,"f",FALSE)</f>
        <v>58134</v>
      </c>
      <c r="I2610" s="139">
        <f>_xll.qlInterestRateIndexValueDate(Index1M,$H2610)</f>
        <v>58138</v>
      </c>
      <c r="J2610" s="144">
        <f>IFERROR(_xll.qlIndexFixing(Index1M,$H2610,TRUE,_xll.ohTrigger(RecalcTrigger,Trigger1M)),NA())</f>
        <v>9.4804984272424085E-3</v>
      </c>
      <c r="K2610" s="44">
        <f>IFERROR(_xll.qlIndexFixing(Index3M,H2610,TRUE,_xll.ohTrigger(RecalcTrigger,Trigger3M)),NA())</f>
        <v>9.5993530771215883E-3</v>
      </c>
      <c r="L2610" s="44">
        <f>IFERROR(_xll.qlIndexFixing(Index6M,$H2610,TRUE,_xll.ohTrigger(RecalcTrigger,Trigger6M)),NA())</f>
        <v>9.5810928619190772E-3</v>
      </c>
      <c r="M2610" s="145">
        <f>IFERROR(_xll.qlIndexFixing(Index1Y,$H2610,TRUE,_xll.ohTrigger(RecalcTrigger,Trigger1Y)),NA())</f>
        <v>9.6202438079628378E-3</v>
      </c>
      <c r="N2610" s="144">
        <f>IFERROR(_xll.qlIndexFixing(ONIndex1M,I2610,TRUE,_xll.ohTrigger(RecalcTrigger,Trigger1M)),NA())</f>
        <v>9.4938895330898276E-3</v>
      </c>
      <c r="O2610" s="44">
        <f>IFERROR(_xll.qlIndexFixing(ONIndex3M,I2610,TRUE,_xll.ohTrigger(RecalcTrigger,Trigger3M)),NA())</f>
        <v>9.6433444547283642E-3</v>
      </c>
      <c r="P2610" s="44">
        <f>IFERROR(_xll.qlIndexFixing(ONIndex6M,I2610,TRUE,_xll.ohTrigger(RecalcTrigger,Trigger6M)),NA())</f>
        <v>9.680701871168651E-3</v>
      </c>
      <c r="Q2610" s="145">
        <f>IFERROR(_xll.qlIndexFixing(ONIndex1Y,I2610,TRUE,_xll.ohTrigger(RecalcTrigger,Trigger1Y)),NA())</f>
        <v>9.7809590630770771E-3</v>
      </c>
    </row>
    <row r="2611" spans="2:17" x14ac:dyDescent="0.2">
      <c r="B2611" s="39" t="s">
        <v>42</v>
      </c>
      <c r="D2611" s="42">
        <f>_xll.qlCalendarAdvance(Calendar,$D2610,B2611,"f",FALSE)</f>
        <v>58141</v>
      </c>
      <c r="E2611" s="139">
        <f>_xll.qlInterestRateIndexValueDate(IndexON,D2611)</f>
        <v>58141</v>
      </c>
      <c r="F2611" s="155">
        <f>IFERROR(_xll.qlIndexFixing(IndexON,D2611,TRUE,_xll.ohTrigger(RecalcTrigger,TriggerON)),NA())</f>
        <v>9.6475011634655772E-3</v>
      </c>
      <c r="H2611" s="42">
        <f>_xll.qlCalendarAdvance(Calendar,$H2610,B2611,"f",FALSE)</f>
        <v>58141</v>
      </c>
      <c r="I2611" s="139">
        <f>_xll.qlInterestRateIndexValueDate(Index1M,$H2611)</f>
        <v>58145</v>
      </c>
      <c r="J2611" s="144">
        <f>IFERROR(_xll.qlIndexFixing(Index1M,$H2611,TRUE,_xll.ohTrigger(RecalcTrigger,Trigger1M)),NA())</f>
        <v>9.4712876788771005E-3</v>
      </c>
      <c r="K2611" s="44">
        <f>IFERROR(_xll.qlIndexFixing(Index3M,H2611,TRUE,_xll.ohTrigger(RecalcTrigger,Trigger3M)),NA())</f>
        <v>9.5904374549019619E-3</v>
      </c>
      <c r="L2611" s="44">
        <f>IFERROR(_xll.qlIndexFixing(Index6M,$H2611,TRUE,_xll.ohTrigger(RecalcTrigger,Trigger6M)),NA())</f>
        <v>9.5715200971095409E-3</v>
      </c>
      <c r="M2611" s="145">
        <f>IFERROR(_xll.qlIndexFixing(Index1Y,$H2611,TRUE,_xll.ohTrigger(RecalcTrigger,Trigger1Y)),NA())</f>
        <v>9.612323907813804E-3</v>
      </c>
      <c r="N2611" s="144">
        <f>IFERROR(_xll.qlIndexFixing(ONIndex1M,I2611,TRUE,_xll.ohTrigger(RecalcTrigger,Trigger1M)),NA())</f>
        <v>9.4846437138595974E-3</v>
      </c>
      <c r="O2611" s="44">
        <f>IFERROR(_xll.qlIndexFixing(ONIndex3M,I2611,TRUE,_xll.ohTrigger(RecalcTrigger,Trigger3M)),NA())</f>
        <v>9.6343086668504441E-3</v>
      </c>
      <c r="P2611" s="44">
        <f>IFERROR(_xll.qlIndexFixing(ONIndex6M,I2611,TRUE,_xll.ohTrigger(RecalcTrigger,Trigger6M)),NA())</f>
        <v>9.6709488679636024E-3</v>
      </c>
      <c r="Q2611" s="145">
        <f>IFERROR(_xll.qlIndexFixing(ONIndex1Y,I2611,TRUE,_xll.ohTrigger(RecalcTrigger,Trigger1Y)),NA())</f>
        <v>9.7725605202558796E-3</v>
      </c>
    </row>
    <row r="2612" spans="2:17" x14ac:dyDescent="0.2">
      <c r="B2612" s="39" t="s">
        <v>42</v>
      </c>
      <c r="D2612" s="42">
        <f>_xll.qlCalendarAdvance(Calendar,$D2611,B2612,"f",FALSE)</f>
        <v>58148</v>
      </c>
      <c r="E2612" s="139">
        <f>_xll.qlInterestRateIndexValueDate(IndexON,D2612)</f>
        <v>58148</v>
      </c>
      <c r="F2612" s="155">
        <f>IFERROR(_xll.qlIndexFixing(IndexON,D2612,TRUE,_xll.ohTrigger(RecalcTrigger,TriggerON)),NA())</f>
        <v>9.6390780213884142E-3</v>
      </c>
      <c r="H2612" s="42">
        <f>_xll.qlCalendarAdvance(Calendar,$H2611,B2612,"f",FALSE)</f>
        <v>58148</v>
      </c>
      <c r="I2612" s="139">
        <f>_xll.qlInterestRateIndexValueDate(Index1M,$H2612)</f>
        <v>58152</v>
      </c>
      <c r="J2612" s="144">
        <f>IFERROR(_xll.qlIndexFixing(Index1M,$H2612,TRUE,_xll.ohTrigger(RecalcTrigger,Trigger1M)),NA())</f>
        <v>9.4620998114656966E-3</v>
      </c>
      <c r="K2612" s="44">
        <f>IFERROR(_xll.qlIndexFixing(Index3M,H2612,TRUE,_xll.ohTrigger(RecalcTrigger,Trigger3M)),NA())</f>
        <v>9.5815448570082604E-3</v>
      </c>
      <c r="L2612" s="44">
        <f>IFERROR(_xll.qlIndexFixing(Index6M,$H2612,TRUE,_xll.ohTrigger(RecalcTrigger,Trigger6M)),NA())</f>
        <v>9.5619654171175614E-3</v>
      </c>
      <c r="M2612" s="145">
        <f>IFERROR(_xll.qlIndexFixing(Index1Y,$H2612,TRUE,_xll.ohTrigger(RecalcTrigger,Trigger1Y)),NA())</f>
        <v>9.6044262704209991E-3</v>
      </c>
      <c r="N2612" s="144">
        <f>IFERROR(_xll.qlIndexFixing(ONIndex1M,I2612,TRUE,_xll.ohTrigger(RecalcTrigger,Trigger1M)),NA())</f>
        <v>9.4754206409941588E-3</v>
      </c>
      <c r="O2612" s="44">
        <f>IFERROR(_xll.qlIndexFixing(ONIndex3M,I2612,TRUE,_xll.ohTrigger(RecalcTrigger,Trigger3M)),NA())</f>
        <v>9.6252954712205963E-3</v>
      </c>
      <c r="P2612" s="44">
        <f>IFERROR(_xll.qlIndexFixing(ONIndex6M,I2612,TRUE,_xll.ohTrigger(RecalcTrigger,Trigger6M)),NA())</f>
        <v>9.6612131896200992E-3</v>
      </c>
      <c r="Q2612" s="145">
        <f>IFERROR(_xll.qlIndexFixing(ONIndex1Y,I2612,TRUE,_xll.ohTrigger(RecalcTrigger,Trigger1Y)),NA())</f>
        <v>9.7641826482597338E-3</v>
      </c>
    </row>
    <row r="2613" spans="2:17" x14ac:dyDescent="0.2">
      <c r="B2613" s="39" t="s">
        <v>42</v>
      </c>
      <c r="D2613" s="42">
        <f>_xll.qlCalendarAdvance(Calendar,$D2612,B2613,"f",FALSE)</f>
        <v>58155</v>
      </c>
      <c r="E2613" s="139">
        <f>_xll.qlInterestRateIndexValueDate(IndexON,D2613)</f>
        <v>58155</v>
      </c>
      <c r="F2613" s="155">
        <f>IFERROR(_xll.qlIndexFixing(IndexON,D2613,TRUE,_xll.ohTrigger(RecalcTrigger,TriggerON)),NA())</f>
        <v>9.6306752447805621E-3</v>
      </c>
      <c r="H2613" s="42">
        <f>_xll.qlCalendarAdvance(Calendar,$H2612,B2613,"f",FALSE)</f>
        <v>58155</v>
      </c>
      <c r="I2613" s="139">
        <f>_xll.qlInterestRateIndexValueDate(Index1M,$H2613)</f>
        <v>58159</v>
      </c>
      <c r="J2613" s="144">
        <f>IFERROR(_xll.qlIndexFixing(Index1M,$H2613,TRUE,_xll.ohTrigger(RecalcTrigger,Trigger1M)),NA())</f>
        <v>9.4529348839133397E-3</v>
      </c>
      <c r="K2613" s="44">
        <f>IFERROR(_xll.qlIndexFixing(Index3M,H2613,TRUE,_xll.ohTrigger(RecalcTrigger,Trigger3M)),NA())</f>
        <v>9.5726753407928654E-3</v>
      </c>
      <c r="L2613" s="44">
        <f>IFERROR(_xll.qlIndexFixing(Index6M,$H2613,TRUE,_xll.ohTrigger(RecalcTrigger,Trigger6M)),NA())</f>
        <v>9.552428870911794E-3</v>
      </c>
      <c r="M2613" s="145">
        <f>IFERROR(_xll.qlIndexFixing(Index1Y,$H2613,TRUE,_xll.ohTrigger(RecalcTrigger,Trigger1Y)),NA())</f>
        <v>9.5965509467506489E-3</v>
      </c>
      <c r="N2613" s="144">
        <f>IFERROR(_xll.qlIndexFixing(ONIndex1M,I2613,TRUE,_xll.ohTrigger(RecalcTrigger,Trigger1M)),NA())</f>
        <v>9.4640939564918369E-3</v>
      </c>
      <c r="O2613" s="44">
        <f>IFERROR(_xll.qlIndexFixing(ONIndex3M,I2613,TRUE,_xll.ohTrigger(RecalcTrigger,Trigger3M)),NA())</f>
        <v>9.6142543100992128E-3</v>
      </c>
      <c r="P2613" s="44">
        <f>IFERROR(_xll.qlIndexFixing(ONIndex6M,I2613,TRUE,_xll.ohTrigger(RecalcTrigger,Trigger6M)),NA())</f>
        <v>9.6492390045206378E-3</v>
      </c>
      <c r="Q2613" s="145">
        <f>IFERROR(_xll.qlIndexFixing(ONIndex1Y,I2613,TRUE,_xll.ohTrigger(RecalcTrigger,Trigger1Y)),NA())</f>
        <v>9.7539704901965507E-3</v>
      </c>
    </row>
    <row r="2614" spans="2:17" x14ac:dyDescent="0.2">
      <c r="B2614" s="39" t="s">
        <v>42</v>
      </c>
      <c r="D2614" s="42">
        <f>_xll.qlCalendarAdvance(Calendar,$D2613,B2614,"f",FALSE)</f>
        <v>58166</v>
      </c>
      <c r="E2614" s="139">
        <f>_xll.qlInterestRateIndexValueDate(IndexON,D2614)</f>
        <v>58166</v>
      </c>
      <c r="F2614" s="155">
        <f>IFERROR(_xll.qlIndexFixing(IndexON,D2614,TRUE,_xll.ohTrigger(RecalcTrigger,TriggerON)),NA())</f>
        <v>9.6184495834439332E-3</v>
      </c>
      <c r="H2614" s="42">
        <f>_xll.qlCalendarAdvance(Calendar,$H2613,B2614,"f",FALSE)</f>
        <v>58166</v>
      </c>
      <c r="I2614" s="139">
        <f>_xll.qlInterestRateIndexValueDate(Index1M,$H2614)</f>
        <v>58168</v>
      </c>
      <c r="J2614" s="144">
        <f>IFERROR(_xll.qlIndexFixing(Index1M,$H2614,TRUE,_xll.ohTrigger(RecalcTrigger,Trigger1M)),NA())</f>
        <v>9.4406585519168917E-3</v>
      </c>
      <c r="K2614" s="44">
        <f>IFERROR(_xll.qlIndexFixing(Index3M,H2614,TRUE,_xll.ohTrigger(RecalcTrigger,Trigger3M)),NA())</f>
        <v>9.5618058363752898E-3</v>
      </c>
      <c r="L2614" s="44">
        <f>IFERROR(_xll.qlIndexFixing(Index6M,$H2614,TRUE,_xll.ohTrigger(RecalcTrigger,Trigger6M)),NA())</f>
        <v>9.5407413279982364E-3</v>
      </c>
      <c r="M2614" s="145">
        <f>IFERROR(_xll.qlIndexFixing(Index1Y,$H2614,TRUE,_xll.ohTrigger(RecalcTrigger,Trigger1Y)),NA())</f>
        <v>9.5856216241393122E-3</v>
      </c>
      <c r="N2614" s="144">
        <f>IFERROR(_xll.qlIndexFixing(ONIndex1M,I2614,TRUE,_xll.ohTrigger(RecalcTrigger,Trigger1M)),NA())</f>
        <v>9.4518090283290945E-3</v>
      </c>
      <c r="O2614" s="44">
        <f>IFERROR(_xll.qlIndexFixing(ONIndex3M,I2614,TRUE,_xll.ohTrigger(RecalcTrigger,Trigger3M)),NA())</f>
        <v>9.6022228236680718E-3</v>
      </c>
      <c r="P2614" s="44">
        <f>IFERROR(_xll.qlIndexFixing(ONIndex6M,I2614,TRUE,_xll.ohTrigger(RecalcTrigger,Trigger6M)),NA())</f>
        <v>9.6362584837184073E-3</v>
      </c>
      <c r="Q2614" s="145">
        <f>IFERROR(_xll.qlIndexFixing(ONIndex1Y,I2614,TRUE,_xll.ohTrigger(RecalcTrigger,Trigger1Y)),NA())</f>
        <v>9.742734821704957E-3</v>
      </c>
    </row>
    <row r="2615" spans="2:17" x14ac:dyDescent="0.2">
      <c r="B2615" s="39" t="s">
        <v>42</v>
      </c>
      <c r="D2615" s="42">
        <f>_xll.qlCalendarAdvance(Calendar,$D2614,B2615,"f",FALSE)</f>
        <v>58173</v>
      </c>
      <c r="E2615" s="139">
        <f>_xll.qlInterestRateIndexValueDate(IndexON,D2615)</f>
        <v>58173</v>
      </c>
      <c r="F2615" s="155">
        <f>IFERROR(_xll.qlIndexFixing(IndexON,D2615,TRUE,_xll.ohTrigger(RecalcTrigger,TriggerON)),NA())</f>
        <v>9.6100969304746542E-3</v>
      </c>
      <c r="H2615" s="42">
        <f>_xll.qlCalendarAdvance(Calendar,$H2614,B2615,"f",FALSE)</f>
        <v>58173</v>
      </c>
      <c r="I2615" s="139">
        <f>_xll.qlInterestRateIndexValueDate(Index1M,$H2615)</f>
        <v>58175</v>
      </c>
      <c r="J2615" s="144">
        <f>IFERROR(_xll.qlIndexFixing(Index1M,$H2615,TRUE,_xll.ohTrigger(RecalcTrigger,Trigger1M)),NA())</f>
        <v>9.4315476944459298E-3</v>
      </c>
      <c r="K2615" s="44">
        <f>IFERROR(_xll.qlIndexFixing(Index3M,H2615,TRUE,_xll.ohTrigger(RecalcTrigger,Trigger3M)),NA())</f>
        <v>9.5529878585513192E-3</v>
      </c>
      <c r="L2615" s="44">
        <f>IFERROR(_xll.qlIndexFixing(Index6M,$H2615,TRUE,_xll.ohTrigger(RecalcTrigger,Trigger6M)),NA())</f>
        <v>9.5312453450325969E-3</v>
      </c>
      <c r="M2615" s="145">
        <f>IFERROR(_xll.qlIndexFixing(Index1Y,$H2615,TRUE,_xll.ohTrigger(RecalcTrigger,Trigger1Y)),NA())</f>
        <v>9.57780035288084E-3</v>
      </c>
      <c r="N2615" s="144">
        <f>IFERROR(_xll.qlIndexFixing(ONIndex1M,I2615,TRUE,_xll.ohTrigger(RecalcTrigger,Trigger1M)),NA())</f>
        <v>9.4426676738557092E-3</v>
      </c>
      <c r="O2615" s="44">
        <f>IFERROR(_xll.qlIndexFixing(ONIndex3M,I2615,TRUE,_xll.ohTrigger(RecalcTrigger,Trigger3M)),NA())</f>
        <v>9.5932907828011338E-3</v>
      </c>
      <c r="P2615" s="44">
        <f>IFERROR(_xll.qlIndexFixing(ONIndex6M,I2615,TRUE,_xll.ohTrigger(RecalcTrigger,Trigger6M)),NA())</f>
        <v>9.6265850796406482E-3</v>
      </c>
      <c r="Q2615" s="145">
        <f>IFERROR(_xll.qlIndexFixing(ONIndex1Y,I2615,TRUE,_xll.ohTrigger(RecalcTrigger,Trigger1Y)),NA())</f>
        <v>9.7344311896829794E-3</v>
      </c>
    </row>
    <row r="2616" spans="2:17" x14ac:dyDescent="0.2">
      <c r="B2616" s="39" t="s">
        <v>42</v>
      </c>
      <c r="D2616" s="42">
        <f>_xll.qlCalendarAdvance(Calendar,$D2615,B2616,"f",FALSE)</f>
        <v>58180</v>
      </c>
      <c r="E2616" s="139">
        <f>_xll.qlInterestRateIndexValueDate(IndexON,D2616)</f>
        <v>58180</v>
      </c>
      <c r="F2616" s="155">
        <f>IFERROR(_xll.qlIndexFixing(IndexON,D2616,TRUE,_xll.ohTrigger(RecalcTrigger,TriggerON)),NA())</f>
        <v>9.6017648217916474E-3</v>
      </c>
      <c r="H2616" s="42">
        <f>_xll.qlCalendarAdvance(Calendar,$H2615,B2616,"f",FALSE)</f>
        <v>58180</v>
      </c>
      <c r="I2616" s="139">
        <f>_xll.qlInterestRateIndexValueDate(Index1M,$H2616)</f>
        <v>58182</v>
      </c>
      <c r="J2616" s="144">
        <f>IFERROR(_xll.qlIndexFixing(Index1M,$H2616,TRUE,_xll.ohTrigger(RecalcTrigger,Trigger1M)),NA())</f>
        <v>9.4224599754486049E-3</v>
      </c>
      <c r="K2616" s="44">
        <f>IFERROR(_xll.qlIndexFixing(Index3M,H2616,TRUE,_xll.ohTrigger(RecalcTrigger,Trigger3M)),NA())</f>
        <v>9.5441931459026297E-3</v>
      </c>
      <c r="L2616" s="44">
        <f>IFERROR(_xll.qlIndexFixing(Index6M,$H2616,TRUE,_xll.ohTrigger(RecalcTrigger,Trigger6M)),NA())</f>
        <v>9.5217676525158924E-3</v>
      </c>
      <c r="M2616" s="145">
        <f>IFERROR(_xll.qlIndexFixing(Index1Y,$H2616,TRUE,_xll.ohTrigger(RecalcTrigger,Trigger1Y)),NA())</f>
        <v>9.5695862432910988E-3</v>
      </c>
      <c r="N2616" s="144">
        <f>IFERROR(_xll.qlIndexFixing(ONIndex1M,I2616,TRUE,_xll.ohTrigger(RecalcTrigger,Trigger1M)),NA())</f>
        <v>9.4335493351316302E-3</v>
      </c>
      <c r="O2616" s="44">
        <f>IFERROR(_xll.qlIndexFixing(ONIndex3M,I2616,TRUE,_xll.ohTrigger(RecalcTrigger,Trigger3M)),NA())</f>
        <v>9.5843815964524737E-3</v>
      </c>
      <c r="P2616" s="44">
        <f>IFERROR(_xll.qlIndexFixing(ONIndex6M,I2616,TRUE,_xll.ohTrigger(RecalcTrigger,Trigger6M)),NA())</f>
        <v>9.6169292243253324E-3</v>
      </c>
      <c r="Q2616" s="145">
        <f>IFERROR(_xll.qlIndexFixing(ONIndex1Y,I2616,TRUE,_xll.ohTrigger(RecalcTrigger,Trigger1Y)),NA())</f>
        <v>9.7261484614197258E-3</v>
      </c>
    </row>
    <row r="2617" spans="2:17" x14ac:dyDescent="0.2">
      <c r="B2617" s="39" t="s">
        <v>42</v>
      </c>
      <c r="D2617" s="42">
        <f>_xll.qlCalendarAdvance(Calendar,$D2616,B2617,"f",FALSE)</f>
        <v>58187</v>
      </c>
      <c r="E2617" s="139">
        <f>_xll.qlInterestRateIndexValueDate(IndexON,D2617)</f>
        <v>58187</v>
      </c>
      <c r="F2617" s="155">
        <f>IFERROR(_xll.qlIndexFixing(IndexON,D2617,TRUE,_xll.ohTrigger(RecalcTrigger,TriggerON)),NA())</f>
        <v>9.5934533099928387E-3</v>
      </c>
      <c r="H2617" s="42">
        <f>_xll.qlCalendarAdvance(Calendar,$H2616,B2617,"f",FALSE)</f>
        <v>58187</v>
      </c>
      <c r="I2617" s="139">
        <f>_xll.qlInterestRateIndexValueDate(Index1M,$H2617)</f>
        <v>58189</v>
      </c>
      <c r="J2617" s="144">
        <f>IFERROR(_xll.qlIndexFixing(Index1M,$H2617,TRUE,_xll.ohTrigger(RecalcTrigger,Trigger1M)),NA())</f>
        <v>9.4133954538402898E-3</v>
      </c>
      <c r="K2617" s="44">
        <f>IFERROR(_xll.qlIndexFixing(Index3M,H2617,TRUE,_xll.ohTrigger(RecalcTrigger,Trigger3M)),NA())</f>
        <v>9.5354217557793875E-3</v>
      </c>
      <c r="L2617" s="44">
        <f>IFERROR(_xll.qlIndexFixing(Index6M,$H2617,TRUE,_xll.ohTrigger(RecalcTrigger,Trigger6M)),NA())</f>
        <v>9.5123082994152952E-3</v>
      </c>
      <c r="M2617" s="145">
        <f>IFERROR(_xll.qlIndexFixing(Index1Y,$H2617,TRUE,_xll.ohTrigger(RecalcTrigger,Trigger1Y)),NA())</f>
        <v>9.5622253312962202E-3</v>
      </c>
      <c r="N2617" s="144">
        <f>IFERROR(_xll.qlIndexFixing(ONIndex1M,I2617,TRUE,_xll.ohTrigger(RecalcTrigger,Trigger1M)),NA())</f>
        <v>9.4244540710697322E-3</v>
      </c>
      <c r="O2617" s="44">
        <f>IFERROR(_xll.qlIndexFixing(ONIndex3M,I2617,TRUE,_xll.ohTrigger(RecalcTrigger,Trigger3M)),NA())</f>
        <v>9.5754953219362449E-3</v>
      </c>
      <c r="P2617" s="44">
        <f>IFERROR(_xll.qlIndexFixing(ONIndex6M,I2617,TRUE,_xll.ohTrigger(RecalcTrigger,Trigger6M)),NA())</f>
        <v>9.6072909667732631E-3</v>
      </c>
      <c r="Q2617" s="145">
        <f>IFERROR(_xll.qlIndexFixing(ONIndex1Y,I2617,TRUE,_xll.ohTrigger(RecalcTrigger,Trigger1Y)),NA())</f>
        <v>9.7178866879943371E-3</v>
      </c>
    </row>
    <row r="2618" spans="2:17" x14ac:dyDescent="0.2">
      <c r="B2618" s="39" t="s">
        <v>42</v>
      </c>
      <c r="D2618" s="42">
        <f>_xll.qlCalendarAdvance(Calendar,$D2617,B2618,"f",FALSE)</f>
        <v>58194</v>
      </c>
      <c r="E2618" s="139">
        <f>_xll.qlInterestRateIndexValueDate(IndexON,D2618)</f>
        <v>58194</v>
      </c>
      <c r="F2618" s="155">
        <f>IFERROR(_xll.qlIndexFixing(IndexON,D2618,TRUE,_xll.ohTrigger(RecalcTrigger,TriggerON)),NA())</f>
        <v>9.5851624478360264E-3</v>
      </c>
      <c r="H2618" s="42">
        <f>_xll.qlCalendarAdvance(Calendar,$H2617,B2618,"f",FALSE)</f>
        <v>58194</v>
      </c>
      <c r="I2618" s="139">
        <f>_xll.qlInterestRateIndexValueDate(Index1M,$H2618)</f>
        <v>58197</v>
      </c>
      <c r="J2618" s="144">
        <f>IFERROR(_xll.qlIndexFixing(Index1M,$H2618,TRUE,_xll.ohTrigger(RecalcTrigger,Trigger1M)),NA())</f>
        <v>9.4035852426779185E-3</v>
      </c>
      <c r="K2618" s="44">
        <f>IFERROR(_xll.qlIndexFixing(Index3M,H2618,TRUE,_xll.ohTrigger(RecalcTrigger,Trigger3M)),NA())</f>
        <v>9.5239438113703615E-3</v>
      </c>
      <c r="L2618" s="44">
        <f>IFERROR(_xll.qlIndexFixing(Index6M,$H2618,TRUE,_xll.ohTrigger(RecalcTrigger,Trigger6M)),NA())</f>
        <v>9.5004351261515595E-3</v>
      </c>
      <c r="M2618" s="145">
        <f>IFERROR(_xll.qlIndexFixing(Index1Y,$H2618,TRUE,_xll.ohTrigger(RecalcTrigger,Trigger1Y)),NA())</f>
        <v>9.5537782386078615E-3</v>
      </c>
      <c r="N2618" s="144">
        <f>IFERROR(_xll.qlIndexFixing(ONIndex1M,I2618,TRUE,_xll.ohTrigger(RecalcTrigger,Trigger1M)),NA())</f>
        <v>9.4140878139370443E-3</v>
      </c>
      <c r="O2618" s="44">
        <f>IFERROR(_xll.qlIndexFixing(ONIndex3M,I2618,TRUE,_xll.ohTrigger(RecalcTrigger,Trigger3M)),NA())</f>
        <v>9.5653677085483224E-3</v>
      </c>
      <c r="P2618" s="44">
        <f>IFERROR(_xll.qlIndexFixing(ONIndex6M,I2618,TRUE,_xll.ohTrigger(RecalcTrigger,Trigger6M)),NA())</f>
        <v>9.5962974263752443E-3</v>
      </c>
      <c r="Q2618" s="145">
        <f>IFERROR(_xll.qlIndexFixing(ONIndex1Y,I2618,TRUE,_xll.ohTrigger(RecalcTrigger,Trigger1Y)),NA())</f>
        <v>9.7084703855365717E-3</v>
      </c>
    </row>
    <row r="2619" spans="2:17" x14ac:dyDescent="0.2">
      <c r="B2619" s="39" t="s">
        <v>42</v>
      </c>
      <c r="D2619" s="42">
        <f>_xll.qlCalendarAdvance(Calendar,$D2618,B2619,"f",FALSE)</f>
        <v>58201</v>
      </c>
      <c r="E2619" s="139">
        <f>_xll.qlInterestRateIndexValueDate(IndexON,D2619)</f>
        <v>58201</v>
      </c>
      <c r="F2619" s="155">
        <f>IFERROR(_xll.qlIndexFixing(IndexON,D2619,TRUE,_xll.ohTrigger(RecalcTrigger,TriggerON)),NA())</f>
        <v>9.5768922878392004E-3</v>
      </c>
      <c r="H2619" s="42">
        <f>_xll.qlCalendarAdvance(Calendar,$H2618,B2619,"f",FALSE)</f>
        <v>58201</v>
      </c>
      <c r="I2619" s="139">
        <f>_xll.qlInterestRateIndexValueDate(Index1M,$H2619)</f>
        <v>58203</v>
      </c>
      <c r="J2619" s="144">
        <f>IFERROR(_xll.qlIndexFixing(Index1M,$H2619,TRUE,_xll.ohTrigger(RecalcTrigger,Trigger1M)),NA())</f>
        <v>9.3953362384346928E-3</v>
      </c>
      <c r="K2619" s="44">
        <f>IFERROR(_xll.qlIndexFixing(Index3M,H2619,TRUE,_xll.ohTrigger(RecalcTrigger,Trigger3M)),NA())</f>
        <v>9.5174562460665774E-3</v>
      </c>
      <c r="L2619" s="44">
        <f>IFERROR(_xll.qlIndexFixing(Index6M,$H2619,TRUE,_xll.ohTrigger(RecalcTrigger,Trigger6M)),NA())</f>
        <v>9.4918202394901289E-3</v>
      </c>
      <c r="M2619" s="145">
        <f>IFERROR(_xll.qlIndexFixing(Index1Y,$H2619,TRUE,_xll.ohTrigger(RecalcTrigger,Trigger1Y)),NA())</f>
        <v>9.5467406773905913E-3</v>
      </c>
      <c r="N2619" s="144">
        <f>IFERROR(_xll.qlIndexFixing(ONIndex1M,I2619,TRUE,_xll.ohTrigger(RecalcTrigger,Trigger1M)),NA())</f>
        <v>9.4063330027438496E-3</v>
      </c>
      <c r="O2619" s="44">
        <f>IFERROR(_xll.qlIndexFixing(ONIndex3M,I2619,TRUE,_xll.ohTrigger(RecalcTrigger,Trigger3M)),NA())</f>
        <v>9.557791737817567E-3</v>
      </c>
      <c r="P2619" s="44">
        <f>IFERROR(_xll.qlIndexFixing(ONIndex6M,I2619,TRUE,_xll.ohTrigger(RecalcTrigger,Trigger6M)),NA())</f>
        <v>9.5880674410420141E-3</v>
      </c>
      <c r="Q2619" s="145">
        <f>IFERROR(_xll.qlIndexFixing(ONIndex1Y,I2619,TRUE,_xll.ohTrigger(RecalcTrigger,Trigger1Y)),NA())</f>
        <v>9.7014262094941017E-3</v>
      </c>
    </row>
    <row r="2620" spans="2:17" x14ac:dyDescent="0.2">
      <c r="B2620" s="39" t="s">
        <v>42</v>
      </c>
      <c r="D2620" s="42">
        <f>_xll.qlCalendarAdvance(Calendar,$D2619,B2620,"f",FALSE)</f>
        <v>58208</v>
      </c>
      <c r="E2620" s="139">
        <f>_xll.qlInterestRateIndexValueDate(IndexON,D2620)</f>
        <v>58208</v>
      </c>
      <c r="F2620" s="155">
        <f>IFERROR(_xll.qlIndexFixing(IndexON,D2620,TRUE,_xll.ohTrigger(RecalcTrigger,TriggerON)),NA())</f>
        <v>9.5686428825203507E-3</v>
      </c>
      <c r="H2620" s="42">
        <f>_xll.qlCalendarAdvance(Calendar,$H2619,B2620,"f",FALSE)</f>
        <v>58208</v>
      </c>
      <c r="I2620" s="139">
        <f>_xll.qlInterestRateIndexValueDate(Index1M,$H2620)</f>
        <v>58210</v>
      </c>
      <c r="J2620" s="144">
        <f>IFERROR(_xll.qlIndexFixing(Index1M,$H2620,TRUE,_xll.ohTrigger(RecalcTrigger,Trigger1M)),NA())</f>
        <v>9.3863416624681562E-3</v>
      </c>
      <c r="K2620" s="44">
        <f>IFERROR(_xll.qlIndexFixing(Index3M,H2620,TRUE,_xll.ohTrigger(RecalcTrigger,Trigger3M)),NA())</f>
        <v>9.5087566273055479E-3</v>
      </c>
      <c r="L2620" s="44">
        <f>IFERROR(_xll.qlIndexFixing(Index6M,$H2620,TRUE,_xll.ohTrigger(RecalcTrigger,Trigger6M)),NA())</f>
        <v>9.4824194710395639E-3</v>
      </c>
      <c r="M2620" s="145">
        <f>IFERROR(_xll.qlIndexFixing(Index1Y,$H2620,TRUE,_xll.ohTrigger(RecalcTrigger,Trigger1Y)),NA())</f>
        <v>9.5390323657303169E-3</v>
      </c>
      <c r="N2620" s="144">
        <f>IFERROR(_xll.qlIndexFixing(ONIndex1M,I2620,TRUE,_xll.ohTrigger(RecalcTrigger,Trigger1M)),NA())</f>
        <v>9.3973073162256782E-3</v>
      </c>
      <c r="O2620" s="44">
        <f>IFERROR(_xll.qlIndexFixing(ONIndex3M,I2620,TRUE,_xll.ohTrigger(RecalcTrigger,Trigger3M)),NA())</f>
        <v>9.5489745429233608E-3</v>
      </c>
      <c r="P2620" s="44">
        <f>IFERROR(_xll.qlIndexFixing(ONIndex6M,I2620,TRUE,_xll.ohTrigger(RecalcTrigger,Trigger6M)),NA())</f>
        <v>9.5784822707045691E-3</v>
      </c>
      <c r="Q2620" s="145">
        <f>IFERROR(_xll.qlIndexFixing(ONIndex1Y,I2620,TRUE,_xll.ohTrigger(RecalcTrigger,Trigger1Y)),NA())</f>
        <v>9.6932276063377287E-3</v>
      </c>
    </row>
    <row r="2621" spans="2:17" x14ac:dyDescent="0.2">
      <c r="B2621" s="39" t="s">
        <v>42</v>
      </c>
      <c r="D2621" s="42">
        <f>_xll.qlCalendarAdvance(Calendar,$D2620,B2621,"f",FALSE)</f>
        <v>58215</v>
      </c>
      <c r="E2621" s="139">
        <f>_xll.qlInterestRateIndexValueDate(IndexON,D2621)</f>
        <v>58215</v>
      </c>
      <c r="F2621" s="155">
        <f>IFERROR(_xll.qlIndexFixing(IndexON,D2621,TRUE,_xll.ohTrigger(RecalcTrigger,TriggerON)),NA())</f>
        <v>9.5604142847971474E-3</v>
      </c>
      <c r="H2621" s="42">
        <f>_xll.qlCalendarAdvance(Calendar,$H2620,B2621,"f",FALSE)</f>
        <v>58215</v>
      </c>
      <c r="I2621" s="139">
        <f>_xll.qlInterestRateIndexValueDate(Index1M,$H2621)</f>
        <v>58217</v>
      </c>
      <c r="J2621" s="144">
        <f>IFERROR(_xll.qlIndexFixing(Index1M,$H2621,TRUE,_xll.ohTrigger(RecalcTrigger,Trigger1M)),NA())</f>
        <v>9.3773705195346335E-3</v>
      </c>
      <c r="K2621" s="44">
        <f>IFERROR(_xll.qlIndexFixing(Index3M,H2621,TRUE,_xll.ohTrigger(RecalcTrigger,Trigger3M)),NA())</f>
        <v>9.5000805653853455E-3</v>
      </c>
      <c r="L2621" s="44">
        <f>IFERROR(_xll.qlIndexFixing(Index6M,$H2621,TRUE,_xll.ohTrigger(RecalcTrigger,Trigger6M)),NA())</f>
        <v>9.4730372505517323E-3</v>
      </c>
      <c r="M2621" s="145">
        <f>IFERROR(_xll.qlIndexFixing(Index1Y,$H2621,TRUE,_xll.ohTrigger(RecalcTrigger,Trigger1Y)),NA())</f>
        <v>9.5313467988858546E-3</v>
      </c>
      <c r="N2621" s="144">
        <f>IFERROR(_xll.qlIndexFixing(ONIndex1M,I2621,TRUE,_xll.ohTrigger(RecalcTrigger,Trigger1M)),NA())</f>
        <v>9.3883049402609942E-3</v>
      </c>
      <c r="O2621" s="44">
        <f>IFERROR(_xll.qlIndexFixing(ONIndex3M,I2621,TRUE,_xll.ohTrigger(RecalcTrigger,Trigger3M)),NA())</f>
        <v>9.5401804892780717E-3</v>
      </c>
      <c r="P2621" s="44">
        <f>IFERROR(_xll.qlIndexFixing(ONIndex6M,I2621,TRUE,_xll.ohTrigger(RecalcTrigger,Trigger6M)),NA())</f>
        <v>9.5689148942135205E-3</v>
      </c>
      <c r="Q2621" s="145">
        <f>IFERROR(_xll.qlIndexFixing(ONIndex1Y,I2621,TRUE,_xll.ohTrigger(RecalcTrigger,Trigger1Y)),NA())</f>
        <v>9.6850501620160401E-3</v>
      </c>
    </row>
    <row r="2622" spans="2:17" x14ac:dyDescent="0.2">
      <c r="B2622" s="39" t="s">
        <v>42</v>
      </c>
      <c r="D2622" s="42">
        <f>_xll.qlCalendarAdvance(Calendar,$D2621,B2622,"f",FALSE)</f>
        <v>58222</v>
      </c>
      <c r="E2622" s="139">
        <f>_xll.qlInterestRateIndexValueDate(IndexON,D2622)</f>
        <v>58222</v>
      </c>
      <c r="F2622" s="155">
        <f>IFERROR(_xll.qlIndexFixing(IndexON,D2622,TRUE,_xll.ohTrigger(RecalcTrigger,TriggerON)),NA())</f>
        <v>9.5522065471875806E-3</v>
      </c>
      <c r="H2622" s="42">
        <f>_xll.qlCalendarAdvance(Calendar,$H2621,B2622,"f",FALSE)</f>
        <v>58222</v>
      </c>
      <c r="I2622" s="139">
        <f>_xll.qlInterestRateIndexValueDate(Index1M,$H2622)</f>
        <v>58224</v>
      </c>
      <c r="J2622" s="144">
        <f>IFERROR(_xll.qlIndexFixing(Index1M,$H2622,TRUE,_xll.ohTrigger(RecalcTrigger,Trigger1M)),NA())</f>
        <v>9.3684228685544935E-3</v>
      </c>
      <c r="K2622" s="44">
        <f>IFERROR(_xll.qlIndexFixing(Index3M,H2622,TRUE,_xll.ohTrigger(RecalcTrigger,Trigger3M)),NA())</f>
        <v>9.4914281176505331E-3</v>
      </c>
      <c r="L2622" s="44">
        <f>IFERROR(_xll.qlIndexFixing(Index6M,$H2622,TRUE,_xll.ohTrigger(RecalcTrigger,Trigger6M)),NA())</f>
        <v>9.4652883389484688E-3</v>
      </c>
      <c r="M2622" s="145">
        <f>IFERROR(_xll.qlIndexFixing(Index1Y,$H2622,TRUE,_xll.ohTrigger(RecalcTrigger,Trigger1Y)),NA())</f>
        <v>9.5236840278223097E-3</v>
      </c>
      <c r="N2622" s="144">
        <f>IFERROR(_xll.qlIndexFixing(ONIndex1M,I2622,TRUE,_xll.ohTrigger(RecalcTrigger,Trigger1M)),NA())</f>
        <v>9.379325933522864E-3</v>
      </c>
      <c r="O2622" s="44">
        <f>IFERROR(_xll.qlIndexFixing(ONIndex3M,I2622,TRUE,_xll.ohTrigger(RecalcTrigger,Trigger3M)),NA())</f>
        <v>9.5314096344356614E-3</v>
      </c>
      <c r="P2622" s="44">
        <f>IFERROR(_xll.qlIndexFixing(ONIndex6M,I2622,TRUE,_xll.ohTrigger(RecalcTrigger,Trigger6M)),NA())</f>
        <v>9.5593653602499273E-3</v>
      </c>
      <c r="Q2622" s="145">
        <f>IFERROR(_xll.qlIndexFixing(ONIndex1Y,I2622,TRUE,_xll.ohTrigger(RecalcTrigger,Trigger1Y)),NA())</f>
        <v>9.6768939276081767E-3</v>
      </c>
    </row>
    <row r="2623" spans="2:17" x14ac:dyDescent="0.2">
      <c r="B2623" s="39" t="s">
        <v>42</v>
      </c>
      <c r="D2623" s="42">
        <f>_xll.qlCalendarAdvance(Calendar,$D2622,B2623,"f",FALSE)</f>
        <v>58229</v>
      </c>
      <c r="E2623" s="139">
        <f>_xll.qlInterestRateIndexValueDate(IndexON,D2623)</f>
        <v>58229</v>
      </c>
      <c r="F2623" s="155">
        <f>IFERROR(_xll.qlIndexFixing(IndexON,D2623,TRUE,_xll.ohTrigger(RecalcTrigger,TriggerON)),NA())</f>
        <v>9.5440197222895762E-3</v>
      </c>
      <c r="H2623" s="42">
        <f>_xll.qlCalendarAdvance(Calendar,$H2622,B2623,"f",FALSE)</f>
        <v>58229</v>
      </c>
      <c r="I2623" s="139">
        <f>_xll.qlInterestRateIndexValueDate(Index1M,$H2623)</f>
        <v>58231</v>
      </c>
      <c r="J2623" s="144">
        <f>IFERROR(_xll.qlIndexFixing(Index1M,$H2623,TRUE,_xll.ohTrigger(RecalcTrigger,Trigger1M)),NA())</f>
        <v>9.3594987684331166E-3</v>
      </c>
      <c r="K2623" s="44">
        <f>IFERROR(_xll.qlIndexFixing(Index3M,H2623,TRUE,_xll.ohTrigger(RecalcTrigger,Trigger3M)),NA())</f>
        <v>9.4827993414482795E-3</v>
      </c>
      <c r="L2623" s="44">
        <f>IFERROR(_xll.qlIndexFixing(Index6M,$H2623,TRUE,_xll.ohTrigger(RecalcTrigger,Trigger6M)),NA())</f>
        <v>9.4559400506170569E-3</v>
      </c>
      <c r="M2623" s="145">
        <f>IFERROR(_xll.qlIndexFixing(Index1Y,$H2623,TRUE,_xll.ohTrigger(RecalcTrigger,Trigger1Y)),NA())</f>
        <v>9.5160441035052144E-3</v>
      </c>
      <c r="N2623" s="144">
        <f>IFERROR(_xll.qlIndexFixing(ONIndex1M,I2623,TRUE,_xll.ohTrigger(RecalcTrigger,Trigger1M)),NA())</f>
        <v>9.3703703550840345E-3</v>
      </c>
      <c r="O2623" s="44">
        <f>IFERROR(_xll.qlIndexFixing(ONIndex3M,I2623,TRUE,_xll.ohTrigger(RecalcTrigger,Trigger3M)),NA())</f>
        <v>9.522662035550411E-3</v>
      </c>
      <c r="P2623" s="44">
        <f>IFERROR(_xll.qlIndexFixing(ONIndex6M,I2623,TRUE,_xll.ohTrigger(RecalcTrigger,Trigger6M)),NA())</f>
        <v>9.5498337182142734E-3</v>
      </c>
      <c r="Q2623" s="145">
        <f>IFERROR(_xll.qlIndexFixing(ONIndex1Y,I2623,TRUE,_xll.ohTrigger(RecalcTrigger,Trigger1Y)),NA())</f>
        <v>9.6687589537935992E-3</v>
      </c>
    </row>
    <row r="2624" spans="2:17" x14ac:dyDescent="0.2">
      <c r="B2624" s="39" t="s">
        <v>42</v>
      </c>
      <c r="D2624" s="42">
        <f>_xll.qlCalendarAdvance(Calendar,$D2623,B2624,"f",FALSE)</f>
        <v>58236</v>
      </c>
      <c r="E2624" s="139">
        <f>_xll.qlInterestRateIndexValueDate(IndexON,D2624)</f>
        <v>58236</v>
      </c>
      <c r="F2624" s="155">
        <f>IFERROR(_xll.qlIndexFixing(IndexON,D2624,TRUE,_xll.ohTrigger(RecalcTrigger,TriggerON)),NA())</f>
        <v>9.5358538627809963E-3</v>
      </c>
      <c r="H2624" s="42">
        <f>_xll.qlCalendarAdvance(Calendar,$H2623,B2624,"f",FALSE)</f>
        <v>58236</v>
      </c>
      <c r="I2624" s="139">
        <f>_xll.qlInterestRateIndexValueDate(Index1M,$H2624)</f>
        <v>58238</v>
      </c>
      <c r="J2624" s="144">
        <f>IFERROR(_xll.qlIndexFixing(Index1M,$H2624,TRUE,_xll.ohTrigger(RecalcTrigger,Trigger1M)),NA())</f>
        <v>9.3505982780883734E-3</v>
      </c>
      <c r="K2624" s="44">
        <f>IFERROR(_xll.qlIndexFixing(Index3M,H2624,TRUE,_xll.ohTrigger(RecalcTrigger,Trigger3M)),NA())</f>
        <v>9.4741942941257568E-3</v>
      </c>
      <c r="L2624" s="44">
        <f>IFERROR(_xll.qlIndexFixing(Index6M,$H2624,TRUE,_xll.ohTrigger(RecalcTrigger,Trigger6M)),NA())</f>
        <v>9.4466104444557719E-3</v>
      </c>
      <c r="M2624" s="145">
        <f>IFERROR(_xll.qlIndexFixing(Index1Y,$H2624,TRUE,_xll.ohTrigger(RecalcTrigger,Trigger1Y)),NA())</f>
        <v>9.50842707689902E-3</v>
      </c>
      <c r="N2624" s="144">
        <f>IFERROR(_xll.qlIndexFixing(ONIndex1M,I2624,TRUE,_xll.ohTrigger(RecalcTrigger,Trigger1M)),NA())</f>
        <v>9.3614382636175719E-3</v>
      </c>
      <c r="O2624" s="44">
        <f>IFERROR(_xll.qlIndexFixing(ONIndex3M,I2624,TRUE,_xll.ohTrigger(RecalcTrigger,Trigger3M)),NA())</f>
        <v>9.5139377499364741E-3</v>
      </c>
      <c r="P2624" s="44">
        <f>IFERROR(_xll.qlIndexFixing(ONIndex6M,I2624,TRUE,_xll.ohTrigger(RecalcTrigger,Trigger6M)),NA())</f>
        <v>9.5403200167876179E-3</v>
      </c>
      <c r="Q2624" s="145">
        <f>IFERROR(_xll.qlIndexFixing(ONIndex1Y,I2624,TRUE,_xll.ohTrigger(RecalcTrigger,Trigger1Y)),NA())</f>
        <v>9.6606452917313845E-3</v>
      </c>
    </row>
    <row r="2625" spans="2:17" x14ac:dyDescent="0.2">
      <c r="B2625" s="39" t="s">
        <v>42</v>
      </c>
      <c r="D2625" s="42">
        <f>_xll.qlCalendarAdvance(Calendar,$D2624,B2625,"f",FALSE)</f>
        <v>58243</v>
      </c>
      <c r="E2625" s="139">
        <f>_xll.qlInterestRateIndexValueDate(IndexON,D2625)</f>
        <v>58243</v>
      </c>
      <c r="F2625" s="155">
        <f>IFERROR(_xll.qlIndexFixing(IndexON,D2625,TRUE,_xll.ohTrigger(RecalcTrigger,TriggerON)),NA())</f>
        <v>9.5277090210998949E-3</v>
      </c>
      <c r="H2625" s="42">
        <f>_xll.qlCalendarAdvance(Calendar,$H2624,B2625,"f",FALSE)</f>
        <v>58243</v>
      </c>
      <c r="I2625" s="139">
        <f>_xll.qlInterestRateIndexValueDate(Index1M,$H2625)</f>
        <v>58245</v>
      </c>
      <c r="J2625" s="144">
        <f>IFERROR(_xll.qlIndexFixing(Index1M,$H2625,TRUE,_xll.ohTrigger(RecalcTrigger,Trigger1M)),NA())</f>
        <v>9.3417214564281426E-3</v>
      </c>
      <c r="K2625" s="44">
        <f>IFERROR(_xll.qlIndexFixing(Index3M,H2625,TRUE,_xll.ohTrigger(RecalcTrigger,Trigger3M)),NA())</f>
        <v>9.4656130330301354E-3</v>
      </c>
      <c r="L2625" s="44">
        <f>IFERROR(_xll.qlIndexFixing(Index6M,$H2625,TRUE,_xll.ohTrigger(RecalcTrigger,Trigger6M)),NA())</f>
        <v>9.4372995694265421E-3</v>
      </c>
      <c r="M2625" s="145">
        <f>IFERROR(_xll.qlIndexFixing(Index1Y,$H2625,TRUE,_xll.ohTrigger(RecalcTrigger,Trigger1Y)),NA())</f>
        <v>9.5008329989699145E-3</v>
      </c>
      <c r="N2625" s="144">
        <f>IFERROR(_xll.qlIndexFixing(ONIndex1M,I2625,TRUE,_xll.ohTrigger(RecalcTrigger,Trigger1M)),NA())</f>
        <v>9.3525297182761591E-3</v>
      </c>
      <c r="O2625" s="44">
        <f>IFERROR(_xll.qlIndexFixing(ONIndex3M,I2625,TRUE,_xll.ohTrigger(RecalcTrigger,Trigger3M)),NA())</f>
        <v>9.5052368350678762E-3</v>
      </c>
      <c r="P2625" s="44">
        <f>IFERROR(_xll.qlIndexFixing(ONIndex6M,I2625,TRUE,_xll.ohTrigger(RecalcTrigger,Trigger6M)),NA())</f>
        <v>9.5308243050507002E-3</v>
      </c>
      <c r="Q2625" s="145">
        <f>IFERROR(_xll.qlIndexFixing(ONIndex1Y,I2625,TRUE,_xll.ohTrigger(RecalcTrigger,Trigger1Y)),NA())</f>
        <v>9.6525529926605458E-3</v>
      </c>
    </row>
    <row r="2626" spans="2:17" x14ac:dyDescent="0.2">
      <c r="B2626" s="39" t="s">
        <v>42</v>
      </c>
      <c r="D2626" s="42">
        <f>_xll.qlCalendarAdvance(Calendar,$D2625,B2626,"f",FALSE)</f>
        <v>58250</v>
      </c>
      <c r="E2626" s="139">
        <f>_xll.qlInterestRateIndexValueDate(IndexON,D2626)</f>
        <v>58250</v>
      </c>
      <c r="F2626" s="155">
        <f>IFERROR(_xll.qlIndexFixing(IndexON,D2626,TRUE,_xll.ohTrigger(RecalcTrigger,TriggerON)),NA())</f>
        <v>9.5195852500840061E-3</v>
      </c>
      <c r="H2626" s="42">
        <f>_xll.qlCalendarAdvance(Calendar,$H2625,B2626,"f",FALSE)</f>
        <v>58250</v>
      </c>
      <c r="I2626" s="139">
        <f>_xll.qlInterestRateIndexValueDate(Index1M,$H2626)</f>
        <v>58252</v>
      </c>
      <c r="J2626" s="144">
        <f>IFERROR(_xll.qlIndexFixing(Index1M,$H2626,TRUE,_xll.ohTrigger(RecalcTrigger,Trigger1M)),NA())</f>
        <v>9.3328683623652986E-3</v>
      </c>
      <c r="K2626" s="44">
        <f>IFERROR(_xll.qlIndexFixing(Index3M,H2626,TRUE,_xll.ohTrigger(RecalcTrigger,Trigger3M)),NA())</f>
        <v>9.4570556155051111E-3</v>
      </c>
      <c r="L2626" s="44">
        <f>IFERROR(_xll.qlIndexFixing(Index6M,$H2626,TRUE,_xll.ohTrigger(RecalcTrigger,Trigger6M)),NA())</f>
        <v>9.4264060812847047E-3</v>
      </c>
      <c r="M2626" s="145">
        <f>IFERROR(_xll.qlIndexFixing(Index1Y,$H2626,TRUE,_xll.ohTrigger(RecalcTrigger,Trigger1Y)),NA())</f>
        <v>9.4932619206823492E-3</v>
      </c>
      <c r="N2626" s="144">
        <f>IFERROR(_xll.qlIndexFixing(ONIndex1M,I2626,TRUE,_xll.ohTrigger(RecalcTrigger,Trigger1M)),NA())</f>
        <v>9.3436447779726706E-3</v>
      </c>
      <c r="O2626" s="44">
        <f>IFERROR(_xll.qlIndexFixing(ONIndex3M,I2626,TRUE,_xll.ohTrigger(RecalcTrigger,Trigger3M)),NA())</f>
        <v>9.4965593484985789E-3</v>
      </c>
      <c r="P2626" s="44">
        <f>IFERROR(_xll.qlIndexFixing(ONIndex6M,I2626,TRUE,_xll.ohTrigger(RecalcTrigger,Trigger6M)),NA())</f>
        <v>9.5213466320842599E-3</v>
      </c>
      <c r="Q2626" s="145">
        <f>IFERROR(_xll.qlIndexFixing(ONIndex1Y,I2626,TRUE,_xll.ohTrigger(RecalcTrigger,Trigger1Y)),NA())</f>
        <v>9.6444821071806075E-3</v>
      </c>
    </row>
    <row r="2627" spans="2:17" x14ac:dyDescent="0.2">
      <c r="B2627" s="39" t="s">
        <v>42</v>
      </c>
      <c r="D2627" s="42">
        <f>_xll.qlCalendarAdvance(Calendar,$D2626,B2627,"f",FALSE)</f>
        <v>58257</v>
      </c>
      <c r="E2627" s="139">
        <f>_xll.qlInterestRateIndexValueDate(IndexON,D2627)</f>
        <v>58257</v>
      </c>
      <c r="F2627" s="155">
        <f>IFERROR(_xll.qlIndexFixing(IndexON,D2627,TRUE,_xll.ohTrigger(RecalcTrigger,TriggerON)),NA())</f>
        <v>9.511482602331256E-3</v>
      </c>
      <c r="H2627" s="42">
        <f>_xll.qlCalendarAdvance(Calendar,$H2626,B2627,"f",FALSE)</f>
        <v>58257</v>
      </c>
      <c r="I2627" s="139">
        <f>_xll.qlInterestRateIndexValueDate(Index1M,$H2627)</f>
        <v>58259</v>
      </c>
      <c r="J2627" s="144">
        <f>IFERROR(_xll.qlIndexFixing(Index1M,$H2627,TRUE,_xll.ohTrigger(RecalcTrigger,Trigger1M)),NA())</f>
        <v>9.3240390548177121E-3</v>
      </c>
      <c r="K2627" s="44">
        <f>IFERROR(_xll.qlIndexFixing(Index3M,H2627,TRUE,_xll.ohTrigger(RecalcTrigger,Trigger3M)),NA())</f>
        <v>9.4485220988995908E-3</v>
      </c>
      <c r="L2627" s="44">
        <f>IFERROR(_xll.qlIndexFixing(Index6M,$H2627,TRUE,_xll.ohTrigger(RecalcTrigger,Trigger6M)),NA())</f>
        <v>9.417136176803691E-3</v>
      </c>
      <c r="M2627" s="145">
        <f>IFERROR(_xll.qlIndexFixing(Index1Y,$H2627,TRUE,_xll.ohTrigger(RecalcTrigger,Trigger1Y)),NA())</f>
        <v>9.4857138930016412E-3</v>
      </c>
      <c r="N2627" s="144">
        <f>IFERROR(_xll.qlIndexFixing(ONIndex1M,I2627,TRUE,_xll.ohTrigger(RecalcTrigger,Trigger1M)),NA())</f>
        <v>9.3347835014601088E-3</v>
      </c>
      <c r="O2627" s="44">
        <f>IFERROR(_xll.qlIndexFixing(ONIndex3M,I2627,TRUE,_xll.ohTrigger(RecalcTrigger,Trigger3M)),NA())</f>
        <v>9.4879053471430552E-3</v>
      </c>
      <c r="P2627" s="44">
        <f>IFERROR(_xll.qlIndexFixing(ONIndex6M,I2627,TRUE,_xll.ohTrigger(RecalcTrigger,Trigger6M)),NA())</f>
        <v>9.5118870467292282E-3</v>
      </c>
      <c r="Q2627" s="145">
        <f>IFERROR(_xll.qlIndexFixing(ONIndex1Y,I2627,TRUE,_xll.ohTrigger(RecalcTrigger,Trigger1Y)),NA())</f>
        <v>9.6364326864506467E-3</v>
      </c>
    </row>
    <row r="2628" spans="2:17" x14ac:dyDescent="0.2">
      <c r="B2628" s="39" t="s">
        <v>42</v>
      </c>
      <c r="D2628" s="42">
        <f>_xll.qlCalendarAdvance(Calendar,$D2627,B2628,"f",FALSE)</f>
        <v>58264</v>
      </c>
      <c r="E2628" s="139">
        <f>_xll.qlInterestRateIndexValueDate(IndexON,D2628)</f>
        <v>58264</v>
      </c>
      <c r="F2628" s="155">
        <f>IFERROR(_xll.qlIndexFixing(IndexON,D2628,TRUE,_xll.ohTrigger(RecalcTrigger,TriggerON)),NA())</f>
        <v>9.5034011302796984E-3</v>
      </c>
      <c r="H2628" s="42">
        <f>_xll.qlCalendarAdvance(Calendar,$H2627,B2628,"f",FALSE)</f>
        <v>58264</v>
      </c>
      <c r="I2628" s="139">
        <f>_xll.qlInterestRateIndexValueDate(Index1M,$H2628)</f>
        <v>58266</v>
      </c>
      <c r="J2628" s="144">
        <f>IFERROR(_xll.qlIndexFixing(Index1M,$H2628,TRUE,_xll.ohTrigger(RecalcTrigger,Trigger1M)),NA())</f>
        <v>9.3152335926882657E-3</v>
      </c>
      <c r="K2628" s="44">
        <f>IFERROR(_xll.qlIndexFixing(Index3M,H2628,TRUE,_xll.ohTrigger(RecalcTrigger,Trigger3M)),NA())</f>
        <v>9.4400125405598757E-3</v>
      </c>
      <c r="L2628" s="44">
        <f>IFERROR(_xll.qlIndexFixing(Index6M,$H2628,TRUE,_xll.ohTrigger(RecalcTrigger,Trigger6M)),NA())</f>
        <v>9.4078851630254434E-3</v>
      </c>
      <c r="M2628" s="145">
        <f>IFERROR(_xll.qlIndexFixing(Index1Y,$H2628,TRUE,_xll.ohTrigger(RecalcTrigger,Trigger1Y)),NA())</f>
        <v>9.4781889668937632E-3</v>
      </c>
      <c r="N2628" s="144">
        <f>IFERROR(_xll.qlIndexFixing(ONIndex1M,I2628,TRUE,_xll.ohTrigger(RecalcTrigger,Trigger1M)),NA())</f>
        <v>9.3259459478112205E-3</v>
      </c>
      <c r="O2628" s="44">
        <f>IFERROR(_xll.qlIndexFixing(ONIndex3M,I2628,TRUE,_xll.ohTrigger(RecalcTrigger,Trigger3M)),NA())</f>
        <v>9.4792748887950751E-3</v>
      </c>
      <c r="P2628" s="44">
        <f>IFERROR(_xll.qlIndexFixing(ONIndex6M,I2628,TRUE,_xll.ohTrigger(RecalcTrigger,Trigger6M)),NA())</f>
        <v>9.5024455980663447E-3</v>
      </c>
      <c r="Q2628" s="145">
        <f>IFERROR(_xll.qlIndexFixing(ONIndex1Y,I2628,TRUE,_xll.ohTrigger(RecalcTrigger,Trigger1Y)),NA())</f>
        <v>9.6284047816297402E-3</v>
      </c>
    </row>
    <row r="2629" spans="2:17" x14ac:dyDescent="0.2">
      <c r="B2629" s="39" t="s">
        <v>42</v>
      </c>
      <c r="D2629" s="42">
        <f>_xll.qlCalendarAdvance(Calendar,$D2628,B2629,"f",FALSE)</f>
        <v>58271</v>
      </c>
      <c r="E2629" s="139">
        <f>_xll.qlInterestRateIndexValueDate(IndexON,D2629)</f>
        <v>58271</v>
      </c>
      <c r="F2629" s="155">
        <f>IFERROR(_xll.qlIndexFixing(IndexON,D2629,TRUE,_xll.ohTrigger(RecalcTrigger,TriggerON)),NA())</f>
        <v>9.4953408868470035E-3</v>
      </c>
      <c r="H2629" s="42">
        <f>_xll.qlCalendarAdvance(Calendar,$H2628,B2629,"f",FALSE)</f>
        <v>58271</v>
      </c>
      <c r="I2629" s="139">
        <f>_xll.qlInterestRateIndexValueDate(Index1M,$H2629)</f>
        <v>58273</v>
      </c>
      <c r="J2629" s="144">
        <f>IFERROR(_xll.qlIndexFixing(Index1M,$H2629,TRUE,_xll.ohTrigger(RecalcTrigger,Trigger1M)),NA())</f>
        <v>9.3064520348948299E-3</v>
      </c>
      <c r="K2629" s="44">
        <f>IFERROR(_xll.qlIndexFixing(Index3M,H2629,TRUE,_xll.ohTrigger(RecalcTrigger,Trigger3M)),NA())</f>
        <v>9.4315269978305308E-3</v>
      </c>
      <c r="L2629" s="44">
        <f>IFERROR(_xll.qlIndexFixing(Index6M,$H2629,TRUE,_xll.ohTrigger(RecalcTrigger,Trigger6M)),NA())</f>
        <v>9.3986530889107953E-3</v>
      </c>
      <c r="M2629" s="145">
        <f>IFERROR(_xll.qlIndexFixing(Index1Y,$H2629,TRUE,_xll.ohTrigger(RecalcTrigger,Trigger1Y)),NA())</f>
        <v>9.4706871933229447E-3</v>
      </c>
      <c r="N2629" s="144">
        <f>IFERROR(_xll.qlIndexFixing(ONIndex1M,I2629,TRUE,_xll.ohTrigger(RecalcTrigger,Trigger1M)),NA())</f>
        <v>9.3171321759388803E-3</v>
      </c>
      <c r="O2629" s="44">
        <f>IFERROR(_xll.qlIndexFixing(ONIndex3M,I2629,TRUE,_xll.ohTrigger(RecalcTrigger,Trigger3M)),NA())</f>
        <v>9.4706680305289836E-3</v>
      </c>
      <c r="P2629" s="44">
        <f>IFERROR(_xll.qlIndexFixing(ONIndex6M,I2629,TRUE,_xll.ohTrigger(RecalcTrigger,Trigger6M)),NA())</f>
        <v>9.4930223350964127E-3</v>
      </c>
      <c r="Q2629" s="145">
        <f>IFERROR(_xll.qlIndexFixing(ONIndex1Y,I2629,TRUE,_xll.ohTrigger(RecalcTrigger,Trigger1Y)),NA())</f>
        <v>9.6203984434772849E-3</v>
      </c>
    </row>
    <row r="2630" spans="2:17" x14ac:dyDescent="0.2">
      <c r="B2630" s="39" t="s">
        <v>42</v>
      </c>
      <c r="D2630" s="42">
        <f>_xll.qlCalendarAdvance(Calendar,$D2629,B2630,"f",FALSE)</f>
        <v>58278</v>
      </c>
      <c r="E2630" s="139">
        <f>_xll.qlInterestRateIndexValueDate(IndexON,D2630)</f>
        <v>58278</v>
      </c>
      <c r="F2630" s="155">
        <f>IFERROR(_xll.qlIndexFixing(IndexON,D2630,TRUE,_xll.ohTrigger(RecalcTrigger,TriggerON)),NA())</f>
        <v>9.4873019245511614E-3</v>
      </c>
      <c r="H2630" s="42">
        <f>_xll.qlCalendarAdvance(Calendar,$H2629,B2630,"f",FALSE)</f>
        <v>58278</v>
      </c>
      <c r="I2630" s="139">
        <f>_xll.qlInterestRateIndexValueDate(Index1M,$H2630)</f>
        <v>58280</v>
      </c>
      <c r="J2630" s="144">
        <f>IFERROR(_xll.qlIndexFixing(Index1M,$H2630,TRUE,_xll.ohTrigger(RecalcTrigger,Trigger1M)),NA())</f>
        <v>9.2976944403452833E-3</v>
      </c>
      <c r="K2630" s="44">
        <f>IFERROR(_xll.qlIndexFixing(Index3M,H2630,TRUE,_xll.ohTrigger(RecalcTrigger,Trigger3M)),NA())</f>
        <v>9.4230655280587265E-3</v>
      </c>
      <c r="L2630" s="44">
        <f>IFERROR(_xll.qlIndexFixing(Index6M,$H2630,TRUE,_xll.ohTrigger(RecalcTrigger,Trigger6M)),NA())</f>
        <v>9.3894400034184363E-3</v>
      </c>
      <c r="M2630" s="145">
        <f>IFERROR(_xll.qlIndexFixing(Index1Y,$H2630,TRUE,_xll.ohTrigger(RecalcTrigger,Trigger1Y)),NA())</f>
        <v>9.4632086232553769E-3</v>
      </c>
      <c r="N2630" s="144">
        <f>IFERROR(_xll.qlIndexFixing(ONIndex1M,I2630,TRUE,_xll.ohTrigger(RecalcTrigger,Trigger1M)),NA())</f>
        <v>9.3083422447559627E-3</v>
      </c>
      <c r="O2630" s="44">
        <f>IFERROR(_xll.qlIndexFixing(ONIndex3M,I2630,TRUE,_xll.ohTrigger(RecalcTrigger,Trigger3M)),NA())</f>
        <v>9.4620848298188065E-3</v>
      </c>
      <c r="P2630" s="44">
        <f>IFERROR(_xll.qlIndexFixing(ONIndex6M,I2630,TRUE,_xll.ohTrigger(RecalcTrigger,Trigger6M)),NA())</f>
        <v>9.4836173069001717E-3</v>
      </c>
      <c r="Q2630" s="145">
        <f>IFERROR(_xll.qlIndexFixing(ONIndex1Y,I2630,TRUE,_xll.ohTrigger(RecalcTrigger,Trigger1Y)),NA())</f>
        <v>9.6124137231523576E-3</v>
      </c>
    </row>
    <row r="2631" spans="2:17" x14ac:dyDescent="0.2">
      <c r="B2631" s="39" t="s">
        <v>42</v>
      </c>
      <c r="D2631" s="42">
        <f>_xll.qlCalendarAdvance(Calendar,$D2630,B2631,"f",FALSE)</f>
        <v>58285</v>
      </c>
      <c r="E2631" s="139">
        <f>_xll.qlInterestRateIndexValueDate(IndexON,D2631)</f>
        <v>58285</v>
      </c>
      <c r="F2631" s="155">
        <f>IFERROR(_xll.qlIndexFixing(IndexON,D2631,TRUE,_xll.ohTrigger(RecalcTrigger,TriggerON)),NA())</f>
        <v>9.4792842958302259E-3</v>
      </c>
      <c r="H2631" s="42">
        <f>_xll.qlCalendarAdvance(Calendar,$H2630,B2631,"f",FALSE)</f>
        <v>58285</v>
      </c>
      <c r="I2631" s="139">
        <f>_xll.qlInterestRateIndexValueDate(Index1M,$H2631)</f>
        <v>58287</v>
      </c>
      <c r="J2631" s="144">
        <f>IFERROR(_xll.qlIndexFixing(Index1M,$H2631,TRUE,_xll.ohTrigger(RecalcTrigger,Trigger1M)),NA())</f>
        <v>9.2904670220746114E-3</v>
      </c>
      <c r="K2631" s="44">
        <f>IFERROR(_xll.qlIndexFixing(Index3M,H2631,TRUE,_xll.ohTrigger(RecalcTrigger,Trigger3M)),NA())</f>
        <v>9.4146281885907641E-3</v>
      </c>
      <c r="L2631" s="44">
        <f>IFERROR(_xll.qlIndexFixing(Index6M,$H2631,TRUE,_xll.ohTrigger(RecalcTrigger,Trigger6M)),NA())</f>
        <v>9.3818304149433668E-3</v>
      </c>
      <c r="M2631" s="145">
        <f>IFERROR(_xll.qlIndexFixing(Index1Y,$H2631,TRUE,_xll.ohTrigger(RecalcTrigger,Trigger1Y)),NA())</f>
        <v>9.4569339973531608E-3</v>
      </c>
      <c r="N2631" s="144">
        <f>IFERROR(_xll.qlIndexFixing(ONIndex1M,I2631,TRUE,_xll.ohTrigger(RecalcTrigger,Trigger1M)),NA())</f>
        <v>9.2995762129355342E-3</v>
      </c>
      <c r="O2631" s="44">
        <f>IFERROR(_xll.qlIndexFixing(ONIndex3M,I2631,TRUE,_xll.ohTrigger(RecalcTrigger,Trigger3M)),NA())</f>
        <v>9.4535253440586331E-3</v>
      </c>
      <c r="P2631" s="44">
        <f>IFERROR(_xll.qlIndexFixing(ONIndex6M,I2631,TRUE,_xll.ohTrigger(RecalcTrigger,Trigger6M)),NA())</f>
        <v>9.4742305622386169E-3</v>
      </c>
      <c r="Q2631" s="145">
        <f>IFERROR(_xll.qlIndexFixing(ONIndex1Y,I2631,TRUE,_xll.ohTrigger(RecalcTrigger,Trigger1Y)),NA())</f>
        <v>9.6044506715742273E-3</v>
      </c>
    </row>
    <row r="2632" spans="2:17" x14ac:dyDescent="0.2">
      <c r="B2632" s="39" t="s">
        <v>42</v>
      </c>
      <c r="D2632" s="42">
        <f>_xll.qlCalendarAdvance(Calendar,$D2631,B2632,"f",FALSE)</f>
        <v>58292</v>
      </c>
      <c r="E2632" s="139">
        <f>_xll.qlInterestRateIndexValueDate(IndexON,D2632)</f>
        <v>58292</v>
      </c>
      <c r="F2632" s="155">
        <f>IFERROR(_xll.qlIndexFixing(IndexON,D2632,TRUE,_xll.ohTrigger(RecalcTrigger,TriggerON)),NA())</f>
        <v>9.4712880536018673E-3</v>
      </c>
      <c r="H2632" s="42">
        <f>_xll.qlCalendarAdvance(Calendar,$H2631,B2632,"f",FALSE)</f>
        <v>58292</v>
      </c>
      <c r="I2632" s="139">
        <f>_xll.qlInterestRateIndexValueDate(Index1M,$H2632)</f>
        <v>58294</v>
      </c>
      <c r="J2632" s="144">
        <f>IFERROR(_xll.qlIndexFixing(Index1M,$H2632,TRUE,_xll.ohTrigger(RecalcTrigger,Trigger1M)),NA())</f>
        <v>9.280251376644344E-3</v>
      </c>
      <c r="K2632" s="44">
        <f>IFERROR(_xll.qlIndexFixing(Index3M,H2632,TRUE,_xll.ohTrigger(RecalcTrigger,Trigger3M)),NA())</f>
        <v>9.4062150367738139E-3</v>
      </c>
      <c r="L2632" s="44">
        <f>IFERROR(_xll.qlIndexFixing(Index6M,$H2632,TRUE,_xll.ohTrigger(RecalcTrigger,Trigger6M)),NA())</f>
        <v>9.3710709941477888E-3</v>
      </c>
      <c r="M2632" s="145">
        <f>IFERROR(_xll.qlIndexFixing(Index1Y,$H2632,TRUE,_xll.ohTrigger(RecalcTrigger,Trigger1Y)),NA())</f>
        <v>9.4483212974914802E-3</v>
      </c>
      <c r="N2632" s="144">
        <f>IFERROR(_xll.qlIndexFixing(ONIndex1M,I2632,TRUE,_xll.ohTrigger(RecalcTrigger,Trigger1M)),NA())</f>
        <v>9.2908341397102134E-3</v>
      </c>
      <c r="O2632" s="44">
        <f>IFERROR(_xll.qlIndexFixing(ONIndex3M,I2632,TRUE,_xll.ohTrigger(RecalcTrigger,Trigger3M)),NA())</f>
        <v>9.4449896306425529E-3</v>
      </c>
      <c r="P2632" s="44">
        <f>IFERROR(_xll.qlIndexFixing(ONIndex6M,I2632,TRUE,_xll.ohTrigger(RecalcTrigger,Trigger6M)),NA())</f>
        <v>9.4648621501125518E-3</v>
      </c>
      <c r="Q2632" s="145">
        <f>IFERROR(_xll.qlIndexFixing(ONIndex1Y,I2632,TRUE,_xll.ohTrigger(RecalcTrigger,Trigger1Y)),NA())</f>
        <v>9.5965093397420986E-3</v>
      </c>
    </row>
    <row r="2633" spans="2:17" x14ac:dyDescent="0.2">
      <c r="B2633" s="39" t="s">
        <v>42</v>
      </c>
      <c r="D2633" s="42">
        <f>_xll.qlCalendarAdvance(Calendar,$D2632,B2633,"f",FALSE)</f>
        <v>58299</v>
      </c>
      <c r="E2633" s="139">
        <f>_xll.qlInterestRateIndexValueDate(IndexON,D2633)</f>
        <v>58299</v>
      </c>
      <c r="F2633" s="155">
        <f>IFERROR(_xll.qlIndexFixing(IndexON,D2633,TRUE,_xll.ohTrigger(RecalcTrigger,TriggerON)),NA())</f>
        <v>9.4633132503041395E-3</v>
      </c>
      <c r="H2633" s="42">
        <f>_xll.qlCalendarAdvance(Calendar,$H2632,B2633,"f",FALSE)</f>
        <v>58299</v>
      </c>
      <c r="I2633" s="139">
        <f>_xll.qlInterestRateIndexValueDate(Index1M,$H2633)</f>
        <v>58301</v>
      </c>
      <c r="J2633" s="144">
        <f>IFERROR(_xll.qlIndexFixing(Index1M,$H2633,TRUE,_xll.ohTrigger(RecalcTrigger,Trigger1M)),NA())</f>
        <v>9.2715660253062104E-3</v>
      </c>
      <c r="K2633" s="44">
        <f>IFERROR(_xll.qlIndexFixing(Index3M,H2633,TRUE,_xll.ohTrigger(RecalcTrigger,Trigger3M)),NA())</f>
        <v>9.3978261299515718E-3</v>
      </c>
      <c r="L2633" s="44">
        <f>IFERROR(_xll.qlIndexFixing(Index6M,$H2633,TRUE,_xll.ohTrigger(RecalcTrigger,Trigger6M)),NA())</f>
        <v>9.3619151682877346E-3</v>
      </c>
      <c r="M2633" s="145">
        <f>IFERROR(_xll.qlIndexFixing(Index1Y,$H2633,TRUE,_xll.ohTrigger(RecalcTrigger,Trigger1Y)),NA())</f>
        <v>9.4409126437264412E-3</v>
      </c>
      <c r="N2633" s="144">
        <f>IFERROR(_xll.qlIndexFixing(ONIndex1M,I2633,TRUE,_xll.ohTrigger(RecalcTrigger,Trigger1M)),NA())</f>
        <v>9.2821160839928751E-3</v>
      </c>
      <c r="O2633" s="44">
        <f>IFERROR(_xll.qlIndexFixing(ONIndex3M,I2633,TRUE,_xll.ohTrigger(RecalcTrigger,Trigger3M)),NA())</f>
        <v>9.4364777468047834E-3</v>
      </c>
      <c r="P2633" s="44">
        <f>IFERROR(_xll.qlIndexFixing(ONIndex6M,I2633,TRUE,_xll.ohTrigger(RecalcTrigger,Trigger6M)),NA())</f>
        <v>9.455512119762588E-3</v>
      </c>
      <c r="Q2633" s="145">
        <f>IFERROR(_xll.qlIndexFixing(ONIndex1Y,I2633,TRUE,_xll.ohTrigger(RecalcTrigger,Trigger1Y)),NA())</f>
        <v>9.5885897788150487E-3</v>
      </c>
    </row>
    <row r="2634" spans="2:17" x14ac:dyDescent="0.2">
      <c r="B2634" s="39" t="s">
        <v>42</v>
      </c>
      <c r="D2634" s="42">
        <f>_xll.qlCalendarAdvance(Calendar,$D2633,B2634,"f",FALSE)</f>
        <v>58306</v>
      </c>
      <c r="E2634" s="139">
        <f>_xll.qlInterestRateIndexValueDate(IndexON,D2634)</f>
        <v>58306</v>
      </c>
      <c r="F2634" s="155">
        <f>IFERROR(_xll.qlIndexFixing(IndexON,D2634,TRUE,_xll.ohTrigger(RecalcTrigger,TriggerON)),NA())</f>
        <v>9.4553599386149045E-3</v>
      </c>
      <c r="H2634" s="42">
        <f>_xll.qlCalendarAdvance(Calendar,$H2633,B2634,"f",FALSE)</f>
        <v>58306</v>
      </c>
      <c r="I2634" s="139">
        <f>_xll.qlInterestRateIndexValueDate(Index1M,$H2634)</f>
        <v>58308</v>
      </c>
      <c r="J2634" s="144">
        <f>IFERROR(_xll.qlIndexFixing(Index1M,$H2634,TRUE,_xll.ohTrigger(RecalcTrigger,Trigger1M)),NA())</f>
        <v>9.2629048728634644E-3</v>
      </c>
      <c r="K2634" s="44">
        <f>IFERROR(_xll.qlIndexFixing(Index3M,H2634,TRUE,_xll.ohTrigger(RecalcTrigger,Trigger3M)),NA())</f>
        <v>9.3894615254712082E-3</v>
      </c>
      <c r="L2634" s="44">
        <f>IFERROR(_xll.qlIndexFixing(Index6M,$H2634,TRUE,_xll.ohTrigger(RecalcTrigger,Trigger6M)),NA())</f>
        <v>9.35277852689116E-3</v>
      </c>
      <c r="M2634" s="145">
        <f>IFERROR(_xll.qlIndexFixing(Index1Y,$H2634,TRUE,_xll.ohTrigger(RecalcTrigger,Trigger1Y)),NA())</f>
        <v>9.433527397326797E-3</v>
      </c>
      <c r="N2634" s="144">
        <f>IFERROR(_xll.qlIndexFixing(ONIndex1M,I2634,TRUE,_xll.ohTrigger(RecalcTrigger,Trigger1M)),NA())</f>
        <v>9.2734221046164578E-3</v>
      </c>
      <c r="O2634" s="44">
        <f>IFERROR(_xll.qlIndexFixing(ONIndex3M,I2634,TRUE,_xll.ohTrigger(RecalcTrigger,Trigger3M)),NA())</f>
        <v>9.4279897500193499E-3</v>
      </c>
      <c r="P2634" s="44">
        <f>IFERROR(_xll.qlIndexFixing(ONIndex6M,I2634,TRUE,_xll.ohTrigger(RecalcTrigger,Trigger6M)),NA())</f>
        <v>9.4461805201095927E-3</v>
      </c>
      <c r="Q2634" s="145">
        <f>IFERROR(_xll.qlIndexFixing(ONIndex1Y,I2634,TRUE,_xll.ohTrigger(RecalcTrigger,Trigger1Y)),NA())</f>
        <v>9.5806920393926021E-3</v>
      </c>
    </row>
    <row r="2635" spans="2:17" x14ac:dyDescent="0.2">
      <c r="B2635" s="39" t="s">
        <v>42</v>
      </c>
      <c r="D2635" s="42">
        <f>_xll.qlCalendarAdvance(Calendar,$D2634,B2635,"f",FALSE)</f>
        <v>58313</v>
      </c>
      <c r="E2635" s="139">
        <f>_xll.qlInterestRateIndexValueDate(IndexON,D2635)</f>
        <v>58313</v>
      </c>
      <c r="F2635" s="155">
        <f>IFERROR(_xll.qlIndexFixing(IndexON,D2635,TRUE,_xll.ohTrigger(RecalcTrigger,TriggerON)),NA())</f>
        <v>9.4474281712919606E-3</v>
      </c>
      <c r="H2635" s="42">
        <f>_xll.qlCalendarAdvance(Calendar,$H2634,B2635,"f",FALSE)</f>
        <v>58313</v>
      </c>
      <c r="I2635" s="139">
        <f>_xll.qlInterestRateIndexValueDate(Index1M,$H2635)</f>
        <v>58315</v>
      </c>
      <c r="J2635" s="144">
        <f>IFERROR(_xll.qlIndexFixing(Index1M,$H2635,TRUE,_xll.ohTrigger(RecalcTrigger,Trigger1M)),NA())</f>
        <v>9.2542679782289805E-3</v>
      </c>
      <c r="K2635" s="44">
        <f>IFERROR(_xll.qlIndexFixing(Index3M,H2635,TRUE,_xll.ohTrigger(RecalcTrigger,Trigger3M)),NA())</f>
        <v>9.3811212806790244E-3</v>
      </c>
      <c r="L2635" s="44">
        <f>IFERROR(_xll.qlIndexFixing(Index6M,$H2635,TRUE,_xll.ohTrigger(RecalcTrigger,Trigger6M)),NA())</f>
        <v>9.3452318030990689E-3</v>
      </c>
      <c r="M2635" s="145">
        <f>IFERROR(_xll.qlIndexFixing(Index1Y,$H2635,TRUE,_xll.ohTrigger(RecalcTrigger,Trigger1Y)),NA())</f>
        <v>9.4261656092585171E-3</v>
      </c>
      <c r="N2635" s="144">
        <f>IFERROR(_xll.qlIndexFixing(ONIndex1M,I2635,TRUE,_xll.ohTrigger(RecalcTrigger,Trigger1M)),NA())</f>
        <v>9.2647522602540278E-3</v>
      </c>
      <c r="O2635" s="44">
        <f>IFERROR(_xll.qlIndexFixing(ONIndex3M,I2635,TRUE,_xll.ohTrigger(RecalcTrigger,Trigger3M)),NA())</f>
        <v>9.41952569752047E-3</v>
      </c>
      <c r="P2635" s="44">
        <f>IFERROR(_xll.qlIndexFixing(ONIndex6M,I2635,TRUE,_xll.ohTrigger(RecalcTrigger,Trigger6M)),NA())</f>
        <v>9.4368673999145614E-3</v>
      </c>
      <c r="Q2635" s="145">
        <f>IFERROR(_xll.qlIndexFixing(ONIndex1Y,I2635,TRUE,_xll.ohTrigger(RecalcTrigger,Trigger1Y)),NA())</f>
        <v>9.5728161727937078E-3</v>
      </c>
    </row>
    <row r="2636" spans="2:17" x14ac:dyDescent="0.2">
      <c r="B2636" s="39" t="s">
        <v>42</v>
      </c>
      <c r="D2636" s="42">
        <f>_xll.qlCalendarAdvance(Calendar,$D2635,B2636,"f",FALSE)</f>
        <v>58320</v>
      </c>
      <c r="E2636" s="139">
        <f>_xll.qlInterestRateIndexValueDate(IndexON,D2636)</f>
        <v>58320</v>
      </c>
      <c r="F2636" s="155">
        <f>IFERROR(_xll.qlIndexFixing(IndexON,D2636,TRUE,_xll.ohTrigger(RecalcTrigger,TriggerON)),NA())</f>
        <v>9.4395180007733615E-3</v>
      </c>
      <c r="H2636" s="42">
        <f>_xll.qlCalendarAdvance(Calendar,$H2635,B2636,"f",FALSE)</f>
        <v>58320</v>
      </c>
      <c r="I2636" s="139">
        <f>_xll.qlInterestRateIndexValueDate(Index1M,$H2636)</f>
        <v>58322</v>
      </c>
      <c r="J2636" s="144">
        <f>IFERROR(_xll.qlIndexFixing(Index1M,$H2636,TRUE,_xll.ohTrigger(RecalcTrigger,Trigger1M)),NA())</f>
        <v>9.2456554003081393E-3</v>
      </c>
      <c r="K2636" s="44">
        <f>IFERROR(_xll.qlIndexFixing(Index3M,H2636,TRUE,_xll.ohTrigger(RecalcTrigger,Trigger3M)),NA())</f>
        <v>9.3732728943707565E-3</v>
      </c>
      <c r="L2636" s="44">
        <f>IFERROR(_xll.qlIndexFixing(Index6M,$H2636,TRUE,_xll.ohTrigger(RecalcTrigger,Trigger6M)),NA())</f>
        <v>9.3366528096057461E-3</v>
      </c>
      <c r="M2636" s="145">
        <f>IFERROR(_xll.qlIndexFixing(Index1Y,$H2636,TRUE,_xll.ohTrigger(RecalcTrigger,Trigger1Y)),NA())</f>
        <v>9.4188273304873556E-3</v>
      </c>
      <c r="N2636" s="144">
        <f>IFERROR(_xll.qlIndexFixing(ONIndex1M,I2636,TRUE,_xll.ohTrigger(RecalcTrigger,Trigger1M)),NA())</f>
        <v>9.256106610298076E-3</v>
      </c>
      <c r="O2636" s="44">
        <f>IFERROR(_xll.qlIndexFixing(ONIndex3M,I2636,TRUE,_xll.ohTrigger(RecalcTrigger,Trigger3M)),NA())</f>
        <v>9.4110856468621051E-3</v>
      </c>
      <c r="P2636" s="44">
        <f>IFERROR(_xll.qlIndexFixing(ONIndex6M,I2636,TRUE,_xll.ohTrigger(RecalcTrigger,Trigger6M)),NA())</f>
        <v>9.4275728084181054E-3</v>
      </c>
      <c r="Q2636" s="145">
        <f>IFERROR(_xll.qlIndexFixing(ONIndex1Y,I2636,TRUE,_xll.ohTrigger(RecalcTrigger,Trigger1Y)),NA())</f>
        <v>9.5649622301774428E-3</v>
      </c>
    </row>
    <row r="2637" spans="2:17" x14ac:dyDescent="0.2">
      <c r="B2637" s="39" t="s">
        <v>42</v>
      </c>
      <c r="D2637" s="42">
        <f>_xll.qlCalendarAdvance(Calendar,$D2636,B2637,"f",FALSE)</f>
        <v>58327</v>
      </c>
      <c r="E2637" s="139">
        <f>_xll.qlInterestRateIndexValueDate(IndexON,D2637)</f>
        <v>58327</v>
      </c>
      <c r="F2637" s="155">
        <f>IFERROR(_xll.qlIndexFixing(IndexON,D2637,TRUE,_xll.ohTrigger(RecalcTrigger,TriggerON)),NA())</f>
        <v>9.4316294797369693E-3</v>
      </c>
      <c r="H2637" s="42">
        <f>_xll.qlCalendarAdvance(Calendar,$H2636,B2637,"f",FALSE)</f>
        <v>58327</v>
      </c>
      <c r="I2637" s="139">
        <f>_xll.qlInterestRateIndexValueDate(Index1M,$H2637)</f>
        <v>58329</v>
      </c>
      <c r="J2637" s="144">
        <f>IFERROR(_xll.qlIndexFixing(Index1M,$H2637,TRUE,_xll.ohTrigger(RecalcTrigger,Trigger1M)),NA())</f>
        <v>9.2370671980188113E-3</v>
      </c>
      <c r="K2637" s="44">
        <f>IFERROR(_xll.qlIndexFixing(Index3M,H2637,TRUE,_xll.ohTrigger(RecalcTrigger,Trigger3M)),NA())</f>
        <v>9.3649799975557887E-3</v>
      </c>
      <c r="L2637" s="44">
        <f>IFERROR(_xll.qlIndexFixing(Index6M,$H2637,TRUE,_xll.ohTrigger(RecalcTrigger,Trigger6M)),NA())</f>
        <v>9.3275693653044039E-3</v>
      </c>
      <c r="M2637" s="145">
        <f>IFERROR(_xll.qlIndexFixing(Index1Y,$H2637,TRUE,_xll.ohTrigger(RecalcTrigger,Trigger1Y)),NA())</f>
        <v>9.4115126119799324E-3</v>
      </c>
      <c r="N2637" s="144">
        <f>IFERROR(_xll.qlIndexFixing(ONIndex1M,I2637,TRUE,_xll.ohTrigger(RecalcTrigger,Trigger1M)),NA())</f>
        <v>9.2474852132617968E-3</v>
      </c>
      <c r="O2637" s="44">
        <f>IFERROR(_xll.qlIndexFixing(ONIndex3M,I2637,TRUE,_xll.ohTrigger(RecalcTrigger,Trigger3M)),NA())</f>
        <v>9.4026696551985367E-3</v>
      </c>
      <c r="P2637" s="44">
        <f>IFERROR(_xll.qlIndexFixing(ONIndex6M,I2637,TRUE,_xll.ohTrigger(RecalcTrigger,Trigger6M)),NA())</f>
        <v>9.4182967946210283E-3</v>
      </c>
      <c r="Q2637" s="145">
        <f>IFERROR(_xll.qlIndexFixing(ONIndex1Y,I2637,TRUE,_xll.ohTrigger(RecalcTrigger,Trigger1Y)),NA())</f>
        <v>9.5571302621433318E-3</v>
      </c>
    </row>
    <row r="2638" spans="2:17" x14ac:dyDescent="0.2">
      <c r="B2638" s="39" t="s">
        <v>42</v>
      </c>
      <c r="D2638" s="42">
        <f>_xll.qlCalendarAdvance(Calendar,$D2637,B2638,"f",FALSE)</f>
        <v>58334</v>
      </c>
      <c r="E2638" s="139">
        <f>_xll.qlInterestRateIndexValueDate(IndexON,D2638)</f>
        <v>58334</v>
      </c>
      <c r="F2638" s="155">
        <f>IFERROR(_xll.qlIndexFixing(IndexON,D2638,TRUE,_xll.ohTrigger(RecalcTrigger,TriggerON)),NA())</f>
        <v>9.4237626608606462E-3</v>
      </c>
      <c r="H2638" s="42">
        <f>_xll.qlCalendarAdvance(Calendar,$H2637,B2638,"f",FALSE)</f>
        <v>58334</v>
      </c>
      <c r="I2638" s="139">
        <f>_xll.qlInterestRateIndexValueDate(Index1M,$H2638)</f>
        <v>58336</v>
      </c>
      <c r="J2638" s="144">
        <f>IFERROR(_xll.qlIndexFixing(Index1M,$H2638,TRUE,_xll.ohTrigger(RecalcTrigger,Trigger1M)),NA())</f>
        <v>9.2285034302738711E-3</v>
      </c>
      <c r="K2638" s="44">
        <f>IFERROR(_xll.qlIndexFixing(Index3M,H2638,TRUE,_xll.ohTrigger(RecalcTrigger,Trigger3M)),NA())</f>
        <v>9.35671162754163E-3</v>
      </c>
      <c r="L2638" s="44">
        <f>IFERROR(_xll.qlIndexFixing(Index6M,$H2638,TRUE,_xll.ohTrigger(RecalcTrigger,Trigger6M)),NA())</f>
        <v>9.3185052843987818E-3</v>
      </c>
      <c r="M2638" s="145">
        <f>IFERROR(_xll.qlIndexFixing(Index1Y,$H2638,TRUE,_xll.ohTrigger(RecalcTrigger,Trigger1Y)),NA())</f>
        <v>9.4042215047028723E-3</v>
      </c>
      <c r="N2638" s="144">
        <f>IFERROR(_xll.qlIndexFixing(ONIndex1M,I2638,TRUE,_xll.ohTrigger(RecalcTrigger,Trigger1M)),NA())</f>
        <v>9.238888128297873E-3</v>
      </c>
      <c r="O2638" s="44">
        <f>IFERROR(_xll.qlIndexFixing(ONIndex3M,I2638,TRUE,_xll.ohTrigger(RecalcTrigger,Trigger3M)),NA())</f>
        <v>9.3942777800837263E-3</v>
      </c>
      <c r="P2638" s="44">
        <f>IFERROR(_xll.qlIndexFixing(ONIndex6M,I2638,TRUE,_xll.ohTrigger(RecalcTrigger,Trigger6M)),NA())</f>
        <v>9.4090394072843253E-3</v>
      </c>
      <c r="Q2638" s="145">
        <f>IFERROR(_xll.qlIndexFixing(ONIndex1Y,I2638,TRUE,_xll.ohTrigger(RecalcTrigger,Trigger1Y)),NA())</f>
        <v>9.5493203198504517E-3</v>
      </c>
    </row>
    <row r="2639" spans="2:17" x14ac:dyDescent="0.2">
      <c r="B2639" s="39" t="s">
        <v>42</v>
      </c>
      <c r="D2639" s="42">
        <f>_xll.qlCalendarAdvance(Calendar,$D2638,B2639,"f",FALSE)</f>
        <v>58341</v>
      </c>
      <c r="E2639" s="139">
        <f>_xll.qlInterestRateIndexValueDate(IndexON,D2639)</f>
        <v>58341</v>
      </c>
      <c r="F2639" s="155">
        <f>IFERROR(_xll.qlIndexFixing(IndexON,D2639,TRUE,_xll.ohTrigger(RecalcTrigger,TriggerON)),NA())</f>
        <v>9.4159175967423181E-3</v>
      </c>
      <c r="H2639" s="42">
        <f>_xll.qlCalendarAdvance(Calendar,$H2638,B2639,"f",FALSE)</f>
        <v>58341</v>
      </c>
      <c r="I2639" s="139">
        <f>_xll.qlInterestRateIndexValueDate(Index1M,$H2639)</f>
        <v>58343</v>
      </c>
      <c r="J2639" s="144">
        <f>IFERROR(_xll.qlIndexFixing(Index1M,$H2639,TRUE,_xll.ohTrigger(RecalcTrigger,Trigger1M)),NA())</f>
        <v>9.2199641559811973E-3</v>
      </c>
      <c r="K2639" s="44">
        <f>IFERROR(_xll.qlIndexFixing(Index3M,H2639,TRUE,_xll.ohTrigger(RecalcTrigger,Trigger3M)),NA())</f>
        <v>9.3466175007774297E-3</v>
      </c>
      <c r="L2639" s="44">
        <f>IFERROR(_xll.qlIndexFixing(Index6M,$H2639,TRUE,_xll.ohTrigger(RecalcTrigger,Trigger6M)),NA())</f>
        <v>9.3094606158475226E-3</v>
      </c>
      <c r="M2639" s="145">
        <f>IFERROR(_xll.qlIndexFixing(Index1Y,$H2639,TRUE,_xll.ohTrigger(RecalcTrigger,Trigger1Y)),NA())</f>
        <v>9.3969540596212757E-3</v>
      </c>
      <c r="N2639" s="144">
        <f>IFERROR(_xll.qlIndexFixing(ONIndex1M,I2639,TRUE,_xll.ohTrigger(RecalcTrigger,Trigger1M)),NA())</f>
        <v>9.2303154141593069E-3</v>
      </c>
      <c r="O2639" s="44">
        <f>IFERROR(_xll.qlIndexFixing(ONIndex3M,I2639,TRUE,_xll.ohTrigger(RecalcTrigger,Trigger3M)),NA())</f>
        <v>9.3859100787518912E-3</v>
      </c>
      <c r="P2639" s="44">
        <f>IFERROR(_xll.qlIndexFixing(ONIndex6M,I2639,TRUE,_xll.ohTrigger(RecalcTrigger,Trigger6M)),NA())</f>
        <v>9.3998006955686719E-3</v>
      </c>
      <c r="Q2639" s="145">
        <f>IFERROR(_xll.qlIndexFixing(ONIndex1Y,I2639,TRUE,_xll.ohTrigger(RecalcTrigger,Trigger1Y)),NA())</f>
        <v>9.5415324543779434E-3</v>
      </c>
    </row>
    <row r="2640" spans="2:17" x14ac:dyDescent="0.2">
      <c r="B2640" s="39" t="s">
        <v>42</v>
      </c>
      <c r="D2640" s="42">
        <f>_xll.qlCalendarAdvance(Calendar,$D2639,B2640,"f",FALSE)</f>
        <v>58348</v>
      </c>
      <c r="E2640" s="139">
        <f>_xll.qlInterestRateIndexValueDate(IndexON,D2640)</f>
        <v>58348</v>
      </c>
      <c r="F2640" s="155">
        <f>IFERROR(_xll.qlIndexFixing(IndexON,D2640,TRUE,_xll.ohTrigger(RecalcTrigger,TriggerON)),NA())</f>
        <v>9.408094339899975E-3</v>
      </c>
      <c r="H2640" s="42">
        <f>_xll.qlCalendarAdvance(Calendar,$H2639,B2640,"f",FALSE)</f>
        <v>58348</v>
      </c>
      <c r="I2640" s="139">
        <f>_xll.qlInterestRateIndexValueDate(Index1M,$H2640)</f>
        <v>58350</v>
      </c>
      <c r="J2640" s="144">
        <f>IFERROR(_xll.qlIndexFixing(Index1M,$H2640,TRUE,_xll.ohTrigger(RecalcTrigger,Trigger1M)),NA())</f>
        <v>9.2114494340511666E-3</v>
      </c>
      <c r="K2640" s="44">
        <f>IFERROR(_xll.qlIndexFixing(Index3M,H2640,TRUE,_xll.ohTrigger(RecalcTrigger,Trigger3M)),NA())</f>
        <v>9.3397874591483188E-3</v>
      </c>
      <c r="L2640" s="44">
        <f>IFERROR(_xll.qlIndexFixing(Index6M,$H2640,TRUE,_xll.ohTrigger(RecalcTrigger,Trigger6M)),NA())</f>
        <v>9.2999174738055898E-3</v>
      </c>
      <c r="M2640" s="145">
        <f>IFERROR(_xll.qlIndexFixing(Index1Y,$H2640,TRUE,_xll.ohTrigger(RecalcTrigger,Trigger1Y)),NA())</f>
        <v>9.3897103277032854E-3</v>
      </c>
      <c r="N2640" s="144">
        <f>IFERROR(_xll.qlIndexFixing(ONIndex1M,I2640,TRUE,_xll.ohTrigger(RecalcTrigger,Trigger1M)),NA())</f>
        <v>9.2217671300787174E-3</v>
      </c>
      <c r="O2640" s="44">
        <f>IFERROR(_xll.qlIndexFixing(ONIndex3M,I2640,TRUE,_xll.ohTrigger(RecalcTrigger,Trigger3M)),NA())</f>
        <v>9.3775666087569931E-3</v>
      </c>
      <c r="P2640" s="44">
        <f>IFERROR(_xll.qlIndexFixing(ONIndex6M,I2640,TRUE,_xll.ohTrigger(RecalcTrigger,Trigger6M)),NA())</f>
        <v>9.3905807085548076E-3</v>
      </c>
      <c r="Q2640" s="145">
        <f>IFERROR(_xll.qlIndexFixing(ONIndex1Y,I2640,TRUE,_xll.ohTrigger(RecalcTrigger,Trigger1Y)),NA())</f>
        <v>9.5337667166450757E-3</v>
      </c>
    </row>
    <row r="2641" spans="2:17" x14ac:dyDescent="0.2">
      <c r="B2641" s="39" t="s">
        <v>42</v>
      </c>
      <c r="D2641" s="42">
        <f>_xll.qlCalendarAdvance(Calendar,$D2640,B2641,"f",FALSE)</f>
        <v>58355</v>
      </c>
      <c r="E2641" s="139">
        <f>_xll.qlInterestRateIndexValueDate(IndexON,D2641)</f>
        <v>58355</v>
      </c>
      <c r="F2641" s="155">
        <f>IFERROR(_xll.qlIndexFixing(IndexON,D2641,TRUE,_xll.ohTrigger(RecalcTrigger,TriggerON)),NA())</f>
        <v>9.4002929433312232E-3</v>
      </c>
      <c r="H2641" s="42">
        <f>_xll.qlCalendarAdvance(Calendar,$H2640,B2641,"f",FALSE)</f>
        <v>58355</v>
      </c>
      <c r="I2641" s="139">
        <f>_xll.qlInterestRateIndexValueDate(Index1M,$H2641)</f>
        <v>58357</v>
      </c>
      <c r="J2641" s="144">
        <f>IFERROR(_xll.qlIndexFixing(Index1M,$H2641,TRUE,_xll.ohTrigger(RecalcTrigger,Trigger1M)),NA())</f>
        <v>9.2029593233966533E-3</v>
      </c>
      <c r="K2641" s="44">
        <f>IFERROR(_xll.qlIndexFixing(Index3M,H2641,TRUE,_xll.ohTrigger(RecalcTrigger,Trigger3M)),NA())</f>
        <v>9.33159457674799E-3</v>
      </c>
      <c r="L2641" s="44">
        <f>IFERROR(_xll.qlIndexFixing(Index6M,$H2641,TRUE,_xll.ohTrigger(RecalcTrigger,Trigger6M)),NA())</f>
        <v>9.2909129555982378E-3</v>
      </c>
      <c r="M2641" s="145">
        <f>IFERROR(_xll.qlIndexFixing(Index1Y,$H2641,TRUE,_xll.ohTrigger(RecalcTrigger,Trigger1Y)),NA())</f>
        <v>9.3824903599150911E-3</v>
      </c>
      <c r="N2641" s="144">
        <f>IFERROR(_xll.qlIndexFixing(ONIndex1M,I2641,TRUE,_xll.ohTrigger(RecalcTrigger,Trigger1M)),NA())</f>
        <v>9.2132433346492348E-3</v>
      </c>
      <c r="O2641" s="44">
        <f>IFERROR(_xll.qlIndexFixing(ONIndex3M,I2641,TRUE,_xll.ohTrigger(RecalcTrigger,Trigger3M)),NA())</f>
        <v>9.3692474271733772E-3</v>
      </c>
      <c r="P2641" s="44">
        <f>IFERROR(_xll.qlIndexFixing(ONIndex6M,I2641,TRUE,_xll.ohTrigger(RecalcTrigger,Trigger6M)),NA())</f>
        <v>9.3813794950037277E-3</v>
      </c>
      <c r="Q2641" s="145">
        <f>IFERROR(_xll.qlIndexFixing(ONIndex1Y,I2641,TRUE,_xll.ohTrigger(RecalcTrigger,Trigger1Y)),NA())</f>
        <v>9.5260231576510535E-3</v>
      </c>
    </row>
    <row r="2642" spans="2:17" x14ac:dyDescent="0.2">
      <c r="B2642" s="39" t="s">
        <v>42</v>
      </c>
      <c r="D2642" s="42">
        <f>_xll.qlCalendarAdvance(Calendar,$D2641,B2642,"f",FALSE)</f>
        <v>58362</v>
      </c>
      <c r="E2642" s="139">
        <f>_xll.qlInterestRateIndexValueDate(IndexON,D2642)</f>
        <v>58362</v>
      </c>
      <c r="F2642" s="155">
        <f>IFERROR(_xll.qlIndexFixing(IndexON,D2642,TRUE,_xll.ohTrigger(RecalcTrigger,TriggerON)),NA())</f>
        <v>9.3925134591543724E-3</v>
      </c>
      <c r="H2642" s="42">
        <f>_xll.qlCalendarAdvance(Calendar,$H2641,B2642,"f",FALSE)</f>
        <v>58362</v>
      </c>
      <c r="I2642" s="139">
        <f>_xll.qlInterestRateIndexValueDate(Index1M,$H2642)</f>
        <v>58364</v>
      </c>
      <c r="J2642" s="144">
        <f>IFERROR(_xll.qlIndexFixing(Index1M,$H2642,TRUE,_xll.ohTrigger(RecalcTrigger,Trigger1M)),NA())</f>
        <v>9.1944938829305323E-3</v>
      </c>
      <c r="K2642" s="44">
        <f>IFERROR(_xll.qlIndexFixing(Index3M,H2642,TRUE,_xll.ohTrigger(RecalcTrigger,Trigger3M)),NA())</f>
        <v>9.3234264554582121E-3</v>
      </c>
      <c r="L2642" s="44">
        <f>IFERROR(_xll.qlIndexFixing(Index6M,$H2642,TRUE,_xll.ohTrigger(RecalcTrigger,Trigger6M)),NA())</f>
        <v>9.2798667582665549E-3</v>
      </c>
      <c r="M2642" s="145">
        <f>IFERROR(_xll.qlIndexFixing(Index1Y,$H2642,TRUE,_xll.ohTrigger(RecalcTrigger,Trigger1Y)),NA())</f>
        <v>9.3752942072241816E-3</v>
      </c>
      <c r="N2642" s="144">
        <f>IFERROR(_xll.qlIndexFixing(ONIndex1M,I2642,TRUE,_xll.ohTrigger(RecalcTrigger,Trigger1M)),NA())</f>
        <v>9.2047440868636698E-3</v>
      </c>
      <c r="O2642" s="44">
        <f>IFERROR(_xll.qlIndexFixing(ONIndex3M,I2642,TRUE,_xll.ohTrigger(RecalcTrigger,Trigger3M)),NA())</f>
        <v>9.3609525914750691E-3</v>
      </c>
      <c r="P2642" s="44">
        <f>IFERROR(_xll.qlIndexFixing(ONIndex6M,I2642,TRUE,_xll.ohTrigger(RecalcTrigger,Trigger6M)),NA())</f>
        <v>9.3721971039961716E-3</v>
      </c>
      <c r="Q2642" s="145">
        <f>IFERROR(_xll.qlIndexFixing(ONIndex1Y,I2642,TRUE,_xll.ohTrigger(RecalcTrigger,Trigger1Y)),NA())</f>
        <v>9.5183018283151455E-3</v>
      </c>
    </row>
    <row r="2643" spans="2:17" x14ac:dyDescent="0.2">
      <c r="B2643" s="39" t="s">
        <v>42</v>
      </c>
      <c r="D2643" s="42">
        <f>_xll.qlCalendarAdvance(Calendar,$D2642,B2643,"f",FALSE)</f>
        <v>58369</v>
      </c>
      <c r="E2643" s="139">
        <f>_xll.qlInterestRateIndexValueDate(IndexON,D2643)</f>
        <v>58369</v>
      </c>
      <c r="F2643" s="155">
        <f>IFERROR(_xll.qlIndexFixing(IndexON,D2643,TRUE,_xll.ohTrigger(RecalcTrigger,TriggerON)),NA())</f>
        <v>9.3847559403670289E-3</v>
      </c>
      <c r="H2643" s="42">
        <f>_xll.qlCalendarAdvance(Calendar,$H2642,B2643,"f",FALSE)</f>
        <v>58369</v>
      </c>
      <c r="I2643" s="139">
        <f>_xll.qlInterestRateIndexValueDate(Index1M,$H2643)</f>
        <v>58371</v>
      </c>
      <c r="J2643" s="144">
        <f>IFERROR(_xll.qlIndexFixing(Index1M,$H2643,TRUE,_xll.ohTrigger(RecalcTrigger,Trigger1M)),NA())</f>
        <v>9.1860531715656779E-3</v>
      </c>
      <c r="K2643" s="44">
        <f>IFERROR(_xll.qlIndexFixing(Index3M,H2643,TRUE,_xll.ohTrigger(RecalcTrigger,Trigger3M)),NA())</f>
        <v>9.3152831526218151E-3</v>
      </c>
      <c r="L2643" s="44">
        <f>IFERROR(_xll.qlIndexFixing(Index6M,$H2643,TRUE,_xll.ohTrigger(RecalcTrigger,Trigger6M)),NA())</f>
        <v>9.2729626584959653E-3</v>
      </c>
      <c r="M2643" s="145">
        <f>IFERROR(_xll.qlIndexFixing(Index1Y,$H2643,TRUE,_xll.ohTrigger(RecalcTrigger,Trigger1Y)),NA())</f>
        <v>9.3681219205969616E-3</v>
      </c>
      <c r="N2643" s="144">
        <f>IFERROR(_xll.qlIndexFixing(ONIndex1M,I2643,TRUE,_xll.ohTrigger(RecalcTrigger,Trigger1M)),NA())</f>
        <v>9.196269445634897E-3</v>
      </c>
      <c r="O2643" s="44">
        <f>IFERROR(_xll.qlIndexFixing(ONIndex3M,I2643,TRUE,_xll.ohTrigger(RecalcTrigger,Trigger3M)),NA())</f>
        <v>9.3526821590561582E-3</v>
      </c>
      <c r="P2643" s="44">
        <f>IFERROR(_xll.qlIndexFixing(ONIndex6M,I2643,TRUE,_xll.ohTrigger(RecalcTrigger,Trigger6M)),NA())</f>
        <v>9.3630335847727508E-3</v>
      </c>
      <c r="Q2643" s="145">
        <f>IFERROR(_xll.qlIndexFixing(ONIndex1Y,I2643,TRUE,_xll.ohTrigger(RecalcTrigger,Trigger1Y)),NA())</f>
        <v>9.5106027798763648E-3</v>
      </c>
    </row>
    <row r="2644" spans="2:17" x14ac:dyDescent="0.2">
      <c r="B2644" s="39" t="s">
        <v>42</v>
      </c>
      <c r="D2644" s="42">
        <f>_xll.qlCalendarAdvance(Calendar,$D2643,B2644,"f",FALSE)</f>
        <v>58376</v>
      </c>
      <c r="E2644" s="139">
        <f>_xll.qlInterestRateIndexValueDate(IndexON,D2644)</f>
        <v>58376</v>
      </c>
      <c r="F2644" s="155">
        <f>IFERROR(_xll.qlIndexFixing(IndexON,D2644,TRUE,_xll.ohTrigger(RecalcTrigger,TriggerON)),NA())</f>
        <v>9.3770204394072465E-3</v>
      </c>
      <c r="H2644" s="42">
        <f>_xll.qlCalendarAdvance(Calendar,$H2643,B2644,"f",FALSE)</f>
        <v>58376</v>
      </c>
      <c r="I2644" s="139">
        <f>_xll.qlInterestRateIndexValueDate(Index1M,$H2644)</f>
        <v>58378</v>
      </c>
      <c r="J2644" s="144">
        <f>IFERROR(_xll.qlIndexFixing(Index1M,$H2644,TRUE,_xll.ohTrigger(RecalcTrigger,Trigger1M)),NA())</f>
        <v>9.1790837197580251E-3</v>
      </c>
      <c r="K2644" s="44">
        <f>IFERROR(_xll.qlIndexFixing(Index3M,H2644,TRUE,_xll.ohTrigger(RecalcTrigger,Trigger3M)),NA())</f>
        <v>9.3071647255877042E-3</v>
      </c>
      <c r="L2644" s="44">
        <f>IFERROR(_xll.qlIndexFixing(Index6M,$H2644,TRUE,_xll.ohTrigger(RecalcTrigger,Trigger6M)),NA())</f>
        <v>9.2640169775139794E-3</v>
      </c>
      <c r="M2644" s="145">
        <f>IFERROR(_xll.qlIndexFixing(Index1Y,$H2644,TRUE,_xll.ohTrigger(RecalcTrigger,Trigger1Y)),NA())</f>
        <v>9.3620945650224659E-3</v>
      </c>
      <c r="N2644" s="144">
        <f>IFERROR(_xll.qlIndexFixing(ONIndex1M,I2644,TRUE,_xll.ohTrigger(RecalcTrigger,Trigger1M)),NA())</f>
        <v>9.187819469955727E-3</v>
      </c>
      <c r="O2644" s="44">
        <f>IFERROR(_xll.qlIndexFixing(ONIndex3M,I2644,TRUE,_xll.ohTrigger(RecalcTrigger,Trigger3M)),NA())</f>
        <v>9.3444361874706061E-3</v>
      </c>
      <c r="P2644" s="44">
        <f>IFERROR(_xll.qlIndexFixing(ONIndex6M,I2644,TRUE,_xll.ohTrigger(RecalcTrigger,Trigger6M)),NA())</f>
        <v>9.3538889858546526E-3</v>
      </c>
      <c r="Q2644" s="145">
        <f>IFERROR(_xll.qlIndexFixing(ONIndex1Y,I2644,TRUE,_xll.ohTrigger(RecalcTrigger,Trigger1Y)),NA())</f>
        <v>9.5029260631740442E-3</v>
      </c>
    </row>
    <row r="2645" spans="2:17" x14ac:dyDescent="0.2">
      <c r="B2645" s="39" t="s">
        <v>42</v>
      </c>
      <c r="D2645" s="42">
        <f>_xll.qlCalendarAdvance(Calendar,$D2644,B2645,"f",FALSE)</f>
        <v>58383</v>
      </c>
      <c r="E2645" s="139">
        <f>_xll.qlInterestRateIndexValueDate(IndexON,D2645)</f>
        <v>58383</v>
      </c>
      <c r="F2645" s="155">
        <f>IFERROR(_xll.qlIndexFixing(IndexON,D2645,TRUE,_xll.ohTrigger(RecalcTrigger,TriggerON)),NA())</f>
        <v>9.3693070091127595E-3</v>
      </c>
      <c r="H2645" s="42">
        <f>_xll.qlCalendarAdvance(Calendar,$H2644,B2645,"f",FALSE)</f>
        <v>58383</v>
      </c>
      <c r="I2645" s="139">
        <f>_xll.qlInterestRateIndexValueDate(Index1M,$H2645)</f>
        <v>58385</v>
      </c>
      <c r="J2645" s="144">
        <f>IFERROR(_xll.qlIndexFixing(Index1M,$H2645,TRUE,_xll.ohTrigger(RecalcTrigger,Trigger1M)),NA())</f>
        <v>9.1692461717812757E-3</v>
      </c>
      <c r="K2645" s="44">
        <f>IFERROR(_xll.qlIndexFixing(Index3M,H2645,TRUE,_xll.ohTrigger(RecalcTrigger,Trigger3M)),NA())</f>
        <v>9.2990712316987079E-3</v>
      </c>
      <c r="L2645" s="44">
        <f>IFERROR(_xll.qlIndexFixing(Index6M,$H2645,TRUE,_xll.ohTrigger(RecalcTrigger,Trigger6M)),NA())</f>
        <v>9.2556030056021102E-3</v>
      </c>
      <c r="M2645" s="145">
        <f>IFERROR(_xll.qlIndexFixing(Index1Y,$H2645,TRUE,_xll.ohTrigger(RecalcTrigger,Trigger1Y)),NA())</f>
        <v>9.3538491494066008E-3</v>
      </c>
      <c r="N2645" s="144">
        <f>IFERROR(_xll.qlIndexFixing(ONIndex1M,I2645,TRUE,_xll.ohTrigger(RecalcTrigger,Trigger1M)),NA())</f>
        <v>9.1793942188189703E-3</v>
      </c>
      <c r="O2645" s="44">
        <f>IFERROR(_xll.qlIndexFixing(ONIndex3M,I2645,TRUE,_xll.ohTrigger(RecalcTrigger,Trigger3M)),NA())</f>
        <v>9.3362147337927581E-3</v>
      </c>
      <c r="P2645" s="44">
        <f>IFERROR(_xll.qlIndexFixing(ONIndex6M,I2645,TRUE,_xll.ohTrigger(RecalcTrigger,Trigger6M)),NA())</f>
        <v>9.3447633564824883E-3</v>
      </c>
      <c r="Q2645" s="145">
        <f>IFERROR(_xll.qlIndexFixing(ONIndex1Y,I2645,TRUE,_xll.ohTrigger(RecalcTrigger,Trigger1Y)),NA())</f>
        <v>9.4952717291274524E-3</v>
      </c>
    </row>
    <row r="2646" spans="2:17" x14ac:dyDescent="0.2">
      <c r="B2646" s="39" t="s">
        <v>42</v>
      </c>
      <c r="D2646" s="42">
        <f>_xll.qlCalendarAdvance(Calendar,$D2645,B2646,"f",FALSE)</f>
        <v>58390</v>
      </c>
      <c r="E2646" s="139">
        <f>_xll.qlInterestRateIndexValueDate(IndexON,D2646)</f>
        <v>58390</v>
      </c>
      <c r="F2646" s="155">
        <f>IFERROR(_xll.qlIndexFixing(IndexON,D2646,TRUE,_xll.ohTrigger(RecalcTrigger,TriggerON)),NA())</f>
        <v>9.3616157018416857E-3</v>
      </c>
      <c r="H2646" s="42">
        <f>_xll.qlCalendarAdvance(Calendar,$H2645,B2646,"f",FALSE)</f>
        <v>58390</v>
      </c>
      <c r="I2646" s="139">
        <f>_xll.qlInterestRateIndexValueDate(Index1M,$H2646)</f>
        <v>58392</v>
      </c>
      <c r="J2646" s="144">
        <f>IFERROR(_xll.qlIndexFixing(Index1M,$H2646,TRUE,_xll.ohTrigger(RecalcTrigger,Trigger1M)),NA())</f>
        <v>9.1608800011849789E-3</v>
      </c>
      <c r="K2646" s="44">
        <f>IFERROR(_xll.qlIndexFixing(Index3M,H2646,TRUE,_xll.ohTrigger(RecalcTrigger,Trigger3M)),NA())</f>
        <v>9.2910027283011273E-3</v>
      </c>
      <c r="L2646" s="44">
        <f>IFERROR(_xll.qlIndexFixing(Index6M,$H2646,TRUE,_xll.ohTrigger(RecalcTrigger,Trigger6M)),NA())</f>
        <v>9.2466955943363866E-3</v>
      </c>
      <c r="M2646" s="145">
        <f>IFERROR(_xll.qlIndexFixing(Index1Y,$H2646,TRUE,_xll.ohTrigger(RecalcTrigger,Trigger1Y)),NA())</f>
        <v>9.3467487667786564E-3</v>
      </c>
      <c r="N2646" s="144">
        <f>IFERROR(_xll.qlIndexFixing(ONIndex1M,I2646,TRUE,_xll.ohTrigger(RecalcTrigger,Trigger1M)),NA())</f>
        <v>9.1709937509776296E-3</v>
      </c>
      <c r="O2646" s="44">
        <f>IFERROR(_xll.qlIndexFixing(ONIndex3M,I2646,TRUE,_xll.ohTrigger(RecalcTrigger,Trigger3M)),NA())</f>
        <v>9.3280178553367676E-3</v>
      </c>
      <c r="P2646" s="44">
        <f>IFERROR(_xll.qlIndexFixing(ONIndex6M,I2646,TRUE,_xll.ohTrigger(RecalcTrigger,Trigger6M)),NA())</f>
        <v>9.3356567456570616E-3</v>
      </c>
      <c r="Q2646" s="145">
        <f>IFERROR(_xll.qlIndexFixing(ONIndex1Y,I2646,TRUE,_xll.ohTrigger(RecalcTrigger,Trigger1Y)),NA())</f>
        <v>9.4876398288157304E-3</v>
      </c>
    </row>
    <row r="2647" spans="2:17" x14ac:dyDescent="0.2">
      <c r="B2647" s="39" t="s">
        <v>42</v>
      </c>
      <c r="D2647" s="42">
        <f>_xll.qlCalendarAdvance(Calendar,$D2646,B2647,"f",FALSE)</f>
        <v>58397</v>
      </c>
      <c r="E2647" s="139">
        <f>_xll.qlInterestRateIndexValueDate(IndexON,D2647)</f>
        <v>58397</v>
      </c>
      <c r="F2647" s="155">
        <f>IFERROR(_xll.qlIndexFixing(IndexON,D2647,TRUE,_xll.ohTrigger(RecalcTrigger,TriggerON)),NA())</f>
        <v>9.3539465702718871E-3</v>
      </c>
      <c r="H2647" s="42">
        <f>_xll.qlCalendarAdvance(Calendar,$H2646,B2647,"f",FALSE)</f>
        <v>58397</v>
      </c>
      <c r="I2647" s="139">
        <f>_xll.qlInterestRateIndexValueDate(Index1M,$H2647)</f>
        <v>58399</v>
      </c>
      <c r="J2647" s="144">
        <f>IFERROR(_xll.qlIndexFixing(Index1M,$H2647,TRUE,_xll.ohTrigger(RecalcTrigger,Trigger1M)),NA())</f>
        <v>9.1525387953339532E-3</v>
      </c>
      <c r="K2647" s="44">
        <f>IFERROR(_xll.qlIndexFixing(Index3M,H2647,TRUE,_xll.ohTrigger(RecalcTrigger,Trigger3M)),NA())</f>
        <v>9.2829592727430021E-3</v>
      </c>
      <c r="L2647" s="44">
        <f>IFERROR(_xll.qlIndexFixing(Index6M,$H2647,TRUE,_xll.ohTrigger(RecalcTrigger,Trigger6M)),NA())</f>
        <v>9.2378079870792072E-3</v>
      </c>
      <c r="M2647" s="145">
        <f>IFERROR(_xll.qlIndexFixing(Index1Y,$H2647,TRUE,_xll.ohTrigger(RecalcTrigger,Trigger1Y)),NA())</f>
        <v>9.3396724540869766E-3</v>
      </c>
      <c r="N2647" s="144">
        <f>IFERROR(_xll.qlIndexFixing(ONIndex1M,I2647,TRUE,_xll.ohTrigger(RecalcTrigger,Trigger1M)),NA())</f>
        <v>9.1626181254245154E-3</v>
      </c>
      <c r="O2647" s="44">
        <f>IFERROR(_xll.qlIndexFixing(ONIndex3M,I2647,TRUE,_xll.ohTrigger(RecalcTrigger,Trigger3M)),NA())</f>
        <v>9.3198456098164684E-3</v>
      </c>
      <c r="P2647" s="44">
        <f>IFERROR(_xll.qlIndexFixing(ONIndex6M,I2647,TRUE,_xll.ohTrigger(RecalcTrigger,Trigger6M)),NA())</f>
        <v>9.3265692025390479E-3</v>
      </c>
      <c r="Q2647" s="145">
        <f>IFERROR(_xll.qlIndexFixing(ONIndex1Y,I2647,TRUE,_xll.ohTrigger(RecalcTrigger,Trigger1Y)),NA())</f>
        <v>9.4800304133180191E-3</v>
      </c>
    </row>
    <row r="2648" spans="2:17" x14ac:dyDescent="0.2">
      <c r="B2648" s="39" t="s">
        <v>42</v>
      </c>
      <c r="D2648" s="42">
        <f>_xll.qlCalendarAdvance(Calendar,$D2647,B2648,"f",FALSE)</f>
        <v>58404</v>
      </c>
      <c r="E2648" s="139">
        <f>_xll.qlInterestRateIndexValueDate(IndexON,D2648)</f>
        <v>58404</v>
      </c>
      <c r="F2648" s="155">
        <f>IFERROR(_xll.qlIndexFixing(IndexON,D2648,TRUE,_xll.ohTrigger(RecalcTrigger,TriggerON)),NA())</f>
        <v>9.3462996674009702E-3</v>
      </c>
      <c r="H2648" s="42">
        <f>_xll.qlCalendarAdvance(Calendar,$H2647,B2648,"f",FALSE)</f>
        <v>58404</v>
      </c>
      <c r="I2648" s="139">
        <f>_xll.qlInterestRateIndexValueDate(Index1M,$H2648)</f>
        <v>58406</v>
      </c>
      <c r="J2648" s="144">
        <f>IFERROR(_xll.qlIndexFixing(Index1M,$H2648,TRUE,_xll.ohTrigger(RecalcTrigger,Trigger1M)),NA())</f>
        <v>9.1442226131385751E-3</v>
      </c>
      <c r="K2648" s="44">
        <f>IFERROR(_xll.qlIndexFixing(Index3M,H2648,TRUE,_xll.ohTrigger(RecalcTrigger,Trigger3M)),NA())</f>
        <v>9.2749409223697628E-3</v>
      </c>
      <c r="L2648" s="44">
        <f>IFERROR(_xll.qlIndexFixing(Index6M,$H2648,TRUE,_xll.ohTrigger(RecalcTrigger,Trigger6M)),NA())</f>
        <v>9.2289402327878928E-3</v>
      </c>
      <c r="M2648" s="145">
        <f>IFERROR(_xll.qlIndexFixing(Index1Y,$H2648,TRUE,_xll.ohTrigger(RecalcTrigger,Trigger1Y)),NA())</f>
        <v>9.3326202622994823E-3</v>
      </c>
      <c r="N2648" s="144">
        <f>IFERROR(_xll.qlIndexFixing(ONIndex1M,I2648,TRUE,_xll.ohTrigger(RecalcTrigger,Trigger1M)),NA())</f>
        <v>9.1542674009126301E-3</v>
      </c>
      <c r="O2648" s="44">
        <f>IFERROR(_xll.qlIndexFixing(ONIndex3M,I2648,TRUE,_xll.ohTrigger(RecalcTrigger,Trigger3M)),NA())</f>
        <v>9.3116980542262695E-3</v>
      </c>
      <c r="P2648" s="44">
        <f>IFERROR(_xll.qlIndexFixing(ONIndex6M,I2648,TRUE,_xll.ohTrigger(RecalcTrigger,Trigger6M)),NA())</f>
        <v>9.3175007758095063E-3</v>
      </c>
      <c r="Q2648" s="145">
        <f>IFERROR(_xll.qlIndexFixing(ONIndex1Y,I2648,TRUE,_xll.ohTrigger(RecalcTrigger,Trigger1Y)),NA())</f>
        <v>9.4724435336335233E-3</v>
      </c>
    </row>
    <row r="2649" spans="2:17" x14ac:dyDescent="0.2">
      <c r="B2649" s="39" t="s">
        <v>42</v>
      </c>
      <c r="D2649" s="42">
        <f>_xll.qlCalendarAdvance(Calendar,$D2648,B2649,"f",FALSE)</f>
        <v>58411</v>
      </c>
      <c r="E2649" s="139">
        <f>_xll.qlInterestRateIndexValueDate(IndexON,D2649)</f>
        <v>58411</v>
      </c>
      <c r="F2649" s="155">
        <f>IFERROR(_xll.qlIndexFixing(IndexON,D2649,TRUE,_xll.ohTrigger(RecalcTrigger,TriggerON)),NA())</f>
        <v>9.3386750453472445E-3</v>
      </c>
      <c r="H2649" s="42">
        <f>_xll.qlCalendarAdvance(Calendar,$H2648,B2649,"f",FALSE)</f>
        <v>58411</v>
      </c>
      <c r="I2649" s="139">
        <f>_xll.qlInterestRateIndexValueDate(Index1M,$H2649)</f>
        <v>58413</v>
      </c>
      <c r="J2649" s="144">
        <f>IFERROR(_xll.qlIndexFixing(Index1M,$H2649,TRUE,_xll.ohTrigger(RecalcTrigger,Trigger1M)),NA())</f>
        <v>9.1359315135192132E-3</v>
      </c>
      <c r="K2649" s="44">
        <f>IFERROR(_xll.qlIndexFixing(Index3M,H2649,TRUE,_xll.ohTrigger(RecalcTrigger,Trigger3M)),NA())</f>
        <v>9.2673947273035975E-3</v>
      </c>
      <c r="L2649" s="44">
        <f>IFERROR(_xll.qlIndexFixing(Index6M,$H2649,TRUE,_xll.ohTrigger(RecalcTrigger,Trigger6M)),NA())</f>
        <v>9.2195852065310863E-3</v>
      </c>
      <c r="M2649" s="145">
        <f>IFERROR(_xll.qlIndexFixing(Index1Y,$H2649,TRUE,_xll.ohTrigger(RecalcTrigger,Trigger1Y)),NA())</f>
        <v>9.325592242385404E-3</v>
      </c>
      <c r="N2649" s="144">
        <f>IFERROR(_xll.qlIndexFixing(ONIndex1M,I2649,TRUE,_xll.ohTrigger(RecalcTrigger,Trigger1M)),NA())</f>
        <v>9.1459416366745927E-3</v>
      </c>
      <c r="O2649" s="44">
        <f>IFERROR(_xll.qlIndexFixing(ONIndex3M,I2649,TRUE,_xll.ohTrigger(RecalcTrigger,Trigger3M)),NA())</f>
        <v>9.3035752462800048E-3</v>
      </c>
      <c r="P2649" s="44">
        <f>IFERROR(_xll.qlIndexFixing(ONIndex6M,I2649,TRUE,_xll.ohTrigger(RecalcTrigger,Trigger6M)),NA())</f>
        <v>9.3084515146291125E-3</v>
      </c>
      <c r="Q2649" s="145">
        <f>IFERROR(_xll.qlIndexFixing(ONIndex1Y,I2649,TRUE,_xll.ohTrigger(RecalcTrigger,Trigger1Y)),NA())</f>
        <v>9.4648792406015758E-3</v>
      </c>
    </row>
    <row r="2650" spans="2:17" x14ac:dyDescent="0.2">
      <c r="B2650" s="39" t="s">
        <v>42</v>
      </c>
      <c r="D2650" s="42">
        <f>_xll.qlCalendarAdvance(Calendar,$D2649,B2650,"f",FALSE)</f>
        <v>58418</v>
      </c>
      <c r="E2650" s="139">
        <f>_xll.qlInterestRateIndexValueDate(IndexON,D2650)</f>
        <v>58418</v>
      </c>
      <c r="F2650" s="155">
        <f>IFERROR(_xll.qlIndexFixing(IndexON,D2650,TRUE,_xll.ohTrigger(RecalcTrigger,TriggerON)),NA())</f>
        <v>9.3310727570283802E-3</v>
      </c>
      <c r="H2650" s="42">
        <f>_xll.qlCalendarAdvance(Calendar,$H2649,B2650,"f",FALSE)</f>
        <v>58418</v>
      </c>
      <c r="I2650" s="139">
        <f>_xll.qlInterestRateIndexValueDate(Index1M,$H2650)</f>
        <v>58420</v>
      </c>
      <c r="J2650" s="144">
        <f>IFERROR(_xll.qlIndexFixing(Index1M,$H2650,TRUE,_xll.ohTrigger(RecalcTrigger,Trigger1M)),NA())</f>
        <v>9.127665555376252E-3</v>
      </c>
      <c r="K2650" s="44">
        <f>IFERROR(_xll.qlIndexFixing(Index3M,H2650,TRUE,_xll.ohTrigger(RecalcTrigger,Trigger3M)),NA())</f>
        <v>9.2594251519057414E-3</v>
      </c>
      <c r="L2650" s="44">
        <f>IFERROR(_xll.qlIndexFixing(Index6M,$H2650,TRUE,_xll.ohTrigger(RecalcTrigger,Trigger6M)),NA())</f>
        <v>9.2107585218076295E-3</v>
      </c>
      <c r="M2650" s="145">
        <f>IFERROR(_xll.qlIndexFixing(Index1Y,$H2650,TRUE,_xll.ohTrigger(RecalcTrigger,Trigger1Y)),NA())</f>
        <v>9.3185884453139689E-3</v>
      </c>
      <c r="N2650" s="144">
        <f>IFERROR(_xll.qlIndexFixing(ONIndex1M,I2650,TRUE,_xll.ohTrigger(RecalcTrigger,Trigger1M)),NA())</f>
        <v>9.1376408913834695E-3</v>
      </c>
      <c r="O2650" s="44">
        <f>IFERROR(_xll.qlIndexFixing(ONIndex3M,I2650,TRUE,_xll.ohTrigger(RecalcTrigger,Trigger3M)),NA())</f>
        <v>9.2954772430520194E-3</v>
      </c>
      <c r="P2650" s="44">
        <f>IFERROR(_xll.qlIndexFixing(ONIndex6M,I2650,TRUE,_xll.ohTrigger(RecalcTrigger,Trigger6M)),NA())</f>
        <v>9.2994214679187337E-3</v>
      </c>
      <c r="Q2650" s="145">
        <f>IFERROR(_xll.qlIndexFixing(ONIndex1Y,I2650,TRUE,_xll.ohTrigger(RecalcTrigger,Trigger1Y)),NA())</f>
        <v>9.4573375853812536E-3</v>
      </c>
    </row>
    <row r="2651" spans="2:17" x14ac:dyDescent="0.2">
      <c r="B2651" s="39" t="s">
        <v>42</v>
      </c>
      <c r="D2651" s="42">
        <f>_xll.qlCalendarAdvance(Calendar,$D2650,B2651,"f",FALSE)</f>
        <v>58425</v>
      </c>
      <c r="E2651" s="139">
        <f>_xll.qlInterestRateIndexValueDate(IndexON,D2651)</f>
        <v>58425</v>
      </c>
      <c r="F2651" s="155">
        <f>IFERROR(_xll.qlIndexFixing(IndexON,D2651,TRUE,_xll.ohTrigger(RecalcTrigger,TriggerON)),NA())</f>
        <v>9.3234928549623675E-3</v>
      </c>
      <c r="H2651" s="42">
        <f>_xll.qlCalendarAdvance(Calendar,$H2650,B2651,"f",FALSE)</f>
        <v>58425</v>
      </c>
      <c r="I2651" s="139">
        <f>_xll.qlInterestRateIndexValueDate(Index1M,$H2651)</f>
        <v>58427</v>
      </c>
      <c r="J2651" s="144">
        <f>IFERROR(_xll.qlIndexFixing(Index1M,$H2651,TRUE,_xll.ohTrigger(RecalcTrigger,Trigger1M)),NA())</f>
        <v>9.1194247976250642E-3</v>
      </c>
      <c r="K2651" s="44">
        <f>IFERROR(_xll.qlIndexFixing(Index3M,H2651,TRUE,_xll.ohTrigger(RecalcTrigger,Trigger3M)),NA())</f>
        <v>9.2514808488099384E-3</v>
      </c>
      <c r="L2651" s="44">
        <f>IFERROR(_xll.qlIndexFixing(Index6M,$H2651,TRUE,_xll.ohTrigger(RecalcTrigger,Trigger6M)),NA())</f>
        <v>9.2019518411354841E-3</v>
      </c>
      <c r="M2651" s="145">
        <f>IFERROR(_xll.qlIndexFixing(Index1Y,$H2651,TRUE,_xll.ohTrigger(RecalcTrigger,Trigger1Y)),NA())</f>
        <v>9.3116089220544093E-3</v>
      </c>
      <c r="N2651" s="144">
        <f>IFERROR(_xll.qlIndexFixing(ONIndex1M,I2651,TRUE,_xll.ohTrigger(RecalcTrigger,Trigger1M)),NA())</f>
        <v>9.1293652241120071E-3</v>
      </c>
      <c r="O2651" s="44">
        <f>IFERROR(_xll.qlIndexFixing(ONIndex3M,I2651,TRUE,_xll.ohTrigger(RecalcTrigger,Trigger3M)),NA())</f>
        <v>9.287404102096275E-3</v>
      </c>
      <c r="P2651" s="44">
        <f>IFERROR(_xll.qlIndexFixing(ONIndex6M,I2651,TRUE,_xll.ohTrigger(RecalcTrigger,Trigger6M)),NA())</f>
        <v>9.2904106847591095E-3</v>
      </c>
      <c r="Q2651" s="145">
        <f>IFERROR(_xll.qlIndexFixing(ONIndex1Y,I2651,TRUE,_xll.ohTrigger(RecalcTrigger,Trigger1Y)),NA())</f>
        <v>9.4498186188118893E-3</v>
      </c>
    </row>
    <row r="2652" spans="2:17" x14ac:dyDescent="0.2">
      <c r="B2652" s="39" t="s">
        <v>42</v>
      </c>
      <c r="D2652" s="42">
        <f>_xll.qlCalendarAdvance(Calendar,$D2651,B2652,"f",FALSE)</f>
        <v>58432</v>
      </c>
      <c r="E2652" s="139">
        <f>_xll.qlInterestRateIndexValueDate(IndexON,D2652)</f>
        <v>58432</v>
      </c>
      <c r="F2652" s="155">
        <f>IFERROR(_xll.qlIndexFixing(IndexON,D2652,TRUE,_xll.ohTrigger(RecalcTrigger,TriggerON)),NA())</f>
        <v>9.3159353919070043E-3</v>
      </c>
      <c r="H2652" s="42">
        <f>_xll.qlCalendarAdvance(Calendar,$H2651,B2652,"f",FALSE)</f>
        <v>58432</v>
      </c>
      <c r="I2652" s="139">
        <f>_xll.qlInterestRateIndexValueDate(Index1M,$H2652)</f>
        <v>58438</v>
      </c>
      <c r="J2652" s="144">
        <f>IFERROR(_xll.qlIndexFixing(Index1M,$H2652,TRUE,_xll.ohTrigger(RecalcTrigger,Trigger1M)),NA())</f>
        <v>9.1069945213817505E-3</v>
      </c>
      <c r="K2652" s="44">
        <f>IFERROR(_xll.qlIndexFixing(Index3M,H2652,TRUE,_xll.ohTrigger(RecalcTrigger,Trigger3M)),NA())</f>
        <v>9.2390481422393103E-3</v>
      </c>
      <c r="L2652" s="44">
        <f>IFERROR(_xll.qlIndexFixing(Index6M,$H2652,TRUE,_xll.ohTrigger(RecalcTrigger,Trigger6M)),NA())</f>
        <v>9.1881533056064352E-3</v>
      </c>
      <c r="M2652" s="145">
        <f>IFERROR(_xll.qlIndexFixing(Index1Y,$H2652,TRUE,_xll.ohTrigger(RecalcTrigger,Trigger1Y)),NA())</f>
        <v>9.301410415452618E-3</v>
      </c>
      <c r="N2652" s="144">
        <f>IFERROR(_xll.qlIndexFixing(ONIndex1M,I2652,TRUE,_xll.ohTrigger(RecalcTrigger,Trigger1M)),NA())</f>
        <v>9.1182897167607635E-3</v>
      </c>
      <c r="O2652" s="44">
        <f>IFERROR(_xll.qlIndexFixing(ONIndex3M,I2652,TRUE,_xll.ohTrigger(RecalcTrigger,Trigger3M)),NA())</f>
        <v>9.2766071480454571E-3</v>
      </c>
      <c r="P2652" s="44">
        <f>IFERROR(_xll.qlIndexFixing(ONIndex6M,I2652,TRUE,_xll.ohTrigger(RecalcTrigger,Trigger6M)),NA())</f>
        <v>9.2783322764056209E-3</v>
      </c>
      <c r="Q2652" s="145">
        <f>IFERROR(_xll.qlIndexFixing(ONIndex1Y,I2652,TRUE,_xll.ohTrigger(RecalcTrigger,Trigger1Y)),NA())</f>
        <v>9.4397745065899485E-3</v>
      </c>
    </row>
    <row r="2653" spans="2:17" x14ac:dyDescent="0.2">
      <c r="B2653" s="39" t="s">
        <v>42</v>
      </c>
      <c r="D2653" s="42">
        <f>_xll.qlCalendarAdvance(Calendar,$D2652,B2653,"f",FALSE)</f>
        <v>58439</v>
      </c>
      <c r="E2653" s="139">
        <f>_xll.qlInterestRateIndexValueDate(IndexON,D2653)</f>
        <v>58439</v>
      </c>
      <c r="F2653" s="155">
        <f>IFERROR(_xll.qlIndexFixing(IndexON,D2653,TRUE,_xll.ohTrigger(RecalcTrigger,TriggerON)),NA())</f>
        <v>9.3084004202204085E-3</v>
      </c>
      <c r="H2653" s="42">
        <f>_xll.qlCalendarAdvance(Calendar,$H2652,B2653,"f",FALSE)</f>
        <v>58439</v>
      </c>
      <c r="I2653" s="139">
        <f>_xll.qlInterestRateIndexValueDate(Index1M,$H2653)</f>
        <v>58442</v>
      </c>
      <c r="J2653" s="144">
        <f>IFERROR(_xll.qlIndexFixing(Index1M,$H2653,TRUE,_xll.ohTrigger(RecalcTrigger,Trigger1M)),NA())</f>
        <v>9.1023186736263126E-3</v>
      </c>
      <c r="K2653" s="44">
        <f>IFERROR(_xll.qlIndexFixing(Index3M,H2653,TRUE,_xll.ohTrigger(RecalcTrigger,Trigger3M)),NA())</f>
        <v>9.2345427094467514E-3</v>
      </c>
      <c r="L2653" s="44">
        <f>IFERROR(_xll.qlIndexFixing(Index6M,$H2653,TRUE,_xll.ohTrigger(RecalcTrigger,Trigger6M)),NA())</f>
        <v>9.1836500762656464E-3</v>
      </c>
      <c r="M2653" s="145">
        <f>IFERROR(_xll.qlIndexFixing(Index1Y,$H2653,TRUE,_xll.ohTrigger(RecalcTrigger,Trigger1Y)),NA())</f>
        <v>9.2970938640022597E-3</v>
      </c>
      <c r="N2653" s="144">
        <f>IFERROR(_xll.qlIndexFixing(ONIndex1M,I2653,TRUE,_xll.ohTrigger(RecalcTrigger,Trigger1M)),NA())</f>
        <v>9.1117163714127258E-3</v>
      </c>
      <c r="O2653" s="44">
        <f>IFERROR(_xll.qlIndexFixing(ONIndex3M,I2653,TRUE,_xll.ohTrigger(RecalcTrigger,Trigger3M)),NA())</f>
        <v>9.2701885005919138E-3</v>
      </c>
      <c r="P2653" s="44">
        <f>IFERROR(_xll.qlIndexFixing(ONIndex6M,I2653,TRUE,_xll.ohTrigger(RecalcTrigger,Trigger6M)),NA())</f>
        <v>9.2711669583867007E-3</v>
      </c>
      <c r="Q2653" s="145">
        <f>IFERROR(_xll.qlIndexFixing(ONIndex1Y,I2653,TRUE,_xll.ohTrigger(RecalcTrigger,Trigger1Y)),NA())</f>
        <v>9.4337831855906273E-3</v>
      </c>
    </row>
    <row r="2654" spans="2:17" x14ac:dyDescent="0.2">
      <c r="B2654" s="39" t="s">
        <v>42</v>
      </c>
      <c r="D2654" s="42">
        <f>_xll.qlCalendarAdvance(Calendar,$D2653,B2654,"f",FALSE)</f>
        <v>58446</v>
      </c>
      <c r="E2654" s="139">
        <f>_xll.qlInterestRateIndexValueDate(IndexON,D2654)</f>
        <v>58446</v>
      </c>
      <c r="F2654" s="155">
        <f>IFERROR(_xll.qlIndexFixing(IndexON,D2654,TRUE,_xll.ohTrigger(RecalcTrigger,TriggerON)),NA())</f>
        <v>9.3008879929801225E-3</v>
      </c>
      <c r="H2654" s="42">
        <f>_xll.qlCalendarAdvance(Calendar,$H2653,B2654,"f",FALSE)</f>
        <v>58446</v>
      </c>
      <c r="I2654" s="139">
        <f>_xll.qlInterestRateIndexValueDate(Index1M,$H2654)</f>
        <v>58448</v>
      </c>
      <c r="J2654" s="144">
        <f>IFERROR(_xll.qlIndexFixing(Index1M,$H2654,TRUE,_xll.ohTrigger(RecalcTrigger,Trigger1M)),NA())</f>
        <v>9.0948543158508866E-3</v>
      </c>
      <c r="K2654" s="44">
        <f>IFERROR(_xll.qlIndexFixing(Index3M,H2654,TRUE,_xll.ohTrigger(RecalcTrigger,Trigger3M)),NA())</f>
        <v>9.2278001467864627E-3</v>
      </c>
      <c r="L2654" s="44">
        <f>IFERROR(_xll.qlIndexFixing(Index6M,$H2654,TRUE,_xll.ohTrigger(RecalcTrigger,Trigger6M)),NA())</f>
        <v>9.1761533607781377E-3</v>
      </c>
      <c r="M2654" s="145">
        <f>IFERROR(_xll.qlIndexFixing(Index1Y,$H2654,TRUE,_xll.ohTrigger(RecalcTrigger,Trigger1Y)),NA())</f>
        <v>9.2908165048488176E-3</v>
      </c>
      <c r="N2654" s="144">
        <f>IFERROR(_xll.qlIndexFixing(ONIndex1M,I2654,TRUE,_xll.ohTrigger(RecalcTrigger,Trigger1M)),NA())</f>
        <v>9.1046892790647149E-3</v>
      </c>
      <c r="O2654" s="44">
        <f>IFERROR(_xll.qlIndexFixing(ONIndex3M,I2654,TRUE,_xll.ohTrigger(RecalcTrigger,Trigger3M)),NA())</f>
        <v>9.2633344258441497E-3</v>
      </c>
      <c r="P2654" s="44">
        <f>IFERROR(_xll.qlIndexFixing(ONIndex6M,I2654,TRUE,_xll.ohTrigger(RecalcTrigger,Trigger6M)),NA())</f>
        <v>9.2634944061931179E-3</v>
      </c>
      <c r="Q2654" s="145">
        <f>IFERROR(_xll.qlIndexFixing(ONIndex1Y,I2654,TRUE,_xll.ohTrigger(RecalcTrigger,Trigger1Y)),NA())</f>
        <v>9.4273983615611456E-3</v>
      </c>
    </row>
    <row r="2655" spans="2:17" x14ac:dyDescent="0.2">
      <c r="B2655" s="39" t="s">
        <v>42</v>
      </c>
      <c r="D2655" s="42">
        <f>_xll.qlCalendarAdvance(Calendar,$D2654,B2655,"f",FALSE)</f>
        <v>58453</v>
      </c>
      <c r="E2655" s="139">
        <f>_xll.qlInterestRateIndexValueDate(IndexON,D2655)</f>
        <v>58453</v>
      </c>
      <c r="F2655" s="155">
        <f>IFERROR(_xll.qlIndexFixing(IndexON,D2655,TRUE,_xll.ohTrigger(RecalcTrigger,TriggerON)),NA())</f>
        <v>9.2933981622245199E-3</v>
      </c>
      <c r="H2655" s="42">
        <f>_xll.qlCalendarAdvance(Calendar,$H2654,B2655,"f",FALSE)</f>
        <v>58453</v>
      </c>
      <c r="I2655" s="139">
        <f>_xll.qlInterestRateIndexValueDate(Index1M,$H2655)</f>
        <v>58455</v>
      </c>
      <c r="J2655" s="144">
        <f>IFERROR(_xll.qlIndexFixing(Index1M,$H2655,TRUE,_xll.ohTrigger(RecalcTrigger,Trigger1M)),NA())</f>
        <v>9.0867149487855459E-3</v>
      </c>
      <c r="K2655" s="44">
        <f>IFERROR(_xll.qlIndexFixing(Index3M,H2655,TRUE,_xll.ohTrigger(RecalcTrigger,Trigger3M)),NA())</f>
        <v>9.2199575063522457E-3</v>
      </c>
      <c r="L2655" s="44">
        <f>IFERROR(_xll.qlIndexFixing(Index6M,$H2655,TRUE,_xll.ohTrigger(RecalcTrigger,Trigger6M)),NA())</f>
        <v>9.1674259479725094E-3</v>
      </c>
      <c r="M2655" s="145">
        <f>IFERROR(_xll.qlIndexFixing(Index1Y,$H2655,TRUE,_xll.ohTrigger(RecalcTrigger,Trigger1Y)),NA())</f>
        <v>9.2839345865394652E-3</v>
      </c>
      <c r="N2655" s="144">
        <f>IFERROR(_xll.qlIndexFixing(ONIndex1M,I2655,TRUE,_xll.ohTrigger(RecalcTrigger,Trigger1M)),NA())</f>
        <v>9.0965145127608338E-3</v>
      </c>
      <c r="O2655" s="44">
        <f>IFERROR(_xll.qlIndexFixing(ONIndex3M,I2655,TRUE,_xll.ohTrigger(RecalcTrigger,Trigger3M)),NA())</f>
        <v>9.2553613072787755E-3</v>
      </c>
      <c r="P2655" s="44">
        <f>IFERROR(_xll.qlIndexFixing(ONIndex6M,I2655,TRUE,_xll.ohTrigger(RecalcTrigger,Trigger6M)),NA())</f>
        <v>9.2545611668448657E-3</v>
      </c>
      <c r="Q2655" s="145">
        <f>IFERROR(_xll.qlIndexFixing(ONIndex1Y,I2655,TRUE,_xll.ohTrigger(RecalcTrigger,Trigger1Y)),NA())</f>
        <v>9.4199706599873423E-3</v>
      </c>
    </row>
    <row r="2656" spans="2:17" x14ac:dyDescent="0.2">
      <c r="B2656" s="39" t="s">
        <v>42</v>
      </c>
      <c r="D2656" s="42">
        <f>_xll.qlCalendarAdvance(Calendar,$D2655,B2656,"f",FALSE)</f>
        <v>58460</v>
      </c>
      <c r="E2656" s="139">
        <f>_xll.qlInterestRateIndexValueDate(IndexON,D2656)</f>
        <v>58460</v>
      </c>
      <c r="F2656" s="155">
        <f>IFERROR(_xll.qlIndexFixing(IndexON,D2656,TRUE,_xll.ohTrigger(RecalcTrigger,TriggerON)),NA())</f>
        <v>9.2859309811910151E-3</v>
      </c>
      <c r="H2656" s="42">
        <f>_xll.qlCalendarAdvance(Calendar,$H2655,B2656,"f",FALSE)</f>
        <v>58460</v>
      </c>
      <c r="I2656" s="139">
        <f>_xll.qlInterestRateIndexValueDate(Index1M,$H2656)</f>
        <v>58462</v>
      </c>
      <c r="J2656" s="144">
        <f>IFERROR(_xll.qlIndexFixing(Index1M,$H2656,TRUE,_xll.ohTrigger(RecalcTrigger,Trigger1M)),NA())</f>
        <v>9.0786010766763514E-3</v>
      </c>
      <c r="K2656" s="44">
        <f>IFERROR(_xll.qlIndexFixing(Index3M,H2656,TRUE,_xll.ohTrigger(RecalcTrigger,Trigger3M)),NA())</f>
        <v>9.2121404249507211E-3</v>
      </c>
      <c r="L2656" s="44">
        <f>IFERROR(_xll.qlIndexFixing(Index6M,$H2656,TRUE,_xll.ohTrigger(RecalcTrigger,Trigger6M)),NA())</f>
        <v>9.1587187797680398E-3</v>
      </c>
      <c r="M2656" s="145">
        <f>IFERROR(_xll.qlIndexFixing(Index1Y,$H2656,TRUE,_xll.ohTrigger(RecalcTrigger,Trigger1Y)),NA())</f>
        <v>9.2770771968950835E-3</v>
      </c>
      <c r="N2656" s="144">
        <f>IFERROR(_xll.qlIndexFixing(ONIndex1M,I2656,TRUE,_xll.ohTrigger(RecalcTrigger,Trigger1M)),NA())</f>
        <v>9.0883651189610504E-3</v>
      </c>
      <c r="O2656" s="44">
        <f>IFERROR(_xll.qlIndexFixing(ONIndex3M,I2656,TRUE,_xll.ohTrigger(RecalcTrigger,Trigger3M)),NA())</f>
        <v>9.2474133377162815E-3</v>
      </c>
      <c r="P2656" s="44">
        <f>IFERROR(_xll.qlIndexFixing(ONIndex6M,I2656,TRUE,_xll.ohTrigger(RecalcTrigger,Trigger6M)),NA())</f>
        <v>9.2456474360513852E-3</v>
      </c>
      <c r="Q2656" s="145">
        <f>IFERROR(_xll.qlIndexFixing(ONIndex1Y,I2656,TRUE,_xll.ohTrigger(RecalcTrigger,Trigger1Y)),NA())</f>
        <v>9.4125659020605212E-3</v>
      </c>
    </row>
    <row r="2657" spans="2:17" x14ac:dyDescent="0.2">
      <c r="B2657" s="39" t="s">
        <v>42</v>
      </c>
      <c r="D2657" s="42">
        <f>_xll.qlCalendarAdvance(Calendar,$D2656,B2657,"f",FALSE)</f>
        <v>58467</v>
      </c>
      <c r="E2657" s="139">
        <f>_xll.qlInterestRateIndexValueDate(IndexON,D2657)</f>
        <v>58467</v>
      </c>
      <c r="F2657" s="155">
        <f>IFERROR(_xll.qlIndexFixing(IndexON,D2657,TRUE,_xll.ohTrigger(RecalcTrigger,TriggerON)),NA())</f>
        <v>9.27848650215779E-3</v>
      </c>
      <c r="H2657" s="42">
        <f>_xll.qlCalendarAdvance(Calendar,$H2656,B2657,"f",FALSE)</f>
        <v>58467</v>
      </c>
      <c r="I2657" s="139">
        <f>_xll.qlInterestRateIndexValueDate(Index1M,$H2657)</f>
        <v>58469</v>
      </c>
      <c r="J2657" s="144">
        <f>IFERROR(_xll.qlIndexFixing(Index1M,$H2657,TRUE,_xll.ohTrigger(RecalcTrigger,Trigger1M)),NA())</f>
        <v>9.0718969935680398E-3</v>
      </c>
      <c r="K2657" s="44">
        <f>IFERROR(_xll.qlIndexFixing(Index3M,H2657,TRUE,_xll.ohTrigger(RecalcTrigger,Trigger3M)),NA())</f>
        <v>9.2043489599259072E-3</v>
      </c>
      <c r="L2657" s="44">
        <f>IFERROR(_xll.qlIndexFixing(Index6M,$H2657,TRUE,_xll.ohTrigger(RecalcTrigger,Trigger6M)),NA())</f>
        <v>9.1500319051154647E-3</v>
      </c>
      <c r="M2657" s="145">
        <f>IFERROR(_xll.qlIndexFixing(Index1Y,$H2657,TRUE,_xll.ohTrigger(RecalcTrigger,Trigger1Y)),NA())</f>
        <v>9.2702443868872882E-3</v>
      </c>
      <c r="N2657" s="144">
        <f>IFERROR(_xll.qlIndexFixing(ONIndex1M,I2657,TRUE,_xll.ohTrigger(RecalcTrigger,Trigger1M)),NA())</f>
        <v>9.0802411565782393E-3</v>
      </c>
      <c r="O2657" s="44">
        <f>IFERROR(_xll.qlIndexFixing(ONIndex3M,I2657,TRUE,_xll.ohTrigger(RecalcTrigger,Trigger3M)),NA())</f>
        <v>9.2394905744708211E-3</v>
      </c>
      <c r="P2657" s="44">
        <f>IFERROR(_xll.qlIndexFixing(ONIndex6M,I2657,TRUE,_xll.ohTrigger(RecalcTrigger,Trigger6M)),NA())</f>
        <v>9.2367532626536075E-3</v>
      </c>
      <c r="Q2657" s="145">
        <f>IFERROR(_xll.qlIndexFixing(ONIndex1Y,I2657,TRUE,_xll.ohTrigger(RecalcTrigger,Trigger1Y)),NA())</f>
        <v>9.4051841389397595E-3</v>
      </c>
    </row>
    <row r="2658" spans="2:17" x14ac:dyDescent="0.2">
      <c r="B2658" s="39" t="s">
        <v>42</v>
      </c>
      <c r="D2658" s="42">
        <f>_xll.qlCalendarAdvance(Calendar,$D2657,B2658,"f",FALSE)</f>
        <v>58474</v>
      </c>
      <c r="E2658" s="139">
        <f>_xll.qlInterestRateIndexValueDate(IndexON,D2658)</f>
        <v>58474</v>
      </c>
      <c r="F2658" s="155">
        <f>IFERROR(_xll.qlIndexFixing(IndexON,D2658,TRUE,_xll.ohTrigger(RecalcTrigger,TriggerON)),NA())</f>
        <v>9.2710647777227706E-3</v>
      </c>
      <c r="H2658" s="42">
        <f>_xll.qlCalendarAdvance(Calendar,$H2657,B2658,"f",FALSE)</f>
        <v>58474</v>
      </c>
      <c r="I2658" s="139">
        <f>_xll.qlInterestRateIndexValueDate(Index1M,$H2658)</f>
        <v>58476</v>
      </c>
      <c r="J2658" s="144">
        <f>IFERROR(_xll.qlIndexFixing(Index1M,$H2658,TRUE,_xll.ohTrigger(RecalcTrigger,Trigger1M)),NA())</f>
        <v>9.0638293949402721E-3</v>
      </c>
      <c r="K2658" s="44">
        <f>IFERROR(_xll.qlIndexFixing(Index3M,H2658,TRUE,_xll.ohTrigger(RecalcTrigger,Trigger3M)),NA())</f>
        <v>9.1970156676461912E-3</v>
      </c>
      <c r="L2658" s="44">
        <f>IFERROR(_xll.qlIndexFixing(Index6M,$H2658,TRUE,_xll.ohTrigger(RecalcTrigger,Trigger6M)),NA())</f>
        <v>9.1413653729690309E-3</v>
      </c>
      <c r="M2658" s="145">
        <f>IFERROR(_xll.qlIndexFixing(Index1Y,$H2658,TRUE,_xll.ohTrigger(RecalcTrigger,Trigger1Y)),NA())</f>
        <v>9.2634362074879156E-3</v>
      </c>
      <c r="N2658" s="144">
        <f>IFERROR(_xll.qlIndexFixing(ONIndex1M,I2658,TRUE,_xll.ohTrigger(RecalcTrigger,Trigger1M)),NA())</f>
        <v>9.0721426847650832E-3</v>
      </c>
      <c r="O2658" s="44">
        <f>IFERROR(_xll.qlIndexFixing(ONIndex3M,I2658,TRUE,_xll.ohTrigger(RecalcTrigger,Trigger3M)),NA())</f>
        <v>9.231593075096356E-3</v>
      </c>
      <c r="P2658" s="44">
        <f>IFERROR(_xll.qlIndexFixing(ONIndex6M,I2658,TRUE,_xll.ohTrigger(RecalcTrigger,Trigger6M)),NA())</f>
        <v>9.2278786957322723E-3</v>
      </c>
      <c r="Q2658" s="145">
        <f>IFERROR(_xll.qlIndexFixing(ONIndex1Y,I2658,TRUE,_xll.ohTrigger(RecalcTrigger,Trigger1Y)),NA())</f>
        <v>9.3978254216242618E-3</v>
      </c>
    </row>
    <row r="2659" spans="2:17" x14ac:dyDescent="0.2">
      <c r="B2659" s="39" t="s">
        <v>42</v>
      </c>
      <c r="D2659" s="42">
        <f>_xll.qlCalendarAdvance(Calendar,$D2658,B2659,"f",FALSE)</f>
        <v>58481</v>
      </c>
      <c r="E2659" s="139">
        <f>_xll.qlInterestRateIndexValueDate(IndexON,D2659)</f>
        <v>58481</v>
      </c>
      <c r="F2659" s="155">
        <f>IFERROR(_xll.qlIndexFixing(IndexON,D2659,TRUE,_xll.ohTrigger(RecalcTrigger,TriggerON)),NA())</f>
        <v>9.2636658605638189E-3</v>
      </c>
      <c r="H2659" s="42">
        <f>_xll.qlCalendarAdvance(Calendar,$H2658,B2659,"f",FALSE)</f>
        <v>58481</v>
      </c>
      <c r="I2659" s="139">
        <f>_xll.qlInterestRateIndexValueDate(Index1M,$H2659)</f>
        <v>58483</v>
      </c>
      <c r="J2659" s="144">
        <f>IFERROR(_xll.qlIndexFixing(Index1M,$H2659,TRUE,_xll.ohTrigger(RecalcTrigger,Trigger1M)),NA())</f>
        <v>9.0557874528955674E-3</v>
      </c>
      <c r="K2659" s="44">
        <f>IFERROR(_xll.qlIndexFixing(Index3M,H2659,TRUE,_xll.ohTrigger(RecalcTrigger,Trigger3M)),NA())</f>
        <v>9.1892739562107195E-3</v>
      </c>
      <c r="L2659" s="44">
        <f>IFERROR(_xll.qlIndexFixing(Index6M,$H2659,TRUE,_xll.ohTrigger(RecalcTrigger,Trigger6M)),NA())</f>
        <v>9.1327192322799098E-3</v>
      </c>
      <c r="M2659" s="145">
        <f>IFERROR(_xll.qlIndexFixing(Index1Y,$H2659,TRUE,_xll.ohTrigger(RecalcTrigger,Trigger1Y)),NA())</f>
        <v>9.2566527096696691E-3</v>
      </c>
      <c r="N2659" s="144">
        <f>IFERROR(_xll.qlIndexFixing(ONIndex1M,I2659,TRUE,_xll.ohTrigger(RecalcTrigger,Trigger1M)),NA())</f>
        <v>9.0640697621147126E-3</v>
      </c>
      <c r="O2659" s="44">
        <f>IFERROR(_xll.qlIndexFixing(ONIndex3M,I2659,TRUE,_xll.ohTrigger(RecalcTrigger,Trigger3M)),NA())</f>
        <v>9.2237208966672313E-3</v>
      </c>
      <c r="P2659" s="44">
        <f>IFERROR(_xll.qlIndexFixing(ONIndex6M,I2659,TRUE,_xll.ohTrigger(RecalcTrigger,Trigger6M)),NA())</f>
        <v>9.2190237843681189E-3</v>
      </c>
      <c r="Q2659" s="145">
        <f>IFERROR(_xll.qlIndexFixing(ONIndex1Y,I2659,TRUE,_xll.ohTrigger(RecalcTrigger,Trigger1Y)),NA())</f>
        <v>9.390489800873425E-3</v>
      </c>
    </row>
    <row r="2660" spans="2:17" x14ac:dyDescent="0.2">
      <c r="B2660" s="39" t="s">
        <v>42</v>
      </c>
      <c r="D2660" s="42">
        <f>_xll.qlCalendarAdvance(Calendar,$D2659,B2660,"f",FALSE)</f>
        <v>58488</v>
      </c>
      <c r="E2660" s="139">
        <f>_xll.qlInterestRateIndexValueDate(IndexON,D2660)</f>
        <v>58488</v>
      </c>
      <c r="F2660" s="155">
        <f>IFERROR(_xll.qlIndexFixing(IndexON,D2660,TRUE,_xll.ohTrigger(RecalcTrigger,TriggerON)),NA())</f>
        <v>9.2562898035986052E-3</v>
      </c>
      <c r="H2660" s="42">
        <f>_xll.qlCalendarAdvance(Calendar,$H2659,B2660,"f",FALSE)</f>
        <v>58488</v>
      </c>
      <c r="I2660" s="139">
        <f>_xll.qlInterestRateIndexValueDate(Index1M,$H2660)</f>
        <v>58490</v>
      </c>
      <c r="J2660" s="144">
        <f>IFERROR(_xll.qlIndexFixing(Index1M,$H2660,TRUE,_xll.ohTrigger(RecalcTrigger,Trigger1M)),NA())</f>
        <v>9.0477712263468037E-3</v>
      </c>
      <c r="K2660" s="44">
        <f>IFERROR(_xll.qlIndexFixing(Index3M,H2660,TRUE,_xll.ohTrigger(RecalcTrigger,Trigger3M)),NA())</f>
        <v>9.1815580282705866E-3</v>
      </c>
      <c r="L2660" s="44">
        <f>IFERROR(_xll.qlIndexFixing(Index6M,$H2660,TRUE,_xll.ohTrigger(RecalcTrigger,Trigger6M)),NA())</f>
        <v>9.1240935320014722E-3</v>
      </c>
      <c r="M2660" s="145">
        <f>IFERROR(_xll.qlIndexFixing(Index1Y,$H2660,TRUE,_xll.ohTrigger(RecalcTrigger,Trigger1Y)),NA())</f>
        <v>9.249893944405254E-3</v>
      </c>
      <c r="N2660" s="144">
        <f>IFERROR(_xll.qlIndexFixing(ONIndex1M,I2660,TRUE,_xll.ohTrigger(RecalcTrigger,Trigger1M)),NA())</f>
        <v>9.056022447619938E-3</v>
      </c>
      <c r="O2660" s="44">
        <f>IFERROR(_xll.qlIndexFixing(ONIndex3M,I2660,TRUE,_xll.ohTrigger(RecalcTrigger,Trigger3M)),NA())</f>
        <v>9.2158740967374086E-3</v>
      </c>
      <c r="P2660" s="44">
        <f>IFERROR(_xll.qlIndexFixing(ONIndex6M,I2660,TRUE,_xll.ohTrigger(RecalcTrigger,Trigger6M)),NA())</f>
        <v>9.2101885772422065E-3</v>
      </c>
      <c r="Q2660" s="145">
        <f>IFERROR(_xll.qlIndexFixing(ONIndex1Y,I2660,TRUE,_xll.ohTrigger(RecalcTrigger,Trigger1Y)),NA())</f>
        <v>9.383177327926262E-3</v>
      </c>
    </row>
    <row r="2661" spans="2:17" x14ac:dyDescent="0.2">
      <c r="B2661" s="39" t="s">
        <v>42</v>
      </c>
      <c r="D2661" s="42">
        <f>_xll.qlCalendarAdvance(Calendar,$D2660,B2661,"f",FALSE)</f>
        <v>58495</v>
      </c>
      <c r="E2661" s="139">
        <f>_xll.qlInterestRateIndexValueDate(IndexON,D2661)</f>
        <v>58495</v>
      </c>
      <c r="F2661" s="155">
        <f>IFERROR(_xll.qlIndexFixing(IndexON,D2661,TRUE,_xll.ohTrigger(RecalcTrigger,TriggerON)),NA())</f>
        <v>9.2489366589454391E-3</v>
      </c>
      <c r="H2661" s="42">
        <f>_xll.qlCalendarAdvance(Calendar,$H2660,B2661,"f",FALSE)</f>
        <v>58495</v>
      </c>
      <c r="I2661" s="139">
        <f>_xll.qlInterestRateIndexValueDate(Index1M,$H2661)</f>
        <v>58497</v>
      </c>
      <c r="J2661" s="144">
        <f>IFERROR(_xll.qlIndexFixing(Index1M,$H2661,TRUE,_xll.ohTrigger(RecalcTrigger,Trigger1M)),NA())</f>
        <v>9.0397807742068539E-3</v>
      </c>
      <c r="K2661" s="44">
        <f>IFERROR(_xll.qlIndexFixing(Index3M,H2661,TRUE,_xll.ohTrigger(RecalcTrigger,Trigger3M)),NA())</f>
        <v>9.1738679411754731E-3</v>
      </c>
      <c r="L2661" s="44">
        <f>IFERROR(_xll.qlIndexFixing(Index6M,$H2661,TRUE,_xll.ohTrigger(RecalcTrigger,Trigger6M)),NA())</f>
        <v>9.115488321087965E-3</v>
      </c>
      <c r="M2661" s="145">
        <f>IFERROR(_xll.qlIndexFixing(Index1Y,$H2661,TRUE,_xll.ohTrigger(RecalcTrigger,Trigger1Y)),NA())</f>
        <v>9.2431599626686782E-3</v>
      </c>
      <c r="N2661" s="144">
        <f>IFERROR(_xll.qlIndexFixing(ONIndex1M,I2661,TRUE,_xll.ohTrigger(RecalcTrigger,Trigger1M)),NA())</f>
        <v>9.0480008003535062E-3</v>
      </c>
      <c r="O2661" s="44">
        <f>IFERROR(_xll.qlIndexFixing(ONIndex3M,I2661,TRUE,_xll.ohTrigger(RecalcTrigger,Trigger3M)),NA())</f>
        <v>9.2080527327009776E-3</v>
      </c>
      <c r="P2661" s="44">
        <f>IFERROR(_xll.qlIndexFixing(ONIndex6M,I2661,TRUE,_xll.ohTrigger(RecalcTrigger,Trigger6M)),NA())</f>
        <v>9.2013731235951468E-3</v>
      </c>
      <c r="Q2661" s="145">
        <f>IFERROR(_xll.qlIndexFixing(ONIndex1Y,I2661,TRUE,_xll.ohTrigger(RecalcTrigger,Trigger1Y)),NA())</f>
        <v>9.3758880536221056E-3</v>
      </c>
    </row>
    <row r="2662" spans="2:17" x14ac:dyDescent="0.2">
      <c r="B2662" s="39" t="s">
        <v>42</v>
      </c>
      <c r="D2662" s="42">
        <f>_xll.qlCalendarAdvance(Calendar,$D2661,B2662,"f",FALSE)</f>
        <v>58502</v>
      </c>
      <c r="E2662" s="139">
        <f>_xll.qlInterestRateIndexValueDate(IndexON,D2662)</f>
        <v>58502</v>
      </c>
      <c r="F2662" s="155">
        <f>IFERROR(_xll.qlIndexFixing(IndexON,D2662,TRUE,_xll.ohTrigger(RecalcTrigger,TriggerON)),NA())</f>
        <v>9.241606479521991E-3</v>
      </c>
      <c r="H2662" s="42">
        <f>_xll.qlCalendarAdvance(Calendar,$H2661,B2662,"f",FALSE)</f>
        <v>58502</v>
      </c>
      <c r="I2662" s="139">
        <f>_xll.qlInterestRateIndexValueDate(Index1M,$H2662)</f>
        <v>58504</v>
      </c>
      <c r="J2662" s="144">
        <f>IFERROR(_xll.qlIndexFixing(Index1M,$H2662,TRUE,_xll.ohTrigger(RecalcTrigger,Trigger1M)),NA())</f>
        <v>9.0304565370113998E-3</v>
      </c>
      <c r="K2662" s="44">
        <f>IFERROR(_xll.qlIndexFixing(Index3M,H2662,TRUE,_xll.ohTrigger(RecalcTrigger,Trigger3M)),NA())</f>
        <v>9.1653521751346237E-3</v>
      </c>
      <c r="L2662" s="44">
        <f>IFERROR(_xll.qlIndexFixing(Index6M,$H2662,TRUE,_xll.ohTrigger(RecalcTrigger,Trigger6M)),NA())</f>
        <v>9.1049402236743227E-3</v>
      </c>
      <c r="M2662" s="145">
        <f>IFERROR(_xll.qlIndexFixing(Index1Y,$H2662,TRUE,_xll.ohTrigger(RecalcTrigger,Trigger1Y)),NA())</f>
        <v>9.2374855181576211E-3</v>
      </c>
      <c r="N2662" s="144">
        <f>IFERROR(_xll.qlIndexFixing(ONIndex1M,I2662,TRUE,_xll.ohTrigger(RecalcTrigger,Trigger1M)),NA())</f>
        <v>9.0400048792282917E-3</v>
      </c>
      <c r="O2662" s="44">
        <f>IFERROR(_xll.qlIndexFixing(ONIndex3M,I2662,TRUE,_xll.ohTrigger(RecalcTrigger,Trigger3M)),NA())</f>
        <v>9.2002568617921554E-3</v>
      </c>
      <c r="P2662" s="44">
        <f>IFERROR(_xll.qlIndexFixing(ONIndex6M,I2662,TRUE,_xll.ohTrigger(RecalcTrigger,Trigger6M)),NA())</f>
        <v>9.1925774723478071E-3</v>
      </c>
      <c r="Q2662" s="145">
        <f>IFERROR(_xll.qlIndexFixing(ONIndex1Y,I2662,TRUE,_xll.ohTrigger(RecalcTrigger,Trigger1Y)),NA())</f>
        <v>9.3686220291999689E-3</v>
      </c>
    </row>
    <row r="2663" spans="2:17" x14ac:dyDescent="0.2">
      <c r="B2663" s="39" t="s">
        <v>42</v>
      </c>
      <c r="D2663" s="42">
        <f>_xll.qlCalendarAdvance(Calendar,$D2662,B2663,"f",FALSE)</f>
        <v>58509</v>
      </c>
      <c r="E2663" s="139">
        <f>_xll.qlInterestRateIndexValueDate(IndexON,D2663)</f>
        <v>58509</v>
      </c>
      <c r="F2663" s="155">
        <f>IFERROR(_xll.qlIndexFixing(IndexON,D2663,TRUE,_xll.ohTrigger(RecalcTrigger,TriggerON)),NA())</f>
        <v>9.2342993180860589E-3</v>
      </c>
      <c r="H2663" s="42">
        <f>_xll.qlCalendarAdvance(Calendar,$H2662,B2663,"f",FALSE)</f>
        <v>58509</v>
      </c>
      <c r="I2663" s="139">
        <f>_xll.qlInterestRateIndexValueDate(Index1M,$H2663)</f>
        <v>58511</v>
      </c>
      <c r="J2663" s="144">
        <f>IFERROR(_xll.qlIndexFixing(Index1M,$H2663,TRUE,_xll.ohTrigger(RecalcTrigger,Trigger1M)),NA())</f>
        <v>9.0225227790757812E-3</v>
      </c>
      <c r="K2663" s="44">
        <f>IFERROR(_xll.qlIndexFixing(Index3M,H2663,TRUE,_xll.ohTrigger(RecalcTrigger,Trigger3M)),NA())</f>
        <v>9.1577172840309404E-3</v>
      </c>
      <c r="L2663" s="44">
        <f>IFERROR(_xll.qlIndexFixing(Index6M,$H2663,TRUE,_xll.ohTrigger(RecalcTrigger,Trigger6M)),NA())</f>
        <v>9.0963812275031627E-3</v>
      </c>
      <c r="M2663" s="145">
        <f>IFERROR(_xll.qlIndexFixing(Index1Y,$H2663,TRUE,_xll.ohTrigger(RecalcTrigger,Trigger1Y)),NA())</f>
        <v>9.2307963359222131E-3</v>
      </c>
      <c r="N2663" s="144">
        <f>IFERROR(_xll.qlIndexFixing(ONIndex1M,I2663,TRUE,_xll.ohTrigger(RecalcTrigger,Trigger1M)),NA())</f>
        <v>9.0320347429972969E-3</v>
      </c>
      <c r="O2663" s="44">
        <f>IFERROR(_xll.qlIndexFixing(ONIndex3M,I2663,TRUE,_xll.ohTrigger(RecalcTrigger,Trigger3M)),NA())</f>
        <v>9.1924865414849677E-3</v>
      </c>
      <c r="P2663" s="44">
        <f>IFERROR(_xll.qlIndexFixing(ONIndex6M,I2663,TRUE,_xll.ohTrigger(RecalcTrigger,Trigger6M)),NA())</f>
        <v>9.1838016725009908E-3</v>
      </c>
      <c r="Q2663" s="145">
        <f>IFERROR(_xll.qlIndexFixing(ONIndex1Y,I2663,TRUE,_xll.ohTrigger(RecalcTrigger,Trigger1Y)),NA())</f>
        <v>9.3613793054192485E-3</v>
      </c>
    </row>
    <row r="2664" spans="2:17" x14ac:dyDescent="0.2">
      <c r="B2664" s="39" t="s">
        <v>42</v>
      </c>
      <c r="D2664" s="42">
        <f>_xll.qlCalendarAdvance(Calendar,$D2663,B2664,"f",FALSE)</f>
        <v>58516</v>
      </c>
      <c r="E2664" s="139">
        <f>_xll.qlInterestRateIndexValueDate(IndexON,D2664)</f>
        <v>58516</v>
      </c>
      <c r="F2664" s="155">
        <f>IFERROR(_xll.qlIndexFixing(IndexON,D2664,TRUE,_xll.ohTrigger(RecalcTrigger,TriggerON)),NA())</f>
        <v>9.2270152269957606E-3</v>
      </c>
      <c r="H2664" s="42">
        <f>_xll.qlCalendarAdvance(Calendar,$H2663,B2664,"f",FALSE)</f>
        <v>58516</v>
      </c>
      <c r="I2664" s="139">
        <f>_xll.qlInterestRateIndexValueDate(Index1M,$H2664)</f>
        <v>58518</v>
      </c>
      <c r="J2664" s="144">
        <f>IFERROR(_xll.qlIndexFixing(Index1M,$H2664,TRUE,_xll.ohTrigger(RecalcTrigger,Trigger1M)),NA())</f>
        <v>9.0141654010759843E-3</v>
      </c>
      <c r="K2664" s="44">
        <f>IFERROR(_xll.qlIndexFixing(Index3M,H2664,TRUE,_xll.ohTrigger(RecalcTrigger,Trigger3M)),NA())</f>
        <v>9.1501084156486254E-3</v>
      </c>
      <c r="L2664" s="44">
        <f>IFERROR(_xll.qlIndexFixing(Index6M,$H2664,TRUE,_xll.ohTrigger(RecalcTrigger,Trigger6M)),NA())</f>
        <v>9.087842884427582E-3</v>
      </c>
      <c r="M2664" s="145">
        <f>IFERROR(_xll.qlIndexFixing(Index1Y,$H2664,TRUE,_xll.ohTrigger(RecalcTrigger,Trigger1Y)),NA())</f>
        <v>9.2241320769377768E-3</v>
      </c>
      <c r="N2664" s="144">
        <f>IFERROR(_xll.qlIndexFixing(ONIndex1M,I2664,TRUE,_xll.ohTrigger(RecalcTrigger,Trigger1M)),NA())</f>
        <v>9.0240904504934605E-3</v>
      </c>
      <c r="O2664" s="44">
        <f>IFERROR(_xll.qlIndexFixing(ONIndex3M,I2664,TRUE,_xll.ohTrigger(RecalcTrigger,Trigger3M)),NA())</f>
        <v>9.1847418290136318E-3</v>
      </c>
      <c r="P2664" s="44">
        <f>IFERROR(_xll.qlIndexFixing(ONIndex6M,I2664,TRUE,_xll.ohTrigger(RecalcTrigger,Trigger6M)),NA())</f>
        <v>9.1750457731354373E-3</v>
      </c>
      <c r="Q2664" s="145">
        <f>IFERROR(_xll.qlIndexFixing(ONIndex1Y,I2664,TRUE,_xll.ohTrigger(RecalcTrigger,Trigger1Y)),NA())</f>
        <v>9.3541599333590852E-3</v>
      </c>
    </row>
    <row r="2665" spans="2:17" x14ac:dyDescent="0.2">
      <c r="B2665" s="39" t="s">
        <v>42</v>
      </c>
      <c r="D2665" s="42">
        <f>_xll.qlCalendarAdvance(Calendar,$D2664,B2665,"f",FALSE)</f>
        <v>58523</v>
      </c>
      <c r="E2665" s="139">
        <f>_xll.qlInterestRateIndexValueDate(IndexON,D2665)</f>
        <v>58523</v>
      </c>
      <c r="F2665" s="155">
        <f>IFERROR(_xll.qlIndexFixing(IndexON,D2665,TRUE,_xll.ohTrigger(RecalcTrigger,TriggerON)),NA())</f>
        <v>9.2197542590888304E-3</v>
      </c>
      <c r="H2665" s="42">
        <f>_xll.qlCalendarAdvance(Calendar,$H2664,B2665,"f",FALSE)</f>
        <v>58523</v>
      </c>
      <c r="I2665" s="139">
        <f>_xll.qlInterestRateIndexValueDate(Index1M,$H2665)</f>
        <v>58525</v>
      </c>
      <c r="J2665" s="144">
        <f>IFERROR(_xll.qlIndexFixing(Index1M,$H2665,TRUE,_xll.ohTrigger(RecalcTrigger,Trigger1M)),NA())</f>
        <v>9.0067332208498829E-3</v>
      </c>
      <c r="K2665" s="44">
        <f>IFERROR(_xll.qlIndexFixing(Index3M,H2665,TRUE,_xll.ohTrigger(RecalcTrigger,Trigger3M)),NA())</f>
        <v>9.1425256273331111E-3</v>
      </c>
      <c r="L2665" s="44">
        <f>IFERROR(_xll.qlIndexFixing(Index6M,$H2665,TRUE,_xll.ohTrigger(RecalcTrigger,Trigger6M)),NA())</f>
        <v>9.0793252433968106E-3</v>
      </c>
      <c r="M2665" s="145">
        <f>IFERROR(_xll.qlIndexFixing(Index1Y,$H2665,TRUE,_xll.ohTrigger(RecalcTrigger,Trigger1Y)),NA())</f>
        <v>9.2174927921796421E-3</v>
      </c>
      <c r="N2665" s="144">
        <f>IFERROR(_xll.qlIndexFixing(ONIndex1M,I2665,TRUE,_xll.ohTrigger(RecalcTrigger,Trigger1M)),NA())</f>
        <v>9.0161720611092733E-3</v>
      </c>
      <c r="O2665" s="44">
        <f>IFERROR(_xll.qlIndexFixing(ONIndex3M,I2665,TRUE,_xll.ohTrigger(RecalcTrigger,Trigger3M)),NA())</f>
        <v>9.1770227819321093E-3</v>
      </c>
      <c r="P2665" s="44">
        <f>IFERROR(_xll.qlIndexFixing(ONIndex6M,I2665,TRUE,_xll.ohTrigger(RecalcTrigger,Trigger6M)),NA())</f>
        <v>9.1663098231720141E-3</v>
      </c>
      <c r="Q2665" s="145">
        <f>IFERROR(_xll.qlIndexFixing(ONIndex1Y,I2665,TRUE,_xll.ohTrigger(RecalcTrigger,Trigger1Y)),NA())</f>
        <v>9.3469639640186841E-3</v>
      </c>
    </row>
    <row r="2666" spans="2:17" x14ac:dyDescent="0.2">
      <c r="B2666" s="39" t="s">
        <v>42</v>
      </c>
      <c r="D2666" s="42">
        <f>_xll.qlCalendarAdvance(Calendar,$D2665,B2666,"f",FALSE)</f>
        <v>58530</v>
      </c>
      <c r="E2666" s="139">
        <f>_xll.qlInterestRateIndexValueDate(IndexON,D2666)</f>
        <v>58530</v>
      </c>
      <c r="F2666" s="155">
        <f>IFERROR(_xll.qlIndexFixing(IndexON,D2666,TRUE,_xll.ohTrigger(RecalcTrigger,TriggerON)),NA())</f>
        <v>9.2125164668033221E-3</v>
      </c>
      <c r="H2666" s="42">
        <f>_xll.qlCalendarAdvance(Calendar,$H2665,B2666,"f",FALSE)</f>
        <v>58530</v>
      </c>
      <c r="I2666" s="139">
        <f>_xll.qlInterestRateIndexValueDate(Index1M,$H2666)</f>
        <v>58532</v>
      </c>
      <c r="J2666" s="144">
        <f>IFERROR(_xll.qlIndexFixing(Index1M,$H2666,TRUE,_xll.ohTrigger(RecalcTrigger,Trigger1M)),NA())</f>
        <v>8.9988775383778585E-3</v>
      </c>
      <c r="K2666" s="44">
        <f>IFERROR(_xll.qlIndexFixing(Index3M,H2666,TRUE,_xll.ohTrigger(RecalcTrigger,Trigger3M)),NA())</f>
        <v>9.1353879738386417E-3</v>
      </c>
      <c r="L2666" s="44">
        <f>IFERROR(_xll.qlIndexFixing(Index6M,$H2666,TRUE,_xll.ohTrigger(RecalcTrigger,Trigger6M)),NA())</f>
        <v>9.0722854055851638E-3</v>
      </c>
      <c r="M2666" s="145">
        <f>IFERROR(_xll.qlIndexFixing(Index1Y,$H2666,TRUE,_xll.ohTrigger(RecalcTrigger,Trigger1Y)),NA())</f>
        <v>9.2108785326238014E-3</v>
      </c>
      <c r="N2666" s="144">
        <f>IFERROR(_xll.qlIndexFixing(ONIndex1M,I2666,TRUE,_xll.ohTrigger(RecalcTrigger,Trigger1M)),NA())</f>
        <v>9.0082796332779935E-3</v>
      </c>
      <c r="O2666" s="44">
        <f>IFERROR(_xll.qlIndexFixing(ONIndex3M,I2666,TRUE,_xll.ohTrigger(RecalcTrigger,Trigger3M)),NA())</f>
        <v>9.1693294574746176E-3</v>
      </c>
      <c r="P2666" s="44">
        <f>IFERROR(_xll.qlIndexFixing(ONIndex6M,I2666,TRUE,_xll.ohTrigger(RecalcTrigger,Trigger6M)),NA())</f>
        <v>9.1575938715315885E-3</v>
      </c>
      <c r="Q2666" s="145">
        <f>IFERROR(_xll.qlIndexFixing(ONIndex1Y,I2666,TRUE,_xll.ohTrigger(RecalcTrigger,Trigger1Y)),NA())</f>
        <v>9.3397914483173139E-3</v>
      </c>
    </row>
    <row r="2667" spans="2:17" x14ac:dyDescent="0.2">
      <c r="B2667" s="39" t="s">
        <v>42</v>
      </c>
      <c r="D2667" s="42">
        <f>_xll.qlCalendarAdvance(Calendar,$D2666,B2667,"f",FALSE)</f>
        <v>58537</v>
      </c>
      <c r="E2667" s="139">
        <f>_xll.qlInterestRateIndexValueDate(IndexON,D2667)</f>
        <v>58537</v>
      </c>
      <c r="F2667" s="155">
        <f>IFERROR(_xll.qlIndexFixing(IndexON,D2667,TRUE,_xll.ohTrigger(RecalcTrigger,TriggerON)),NA())</f>
        <v>9.20530190297697E-3</v>
      </c>
      <c r="H2667" s="42">
        <f>_xll.qlCalendarAdvance(Calendar,$H2666,B2667,"f",FALSE)</f>
        <v>58537</v>
      </c>
      <c r="I2667" s="139">
        <f>_xll.qlInterestRateIndexValueDate(Index1M,$H2667)</f>
        <v>58539</v>
      </c>
      <c r="J2667" s="144">
        <f>IFERROR(_xll.qlIndexFixing(Index1M,$H2667,TRUE,_xll.ohTrigger(RecalcTrigger,Trigger1M)),NA())</f>
        <v>8.9910479988886127E-3</v>
      </c>
      <c r="K2667" s="44">
        <f>IFERROR(_xll.qlIndexFixing(Index3M,H2667,TRUE,_xll.ohTrigger(RecalcTrigger,Trigger3M)),NA())</f>
        <v>9.127855826639943E-3</v>
      </c>
      <c r="L2667" s="44">
        <f>IFERROR(_xll.qlIndexFixing(Index6M,$H2667,TRUE,_xll.ohTrigger(RecalcTrigger,Trigger6M)),NA())</f>
        <v>9.0638054473522866E-3</v>
      </c>
      <c r="M2667" s="145">
        <f>IFERROR(_xll.qlIndexFixing(Index1Y,$H2667,TRUE,_xll.ohTrigger(RecalcTrigger,Trigger1Y)),NA())</f>
        <v>9.2029430335840382E-3</v>
      </c>
      <c r="N2667" s="144">
        <f>IFERROR(_xll.qlIndexFixing(ONIndex1M,I2667,TRUE,_xll.ohTrigger(RecalcTrigger,Trigger1M)),NA())</f>
        <v>9.000413226152304E-3</v>
      </c>
      <c r="O2667" s="44">
        <f>IFERROR(_xll.qlIndexFixing(ONIndex3M,I2667,TRUE,_xll.ohTrigger(RecalcTrigger,Trigger3M)),NA())</f>
        <v>9.1616619130352461E-3</v>
      </c>
      <c r="P2667" s="44">
        <f>IFERROR(_xll.qlIndexFixing(ONIndex6M,I2667,TRUE,_xll.ohTrigger(RecalcTrigger,Trigger6M)),NA())</f>
        <v>9.1488979671350279E-3</v>
      </c>
      <c r="Q2667" s="145">
        <f>IFERROR(_xll.qlIndexFixing(ONIndex1Y,I2667,TRUE,_xll.ohTrigger(RecalcTrigger,Trigger1Y)),NA())</f>
        <v>9.3326424374939876E-3</v>
      </c>
    </row>
    <row r="2668" spans="2:17" x14ac:dyDescent="0.2">
      <c r="B2668" s="39" t="s">
        <v>42</v>
      </c>
      <c r="D2668" s="42">
        <f>_xll.qlCalendarAdvance(Calendar,$D2667,B2668,"f",FALSE)</f>
        <v>58544</v>
      </c>
      <c r="E2668" s="139">
        <f>_xll.qlInterestRateIndexValueDate(IndexON,D2668)</f>
        <v>58544</v>
      </c>
      <c r="F2668" s="155">
        <f>IFERROR(_xll.qlIndexFixing(IndexON,D2668,TRUE,_xll.ohTrigger(RecalcTrigger,TriggerON)),NA())</f>
        <v>9.1981106199678919E-3</v>
      </c>
      <c r="H2668" s="42">
        <f>_xll.qlCalendarAdvance(Calendar,$H2667,B2668,"f",FALSE)</f>
        <v>58544</v>
      </c>
      <c r="I2668" s="139">
        <f>_xll.qlInterestRateIndexValueDate(Index1M,$H2668)</f>
        <v>58546</v>
      </c>
      <c r="J2668" s="144">
        <f>IFERROR(_xll.qlIndexFixing(Index1M,$H2668,TRUE,_xll.ohTrigger(RecalcTrigger,Trigger1M)),NA())</f>
        <v>8.9832446612900241E-3</v>
      </c>
      <c r="K2668" s="44">
        <f>IFERROR(_xll.qlIndexFixing(Index3M,H2668,TRUE,_xll.ohTrigger(RecalcTrigger,Trigger3M)),NA())</f>
        <v>9.1203499266337938E-3</v>
      </c>
      <c r="L2668" s="44">
        <f>IFERROR(_xll.qlIndexFixing(Index6M,$H2668,TRUE,_xll.ohTrigger(RecalcTrigger,Trigger6M)),NA())</f>
        <v>9.0553463253601196E-3</v>
      </c>
      <c r="M2668" s="145">
        <f>IFERROR(_xll.qlIndexFixing(Index1Y,$H2668,TRUE,_xll.ohTrigger(RecalcTrigger,Trigger1Y)),NA())</f>
        <v>9.1977252930244991E-3</v>
      </c>
      <c r="N2668" s="144">
        <f>IFERROR(_xll.qlIndexFixing(ONIndex1M,I2668,TRUE,_xll.ohTrigger(RecalcTrigger,Trigger1M)),NA())</f>
        <v>8.9903376034161653E-3</v>
      </c>
      <c r="O2668" s="44">
        <f>IFERROR(_xll.qlIndexFixing(ONIndex3M,I2668,TRUE,_xll.ohTrigger(RecalcTrigger,Trigger3M)),NA())</f>
        <v>9.1518416147806647E-3</v>
      </c>
      <c r="P2668" s="44">
        <f>IFERROR(_xll.qlIndexFixing(ONIndex6M,I2668,TRUE,_xll.ohTrigger(RecalcTrigger,Trigger6M)),NA())</f>
        <v>9.1377470550213502E-3</v>
      </c>
      <c r="Q2668" s="145">
        <f>IFERROR(_xll.qlIndexFixing(ONIndex1Y,I2668,TRUE,_xll.ohTrigger(RecalcTrigger,Trigger1Y)),NA())</f>
        <v>9.3234854716683913E-3</v>
      </c>
    </row>
    <row r="2669" spans="2:17" x14ac:dyDescent="0.2">
      <c r="B2669" s="39" t="s">
        <v>42</v>
      </c>
      <c r="D2669" s="42">
        <f>_xll.qlCalendarAdvance(Calendar,$D2668,B2669,"f",FALSE)</f>
        <v>58551</v>
      </c>
      <c r="E2669" s="139">
        <f>_xll.qlInterestRateIndexValueDate(IndexON,D2669)</f>
        <v>58551</v>
      </c>
      <c r="F2669" s="155">
        <f>IFERROR(_xll.qlIndexFixing(IndexON,D2669,TRUE,_xll.ohTrigger(RecalcTrigger,TriggerON)),NA())</f>
        <v>9.190942670693758E-3</v>
      </c>
      <c r="H2669" s="42">
        <f>_xll.qlCalendarAdvance(Calendar,$H2668,B2669,"f",FALSE)</f>
        <v>58551</v>
      </c>
      <c r="I2669" s="139">
        <f>_xll.qlInterestRateIndexValueDate(Index1M,$H2669)</f>
        <v>58553</v>
      </c>
      <c r="J2669" s="144">
        <f>IFERROR(_xll.qlIndexFixing(Index1M,$H2669,TRUE,_xll.ohTrigger(RecalcTrigger,Trigger1M)),NA())</f>
        <v>8.9754675844899712E-3</v>
      </c>
      <c r="K2669" s="44">
        <f>IFERROR(_xll.qlIndexFixing(Index3M,H2669,TRUE,_xll.ohTrigger(RecalcTrigger,Trigger3M)),NA())</f>
        <v>9.1128703311624606E-3</v>
      </c>
      <c r="L2669" s="44">
        <f>IFERROR(_xll.qlIndexFixing(Index6M,$H2669,TRUE,_xll.ohTrigger(RecalcTrigger,Trigger6M)),NA())</f>
        <v>9.0469080885592339E-3</v>
      </c>
      <c r="M2669" s="145">
        <f>IFERROR(_xll.qlIndexFixing(Index1Y,$H2669,TRUE,_xll.ohTrigger(RecalcTrigger,Trigger1Y)),NA())</f>
        <v>9.1911864149365197E-3</v>
      </c>
      <c r="N2669" s="144">
        <f>IFERROR(_xll.qlIndexFixing(ONIndex1M,I2669,TRUE,_xll.ohTrigger(RecalcTrigger,Trigger1M)),NA())</f>
        <v>8.9847587095093218E-3</v>
      </c>
      <c r="O2669" s="44">
        <f>IFERROR(_xll.qlIndexFixing(ONIndex3M,I2669,TRUE,_xll.ohTrigger(RecalcTrigger,Trigger3M)),NA())</f>
        <v>9.1464043937072859E-3</v>
      </c>
      <c r="P2669" s="44">
        <f>IFERROR(_xll.qlIndexFixing(ONIndex6M,I2669,TRUE,_xll.ohTrigger(RecalcTrigger,Trigger6M)),NA())</f>
        <v>9.1315664967162036E-3</v>
      </c>
      <c r="Q2669" s="145">
        <f>IFERROR(_xll.qlIndexFixing(ONIndex1Y,I2669,TRUE,_xll.ohTrigger(RecalcTrigger,Trigger1Y)),NA())</f>
        <v>9.3184151339187338E-3</v>
      </c>
    </row>
    <row r="2670" spans="2:17" x14ac:dyDescent="0.2">
      <c r="B2670" s="39" t="s">
        <v>42</v>
      </c>
      <c r="D2670" s="42">
        <f>_xll.qlCalendarAdvance(Calendar,$D2669,B2670,"f",FALSE)</f>
        <v>58558</v>
      </c>
      <c r="E2670" s="139">
        <f>_xll.qlInterestRateIndexValueDate(IndexON,D2670)</f>
        <v>58558</v>
      </c>
      <c r="F2670" s="155">
        <f>IFERROR(_xll.qlIndexFixing(IndexON,D2670,TRUE,_xll.ohTrigger(RecalcTrigger,TriggerON)),NA())</f>
        <v>9.1837981075126862E-3</v>
      </c>
      <c r="H2670" s="42">
        <f>_xll.qlCalendarAdvance(Calendar,$H2669,B2670,"f",FALSE)</f>
        <v>58558</v>
      </c>
      <c r="I2670" s="139">
        <f>_xll.qlInterestRateIndexValueDate(Index1M,$H2670)</f>
        <v>58560</v>
      </c>
      <c r="J2670" s="144">
        <f>IFERROR(_xll.qlIndexFixing(Index1M,$H2670,TRUE,_xll.ohTrigger(RecalcTrigger,Trigger1M)),NA())</f>
        <v>8.9677168274063246E-3</v>
      </c>
      <c r="K2670" s="44">
        <f>IFERROR(_xll.qlIndexFixing(Index3M,H2670,TRUE,_xll.ohTrigger(RecalcTrigger,Trigger3M)),NA())</f>
        <v>9.105417097576108E-3</v>
      </c>
      <c r="L2670" s="44">
        <f>IFERROR(_xll.qlIndexFixing(Index6M,$H2670,TRUE,_xll.ohTrigger(RecalcTrigger,Trigger6M)),NA())</f>
        <v>9.0384907859006377E-3</v>
      </c>
      <c r="M2670" s="145">
        <f>IFERROR(_xll.qlIndexFixing(Index1Y,$H2670,TRUE,_xll.ohTrigger(RecalcTrigger,Trigger1Y)),NA())</f>
        <v>9.1846727659587405E-3</v>
      </c>
      <c r="N2670" s="144">
        <f>IFERROR(_xll.qlIndexFixing(ONIndex1M,I2670,TRUE,_xll.ohTrigger(RecalcTrigger,Trigger1M)),NA())</f>
        <v>8.9769707178977143E-3</v>
      </c>
      <c r="O2670" s="44">
        <f>IFERROR(_xll.qlIndexFixing(ONIndex3M,I2670,TRUE,_xll.ohTrigger(RecalcTrigger,Trigger3M)),NA())</f>
        <v>9.1388145333670678E-3</v>
      </c>
      <c r="P2670" s="44">
        <f>IFERROR(_xll.qlIndexFixing(ONIndex6M,I2670,TRUE,_xll.ohTrigger(RecalcTrigger,Trigger6M)),NA())</f>
        <v>9.1229310285356746E-3</v>
      </c>
      <c r="Q2670" s="145">
        <f>IFERROR(_xll.qlIndexFixing(ONIndex1Y,I2670,TRUE,_xll.ohTrigger(RecalcTrigger,Trigger1Y)),NA())</f>
        <v>9.3113369430852799E-3</v>
      </c>
    </row>
    <row r="2671" spans="2:17" x14ac:dyDescent="0.2">
      <c r="B2671" s="39" t="s">
        <v>42</v>
      </c>
      <c r="D2671" s="42">
        <f>_xll.qlCalendarAdvance(Calendar,$D2670,B2671,"f",FALSE)</f>
        <v>58565</v>
      </c>
      <c r="E2671" s="139">
        <f>_xll.qlInterestRateIndexValueDate(IndexON,D2671)</f>
        <v>58565</v>
      </c>
      <c r="F2671" s="155">
        <f>IFERROR(_xll.qlIndexFixing(IndexON,D2671,TRUE,_xll.ohTrigger(RecalcTrigger,TriggerON)),NA())</f>
        <v>9.1766769831824746E-3</v>
      </c>
      <c r="H2671" s="42">
        <f>_xll.qlCalendarAdvance(Calendar,$H2670,B2671,"f",FALSE)</f>
        <v>58565</v>
      </c>
      <c r="I2671" s="139">
        <f>_xll.qlInterestRateIndexValueDate(Index1M,$H2671)</f>
        <v>58567</v>
      </c>
      <c r="J2671" s="144">
        <f>IFERROR(_xll.qlIndexFixing(Index1M,$H2671,TRUE,_xll.ohTrigger(RecalcTrigger,Trigger1M)),NA())</f>
        <v>8.9599924489444649E-3</v>
      </c>
      <c r="K2671" s="44">
        <f>IFERROR(_xll.qlIndexFixing(Index3M,H2671,TRUE,_xll.ohTrigger(RecalcTrigger,Trigger3M)),NA())</f>
        <v>9.0975797902679099E-3</v>
      </c>
      <c r="L2671" s="44">
        <f>IFERROR(_xll.qlIndexFixing(Index6M,$H2671,TRUE,_xll.ohTrigger(RecalcTrigger,Trigger6M)),NA())</f>
        <v>9.0286568813634539E-3</v>
      </c>
      <c r="M2671" s="145">
        <f>IFERROR(_xll.qlIndexFixing(Index1Y,$H2671,TRUE,_xll.ohTrigger(RecalcTrigger,Trigger1Y)),NA())</f>
        <v>9.1781843970713105E-3</v>
      </c>
      <c r="N2671" s="144">
        <f>IFERROR(_xll.qlIndexFixing(ONIndex1M,I2671,TRUE,_xll.ohTrigger(RecalcTrigger,Trigger1M)),NA())</f>
        <v>8.9692089824833232E-3</v>
      </c>
      <c r="O2671" s="44">
        <f>IFERROR(_xll.qlIndexFixing(ONIndex3M,I2671,TRUE,_xll.ohTrigger(RecalcTrigger,Trigger3M)),NA())</f>
        <v>9.1312506825413919E-3</v>
      </c>
      <c r="P2671" s="44">
        <f>IFERROR(_xll.qlIndexFixing(ONIndex6M,I2671,TRUE,_xll.ohTrigger(RecalcTrigger,Trigger6M)),NA())</f>
        <v>9.1143158036022243E-3</v>
      </c>
      <c r="Q2671" s="145">
        <f>IFERROR(_xll.qlIndexFixing(ONIndex1Y,I2671,TRUE,_xll.ohTrigger(RecalcTrigger,Trigger1Y)),NA())</f>
        <v>9.3042824609668173E-3</v>
      </c>
    </row>
    <row r="2672" spans="2:17" x14ac:dyDescent="0.2">
      <c r="B2672" s="39" t="s">
        <v>42</v>
      </c>
      <c r="D2672" s="42">
        <f>_xll.qlCalendarAdvance(Calendar,$D2671,B2672,"f",FALSE)</f>
        <v>58572</v>
      </c>
      <c r="E2672" s="139">
        <f>_xll.qlInterestRateIndexValueDate(IndexON,D2672)</f>
        <v>58572</v>
      </c>
      <c r="F2672" s="155">
        <f>IFERROR(_xll.qlIndexFixing(IndexON,D2672,TRUE,_xll.ohTrigger(RecalcTrigger,TriggerON)),NA())</f>
        <v>9.1695793505408574E-3</v>
      </c>
      <c r="H2672" s="42">
        <f>_xll.qlCalendarAdvance(Calendar,$H2671,B2672,"f",FALSE)</f>
        <v>58572</v>
      </c>
      <c r="I2672" s="139">
        <f>_xll.qlInterestRateIndexValueDate(Index1M,$H2672)</f>
        <v>58574</v>
      </c>
      <c r="J2672" s="144">
        <f>IFERROR(_xll.qlIndexFixing(Index1M,$H2672,TRUE,_xll.ohTrigger(RecalcTrigger,Trigger1M)),NA())</f>
        <v>8.9522945080247607E-3</v>
      </c>
      <c r="K2672" s="44">
        <f>IFERROR(_xll.qlIndexFixing(Index3M,H2672,TRUE,_xll.ohTrigger(RecalcTrigger,Trigger3M)),NA())</f>
        <v>9.090181168131227E-3</v>
      </c>
      <c r="L2672" s="44">
        <f>IFERROR(_xll.qlIndexFixing(Index6M,$H2672,TRUE,_xll.ohTrigger(RecalcTrigger,Trigger6M)),NA())</f>
        <v>9.0202855252458965E-3</v>
      </c>
      <c r="M2672" s="145">
        <f>IFERROR(_xll.qlIndexFixing(Index1Y,$H2672,TRUE,_xll.ohTrigger(RecalcTrigger,Trigger1Y)),NA())</f>
        <v>9.1717213592526301E-3</v>
      </c>
      <c r="N2672" s="144">
        <f>IFERROR(_xll.qlIndexFixing(ONIndex1M,I2672,TRUE,_xll.ohTrigger(RecalcTrigger,Trigger1M)),NA())</f>
        <v>8.9614735624188313E-3</v>
      </c>
      <c r="O2672" s="44">
        <f>IFERROR(_xll.qlIndexFixing(ONIndex3M,I2672,TRUE,_xll.ohTrigger(RecalcTrigger,Trigger3M)),NA())</f>
        <v>9.1237128985444116E-3</v>
      </c>
      <c r="P2672" s="44">
        <f>IFERROR(_xll.qlIndexFixing(ONIndex6M,I2672,TRUE,_xll.ohTrigger(RecalcTrigger,Trigger6M)),NA())</f>
        <v>9.1057208711564641E-3</v>
      </c>
      <c r="Q2672" s="145">
        <f>IFERROR(_xll.qlIndexFixing(ONIndex1Y,I2672,TRUE,_xll.ohTrigger(RecalcTrigger,Trigger1Y)),NA())</f>
        <v>9.2972517387224229E-3</v>
      </c>
    </row>
    <row r="2673" spans="2:17" x14ac:dyDescent="0.2">
      <c r="B2673" s="39" t="s">
        <v>42</v>
      </c>
      <c r="D2673" s="42">
        <f>_xll.qlCalendarAdvance(Calendar,$D2672,B2673,"f",FALSE)</f>
        <v>58579</v>
      </c>
      <c r="E2673" s="139">
        <f>_xll.qlInterestRateIndexValueDate(IndexON,D2673)</f>
        <v>58579</v>
      </c>
      <c r="F2673" s="155">
        <f>IFERROR(_xll.qlIndexFixing(IndexON,D2673,TRUE,_xll.ohTrigger(RecalcTrigger,TriggerON)),NA())</f>
        <v>9.1625052617860803E-3</v>
      </c>
      <c r="H2673" s="42">
        <f>_xll.qlCalendarAdvance(Calendar,$H2672,B2673,"f",FALSE)</f>
        <v>58579</v>
      </c>
      <c r="I2673" s="139">
        <f>_xll.qlInterestRateIndexValueDate(Index1M,$H2673)</f>
        <v>58581</v>
      </c>
      <c r="J2673" s="144">
        <f>IFERROR(_xll.qlIndexFixing(Index1M,$H2673,TRUE,_xll.ohTrigger(RecalcTrigger,Trigger1M)),NA())</f>
        <v>8.9446230635525925E-3</v>
      </c>
      <c r="K2673" s="44">
        <f>IFERROR(_xll.qlIndexFixing(Index3M,H2673,TRUE,_xll.ohTrigger(RecalcTrigger,Trigger3M)),NA())</f>
        <v>9.0828090848378389E-3</v>
      </c>
      <c r="L2673" s="44">
        <f>IFERROR(_xll.qlIndexFixing(Index6M,$H2673,TRUE,_xll.ohTrigger(RecalcTrigger,Trigger6M)),NA())</f>
        <v>9.0119352627695826E-3</v>
      </c>
      <c r="M2673" s="145">
        <f>IFERROR(_xll.qlIndexFixing(Index1Y,$H2673,TRUE,_xll.ohTrigger(RecalcTrigger,Trigger1Y)),NA())</f>
        <v>9.165283703482633E-3</v>
      </c>
      <c r="N2673" s="144">
        <f>IFERROR(_xll.qlIndexFixing(ONIndex1M,I2673,TRUE,_xll.ohTrigger(RecalcTrigger,Trigger1M)),NA())</f>
        <v>8.9537645165371771E-3</v>
      </c>
      <c r="O2673" s="44">
        <f>IFERROR(_xll.qlIndexFixing(ONIndex3M,I2673,TRUE,_xll.ohTrigger(RecalcTrigger,Trigger3M)),NA())</f>
        <v>9.1162012389300884E-3</v>
      </c>
      <c r="P2673" s="44">
        <f>IFERROR(_xll.qlIndexFixing(ONIndex6M,I2673,TRUE,_xll.ohTrigger(RecalcTrigger,Trigger6M)),NA())</f>
        <v>9.0971462798794533E-3</v>
      </c>
      <c r="Q2673" s="145">
        <f>IFERROR(_xll.qlIndexFixing(ONIndex1Y,I2673,TRUE,_xll.ohTrigger(RecalcTrigger,Trigger1Y)),NA())</f>
        <v>9.2902448271114935E-3</v>
      </c>
    </row>
    <row r="2674" spans="2:17" x14ac:dyDescent="0.2">
      <c r="B2674" s="39" t="s">
        <v>42</v>
      </c>
      <c r="D2674" s="42">
        <f>_xll.qlCalendarAdvance(Calendar,$D2673,B2674,"f",FALSE)</f>
        <v>58586</v>
      </c>
      <c r="E2674" s="139">
        <f>_xll.qlInterestRateIndexValueDate(IndexON,D2674)</f>
        <v>58586</v>
      </c>
      <c r="F2674" s="155">
        <f>IFERROR(_xll.qlIndexFixing(IndexON,D2674,TRUE,_xll.ohTrigger(RecalcTrigger,TriggerON)),NA())</f>
        <v>9.1554547699157496E-3</v>
      </c>
      <c r="H2674" s="42">
        <f>_xll.qlCalendarAdvance(Calendar,$H2673,B2674,"f",FALSE)</f>
        <v>58586</v>
      </c>
      <c r="I2674" s="139">
        <f>_xll.qlInterestRateIndexValueDate(Index1M,$H2674)</f>
        <v>58588</v>
      </c>
      <c r="J2674" s="144">
        <f>IFERROR(_xll.qlIndexFixing(Index1M,$H2674,TRUE,_xll.ohTrigger(RecalcTrigger,Trigger1M)),NA())</f>
        <v>8.936978174438337E-3</v>
      </c>
      <c r="K2674" s="44">
        <f>IFERROR(_xll.qlIndexFixing(Index3M,H2674,TRUE,_xll.ohTrigger(RecalcTrigger,Trigger3M)),NA())</f>
        <v>9.0754635977331813E-3</v>
      </c>
      <c r="L2674" s="44">
        <f>IFERROR(_xll.qlIndexFixing(Index6M,$H2674,TRUE,_xll.ohTrigger(RecalcTrigger,Trigger6M)),NA())</f>
        <v>9.0036061428841723E-3</v>
      </c>
      <c r="M2674" s="145">
        <f>IFERROR(_xll.qlIndexFixing(Index1Y,$H2674,TRUE,_xll.ohTrigger(RecalcTrigger,Trigger1Y)),NA())</f>
        <v>9.1588714807416868E-3</v>
      </c>
      <c r="N2674" s="144">
        <f>IFERROR(_xll.qlIndexFixing(ONIndex1M,I2674,TRUE,_xll.ohTrigger(RecalcTrigger,Trigger1M)),NA())</f>
        <v>8.9460819036712991E-3</v>
      </c>
      <c r="O2674" s="44">
        <f>IFERROR(_xll.qlIndexFixing(ONIndex3M,I2674,TRUE,_xll.ohTrigger(RecalcTrigger,Trigger3M)),NA())</f>
        <v>9.1087157606928315E-3</v>
      </c>
      <c r="P2674" s="44">
        <f>IFERROR(_xll.qlIndexFixing(ONIndex6M,I2674,TRUE,_xll.ohTrigger(RecalcTrigger,Trigger6M)),NA())</f>
        <v>9.0885920790118035E-3</v>
      </c>
      <c r="Q2674" s="145">
        <f>IFERROR(_xll.qlIndexFixing(ONIndex1Y,I2674,TRUE,_xll.ohTrigger(RecalcTrigger,Trigger1Y)),NA())</f>
        <v>9.2832617772131698E-3</v>
      </c>
    </row>
    <row r="2675" spans="2:17" x14ac:dyDescent="0.2">
      <c r="B2675" s="39" t="s">
        <v>42</v>
      </c>
      <c r="D2675" s="42">
        <f>_xll.qlCalendarAdvance(Calendar,$D2674,B2675,"f",FALSE)</f>
        <v>58593</v>
      </c>
      <c r="E2675" s="139">
        <f>_xll.qlInterestRateIndexValueDate(IndexON,D2675)</f>
        <v>58593</v>
      </c>
      <c r="F2675" s="155">
        <f>IFERROR(_xll.qlIndexFixing(IndexON,D2675,TRUE,_xll.ohTrigger(RecalcTrigger,TriggerON)),NA())</f>
        <v>9.1484279272879832E-3</v>
      </c>
      <c r="H2675" s="42">
        <f>_xll.qlCalendarAdvance(Calendar,$H2674,B2675,"f",FALSE)</f>
        <v>58593</v>
      </c>
      <c r="I2675" s="139">
        <f>_xll.qlInterestRateIndexValueDate(Index1M,$H2675)</f>
        <v>58595</v>
      </c>
      <c r="J2675" s="144">
        <f>IFERROR(_xll.qlIndexFixing(Index1M,$H2675,TRUE,_xll.ohTrigger(RecalcTrigger,Trigger1M)),NA())</f>
        <v>8.9293598995998646E-3</v>
      </c>
      <c r="K2675" s="44">
        <f>IFERROR(_xll.qlIndexFixing(Index3M,H2675,TRUE,_xll.ohTrigger(RecalcTrigger,Trigger3M)),NA())</f>
        <v>9.0681447641661611E-3</v>
      </c>
      <c r="L2675" s="44">
        <f>IFERROR(_xll.qlIndexFixing(Index6M,$H2675,TRUE,_xll.ohTrigger(RecalcTrigger,Trigger6M)),NA())</f>
        <v>8.9967199979756884E-3</v>
      </c>
      <c r="M2675" s="145">
        <f>IFERROR(_xll.qlIndexFixing(Index1Y,$H2675,TRUE,_xll.ohTrigger(RecalcTrigger,Trigger1Y)),NA())</f>
        <v>9.152484742011479E-3</v>
      </c>
      <c r="N2675" s="144">
        <f>IFERROR(_xll.qlIndexFixing(ONIndex1M,I2675,TRUE,_xll.ohTrigger(RecalcTrigger,Trigger1M)),NA())</f>
        <v>8.9384257828140079E-3</v>
      </c>
      <c r="O2675" s="44">
        <f>IFERROR(_xll.qlIndexFixing(ONIndex3M,I2675,TRUE,_xll.ohTrigger(RecalcTrigger,Trigger3M)),NA())</f>
        <v>9.1012565214665386E-3</v>
      </c>
      <c r="P2675" s="44">
        <f>IFERROR(_xll.qlIndexFixing(ONIndex6M,I2675,TRUE,_xll.ohTrigger(RecalcTrigger,Trigger6M)),NA())</f>
        <v>9.0800583175543181E-3</v>
      </c>
      <c r="Q2675" s="145">
        <f>IFERROR(_xll.qlIndexFixing(ONIndex1Y,I2675,TRUE,_xll.ohTrigger(RecalcTrigger,Trigger1Y)),NA())</f>
        <v>9.2763026398667847E-3</v>
      </c>
    </row>
    <row r="2676" spans="2:17" x14ac:dyDescent="0.2">
      <c r="B2676" s="39" t="s">
        <v>42</v>
      </c>
      <c r="D2676" s="42">
        <f>_xll.qlCalendarAdvance(Calendar,$D2675,B2676,"f",FALSE)</f>
        <v>58600</v>
      </c>
      <c r="E2676" s="139">
        <f>_xll.qlInterestRateIndexValueDate(IndexON,D2676)</f>
        <v>58600</v>
      </c>
      <c r="F2676" s="155">
        <f>IFERROR(_xll.qlIndexFixing(IndexON,D2676,TRUE,_xll.ohTrigger(RecalcTrigger,TriggerON)),NA())</f>
        <v>9.1414247868204512E-3</v>
      </c>
      <c r="H2676" s="42">
        <f>_xll.qlCalendarAdvance(Calendar,$H2675,B2676,"f",FALSE)</f>
        <v>58600</v>
      </c>
      <c r="I2676" s="139">
        <f>_xll.qlInterestRateIndexValueDate(Index1M,$H2676)</f>
        <v>58602</v>
      </c>
      <c r="J2676" s="144">
        <f>IFERROR(_xll.qlIndexFixing(Index1M,$H2676,TRUE,_xll.ohTrigger(RecalcTrigger,Trigger1M)),NA())</f>
        <v>8.9217682979425561E-3</v>
      </c>
      <c r="K2676" s="44">
        <f>IFERROR(_xll.qlIndexFixing(Index3M,H2676,TRUE,_xll.ohTrigger(RecalcTrigger,Trigger3M)),NA())</f>
        <v>9.0608526414830814E-3</v>
      </c>
      <c r="L2676" s="44">
        <f>IFERROR(_xll.qlIndexFixing(Index6M,$H2676,TRUE,_xll.ohTrigger(RecalcTrigger,Trigger6M)),NA())</f>
        <v>8.9884293281109612E-3</v>
      </c>
      <c r="M2676" s="145">
        <f>IFERROR(_xll.qlIndexFixing(Index1Y,$H2676,TRUE,_xll.ohTrigger(RecalcTrigger,Trigger1Y)),NA())</f>
        <v>9.1461235382725974E-3</v>
      </c>
      <c r="N2676" s="144">
        <f>IFERROR(_xll.qlIndexFixing(ONIndex1M,I2676,TRUE,_xll.ohTrigger(RecalcTrigger,Trigger1M)),NA())</f>
        <v>8.9307962128781782E-3</v>
      </c>
      <c r="O2676" s="44">
        <f>IFERROR(_xll.qlIndexFixing(ONIndex3M,I2676,TRUE,_xll.ohTrigger(RecalcTrigger,Trigger3M)),NA())</f>
        <v>9.0938235784854271E-3</v>
      </c>
      <c r="P2676" s="44">
        <f>IFERROR(_xll.qlIndexFixing(ONIndex6M,I2676,TRUE,_xll.ohTrigger(RecalcTrigger,Trigger6M)),NA())</f>
        <v>9.0715450441880563E-3</v>
      </c>
      <c r="Q2676" s="145">
        <f>IFERROR(_xll.qlIndexFixing(ONIndex1Y,I2676,TRUE,_xll.ohTrigger(RecalcTrigger,Trigger1Y)),NA())</f>
        <v>9.2693674664712233E-3</v>
      </c>
    </row>
    <row r="2677" spans="2:17" x14ac:dyDescent="0.2">
      <c r="B2677" s="39" t="s">
        <v>42</v>
      </c>
      <c r="D2677" s="42">
        <f>_xll.qlCalendarAdvance(Calendar,$D2676,B2677,"f",FALSE)</f>
        <v>58607</v>
      </c>
      <c r="E2677" s="139">
        <f>_xll.qlInterestRateIndexValueDate(IndexON,D2677)</f>
        <v>58607</v>
      </c>
      <c r="F2677" s="155">
        <f>IFERROR(_xll.qlIndexFixing(IndexON,D2677,TRUE,_xll.ohTrigger(RecalcTrigger,TriggerON)),NA())</f>
        <v>9.1344454007113995E-3</v>
      </c>
      <c r="H2677" s="42">
        <f>_xll.qlCalendarAdvance(Calendar,$H2676,B2677,"f",FALSE)</f>
        <v>58607</v>
      </c>
      <c r="I2677" s="139">
        <f>_xll.qlInterestRateIndexValueDate(Index1M,$H2677)</f>
        <v>58609</v>
      </c>
      <c r="J2677" s="144">
        <f>IFERROR(_xll.qlIndexFixing(Index1M,$H2677,TRUE,_xll.ohTrigger(RecalcTrigger,Trigger1M)),NA())</f>
        <v>8.9142034283842819E-3</v>
      </c>
      <c r="K2677" s="44">
        <f>IFERROR(_xll.qlIndexFixing(Index3M,H2677,TRUE,_xll.ohTrigger(RecalcTrigger,Trigger3M)),NA())</f>
        <v>9.0535872870337163E-3</v>
      </c>
      <c r="L2677" s="44">
        <f>IFERROR(_xll.qlIndexFixing(Index6M,$H2677,TRUE,_xll.ohTrigger(RecalcTrigger,Trigger6M)),NA())</f>
        <v>8.9801599350355244E-3</v>
      </c>
      <c r="M2677" s="145">
        <f>IFERROR(_xll.qlIndexFixing(Index1Y,$H2677,TRUE,_xll.ohTrigger(RecalcTrigger,Trigger1Y)),NA())</f>
        <v>9.1397879205082598E-3</v>
      </c>
      <c r="N2677" s="144">
        <f>IFERROR(_xll.qlIndexFixing(ONIndex1M,I2677,TRUE,_xll.ohTrigger(RecalcTrigger,Trigger1M)),NA())</f>
        <v>8.9231932528566205E-3</v>
      </c>
      <c r="O2677" s="44">
        <f>IFERROR(_xll.qlIndexFixing(ONIndex3M,I2677,TRUE,_xll.ohTrigger(RecalcTrigger,Trigger3M)),NA())</f>
        <v>9.0864169891435864E-3</v>
      </c>
      <c r="P2677" s="44">
        <f>IFERROR(_xll.qlIndexFixing(ONIndex6M,I2677,TRUE,_xll.ohTrigger(RecalcTrigger,Trigger6M)),NA())</f>
        <v>9.0630523081536296E-3</v>
      </c>
      <c r="Q2677" s="145">
        <f>IFERROR(_xll.qlIndexFixing(ONIndex1Y,I2677,TRUE,_xll.ohTrigger(RecalcTrigger,Trigger1Y)),NA())</f>
        <v>9.2624563076260102E-3</v>
      </c>
    </row>
    <row r="2678" spans="2:17" x14ac:dyDescent="0.2">
      <c r="B2678" s="39" t="s">
        <v>42</v>
      </c>
      <c r="D2678" s="42">
        <f>_xll.qlCalendarAdvance(Calendar,$D2677,B2678,"f",FALSE)</f>
        <v>58614</v>
      </c>
      <c r="E2678" s="139">
        <f>_xll.qlInterestRateIndexValueDate(IndexON,D2678)</f>
        <v>58614</v>
      </c>
      <c r="F2678" s="155">
        <f>IFERROR(_xll.qlIndexFixing(IndexON,D2678,TRUE,_xll.ohTrigger(RecalcTrigger,TriggerON)),NA())</f>
        <v>9.1274898220383704E-3</v>
      </c>
      <c r="H2678" s="42">
        <f>_xll.qlCalendarAdvance(Calendar,$H2677,B2678,"f",FALSE)</f>
        <v>58614</v>
      </c>
      <c r="I2678" s="139">
        <f>_xll.qlInterestRateIndexValueDate(Index1M,$H2678)</f>
        <v>58616</v>
      </c>
      <c r="J2678" s="144">
        <f>IFERROR(_xll.qlIndexFixing(Index1M,$H2678,TRUE,_xll.ohTrigger(RecalcTrigger,Trigger1M)),NA())</f>
        <v>8.9066653498329207E-3</v>
      </c>
      <c r="K2678" s="44">
        <f>IFERROR(_xll.qlIndexFixing(Index3M,H2678,TRUE,_xll.ohTrigger(RecalcTrigger,Trigger3M)),NA())</f>
        <v>9.0463487581635017E-3</v>
      </c>
      <c r="L2678" s="44">
        <f>IFERROR(_xll.qlIndexFixing(Index6M,$H2678,TRUE,_xll.ohTrigger(RecalcTrigger,Trigger6M)),NA())</f>
        <v>8.9719118676968926E-3</v>
      </c>
      <c r="M2678" s="145">
        <f>IFERROR(_xll.qlIndexFixing(Index1Y,$H2678,TRUE,_xll.ohTrigger(RecalcTrigger,Trigger1Y)),NA())</f>
        <v>9.1334779397005891E-3</v>
      </c>
      <c r="N2678" s="144">
        <f>IFERROR(_xll.qlIndexFixing(ONIndex1M,I2678,TRUE,_xll.ohTrigger(RecalcTrigger,Trigger1M)),NA())</f>
        <v>8.9156169615023373E-3</v>
      </c>
      <c r="O2678" s="44">
        <f>IFERROR(_xll.qlIndexFixing(ONIndex3M,I2678,TRUE,_xll.ohTrigger(RecalcTrigger,Trigger3M)),NA())</f>
        <v>9.07903681075517E-3</v>
      </c>
      <c r="P2678" s="44">
        <f>IFERROR(_xll.qlIndexFixing(ONIndex6M,I2678,TRUE,_xll.ohTrigger(RecalcTrigger,Trigger6M)),NA())</f>
        <v>9.0545801583719054E-3</v>
      </c>
      <c r="Q2678" s="145">
        <f>IFERROR(_xll.qlIndexFixing(ONIndex1Y,I2678,TRUE,_xll.ohTrigger(RecalcTrigger,Trigger1Y)),NA())</f>
        <v>9.2555692144902224E-3</v>
      </c>
    </row>
    <row r="2679" spans="2:17" x14ac:dyDescent="0.2">
      <c r="B2679" s="39" t="s">
        <v>42</v>
      </c>
      <c r="D2679" s="42">
        <f>_xll.qlCalendarAdvance(Calendar,$D2678,B2679,"f",FALSE)</f>
        <v>58621</v>
      </c>
      <c r="E2679" s="139">
        <f>_xll.qlInterestRateIndexValueDate(IndexON,D2679)</f>
        <v>58621</v>
      </c>
      <c r="F2679" s="155">
        <f>IFERROR(_xll.qlIndexFixing(IndexON,D2679,TRUE,_xll.ohTrigger(RecalcTrigger,TriggerON)),NA())</f>
        <v>9.1205581033193539E-3</v>
      </c>
      <c r="H2679" s="42">
        <f>_xll.qlCalendarAdvance(Calendar,$H2678,B2679,"f",FALSE)</f>
        <v>58621</v>
      </c>
      <c r="I2679" s="139">
        <f>_xll.qlInterestRateIndexValueDate(Index1M,$H2679)</f>
        <v>58623</v>
      </c>
      <c r="J2679" s="144">
        <f>IFERROR(_xll.qlIndexFixing(Index1M,$H2679,TRUE,_xll.ohTrigger(RecalcTrigger,Trigger1M)),NA())</f>
        <v>8.899154121203845E-3</v>
      </c>
      <c r="K2679" s="44">
        <f>IFERROR(_xll.qlIndexFixing(Index3M,H2679,TRUE,_xll.ohTrigger(RecalcTrigger,Trigger3M)),NA())</f>
        <v>9.039137112221346E-3</v>
      </c>
      <c r="L2679" s="44">
        <f>IFERROR(_xll.qlIndexFixing(Index6M,$H2679,TRUE,_xll.ohTrigger(RecalcTrigger,Trigger6M)),NA())</f>
        <v>8.9622793955137069E-3</v>
      </c>
      <c r="M2679" s="145">
        <f>IFERROR(_xll.qlIndexFixing(Index1Y,$H2679,TRUE,_xll.ohTrigger(RecalcTrigger,Trigger1Y)),NA())</f>
        <v>9.127193646834118E-3</v>
      </c>
      <c r="N2679" s="144">
        <f>IFERROR(_xll.qlIndexFixing(ONIndex1M,I2679,TRUE,_xll.ohTrigger(RecalcTrigger,Trigger1M)),NA())</f>
        <v>8.9080673978880753E-3</v>
      </c>
      <c r="O2679" s="44">
        <f>IFERROR(_xll.qlIndexFixing(ONIndex3M,I2679,TRUE,_xll.ohTrigger(RecalcTrigger,Trigger3M)),NA())</f>
        <v>9.0716831007942034E-3</v>
      </c>
      <c r="P2679" s="44">
        <f>IFERROR(_xll.qlIndexFixing(ONIndex6M,I2679,TRUE,_xll.ohTrigger(RecalcTrigger,Trigger6M)),NA())</f>
        <v>9.0461286440834954E-3</v>
      </c>
      <c r="Q2679" s="145">
        <f>IFERROR(_xll.qlIndexFixing(ONIndex1Y,I2679,TRUE,_xll.ohTrigger(RecalcTrigger,Trigger1Y)),NA())</f>
        <v>9.2487062381430007E-3</v>
      </c>
    </row>
    <row r="2680" spans="2:17" x14ac:dyDescent="0.2">
      <c r="B2680" s="39" t="s">
        <v>42</v>
      </c>
      <c r="D2680" s="42">
        <f>_xll.qlCalendarAdvance(Calendar,$D2679,B2680,"f",FALSE)</f>
        <v>58628</v>
      </c>
      <c r="E2680" s="139">
        <f>_xll.qlInterestRateIndexValueDate(IndexON,D2680)</f>
        <v>58628</v>
      </c>
      <c r="F2680" s="155">
        <f>IFERROR(_xll.qlIndexFixing(IndexON,D2680,TRUE,_xll.ohTrigger(RecalcTrigger,TriggerON)),NA())</f>
        <v>9.1136502969124678E-3</v>
      </c>
      <c r="H2680" s="42">
        <f>_xll.qlCalendarAdvance(Calendar,$H2679,B2680,"f",FALSE)</f>
        <v>58628</v>
      </c>
      <c r="I2680" s="139">
        <f>_xll.qlInterestRateIndexValueDate(Index1M,$H2680)</f>
        <v>58630</v>
      </c>
      <c r="J2680" s="144">
        <f>IFERROR(_xll.qlIndexFixing(Index1M,$H2680,TRUE,_xll.ohTrigger(RecalcTrigger,Trigger1M)),NA())</f>
        <v>8.8916698014049333E-3</v>
      </c>
      <c r="K2680" s="44">
        <f>IFERROR(_xll.qlIndexFixing(Index3M,H2680,TRUE,_xll.ohTrigger(RecalcTrigger,Trigger3M)),NA())</f>
        <v>9.0319524065552853E-3</v>
      </c>
      <c r="L2680" s="44">
        <f>IFERROR(_xll.qlIndexFixing(Index6M,$H2680,TRUE,_xll.ohTrigger(RecalcTrigger,Trigger6M)),NA())</f>
        <v>8.9540781590882468E-3</v>
      </c>
      <c r="M2680" s="145">
        <f>IFERROR(_xll.qlIndexFixing(Index1Y,$H2680,TRUE,_xll.ohTrigger(RecalcTrigger,Trigger1Y)),NA())</f>
        <v>9.1209350928925029E-3</v>
      </c>
      <c r="N2680" s="144">
        <f>IFERROR(_xll.qlIndexFixing(ONIndex1M,I2680,TRUE,_xll.ohTrigger(RecalcTrigger,Trigger1M)),NA())</f>
        <v>8.9005446208467731E-3</v>
      </c>
      <c r="O2680" s="44">
        <f>IFERROR(_xll.qlIndexFixing(ONIndex3M,I2680,TRUE,_xll.ohTrigger(RecalcTrigger,Trigger3M)),NA())</f>
        <v>9.06435591657484E-3</v>
      </c>
      <c r="P2680" s="44">
        <f>IFERROR(_xll.qlIndexFixing(ONIndex6M,I2680,TRUE,_xll.ohTrigger(RecalcTrigger,Trigger6M)),NA())</f>
        <v>9.0376978138095865E-3</v>
      </c>
      <c r="Q2680" s="145">
        <f>IFERROR(_xll.qlIndexFixing(ONIndex1Y,I2680,TRUE,_xll.ohTrigger(RecalcTrigger,Trigger1Y)),NA())</f>
        <v>9.241867429423678E-3</v>
      </c>
    </row>
    <row r="2681" spans="2:17" x14ac:dyDescent="0.2">
      <c r="B2681" s="39" t="s">
        <v>42</v>
      </c>
      <c r="D2681" s="42">
        <f>_xll.qlCalendarAdvance(Calendar,$D2680,B2681,"f",FALSE)</f>
        <v>58635</v>
      </c>
      <c r="E2681" s="139">
        <f>_xll.qlInterestRateIndexValueDate(IndexON,D2681)</f>
        <v>58635</v>
      </c>
      <c r="F2681" s="155">
        <f>IFERROR(_xll.qlIndexFixing(IndexON,D2681,TRUE,_xll.ohTrigger(RecalcTrigger,TriggerON)),NA())</f>
        <v>9.1067664557353822E-3</v>
      </c>
      <c r="H2681" s="42">
        <f>_xll.qlCalendarAdvance(Calendar,$H2680,B2681,"f",FALSE)</f>
        <v>58635</v>
      </c>
      <c r="I2681" s="139">
        <f>_xll.qlInterestRateIndexValueDate(Index1M,$H2681)</f>
        <v>58637</v>
      </c>
      <c r="J2681" s="144">
        <f>IFERROR(_xll.qlIndexFixing(Index1M,$H2681,TRUE,_xll.ohTrigger(RecalcTrigger,Trigger1M)),NA())</f>
        <v>8.8842124493540564E-3</v>
      </c>
      <c r="K2681" s="44">
        <f>IFERROR(_xll.qlIndexFixing(Index3M,H2681,TRUE,_xll.ohTrigger(RecalcTrigger,Trigger3M)),NA())</f>
        <v>9.0247946985124936E-3</v>
      </c>
      <c r="L2681" s="44">
        <f>IFERROR(_xll.qlIndexFixing(Index6M,$H2681,TRUE,_xll.ohTrigger(RecalcTrigger,Trigger6M)),NA())</f>
        <v>8.9458984078910082E-3</v>
      </c>
      <c r="M2681" s="145">
        <f>IFERROR(_xll.qlIndexFixing(Index1Y,$H2681,TRUE,_xll.ohTrigger(RecalcTrigger,Trigger1Y)),NA())</f>
        <v>9.1147023288609286E-3</v>
      </c>
      <c r="N2681" s="144">
        <f>IFERROR(_xll.qlIndexFixing(ONIndex1M,I2681,TRUE,_xll.ohTrigger(RecalcTrigger,Trigger1M)),NA())</f>
        <v>8.8930486892913052E-3</v>
      </c>
      <c r="O2681" s="44">
        <f>IFERROR(_xll.qlIndexFixing(ONIndex3M,I2681,TRUE,_xll.ohTrigger(RecalcTrigger,Trigger3M)),NA())</f>
        <v>9.0570553154112332E-3</v>
      </c>
      <c r="P2681" s="44">
        <f>IFERROR(_xll.qlIndexFixing(ONIndex6M,I2681,TRUE,_xll.ohTrigger(RecalcTrigger,Trigger6M)),NA())</f>
        <v>9.0292877170305985E-3</v>
      </c>
      <c r="Q2681" s="145">
        <f>IFERROR(_xll.qlIndexFixing(ONIndex1Y,I2681,TRUE,_xll.ohTrigger(RecalcTrigger,Trigger1Y)),NA())</f>
        <v>9.2350528394913312E-3</v>
      </c>
    </row>
    <row r="2682" spans="2:17" x14ac:dyDescent="0.2">
      <c r="B2682" s="39" t="s">
        <v>42</v>
      </c>
      <c r="D2682" s="42">
        <f>_xll.qlCalendarAdvance(Calendar,$D2681,B2682,"f",FALSE)</f>
        <v>58642</v>
      </c>
      <c r="E2682" s="139">
        <f>_xll.qlInterestRateIndexValueDate(IndexON,D2682)</f>
        <v>58642</v>
      </c>
      <c r="F2682" s="155">
        <f>IFERROR(_xll.qlIndexFixing(IndexON,D2682,TRUE,_xll.ohTrigger(RecalcTrigger,TriggerON)),NA())</f>
        <v>9.0999066323060873E-3</v>
      </c>
      <c r="H2682" s="42">
        <f>_xll.qlCalendarAdvance(Calendar,$H2681,B2682,"f",FALSE)</f>
        <v>58642</v>
      </c>
      <c r="I2682" s="139">
        <f>_xll.qlInterestRateIndexValueDate(Index1M,$H2682)</f>
        <v>58644</v>
      </c>
      <c r="J2682" s="144">
        <f>IFERROR(_xll.qlIndexFixing(Index1M,$H2682,TRUE,_xll.ohTrigger(RecalcTrigger,Trigger1M)),NA())</f>
        <v>8.8767821239565947E-3</v>
      </c>
      <c r="K2682" s="44">
        <f>IFERROR(_xll.qlIndexFixing(Index3M,H2682,TRUE,_xll.ohTrigger(RecalcTrigger,Trigger3M)),NA())</f>
        <v>9.0176640454427449E-3</v>
      </c>
      <c r="L2682" s="44">
        <f>IFERROR(_xll.qlIndexFixing(Index6M,$H2682,TRUE,_xll.ohTrigger(RecalcTrigger,Trigger6M)),NA())</f>
        <v>8.9377401908690719E-3</v>
      </c>
      <c r="M2682" s="145">
        <f>IFERROR(_xll.qlIndexFixing(Index1Y,$H2682,TRUE,_xll.ohTrigger(RecalcTrigger,Trigger1Y)),NA())</f>
        <v>9.1084954057254631E-3</v>
      </c>
      <c r="N2682" s="144">
        <f>IFERROR(_xll.qlIndexFixing(ONIndex1M,I2682,TRUE,_xll.ohTrigger(RecalcTrigger,Trigger1M)),NA())</f>
        <v>8.8855796622944183E-3</v>
      </c>
      <c r="O2682" s="44">
        <f>IFERROR(_xll.qlIndexFixing(ONIndex3M,I2682,TRUE,_xll.ohTrigger(RecalcTrigger,Trigger3M)),NA())</f>
        <v>9.0497813546974726E-3</v>
      </c>
      <c r="P2682" s="44">
        <f>IFERROR(_xll.qlIndexFixing(ONIndex6M,I2682,TRUE,_xll.ohTrigger(RecalcTrigger,Trigger6M)),NA())</f>
        <v>9.0208984022677186E-3</v>
      </c>
      <c r="Q2682" s="145">
        <f>IFERROR(_xll.qlIndexFixing(ONIndex1Y,I2682,TRUE,_xll.ohTrigger(RecalcTrigger,Trigger1Y)),NA())</f>
        <v>9.2282625191852929E-3</v>
      </c>
    </row>
    <row r="2683" spans="2:17" x14ac:dyDescent="0.2">
      <c r="B2683" s="39" t="s">
        <v>42</v>
      </c>
      <c r="D2683" s="42">
        <f>_xll.qlCalendarAdvance(Calendar,$D2682,B2683,"f",FALSE)</f>
        <v>58649</v>
      </c>
      <c r="E2683" s="139">
        <f>_xll.qlInterestRateIndexValueDate(IndexON,D2683)</f>
        <v>58649</v>
      </c>
      <c r="F2683" s="155">
        <f>IFERROR(_xll.qlIndexFixing(IndexON,D2683,TRUE,_xll.ohTrigger(RecalcTrigger,TriggerON)),NA())</f>
        <v>9.093070879222509E-3</v>
      </c>
      <c r="H2683" s="42">
        <f>_xll.qlCalendarAdvance(Calendar,$H2682,B2683,"f",FALSE)</f>
        <v>58649</v>
      </c>
      <c r="I2683" s="139">
        <f>_xll.qlInterestRateIndexValueDate(Index1M,$H2683)</f>
        <v>58651</v>
      </c>
      <c r="J2683" s="144">
        <f>IFERROR(_xll.qlIndexFixing(Index1M,$H2683,TRUE,_xll.ohTrigger(RecalcTrigger,Trigger1M)),NA())</f>
        <v>8.8693788841304189E-3</v>
      </c>
      <c r="K2683" s="44">
        <f>IFERROR(_xll.qlIndexFixing(Index3M,H2683,TRUE,_xll.ohTrigger(RecalcTrigger,Trigger3M)),NA())</f>
        <v>9.0105605046914734E-3</v>
      </c>
      <c r="L2683" s="44">
        <f>IFERROR(_xll.qlIndexFixing(Index6M,$H2683,TRUE,_xll.ohTrigger(RecalcTrigger,Trigger6M)),NA())</f>
        <v>8.9296035569716697E-3</v>
      </c>
      <c r="M2683" s="145">
        <f>IFERROR(_xll.qlIndexFixing(Index1Y,$H2683,TRUE,_xll.ohTrigger(RecalcTrigger,Trigger1Y)),NA())</f>
        <v>9.1023143744717316E-3</v>
      </c>
      <c r="N2683" s="144">
        <f>IFERROR(_xll.qlIndexFixing(ONIndex1M,I2683,TRUE,_xll.ohTrigger(RecalcTrigger,Trigger1M)),NA())</f>
        <v>8.8781375985291788E-3</v>
      </c>
      <c r="O2683" s="44">
        <f>IFERROR(_xll.qlIndexFixing(ONIndex3M,I2683,TRUE,_xll.ohTrigger(RecalcTrigger,Trigger3M)),NA())</f>
        <v>9.0425340919075836E-3</v>
      </c>
      <c r="P2683" s="44">
        <f>IFERROR(_xll.qlIndexFixing(ONIndex6M,I2683,TRUE,_xll.ohTrigger(RecalcTrigger,Trigger6M)),NA())</f>
        <v>9.0125299190813024E-3</v>
      </c>
      <c r="Q2683" s="145">
        <f>IFERROR(_xll.qlIndexFixing(ONIndex1Y,I2683,TRUE,_xll.ohTrigger(RecalcTrigger,Trigger1Y)),NA())</f>
        <v>9.2214965195047682E-3</v>
      </c>
    </row>
    <row r="2684" spans="2:17" x14ac:dyDescent="0.2">
      <c r="B2684" s="39" t="s">
        <v>42</v>
      </c>
      <c r="D2684" s="42">
        <f>_xll.qlCalendarAdvance(Calendar,$D2683,B2684,"f",FALSE)</f>
        <v>58656</v>
      </c>
      <c r="E2684" s="139">
        <f>_xll.qlInterestRateIndexValueDate(IndexON,D2684)</f>
        <v>58656</v>
      </c>
      <c r="F2684" s="155">
        <f>IFERROR(_xll.qlIndexFixing(IndexON,D2684,TRUE,_xll.ohTrigger(RecalcTrigger,TriggerON)),NA())</f>
        <v>9.0862592493223815E-3</v>
      </c>
      <c r="H2684" s="42">
        <f>_xll.qlCalendarAdvance(Calendar,$H2683,B2684,"f",FALSE)</f>
        <v>58656</v>
      </c>
      <c r="I2684" s="139">
        <f>_xll.qlInterestRateIndexValueDate(Index1M,$H2684)</f>
        <v>58658</v>
      </c>
      <c r="J2684" s="144">
        <f>IFERROR(_xll.qlIndexFixing(Index1M,$H2684,TRUE,_xll.ohTrigger(RecalcTrigger,Trigger1M)),NA())</f>
        <v>8.8620027887834074E-3</v>
      </c>
      <c r="K2684" s="44">
        <f>IFERROR(_xll.qlIndexFixing(Index3M,H2684,TRUE,_xll.ohTrigger(RecalcTrigger,Trigger3M)),NA())</f>
        <v>9.0034841336128022E-3</v>
      </c>
      <c r="L2684" s="44">
        <f>IFERROR(_xll.qlIndexFixing(Index6M,$H2684,TRUE,_xll.ohTrigger(RecalcTrigger,Trigger6M)),NA())</f>
        <v>8.9214885551437365E-3</v>
      </c>
      <c r="M2684" s="145">
        <f>IFERROR(_xll.qlIndexFixing(Index1Y,$H2684,TRUE,_xll.ohTrigger(RecalcTrigger,Trigger1Y)),NA())</f>
        <v>9.096159286087771E-3</v>
      </c>
      <c r="N2684" s="144">
        <f>IFERROR(_xll.qlIndexFixing(ONIndex1M,I2684,TRUE,_xll.ohTrigger(RecalcTrigger,Trigger1M)),NA())</f>
        <v>8.8707225571482695E-3</v>
      </c>
      <c r="O2684" s="44">
        <f>IFERROR(_xll.qlIndexFixing(ONIndex3M,I2684,TRUE,_xll.ohTrigger(RecalcTrigger,Trigger3M)),NA())</f>
        <v>9.0353135844356558E-3</v>
      </c>
      <c r="P2684" s="44">
        <f>IFERROR(_xll.qlIndexFixing(ONIndex6M,I2684,TRUE,_xll.ohTrigger(RecalcTrigger,Trigger6M)),NA())</f>
        <v>9.004182315752729E-3</v>
      </c>
      <c r="Q2684" s="145">
        <f>IFERROR(_xll.qlIndexFixing(ONIndex1Y,I2684,TRUE,_xll.ohTrigger(RecalcTrigger,Trigger1Y)),NA())</f>
        <v>9.214754891608834E-3</v>
      </c>
    </row>
    <row r="2685" spans="2:17" x14ac:dyDescent="0.2">
      <c r="B2685" s="39" t="s">
        <v>42</v>
      </c>
      <c r="D2685" s="42">
        <f>_xll.qlCalendarAdvance(Calendar,$D2684,B2685,"f",FALSE)</f>
        <v>58663</v>
      </c>
      <c r="E2685" s="139">
        <f>_xll.qlInterestRateIndexValueDate(IndexON,D2685)</f>
        <v>58663</v>
      </c>
      <c r="F2685" s="155">
        <f>IFERROR(_xll.qlIndexFixing(IndexON,D2685,TRUE,_xll.ohTrigger(RecalcTrigger,TriggerON)),NA())</f>
        <v>9.0794717949638226E-3</v>
      </c>
      <c r="H2685" s="42">
        <f>_xll.qlCalendarAdvance(Calendar,$H2684,B2685,"f",FALSE)</f>
        <v>58663</v>
      </c>
      <c r="I2685" s="139">
        <f>_xll.qlInterestRateIndexValueDate(Index1M,$H2685)</f>
        <v>58665</v>
      </c>
      <c r="J2685" s="144">
        <f>IFERROR(_xll.qlIndexFixing(Index1M,$H2685,TRUE,_xll.ohTrigger(RecalcTrigger,Trigger1M)),NA())</f>
        <v>8.854653896830933E-3</v>
      </c>
      <c r="K2685" s="44">
        <f>IFERROR(_xll.qlIndexFixing(Index3M,H2685,TRUE,_xll.ohTrigger(RecalcTrigger,Trigger3M)),NA())</f>
        <v>8.9964349895495545E-3</v>
      </c>
      <c r="L2685" s="44">
        <f>IFERROR(_xll.qlIndexFixing(Index6M,$H2685,TRUE,_xll.ohTrigger(RecalcTrigger,Trigger6M)),NA())</f>
        <v>8.9133952343353647E-3</v>
      </c>
      <c r="M2685" s="145">
        <f>IFERROR(_xll.qlIndexFixing(Index1Y,$H2685,TRUE,_xll.ohTrigger(RecalcTrigger,Trigger1Y)),NA())</f>
        <v>9.0900301915613976E-3</v>
      </c>
      <c r="N2685" s="144">
        <f>IFERROR(_xll.qlIndexFixing(ONIndex1M,I2685,TRUE,_xll.ohTrigger(RecalcTrigger,Trigger1M)),NA())</f>
        <v>8.8633345968247568E-3</v>
      </c>
      <c r="O2685" s="44">
        <f>IFERROR(_xll.qlIndexFixing(ONIndex3M,I2685,TRUE,_xll.ohTrigger(RecalcTrigger,Trigger3M)),NA())</f>
        <v>9.0281198891961623E-3</v>
      </c>
      <c r="P2685" s="44">
        <f>IFERROR(_xll.qlIndexFixing(ONIndex6M,I2685,TRUE,_xll.ohTrigger(RecalcTrigger,Trigger6M)),NA())</f>
        <v>8.9958556419222901E-3</v>
      </c>
      <c r="Q2685" s="145">
        <f>IFERROR(_xll.qlIndexFixing(ONIndex1Y,I2685,TRUE,_xll.ohTrigger(RecalcTrigger,Trigger1Y)),NA())</f>
        <v>9.208037686416759E-3</v>
      </c>
    </row>
    <row r="2686" spans="2:17" x14ac:dyDescent="0.2">
      <c r="B2686" s="39" t="s">
        <v>42</v>
      </c>
      <c r="D2686" s="42">
        <f>_xll.qlCalendarAdvance(Calendar,$D2685,B2686,"f",FALSE)</f>
        <v>58670</v>
      </c>
      <c r="E2686" s="139">
        <f>_xll.qlInterestRateIndexValueDate(IndexON,D2686)</f>
        <v>58670</v>
      </c>
      <c r="F2686" s="155">
        <f>IFERROR(_xll.qlIndexFixing(IndexON,D2686,TRUE,_xll.ohTrigger(RecalcTrigger,TriggerON)),NA())</f>
        <v>9.0727085689046305E-3</v>
      </c>
      <c r="H2686" s="42">
        <f>_xll.qlCalendarAdvance(Calendar,$H2685,B2686,"f",FALSE)</f>
        <v>58670</v>
      </c>
      <c r="I2686" s="139">
        <f>_xll.qlInterestRateIndexValueDate(Index1M,$H2686)</f>
        <v>58672</v>
      </c>
      <c r="J2686" s="144">
        <f>IFERROR(_xll.qlIndexFixing(Index1M,$H2686,TRUE,_xll.ohTrigger(RecalcTrigger,Trigger1M)),NA())</f>
        <v>8.8473322671808741E-3</v>
      </c>
      <c r="K2686" s="44">
        <f>IFERROR(_xll.qlIndexFixing(Index3M,H2686,TRUE,_xll.ohTrigger(RecalcTrigger,Trigger3M)),NA())</f>
        <v>8.9894131298558534E-3</v>
      </c>
      <c r="L2686" s="44">
        <f>IFERROR(_xll.qlIndexFixing(Index6M,$H2686,TRUE,_xll.ohTrigger(RecalcTrigger,Trigger6M)),NA())</f>
        <v>8.9053236434919174E-3</v>
      </c>
      <c r="M2686" s="145">
        <f>IFERROR(_xll.qlIndexFixing(Index1Y,$H2686,TRUE,_xll.ohTrigger(RecalcTrigger,Trigger1Y)),NA())</f>
        <v>9.0839271418810836E-3</v>
      </c>
      <c r="N2686" s="144">
        <f>IFERROR(_xll.qlIndexFixing(ONIndex1M,I2686,TRUE,_xll.ohTrigger(RecalcTrigger,Trigger1M)),NA())</f>
        <v>8.8559737767113234E-3</v>
      </c>
      <c r="O2686" s="44">
        <f>IFERROR(_xll.qlIndexFixing(ONIndex3M,I2686,TRUE,_xll.ohTrigger(RecalcTrigger,Trigger3M)),NA())</f>
        <v>9.0209530641427449E-3</v>
      </c>
      <c r="P2686" s="44">
        <f>IFERROR(_xll.qlIndexFixing(ONIndex6M,I2686,TRUE,_xll.ohTrigger(RecalcTrigger,Trigger6M)),NA())</f>
        <v>8.987549946191109E-3</v>
      </c>
      <c r="Q2686" s="145">
        <f>IFERROR(_xll.qlIndexFixing(ONIndex1Y,I2686,TRUE,_xll.ohTrigger(RecalcTrigger,Trigger1Y)),NA())</f>
        <v>9.2013449548478121E-3</v>
      </c>
    </row>
    <row r="2687" spans="2:17" x14ac:dyDescent="0.2">
      <c r="B2687" s="39" t="s">
        <v>42</v>
      </c>
      <c r="D2687" s="42">
        <f>_xll.qlCalendarAdvance(Calendar,$D2686,B2687,"f",FALSE)</f>
        <v>58677</v>
      </c>
      <c r="E2687" s="139">
        <f>_xll.qlInterestRateIndexValueDate(IndexON,D2687)</f>
        <v>58677</v>
      </c>
      <c r="F2687" s="155">
        <f>IFERROR(_xll.qlIndexFixing(IndexON,D2687,TRUE,_xll.ohTrigger(RecalcTrigger,TriggerON)),NA())</f>
        <v>9.0659696235828591E-3</v>
      </c>
      <c r="H2687" s="42">
        <f>_xll.qlCalendarAdvance(Calendar,$H2686,B2687,"f",FALSE)</f>
        <v>58677</v>
      </c>
      <c r="I2687" s="139">
        <f>_xll.qlInterestRateIndexValueDate(Index1M,$H2687)</f>
        <v>58679</v>
      </c>
      <c r="J2687" s="144">
        <f>IFERROR(_xll.qlIndexFixing(Index1M,$H2687,TRUE,_xll.ohTrigger(RecalcTrigger,Trigger1M)),NA())</f>
        <v>8.8400379587511013E-3</v>
      </c>
      <c r="K2687" s="44">
        <f>IFERROR(_xll.qlIndexFixing(Index3M,H2687,TRUE,_xll.ohTrigger(RecalcTrigger,Trigger3M)),NA())</f>
        <v>8.9824186118762622E-3</v>
      </c>
      <c r="L2687" s="44">
        <f>IFERROR(_xll.qlIndexFixing(Index6M,$H2687,TRUE,_xll.ohTrigger(RecalcTrigger,Trigger6M)),NA())</f>
        <v>8.8972738315613361E-3</v>
      </c>
      <c r="M2687" s="145">
        <f>IFERROR(_xll.qlIndexFixing(Index1Y,$H2687,TRUE,_xll.ohTrigger(RecalcTrigger,Trigger1Y)),NA())</f>
        <v>9.0778501880364008E-3</v>
      </c>
      <c r="N2687" s="144">
        <f>IFERROR(_xll.qlIndexFixing(ONIndex1M,I2687,TRUE,_xll.ohTrigger(RecalcTrigger,Trigger1M)),NA())</f>
        <v>8.8486401555609717E-3</v>
      </c>
      <c r="O2687" s="44">
        <f>IFERROR(_xll.qlIndexFixing(ONIndex3M,I2687,TRUE,_xll.ohTrigger(RecalcTrigger,Trigger3M)),NA())</f>
        <v>9.0138131663497489E-3</v>
      </c>
      <c r="P2687" s="44">
        <f>IFERROR(_xll.qlIndexFixing(ONIndex6M,I2687,TRUE,_xll.ohTrigger(RecalcTrigger,Trigger6M)),NA())</f>
        <v>8.9792652777198612E-3</v>
      </c>
      <c r="Q2687" s="145">
        <f>IFERROR(_xll.qlIndexFixing(ONIndex1Y,I2687,TRUE,_xll.ohTrigger(RecalcTrigger,Trigger1Y)),NA())</f>
        <v>9.1946767479811342E-3</v>
      </c>
    </row>
    <row r="2688" spans="2:17" x14ac:dyDescent="0.2">
      <c r="B2688" s="39" t="s">
        <v>42</v>
      </c>
      <c r="D2688" s="42">
        <f>_xll.qlCalendarAdvance(Calendar,$D2687,B2688,"f",FALSE)</f>
        <v>58684</v>
      </c>
      <c r="E2688" s="139">
        <f>_xll.qlInterestRateIndexValueDate(IndexON,D2688)</f>
        <v>58684</v>
      </c>
      <c r="F2688" s="155">
        <f>IFERROR(_xll.qlIndexFixing(IndexON,D2688,TRUE,_xll.ohTrigger(RecalcTrigger,TriggerON)),NA())</f>
        <v>9.0592550119961146E-3</v>
      </c>
      <c r="H2688" s="42">
        <f>_xll.qlCalendarAdvance(Calendar,$H2687,B2688,"f",FALSE)</f>
        <v>58684</v>
      </c>
      <c r="I2688" s="139">
        <f>_xll.qlInterestRateIndexValueDate(Index1M,$H2688)</f>
        <v>58686</v>
      </c>
      <c r="J2688" s="144">
        <f>IFERROR(_xll.qlIndexFixing(Index1M,$H2688,TRUE,_xll.ohTrigger(RecalcTrigger,Trigger1M)),NA())</f>
        <v>8.8327710304519913E-3</v>
      </c>
      <c r="K2688" s="44">
        <f>IFERROR(_xll.qlIndexFixing(Index3M,H2688,TRUE,_xll.ohTrigger(RecalcTrigger,Trigger3M)),NA())</f>
        <v>8.9758321514390189E-3</v>
      </c>
      <c r="L2688" s="44">
        <f>IFERROR(_xll.qlIndexFixing(Index6M,$H2688,TRUE,_xll.ohTrigger(RecalcTrigger,Trigger6M)),NA())</f>
        <v>8.8915281898328102E-3</v>
      </c>
      <c r="M2688" s="145">
        <f>IFERROR(_xll.qlIndexFixing(Index1Y,$H2688,TRUE,_xll.ohTrigger(RecalcTrigger,Trigger1Y)),NA())</f>
        <v>9.0717993810177904E-3</v>
      </c>
      <c r="N2688" s="144">
        <f>IFERROR(_xll.qlIndexFixing(ONIndex1M,I2688,TRUE,_xll.ohTrigger(RecalcTrigger,Trigger1M)),NA())</f>
        <v>8.8413337924464486E-3</v>
      </c>
      <c r="O2688" s="44">
        <f>IFERROR(_xll.qlIndexFixing(ONIndex3M,I2688,TRUE,_xll.ohTrigger(RecalcTrigger,Trigger3M)),NA())</f>
        <v>9.0067002530513918E-3</v>
      </c>
      <c r="P2688" s="44">
        <f>IFERROR(_xll.qlIndexFixing(ONIndex6M,I2688,TRUE,_xll.ohTrigger(RecalcTrigger,Trigger6M)),NA())</f>
        <v>8.9710016854294139E-3</v>
      </c>
      <c r="Q2688" s="145">
        <f>IFERROR(_xll.qlIndexFixing(ONIndex1Y,I2688,TRUE,_xll.ohTrigger(RecalcTrigger,Trigger1Y)),NA())</f>
        <v>9.1880331168159302E-3</v>
      </c>
    </row>
    <row r="2689" spans="2:17" x14ac:dyDescent="0.2">
      <c r="B2689" s="39" t="s">
        <v>42</v>
      </c>
      <c r="D2689" s="42">
        <f>_xll.qlCalendarAdvance(Calendar,$D2688,B2689,"f",FALSE)</f>
        <v>58691</v>
      </c>
      <c r="E2689" s="139">
        <f>_xll.qlInterestRateIndexValueDate(IndexON,D2689)</f>
        <v>58691</v>
      </c>
      <c r="F2689" s="155">
        <f>IFERROR(_xll.qlIndexFixing(IndexON,D2689,TRUE,_xll.ohTrigger(RecalcTrigger,TriggerON)),NA())</f>
        <v>9.0525647865025149E-3</v>
      </c>
      <c r="H2689" s="42">
        <f>_xll.qlCalendarAdvance(Calendar,$H2688,B2689,"f",FALSE)</f>
        <v>58691</v>
      </c>
      <c r="I2689" s="139">
        <f>_xll.qlInterestRateIndexValueDate(Index1M,$H2689)</f>
        <v>58693</v>
      </c>
      <c r="J2689" s="144">
        <f>IFERROR(_xll.qlIndexFixing(Index1M,$H2689,TRUE,_xll.ohTrigger(RecalcTrigger,Trigger1M)),NA())</f>
        <v>8.8255315411939206E-3</v>
      </c>
      <c r="K2689" s="44">
        <f>IFERROR(_xll.qlIndexFixing(Index3M,H2689,TRUE,_xll.ohTrigger(RecalcTrigger,Trigger3M)),NA())</f>
        <v>8.9688906897346828E-3</v>
      </c>
      <c r="L2689" s="44">
        <f>IFERROR(_xll.qlIndexFixing(Index6M,$H2689,TRUE,_xll.ohTrigger(RecalcTrigger,Trigger6M)),NA())</f>
        <v>8.8835151741140095E-3</v>
      </c>
      <c r="M2689" s="145">
        <f>IFERROR(_xll.qlIndexFixing(Index1Y,$H2689,TRUE,_xll.ohTrigger(RecalcTrigger,Trigger1Y)),NA())</f>
        <v>9.0657747718159189E-3</v>
      </c>
      <c r="N2689" s="144">
        <f>IFERROR(_xll.qlIndexFixing(ONIndex1M,I2689,TRUE,_xll.ohTrigger(RecalcTrigger,Trigger1M)),NA())</f>
        <v>8.8340547461207564E-3</v>
      </c>
      <c r="O2689" s="44">
        <f>IFERROR(_xll.qlIndexFixing(ONIndex3M,I2689,TRUE,_xll.ohTrigger(RecalcTrigger,Trigger3M)),NA())</f>
        <v>8.999614381881571E-3</v>
      </c>
      <c r="P2689" s="44">
        <f>IFERROR(_xll.qlIndexFixing(ONIndex6M,I2689,TRUE,_xll.ohTrigger(RecalcTrigger,Trigger6M)),NA())</f>
        <v>8.9627592183205707E-3</v>
      </c>
      <c r="Q2689" s="145">
        <f>IFERROR(_xll.qlIndexFixing(ONIndex1Y,I2689,TRUE,_xll.ohTrigger(RecalcTrigger,Trigger1Y)),NA())</f>
        <v>9.1814141124313409E-3</v>
      </c>
    </row>
    <row r="2690" spans="2:17" x14ac:dyDescent="0.2">
      <c r="B2690" s="39" t="s">
        <v>42</v>
      </c>
      <c r="D2690" s="42">
        <f>_xll.qlCalendarAdvance(Calendar,$D2689,B2690,"f",FALSE)</f>
        <v>58698</v>
      </c>
      <c r="E2690" s="139">
        <f>_xll.qlInterestRateIndexValueDate(IndexON,D2690)</f>
        <v>58698</v>
      </c>
      <c r="F2690" s="155">
        <f>IFERROR(_xll.qlIndexFixing(IndexON,D2690,TRUE,_xll.ohTrigger(RecalcTrigger,TriggerON)),NA())</f>
        <v>9.0458989998598582E-3</v>
      </c>
      <c r="H2690" s="42">
        <f>_xll.qlCalendarAdvance(Calendar,$H2689,B2690,"f",FALSE)</f>
        <v>58698</v>
      </c>
      <c r="I2690" s="139">
        <f>_xll.qlInterestRateIndexValueDate(Index1M,$H2690)</f>
        <v>58700</v>
      </c>
      <c r="J2690" s="144">
        <f>IFERROR(_xll.qlIndexFixing(Index1M,$H2690,TRUE,_xll.ohTrigger(RecalcTrigger,Trigger1M)),NA())</f>
        <v>8.8183195498922617E-3</v>
      </c>
      <c r="K2690" s="44">
        <f>IFERROR(_xll.qlIndexFixing(Index3M,H2690,TRUE,_xll.ohTrigger(RecalcTrigger,Trigger3M)),NA())</f>
        <v>8.961976736882685E-3</v>
      </c>
      <c r="L2690" s="44">
        <f>IFERROR(_xll.qlIndexFixing(Index6M,$H2690,TRUE,_xll.ohTrigger(RecalcTrigger,Trigger6M)),NA())</f>
        <v>8.875524063086308E-3</v>
      </c>
      <c r="M2690" s="145">
        <f>IFERROR(_xll.qlIndexFixing(Index1Y,$H2690,TRUE,_xll.ohTrigger(RecalcTrigger,Trigger1Y)),NA())</f>
        <v>9.0597764114232014E-3</v>
      </c>
      <c r="N2690" s="144">
        <f>IFERROR(_xll.qlIndexFixing(ONIndex1M,I2690,TRUE,_xll.ohTrigger(RecalcTrigger,Trigger1M)),NA())</f>
        <v>8.8268030755767057E-3</v>
      </c>
      <c r="O2690" s="44">
        <f>IFERROR(_xll.qlIndexFixing(ONIndex3M,I2690,TRUE,_xll.ohTrigger(RecalcTrigger,Trigger3M)),NA())</f>
        <v>8.9925556100745041E-3</v>
      </c>
      <c r="P2690" s="44">
        <f>IFERROR(_xll.qlIndexFixing(ONIndex6M,I2690,TRUE,_xll.ohTrigger(RecalcTrigger,Trigger6M)),NA())</f>
        <v>8.9545379254740709E-3</v>
      </c>
      <c r="Q2690" s="145">
        <f>IFERROR(_xll.qlIndexFixing(ONIndex1Y,I2690,TRUE,_xll.ohTrigger(RecalcTrigger,Trigger1Y)),NA())</f>
        <v>9.1748197856666991E-3</v>
      </c>
    </row>
    <row r="2691" spans="2:17" x14ac:dyDescent="0.2">
      <c r="B2691" s="39" t="s">
        <v>42</v>
      </c>
      <c r="D2691" s="42">
        <f>_xll.qlCalendarAdvance(Calendar,$D2690,B2691,"f",FALSE)</f>
        <v>58705</v>
      </c>
      <c r="E2691" s="139">
        <f>_xll.qlInterestRateIndexValueDate(IndexON,D2691)</f>
        <v>58705</v>
      </c>
      <c r="F2691" s="155">
        <f>IFERROR(_xll.qlIndexFixing(IndexON,D2691,TRUE,_xll.ohTrigger(RecalcTrigger,TriggerON)),NA())</f>
        <v>9.0392577045061984E-3</v>
      </c>
      <c r="H2691" s="42">
        <f>_xll.qlCalendarAdvance(Calendar,$H2690,B2691,"f",FALSE)</f>
        <v>58705</v>
      </c>
      <c r="I2691" s="139">
        <f>_xll.qlInterestRateIndexValueDate(Index1M,$H2691)</f>
        <v>58707</v>
      </c>
      <c r="J2691" s="144">
        <f>IFERROR(_xll.qlIndexFixing(Index1M,$H2691,TRUE,_xll.ohTrigger(RecalcTrigger,Trigger1M)),NA())</f>
        <v>8.8111351154548934E-3</v>
      </c>
      <c r="K2691" s="44">
        <f>IFERROR(_xll.qlIndexFixing(Index3M,H2691,TRUE,_xll.ohTrigger(RecalcTrigger,Trigger3M)),NA())</f>
        <v>8.9550903502279254E-3</v>
      </c>
      <c r="L2691" s="44">
        <f>IFERROR(_xll.qlIndexFixing(Index6M,$H2691,TRUE,_xll.ohTrigger(RecalcTrigger,Trigger6M)),NA())</f>
        <v>8.867554905696632E-3</v>
      </c>
      <c r="M2691" s="145">
        <f>IFERROR(_xll.qlIndexFixing(Index1Y,$H2691,TRUE,_xll.ohTrigger(RecalcTrigger,Trigger1Y)),NA())</f>
        <v>9.0538043508320513E-3</v>
      </c>
      <c r="N2691" s="144">
        <f>IFERROR(_xll.qlIndexFixing(ONIndex1M,I2691,TRUE,_xll.ohTrigger(RecalcTrigger,Trigger1M)),NA())</f>
        <v>8.8195788398071073E-3</v>
      </c>
      <c r="O2691" s="44">
        <f>IFERROR(_xll.qlIndexFixing(ONIndex3M,I2691,TRUE,_xll.ohTrigger(RecalcTrigger,Trigger3M)),NA())</f>
        <v>8.9855239948644083E-3</v>
      </c>
      <c r="P2691" s="44">
        <f>IFERROR(_xll.qlIndexFixing(ONIndex6M,I2691,TRUE,_xll.ohTrigger(RecalcTrigger,Trigger6M)),NA())</f>
        <v>8.9463378557308459E-3</v>
      </c>
      <c r="Q2691" s="145">
        <f>IFERROR(_xll.qlIndexFixing(ONIndex1Y,I2691,TRUE,_xll.ohTrigger(RecalcTrigger,Trigger1Y)),NA())</f>
        <v>9.1682501875212097E-3</v>
      </c>
    </row>
    <row r="2692" spans="2:17" x14ac:dyDescent="0.2">
      <c r="B2692" s="39" t="s">
        <v>42</v>
      </c>
      <c r="D2692" s="42">
        <f>_xll.qlCalendarAdvance(Calendar,$D2691,B2692,"f",FALSE)</f>
        <v>58712</v>
      </c>
      <c r="E2692" s="139">
        <f>_xll.qlInterestRateIndexValueDate(IndexON,D2692)</f>
        <v>58712</v>
      </c>
      <c r="F2692" s="155">
        <f>IFERROR(_xll.qlIndexFixing(IndexON,D2692,TRUE,_xll.ohTrigger(RecalcTrigger,TriggerON)),NA())</f>
        <v>9.0326409531993335E-3</v>
      </c>
      <c r="H2692" s="42">
        <f>_xll.qlCalendarAdvance(Calendar,$H2691,B2692,"f",FALSE)</f>
        <v>58712</v>
      </c>
      <c r="I2692" s="139">
        <f>_xll.qlInterestRateIndexValueDate(Index1M,$H2692)</f>
        <v>58714</v>
      </c>
      <c r="J2692" s="144">
        <f>IFERROR(_xll.qlIndexFixing(Index1M,$H2692,TRUE,_xll.ohTrigger(RecalcTrigger,Trigger1M)),NA())</f>
        <v>8.8051822908417361E-3</v>
      </c>
      <c r="K2692" s="44">
        <f>IFERROR(_xll.qlIndexFixing(Index3M,H2692,TRUE,_xll.ohTrigger(RecalcTrigger,Trigger3M)),NA())</f>
        <v>8.9478581549477989E-3</v>
      </c>
      <c r="L2692" s="44">
        <f>IFERROR(_xll.qlIndexFixing(Index6M,$H2692,TRUE,_xll.ohTrigger(RecalcTrigger,Trigger6M)),NA())</f>
        <v>8.8591565814840293E-3</v>
      </c>
      <c r="M2692" s="145">
        <f>IFERROR(_xll.qlIndexFixing(Index1Y,$H2692,TRUE,_xll.ohTrigger(RecalcTrigger,Trigger1Y)),NA())</f>
        <v>9.0478586410364208E-3</v>
      </c>
      <c r="N2692" s="144">
        <f>IFERROR(_xll.qlIndexFixing(ONIndex1M,I2692,TRUE,_xll.ohTrigger(RecalcTrigger,Trigger1M)),NA())</f>
        <v>8.8123820976448997E-3</v>
      </c>
      <c r="O2692" s="44">
        <f>IFERROR(_xll.qlIndexFixing(ONIndex3M,I2692,TRUE,_xll.ohTrigger(RecalcTrigger,Trigger3M)),NA())</f>
        <v>8.9785195940450535E-3</v>
      </c>
      <c r="P2692" s="44">
        <f>IFERROR(_xll.qlIndexFixing(ONIndex6M,I2692,TRUE,_xll.ohTrigger(RecalcTrigger,Trigger6M)),NA())</f>
        <v>8.9381590582515713E-3</v>
      </c>
      <c r="Q2692" s="145">
        <f>IFERROR(_xll.qlIndexFixing(ONIndex1Y,I2692,TRUE,_xll.ohTrigger(RecalcTrigger,Trigger1Y)),NA())</f>
        <v>9.1617053690740136E-3</v>
      </c>
    </row>
    <row r="2693" spans="2:17" x14ac:dyDescent="0.2">
      <c r="B2693" s="39" t="s">
        <v>42</v>
      </c>
      <c r="D2693" s="42">
        <f>_xll.qlCalendarAdvance(Calendar,$D2692,B2693,"f",FALSE)</f>
        <v>58719</v>
      </c>
      <c r="E2693" s="139">
        <f>_xll.qlInterestRateIndexValueDate(IndexON,D2693)</f>
        <v>58719</v>
      </c>
      <c r="F2693" s="155">
        <f>IFERROR(_xll.qlIndexFixing(IndexON,D2693,TRUE,_xll.ohTrigger(RecalcTrigger,TriggerON)),NA())</f>
        <v>9.0260487986970617E-3</v>
      </c>
      <c r="H2693" s="42">
        <f>_xll.qlCalendarAdvance(Calendar,$H2692,B2693,"f",FALSE)</f>
        <v>58719</v>
      </c>
      <c r="I2693" s="139">
        <f>_xll.qlInterestRateIndexValueDate(Index1M,$H2693)</f>
        <v>58721</v>
      </c>
      <c r="J2693" s="144">
        <f>IFERROR(_xll.qlIndexFixing(Index1M,$H2693,TRUE,_xll.ohTrigger(RecalcTrigger,Trigger1M)),NA())</f>
        <v>8.7968491528395143E-3</v>
      </c>
      <c r="K2693" s="44">
        <f>IFERROR(_xll.qlIndexFixing(Index3M,H2693,TRUE,_xll.ohTrigger(RecalcTrigger,Trigger3M)),NA())</f>
        <v>8.9410288916051388E-3</v>
      </c>
      <c r="L2693" s="44">
        <f>IFERROR(_xll.qlIndexFixing(Index6M,$H2693,TRUE,_xll.ohTrigger(RecalcTrigger,Trigger6M)),NA())</f>
        <v>8.8512328758952232E-3</v>
      </c>
      <c r="M2693" s="145">
        <f>IFERROR(_xll.qlIndexFixing(Index1Y,$H2693,TRUE,_xll.ohTrigger(RecalcTrigger,Trigger1Y)),NA())</f>
        <v>9.041939333030477E-3</v>
      </c>
      <c r="N2693" s="144">
        <f>IFERROR(_xll.qlIndexFixing(ONIndex1M,I2693,TRUE,_xll.ohTrigger(RecalcTrigger,Trigger1M)),NA())</f>
        <v>8.8052129080029573E-3</v>
      </c>
      <c r="O2693" s="44">
        <f>IFERROR(_xll.qlIndexFixing(ONIndex3M,I2693,TRUE,_xll.ohTrigger(RecalcTrigger,Trigger3M)),NA())</f>
        <v>8.9715424644509767E-3</v>
      </c>
      <c r="P2693" s="44">
        <f>IFERROR(_xll.qlIndexFixing(ONIndex6M,I2693,TRUE,_xll.ohTrigger(RecalcTrigger,Trigger6M)),NA())</f>
        <v>8.9300015818771783E-3</v>
      </c>
      <c r="Q2693" s="145">
        <f>IFERROR(_xll.qlIndexFixing(ONIndex1Y,I2693,TRUE,_xll.ohTrigger(RecalcTrigger,Trigger1Y)),NA())</f>
        <v>9.1551853813243156E-3</v>
      </c>
    </row>
    <row r="2694" spans="2:17" x14ac:dyDescent="0.2">
      <c r="B2694" s="39" t="s">
        <v>42</v>
      </c>
      <c r="D2694" s="42">
        <f>_xll.qlCalendarAdvance(Calendar,$D2693,B2694,"f",FALSE)</f>
        <v>58726</v>
      </c>
      <c r="E2694" s="139">
        <f>_xll.qlInterestRateIndexValueDate(IndexON,D2694)</f>
        <v>58726</v>
      </c>
      <c r="F2694" s="155">
        <f>IFERROR(_xll.qlIndexFixing(IndexON,D2694,TRUE,_xll.ohTrigger(RecalcTrigger,TriggerON)),NA())</f>
        <v>9.0194812931976287E-3</v>
      </c>
      <c r="H2694" s="42">
        <f>_xll.qlCalendarAdvance(Calendar,$H2693,B2694,"f",FALSE)</f>
        <v>58726</v>
      </c>
      <c r="I2694" s="139">
        <f>_xll.qlInterestRateIndexValueDate(Index1M,$H2694)</f>
        <v>58728</v>
      </c>
      <c r="J2694" s="144">
        <f>IFERROR(_xll.qlIndexFixing(Index1M,$H2694,TRUE,_xll.ohTrigger(RecalcTrigger,Trigger1M)),NA())</f>
        <v>8.7897477424822568E-3</v>
      </c>
      <c r="K2694" s="44">
        <f>IFERROR(_xll.qlIndexFixing(Index3M,H2694,TRUE,_xll.ohTrigger(RecalcTrigger,Trigger3M)),NA())</f>
        <v>8.9342273714250291E-3</v>
      </c>
      <c r="L2694" s="44">
        <f>IFERROR(_xll.qlIndexFixing(Index6M,$H2694,TRUE,_xll.ohTrigger(RecalcTrigger,Trigger6M)),NA())</f>
        <v>8.8433312750003153E-3</v>
      </c>
      <c r="M2694" s="145">
        <f>IFERROR(_xll.qlIndexFixing(Index1Y,$H2694,TRUE,_xll.ohTrigger(RecalcTrigger,Trigger1Y)),NA())</f>
        <v>9.0360464778094819E-3</v>
      </c>
      <c r="N2694" s="144">
        <f>IFERROR(_xll.qlIndexFixing(ONIndex1M,I2694,TRUE,_xll.ohTrigger(RecalcTrigger,Trigger1M)),NA())</f>
        <v>8.798071329954027E-3</v>
      </c>
      <c r="O2694" s="44">
        <f>IFERROR(_xll.qlIndexFixing(ONIndex3M,I2694,TRUE,_xll.ohTrigger(RecalcTrigger,Trigger3M)),NA())</f>
        <v>8.9645926637960116E-3</v>
      </c>
      <c r="P2694" s="44">
        <f>IFERROR(_xll.qlIndexFixing(ONIndex6M,I2694,TRUE,_xll.ohTrigger(RecalcTrigger,Trigger6M)),NA())</f>
        <v>8.9218654756884064E-3</v>
      </c>
      <c r="Q2694" s="145">
        <f>IFERROR(_xll.qlIndexFixing(ONIndex1Y,I2694,TRUE,_xll.ohTrigger(RecalcTrigger,Trigger1Y)),NA())</f>
        <v>9.1486902753512567E-3</v>
      </c>
    </row>
    <row r="2695" spans="2:17" x14ac:dyDescent="0.2">
      <c r="B2695" s="39" t="s">
        <v>42</v>
      </c>
      <c r="D2695" s="42">
        <f>_xll.qlCalendarAdvance(Calendar,$D2694,B2695,"f",FALSE)</f>
        <v>58733</v>
      </c>
      <c r="E2695" s="139">
        <f>_xll.qlInterestRateIndexValueDate(IndexON,D2695)</f>
        <v>58733</v>
      </c>
      <c r="F2695" s="155">
        <f>IFERROR(_xll.qlIndexFixing(IndexON,D2695,TRUE,_xll.ohTrigger(RecalcTrigger,TriggerON)),NA())</f>
        <v>9.012938489938449E-3</v>
      </c>
      <c r="H2695" s="42">
        <f>_xll.qlCalendarAdvance(Calendar,$H2694,B2695,"f",FALSE)</f>
        <v>58733</v>
      </c>
      <c r="I2695" s="139">
        <f>_xll.qlInterestRateIndexValueDate(Index1M,$H2695)</f>
        <v>58735</v>
      </c>
      <c r="J2695" s="144">
        <f>IFERROR(_xll.qlIndexFixing(Index1M,$H2695,TRUE,_xll.ohTrigger(RecalcTrigger,Trigger1M)),NA())</f>
        <v>8.782674124643286E-3</v>
      </c>
      <c r="K2695" s="44">
        <f>IFERROR(_xll.qlIndexFixing(Index3M,H2695,TRUE,_xll.ohTrigger(RecalcTrigger,Trigger3M)),NA())</f>
        <v>8.9274536517598528E-3</v>
      </c>
      <c r="L2695" s="44">
        <f>IFERROR(_xll.qlIndexFixing(Index6M,$H2695,TRUE,_xll.ohTrigger(RecalcTrigger,Trigger6M)),NA())</f>
        <v>8.8354518277478453E-3</v>
      </c>
      <c r="M2695" s="145">
        <f>IFERROR(_xll.qlIndexFixing(Index1Y,$H2695,TRUE,_xll.ohTrigger(RecalcTrigger,Trigger1Y)),NA())</f>
        <v>9.0301801263700104E-3</v>
      </c>
      <c r="N2695" s="144">
        <f>IFERROR(_xll.qlIndexFixing(ONIndex1M,I2695,TRUE,_xll.ohTrigger(RecalcTrigger,Trigger1M)),NA())</f>
        <v>8.790957422171175E-3</v>
      </c>
      <c r="O2695" s="44">
        <f>IFERROR(_xll.qlIndexFixing(ONIndex3M,I2695,TRUE,_xll.ohTrigger(RecalcTrigger,Trigger3M)),NA())</f>
        <v>8.9576702493143756E-3</v>
      </c>
      <c r="P2695" s="44">
        <f>IFERROR(_xll.qlIndexFixing(ONIndex6M,I2695,TRUE,_xll.ohTrigger(RecalcTrigger,Trigger6M)),NA())</f>
        <v>8.9137507886061229E-3</v>
      </c>
      <c r="Q2695" s="145">
        <f>IFERROR(_xll.qlIndexFixing(ONIndex1Y,I2695,TRUE,_xll.ohTrigger(RecalcTrigger,Trigger1Y)),NA())</f>
        <v>9.1422201019941696E-3</v>
      </c>
    </row>
    <row r="2696" spans="2:17" x14ac:dyDescent="0.2">
      <c r="B2696" s="39" t="s">
        <v>42</v>
      </c>
      <c r="D2696" s="42">
        <f>_xll.qlCalendarAdvance(Calendar,$D2695,B2696,"f",FALSE)</f>
        <v>58740</v>
      </c>
      <c r="E2696" s="139">
        <f>_xll.qlInterestRateIndexValueDate(IndexON,D2696)</f>
        <v>58740</v>
      </c>
      <c r="F2696" s="155">
        <f>IFERROR(_xll.qlIndexFixing(IndexON,D2696,TRUE,_xll.ohTrigger(RecalcTrigger,TriggerON)),NA())</f>
        <v>9.0064204411177684E-3</v>
      </c>
      <c r="H2696" s="42">
        <f>_xll.qlCalendarAdvance(Calendar,$H2695,B2696,"f",FALSE)</f>
        <v>58740</v>
      </c>
      <c r="I2696" s="139">
        <f>_xll.qlInterestRateIndexValueDate(Index1M,$H2696)</f>
        <v>58742</v>
      </c>
      <c r="J2696" s="144">
        <f>IFERROR(_xll.qlIndexFixing(Index1M,$H2696,TRUE,_xll.ohTrigger(RecalcTrigger,Trigger1M)),NA())</f>
        <v>8.7756283582354766E-3</v>
      </c>
      <c r="K2696" s="44">
        <f>IFERROR(_xll.qlIndexFixing(Index3M,H2696,TRUE,_xll.ohTrigger(RecalcTrigger,Trigger3M)),NA())</f>
        <v>8.9207077899602569E-3</v>
      </c>
      <c r="L2696" s="44">
        <f>IFERROR(_xll.qlIndexFixing(Index6M,$H2696,TRUE,_xll.ohTrigger(RecalcTrigger,Trigger6M)),NA())</f>
        <v>8.8275945830859105E-3</v>
      </c>
      <c r="M2696" s="145">
        <f>IFERROR(_xll.qlIndexFixing(Index1Y,$H2696,TRUE,_xll.ohTrigger(RecalcTrigger,Trigger1Y)),NA())</f>
        <v>9.0243403297086428E-3</v>
      </c>
      <c r="N2696" s="144">
        <f>IFERROR(_xll.qlIndexFixing(ONIndex1M,I2696,TRUE,_xll.ohTrigger(RecalcTrigger,Trigger1M)),NA())</f>
        <v>8.7838712437271482E-3</v>
      </c>
      <c r="O2696" s="44">
        <f>IFERROR(_xll.qlIndexFixing(ONIndex3M,I2696,TRUE,_xll.ohTrigger(RecalcTrigger,Trigger3M)),NA())</f>
        <v>8.9507752784001582E-3</v>
      </c>
      <c r="P2696" s="44">
        <f>IFERROR(_xll.qlIndexFixing(ONIndex6M,I2696,TRUE,_xll.ohTrigger(RecalcTrigger,Trigger6M)),NA())</f>
        <v>8.9056575696311313E-3</v>
      </c>
      <c r="Q2696" s="145">
        <f>IFERROR(_xll.qlIndexFixing(ONIndex1Y,I2696,TRUE,_xll.ohTrigger(RecalcTrigger,Trigger1Y)),NA())</f>
        <v>9.1357749122522591E-3</v>
      </c>
    </row>
    <row r="2697" spans="2:17" x14ac:dyDescent="0.2">
      <c r="B2697" s="39" t="s">
        <v>42</v>
      </c>
      <c r="D2697" s="42">
        <f>_xll.qlCalendarAdvance(Calendar,$D2696,B2697,"f",FALSE)</f>
        <v>58747</v>
      </c>
      <c r="E2697" s="139">
        <f>_xll.qlInterestRateIndexValueDate(IndexON,D2697)</f>
        <v>58747</v>
      </c>
      <c r="F2697" s="155">
        <f>IFERROR(_xll.qlIndexFixing(IndexON,D2697,TRUE,_xll.ohTrigger(RecalcTrigger,TriggerON)),NA())</f>
        <v>8.9999271994933849E-3</v>
      </c>
      <c r="H2697" s="42">
        <f>_xll.qlCalendarAdvance(Calendar,$H2696,B2697,"f",FALSE)</f>
        <v>58747</v>
      </c>
      <c r="I2697" s="139">
        <f>_xll.qlInterestRateIndexValueDate(Index1M,$H2697)</f>
        <v>58749</v>
      </c>
      <c r="J2697" s="144">
        <f>IFERROR(_xll.qlIndexFixing(Index1M,$H2697,TRUE,_xll.ohTrigger(RecalcTrigger,Trigger1M)),NA())</f>
        <v>8.7686105021692051E-3</v>
      </c>
      <c r="K2697" s="44">
        <f>IFERROR(_xll.qlIndexFixing(Index3M,H2697,TRUE,_xll.ohTrigger(RecalcTrigger,Trigger3M)),NA())</f>
        <v>8.9139898433751464E-3</v>
      </c>
      <c r="L2697" s="44">
        <f>IFERROR(_xll.qlIndexFixing(Index6M,$H2697,TRUE,_xll.ohTrigger(RecalcTrigger,Trigger6M)),NA())</f>
        <v>8.8202037288700325E-3</v>
      </c>
      <c r="M2697" s="145">
        <f>IFERROR(_xll.qlIndexFixing(Index1Y,$H2697,TRUE,_xll.ohTrigger(RecalcTrigger,Trigger1Y)),NA())</f>
        <v>9.018527138824145E-3</v>
      </c>
      <c r="N2697" s="144">
        <f>IFERROR(_xll.qlIndexFixing(ONIndex1M,I2697,TRUE,_xll.ohTrigger(RecalcTrigger,Trigger1M)),NA())</f>
        <v>8.776812853374949E-3</v>
      </c>
      <c r="O2697" s="44">
        <f>IFERROR(_xll.qlIndexFixing(ONIndex3M,I2697,TRUE,_xll.ohTrigger(RecalcTrigger,Trigger3M)),NA())</f>
        <v>8.9439078083675128E-3</v>
      </c>
      <c r="P2697" s="44">
        <f>IFERROR(_xll.qlIndexFixing(ONIndex6M,I2697,TRUE,_xll.ohTrigger(RecalcTrigger,Trigger6M)),NA())</f>
        <v>8.8975858680040432E-3</v>
      </c>
      <c r="Q2697" s="145">
        <f>IFERROR(_xll.qlIndexFixing(ONIndex1Y,I2697,TRUE,_xll.ohTrigger(RecalcTrigger,Trigger1Y)),NA())</f>
        <v>9.1293547572046663E-3</v>
      </c>
    </row>
    <row r="2698" spans="2:17" x14ac:dyDescent="0.2">
      <c r="B2698" s="39" t="s">
        <v>42</v>
      </c>
      <c r="D2698" s="42">
        <f>_xll.qlCalendarAdvance(Calendar,$D2697,B2698,"f",FALSE)</f>
        <v>58754</v>
      </c>
      <c r="E2698" s="139">
        <f>_xll.qlInterestRateIndexValueDate(IndexON,D2698)</f>
        <v>58754</v>
      </c>
      <c r="F2698" s="155">
        <f>IFERROR(_xll.qlIndexFixing(IndexON,D2698,TRUE,_xll.ohTrigger(RecalcTrigger,TriggerON)),NA())</f>
        <v>8.9934588176632246E-3</v>
      </c>
      <c r="H2698" s="42">
        <f>_xll.qlCalendarAdvance(Calendar,$H2697,B2698,"f",FALSE)</f>
        <v>58754</v>
      </c>
      <c r="I2698" s="139">
        <f>_xll.qlInterestRateIndexValueDate(Index1M,$H2698)</f>
        <v>58756</v>
      </c>
      <c r="J2698" s="144">
        <f>IFERROR(_xll.qlIndexFixing(Index1M,$H2698,TRUE,_xll.ohTrigger(RecalcTrigger,Trigger1M)),NA())</f>
        <v>8.7616206153623422E-3</v>
      </c>
      <c r="K2698" s="44">
        <f>IFERROR(_xll.qlIndexFixing(Index3M,H2698,TRUE,_xll.ohTrigger(RecalcTrigger,Trigger3M)),NA())</f>
        <v>8.9072998693577789E-3</v>
      </c>
      <c r="L2698" s="44">
        <f>IFERROR(_xll.qlIndexFixing(Index6M,$H2698,TRUE,_xll.ohTrigger(RecalcTrigger,Trigger6M)),NA())</f>
        <v>8.8123896174970434E-3</v>
      </c>
      <c r="M2698" s="145">
        <f>IFERROR(_xll.qlIndexFixing(Index1Y,$H2698,TRUE,_xll.ohTrigger(RecalcTrigger,Trigger1Y)),NA())</f>
        <v>9.0127406047148442E-3</v>
      </c>
      <c r="N2698" s="144">
        <f>IFERROR(_xll.qlIndexFixing(ONIndex1M,I2698,TRUE,_xll.ohTrigger(RecalcTrigger,Trigger1M)),NA())</f>
        <v>8.7697823103471961E-3</v>
      </c>
      <c r="O2698" s="44">
        <f>IFERROR(_xll.qlIndexFixing(ONIndex3M,I2698,TRUE,_xll.ohTrigger(RecalcTrigger,Trigger3M)),NA())</f>
        <v>8.9370678966904649E-3</v>
      </c>
      <c r="P2698" s="44">
        <f>IFERROR(_xll.qlIndexFixing(ONIndex6M,I2698,TRUE,_xll.ohTrigger(RecalcTrigger,Trigger6M)),NA())</f>
        <v>8.8895357322460455E-3</v>
      </c>
      <c r="Q2698" s="145">
        <f>IFERROR(_xll.qlIndexFixing(ONIndex1Y,I2698,TRUE,_xll.ohTrigger(RecalcTrigger,Trigger1Y)),NA())</f>
        <v>9.1229596879305319E-3</v>
      </c>
    </row>
    <row r="2699" spans="2:17" x14ac:dyDescent="0.2">
      <c r="B2699" s="39" t="s">
        <v>42</v>
      </c>
      <c r="D2699" s="42">
        <f>_xll.qlCalendarAdvance(Calendar,$D2698,B2699,"f",FALSE)</f>
        <v>58761</v>
      </c>
      <c r="E2699" s="139">
        <f>_xll.qlInterestRateIndexValueDate(IndexON,D2699)</f>
        <v>58761</v>
      </c>
      <c r="F2699" s="155">
        <f>IFERROR(_xll.qlIndexFixing(IndexON,D2699,TRUE,_xll.ohTrigger(RecalcTrigger,TriggerON)),NA())</f>
        <v>8.9870153483051496E-3</v>
      </c>
      <c r="H2699" s="42">
        <f>_xll.qlCalendarAdvance(Calendar,$H2698,B2699,"f",FALSE)</f>
        <v>58761</v>
      </c>
      <c r="I2699" s="139">
        <f>_xll.qlInterestRateIndexValueDate(Index1M,$H2699)</f>
        <v>58763</v>
      </c>
      <c r="J2699" s="144">
        <f>IFERROR(_xll.qlIndexFixing(Index1M,$H2699,TRUE,_xll.ohTrigger(RecalcTrigger,Trigger1M)),NA())</f>
        <v>8.7546587567227663E-3</v>
      </c>
      <c r="K2699" s="44">
        <f>IFERROR(_xll.qlIndexFixing(Index3M,H2699,TRUE,_xll.ohTrigger(RecalcTrigger,Trigger3M)),NA())</f>
        <v>8.9006379252587961E-3</v>
      </c>
      <c r="L2699" s="44">
        <f>IFERROR(_xll.qlIndexFixing(Index6M,$H2699,TRUE,_xll.ohTrigger(RecalcTrigger,Trigger6M)),NA())</f>
        <v>8.8045978513471863E-3</v>
      </c>
      <c r="M2699" s="145">
        <f>IFERROR(_xll.qlIndexFixing(Index1Y,$H2699,TRUE,_xll.ohTrigger(RecalcTrigger,Trigger1Y)),NA())</f>
        <v>9.0069807783810431E-3</v>
      </c>
      <c r="N2699" s="144">
        <f>IFERROR(_xll.qlIndexFixing(ONIndex1M,I2699,TRUE,_xll.ohTrigger(RecalcTrigger,Trigger1M)),NA())</f>
        <v>8.7627796733169561E-3</v>
      </c>
      <c r="O2699" s="44">
        <f>IFERROR(_xll.qlIndexFixing(ONIndex3M,I2699,TRUE,_xll.ohTrigger(RecalcTrigger,Trigger3M)),NA())</f>
        <v>8.9302556006032319E-3</v>
      </c>
      <c r="P2699" s="44">
        <f>IFERROR(_xll.qlIndexFixing(ONIndex6M,I2699,TRUE,_xll.ohTrigger(RecalcTrigger,Trigger6M)),NA())</f>
        <v>8.8815072117576221E-3</v>
      </c>
      <c r="Q2699" s="145">
        <f>IFERROR(_xll.qlIndexFixing(ONIndex1Y,I2699,TRUE,_xll.ohTrigger(RecalcTrigger,Trigger1Y)),NA())</f>
        <v>9.1165897551892527E-3</v>
      </c>
    </row>
    <row r="2700" spans="2:17" x14ac:dyDescent="0.2">
      <c r="B2700" s="39" t="s">
        <v>42</v>
      </c>
      <c r="D2700" s="42">
        <f>_xll.qlCalendarAdvance(Calendar,$D2699,B2700,"f",FALSE)</f>
        <v>58768</v>
      </c>
      <c r="E2700" s="139">
        <f>_xll.qlInterestRateIndexValueDate(IndexON,D2700)</f>
        <v>58768</v>
      </c>
      <c r="F2700" s="155">
        <f>IFERROR(_xll.qlIndexFixing(IndexON,D2700,TRUE,_xll.ohTrigger(RecalcTrigger,TriggerON)),NA())</f>
        <v>8.9805968440170858E-3</v>
      </c>
      <c r="H2700" s="42">
        <f>_xll.qlCalendarAdvance(Calendar,$H2699,B2700,"f",FALSE)</f>
        <v>58768</v>
      </c>
      <c r="I2700" s="139">
        <f>_xll.qlInterestRateIndexValueDate(Index1M,$H2700)</f>
        <v>58770</v>
      </c>
      <c r="J2700" s="144">
        <f>IFERROR(_xll.qlIndexFixing(Index1M,$H2700,TRUE,_xll.ohTrigger(RecalcTrigger,Trigger1M)),NA())</f>
        <v>8.7477249851658501E-3</v>
      </c>
      <c r="K2700" s="44">
        <f>IFERROR(_xll.qlIndexFixing(Index3M,H2700,TRUE,_xll.ohTrigger(RecalcTrigger,Trigger3M)),NA())</f>
        <v>8.8940040684288464E-3</v>
      </c>
      <c r="L2700" s="44">
        <f>IFERROR(_xll.qlIndexFixing(Index6M,$H2700,TRUE,_xll.ohTrigger(RecalcTrigger,Trigger6M)),NA())</f>
        <v>8.7968284793660569E-3</v>
      </c>
      <c r="M2700" s="145">
        <f>IFERROR(_xll.qlIndexFixing(Index1Y,$H2700,TRUE,_xll.ohTrigger(RecalcTrigger,Trigger1Y)),NA())</f>
        <v>9.0012477108232583E-3</v>
      </c>
      <c r="N2700" s="144">
        <f>IFERROR(_xll.qlIndexFixing(ONIndex1M,I2700,TRUE,_xll.ohTrigger(RecalcTrigger,Trigger1M)),NA())</f>
        <v>8.7558050011971034E-3</v>
      </c>
      <c r="O2700" s="44">
        <f>IFERROR(_xll.qlIndexFixing(ONIndex3M,I2700,TRUE,_xll.ohTrigger(RecalcTrigger,Trigger3M)),NA())</f>
        <v>8.9234709775798393E-3</v>
      </c>
      <c r="P2700" s="44">
        <f>IFERROR(_xll.qlIndexFixing(ONIndex6M,I2700,TRUE,_xll.ohTrigger(RecalcTrigger,Trigger6M)),NA())</f>
        <v>8.8735003553797043E-3</v>
      </c>
      <c r="Q2700" s="145">
        <f>IFERROR(_xll.qlIndexFixing(ONIndex1Y,I2700,TRUE,_xll.ohTrigger(RecalcTrigger,Trigger1Y)),NA())</f>
        <v>9.1102450102997778E-3</v>
      </c>
    </row>
    <row r="2701" spans="2:17" x14ac:dyDescent="0.2">
      <c r="B2701" s="39" t="s">
        <v>42</v>
      </c>
      <c r="D2701" s="42">
        <f>_xll.qlCalendarAdvance(Calendar,$D2700,B2701,"f",FALSE)</f>
        <v>58775</v>
      </c>
      <c r="E2701" s="139">
        <f>_xll.qlInterestRateIndexValueDate(IndexON,D2701)</f>
        <v>58775</v>
      </c>
      <c r="F2701" s="155">
        <f>IFERROR(_xll.qlIndexFixing(IndexON,D2701,TRUE,_xll.ohTrigger(RecalcTrigger,TriggerON)),NA())</f>
        <v>8.9742033573170232E-3</v>
      </c>
      <c r="H2701" s="42">
        <f>_xll.qlCalendarAdvance(Calendar,$H2700,B2701,"f",FALSE)</f>
        <v>58775</v>
      </c>
      <c r="I2701" s="139">
        <f>_xll.qlInterestRateIndexValueDate(Index1M,$H2701)</f>
        <v>58777</v>
      </c>
      <c r="J2701" s="144">
        <f>IFERROR(_xll.qlIndexFixing(Index1M,$H2701,TRUE,_xll.ohTrigger(RecalcTrigger,Trigger1M)),NA())</f>
        <v>8.7408193596044681E-3</v>
      </c>
      <c r="K2701" s="44">
        <f>IFERROR(_xll.qlIndexFixing(Index3M,H2701,TRUE,_xll.ohTrigger(RecalcTrigger,Trigger3M)),NA())</f>
        <v>8.888112299223927E-3</v>
      </c>
      <c r="L2701" s="44">
        <f>IFERROR(_xll.qlIndexFixing(Index6M,$H2701,TRUE,_xll.ohTrigger(RecalcTrigger,Trigger6M)),NA())</f>
        <v>8.78864311178916E-3</v>
      </c>
      <c r="M2701" s="145">
        <f>IFERROR(_xll.qlIndexFixing(Index1Y,$H2701,TRUE,_xll.ohTrigger(RecalcTrigger,Trigger1Y)),NA())</f>
        <v>8.9955414530435412E-3</v>
      </c>
      <c r="N2701" s="144">
        <f>IFERROR(_xll.qlIndexFixing(ONIndex1M,I2701,TRUE,_xll.ohTrigger(RecalcTrigger,Trigger1M)),NA())</f>
        <v>8.7488583530603847E-3</v>
      </c>
      <c r="O2701" s="44">
        <f>IFERROR(_xll.qlIndexFixing(ONIndex3M,I2701,TRUE,_xll.ohTrigger(RecalcTrigger,Trigger3M)),NA())</f>
        <v>8.9167140847745685E-3</v>
      </c>
      <c r="P2701" s="44">
        <f>IFERROR(_xll.qlIndexFixing(ONIndex6M,I2701,TRUE,_xll.ohTrigger(RecalcTrigger,Trigger6M)),NA())</f>
        <v>8.8655152120331593E-3</v>
      </c>
      <c r="Q2701" s="145">
        <f>IFERROR(_xll.qlIndexFixing(ONIndex1Y,I2701,TRUE,_xll.ohTrigger(RecalcTrigger,Trigger1Y)),NA())</f>
        <v>9.1039255038616318E-3</v>
      </c>
    </row>
    <row r="2702" spans="2:17" x14ac:dyDescent="0.2">
      <c r="B2702" s="39" t="s">
        <v>42</v>
      </c>
      <c r="D2702" s="42">
        <f>_xll.qlCalendarAdvance(Calendar,$D2701,B2702,"f",FALSE)</f>
        <v>58782</v>
      </c>
      <c r="E2702" s="139">
        <f>_xll.qlInterestRateIndexValueDate(IndexON,D2702)</f>
        <v>58782</v>
      </c>
      <c r="F2702" s="155">
        <f>IFERROR(_xll.qlIndexFixing(IndexON,D2702,TRUE,_xll.ohTrigger(RecalcTrigger,TriggerON)),NA())</f>
        <v>8.96783494096276E-3</v>
      </c>
      <c r="H2702" s="42">
        <f>_xll.qlCalendarAdvance(Calendar,$H2701,B2702,"f",FALSE)</f>
        <v>58782</v>
      </c>
      <c r="I2702" s="139">
        <f>_xll.qlInterestRateIndexValueDate(Index1M,$H2702)</f>
        <v>58784</v>
      </c>
      <c r="J2702" s="144">
        <f>IFERROR(_xll.qlIndexFixing(Index1M,$H2702,TRUE,_xll.ohTrigger(RecalcTrigger,Trigger1M)),NA())</f>
        <v>8.733941938953993E-3</v>
      </c>
      <c r="K2702" s="44">
        <f>IFERROR(_xll.qlIndexFixing(Index3M,H2702,TRUE,_xll.ohTrigger(RecalcTrigger,Trigger3M)),NA())</f>
        <v>8.8815310633423294E-3</v>
      </c>
      <c r="L2702" s="44">
        <f>IFERROR(_xll.qlIndexFixing(Index6M,$H2702,TRUE,_xll.ohTrigger(RecalcTrigger,Trigger6M)),NA())</f>
        <v>8.7809201105655682E-3</v>
      </c>
      <c r="M2702" s="145">
        <f>IFERROR(_xll.qlIndexFixing(Index1Y,$H2702,TRUE,_xll.ohTrigger(RecalcTrigger,Trigger1Y)),NA())</f>
        <v>8.9898620560448211E-3</v>
      </c>
      <c r="N2702" s="144">
        <f>IFERROR(_xll.qlIndexFixing(ONIndex1M,I2702,TRUE,_xll.ohTrigger(RecalcTrigger,Trigger1M)),NA())</f>
        <v>8.7419397876598026E-3</v>
      </c>
      <c r="O2702" s="44">
        <f>IFERROR(_xll.qlIndexFixing(ONIndex3M,I2702,TRUE,_xll.ohTrigger(RecalcTrigger,Trigger3M)),NA())</f>
        <v>8.9099849799811892E-3</v>
      </c>
      <c r="P2702" s="44">
        <f>IFERROR(_xll.qlIndexFixing(ONIndex6M,I2702,TRUE,_xll.ohTrigger(RecalcTrigger,Trigger6M)),NA())</f>
        <v>8.8575518307987267E-3</v>
      </c>
      <c r="Q2702" s="145">
        <f>IFERROR(_xll.qlIndexFixing(ONIndex1Y,I2702,TRUE,_xll.ohTrigger(RecalcTrigger,Trigger1Y)),NA())</f>
        <v>9.0976312872736997E-3</v>
      </c>
    </row>
    <row r="2703" spans="2:17" x14ac:dyDescent="0.2">
      <c r="B2703" s="39" t="s">
        <v>42</v>
      </c>
      <c r="D2703" s="42">
        <f>_xll.qlCalendarAdvance(Calendar,$D2702,B2703,"f",FALSE)</f>
        <v>58789</v>
      </c>
      <c r="E2703" s="139">
        <f>_xll.qlInterestRateIndexValueDate(IndexON,D2703)</f>
        <v>58789</v>
      </c>
      <c r="F2703" s="155">
        <f>IFERROR(_xll.qlIndexFixing(IndexON,D2703,TRUE,_xll.ohTrigger(RecalcTrigger,TriggerON)),NA())</f>
        <v>8.9614916477120943E-3</v>
      </c>
      <c r="H2703" s="42">
        <f>_xll.qlCalendarAdvance(Calendar,$H2702,B2703,"f",FALSE)</f>
        <v>58789</v>
      </c>
      <c r="I2703" s="139">
        <f>_xll.qlInterestRateIndexValueDate(Index1M,$H2703)</f>
        <v>58791</v>
      </c>
      <c r="J2703" s="144">
        <f>IFERROR(_xll.qlIndexFixing(Index1M,$H2703,TRUE,_xll.ohTrigger(RecalcTrigger,Trigger1M)),NA())</f>
        <v>8.7270927821223032E-3</v>
      </c>
      <c r="K2703" s="44">
        <f>IFERROR(_xll.qlIndexFixing(Index3M,H2703,TRUE,_xll.ohTrigger(RecalcTrigger,Trigger3M)),NA())</f>
        <v>8.8749780769603603E-3</v>
      </c>
      <c r="L2703" s="44">
        <f>IFERROR(_xll.qlIndexFixing(Index6M,$H2703,TRUE,_xll.ohTrigger(RecalcTrigger,Trigger6M)),NA())</f>
        <v>8.7732196545648091E-3</v>
      </c>
      <c r="M2703" s="145">
        <f>IFERROR(_xll.qlIndexFixing(Index1Y,$H2703,TRUE,_xll.ohTrigger(RecalcTrigger,Trigger1Y)),NA())</f>
        <v>8.9842095708304644E-3</v>
      </c>
      <c r="N2703" s="144">
        <f>IFERROR(_xll.qlIndexFixing(ONIndex1M,I2703,TRUE,_xll.ohTrigger(RecalcTrigger,Trigger1M)),NA())</f>
        <v>8.7350493640681037E-3</v>
      </c>
      <c r="O2703" s="44">
        <f>IFERROR(_xll.qlIndexFixing(ONIndex3M,I2703,TRUE,_xll.ohTrigger(RecalcTrigger,Trigger3M)),NA())</f>
        <v>8.9032837201141746E-3</v>
      </c>
      <c r="P2703" s="44">
        <f>IFERROR(_xll.qlIndexFixing(ONIndex6M,I2703,TRUE,_xll.ohTrigger(RecalcTrigger,Trigger6M)),NA())</f>
        <v>8.8496102606772098E-3</v>
      </c>
      <c r="Q2703" s="145">
        <f>IFERROR(_xll.qlIndexFixing(ONIndex1Y,I2703,TRUE,_xll.ohTrigger(RecalcTrigger,Trigger1Y)),NA())</f>
        <v>9.0913624113753144E-3</v>
      </c>
    </row>
    <row r="2704" spans="2:17" x14ac:dyDescent="0.2">
      <c r="B2704" s="39" t="s">
        <v>42</v>
      </c>
      <c r="D2704" s="42">
        <f>_xll.qlCalendarAdvance(Calendar,$D2703,B2704,"f",FALSE)</f>
        <v>58796</v>
      </c>
      <c r="E2704" s="139">
        <f>_xll.qlInterestRateIndexValueDate(IndexON,D2704)</f>
        <v>58796</v>
      </c>
      <c r="F2704" s="155">
        <f>IFERROR(_xll.qlIndexFixing(IndexON,D2704,TRUE,_xll.ohTrigger(RecalcTrigger,TriggerON)),NA())</f>
        <v>8.9551735297632717E-3</v>
      </c>
      <c r="H2704" s="42">
        <f>_xll.qlCalendarAdvance(Calendar,$H2703,B2704,"f",FALSE)</f>
        <v>58796</v>
      </c>
      <c r="I2704" s="139">
        <f>_xll.qlInterestRateIndexValueDate(Index1M,$H2704)</f>
        <v>58798</v>
      </c>
      <c r="J2704" s="144">
        <f>IFERROR(_xll.qlIndexFixing(Index1M,$H2704,TRUE,_xll.ohTrigger(RecalcTrigger,Trigger1M)),NA())</f>
        <v>8.7202719480297675E-3</v>
      </c>
      <c r="K2704" s="44">
        <f>IFERROR(_xll.qlIndexFixing(Index3M,H2704,TRUE,_xll.ohTrigger(RecalcTrigger,Trigger3M)),NA())</f>
        <v>8.8684533974321411E-3</v>
      </c>
      <c r="L2704" s="44">
        <f>IFERROR(_xll.qlIndexFixing(Index6M,$H2704,TRUE,_xll.ohTrigger(RecalcTrigger,Trigger6M)),NA())</f>
        <v>8.7655417927345394E-3</v>
      </c>
      <c r="M2704" s="145">
        <f>IFERROR(_xll.qlIndexFixing(Index1Y,$H2704,TRUE,_xll.ohTrigger(RecalcTrigger,Trigger1Y)),NA())</f>
        <v>8.9785840484058067E-3</v>
      </c>
      <c r="N2704" s="144">
        <f>IFERROR(_xll.qlIndexFixing(ONIndex1M,I2704,TRUE,_xll.ohTrigger(RecalcTrigger,Trigger1M)),NA())</f>
        <v>8.7281871411182266E-3</v>
      </c>
      <c r="O2704" s="44">
        <f>IFERROR(_xll.qlIndexFixing(ONIndex3M,I2704,TRUE,_xll.ohTrigger(RecalcTrigger,Trigger3M)),NA())</f>
        <v>8.8966103626475501E-3</v>
      </c>
      <c r="P2704" s="44">
        <f>IFERROR(_xll.qlIndexFixing(ONIndex6M,I2704,TRUE,_xll.ohTrigger(RecalcTrigger,Trigger6M)),NA())</f>
        <v>8.8416905505894761E-3</v>
      </c>
      <c r="Q2704" s="145">
        <f>IFERROR(_xll.qlIndexFixing(ONIndex1Y,I2704,TRUE,_xll.ohTrigger(RecalcTrigger,Trigger1Y)),NA())</f>
        <v>9.0851189270058086E-3</v>
      </c>
    </row>
    <row r="2705" spans="2:17" x14ac:dyDescent="0.2">
      <c r="B2705" s="39" t="s">
        <v>42</v>
      </c>
      <c r="D2705" s="42">
        <f>_xll.qlCalendarAdvance(Calendar,$D2704,B2705,"f",FALSE)</f>
        <v>58803</v>
      </c>
      <c r="E2705" s="139">
        <f>_xll.qlInterestRateIndexValueDate(IndexON,D2705)</f>
        <v>58803</v>
      </c>
      <c r="F2705" s="155">
        <f>IFERROR(_xll.qlIndexFixing(IndexON,D2705,TRUE,_xll.ohTrigger(RecalcTrigger,TriggerON)),NA())</f>
        <v>8.948880640433643E-3</v>
      </c>
      <c r="H2705" s="42">
        <f>_xll.qlCalendarAdvance(Calendar,$H2704,B2705,"f",FALSE)</f>
        <v>58803</v>
      </c>
      <c r="I2705" s="139">
        <f>_xll.qlInterestRateIndexValueDate(Index1M,$H2705)</f>
        <v>58805</v>
      </c>
      <c r="J2705" s="144">
        <f>IFERROR(_xll.qlIndexFixing(Index1M,$H2705,TRUE,_xll.ohTrigger(RecalcTrigger,Trigger1M)),NA())</f>
        <v>8.7134794955842643E-3</v>
      </c>
      <c r="K2705" s="44">
        <f>IFERROR(_xll.qlIndexFixing(Index3M,H2705,TRUE,_xll.ohTrigger(RecalcTrigger,Trigger3M)),NA())</f>
        <v>8.8619570821100169E-3</v>
      </c>
      <c r="L2705" s="44">
        <f>IFERROR(_xll.qlIndexFixing(Index6M,$H2705,TRUE,_xll.ohTrigger(RecalcTrigger,Trigger6M)),NA())</f>
        <v>8.7578865740219804E-3</v>
      </c>
      <c r="M2705" s="145">
        <f>IFERROR(_xll.qlIndexFixing(Index1Y,$H2705,TRUE,_xll.ohTrigger(RecalcTrigger,Trigger1Y)),NA())</f>
        <v>8.9729855397764052E-3</v>
      </c>
      <c r="N2705" s="144">
        <f>IFERROR(_xll.qlIndexFixing(ONIndex1M,I2705,TRUE,_xll.ohTrigger(RecalcTrigger,Trigger1M)),NA())</f>
        <v>8.7213531778029818E-3</v>
      </c>
      <c r="O2705" s="44">
        <f>IFERROR(_xll.qlIndexFixing(ONIndex3M,I2705,TRUE,_xll.ohTrigger(RecalcTrigger,Trigger3M)),NA())</f>
        <v>8.8899649651352775E-3</v>
      </c>
      <c r="P2705" s="44">
        <f>IFERROR(_xll.qlIndexFixing(ONIndex6M,I2705,TRUE,_xll.ohTrigger(RecalcTrigger,Trigger6M)),NA())</f>
        <v>8.833792749696201E-3</v>
      </c>
      <c r="Q2705" s="145">
        <f>IFERROR(_xll.qlIndexFixing(ONIndex1Y,I2705,TRUE,_xll.ohTrigger(RecalcTrigger,Trigger1Y)),NA())</f>
        <v>9.0789008853242592E-3</v>
      </c>
    </row>
    <row r="2706" spans="2:17" x14ac:dyDescent="0.2">
      <c r="B2706" s="39" t="s">
        <v>42</v>
      </c>
      <c r="D2706" s="42">
        <f>_xll.qlCalendarAdvance(Calendar,$D2705,B2706,"f",FALSE)</f>
        <v>58810</v>
      </c>
      <c r="E2706" s="139">
        <f>_xll.qlInterestRateIndexValueDate(IndexON,D2706)</f>
        <v>58810</v>
      </c>
      <c r="F2706" s="155">
        <f>IFERROR(_xll.qlIndexFixing(IndexON,D2706,TRUE,_xll.ohTrigger(RecalcTrigger,TriggerON)),NA())</f>
        <v>8.9426130316017094E-3</v>
      </c>
      <c r="H2706" s="42">
        <f>_xll.qlCalendarAdvance(Calendar,$H2705,B2706,"f",FALSE)</f>
        <v>58810</v>
      </c>
      <c r="I2706" s="139">
        <f>_xll.qlInterestRateIndexValueDate(Index1M,$H2706)</f>
        <v>58812</v>
      </c>
      <c r="J2706" s="144">
        <f>IFERROR(_xll.qlIndexFixing(Index1M,$H2706,TRUE,_xll.ohTrigger(RecalcTrigger,Trigger1M)),NA())</f>
        <v>8.7067154836986682E-3</v>
      </c>
      <c r="K2706" s="44">
        <f>IFERROR(_xll.qlIndexFixing(Index3M,H2706,TRUE,_xll.ohTrigger(RecalcTrigger,Trigger3M)),NA())</f>
        <v>8.8554891883463327E-3</v>
      </c>
      <c r="L2706" s="44">
        <f>IFERROR(_xll.qlIndexFixing(Index6M,$H2706,TRUE,_xll.ohTrigger(RecalcTrigger,Trigger6M)),NA())</f>
        <v>8.7506852661320359E-3</v>
      </c>
      <c r="M2706" s="145">
        <f>IFERROR(_xll.qlIndexFixing(Index1Y,$H2706,TRUE,_xll.ohTrigger(RecalcTrigger,Trigger1Y)),NA())</f>
        <v>8.9674140959491288E-3</v>
      </c>
      <c r="N2706" s="144">
        <f>IFERROR(_xll.qlIndexFixing(ONIndex1M,I2706,TRUE,_xll.ohTrigger(RecalcTrigger,Trigger1M)),NA())</f>
        <v>8.7145475327954358E-3</v>
      </c>
      <c r="O2706" s="44">
        <f>IFERROR(_xll.qlIndexFixing(ONIndex3M,I2706,TRUE,_xll.ohTrigger(RecalcTrigger,Trigger3M)),NA())</f>
        <v>8.8833475847316379E-3</v>
      </c>
      <c r="P2706" s="44">
        <f>IFERROR(_xll.qlIndexFixing(ONIndex6M,I2706,TRUE,_xll.ohTrigger(RecalcTrigger,Trigger6M)),NA())</f>
        <v>8.8259169066784438E-3</v>
      </c>
      <c r="Q2706" s="145">
        <f>IFERROR(_xll.qlIndexFixing(ONIndex1Y,I2706,TRUE,_xll.ohTrigger(RecalcTrigger,Trigger1Y)),NA())</f>
        <v>9.0727083374098072E-3</v>
      </c>
    </row>
    <row r="2707" spans="2:17" x14ac:dyDescent="0.2">
      <c r="B2707" s="39" t="s">
        <v>42</v>
      </c>
      <c r="D2707" s="42">
        <f>_xll.qlCalendarAdvance(Calendar,$D2706,B2707,"f",FALSE)</f>
        <v>58817</v>
      </c>
      <c r="E2707" s="139">
        <f>_xll.qlInterestRateIndexValueDate(IndexON,D2707)</f>
        <v>58817</v>
      </c>
      <c r="F2707" s="155">
        <f>IFERROR(_xll.qlIndexFixing(IndexON,D2707,TRUE,_xll.ohTrigger(RecalcTrigger,TriggerON)),NA())</f>
        <v>8.9363707563450134E-3</v>
      </c>
      <c r="H2707" s="42">
        <f>_xll.qlCalendarAdvance(Calendar,$H2706,B2707,"f",FALSE)</f>
        <v>58817</v>
      </c>
      <c r="I2707" s="139">
        <f>_xll.qlInterestRateIndexValueDate(Index1M,$H2707)</f>
        <v>58819</v>
      </c>
      <c r="J2707" s="144">
        <f>IFERROR(_xll.qlIndexFixing(Index1M,$H2707,TRUE,_xll.ohTrigger(RecalcTrigger,Trigger1M)),NA())</f>
        <v>8.6999799712883519E-3</v>
      </c>
      <c r="K2707" s="44">
        <f>IFERROR(_xll.qlIndexFixing(Index3M,H2707,TRUE,_xll.ohTrigger(RecalcTrigger,Trigger3M)),NA())</f>
        <v>8.8490497734943219E-3</v>
      </c>
      <c r="L2707" s="44">
        <f>IFERROR(_xll.qlIndexFixing(Index6M,$H2707,TRUE,_xll.ohTrigger(RecalcTrigger,Trigger6M)),NA())</f>
        <v>8.7430740238807706E-3</v>
      </c>
      <c r="M2707" s="145">
        <f>IFERROR(_xll.qlIndexFixing(Index1Y,$H2707,TRUE,_xll.ohTrigger(RecalcTrigger,Trigger1Y)),NA())</f>
        <v>8.9618697679319428E-3</v>
      </c>
      <c r="N2707" s="144">
        <f>IFERROR(_xll.qlIndexFixing(ONIndex1M,I2707,TRUE,_xll.ohTrigger(RecalcTrigger,Trigger1M)),NA())</f>
        <v>8.7077702653282074E-3</v>
      </c>
      <c r="O2707" s="44">
        <f>IFERROR(_xll.qlIndexFixing(ONIndex3M,I2707,TRUE,_xll.ohTrigger(RecalcTrigger,Trigger3M)),NA())</f>
        <v>8.8767582790705291E-3</v>
      </c>
      <c r="P2707" s="44">
        <f>IFERROR(_xll.qlIndexFixing(ONIndex6M,I2707,TRUE,_xll.ohTrigger(RecalcTrigger,Trigger6M)),NA())</f>
        <v>8.8180630709366881E-3</v>
      </c>
      <c r="Q2707" s="145">
        <f>IFERROR(_xll.qlIndexFixing(ONIndex1Y,I2707,TRUE,_xll.ohTrigger(RecalcTrigger,Trigger1Y)),NA())</f>
        <v>9.0665413340218493E-3</v>
      </c>
    </row>
    <row r="2708" spans="2:17" x14ac:dyDescent="0.2">
      <c r="B2708" s="39" t="s">
        <v>42</v>
      </c>
      <c r="D2708" s="42">
        <f>_xll.qlCalendarAdvance(Calendar,$D2707,B2708,"f",FALSE)</f>
        <v>58824</v>
      </c>
      <c r="E2708" s="139">
        <f>_xll.qlInterestRateIndexValueDate(IndexON,D2708)</f>
        <v>58824</v>
      </c>
      <c r="F2708" s="155">
        <f>IFERROR(_xll.qlIndexFixing(IndexON,D2708,TRUE,_xll.ohTrigger(RecalcTrigger,TriggerON)),NA())</f>
        <v>8.930153867181545E-3</v>
      </c>
      <c r="H2708" s="42">
        <f>_xll.qlCalendarAdvance(Calendar,$H2707,B2708,"f",FALSE)</f>
        <v>58824</v>
      </c>
      <c r="I2708" s="139">
        <f>_xll.qlInterestRateIndexValueDate(Index1M,$H2708)</f>
        <v>58826</v>
      </c>
      <c r="J2708" s="144">
        <f>IFERROR(_xll.qlIndexFixing(Index1M,$H2708,TRUE,_xll.ohTrigger(RecalcTrigger,Trigger1M)),NA())</f>
        <v>8.6932730172686878E-3</v>
      </c>
      <c r="K2708" s="44">
        <f>IFERROR(_xll.qlIndexFixing(Index3M,H2708,TRUE,_xll.ohTrigger(RecalcTrigger,Trigger3M)),NA())</f>
        <v>8.8426388949081058E-3</v>
      </c>
      <c r="L2708" s="44">
        <f>IFERROR(_xll.qlIndexFixing(Index6M,$H2708,TRUE,_xll.ohTrigger(RecalcTrigger,Trigger6M)),NA())</f>
        <v>8.7354855673815734E-3</v>
      </c>
      <c r="M2708" s="145">
        <f>IFERROR(_xll.qlIndexFixing(Index1Y,$H2708,TRUE,_xll.ohTrigger(RecalcTrigger,Trigger1Y)),NA())</f>
        <v>8.9563526067343441E-3</v>
      </c>
      <c r="N2708" s="144">
        <f>IFERROR(_xll.qlIndexFixing(ONIndex1M,I2708,TRUE,_xll.ohTrigger(RecalcTrigger,Trigger1M)),NA())</f>
        <v>8.7010214342342351E-3</v>
      </c>
      <c r="O2708" s="44">
        <f>IFERROR(_xll.qlIndexFixing(ONIndex3M,I2708,TRUE,_xll.ohTrigger(RecalcTrigger,Trigger3M)),NA())</f>
        <v>8.8701971052262962E-3</v>
      </c>
      <c r="P2708" s="44">
        <f>IFERROR(_xll.qlIndexFixing(ONIndex6M,I2708,TRUE,_xll.ohTrigger(RecalcTrigger,Trigger6M)),NA())</f>
        <v>8.810231291072057E-3</v>
      </c>
      <c r="Q2708" s="145">
        <f>IFERROR(_xll.qlIndexFixing(ONIndex1Y,I2708,TRUE,_xll.ohTrigger(RecalcTrigger,Trigger1Y)),NA())</f>
        <v>9.0603999263194623E-3</v>
      </c>
    </row>
    <row r="2709" spans="2:17" x14ac:dyDescent="0.2">
      <c r="B2709" s="39" t="s">
        <v>42</v>
      </c>
      <c r="D2709" s="42">
        <f>_xll.qlCalendarAdvance(Calendar,$D2708,B2709,"f",FALSE)</f>
        <v>58831</v>
      </c>
      <c r="E2709" s="139">
        <f>_xll.qlInterestRateIndexValueDate(IndexON,D2709)</f>
        <v>58831</v>
      </c>
      <c r="F2709" s="155">
        <f>IFERROR(_xll.qlIndexFixing(IndexON,D2709,TRUE,_xll.ohTrigger(RecalcTrigger,TriggerON)),NA())</f>
        <v>8.9239624167092302E-3</v>
      </c>
      <c r="H2709" s="42">
        <f>_xll.qlCalendarAdvance(Calendar,$H2708,B2709,"f",FALSE)</f>
        <v>58831</v>
      </c>
      <c r="I2709" s="139">
        <f>_xll.qlInterestRateIndexValueDate(Index1M,$H2709)</f>
        <v>58833</v>
      </c>
      <c r="J2709" s="144">
        <f>IFERROR(_xll.qlIndexFixing(Index1M,$H2709,TRUE,_xll.ohTrigger(RecalcTrigger,Trigger1M)),NA())</f>
        <v>8.6865946805500527E-3</v>
      </c>
      <c r="K2709" s="44">
        <f>IFERROR(_xll.qlIndexFixing(Index3M,H2709,TRUE,_xll.ohTrigger(RecalcTrigger,Trigger3M)),NA())</f>
        <v>8.8362566099418061E-3</v>
      </c>
      <c r="L2709" s="44">
        <f>IFERROR(_xll.qlIndexFixing(Index6M,$H2709,TRUE,_xll.ohTrigger(RecalcTrigger,Trigger6M)),NA())</f>
        <v>8.7279199455818114E-3</v>
      </c>
      <c r="M2709" s="145">
        <f>IFERROR(_xll.qlIndexFixing(Index1Y,$H2709,TRUE,_xll.ohTrigger(RecalcTrigger,Trigger1Y)),NA())</f>
        <v>8.9508626633653943E-3</v>
      </c>
      <c r="N2709" s="144">
        <f>IFERROR(_xll.qlIndexFixing(ONIndex1M,I2709,TRUE,_xll.ohTrigger(RecalcTrigger,Trigger1M)),NA())</f>
        <v>8.6943010982665214E-3</v>
      </c>
      <c r="O2709" s="44">
        <f>IFERROR(_xll.qlIndexFixing(ONIndex3M,I2709,TRUE,_xll.ohTrigger(RecalcTrigger,Trigger3M)),NA())</f>
        <v>8.8636641206729649E-3</v>
      </c>
      <c r="P2709" s="44">
        <f>IFERROR(_xll.qlIndexFixing(ONIndex6M,I2709,TRUE,_xll.ohTrigger(RecalcTrigger,Trigger6M)),NA())</f>
        <v>8.8024216163251623E-3</v>
      </c>
      <c r="Q2709" s="145">
        <f>IFERROR(_xll.qlIndexFixing(ONIndex1Y,I2709,TRUE,_xll.ohTrigger(RecalcTrigger,Trigger1Y)),NA())</f>
        <v>9.0542841653817874E-3</v>
      </c>
    </row>
    <row r="2710" spans="2:17" x14ac:dyDescent="0.2">
      <c r="B2710" s="39" t="s">
        <v>42</v>
      </c>
      <c r="D2710" s="42">
        <f>_xll.qlCalendarAdvance(Calendar,$D2709,B2710,"f",FALSE)</f>
        <v>58838</v>
      </c>
      <c r="E2710" s="139">
        <f>_xll.qlInterestRateIndexValueDate(IndexON,D2710)</f>
        <v>58838</v>
      </c>
      <c r="F2710" s="155">
        <f>IFERROR(_xll.qlIndexFixing(IndexON,D2710,TRUE,_xll.ohTrigger(RecalcTrigger,TriggerON)),NA())</f>
        <v>8.917796457605931E-3</v>
      </c>
      <c r="H2710" s="42">
        <f>_xll.qlCalendarAdvance(Calendar,$H2709,B2710,"f",FALSE)</f>
        <v>58838</v>
      </c>
      <c r="I2710" s="139">
        <f>_xll.qlInterestRateIndexValueDate(Index1M,$H2710)</f>
        <v>58840</v>
      </c>
      <c r="J2710" s="144">
        <f>IFERROR(_xll.qlIndexFixing(Index1M,$H2710,TRUE,_xll.ohTrigger(RecalcTrigger,Trigger1M)),NA())</f>
        <v>8.6814175085343191E-3</v>
      </c>
      <c r="K2710" s="44">
        <f>IFERROR(_xll.qlIndexFixing(Index3M,H2710,TRUE,_xll.ohTrigger(RecalcTrigger,Trigger3M)),NA())</f>
        <v>8.8302432697251344E-3</v>
      </c>
      <c r="L2710" s="44">
        <f>IFERROR(_xll.qlIndexFixing(Index6M,$H2710,TRUE,_xll.ohTrigger(RecalcTrigger,Trigger6M)),NA())</f>
        <v>8.7203772074310598E-3</v>
      </c>
      <c r="M2710" s="145">
        <f>IFERROR(_xll.qlIndexFixing(Index1Y,$H2710,TRUE,_xll.ohTrigger(RecalcTrigger,Trigger1Y)),NA())</f>
        <v>8.9453999888372202E-3</v>
      </c>
      <c r="N2710" s="144">
        <f>IFERROR(_xll.qlIndexFixing(ONIndex1M,I2710,TRUE,_xll.ohTrigger(RecalcTrigger,Trigger1M)),NA())</f>
        <v>8.687609316497813E-3</v>
      </c>
      <c r="O2710" s="44">
        <f>IFERROR(_xll.qlIndexFixing(ONIndex3M,I2710,TRUE,_xll.ohTrigger(RecalcTrigger,Trigger3M)),NA())</f>
        <v>8.8571593827246886E-3</v>
      </c>
      <c r="P2710" s="44">
        <f>IFERROR(_xll.qlIndexFixing(ONIndex6M,I2710,TRUE,_xll.ohTrigger(RecalcTrigger,Trigger6M)),NA())</f>
        <v>8.7946340956968072E-3</v>
      </c>
      <c r="Q2710" s="145">
        <f>IFERROR(_xll.qlIndexFixing(ONIndex1Y,I2710,TRUE,_xll.ohTrigger(RecalcTrigger,Trigger1Y)),NA())</f>
        <v>9.0481941020481571E-3</v>
      </c>
    </row>
    <row r="2711" spans="2:17" x14ac:dyDescent="0.2">
      <c r="B2711" s="39" t="s">
        <v>42</v>
      </c>
      <c r="D2711" s="42">
        <f>_xll.qlCalendarAdvance(Calendar,$D2710,B2711,"f",FALSE)</f>
        <v>58845</v>
      </c>
      <c r="E2711" s="139">
        <f>_xll.qlInterestRateIndexValueDate(IndexON,D2711)</f>
        <v>58845</v>
      </c>
      <c r="F2711" s="155">
        <f>IFERROR(_xll.qlIndexFixing(IndexON,D2711,TRUE,_xll.ohTrigger(RecalcTrigger,TriggerON)),NA())</f>
        <v>8.9116560423896374E-3</v>
      </c>
      <c r="H2711" s="42">
        <f>_xll.qlCalendarAdvance(Calendar,$H2710,B2711,"f",FALSE)</f>
        <v>58845</v>
      </c>
      <c r="I2711" s="139">
        <f>_xll.qlInterestRateIndexValueDate(Index1M,$H2711)</f>
        <v>58847</v>
      </c>
      <c r="J2711" s="144">
        <f>IFERROR(_xll.qlIndexFixing(Index1M,$H2711,TRUE,_xll.ohTrigger(RecalcTrigger,Trigger1M)),NA())</f>
        <v>8.6747889940455968E-3</v>
      </c>
      <c r="K2711" s="44">
        <f>IFERROR(_xll.qlIndexFixing(Index3M,H2711,TRUE,_xll.ohTrigger(RecalcTrigger,Trigger3M)),NA())</f>
        <v>8.8239164377840861E-3</v>
      </c>
      <c r="L2711" s="44">
        <f>IFERROR(_xll.qlIndexFixing(Index6M,$H2711,TRUE,_xll.ohTrigger(RecalcTrigger,Trigger6M)),NA())</f>
        <v>8.7128574018762398E-3</v>
      </c>
      <c r="M2711" s="145">
        <f>IFERROR(_xll.qlIndexFixing(Index1Y,$H2711,TRUE,_xll.ohTrigger(RecalcTrigger,Trigger1Y)),NA())</f>
        <v>8.9399646341617265E-3</v>
      </c>
      <c r="N2711" s="144">
        <f>IFERROR(_xll.qlIndexFixing(ONIndex1M,I2711,TRUE,_xll.ohTrigger(RecalcTrigger,Trigger1M)),NA())</f>
        <v>8.6809461479209205E-3</v>
      </c>
      <c r="O2711" s="44">
        <f>IFERROR(_xll.qlIndexFixing(ONIndex3M,I2711,TRUE,_xll.ohTrigger(RecalcTrigger,Trigger3M)),NA())</f>
        <v>8.8506829487755567E-3</v>
      </c>
      <c r="P2711" s="44">
        <f>IFERROR(_xll.qlIndexFixing(ONIndex6M,I2711,TRUE,_xll.ohTrigger(RecalcTrigger,Trigger6M)),NA())</f>
        <v>8.786868777868051E-3</v>
      </c>
      <c r="Q2711" s="145">
        <f>IFERROR(_xll.qlIndexFixing(ONIndex1Y,I2711,TRUE,_xll.ohTrigger(RecalcTrigger,Trigger1Y)),NA())</f>
        <v>9.0421297873177764E-3</v>
      </c>
    </row>
    <row r="2712" spans="2:17" x14ac:dyDescent="0.2">
      <c r="B2712" s="39" t="s">
        <v>42</v>
      </c>
      <c r="D2712" s="42">
        <f>_xll.qlCalendarAdvance(Calendar,$D2711,B2712,"f",FALSE)</f>
        <v>58852</v>
      </c>
      <c r="E2712" s="139">
        <f>_xll.qlInterestRateIndexValueDate(IndexON,D2712)</f>
        <v>58852</v>
      </c>
      <c r="F2712" s="155">
        <f>IFERROR(_xll.qlIndexFixing(IndexON,D2712,TRUE,_xll.ohTrigger(RecalcTrigger,TriggerON)),NA())</f>
        <v>8.9055412238980836E-3</v>
      </c>
      <c r="H2712" s="42">
        <f>_xll.qlCalendarAdvance(Calendar,$H2711,B2712,"f",FALSE)</f>
        <v>58852</v>
      </c>
      <c r="I2712" s="139">
        <f>_xll.qlInterestRateIndexValueDate(Index1M,$H2712)</f>
        <v>58854</v>
      </c>
      <c r="J2712" s="144">
        <f>IFERROR(_xll.qlIndexFixing(Index1M,$H2712,TRUE,_xll.ohTrigger(RecalcTrigger,Trigger1M)),NA())</f>
        <v>8.668189253502958E-3</v>
      </c>
      <c r="K2712" s="44">
        <f>IFERROR(_xll.qlIndexFixing(Index3M,H2712,TRUE,_xll.ohTrigger(RecalcTrigger,Trigger3M)),NA())</f>
        <v>8.8176183666138826E-3</v>
      </c>
      <c r="L2712" s="44">
        <f>IFERROR(_xll.qlIndexFixing(Index6M,$H2712,TRUE,_xll.ohTrigger(RecalcTrigger,Trigger6M)),NA())</f>
        <v>8.705360577866042E-3</v>
      </c>
      <c r="M2712" s="145">
        <f>IFERROR(_xll.qlIndexFixing(Index1Y,$H2712,TRUE,_xll.ohTrigger(RecalcTrigger,Trigger1Y)),NA())</f>
        <v>8.9345566503523551E-3</v>
      </c>
      <c r="N2712" s="144">
        <f>IFERROR(_xll.qlIndexFixing(ONIndex1M,I2712,TRUE,_xll.ohTrigger(RecalcTrigger,Trigger1M)),NA())</f>
        <v>8.6743116512888463E-3</v>
      </c>
      <c r="O2712" s="44">
        <f>IFERROR(_xll.qlIndexFixing(ONIndex3M,I2712,TRUE,_xll.ohTrigger(RecalcTrigger,Trigger3M)),NA())</f>
        <v>8.8442348762995948E-3</v>
      </c>
      <c r="P2712" s="44">
        <f>IFERROR(_xll.qlIndexFixing(ONIndex6M,I2712,TRUE,_xll.ohTrigger(RecalcTrigger,Trigger6M)),NA())</f>
        <v>8.7791257122393773E-3</v>
      </c>
      <c r="Q2712" s="145">
        <f>IFERROR(_xll.qlIndexFixing(ONIndex1Y,I2712,TRUE,_xll.ohTrigger(RecalcTrigger,Trigger1Y)),NA())</f>
        <v>9.0360912724296583E-3</v>
      </c>
    </row>
    <row r="2713" spans="2:17" x14ac:dyDescent="0.2">
      <c r="B2713" s="39" t="s">
        <v>42</v>
      </c>
      <c r="D2713" s="42">
        <f>_xll.qlCalendarAdvance(Calendar,$D2712,B2713,"f",FALSE)</f>
        <v>58859</v>
      </c>
      <c r="E2713" s="139">
        <f>_xll.qlInterestRateIndexValueDate(IndexON,D2713)</f>
        <v>58859</v>
      </c>
      <c r="F2713" s="155">
        <f>IFERROR(_xll.qlIndexFixing(IndexON,D2713,TRUE,_xll.ohTrigger(RecalcTrigger,TriggerON)),NA())</f>
        <v>8.8994520545693234E-3</v>
      </c>
      <c r="H2713" s="42">
        <f>_xll.qlCalendarAdvance(Calendar,$H2712,B2713,"f",FALSE)</f>
        <v>58859</v>
      </c>
      <c r="I2713" s="139">
        <f>_xll.qlInterestRateIndexValueDate(Index1M,$H2713)</f>
        <v>58861</v>
      </c>
      <c r="J2713" s="144">
        <f>IFERROR(_xll.qlIndexFixing(Index1M,$H2713,TRUE,_xll.ohTrigger(RecalcTrigger,Trigger1M)),NA())</f>
        <v>8.6616183458335504E-3</v>
      </c>
      <c r="K2713" s="44">
        <f>IFERROR(_xll.qlIndexFixing(Index3M,H2713,TRUE,_xll.ohTrigger(RecalcTrigger,Trigger3M)),NA())</f>
        <v>8.8113491135663989E-3</v>
      </c>
      <c r="L2713" s="44">
        <f>IFERROR(_xll.qlIndexFixing(Index6M,$H2713,TRUE,_xll.ohTrigger(RecalcTrigger,Trigger6M)),NA())</f>
        <v>8.6978867843473927E-3</v>
      </c>
      <c r="M2713" s="145">
        <f>IFERROR(_xll.qlIndexFixing(Index1Y,$H2713,TRUE,_xll.ohTrigger(RecalcTrigger,Trigger1Y)),NA())</f>
        <v>8.929176088423859E-3</v>
      </c>
      <c r="N2713" s="144">
        <f>IFERROR(_xll.qlIndexFixing(ONIndex1M,I2713,TRUE,_xll.ohTrigger(RecalcTrigger,Trigger1M)),NA())</f>
        <v>8.6677058855144651E-3</v>
      </c>
      <c r="O2713" s="44">
        <f>IFERROR(_xll.qlIndexFixing(ONIndex3M,I2713,TRUE,_xll.ohTrigger(RecalcTrigger,Trigger3M)),NA())</f>
        <v>8.8378152223711481E-3</v>
      </c>
      <c r="P2713" s="44">
        <f>IFERROR(_xll.qlIndexFixing(ONIndex6M,I2713,TRUE,_xll.ohTrigger(RecalcTrigger,Trigger6M)),NA())</f>
        <v>8.7714049474918454E-3</v>
      </c>
      <c r="Q2713" s="145">
        <f>IFERROR(_xll.qlIndexFixing(ONIndex1Y,I2713,TRUE,_xll.ohTrigger(RecalcTrigger,Trigger1Y)),NA())</f>
        <v>9.0300786079033912E-3</v>
      </c>
    </row>
    <row r="2714" spans="2:17" x14ac:dyDescent="0.2">
      <c r="B2714" s="39" t="s">
        <v>42</v>
      </c>
      <c r="D2714" s="42">
        <f>_xll.qlCalendarAdvance(Calendar,$D2713,B2714,"f",FALSE)</f>
        <v>58866</v>
      </c>
      <c r="E2714" s="139">
        <f>_xll.qlInterestRateIndexValueDate(IndexON,D2714)</f>
        <v>58866</v>
      </c>
      <c r="F2714" s="155">
        <f>IFERROR(_xll.qlIndexFixing(IndexON,D2714,TRUE,_xll.ohTrigger(RecalcTrigger,TriggerON)),NA())</f>
        <v>8.893388587081219E-3</v>
      </c>
      <c r="H2714" s="42">
        <f>_xll.qlCalendarAdvance(Calendar,$H2713,B2714,"f",FALSE)</f>
        <v>58866</v>
      </c>
      <c r="I2714" s="139">
        <f>_xll.qlInterestRateIndexValueDate(Index1M,$H2714)</f>
        <v>58868</v>
      </c>
      <c r="J2714" s="144">
        <f>IFERROR(_xll.qlIndexFixing(Index1M,$H2714,TRUE,_xll.ohTrigger(RecalcTrigger,Trigger1M)),NA())</f>
        <v>8.6536343184878683E-3</v>
      </c>
      <c r="K2714" s="44">
        <f>IFERROR(_xll.qlIndexFixing(Index3M,H2714,TRUE,_xll.ohTrigger(RecalcTrigger,Trigger3M)),NA())</f>
        <v>8.8041113534718888E-3</v>
      </c>
      <c r="L2714" s="44">
        <f>IFERROR(_xll.qlIndexFixing(Index6M,$H2714,TRUE,_xll.ohTrigger(RecalcTrigger,Trigger6M)),NA())</f>
        <v>8.6883401899864234E-3</v>
      </c>
      <c r="M2714" s="145">
        <f>IFERROR(_xll.qlIndexFixing(Index1Y,$H2714,TRUE,_xll.ohTrigger(RecalcTrigger,Trigger1Y)),NA())</f>
        <v>8.9238229993914304E-3</v>
      </c>
      <c r="N2714" s="144">
        <f>IFERROR(_xll.qlIndexFixing(ONIndex1M,I2714,TRUE,_xll.ohTrigger(RecalcTrigger,Trigger1M)),NA())</f>
        <v>8.6611289095905875E-3</v>
      </c>
      <c r="O2714" s="44">
        <f>IFERROR(_xll.qlIndexFixing(ONIndex3M,I2714,TRUE,_xll.ohTrigger(RecalcTrigger,Trigger3M)),NA())</f>
        <v>8.8314240447040504E-3</v>
      </c>
      <c r="P2714" s="44">
        <f>IFERROR(_xll.qlIndexFixing(ONIndex6M,I2714,TRUE,_xll.ohTrigger(RecalcTrigger,Trigger6M)),NA())</f>
        <v>8.7637065328660668E-3</v>
      </c>
      <c r="Q2714" s="145">
        <f>IFERROR(_xll.qlIndexFixing(ONIndex1Y,I2714,TRUE,_xll.ohTrigger(RecalcTrigger,Trigger1Y)),NA())</f>
        <v>9.0240918452177965E-3</v>
      </c>
    </row>
    <row r="2715" spans="2:17" x14ac:dyDescent="0.2">
      <c r="B2715" s="39" t="s">
        <v>42</v>
      </c>
      <c r="D2715" s="42">
        <f>_xll.qlCalendarAdvance(Calendar,$D2714,B2715,"f",FALSE)</f>
        <v>58873</v>
      </c>
      <c r="E2715" s="139">
        <f>_xll.qlInterestRateIndexValueDate(IndexON,D2715)</f>
        <v>58873</v>
      </c>
      <c r="F2715" s="155">
        <f>IFERROR(_xll.qlIndexFixing(IndexON,D2715,TRUE,_xll.ohTrigger(RecalcTrigger,TriggerON)),NA())</f>
        <v>8.8873508741116325E-3</v>
      </c>
      <c r="H2715" s="42">
        <f>_xll.qlCalendarAdvance(Calendar,$H2714,B2715,"f",FALSE)</f>
        <v>58873</v>
      </c>
      <c r="I2715" s="139">
        <f>_xll.qlInterestRateIndexValueDate(Index1M,$H2715)</f>
        <v>58875</v>
      </c>
      <c r="J2715" s="144">
        <f>IFERROR(_xll.qlIndexFixing(Index1M,$H2715,TRUE,_xll.ohTrigger(RecalcTrigger,Trigger1M)),NA())</f>
        <v>8.6467707806526708E-3</v>
      </c>
      <c r="K2715" s="44">
        <f>IFERROR(_xll.qlIndexFixing(Index3M,H2715,TRUE,_xll.ohTrigger(RecalcTrigger,Trigger3M)),NA())</f>
        <v>8.7979056880164701E-3</v>
      </c>
      <c r="L2715" s="44">
        <f>IFERROR(_xll.qlIndexFixing(Index6M,$H2715,TRUE,_xll.ohTrigger(RecalcTrigger,Trigger6M)),NA())</f>
        <v>8.6809200599839483E-3</v>
      </c>
      <c r="M2715" s="145">
        <f>IFERROR(_xll.qlIndexFixing(Index1Y,$H2715,TRUE,_xll.ohTrigger(RecalcTrigger,Trigger1Y)),NA())</f>
        <v>8.9184974342722337E-3</v>
      </c>
      <c r="N2715" s="144">
        <f>IFERROR(_xll.qlIndexFixing(ONIndex1M,I2715,TRUE,_xll.ohTrigger(RecalcTrigger,Trigger1M)),NA())</f>
        <v>8.6545807825899601E-3</v>
      </c>
      <c r="O2715" s="44">
        <f>IFERROR(_xll.qlIndexFixing(ONIndex3M,I2715,TRUE,_xll.ohTrigger(RecalcTrigger,Trigger3M)),NA())</f>
        <v>8.825061400532519E-3</v>
      </c>
      <c r="P2715" s="44">
        <f>IFERROR(_xll.qlIndexFixing(ONIndex6M,I2715,TRUE,_xll.ohTrigger(RecalcTrigger,Trigger6M)),NA())</f>
        <v>8.7560305172029729E-3</v>
      </c>
      <c r="Q2715" s="145">
        <f>IFERROR(_xll.qlIndexFixing(ONIndex1Y,I2715,TRUE,_xll.ohTrigger(RecalcTrigger,Trigger1Y)),NA())</f>
        <v>9.0181310352921429E-3</v>
      </c>
    </row>
    <row r="2716" spans="2:17" x14ac:dyDescent="0.2">
      <c r="B2716" s="39" t="s">
        <v>42</v>
      </c>
      <c r="D2716" s="42">
        <f>_xll.qlCalendarAdvance(Calendar,$D2715,B2716,"f",FALSE)</f>
        <v>58880</v>
      </c>
      <c r="E2716" s="139">
        <f>_xll.qlInterestRateIndexValueDate(IndexON,D2716)</f>
        <v>58880</v>
      </c>
      <c r="F2716" s="155">
        <f>IFERROR(_xll.qlIndexFixing(IndexON,D2716,TRUE,_xll.ohTrigger(RecalcTrigger,TriggerON)),NA())</f>
        <v>8.8813389683384258E-3</v>
      </c>
      <c r="H2716" s="42">
        <f>_xll.qlCalendarAdvance(Calendar,$H2715,B2716,"f",FALSE)</f>
        <v>58880</v>
      </c>
      <c r="I2716" s="139">
        <f>_xll.qlInterestRateIndexValueDate(Index1M,$H2716)</f>
        <v>58882</v>
      </c>
      <c r="J2716" s="144">
        <f>IFERROR(_xll.qlIndexFixing(Index1M,$H2716,TRUE,_xll.ohTrigger(RecalcTrigger,Trigger1M)),NA())</f>
        <v>8.6406525567697678E-3</v>
      </c>
      <c r="K2716" s="44">
        <f>IFERROR(_xll.qlIndexFixing(Index3M,H2716,TRUE,_xll.ohTrigger(RecalcTrigger,Trigger3M)),NA())</f>
        <v>8.7917290274847314E-3</v>
      </c>
      <c r="L2716" s="44">
        <f>IFERROR(_xll.qlIndexFixing(Index6M,$H2716,TRUE,_xll.ohTrigger(RecalcTrigger,Trigger6M)),NA())</f>
        <v>8.6735231283489988E-3</v>
      </c>
      <c r="M2716" s="145">
        <f>IFERROR(_xll.qlIndexFixing(Index1Y,$H2716,TRUE,_xll.ohTrigger(RecalcTrigger,Trigger1Y)),NA())</f>
        <v>8.9131994440843042E-3</v>
      </c>
      <c r="N2716" s="144">
        <f>IFERROR(_xll.qlIndexFixing(ONIndex1M,I2716,TRUE,_xll.ohTrigger(RecalcTrigger,Trigger1M)),NA())</f>
        <v>8.6480615631856494E-3</v>
      </c>
      <c r="O2716" s="44">
        <f>IFERROR(_xll.qlIndexFixing(ONIndex3M,I2716,TRUE,_xll.ohTrigger(RecalcTrigger,Trigger3M)),NA())</f>
        <v>8.8187273470907712E-3</v>
      </c>
      <c r="P2716" s="44">
        <f>IFERROR(_xll.qlIndexFixing(ONIndex6M,I2716,TRUE,_xll.ohTrigger(RecalcTrigger,Trigger6M)),NA())</f>
        <v>8.7483769494234309E-3</v>
      </c>
      <c r="Q2716" s="145">
        <f>IFERROR(_xll.qlIndexFixing(ONIndex1Y,I2716,TRUE,_xll.ohTrigger(RecalcTrigger,Trigger1Y)),NA())</f>
        <v>9.012196228805891E-3</v>
      </c>
    </row>
    <row r="2717" spans="2:17" x14ac:dyDescent="0.2">
      <c r="B2717" s="39" t="s">
        <v>42</v>
      </c>
      <c r="D2717" s="42">
        <f>_xll.qlCalendarAdvance(Calendar,$D2716,B2717,"f",FALSE)</f>
        <v>58887</v>
      </c>
      <c r="E2717" s="139">
        <f>_xll.qlInterestRateIndexValueDate(IndexON,D2717)</f>
        <v>58887</v>
      </c>
      <c r="F2717" s="155">
        <f>IFERROR(_xll.qlIndexFixing(IndexON,D2717,TRUE,_xll.ohTrigger(RecalcTrigger,TriggerON)),NA())</f>
        <v>8.8753529222795891E-3</v>
      </c>
      <c r="H2717" s="42">
        <f>_xll.qlCalendarAdvance(Calendar,$H2716,B2717,"f",FALSE)</f>
        <v>58887</v>
      </c>
      <c r="I2717" s="139">
        <f>_xll.qlInterestRateIndexValueDate(Index1M,$H2717)</f>
        <v>58889</v>
      </c>
      <c r="J2717" s="144">
        <f>IFERROR(_xll.qlIndexFixing(Index1M,$H2717,TRUE,_xll.ohTrigger(RecalcTrigger,Trigger1M)),NA())</f>
        <v>8.6342052793728086E-3</v>
      </c>
      <c r="K2717" s="44">
        <f>IFERROR(_xll.qlIndexFixing(Index3M,H2717,TRUE,_xll.ohTrigger(RecalcTrigger,Trigger3M)),NA())</f>
        <v>8.7855814292325338E-3</v>
      </c>
      <c r="L2717" s="44">
        <f>IFERROR(_xll.qlIndexFixing(Index6M,$H2717,TRUE,_xll.ohTrigger(RecalcTrigger,Trigger6M)),NA())</f>
        <v>8.6661494440295212E-3</v>
      </c>
      <c r="M2717" s="145">
        <f>IFERROR(_xll.qlIndexFixing(Index1Y,$H2717,TRUE,_xll.ohTrigger(RecalcTrigger,Trigger1Y)),NA())</f>
        <v>8.9069368005420344E-3</v>
      </c>
      <c r="N2717" s="144">
        <f>IFERROR(_xll.qlIndexFixing(ONIndex1M,I2717,TRUE,_xll.ohTrigger(RecalcTrigger,Trigger1M)),NA())</f>
        <v>8.6415713102905301E-3</v>
      </c>
      <c r="O2717" s="44">
        <f>IFERROR(_xll.qlIndexFixing(ONIndex3M,I2717,TRUE,_xll.ohTrigger(RecalcTrigger,Trigger3M)),NA())</f>
        <v>8.8124219420127048E-3</v>
      </c>
      <c r="P2717" s="44">
        <f>IFERROR(_xll.qlIndexFixing(ONIndex6M,I2717,TRUE,_xll.ohTrigger(RecalcTrigger,Trigger6M)),NA())</f>
        <v>8.7407458787680525E-3</v>
      </c>
      <c r="Q2717" s="145">
        <f>IFERROR(_xll.qlIndexFixing(ONIndex1Y,I2717,TRUE,_xll.ohTrigger(RecalcTrigger,Trigger1Y)),NA())</f>
        <v>9.0062874769980539E-3</v>
      </c>
    </row>
    <row r="2718" spans="2:17" x14ac:dyDescent="0.2">
      <c r="B2718" s="39" t="s">
        <v>42</v>
      </c>
      <c r="D2718" s="42">
        <f>_xll.qlCalendarAdvance(Calendar,$D2717,B2718,"f",FALSE)</f>
        <v>58894</v>
      </c>
      <c r="E2718" s="139">
        <f>_xll.qlInterestRateIndexValueDate(IndexON,D2718)</f>
        <v>58894</v>
      </c>
      <c r="F2718" s="155">
        <f>IFERROR(_xll.qlIndexFixing(IndexON,D2718,TRUE,_xll.ohTrigger(RecalcTrigger,TriggerON)),NA())</f>
        <v>8.8693927884531121E-3</v>
      </c>
      <c r="H2718" s="42">
        <f>_xll.qlCalendarAdvance(Calendar,$H2717,B2718,"f",FALSE)</f>
        <v>58894</v>
      </c>
      <c r="I2718" s="139">
        <f>_xll.qlInterestRateIndexValueDate(Index1M,$H2718)</f>
        <v>58896</v>
      </c>
      <c r="J2718" s="144">
        <f>IFERROR(_xll.qlIndexFixing(Index1M,$H2718,TRUE,_xll.ohTrigger(RecalcTrigger,Trigger1M)),NA())</f>
        <v>8.6288452910479874E-3</v>
      </c>
      <c r="K2718" s="44">
        <f>IFERROR(_xll.qlIndexFixing(Index3M,H2718,TRUE,_xll.ohTrigger(RecalcTrigger,Trigger3M)),NA())</f>
        <v>8.779787495904608E-3</v>
      </c>
      <c r="L2718" s="44">
        <f>IFERROR(_xll.qlIndexFixing(Index6M,$H2718,TRUE,_xll.ohTrigger(RecalcTrigger,Trigger6M)),NA())</f>
        <v>8.6600382016452059E-3</v>
      </c>
      <c r="M2718" s="145">
        <f>IFERROR(_xll.qlIndexFixing(Index1Y,$H2718,TRUE,_xll.ohTrigger(RecalcTrigger,Trigger1Y)),NA())</f>
        <v>8.902686392580985E-3</v>
      </c>
      <c r="N2718" s="144">
        <f>IFERROR(_xll.qlIndexFixing(ONIndex1M,I2718,TRUE,_xll.ohTrigger(RecalcTrigger,Trigger1M)),NA())</f>
        <v>8.6351100830572847E-3</v>
      </c>
      <c r="O2718" s="44">
        <f>IFERROR(_xll.qlIndexFixing(ONIndex3M,I2718,TRUE,_xll.ohTrigger(RecalcTrigger,Trigger3M)),NA())</f>
        <v>8.806145242452601E-3</v>
      </c>
      <c r="P2718" s="44">
        <f>IFERROR(_xll.qlIndexFixing(ONIndex6M,I2718,TRUE,_xll.ohTrigger(RecalcTrigger,Trigger6M)),NA())</f>
        <v>8.7331373538379609E-3</v>
      </c>
      <c r="Q2718" s="145">
        <f>IFERROR(_xll.qlIndexFixing(ONIndex1Y,I2718,TRUE,_xll.ohTrigger(RecalcTrigger,Trigger1Y)),NA())</f>
        <v>9.0004048309477724E-3</v>
      </c>
    </row>
    <row r="2719" spans="2:17" x14ac:dyDescent="0.2">
      <c r="B2719" s="39" t="s">
        <v>42</v>
      </c>
      <c r="D2719" s="42">
        <f>_xll.qlCalendarAdvance(Calendar,$D2718,B2719,"f",FALSE)</f>
        <v>58901</v>
      </c>
      <c r="E2719" s="139">
        <f>_xll.qlInterestRateIndexValueDate(IndexON,D2719)</f>
        <v>58901</v>
      </c>
      <c r="F2719" s="155">
        <f>IFERROR(_xll.qlIndexFixing(IndexON,D2719,TRUE,_xll.ohTrigger(RecalcTrigger,TriggerON)),NA())</f>
        <v>8.8634586197766652E-3</v>
      </c>
      <c r="H2719" s="42">
        <f>_xll.qlCalendarAdvance(Calendar,$H2718,B2719,"f",FALSE)</f>
        <v>58901</v>
      </c>
      <c r="I2719" s="139">
        <f>_xll.qlInterestRateIndexValueDate(Index1M,$H2719)</f>
        <v>58903</v>
      </c>
      <c r="J2719" s="144">
        <f>IFERROR(_xll.qlIndexFixing(Index1M,$H2719,TRUE,_xll.ohTrigger(RecalcTrigger,Trigger1M)),NA())</f>
        <v>8.6213982260874289E-3</v>
      </c>
      <c r="K2719" s="44">
        <f>IFERROR(_xll.qlIndexFixing(Index3M,H2719,TRUE,_xll.ohTrigger(RecalcTrigger,Trigger3M)),NA())</f>
        <v>8.7736962477112952E-3</v>
      </c>
      <c r="L2719" s="44">
        <f>IFERROR(_xll.qlIndexFixing(Index6M,$H2719,TRUE,_xll.ohTrigger(RecalcTrigger,Trigger6M)),NA())</f>
        <v>8.6527066336214847E-3</v>
      </c>
      <c r="M2719" s="145">
        <f>IFERROR(_xll.qlIndexFixing(Index1Y,$H2719,TRUE,_xll.ohTrigger(RecalcTrigger,Trigger1Y)),NA())</f>
        <v>8.8974714333071477E-3</v>
      </c>
      <c r="N2719" s="144">
        <f>IFERROR(_xll.qlIndexFixing(ONIndex1M,I2719,TRUE,_xll.ohTrigger(RecalcTrigger,Trigger1M)),NA())</f>
        <v>8.6268455353710749E-3</v>
      </c>
      <c r="O2719" s="44">
        <f>IFERROR(_xll.qlIndexFixing(ONIndex3M,I2719,TRUE,_xll.ohTrigger(RecalcTrigger,Trigger3M)),NA())</f>
        <v>8.7981174719242716E-3</v>
      </c>
      <c r="P2719" s="44">
        <f>IFERROR(_xll.qlIndexFixing(ONIndex6M,I2719,TRUE,_xll.ohTrigger(RecalcTrigger,Trigger6M)),NA())</f>
        <v>8.7233881726156426E-3</v>
      </c>
      <c r="Q2719" s="145">
        <f>IFERROR(_xll.qlIndexFixing(ONIndex1Y,I2719,TRUE,_xll.ohTrigger(RecalcTrigger,Trigger1Y)),NA())</f>
        <v>8.992879870213244E-3</v>
      </c>
    </row>
    <row r="2720" spans="2:17" x14ac:dyDescent="0.2">
      <c r="B2720" s="39" t="s">
        <v>42</v>
      </c>
      <c r="D2720" s="42">
        <f>_xll.qlCalendarAdvance(Calendar,$D2719,B2720,"f",FALSE)</f>
        <v>58908</v>
      </c>
      <c r="E2720" s="139">
        <f>_xll.qlInterestRateIndexValueDate(IndexON,D2720)</f>
        <v>58908</v>
      </c>
      <c r="F2720" s="155">
        <f>IFERROR(_xll.qlIndexFixing(IndexON,D2720,TRUE,_xll.ohTrigger(RecalcTrigger,TriggerON)),NA())</f>
        <v>8.8575504685284301E-3</v>
      </c>
      <c r="H2720" s="42">
        <f>_xll.qlCalendarAdvance(Calendar,$H2719,B2720,"f",FALSE)</f>
        <v>58908</v>
      </c>
      <c r="I2720" s="139">
        <f>_xll.qlInterestRateIndexValueDate(Index1M,$H2720)</f>
        <v>58910</v>
      </c>
      <c r="J2720" s="144">
        <f>IFERROR(_xll.qlIndexFixing(Index1M,$H2720,TRUE,_xll.ohTrigger(RecalcTrigger,Trigger1M)),NA())</f>
        <v>8.6150385680222596E-3</v>
      </c>
      <c r="K2720" s="44">
        <f>IFERROR(_xll.qlIndexFixing(Index3M,H2720,TRUE,_xll.ohTrigger(RecalcTrigger,Trigger3M)),NA())</f>
        <v>8.7676342289561924E-3</v>
      </c>
      <c r="L2720" s="44">
        <f>IFERROR(_xll.qlIndexFixing(Index6M,$H2720,TRUE,_xll.ohTrigger(RecalcTrigger,Trigger6M)),NA())</f>
        <v>8.6453984471388384E-3</v>
      </c>
      <c r="M2720" s="145">
        <f>IFERROR(_xll.qlIndexFixing(Index1Y,$H2720,TRUE,_xll.ohTrigger(RecalcTrigger,Trigger1Y)),NA())</f>
        <v>8.8922842530489987E-3</v>
      </c>
      <c r="N2720" s="144">
        <f>IFERROR(_xll.qlIndexFixing(ONIndex1M,I2720,TRUE,_xll.ohTrigger(RecalcTrigger,Trigger1M)),NA())</f>
        <v>8.6222749406683619E-3</v>
      </c>
      <c r="O2720" s="44">
        <f>IFERROR(_xll.qlIndexFixing(ONIndex3M,I2720,TRUE,_xll.ohTrigger(RecalcTrigger,Trigger3M)),NA())</f>
        <v>8.7936781893027671E-3</v>
      </c>
      <c r="P2720" s="44">
        <f>IFERROR(_xll.qlIndexFixing(ONIndex6M,I2720,TRUE,_xll.ohTrigger(RecalcTrigger,Trigger6M)),NA())</f>
        <v>8.7179881383558921E-3</v>
      </c>
      <c r="Q2720" s="145">
        <f>IFERROR(_xll.qlIndexFixing(ONIndex1Y,I2720,TRUE,_xll.ohTrigger(RecalcTrigger,Trigger1Y)),NA())</f>
        <v>8.9887180596370797E-3</v>
      </c>
    </row>
    <row r="2721" spans="2:17" x14ac:dyDescent="0.2">
      <c r="B2721" s="39" t="s">
        <v>42</v>
      </c>
      <c r="D2721" s="42">
        <f>_xll.qlCalendarAdvance(Calendar,$D2720,B2721,"f",FALSE)</f>
        <v>58915</v>
      </c>
      <c r="E2721" s="139">
        <f>_xll.qlInterestRateIndexValueDate(IndexON,D2721)</f>
        <v>58915</v>
      </c>
      <c r="F2721" s="155">
        <f>IFERROR(_xll.qlIndexFixing(IndexON,D2721,TRUE,_xll.ohTrigger(RecalcTrigger,TriggerON)),NA())</f>
        <v>8.8516683877859492E-3</v>
      </c>
      <c r="H2721" s="42">
        <f>_xll.qlCalendarAdvance(Calendar,$H2720,B2721,"f",FALSE)</f>
        <v>58915</v>
      </c>
      <c r="I2721" s="139">
        <f>_xll.qlInterestRateIndexValueDate(Index1M,$H2721)</f>
        <v>58917</v>
      </c>
      <c r="J2721" s="144">
        <f>IFERROR(_xll.qlIndexFixing(Index1M,$H2721,TRUE,_xll.ohTrigger(RecalcTrigger,Trigger1M)),NA())</f>
        <v>8.6087082342325982E-3</v>
      </c>
      <c r="K2721" s="44">
        <f>IFERROR(_xll.qlIndexFixing(Index3M,H2721,TRUE,_xll.ohTrigger(RecalcTrigger,Trigger3M)),NA())</f>
        <v>8.7616014969947396E-3</v>
      </c>
      <c r="L2721" s="44">
        <f>IFERROR(_xll.qlIndexFixing(Index6M,$H2721,TRUE,_xll.ohTrigger(RecalcTrigger,Trigger6M)),NA())</f>
        <v>8.6381136911447796E-3</v>
      </c>
      <c r="M2721" s="145">
        <f>IFERROR(_xll.qlIndexFixing(Index1Y,$H2721,TRUE,_xll.ohTrigger(RecalcTrigger,Trigger1Y)),NA())</f>
        <v>8.8871249028307127E-3</v>
      </c>
      <c r="N2721" s="144">
        <f>IFERROR(_xll.qlIndexFixing(ONIndex1M,I2721,TRUE,_xll.ohTrigger(RecalcTrigger,Trigger1M)),NA())</f>
        <v>8.6159011434983057E-3</v>
      </c>
      <c r="O2721" s="44">
        <f>IFERROR(_xll.qlIndexFixing(ONIndex3M,I2721,TRUE,_xll.ohTrigger(RecalcTrigger,Trigger3M)),NA())</f>
        <v>8.787487950501216E-3</v>
      </c>
      <c r="P2721" s="44">
        <f>IFERROR(_xll.qlIndexFixing(ONIndex6M,I2721,TRUE,_xll.ohTrigger(RecalcTrigger,Trigger6M)),NA())</f>
        <v>8.7104475454857777E-3</v>
      </c>
      <c r="Q2721" s="145">
        <f>IFERROR(_xll.qlIndexFixing(ONIndex1Y,I2721,TRUE,_xll.ohTrigger(RecalcTrigger,Trigger1Y)),NA())</f>
        <v>8.9829140364550142E-3</v>
      </c>
    </row>
    <row r="2722" spans="2:17" x14ac:dyDescent="0.2">
      <c r="B2722" s="39" t="s">
        <v>42</v>
      </c>
      <c r="D2722" s="42">
        <f>_xll.qlCalendarAdvance(Calendar,$D2721,B2722,"f",FALSE)</f>
        <v>58922</v>
      </c>
      <c r="E2722" s="139">
        <f>_xll.qlInterestRateIndexValueDate(IndexON,D2722)</f>
        <v>58922</v>
      </c>
      <c r="F2722" s="155">
        <f>IFERROR(_xll.qlIndexFixing(IndexON,D2722,TRUE,_xll.ohTrigger(RecalcTrigger,TriggerON)),NA())</f>
        <v>8.8458124296675322E-3</v>
      </c>
      <c r="H2722" s="42">
        <f>_xll.qlCalendarAdvance(Calendar,$H2721,B2722,"f",FALSE)</f>
        <v>58922</v>
      </c>
      <c r="I2722" s="139">
        <f>_xll.qlInterestRateIndexValueDate(Index1M,$H2722)</f>
        <v>58924</v>
      </c>
      <c r="J2722" s="144">
        <f>IFERROR(_xll.qlIndexFixing(Index1M,$H2722,TRUE,_xll.ohTrigger(RecalcTrigger,Trigger1M)),NA())</f>
        <v>8.6024072836288212E-3</v>
      </c>
      <c r="K2722" s="44">
        <f>IFERROR(_xll.qlIndexFixing(Index3M,H2722,TRUE,_xll.ohTrigger(RecalcTrigger,Trigger3M)),NA())</f>
        <v>8.7555981091858876E-3</v>
      </c>
      <c r="L2722" s="44">
        <f>IFERROR(_xll.qlIndexFixing(Index6M,$H2722,TRUE,_xll.ohTrigger(RecalcTrigger,Trigger6M)),NA())</f>
        <v>8.6308524145876954E-3</v>
      </c>
      <c r="M2722" s="145">
        <f>IFERROR(_xll.qlIndexFixing(Index1Y,$H2722,TRUE,_xll.ohTrigger(RecalcTrigger,Trigger1Y)),NA())</f>
        <v>8.8819934336773348E-3</v>
      </c>
      <c r="N2722" s="144">
        <f>IFERROR(_xll.qlIndexFixing(ONIndex1M,I2722,TRUE,_xll.ohTrigger(RecalcTrigger,Trigger1M)),NA())</f>
        <v>8.6095566074018137E-3</v>
      </c>
      <c r="O2722" s="44">
        <f>IFERROR(_xll.qlIndexFixing(ONIndex3M,I2722,TRUE,_xll.ohTrigger(RecalcTrigger,Trigger3M)),NA())</f>
        <v>8.7813266467140494E-3</v>
      </c>
      <c r="P2722" s="44">
        <f>IFERROR(_xll.qlIndexFixing(ONIndex6M,I2722,TRUE,_xll.ohTrigger(RecalcTrigger,Trigger6M)),NA())</f>
        <v>8.7029296945040358E-3</v>
      </c>
      <c r="Q2722" s="145">
        <f>IFERROR(_xll.qlIndexFixing(ONIndex1Y,I2722,TRUE,_xll.ohTrigger(RecalcTrigger,Trigger1Y)),NA())</f>
        <v>8.9771363229473877E-3</v>
      </c>
    </row>
    <row r="2723" spans="2:17" x14ac:dyDescent="0.2">
      <c r="B2723" s="39" t="s">
        <v>42</v>
      </c>
      <c r="D2723" s="42">
        <f>_xll.qlCalendarAdvance(Calendar,$D2722,B2723,"f",FALSE)</f>
        <v>58929</v>
      </c>
      <c r="E2723" s="139">
        <f>_xll.qlInterestRateIndexValueDate(IndexON,D2723)</f>
        <v>58929</v>
      </c>
      <c r="F2723" s="155">
        <f>IFERROR(_xll.qlIndexFixing(IndexON,D2723,TRUE,_xll.ohTrigger(RecalcTrigger,TriggerON)),NA())</f>
        <v>8.8399826471707854E-3</v>
      </c>
      <c r="H2723" s="42">
        <f>_xll.qlCalendarAdvance(Calendar,$H2722,B2723,"f",FALSE)</f>
        <v>58929</v>
      </c>
      <c r="I2723" s="139">
        <f>_xll.qlInterestRateIndexValueDate(Index1M,$H2723)</f>
        <v>58931</v>
      </c>
      <c r="J2723" s="144">
        <f>IFERROR(_xll.qlIndexFixing(Index1M,$H2723,TRUE,_xll.ohTrigger(RecalcTrigger,Trigger1M)),NA())</f>
        <v>8.5961357751312972E-3</v>
      </c>
      <c r="K2723" s="44">
        <f>IFERROR(_xll.qlIndexFixing(Index3M,H2723,TRUE,_xll.ohTrigger(RecalcTrigger,Trigger3M)),NA())</f>
        <v>8.7493093595647029E-3</v>
      </c>
      <c r="L2723" s="44">
        <f>IFERROR(_xll.qlIndexFixing(Index6M,$H2723,TRUE,_xll.ohTrigger(RecalcTrigger,Trigger6M)),NA())</f>
        <v>8.6223982727638652E-3</v>
      </c>
      <c r="M2723" s="145">
        <f>IFERROR(_xll.qlIndexFixing(Index1Y,$H2723,TRUE,_xll.ohTrigger(RecalcTrigger,Trigger1Y)),NA())</f>
        <v>8.8768898966158846E-3</v>
      </c>
      <c r="N2723" s="144">
        <f>IFERROR(_xll.qlIndexFixing(ONIndex1M,I2723,TRUE,_xll.ohTrigger(RecalcTrigger,Trigger1M)),NA())</f>
        <v>8.6032413915315686E-3</v>
      </c>
      <c r="O2723" s="44">
        <f>IFERROR(_xll.qlIndexFixing(ONIndex3M,I2723,TRUE,_xll.ohTrigger(RecalcTrigger,Trigger3M)),NA())</f>
        <v>8.7751943354952289E-3</v>
      </c>
      <c r="P2723" s="44">
        <f>IFERROR(_xll.qlIndexFixing(ONIndex6M,I2723,TRUE,_xll.ohTrigger(RecalcTrigger,Trigger6M)),NA())</f>
        <v>8.6954346344914057E-3</v>
      </c>
      <c r="Q2723" s="145">
        <f>IFERROR(_xll.qlIndexFixing(ONIndex1Y,I2723,TRUE,_xll.ohTrigger(RecalcTrigger,Trigger1Y)),NA())</f>
        <v>8.9713849701134052E-3</v>
      </c>
    </row>
    <row r="2724" spans="2:17" x14ac:dyDescent="0.2">
      <c r="B2724" s="39" t="s">
        <v>42</v>
      </c>
      <c r="D2724" s="42">
        <f>_xll.qlCalendarAdvance(Calendar,$D2723,B2724,"f",FALSE)</f>
        <v>58936</v>
      </c>
      <c r="E2724" s="139">
        <f>_xll.qlInterestRateIndexValueDate(IndexON,D2724)</f>
        <v>58936</v>
      </c>
      <c r="F2724" s="155">
        <f>IFERROR(_xll.qlIndexFixing(IndexON,D2724,TRUE,_xll.ohTrigger(RecalcTrigger,TriggerON)),NA())</f>
        <v>8.8341790928936348E-3</v>
      </c>
      <c r="H2724" s="42">
        <f>_xll.qlCalendarAdvance(Calendar,$H2723,B2724,"f",FALSE)</f>
        <v>58936</v>
      </c>
      <c r="I2724" s="139">
        <f>_xll.qlInterestRateIndexValueDate(Index1M,$H2724)</f>
        <v>58938</v>
      </c>
      <c r="J2724" s="144">
        <f>IFERROR(_xll.qlIndexFixing(Index1M,$H2724,TRUE,_xll.ohTrigger(RecalcTrigger,Trigger1M)),NA())</f>
        <v>8.5898937676454068E-3</v>
      </c>
      <c r="K2724" s="44">
        <f>IFERROR(_xll.qlIndexFixing(Index3M,H2724,TRUE,_xll.ohTrigger(RecalcTrigger,Trigger3M)),NA())</f>
        <v>8.7433668032585333E-3</v>
      </c>
      <c r="L2724" s="44">
        <f>IFERROR(_xll.qlIndexFixing(Index6M,$H2724,TRUE,_xll.ohTrigger(RecalcTrigger,Trigger6M)),NA())</f>
        <v>8.6151886901731523E-3</v>
      </c>
      <c r="M2724" s="145">
        <f>IFERROR(_xll.qlIndexFixing(Index1Y,$H2724,TRUE,_xll.ohTrigger(RecalcTrigger,Trigger1Y)),NA())</f>
        <v>8.8718143426742557E-3</v>
      </c>
      <c r="N2724" s="144">
        <f>IFERROR(_xll.qlIndexFixing(ONIndex1M,I2724,TRUE,_xll.ohTrigger(RecalcTrigger,Trigger1M)),NA())</f>
        <v>8.5969555546405729E-3</v>
      </c>
      <c r="O2724" s="44">
        <f>IFERROR(_xll.qlIndexFixing(ONIndex3M,I2724,TRUE,_xll.ohTrigger(RecalcTrigger,Trigger3M)),NA())</f>
        <v>8.7690910737592276E-3</v>
      </c>
      <c r="P2724" s="44">
        <f>IFERROR(_xll.qlIndexFixing(ONIndex6M,I2724,TRUE,_xll.ohTrigger(RecalcTrigger,Trigger6M)),NA())</f>
        <v>8.687962414288819E-3</v>
      </c>
      <c r="Q2724" s="145">
        <f>IFERROR(_xll.qlIndexFixing(ONIndex1Y,I2724,TRUE,_xll.ohTrigger(RecalcTrigger,Trigger1Y)),NA())</f>
        <v>8.9656600287923993E-3</v>
      </c>
    </row>
    <row r="2725" spans="2:17" x14ac:dyDescent="0.2">
      <c r="B2725" s="39" t="s">
        <v>42</v>
      </c>
      <c r="D2725" s="42">
        <f>_xll.qlCalendarAdvance(Calendar,$D2724,B2725,"f",FALSE)</f>
        <v>58943</v>
      </c>
      <c r="E2725" s="139">
        <f>_xll.qlInterestRateIndexValueDate(IndexON,D2725)</f>
        <v>58943</v>
      </c>
      <c r="F2725" s="155">
        <f>IFERROR(_xll.qlIndexFixing(IndexON,D2725,TRUE,_xll.ohTrigger(RecalcTrigger,TriggerON)),NA())</f>
        <v>8.8284018194340064E-3</v>
      </c>
      <c r="H2725" s="42">
        <f>_xll.qlCalendarAdvance(Calendar,$H2724,B2725,"f",FALSE)</f>
        <v>58943</v>
      </c>
      <c r="I2725" s="139">
        <f>_xll.qlInterestRateIndexValueDate(Index1M,$H2725)</f>
        <v>58945</v>
      </c>
      <c r="J2725" s="144">
        <f>IFERROR(_xll.qlIndexFixing(Index1M,$H2725,TRUE,_xll.ohTrigger(RecalcTrigger,Trigger1M)),NA())</f>
        <v>8.5836813200990125E-3</v>
      </c>
      <c r="K2725" s="44">
        <f>IFERROR(_xll.qlIndexFixing(Index3M,H2725,TRUE,_xll.ohTrigger(RecalcTrigger,Trigger3M)),NA())</f>
        <v>8.7374537680883369E-3</v>
      </c>
      <c r="L2725" s="44">
        <f>IFERROR(_xll.qlIndexFixing(Index6M,$H2725,TRUE,_xll.ohTrigger(RecalcTrigger,Trigger6M)),NA())</f>
        <v>8.6080027464762923E-3</v>
      </c>
      <c r="M2725" s="145">
        <f>IFERROR(_xll.qlIndexFixing(Index1Y,$H2725,TRUE,_xll.ohTrigger(RecalcTrigger,Trigger1Y)),NA())</f>
        <v>8.8667668228816568E-3</v>
      </c>
      <c r="N2725" s="144">
        <f>IFERROR(_xll.qlIndexFixing(ONIndex1M,I2725,TRUE,_xll.ohTrigger(RecalcTrigger,Trigger1M)),NA())</f>
        <v>8.5906991556417012E-3</v>
      </c>
      <c r="O2725" s="44">
        <f>IFERROR(_xll.qlIndexFixing(ONIndex3M,I2725,TRUE,_xll.ohTrigger(RecalcTrigger,Trigger3M)),NA())</f>
        <v>8.7630169192198792E-3</v>
      </c>
      <c r="P2725" s="44">
        <f>IFERROR(_xll.qlIndexFixing(ONIndex6M,I2725,TRUE,_xll.ohTrigger(RecalcTrigger,Trigger6M)),NA())</f>
        <v>8.6805130831368871E-3</v>
      </c>
      <c r="Q2725" s="145">
        <f>IFERROR(_xll.qlIndexFixing(ONIndex1Y,I2725,TRUE,_xll.ohTrigger(RecalcTrigger,Trigger1Y)),NA())</f>
        <v>8.9599615503033192E-3</v>
      </c>
    </row>
    <row r="2726" spans="2:17" x14ac:dyDescent="0.2">
      <c r="B2726" s="39" t="s">
        <v>42</v>
      </c>
      <c r="D2726" s="42">
        <f>_xll.qlCalendarAdvance(Calendar,$D2725,B2726,"f",FALSE)</f>
        <v>58950</v>
      </c>
      <c r="E2726" s="139">
        <f>_xll.qlInterestRateIndexValueDate(IndexON,D2726)</f>
        <v>58950</v>
      </c>
      <c r="F2726" s="155">
        <f>IFERROR(_xll.qlIndexFixing(IndexON,D2726,TRUE,_xll.ohTrigger(RecalcTrigger,TriggerON)),NA())</f>
        <v>8.822650879150018E-3</v>
      </c>
      <c r="H2726" s="42">
        <f>_xll.qlCalendarAdvance(Calendar,$H2725,B2726,"f",FALSE)</f>
        <v>58950</v>
      </c>
      <c r="I2726" s="139">
        <f>_xll.qlInterestRateIndexValueDate(Index1M,$H2726)</f>
        <v>58952</v>
      </c>
      <c r="J2726" s="144">
        <f>IFERROR(_xll.qlIndexFixing(Index1M,$H2726,TRUE,_xll.ohTrigger(RecalcTrigger,Trigger1M)),NA())</f>
        <v>8.577498491397495E-3</v>
      </c>
      <c r="K2726" s="44">
        <f>IFERROR(_xll.qlIndexFixing(Index3M,H2726,TRUE,_xll.ohTrigger(RecalcTrigger,Trigger3M)),NA())</f>
        <v>8.7315703114125755E-3</v>
      </c>
      <c r="L2726" s="44">
        <f>IFERROR(_xll.qlIndexFixing(Index6M,$H2726,TRUE,_xll.ohTrigger(RecalcTrigger,Trigger6M)),NA())</f>
        <v>8.6008404906242359E-3</v>
      </c>
      <c r="M2726" s="145">
        <f>IFERROR(_xll.qlIndexFixing(Index1Y,$H2726,TRUE,_xll.ohTrigger(RecalcTrigger,Trigger1Y)),NA())</f>
        <v>8.8617473882688282E-3</v>
      </c>
      <c r="N2726" s="144">
        <f>IFERROR(_xll.qlIndexFixing(ONIndex1M,I2726,TRUE,_xll.ohTrigger(RecalcTrigger,Trigger1M)),NA())</f>
        <v>8.5844722536876361E-3</v>
      </c>
      <c r="O2726" s="44">
        <f>IFERROR(_xll.qlIndexFixing(ONIndex3M,I2726,TRUE,_xll.ohTrigger(RecalcTrigger,Trigger3M)),NA())</f>
        <v>8.7569719292712733E-3</v>
      </c>
      <c r="P2726" s="44">
        <f>IFERROR(_xll.qlIndexFixing(ONIndex6M,I2726,TRUE,_xll.ohTrigger(RecalcTrigger,Trigger6M)),NA())</f>
        <v>8.6730866898765413E-3</v>
      </c>
      <c r="Q2726" s="145">
        <f>IFERROR(_xll.qlIndexFixing(ONIndex1Y,I2726,TRUE,_xll.ohTrigger(RecalcTrigger,Trigger1Y)),NA())</f>
        <v>8.9542895852456894E-3</v>
      </c>
    </row>
    <row r="2727" spans="2:17" x14ac:dyDescent="0.2">
      <c r="B2727" s="39" t="s">
        <v>42</v>
      </c>
      <c r="D2727" s="42">
        <f>_xll.qlCalendarAdvance(Calendar,$D2726,B2727,"f",FALSE)</f>
        <v>58957</v>
      </c>
      <c r="E2727" s="139">
        <f>_xll.qlInterestRateIndexValueDate(IndexON,D2727)</f>
        <v>58957</v>
      </c>
      <c r="F2727" s="155">
        <f>IFERROR(_xll.qlIndexFixing(IndexON,D2727,TRUE,_xll.ohTrigger(RecalcTrigger,TriggerON)),NA())</f>
        <v>8.816926325119212E-3</v>
      </c>
      <c r="H2727" s="42">
        <f>_xll.qlCalendarAdvance(Calendar,$H2726,B2727,"f",FALSE)</f>
        <v>58957</v>
      </c>
      <c r="I2727" s="139">
        <f>_xll.qlInterestRateIndexValueDate(Index1M,$H2727)</f>
        <v>58959</v>
      </c>
      <c r="J2727" s="144">
        <f>IFERROR(_xll.qlIndexFixing(Index1M,$H2727,TRUE,_xll.ohTrigger(RecalcTrigger,Trigger1M)),NA())</f>
        <v>8.5713453404587248E-3</v>
      </c>
      <c r="K2727" s="44">
        <f>IFERROR(_xll.qlIndexFixing(Index3M,H2727,TRUE,_xll.ohTrigger(RecalcTrigger,Trigger3M)),NA())</f>
        <v>8.7257164905897161E-3</v>
      </c>
      <c r="L2727" s="44">
        <f>IFERROR(_xll.qlIndexFixing(Index6M,$H2727,TRUE,_xll.ohTrigger(RecalcTrigger,Trigger6M)),NA())</f>
        <v>8.594899936565252E-3</v>
      </c>
      <c r="M2727" s="145">
        <f>IFERROR(_xll.qlIndexFixing(Index1Y,$H2727,TRUE,_xll.ohTrigger(RecalcTrigger,Trigger1Y)),NA())</f>
        <v>8.8567560898678253E-3</v>
      </c>
      <c r="N2727" s="144">
        <f>IFERROR(_xll.qlIndexFixing(ONIndex1M,I2727,TRUE,_xll.ohTrigger(RecalcTrigger,Trigger1M)),NA())</f>
        <v>8.5782749073715081E-3</v>
      </c>
      <c r="O2727" s="44">
        <f>IFERROR(_xll.qlIndexFixing(ONIndex3M,I2727,TRUE,_xll.ohTrigger(RecalcTrigger,Trigger3M)),NA())</f>
        <v>8.7509561610676911E-3</v>
      </c>
      <c r="P2727" s="44">
        <f>IFERROR(_xll.qlIndexFixing(ONIndex6M,I2727,TRUE,_xll.ohTrigger(RecalcTrigger,Trigger6M)),NA())</f>
        <v>8.665683283428649E-3</v>
      </c>
      <c r="Q2727" s="145">
        <f>IFERROR(_xll.qlIndexFixing(ONIndex1Y,I2727,TRUE,_xll.ohTrigger(RecalcTrigger,Trigger1Y)),NA())</f>
        <v>8.9486441850183951E-3</v>
      </c>
    </row>
    <row r="2728" spans="2:17" x14ac:dyDescent="0.2">
      <c r="B2728" s="39" t="s">
        <v>42</v>
      </c>
      <c r="D2728" s="42">
        <f>_xll.qlCalendarAdvance(Calendar,$D2727,B2728,"f",FALSE)</f>
        <v>58964</v>
      </c>
      <c r="E2728" s="139">
        <f>_xll.qlInterestRateIndexValueDate(IndexON,D2728)</f>
        <v>58964</v>
      </c>
      <c r="F2728" s="155">
        <f>IFERROR(_xll.qlIndexFixing(IndexON,D2728,TRUE,_xll.ohTrigger(RecalcTrigger,TriggerON)),NA())</f>
        <v>8.8112282094598982E-3</v>
      </c>
      <c r="H2728" s="42">
        <f>_xll.qlCalendarAdvance(Calendar,$H2727,B2728,"f",FALSE)</f>
        <v>58964</v>
      </c>
      <c r="I2728" s="139">
        <f>_xll.qlInterestRateIndexValueDate(Index1M,$H2728)</f>
        <v>58966</v>
      </c>
      <c r="J2728" s="144">
        <f>IFERROR(_xll.qlIndexFixing(Index1M,$H2728,TRUE,_xll.ohTrigger(RecalcTrigger,Trigger1M)),NA())</f>
        <v>8.5652219262005724E-3</v>
      </c>
      <c r="K2728" s="44">
        <f>IFERROR(_xll.qlIndexFixing(Index3M,H2728,TRUE,_xll.ohTrigger(RecalcTrigger,Trigger3M)),NA())</f>
        <v>8.7198923629782255E-3</v>
      </c>
      <c r="L2728" s="44">
        <f>IFERROR(_xll.qlIndexFixing(Index6M,$H2728,TRUE,_xll.ohTrigger(RecalcTrigger,Trigger6M)),NA())</f>
        <v>8.5877805645539866E-3</v>
      </c>
      <c r="M2728" s="145">
        <f>IFERROR(_xll.qlIndexFixing(Index1Y,$H2728,TRUE,_xll.ohTrigger(RecalcTrigger,Trigger1Y)),NA())</f>
        <v>8.8517929787117998E-3</v>
      </c>
      <c r="N2728" s="144">
        <f>IFERROR(_xll.qlIndexFixing(ONIndex1M,I2728,TRUE,_xll.ohTrigger(RecalcTrigger,Trigger1M)),NA())</f>
        <v>8.572107175925936E-3</v>
      </c>
      <c r="O2728" s="44">
        <f>IFERROR(_xll.qlIndexFixing(ONIndex3M,I2728,TRUE,_xll.ohTrigger(RecalcTrigger,Trigger3M)),NA())</f>
        <v>8.7449696719232861E-3</v>
      </c>
      <c r="P2728" s="44">
        <f>IFERROR(_xll.qlIndexFixing(ONIndex6M,I2728,TRUE,_xll.ohTrigger(RecalcTrigger,Trigger6M)),NA())</f>
        <v>8.6583029128739497E-3</v>
      </c>
      <c r="Q2728" s="145">
        <f>IFERROR(_xll.qlIndexFixing(ONIndex1Y,I2728,TRUE,_xll.ohTrigger(RecalcTrigger,Trigger1Y)),NA())</f>
        <v>8.9430254002209608E-3</v>
      </c>
    </row>
    <row r="2729" spans="2:17" x14ac:dyDescent="0.2">
      <c r="B2729" s="39" t="s">
        <v>42</v>
      </c>
      <c r="D2729" s="42">
        <f>_xll.qlCalendarAdvance(Calendar,$D2728,B2729,"f",FALSE)</f>
        <v>58971</v>
      </c>
      <c r="E2729" s="139">
        <f>_xll.qlInterestRateIndexValueDate(IndexON,D2729)</f>
        <v>58971</v>
      </c>
      <c r="F2729" s="155">
        <f>IFERROR(_xll.qlIndexFixing(IndexON,D2729,TRUE,_xll.ohTrigger(RecalcTrigger,TriggerON)),NA())</f>
        <v>8.8055565852496187E-3</v>
      </c>
      <c r="H2729" s="42">
        <f>_xll.qlCalendarAdvance(Calendar,$H2728,B2729,"f",FALSE)</f>
        <v>58971</v>
      </c>
      <c r="I2729" s="139">
        <f>_xll.qlInterestRateIndexValueDate(Index1M,$H2729)</f>
        <v>58973</v>
      </c>
      <c r="J2729" s="144">
        <f>IFERROR(_xll.qlIndexFixing(Index1M,$H2729,TRUE,_xll.ohTrigger(RecalcTrigger,Trigger1M)),NA())</f>
        <v>8.5591283075359126E-3</v>
      </c>
      <c r="K2729" s="44">
        <f>IFERROR(_xll.qlIndexFixing(Index3M,H2729,TRUE,_xll.ohTrigger(RecalcTrigger,Trigger3M)),NA())</f>
        <v>8.7140979859391746E-3</v>
      </c>
      <c r="L2729" s="44">
        <f>IFERROR(_xll.qlIndexFixing(Index6M,$H2729,TRUE,_xll.ohTrigger(RecalcTrigger,Trigger6M)),NA())</f>
        <v>8.5806850146223305E-3</v>
      </c>
      <c r="M2729" s="145">
        <f>IFERROR(_xll.qlIndexFixing(Index1Y,$H2729,TRUE,_xll.ohTrigger(RecalcTrigger,Trigger1Y)),NA())</f>
        <v>8.8468581058354333E-3</v>
      </c>
      <c r="N2729" s="144">
        <f>IFERROR(_xll.qlIndexFixing(ONIndex1M,I2729,TRUE,_xll.ohTrigger(RecalcTrigger,Trigger1M)),NA())</f>
        <v>8.56596911794405E-3</v>
      </c>
      <c r="O2729" s="44">
        <f>IFERROR(_xll.qlIndexFixing(ONIndex3M,I2729,TRUE,_xll.ohTrigger(RecalcTrigger,Trigger3M)),NA())</f>
        <v>8.7390125194719559E-3</v>
      </c>
      <c r="P2729" s="44">
        <f>IFERROR(_xll.qlIndexFixing(ONIndex6M,I2729,TRUE,_xll.ohTrigger(RecalcTrigger,Trigger6M)),NA())</f>
        <v>8.6509456272931828E-3</v>
      </c>
      <c r="Q2729" s="145">
        <f>IFERROR(_xll.qlIndexFixing(ONIndex1Y,I2729,TRUE,_xll.ohTrigger(RecalcTrigger,Trigger1Y)),NA())</f>
        <v>8.9374332821723357E-3</v>
      </c>
    </row>
    <row r="2730" spans="2:17" x14ac:dyDescent="0.2">
      <c r="B2730" s="39" t="s">
        <v>42</v>
      </c>
      <c r="D2730" s="42">
        <f>_xll.qlCalendarAdvance(Calendar,$D2729,B2730,"f",FALSE)</f>
        <v>58978</v>
      </c>
      <c r="E2730" s="139">
        <f>_xll.qlInterestRateIndexValueDate(IndexON,D2730)</f>
        <v>58978</v>
      </c>
      <c r="F2730" s="155">
        <f>IFERROR(_xll.qlIndexFixing(IndexON,D2730,TRUE,_xll.ohTrigger(RecalcTrigger,TriggerON)),NA())</f>
        <v>8.7999115050063637E-3</v>
      </c>
      <c r="H2730" s="42">
        <f>_xll.qlCalendarAdvance(Calendar,$H2729,B2730,"f",FALSE)</f>
        <v>58978</v>
      </c>
      <c r="I2730" s="139">
        <f>_xll.qlInterestRateIndexValueDate(Index1M,$H2730)</f>
        <v>58980</v>
      </c>
      <c r="J2730" s="144">
        <f>IFERROR(_xll.qlIndexFixing(Index1M,$H2730,TRUE,_xll.ohTrigger(RecalcTrigger,Trigger1M)),NA())</f>
        <v>8.5530645433776198E-3</v>
      </c>
      <c r="K2730" s="44">
        <f>IFERROR(_xll.qlIndexFixing(Index3M,H2730,TRUE,_xll.ohTrigger(RecalcTrigger,Trigger3M)),NA())</f>
        <v>8.7083334168301611E-3</v>
      </c>
      <c r="L2730" s="44">
        <f>IFERROR(_xll.qlIndexFixing(Index6M,$H2730,TRUE,_xll.ohTrigger(RecalcTrigger,Trigger6M)),NA())</f>
        <v>8.5736133361056822E-3</v>
      </c>
      <c r="M2730" s="145">
        <f>IFERROR(_xll.qlIndexFixing(Index1Y,$H2730,TRUE,_xll.ohTrigger(RecalcTrigger,Trigger1Y)),NA())</f>
        <v>8.8419515222749444E-3</v>
      </c>
      <c r="N2730" s="144">
        <f>IFERROR(_xll.qlIndexFixing(ONIndex1M,I2730,TRUE,_xll.ohTrigger(RecalcTrigger,Trigger1M)),NA())</f>
        <v>8.5598607926584691E-3</v>
      </c>
      <c r="O2730" s="44">
        <f>IFERROR(_xll.qlIndexFixing(ONIndex3M,I2730,TRUE,_xll.ohTrigger(RecalcTrigger,Trigger3M)),NA())</f>
        <v>8.7330847610278539E-3</v>
      </c>
      <c r="P2730" s="44">
        <f>IFERROR(_xll.qlIndexFixing(ONIndex6M,I2730,TRUE,_xll.ohTrigger(RecalcTrigger,Trigger6M)),NA())</f>
        <v>8.6436114756871518E-3</v>
      </c>
      <c r="Q2730" s="145">
        <f>IFERROR(_xll.qlIndexFixing(ONIndex1Y,I2730,TRUE,_xll.ohTrigger(RecalcTrigger,Trigger1Y)),NA())</f>
        <v>8.9318678818717245E-3</v>
      </c>
    </row>
    <row r="2731" spans="2:17" x14ac:dyDescent="0.2">
      <c r="B2731" s="39" t="s">
        <v>42</v>
      </c>
      <c r="D2731" s="42">
        <f>_xll.qlCalendarAdvance(Calendar,$D2730,B2731,"f",FALSE)</f>
        <v>58985</v>
      </c>
      <c r="E2731" s="139">
        <f>_xll.qlInterestRateIndexValueDate(IndexON,D2731)</f>
        <v>58985</v>
      </c>
      <c r="F2731" s="155">
        <f>IFERROR(_xll.qlIndexFixing(IndexON,D2731,TRUE,_xll.ohTrigger(RecalcTrigger,TriggerON)),NA())</f>
        <v>8.7942930211681869E-3</v>
      </c>
      <c r="H2731" s="42">
        <f>_xll.qlCalendarAdvance(Calendar,$H2730,B2731,"f",FALSE)</f>
        <v>58985</v>
      </c>
      <c r="I2731" s="139">
        <f>_xll.qlInterestRateIndexValueDate(Index1M,$H2731)</f>
        <v>58987</v>
      </c>
      <c r="J2731" s="144">
        <f>IFERROR(_xll.qlIndexFixing(Index1M,$H2731,TRUE,_xll.ohTrigger(RecalcTrigger,Trigger1M)),NA())</f>
        <v>8.5480120883924555E-3</v>
      </c>
      <c r="K2731" s="44">
        <f>IFERROR(_xll.qlIndexFixing(Index3M,H2731,TRUE,_xll.ohTrigger(RecalcTrigger,Trigger3M)),NA())</f>
        <v>8.7025987130131266E-3</v>
      </c>
      <c r="L2731" s="44">
        <f>IFERROR(_xll.qlIndexFixing(Index6M,$H2731,TRUE,_xll.ohTrigger(RecalcTrigger,Trigger6M)),NA())</f>
        <v>8.5665657750961521E-3</v>
      </c>
      <c r="M2731" s="145">
        <f>IFERROR(_xll.qlIndexFixing(Index1Y,$H2731,TRUE,_xll.ohTrigger(RecalcTrigger,Trigger1Y)),NA())</f>
        <v>8.8370732790672025E-3</v>
      </c>
      <c r="N2731" s="144">
        <f>IFERROR(_xll.qlIndexFixing(ONIndex1M,I2731,TRUE,_xll.ohTrigger(RecalcTrigger,Trigger1M)),NA())</f>
        <v>8.5537822587422596E-3</v>
      </c>
      <c r="O2731" s="44">
        <f>IFERROR(_xll.qlIndexFixing(ONIndex3M,I2731,TRUE,_xll.ohTrigger(RecalcTrigger,Trigger3M)),NA())</f>
        <v>8.7271864538251975E-3</v>
      </c>
      <c r="P2731" s="44">
        <f>IFERROR(_xll.qlIndexFixing(ONIndex6M,I2731,TRUE,_xll.ohTrigger(RecalcTrigger,Trigger6M)),NA())</f>
        <v>8.6363005066569798E-3</v>
      </c>
      <c r="Q2731" s="145">
        <f>IFERROR(_xll.qlIndexFixing(ONIndex1Y,I2731,TRUE,_xll.ohTrigger(RecalcTrigger,Trigger1Y)),NA())</f>
        <v>8.9263292500785241E-3</v>
      </c>
    </row>
    <row r="2732" spans="2:17" x14ac:dyDescent="0.2">
      <c r="B2732" s="39" t="s">
        <v>42</v>
      </c>
      <c r="D2732" s="42">
        <f>_xll.qlCalendarAdvance(Calendar,$D2731,B2732,"f",FALSE)</f>
        <v>58992</v>
      </c>
      <c r="E2732" s="139">
        <f>_xll.qlInterestRateIndexValueDate(IndexON,D2732)</f>
        <v>58992</v>
      </c>
      <c r="F2732" s="155">
        <f>IFERROR(_xll.qlIndexFixing(IndexON,D2732,TRUE,_xll.ohTrigger(RecalcTrigger,TriggerON)),NA())</f>
        <v>8.7887011864928866E-3</v>
      </c>
      <c r="H2732" s="42">
        <f>_xll.qlCalendarAdvance(Calendar,$H2731,B2732,"f",FALSE)</f>
        <v>58992</v>
      </c>
      <c r="I2732" s="139">
        <f>_xll.qlInterestRateIndexValueDate(Index1M,$H2732)</f>
        <v>58994</v>
      </c>
      <c r="J2732" s="144">
        <f>IFERROR(_xll.qlIndexFixing(Index1M,$H2732,TRUE,_xll.ohTrigger(RecalcTrigger,Trigger1M)),NA())</f>
        <v>8.5410268142566137E-3</v>
      </c>
      <c r="K2732" s="44">
        <f>IFERROR(_xll.qlIndexFixing(Index3M,H2732,TRUE,_xll.ohTrigger(RecalcTrigger,Trigger3M)),NA())</f>
        <v>8.6968939318474037E-3</v>
      </c>
      <c r="L2732" s="44">
        <f>IFERROR(_xll.qlIndexFixing(Index6M,$H2732,TRUE,_xll.ohTrigger(RecalcTrigger,Trigger6M)),NA())</f>
        <v>8.5583693651818966E-3</v>
      </c>
      <c r="M2732" s="145">
        <f>IFERROR(_xll.qlIndexFixing(Index1Y,$H2732,TRUE,_xll.ohTrigger(RecalcTrigger,Trigger1Y)),NA())</f>
        <v>8.8322234272519319E-3</v>
      </c>
      <c r="N2732" s="144">
        <f>IFERROR(_xll.qlIndexFixing(ONIndex1M,I2732,TRUE,_xll.ohTrigger(RecalcTrigger,Trigger1M)),NA())</f>
        <v>8.5477335751082961E-3</v>
      </c>
      <c r="O2732" s="44">
        <f>IFERROR(_xll.qlIndexFixing(ONIndex3M,I2732,TRUE,_xll.ohTrigger(RecalcTrigger,Trigger3M)),NA())</f>
        <v>8.7213176550982041E-3</v>
      </c>
      <c r="P2732" s="44">
        <f>IFERROR(_xll.qlIndexFixing(ONIndex6M,I2732,TRUE,_xll.ohTrigger(RecalcTrigger,Trigger6M)),NA())</f>
        <v>8.6290127696830865E-3</v>
      </c>
      <c r="Q2732" s="145">
        <f>IFERROR(_xll.qlIndexFixing(ONIndex1Y,I2732,TRUE,_xll.ohTrigger(RecalcTrigger,Trigger1Y)),NA())</f>
        <v>8.9208174378718752E-3</v>
      </c>
    </row>
    <row r="2733" spans="2:17" x14ac:dyDescent="0.2">
      <c r="B2733" s="39" t="s">
        <v>42</v>
      </c>
      <c r="D2733" s="42">
        <f>_xll.qlCalendarAdvance(Calendar,$D2732,B2733,"f",FALSE)</f>
        <v>58999</v>
      </c>
      <c r="E2733" s="139">
        <f>_xll.qlInterestRateIndexValueDate(IndexON,D2733)</f>
        <v>58999</v>
      </c>
      <c r="F2733" s="155">
        <f>IFERROR(_xll.qlIndexFixing(IndexON,D2733,TRUE,_xll.ohTrigger(RecalcTrigger,TriggerON)),NA())</f>
        <v>8.7831360537382608E-3</v>
      </c>
      <c r="H2733" s="42">
        <f>_xll.qlCalendarAdvance(Calendar,$H2732,B2733,"f",FALSE)</f>
        <v>58999</v>
      </c>
      <c r="I2733" s="139">
        <f>_xll.qlInterestRateIndexValueDate(Index1M,$H2733)</f>
        <v>59001</v>
      </c>
      <c r="J2733" s="144">
        <f>IFERROR(_xll.qlIndexFixing(Index1M,$H2733,TRUE,_xll.ohTrigger(RecalcTrigger,Trigger1M)),NA())</f>
        <v>8.5350529671271436E-3</v>
      </c>
      <c r="K2733" s="44">
        <f>IFERROR(_xll.qlIndexFixing(Index3M,H2733,TRUE,_xll.ohTrigger(RecalcTrigger,Trigger3M)),NA())</f>
        <v>8.6912191306940684E-3</v>
      </c>
      <c r="L2733" s="44">
        <f>IFERROR(_xll.qlIndexFixing(Index6M,$H2733,TRUE,_xll.ohTrigger(RecalcTrigger,Trigger6M)),NA())</f>
        <v>8.5513780315700713E-3</v>
      </c>
      <c r="M2733" s="145">
        <f>IFERROR(_xll.qlIndexFixing(Index1Y,$H2733,TRUE,_xll.ohTrigger(RecalcTrigger,Trigger1Y)),NA())</f>
        <v>8.827402017868852E-3</v>
      </c>
      <c r="N2733" s="144">
        <f>IFERROR(_xll.qlIndexFixing(ONIndex1M,I2733,TRUE,_xll.ohTrigger(RecalcTrigger,Trigger1M)),NA())</f>
        <v>8.5417148009092614E-3</v>
      </c>
      <c r="O2733" s="44">
        <f>IFERROR(_xll.qlIndexFixing(ONIndex3M,I2733,TRUE,_xll.ohTrigger(RecalcTrigger,Trigger3M)),NA())</f>
        <v>8.7154784226406434E-3</v>
      </c>
      <c r="P2733" s="44">
        <f>IFERROR(_xll.qlIndexFixing(ONIndex6M,I2733,TRUE,_xll.ohTrigger(RecalcTrigger,Trigger6M)),NA())</f>
        <v>8.6217483134465311E-3</v>
      </c>
      <c r="Q2733" s="145">
        <f>IFERROR(_xll.qlIndexFixing(ONIndex1Y,I2733,TRUE,_xll.ohTrigger(RecalcTrigger,Trigger1Y)),NA())</f>
        <v>8.9153324963309188E-3</v>
      </c>
    </row>
    <row r="2734" spans="2:17" x14ac:dyDescent="0.2">
      <c r="B2734" s="39" t="s">
        <v>42</v>
      </c>
      <c r="D2734" s="42">
        <f>_xll.qlCalendarAdvance(Calendar,$D2733,B2734,"f",FALSE)</f>
        <v>59006</v>
      </c>
      <c r="E2734" s="139">
        <f>_xll.qlInterestRateIndexValueDate(IndexON,D2734)</f>
        <v>59006</v>
      </c>
      <c r="F2734" s="155">
        <f>IFERROR(_xll.qlIndexFixing(IndexON,D2734,TRUE,_xll.ohTrigger(RecalcTrigger,TriggerON)),NA())</f>
        <v>8.7775976753423635E-3</v>
      </c>
      <c r="H2734" s="42">
        <f>_xll.qlCalendarAdvance(Calendar,$H2733,B2734,"f",FALSE)</f>
        <v>59006</v>
      </c>
      <c r="I2734" s="139">
        <f>_xll.qlInterestRateIndexValueDate(Index1M,$H2734)</f>
        <v>59008</v>
      </c>
      <c r="J2734" s="144">
        <f>IFERROR(_xll.qlIndexFixing(Index1M,$H2734,TRUE,_xll.ohTrigger(RecalcTrigger,Trigger1M)),NA())</f>
        <v>8.5291092101655308E-3</v>
      </c>
      <c r="K2734" s="44">
        <f>IFERROR(_xll.qlIndexFixing(Index3M,H2734,TRUE,_xll.ohTrigger(RecalcTrigger,Trigger3M)),NA())</f>
        <v>8.6855743669159279E-3</v>
      </c>
      <c r="L2734" s="44">
        <f>IFERROR(_xll.qlIndexFixing(Index6M,$H2734,TRUE,_xll.ohTrigger(RecalcTrigger,Trigger6M)),NA())</f>
        <v>8.5444135856086335E-3</v>
      </c>
      <c r="M2734" s="145">
        <f>IFERROR(_xll.qlIndexFixing(Index1Y,$H2734,TRUE,_xll.ohTrigger(RecalcTrigger,Trigger1Y)),NA())</f>
        <v>8.8226091019596546E-3</v>
      </c>
      <c r="N2734" s="144">
        <f>IFERROR(_xll.qlIndexFixing(ONIndex1M,I2734,TRUE,_xll.ohTrigger(RecalcTrigger,Trigger1M)),NA())</f>
        <v>8.53572599505803E-3</v>
      </c>
      <c r="O2734" s="44">
        <f>IFERROR(_xll.qlIndexFixing(ONIndex3M,I2734,TRUE,_xll.ohTrigger(RecalcTrigger,Trigger3M)),NA())</f>
        <v>8.7096688135268607E-3</v>
      </c>
      <c r="P2734" s="44">
        <f>IFERROR(_xll.qlIndexFixing(ONIndex6M,I2734,TRUE,_xll.ohTrigger(RecalcTrigger,Trigger6M)),NA())</f>
        <v>8.6145071871879253E-3</v>
      </c>
      <c r="Q2734" s="145">
        <f>IFERROR(_xll.qlIndexFixing(ONIndex1Y,I2734,TRUE,_xll.ohTrigger(RecalcTrigger,Trigger1Y)),NA())</f>
        <v>8.9098744763749238E-3</v>
      </c>
    </row>
    <row r="2735" spans="2:17" x14ac:dyDescent="0.2">
      <c r="B2735" s="39" t="s">
        <v>42</v>
      </c>
      <c r="D2735" s="42">
        <f>_xll.qlCalendarAdvance(Calendar,$D2734,B2735,"f",FALSE)</f>
        <v>59013</v>
      </c>
      <c r="E2735" s="139">
        <f>_xll.qlInterestRateIndexValueDate(IndexON,D2735)</f>
        <v>59013</v>
      </c>
      <c r="F2735" s="155">
        <f>IFERROR(_xll.qlIndexFixing(IndexON,D2735,TRUE,_xll.ohTrigger(RecalcTrigger,TriggerON)),NA())</f>
        <v>8.7720861039031206E-3</v>
      </c>
      <c r="H2735" s="42">
        <f>_xll.qlCalendarAdvance(Calendar,$H2734,B2735,"f",FALSE)</f>
        <v>59013</v>
      </c>
      <c r="I2735" s="139">
        <f>_xll.qlInterestRateIndexValueDate(Index1M,$H2735)</f>
        <v>59015</v>
      </c>
      <c r="J2735" s="144">
        <f>IFERROR(_xll.qlIndexFixing(Index1M,$H2735,TRUE,_xll.ohTrigger(RecalcTrigger,Trigger1M)),NA())</f>
        <v>8.523195602299638E-3</v>
      </c>
      <c r="K2735" s="44">
        <f>IFERROR(_xll.qlIndexFixing(Index3M,H2735,TRUE,_xll.ohTrigger(RecalcTrigger,Trigger3M)),NA())</f>
        <v>8.6799596978697127E-3</v>
      </c>
      <c r="L2735" s="44">
        <f>IFERROR(_xll.qlIndexFixing(Index6M,$H2735,TRUE,_xll.ohTrigger(RecalcTrigger,Trigger6M)),NA())</f>
        <v>8.5374768655436129E-3</v>
      </c>
      <c r="M2735" s="145">
        <f>IFERROR(_xll.qlIndexFixing(Index1Y,$H2735,TRUE,_xll.ohTrigger(RecalcTrigger,Trigger1Y)),NA())</f>
        <v>8.8178447305682188E-3</v>
      </c>
      <c r="N2735" s="144">
        <f>IFERROR(_xll.qlIndexFixing(ONIndex1M,I2735,TRUE,_xll.ohTrigger(RecalcTrigger,Trigger1M)),NA())</f>
        <v>8.5297672162276683E-3</v>
      </c>
      <c r="O2735" s="44">
        <f>IFERROR(_xll.qlIndexFixing(ONIndex3M,I2735,TRUE,_xll.ohTrigger(RecalcTrigger,Trigger3M)),NA())</f>
        <v>8.7038888850710094E-3</v>
      </c>
      <c r="P2735" s="44">
        <f>IFERROR(_xll.qlIndexFixing(ONIndex6M,I2735,TRUE,_xll.ohTrigger(RecalcTrigger,Trigger6M)),NA())</f>
        <v>8.6072894396682642E-3</v>
      </c>
      <c r="Q2735" s="145">
        <f>IFERROR(_xll.qlIndexFixing(ONIndex1Y,I2735,TRUE,_xll.ohTrigger(RecalcTrigger,Trigger1Y)),NA())</f>
        <v>8.904443429162967E-3</v>
      </c>
    </row>
    <row r="2736" spans="2:17" x14ac:dyDescent="0.2">
      <c r="B2736" s="39" t="s">
        <v>42</v>
      </c>
      <c r="D2736" s="42">
        <f>_xll.qlCalendarAdvance(Calendar,$D2735,B2736,"f",FALSE)</f>
        <v>59020</v>
      </c>
      <c r="E2736" s="139">
        <f>_xll.qlInterestRateIndexValueDate(IndexON,D2736)</f>
        <v>59020</v>
      </c>
      <c r="F2736" s="155">
        <f>IFERROR(_xll.qlIndexFixing(IndexON,D2736,TRUE,_xll.ohTrigger(RecalcTrigger,TriggerON)),NA())</f>
        <v>8.7666013922582664E-3</v>
      </c>
      <c r="H2736" s="42">
        <f>_xll.qlCalendarAdvance(Calendar,$H2735,B2736,"f",FALSE)</f>
        <v>59020</v>
      </c>
      <c r="I2736" s="139">
        <f>_xll.qlInterestRateIndexValueDate(Index1M,$H2736)</f>
        <v>59022</v>
      </c>
      <c r="J2736" s="144">
        <f>IFERROR(_xll.qlIndexFixing(Index1M,$H2736,TRUE,_xll.ohTrigger(RecalcTrigger,Trigger1M)),NA())</f>
        <v>8.5173122024348458E-3</v>
      </c>
      <c r="K2736" s="44">
        <f>IFERROR(_xll.qlIndexFixing(Index3M,H2736,TRUE,_xll.ohTrigger(RecalcTrigger,Trigger3M)),NA())</f>
        <v>8.6743751809217062E-3</v>
      </c>
      <c r="L2736" s="44">
        <f>IFERROR(_xll.qlIndexFixing(Index6M,$H2736,TRUE,_xll.ohTrigger(RecalcTrigger,Trigger6M)),NA())</f>
        <v>8.5305687109455738E-3</v>
      </c>
      <c r="M2736" s="145">
        <f>IFERROR(_xll.qlIndexFixing(Index1Y,$H2736,TRUE,_xll.ohTrigger(RecalcTrigger,Trigger1Y)),NA())</f>
        <v>8.8131089547384273E-3</v>
      </c>
      <c r="N2736" s="144">
        <f>IFERROR(_xll.qlIndexFixing(ONIndex1M,I2736,TRUE,_xll.ohTrigger(RecalcTrigger,Trigger1M)),NA())</f>
        <v>8.5238385234909231E-3</v>
      </c>
      <c r="O2736" s="44">
        <f>IFERROR(_xll.qlIndexFixing(ONIndex3M,I2736,TRUE,_xll.ohTrigger(RecalcTrigger,Trigger3M)),NA())</f>
        <v>8.698138694667179E-3</v>
      </c>
      <c r="P2736" s="44">
        <f>IFERROR(_xll.qlIndexFixing(ONIndex6M,I2736,TRUE,_xll.ohTrigger(RecalcTrigger,Trigger6M)),NA())</f>
        <v>8.6000951200482234E-3</v>
      </c>
      <c r="Q2736" s="145">
        <f>IFERROR(_xll.qlIndexFixing(ONIndex1Y,I2736,TRUE,_xll.ohTrigger(RecalcTrigger,Trigger1Y)),NA())</f>
        <v>8.8990394055343813E-3</v>
      </c>
    </row>
    <row r="2737" spans="2:17" x14ac:dyDescent="0.2">
      <c r="B2737" s="39" t="s">
        <v>42</v>
      </c>
      <c r="D2737" s="42">
        <f>_xll.qlCalendarAdvance(Calendar,$D2736,B2737,"f",FALSE)</f>
        <v>59027</v>
      </c>
      <c r="E2737" s="139">
        <f>_xll.qlInterestRateIndexValueDate(IndexON,D2737)</f>
        <v>59027</v>
      </c>
      <c r="F2737" s="155">
        <f>IFERROR(_xll.qlIndexFixing(IndexON,D2737,TRUE,_xll.ohTrigger(RecalcTrigger,TriggerON)),NA())</f>
        <v>8.7611435929257908E-3</v>
      </c>
      <c r="H2737" s="42">
        <f>_xll.qlCalendarAdvance(Calendar,$H2736,B2737,"f",FALSE)</f>
        <v>59027</v>
      </c>
      <c r="I2737" s="139">
        <f>_xll.qlInterestRateIndexValueDate(Index1M,$H2737)</f>
        <v>59029</v>
      </c>
      <c r="J2737" s="144">
        <f>IFERROR(_xll.qlIndexFixing(Index1M,$H2737,TRUE,_xll.ohTrigger(RecalcTrigger,Trigger1M)),NA())</f>
        <v>8.5114590694940206E-3</v>
      </c>
      <c r="K2737" s="44">
        <f>IFERROR(_xll.qlIndexFixing(Index3M,H2737,TRUE,_xll.ohTrigger(RecalcTrigger,Trigger3M)),NA())</f>
        <v>8.6688208734329811E-3</v>
      </c>
      <c r="L2737" s="44">
        <f>IFERROR(_xll.qlIndexFixing(Index6M,$H2737,TRUE,_xll.ohTrigger(RecalcTrigger,Trigger6M)),NA())</f>
        <v>8.5236899627117602E-3</v>
      </c>
      <c r="M2737" s="145">
        <f>IFERROR(_xll.qlIndexFixing(Index1Y,$H2737,TRUE,_xll.ohTrigger(RecalcTrigger,Trigger1Y)),NA())</f>
        <v>8.8084018255163536E-3</v>
      </c>
      <c r="N2737" s="144">
        <f>IFERROR(_xll.qlIndexFixing(ONIndex1M,I2737,TRUE,_xll.ohTrigger(RecalcTrigger,Trigger1M)),NA())</f>
        <v>8.5179399756007967E-3</v>
      </c>
      <c r="O2737" s="44">
        <f>IFERROR(_xll.qlIndexFixing(ONIndex3M,I2737,TRUE,_xll.ohTrigger(RecalcTrigger,Trigger3M)),NA())</f>
        <v>8.6924182998693311E-3</v>
      </c>
      <c r="P2737" s="44">
        <f>IFERROR(_xll.qlIndexFixing(ONIndex6M,I2737,TRUE,_xll.ohTrigger(RecalcTrigger,Trigger6M)),NA())</f>
        <v>8.5929242771687342E-3</v>
      </c>
      <c r="Q2737" s="145">
        <f>IFERROR(_xll.qlIndexFixing(ONIndex1Y,I2737,TRUE,_xll.ohTrigger(RecalcTrigger,Trigger1Y)),NA())</f>
        <v>8.8936624564883715E-3</v>
      </c>
    </row>
    <row r="2738" spans="2:17" x14ac:dyDescent="0.2">
      <c r="B2738" s="39" t="s">
        <v>42</v>
      </c>
      <c r="D2738" s="42">
        <f>_xll.qlCalendarAdvance(Calendar,$D2737,B2738,"f",FALSE)</f>
        <v>59034</v>
      </c>
      <c r="E2738" s="139">
        <f>_xll.qlInterestRateIndexValueDate(IndexON,D2738)</f>
        <v>59034</v>
      </c>
      <c r="F2738" s="155">
        <f>IFERROR(_xll.qlIndexFixing(IndexON,D2738,TRUE,_xll.ohTrigger(RecalcTrigger,TriggerON)),NA())</f>
        <v>8.7557127583437477E-3</v>
      </c>
      <c r="H2738" s="42">
        <f>_xll.qlCalendarAdvance(Calendar,$H2737,B2738,"f",FALSE)</f>
        <v>59034</v>
      </c>
      <c r="I2738" s="139">
        <f>_xll.qlInterestRateIndexValueDate(Index1M,$H2738)</f>
        <v>59036</v>
      </c>
      <c r="J2738" s="144">
        <f>IFERROR(_xll.qlIndexFixing(Index1M,$H2738,TRUE,_xll.ohTrigger(RecalcTrigger,Trigger1M)),NA())</f>
        <v>8.5056362623925352E-3</v>
      </c>
      <c r="K2738" s="44">
        <f>IFERROR(_xll.qlIndexFixing(Index3M,H2738,TRUE,_xll.ohTrigger(RecalcTrigger,Trigger3M)),NA())</f>
        <v>8.6632968327637425E-3</v>
      </c>
      <c r="L2738" s="44">
        <f>IFERROR(_xll.qlIndexFixing(Index6M,$H2738,TRUE,_xll.ohTrigger(RecalcTrigger,Trigger6M)),NA())</f>
        <v>8.5168414630617979E-3</v>
      </c>
      <c r="M2738" s="145">
        <f>IFERROR(_xll.qlIndexFixing(Index1Y,$H2738,TRUE,_xll.ohTrigger(RecalcTrigger,Trigger1Y)),NA())</f>
        <v>8.8037233939500369E-3</v>
      </c>
      <c r="N2738" s="144">
        <f>IFERROR(_xll.qlIndexFixing(ONIndex1M,I2738,TRUE,_xll.ohTrigger(RecalcTrigger,Trigger1M)),NA())</f>
        <v>8.5120716317899081E-3</v>
      </c>
      <c r="O2738" s="44">
        <f>IFERROR(_xll.qlIndexFixing(ONIndex3M,I2738,TRUE,_xll.ohTrigger(RecalcTrigger,Trigger3M)),NA())</f>
        <v>8.6867277577518109E-3</v>
      </c>
      <c r="P2738" s="44">
        <f>IFERROR(_xll.qlIndexFixing(ONIndex6M,I2738,TRUE,_xll.ohTrigger(RecalcTrigger,Trigger6M)),NA())</f>
        <v>8.5857769601904721E-3</v>
      </c>
      <c r="Q2738" s="145">
        <f>IFERROR(_xll.qlIndexFixing(ONIndex1Y,I2738,TRUE,_xll.ohTrigger(RecalcTrigger,Trigger1Y)),NA())</f>
        <v>8.8883126331040785E-3</v>
      </c>
    </row>
    <row r="2739" spans="2:17" x14ac:dyDescent="0.2">
      <c r="B2739" s="39" t="s">
        <v>42</v>
      </c>
      <c r="D2739" s="42">
        <f>_xll.qlCalendarAdvance(Calendar,$D2738,B2739,"f",FALSE)</f>
        <v>59041</v>
      </c>
      <c r="E2739" s="139">
        <f>_xll.qlInterestRateIndexValueDate(IndexON,D2739)</f>
        <v>59041</v>
      </c>
      <c r="F2739" s="155">
        <f>IFERROR(_xll.qlIndexFixing(IndexON,D2739,TRUE,_xll.ohTrigger(RecalcTrigger,TriggerON)),NA())</f>
        <v>8.7503089415097435E-3</v>
      </c>
      <c r="H2739" s="42">
        <f>_xll.qlCalendarAdvance(Calendar,$H2738,B2739,"f",FALSE)</f>
        <v>59041</v>
      </c>
      <c r="I2739" s="139">
        <f>_xll.qlInterestRateIndexValueDate(Index1M,$H2739)</f>
        <v>59043</v>
      </c>
      <c r="J2739" s="144">
        <f>IFERROR(_xll.qlIndexFixing(Index1M,$H2739,TRUE,_xll.ohTrigger(RecalcTrigger,Trigger1M)),NA())</f>
        <v>8.4998438400432641E-3</v>
      </c>
      <c r="K2739" s="44">
        <f>IFERROR(_xll.qlIndexFixing(Index3M,H2739,TRUE,_xll.ohTrigger(RecalcTrigger,Trigger3M)),NA())</f>
        <v>8.6578031162794049E-3</v>
      </c>
      <c r="L2739" s="44">
        <f>IFERROR(_xll.qlIndexFixing(Index6M,$H2739,TRUE,_xll.ohTrigger(RecalcTrigger,Trigger6M)),NA())</f>
        <v>8.5100240555407089E-3</v>
      </c>
      <c r="M2739" s="145">
        <f>IFERROR(_xll.qlIndexFixing(Index1Y,$H2739,TRUE,_xll.ohTrigger(RecalcTrigger,Trigger1Y)),NA())</f>
        <v>8.7990737110888364E-3</v>
      </c>
      <c r="N2739" s="144">
        <f>IFERROR(_xll.qlIndexFixing(ONIndex1M,I2739,TRUE,_xll.ohTrigger(RecalcTrigger,Trigger1M)),NA())</f>
        <v>8.5062335507313236E-3</v>
      </c>
      <c r="O2739" s="44">
        <f>IFERROR(_xll.qlIndexFixing(ONIndex3M,I2739,TRUE,_xll.ohTrigger(RecalcTrigger,Trigger3M)),NA())</f>
        <v>8.6810671260284522E-3</v>
      </c>
      <c r="P2739" s="44">
        <f>IFERROR(_xll.qlIndexFixing(ONIndex6M,I2739,TRUE,_xll.ohTrigger(RecalcTrigger,Trigger6M)),NA())</f>
        <v>8.5786532179543684E-3</v>
      </c>
      <c r="Q2739" s="145">
        <f>IFERROR(_xll.qlIndexFixing(ONIndex1Y,I2739,TRUE,_xll.ohTrigger(RecalcTrigger,Trigger1Y)),NA())</f>
        <v>8.8829899863007711E-3</v>
      </c>
    </row>
    <row r="2740" spans="2:17" x14ac:dyDescent="0.2">
      <c r="B2740" s="39" t="s">
        <v>42</v>
      </c>
      <c r="D2740" s="42">
        <f>_xll.qlCalendarAdvance(Calendar,$D2739,B2740,"f",FALSE)</f>
        <v>59048</v>
      </c>
      <c r="E2740" s="139">
        <f>_xll.qlInterestRateIndexValueDate(IndexON,D2740)</f>
        <v>59048</v>
      </c>
      <c r="F2740" s="155">
        <f>IFERROR(_xll.qlIndexFixing(IndexON,D2740,TRUE,_xll.ohTrigger(RecalcTrigger,TriggerON)),NA())</f>
        <v>8.7449321948618319E-3</v>
      </c>
      <c r="H2740" s="42">
        <f>_xll.qlCalendarAdvance(Calendar,$H2739,B2740,"f",FALSE)</f>
        <v>59048</v>
      </c>
      <c r="I2740" s="139">
        <f>_xll.qlInterestRateIndexValueDate(Index1M,$H2740)</f>
        <v>59050</v>
      </c>
      <c r="J2740" s="144">
        <f>IFERROR(_xll.qlIndexFixing(Index1M,$H2740,TRUE,_xll.ohTrigger(RecalcTrigger,Trigger1M)),NA())</f>
        <v>8.4940818613690738E-3</v>
      </c>
      <c r="K2740" s="44">
        <f>IFERROR(_xll.qlIndexFixing(Index3M,H2740,TRUE,_xll.ohTrigger(RecalcTrigger,Trigger3M)),NA())</f>
        <v>8.6526203677124939E-3</v>
      </c>
      <c r="L2740" s="44">
        <f>IFERROR(_xll.qlIndexFixing(Index6M,$H2740,TRUE,_xll.ohTrigger(RecalcTrigger,Trigger6M)),NA())</f>
        <v>8.5051078516994328E-3</v>
      </c>
      <c r="M2740" s="145">
        <f>IFERROR(_xll.qlIndexFixing(Index1Y,$H2740,TRUE,_xll.ohTrigger(RecalcTrigger,Trigger1Y)),NA())</f>
        <v>8.7944528279827634E-3</v>
      </c>
      <c r="N2740" s="144">
        <f>IFERROR(_xll.qlIndexFixing(ONIndex1M,I2740,TRUE,_xll.ohTrigger(RecalcTrigger,Trigger1M)),NA())</f>
        <v>8.5004257914178538E-3</v>
      </c>
      <c r="O2740" s="44">
        <f>IFERROR(_xll.qlIndexFixing(ONIndex3M,I2740,TRUE,_xll.ohTrigger(RecalcTrigger,Trigger3M)),NA())</f>
        <v>8.6754364616936641E-3</v>
      </c>
      <c r="P2740" s="44">
        <f>IFERROR(_xll.qlIndexFixing(ONIndex6M,I2740,TRUE,_xll.ohTrigger(RecalcTrigger,Trigger6M)),NA())</f>
        <v>8.5715530993812905E-3</v>
      </c>
      <c r="Q2740" s="145">
        <f>IFERROR(_xll.qlIndexFixing(ONIndex1Y,I2740,TRUE,_xll.ohTrigger(RecalcTrigger,Trigger1Y)),NA())</f>
        <v>8.8776945672375263E-3</v>
      </c>
    </row>
    <row r="2741" spans="2:17" x14ac:dyDescent="0.2">
      <c r="B2741" s="39" t="s">
        <v>42</v>
      </c>
      <c r="D2741" s="42">
        <f>_xll.qlCalendarAdvance(Calendar,$D2740,B2741,"f",FALSE)</f>
        <v>59055</v>
      </c>
      <c r="E2741" s="139">
        <f>_xll.qlInterestRateIndexValueDate(IndexON,D2741)</f>
        <v>59055</v>
      </c>
      <c r="F2741" s="155">
        <f>IFERROR(_xll.qlIndexFixing(IndexON,D2741,TRUE,_xll.ohTrigger(RecalcTrigger,TriggerON)),NA())</f>
        <v>8.7395825709180031E-3</v>
      </c>
      <c r="H2741" s="42">
        <f>_xll.qlCalendarAdvance(Calendar,$H2740,B2741,"f",FALSE)</f>
        <v>59055</v>
      </c>
      <c r="I2741" s="139">
        <f>_xll.qlInterestRateIndexValueDate(Index1M,$H2741)</f>
        <v>59057</v>
      </c>
      <c r="J2741" s="144">
        <f>IFERROR(_xll.qlIndexFixing(Index1M,$H2741,TRUE,_xll.ohTrigger(RecalcTrigger,Trigger1M)),NA())</f>
        <v>8.488350385280341E-3</v>
      </c>
      <c r="K2741" s="44">
        <f>IFERROR(_xll.qlIndexFixing(Index3M,H2741,TRUE,_xll.ohTrigger(RecalcTrigger,Trigger3M)),NA())</f>
        <v>8.6471854170840461E-3</v>
      </c>
      <c r="L2741" s="44">
        <f>IFERROR(_xll.qlIndexFixing(Index6M,$H2741,TRUE,_xll.ohTrigger(RecalcTrigger,Trigger6M)),NA())</f>
        <v>8.4983422726190375E-3</v>
      </c>
      <c r="M2741" s="145">
        <f>IFERROR(_xll.qlIndexFixing(Index1Y,$H2741,TRUE,_xll.ohTrigger(RecalcTrigger,Trigger1Y)),NA())</f>
        <v>8.7898607956844611E-3</v>
      </c>
      <c r="N2741" s="144">
        <f>IFERROR(_xll.qlIndexFixing(ONIndex1M,I2741,TRUE,_xll.ohTrigger(RecalcTrigger,Trigger1M)),NA())</f>
        <v>8.4946484126824373E-3</v>
      </c>
      <c r="O2741" s="44">
        <f>IFERROR(_xll.qlIndexFixing(ONIndex3M,I2741,TRUE,_xll.ohTrigger(RecalcTrigger,Trigger3M)),NA())</f>
        <v>8.6698358224612804E-3</v>
      </c>
      <c r="P2741" s="44">
        <f>IFERROR(_xll.qlIndexFixing(ONIndex6M,I2741,TRUE,_xll.ohTrigger(RecalcTrigger,Trigger6M)),NA())</f>
        <v>8.5644766538717221E-3</v>
      </c>
      <c r="Q2741" s="145">
        <f>IFERROR(_xll.qlIndexFixing(ONIndex1Y,I2741,TRUE,_xll.ohTrigger(RecalcTrigger,Trigger1Y)),NA())</f>
        <v>8.8724264265938046E-3</v>
      </c>
    </row>
    <row r="2742" spans="2:17" x14ac:dyDescent="0.2">
      <c r="B2742" s="39" t="s">
        <v>42</v>
      </c>
      <c r="D2742" s="42">
        <f>_xll.qlCalendarAdvance(Calendar,$D2741,B2742,"f",FALSE)</f>
        <v>59062</v>
      </c>
      <c r="E2742" s="139">
        <f>_xll.qlInterestRateIndexValueDate(IndexON,D2742)</f>
        <v>59062</v>
      </c>
      <c r="F2742" s="155">
        <f>IFERROR(_xll.qlIndexFixing(IndexON,D2742,TRUE,_xll.ohTrigger(RecalcTrigger,TriggerON)),NA())</f>
        <v>8.7342601223561189E-3</v>
      </c>
      <c r="H2742" s="42">
        <f>_xll.qlCalendarAdvance(Calendar,$H2741,B2742,"f",FALSE)</f>
        <v>59062</v>
      </c>
      <c r="I2742" s="139">
        <f>_xll.qlInterestRateIndexValueDate(Index1M,$H2742)</f>
        <v>59064</v>
      </c>
      <c r="J2742" s="144">
        <f>IFERROR(_xll.qlIndexFixing(Index1M,$H2742,TRUE,_xll.ohTrigger(RecalcTrigger,Trigger1M)),NA())</f>
        <v>8.4826494706999322E-3</v>
      </c>
      <c r="K2742" s="44">
        <f>IFERROR(_xll.qlIndexFixing(Index3M,H2742,TRUE,_xll.ohTrigger(RecalcTrigger,Trigger3M)),NA())</f>
        <v>8.6417809578206353E-3</v>
      </c>
      <c r="L2742" s="44">
        <f>IFERROR(_xll.qlIndexFixing(Index6M,$H2742,TRUE,_xll.ohTrigger(RecalcTrigger,Trigger6M)),NA())</f>
        <v>8.491609968939641E-3</v>
      </c>
      <c r="M2742" s="145">
        <f>IFERROR(_xll.qlIndexFixing(Index1Y,$H2742,TRUE,_xll.ohTrigger(RecalcTrigger,Trigger1Y)),NA())</f>
        <v>8.7852976652476652E-3</v>
      </c>
      <c r="N2742" s="144">
        <f>IFERROR(_xll.qlIndexFixing(ONIndex1M,I2742,TRUE,_xll.ohTrigger(RecalcTrigger,Trigger1M)),NA())</f>
        <v>8.4889014736777568E-3</v>
      </c>
      <c r="O2742" s="44">
        <f>IFERROR(_xll.qlIndexFixing(ONIndex3M,I2742,TRUE,_xll.ohTrigger(RecalcTrigger,Trigger3M)),NA())</f>
        <v>8.6642652654056462E-3</v>
      </c>
      <c r="P2742" s="44">
        <f>IFERROR(_xll.qlIndexFixing(ONIndex6M,I2742,TRUE,_xll.ohTrigger(RecalcTrigger,Trigger6M)),NA())</f>
        <v>8.5574239299468502E-3</v>
      </c>
      <c r="Q2742" s="145">
        <f>IFERROR(_xll.qlIndexFixing(ONIndex1Y,I2742,TRUE,_xll.ohTrigger(RecalcTrigger,Trigger1Y)),NA())</f>
        <v>8.8671856157684914E-3</v>
      </c>
    </row>
    <row r="2743" spans="2:17" x14ac:dyDescent="0.2">
      <c r="B2743" s="39" t="s">
        <v>42</v>
      </c>
      <c r="D2743" s="42">
        <f>_xll.qlCalendarAdvance(Calendar,$D2742,B2743,"f",FALSE)</f>
        <v>59069</v>
      </c>
      <c r="E2743" s="139">
        <f>_xll.qlInterestRateIndexValueDate(IndexON,D2743)</f>
        <v>59069</v>
      </c>
      <c r="F2743" s="155">
        <f>IFERROR(_xll.qlIndexFixing(IndexON,D2743,TRUE,_xll.ohTrigger(RecalcTrigger,TriggerON)),NA())</f>
        <v>8.7289649020938498E-3</v>
      </c>
      <c r="H2743" s="42">
        <f>_xll.qlCalendarAdvance(Calendar,$H2742,B2743,"f",FALSE)</f>
        <v>59069</v>
      </c>
      <c r="I2743" s="139">
        <f>_xll.qlInterestRateIndexValueDate(Index1M,$H2743)</f>
        <v>59071</v>
      </c>
      <c r="J2743" s="144">
        <f>IFERROR(_xll.qlIndexFixing(Index1M,$H2743,TRUE,_xll.ohTrigger(RecalcTrigger,Trigger1M)),NA())</f>
        <v>8.4769791765457181E-3</v>
      </c>
      <c r="K2743" s="44">
        <f>IFERROR(_xll.qlIndexFixing(Index3M,H2743,TRUE,_xll.ohTrigger(RecalcTrigger,Trigger3M)),NA())</f>
        <v>8.6364070472856064E-3</v>
      </c>
      <c r="L2743" s="44">
        <f>IFERROR(_xll.qlIndexFixing(Index6M,$H2743,TRUE,_xll.ohTrigger(RecalcTrigger,Trigger6M)),NA())</f>
        <v>8.4849118105355809E-3</v>
      </c>
      <c r="M2743" s="145">
        <f>IFERROR(_xll.qlIndexFixing(Index1Y,$H2743,TRUE,_xll.ohTrigger(RecalcTrigger,Trigger1Y)),NA())</f>
        <v>8.780763487727208E-3</v>
      </c>
      <c r="N2743" s="144">
        <f>IFERROR(_xll.qlIndexFixing(ONIndex1M,I2743,TRUE,_xll.ohTrigger(RecalcTrigger,Trigger1M)),NA())</f>
        <v>8.4831850330768788E-3</v>
      </c>
      <c r="O2743" s="44">
        <f>IFERROR(_xll.qlIndexFixing(ONIndex3M,I2743,TRUE,_xll.ohTrigger(RecalcTrigger,Trigger3M)),NA())</f>
        <v>8.6587248480007872E-3</v>
      </c>
      <c r="P2743" s="44">
        <f>IFERROR(_xll.qlIndexFixing(ONIndex6M,I2743,TRUE,_xll.ohTrigger(RecalcTrigger,Trigger6M)),NA())</f>
        <v>8.5503949767673504E-3</v>
      </c>
      <c r="Q2743" s="145">
        <f>IFERROR(_xll.qlIndexFixing(ONIndex1Y,I2743,TRUE,_xll.ohTrigger(RecalcTrigger,Trigger1Y)),NA())</f>
        <v>8.8619721854410471E-3</v>
      </c>
    </row>
    <row r="2744" spans="2:17" x14ac:dyDescent="0.2">
      <c r="B2744" s="39" t="s">
        <v>42</v>
      </c>
      <c r="D2744" s="42">
        <f>_xll.qlCalendarAdvance(Calendar,$D2743,B2744,"f",FALSE)</f>
        <v>59076</v>
      </c>
      <c r="E2744" s="139">
        <f>_xll.qlInterestRateIndexValueDate(IndexON,D2744)</f>
        <v>59076</v>
      </c>
      <c r="F2744" s="155">
        <f>IFERROR(_xll.qlIndexFixing(IndexON,D2744,TRUE,_xll.ohTrigger(RecalcTrigger,TriggerON)),NA())</f>
        <v>8.7236969624893135E-3</v>
      </c>
      <c r="H2744" s="42">
        <f>_xll.qlCalendarAdvance(Calendar,$H2743,B2744,"f",FALSE)</f>
        <v>59076</v>
      </c>
      <c r="I2744" s="139">
        <f>_xll.qlInterestRateIndexValueDate(Index1M,$H2744)</f>
        <v>59078</v>
      </c>
      <c r="J2744" s="144">
        <f>IFERROR(_xll.qlIndexFixing(Index1M,$H2744,TRUE,_xll.ohTrigger(RecalcTrigger,Trigger1M)),NA())</f>
        <v>8.4713395617280751E-3</v>
      </c>
      <c r="K2744" s="44">
        <f>IFERROR(_xll.qlIndexFixing(Index3M,H2744,TRUE,_xll.ohTrigger(RecalcTrigger,Trigger3M)),NA())</f>
        <v>8.6310637428440619E-3</v>
      </c>
      <c r="L2744" s="44">
        <f>IFERROR(_xll.qlIndexFixing(Index6M,$H2744,TRUE,_xll.ohTrigger(RecalcTrigger,Trigger6M)),NA())</f>
        <v>8.4782486686449648E-3</v>
      </c>
      <c r="M2744" s="145">
        <f>IFERROR(_xll.qlIndexFixing(Index1Y,$H2744,TRUE,_xll.ohTrigger(RecalcTrigger,Trigger1Y)),NA())</f>
        <v>8.7762583141809871E-3</v>
      </c>
      <c r="N2744" s="144">
        <f>IFERROR(_xll.qlIndexFixing(ONIndex1M,I2744,TRUE,_xll.ohTrigger(RecalcTrigger,Trigger1M)),NA())</f>
        <v>8.4774991498726138E-3</v>
      </c>
      <c r="O2744" s="44">
        <f>IFERROR(_xll.qlIndexFixing(ONIndex3M,I2744,TRUE,_xll.ohTrigger(RecalcTrigger,Trigger3M)),NA())</f>
        <v>8.6532146276407929E-3</v>
      </c>
      <c r="P2744" s="44">
        <f>IFERROR(_xll.qlIndexFixing(ONIndex6M,I2744,TRUE,_xll.ohTrigger(RecalcTrigger,Trigger6M)),NA())</f>
        <v>8.5433898434139621E-3</v>
      </c>
      <c r="Q2744" s="145">
        <f>IFERROR(_xll.qlIndexFixing(ONIndex1Y,I2744,TRUE,_xll.ohTrigger(RecalcTrigger,Trigger1Y)),NA())</f>
        <v>8.8567861867705489E-3</v>
      </c>
    </row>
    <row r="2745" spans="2:17" x14ac:dyDescent="0.2">
      <c r="B2745" s="39" t="s">
        <v>42</v>
      </c>
      <c r="D2745" s="42">
        <f>_xll.qlCalendarAdvance(Calendar,$D2744,B2745,"f",FALSE)</f>
        <v>59083</v>
      </c>
      <c r="E2745" s="139">
        <f>_xll.qlInterestRateIndexValueDate(IndexON,D2745)</f>
        <v>59083</v>
      </c>
      <c r="F2745" s="155">
        <f>IFERROR(_xll.qlIndexFixing(IndexON,D2745,TRUE,_xll.ohTrigger(RecalcTrigger,TriggerON)),NA())</f>
        <v>8.7184563560605E-3</v>
      </c>
      <c r="H2745" s="42">
        <f>_xll.qlCalendarAdvance(Calendar,$H2744,B2745,"f",FALSE)</f>
        <v>59083</v>
      </c>
      <c r="I2745" s="139">
        <f>_xll.qlInterestRateIndexValueDate(Index1M,$H2745)</f>
        <v>59085</v>
      </c>
      <c r="J2745" s="144">
        <f>IFERROR(_xll.qlIndexFixing(Index1M,$H2745,TRUE,_xll.ohTrigger(RecalcTrigger,Trigger1M)),NA())</f>
        <v>8.4657306851698699E-3</v>
      </c>
      <c r="K2745" s="44">
        <f>IFERROR(_xll.qlIndexFixing(Index3M,H2745,TRUE,_xll.ohTrigger(RecalcTrigger,Trigger3M)),NA())</f>
        <v>8.62548083761106E-3</v>
      </c>
      <c r="L2745" s="44">
        <f>IFERROR(_xll.qlIndexFixing(Index6M,$H2745,TRUE,_xll.ohTrigger(RecalcTrigger,Trigger6M)),NA())</f>
        <v>8.4712605566877076E-3</v>
      </c>
      <c r="M2745" s="145">
        <f>IFERROR(_xll.qlIndexFixing(Index1Y,$H2745,TRUE,_xll.ohTrigger(RecalcTrigger,Trigger1Y)),NA())</f>
        <v>8.7717821956664627E-3</v>
      </c>
      <c r="N2745" s="144">
        <f>IFERROR(_xll.qlIndexFixing(ONIndex1M,I2745,TRUE,_xll.ohTrigger(RecalcTrigger,Trigger1M)),NA())</f>
        <v>8.4718438831377085E-3</v>
      </c>
      <c r="O2745" s="44">
        <f>IFERROR(_xll.qlIndexFixing(ONIndex3M,I2745,TRUE,_xll.ohTrigger(RecalcTrigger,Trigger3M)),NA())</f>
        <v>8.6477346616398165E-3</v>
      </c>
      <c r="P2745" s="44">
        <f>IFERROR(_xll.qlIndexFixing(ONIndex6M,I2745,TRUE,_xll.ohTrigger(RecalcTrigger,Trigger6M)),NA())</f>
        <v>8.5364085788874888E-3</v>
      </c>
      <c r="Q2745" s="145">
        <f>IFERROR(_xll.qlIndexFixing(ONIndex1Y,I2745,TRUE,_xll.ohTrigger(RecalcTrigger,Trigger1Y)),NA())</f>
        <v>8.8516276706762653E-3</v>
      </c>
    </row>
    <row r="2746" spans="2:17" x14ac:dyDescent="0.2">
      <c r="B2746" s="39" t="s">
        <v>42</v>
      </c>
      <c r="D2746" s="42">
        <f>_xll.qlCalendarAdvance(Calendar,$D2745,B2746,"f",FALSE)</f>
        <v>59090</v>
      </c>
      <c r="E2746" s="139">
        <f>_xll.qlInterestRateIndexValueDate(IndexON,D2746)</f>
        <v>59090</v>
      </c>
      <c r="F2746" s="155">
        <f>IFERROR(_xll.qlIndexFixing(IndexON,D2746,TRUE,_xll.ohTrigger(RecalcTrigger,TriggerON)),NA())</f>
        <v>8.7132431357250795E-3</v>
      </c>
      <c r="H2746" s="42">
        <f>_xll.qlCalendarAdvance(Calendar,$H2745,B2746,"f",FALSE)</f>
        <v>59090</v>
      </c>
      <c r="I2746" s="139">
        <f>_xll.qlInterestRateIndexValueDate(Index1M,$H2746)</f>
        <v>59092</v>
      </c>
      <c r="J2746" s="144">
        <f>IFERROR(_xll.qlIndexFixing(Index1M,$H2746,TRUE,_xll.ohTrigger(RecalcTrigger,Trigger1M)),NA())</f>
        <v>8.4601526057889731E-3</v>
      </c>
      <c r="K2746" s="44">
        <f>IFERROR(_xll.qlIndexFixing(Index3M,H2746,TRUE,_xll.ohTrigger(RecalcTrigger,Trigger3M)),NA())</f>
        <v>8.6202009966101344E-3</v>
      </c>
      <c r="L2746" s="44">
        <f>IFERROR(_xll.qlIndexFixing(Index6M,$H2746,TRUE,_xll.ohTrigger(RecalcTrigger,Trigger6M)),NA())</f>
        <v>8.4646729518432304E-3</v>
      </c>
      <c r="M2746" s="145">
        <f>IFERROR(_xll.qlIndexFixing(Index1Y,$H2746,TRUE,_xll.ohTrigger(RecalcTrigger,Trigger1Y)),NA())</f>
        <v>8.7673351832445959E-3</v>
      </c>
      <c r="N2746" s="144">
        <f>IFERROR(_xll.qlIndexFixing(ONIndex1M,I2746,TRUE,_xll.ohTrigger(RecalcTrigger,Trigger1M)),NA())</f>
        <v>8.4662192915452295E-3</v>
      </c>
      <c r="O2746" s="44">
        <f>IFERROR(_xll.qlIndexFixing(ONIndex3M,I2746,TRUE,_xll.ohTrigger(RecalcTrigger,Trigger3M)),NA())</f>
        <v>8.6422850074718838E-3</v>
      </c>
      <c r="P2746" s="44">
        <f>IFERROR(_xll.qlIndexFixing(ONIndex6M,I2746,TRUE,_xll.ohTrigger(RecalcTrigger,Trigger6M)),NA())</f>
        <v>8.5294512321087979E-3</v>
      </c>
      <c r="Q2746" s="145">
        <f>IFERROR(_xll.qlIndexFixing(ONIndex1Y,I2746,TRUE,_xll.ohTrigger(RecalcTrigger,Trigger1Y)),NA())</f>
        <v>8.8464966883172735E-3</v>
      </c>
    </row>
    <row r="2747" spans="2:17" x14ac:dyDescent="0.2">
      <c r="B2747" s="39" t="s">
        <v>42</v>
      </c>
      <c r="D2747" s="42">
        <f>_xll.qlCalendarAdvance(Calendar,$D2746,B2747,"f",FALSE)</f>
        <v>59097</v>
      </c>
      <c r="E2747" s="139">
        <f>_xll.qlInterestRateIndexValueDate(IndexON,D2747)</f>
        <v>59097</v>
      </c>
      <c r="F2747" s="155">
        <f>IFERROR(_xll.qlIndexFixing(IndexON,D2747,TRUE,_xll.ohTrigger(RecalcTrigger,TriggerON)),NA())</f>
        <v>8.7080573538411699E-3</v>
      </c>
      <c r="H2747" s="42">
        <f>_xll.qlCalendarAdvance(Calendar,$H2746,B2747,"f",FALSE)</f>
        <v>59097</v>
      </c>
      <c r="I2747" s="139">
        <f>_xll.qlInterestRateIndexValueDate(Index1M,$H2747)</f>
        <v>59099</v>
      </c>
      <c r="J2747" s="144">
        <f>IFERROR(_xll.qlIndexFixing(Index1M,$H2747,TRUE,_xll.ohTrigger(RecalcTrigger,Trigger1M)),NA())</f>
        <v>8.4546053824982592E-3</v>
      </c>
      <c r="K2747" s="44">
        <f>IFERROR(_xll.qlIndexFixing(Index3M,H2747,TRUE,_xll.ohTrigger(RecalcTrigger,Trigger3M)),NA())</f>
        <v>8.6149519387087557E-3</v>
      </c>
      <c r="L2747" s="44">
        <f>IFERROR(_xll.qlIndexFixing(Index6M,$H2747,TRUE,_xll.ohTrigger(RecalcTrigger,Trigger6M)),NA())</f>
        <v>8.458123036300981E-3</v>
      </c>
      <c r="M2747" s="145">
        <f>IFERROR(_xll.qlIndexFixing(Index1Y,$H2747,TRUE,_xll.ohTrigger(RecalcTrigger,Trigger1Y)),NA())</f>
        <v>8.7629173279765733E-3</v>
      </c>
      <c r="N2747" s="144">
        <f>IFERROR(_xll.qlIndexFixing(ONIndex1M,I2747,TRUE,_xll.ohTrigger(RecalcTrigger,Trigger1M)),NA())</f>
        <v>8.4606254340879872E-3</v>
      </c>
      <c r="O2747" s="44">
        <f>IFERROR(_xll.qlIndexFixing(ONIndex3M,I2747,TRUE,_xll.ohTrigger(RecalcTrigger,Trigger3M)),NA())</f>
        <v>8.636865722371212E-3</v>
      </c>
      <c r="P2747" s="44">
        <f>IFERROR(_xll.qlIndexFixing(ONIndex6M,I2747,TRUE,_xll.ohTrigger(RecalcTrigger,Trigger6M)),NA())</f>
        <v>8.5225178519188205E-3</v>
      </c>
      <c r="Q2747" s="145">
        <f>IFERROR(_xll.qlIndexFixing(ONIndex1Y,I2747,TRUE,_xll.ohTrigger(RecalcTrigger,Trigger1Y)),NA())</f>
        <v>8.8413932903730341E-3</v>
      </c>
    </row>
    <row r="2748" spans="2:17" x14ac:dyDescent="0.2">
      <c r="B2748" s="39" t="s">
        <v>42</v>
      </c>
      <c r="D2748" s="42">
        <f>_xll.qlCalendarAdvance(Calendar,$D2747,B2748,"f",FALSE)</f>
        <v>59104</v>
      </c>
      <c r="E2748" s="139">
        <f>_xll.qlInterestRateIndexValueDate(IndexON,D2748)</f>
        <v>59104</v>
      </c>
      <c r="F2748" s="155">
        <f>IFERROR(_xll.qlIndexFixing(IndexON,D2748,TRUE,_xll.ohTrigger(RecalcTrigger,TriggerON)),NA())</f>
        <v>8.7028990632465053E-3</v>
      </c>
      <c r="H2748" s="42">
        <f>_xll.qlCalendarAdvance(Calendar,$H2747,B2748,"f",FALSE)</f>
        <v>59104</v>
      </c>
      <c r="I2748" s="139">
        <f>_xll.qlInterestRateIndexValueDate(Index1M,$H2748)</f>
        <v>59106</v>
      </c>
      <c r="J2748" s="144">
        <f>IFERROR(_xll.qlIndexFixing(Index1M,$H2748,TRUE,_xll.ohTrigger(RecalcTrigger,Trigger1M)),NA())</f>
        <v>8.4490890742180969E-3</v>
      </c>
      <c r="K2748" s="44">
        <f>IFERROR(_xll.qlIndexFixing(Index3M,H2748,TRUE,_xll.ohTrigger(RecalcTrigger,Trigger3M)),NA())</f>
        <v>8.6097337212775547E-3</v>
      </c>
      <c r="L2748" s="44">
        <f>IFERROR(_xll.qlIndexFixing(Index6M,$H2748,TRUE,_xll.ohTrigger(RecalcTrigger,Trigger6M)),NA())</f>
        <v>8.4516116824128202E-3</v>
      </c>
      <c r="M2748" s="145">
        <f>IFERROR(_xll.qlIndexFixing(Index1Y,$H2748,TRUE,_xll.ohTrigger(RecalcTrigger,Trigger1Y)),NA())</f>
        <v>8.758528680926421E-3</v>
      </c>
      <c r="N2748" s="144">
        <f>IFERROR(_xll.qlIndexFixing(ONIndex1M,I2748,TRUE,_xll.ohTrigger(RecalcTrigger,Trigger1M)),NA())</f>
        <v>8.4550623698387284E-3</v>
      </c>
      <c r="O2748" s="44">
        <f>IFERROR(_xll.qlIndexFixing(ONIndex3M,I2748,TRUE,_xll.ohTrigger(RecalcTrigger,Trigger3M)),NA())</f>
        <v>8.6314768637318906E-3</v>
      </c>
      <c r="P2748" s="44">
        <f>IFERROR(_xll.qlIndexFixing(ONIndex6M,I2748,TRUE,_xll.ohTrigger(RecalcTrigger,Trigger6M)),NA())</f>
        <v>8.5156084877180405E-3</v>
      </c>
      <c r="Q2748" s="145">
        <f>IFERROR(_xll.qlIndexFixing(ONIndex1Y,I2748,TRUE,_xll.ohTrigger(RecalcTrigger,Trigger1Y)),NA())</f>
        <v>8.8363175282424322E-3</v>
      </c>
    </row>
    <row r="2749" spans="2:17" x14ac:dyDescent="0.2">
      <c r="B2749" s="39" t="s">
        <v>42</v>
      </c>
      <c r="D2749" s="42">
        <f>_xll.qlCalendarAdvance(Calendar,$D2748,B2749,"f",FALSE)</f>
        <v>59111</v>
      </c>
      <c r="E2749" s="139">
        <f>_xll.qlInterestRateIndexValueDate(IndexON,D2749)</f>
        <v>59111</v>
      </c>
      <c r="F2749" s="155">
        <f>IFERROR(_xll.qlIndexFixing(IndexON,D2749,TRUE,_xll.ohTrigger(RecalcTrigger,TriggerON)),NA())</f>
        <v>8.6977683162992037E-3</v>
      </c>
      <c r="H2749" s="42">
        <f>_xll.qlCalendarAdvance(Calendar,$H2748,B2749,"f",FALSE)</f>
        <v>59111</v>
      </c>
      <c r="I2749" s="139">
        <f>_xll.qlInterestRateIndexValueDate(Index1M,$H2749)</f>
        <v>59113</v>
      </c>
      <c r="J2749" s="144">
        <f>IFERROR(_xll.qlIndexFixing(Index1M,$H2749,TRUE,_xll.ohTrigger(RecalcTrigger,Trigger1M)),NA())</f>
        <v>8.4436037398688546E-3</v>
      </c>
      <c r="K2749" s="44">
        <f>IFERROR(_xll.qlIndexFixing(Index3M,H2749,TRUE,_xll.ohTrigger(RecalcTrigger,Trigger3M)),NA())</f>
        <v>8.6045464016802093E-3</v>
      </c>
      <c r="L2749" s="44">
        <f>IFERROR(_xll.qlIndexFixing(Index6M,$H2749,TRUE,_xll.ohTrigger(RecalcTrigger,Trigger6M)),NA())</f>
        <v>8.4454887955995091E-3</v>
      </c>
      <c r="M2749" s="145">
        <f>IFERROR(_xll.qlIndexFixing(Index1Y,$H2749,TRUE,_xll.ohTrigger(RecalcTrigger,Trigger1Y)),NA())</f>
        <v>8.7541692931586076E-3</v>
      </c>
      <c r="N2749" s="144">
        <f>IFERROR(_xll.qlIndexFixing(ONIndex1M,I2749,TRUE,_xll.ohTrigger(RecalcTrigger,Trigger1M)),NA())</f>
        <v>8.4495301575504556E-3</v>
      </c>
      <c r="O2749" s="44">
        <f>IFERROR(_xll.qlIndexFixing(ONIndex3M,I2749,TRUE,_xll.ohTrigger(RecalcTrigger,Trigger3M)),NA())</f>
        <v>8.6261184888680731E-3</v>
      </c>
      <c r="P2749" s="44">
        <f>IFERROR(_xll.qlIndexFixing(ONIndex6M,I2749,TRUE,_xll.ohTrigger(RecalcTrigger,Trigger6M)),NA())</f>
        <v>8.5087231880276448E-3</v>
      </c>
      <c r="Q2749" s="145">
        <f>IFERROR(_xll.qlIndexFixing(ONIndex1Y,I2749,TRUE,_xll.ohTrigger(RecalcTrigger,Trigger1Y)),NA())</f>
        <v>8.8312694525249924E-3</v>
      </c>
    </row>
    <row r="2750" spans="2:17" x14ac:dyDescent="0.2">
      <c r="B2750" s="39" t="s">
        <v>42</v>
      </c>
      <c r="D2750" s="42">
        <f>_xll.qlCalendarAdvance(Calendar,$D2749,B2750,"f",FALSE)</f>
        <v>59118</v>
      </c>
      <c r="E2750" s="139">
        <f>_xll.qlInterestRateIndexValueDate(IndexON,D2750)</f>
        <v>59118</v>
      </c>
      <c r="F2750" s="155">
        <f>IFERROR(_xll.qlIndexFixing(IndexON,D2750,TRUE,_xll.ohTrigger(RecalcTrigger,TriggerON)),NA())</f>
        <v>8.6926651661567433E-3</v>
      </c>
      <c r="H2750" s="42">
        <f>_xll.qlCalendarAdvance(Calendar,$H2749,B2750,"f",FALSE)</f>
        <v>59118</v>
      </c>
      <c r="I2750" s="139">
        <f>_xll.qlInterestRateIndexValueDate(Index1M,$H2750)</f>
        <v>59120</v>
      </c>
      <c r="J2750" s="144">
        <f>IFERROR(_xll.qlIndexFixing(Index1M,$H2750,TRUE,_xll.ohTrigger(RecalcTrigger,Trigger1M)),NA())</f>
        <v>8.438149438365905E-3</v>
      </c>
      <c r="K2750" s="44">
        <f>IFERROR(_xll.qlIndexFixing(Index3M,H2750,TRUE,_xll.ohTrigger(RecalcTrigger,Trigger3M)),NA())</f>
        <v>8.5993900372838758E-3</v>
      </c>
      <c r="L2750" s="44">
        <f>IFERROR(_xll.qlIndexFixing(Index6M,$H2750,TRUE,_xll.ohTrigger(RecalcTrigger,Trigger6M)),NA())</f>
        <v>8.4390541250890516E-3</v>
      </c>
      <c r="M2750" s="145">
        <f>IFERROR(_xll.qlIndexFixing(Index1Y,$H2750,TRUE,_xll.ohTrigger(RecalcTrigger,Trigger1Y)),NA())</f>
        <v>8.7498392157402301E-3</v>
      </c>
      <c r="N2750" s="144">
        <f>IFERROR(_xll.qlIndexFixing(ONIndex1M,I2750,TRUE,_xll.ohTrigger(RecalcTrigger,Trigger1M)),NA())</f>
        <v>8.4440288561360433E-3</v>
      </c>
      <c r="O2750" s="44">
        <f>IFERROR(_xll.qlIndexFixing(ONIndex3M,I2750,TRUE,_xll.ohTrigger(RecalcTrigger,Trigger3M)),NA())</f>
        <v>8.620790655253785E-3</v>
      </c>
      <c r="P2750" s="44">
        <f>IFERROR(_xll.qlIndexFixing(ONIndex6M,I2750,TRUE,_xll.ohTrigger(RecalcTrigger,Trigger6M)),NA())</f>
        <v>8.5018620020083091E-3</v>
      </c>
      <c r="Q2750" s="145">
        <f>IFERROR(_xll.qlIndexFixing(ONIndex1Y,I2750,TRUE,_xll.ohTrigger(RecalcTrigger,Trigger1Y)),NA())</f>
        <v>8.8262491146195998E-3</v>
      </c>
    </row>
    <row r="2751" spans="2:17" x14ac:dyDescent="0.2">
      <c r="B2751" s="39" t="s">
        <v>42</v>
      </c>
      <c r="D2751" s="42">
        <f>_xll.qlCalendarAdvance(Calendar,$D2750,B2751,"f",FALSE)</f>
        <v>59125</v>
      </c>
      <c r="E2751" s="139">
        <f>_xll.qlInterestRateIndexValueDate(IndexON,D2751)</f>
        <v>59125</v>
      </c>
      <c r="F2751" s="155">
        <f>IFERROR(_xll.qlIndexFixing(IndexON,D2751,TRUE,_xll.ohTrigger(RecalcTrigger,TriggerON)),NA())</f>
        <v>8.6875896650173701E-3</v>
      </c>
      <c r="H2751" s="42">
        <f>_xll.qlCalendarAdvance(Calendar,$H2750,B2751,"f",FALSE)</f>
        <v>59125</v>
      </c>
      <c r="I2751" s="139">
        <f>_xll.qlInterestRateIndexValueDate(Index1M,$H2751)</f>
        <v>59127</v>
      </c>
      <c r="J2751" s="144">
        <f>IFERROR(_xll.qlIndexFixing(Index1M,$H2751,TRUE,_xll.ohTrigger(RecalcTrigger,Trigger1M)),NA())</f>
        <v>8.4327262286321147E-3</v>
      </c>
      <c r="K2751" s="44">
        <f>IFERROR(_xll.qlIndexFixing(Index3M,H2751,TRUE,_xll.ohTrigger(RecalcTrigger,Trigger3M)),NA())</f>
        <v>8.5942646854600523E-3</v>
      </c>
      <c r="L2751" s="44">
        <f>IFERROR(_xll.qlIndexFixing(Index6M,$H2751,TRUE,_xll.ohTrigger(RecalcTrigger,Trigger6M)),NA())</f>
        <v>8.4326606079117104E-3</v>
      </c>
      <c r="M2751" s="145">
        <f>IFERROR(_xll.qlIndexFixing(Index1Y,$H2751,TRUE,_xll.ohTrigger(RecalcTrigger,Trigger1Y)),NA())</f>
        <v>8.7455384997394796E-3</v>
      </c>
      <c r="N2751" s="144">
        <f>IFERROR(_xll.qlIndexFixing(ONIndex1M,I2751,TRUE,_xll.ohTrigger(RecalcTrigger,Trigger1M)),NA())</f>
        <v>8.4385585246682382E-3</v>
      </c>
      <c r="O2751" s="44">
        <f>IFERROR(_xll.qlIndexFixing(ONIndex3M,I2751,TRUE,_xll.ohTrigger(RecalcTrigger,Trigger3M)),NA())</f>
        <v>8.6154934202831157E-3</v>
      </c>
      <c r="P2751" s="44">
        <f>IFERROR(_xll.qlIndexFixing(ONIndex6M,I2751,TRUE,_xll.ohTrigger(RecalcTrigger,Trigger6M)),NA())</f>
        <v>8.4950249789006449E-3</v>
      </c>
      <c r="Q2751" s="145">
        <f>IFERROR(_xll.qlIndexFixing(ONIndex1Y,I2751,TRUE,_xll.ohTrigger(RecalcTrigger,Trigger1Y)),NA())</f>
        <v>8.821256565125779E-3</v>
      </c>
    </row>
    <row r="2752" spans="2:17" x14ac:dyDescent="0.2">
      <c r="B2752" s="39" t="s">
        <v>42</v>
      </c>
      <c r="D2752" s="42">
        <f>_xll.qlCalendarAdvance(Calendar,$D2751,B2752,"f",FALSE)</f>
        <v>59132</v>
      </c>
      <c r="E2752" s="139">
        <f>_xll.qlInterestRateIndexValueDate(IndexON,D2752)</f>
        <v>59132</v>
      </c>
      <c r="F2752" s="155">
        <f>IFERROR(_xll.qlIndexFixing(IndexON,D2752,TRUE,_xll.ohTrigger(RecalcTrigger,TriggerON)),NA())</f>
        <v>8.6825418654790099E-3</v>
      </c>
      <c r="H2752" s="42">
        <f>_xll.qlCalendarAdvance(Calendar,$H2751,B2752,"f",FALSE)</f>
        <v>59132</v>
      </c>
      <c r="I2752" s="139">
        <f>_xll.qlInterestRateIndexValueDate(Index1M,$H2752)</f>
        <v>59134</v>
      </c>
      <c r="J2752" s="144">
        <f>IFERROR(_xll.qlIndexFixing(Index1M,$H2752,TRUE,_xll.ohTrigger(RecalcTrigger,Trigger1M)),NA())</f>
        <v>8.4270505472003078E-3</v>
      </c>
      <c r="K2752" s="44">
        <f>IFERROR(_xll.qlIndexFixing(Index3M,H2752,TRUE,_xll.ohTrigger(RecalcTrigger,Trigger3M)),NA())</f>
        <v>8.5891704035724187E-3</v>
      </c>
      <c r="L2752" s="44">
        <f>IFERROR(_xll.qlIndexFixing(Index6M,$H2752,TRUE,_xll.ohTrigger(RecalcTrigger,Trigger6M)),NA())</f>
        <v>8.4263091262051643E-3</v>
      </c>
      <c r="M2752" s="145">
        <f>IFERROR(_xll.qlIndexFixing(Index1Y,$H2752,TRUE,_xll.ohTrigger(RecalcTrigger,Trigger1Y)),NA())</f>
        <v>8.7412671962267333E-3</v>
      </c>
      <c r="N2752" s="144">
        <f>IFERROR(_xll.qlIndexFixing(ONIndex1M,I2752,TRUE,_xll.ohTrigger(RecalcTrigger,Trigger1M)),NA())</f>
        <v>8.4331192219000428E-3</v>
      </c>
      <c r="O2752" s="44">
        <f>IFERROR(_xll.qlIndexFixing(ONIndex3M,I2752,TRUE,_xll.ohTrigger(RecalcTrigger,Trigger3M)),NA())</f>
        <v>8.6102268411103466E-3</v>
      </c>
      <c r="P2752" s="44">
        <f>IFERROR(_xll.qlIndexFixing(ONIndex6M,I2752,TRUE,_xll.ohTrigger(RecalcTrigger,Trigger6M)),NA())</f>
        <v>8.4882121673057753E-3</v>
      </c>
      <c r="Q2752" s="145">
        <f>IFERROR(_xll.qlIndexFixing(ONIndex1Y,I2752,TRUE,_xll.ohTrigger(RecalcTrigger,Trigger1Y)),NA())</f>
        <v>8.8162918554424152E-3</v>
      </c>
    </row>
    <row r="2753" spans="2:17" x14ac:dyDescent="0.2">
      <c r="B2753" s="39" t="s">
        <v>42</v>
      </c>
      <c r="D2753" s="42">
        <f>_xll.qlCalendarAdvance(Calendar,$D2752,B2753,"f",FALSE)</f>
        <v>59139</v>
      </c>
      <c r="E2753" s="139">
        <f>_xll.qlInterestRateIndexValueDate(IndexON,D2753)</f>
        <v>59139</v>
      </c>
      <c r="F2753" s="155">
        <f>IFERROR(_xll.qlIndexFixing(IndexON,D2753,TRUE,_xll.ohTrigger(RecalcTrigger,TriggerON)),NA())</f>
        <v>8.6775218203793969E-3</v>
      </c>
      <c r="H2753" s="42">
        <f>_xll.qlCalendarAdvance(Calendar,$H2752,B2753,"f",FALSE)</f>
        <v>59139</v>
      </c>
      <c r="I2753" s="139">
        <f>_xll.qlInterestRateIndexValueDate(Index1M,$H2753)</f>
        <v>59141</v>
      </c>
      <c r="J2753" s="144">
        <f>IFERROR(_xll.qlIndexFixing(Index1M,$H2753,TRUE,_xll.ohTrigger(RecalcTrigger,Trigger1M)),NA())</f>
        <v>8.4219733201260083E-3</v>
      </c>
      <c r="K2753" s="44">
        <f>IFERROR(_xll.qlIndexFixing(Index3M,H2753,TRUE,_xll.ohTrigger(RecalcTrigger,Trigger3M)),NA())</f>
        <v>8.5846144340404607E-3</v>
      </c>
      <c r="L2753" s="44">
        <f>IFERROR(_xll.qlIndexFixing(Index6M,$H2753,TRUE,_xll.ohTrigger(RecalcTrigger,Trigger6M)),NA())</f>
        <v>8.4196639649918251E-3</v>
      </c>
      <c r="M2753" s="145">
        <f>IFERROR(_xll.qlIndexFixing(Index1Y,$H2753,TRUE,_xll.ohTrigger(RecalcTrigger,Trigger1Y)),NA())</f>
        <v>8.7370253562736901E-3</v>
      </c>
      <c r="N2753" s="144">
        <f>IFERROR(_xll.qlIndexFixing(ONIndex1M,I2753,TRUE,_xll.ohTrigger(RecalcTrigger,Trigger1M)),NA())</f>
        <v>8.4277110069042038E-3</v>
      </c>
      <c r="O2753" s="44">
        <f>IFERROR(_xll.qlIndexFixing(ONIndex3M,I2753,TRUE,_xll.ohTrigger(RecalcTrigger,Trigger3M)),NA())</f>
        <v>8.6049909752894393E-3</v>
      </c>
      <c r="P2753" s="44">
        <f>IFERROR(_xll.qlIndexFixing(ONIndex6M,I2753,TRUE,_xll.ohTrigger(RecalcTrigger,Trigger6M)),NA())</f>
        <v>8.4814236163843759E-3</v>
      </c>
      <c r="Q2753" s="145">
        <f>IFERROR(_xll.qlIndexFixing(ONIndex1Y,I2753,TRUE,_xll.ohTrigger(RecalcTrigger,Trigger1Y)),NA())</f>
        <v>8.8113550361690329E-3</v>
      </c>
    </row>
    <row r="2754" spans="2:17" x14ac:dyDescent="0.2">
      <c r="B2754" s="39" t="s">
        <v>42</v>
      </c>
      <c r="D2754" s="42">
        <f>_xll.qlCalendarAdvance(Calendar,$D2753,B2754,"f",FALSE)</f>
        <v>59146</v>
      </c>
      <c r="E2754" s="139">
        <f>_xll.qlInterestRateIndexValueDate(IndexON,D2754)</f>
        <v>59146</v>
      </c>
      <c r="F2754" s="155">
        <f>IFERROR(_xll.qlIndexFixing(IndexON,D2754,TRUE,_xll.ohTrigger(RecalcTrigger,TriggerON)),NA())</f>
        <v>8.6725295822365212E-3</v>
      </c>
      <c r="H2754" s="42">
        <f>_xll.qlCalendarAdvance(Calendar,$H2753,B2754,"f",FALSE)</f>
        <v>59146</v>
      </c>
      <c r="I2754" s="139">
        <f>_xll.qlInterestRateIndexValueDate(Index1M,$H2754)</f>
        <v>59148</v>
      </c>
      <c r="J2754" s="144">
        <f>IFERROR(_xll.qlIndexFixing(Index1M,$H2754,TRUE,_xll.ohTrigger(RecalcTrigger,Trigger1M)),NA())</f>
        <v>8.4166437391994253E-3</v>
      </c>
      <c r="K2754" s="44">
        <f>IFERROR(_xll.qlIndexFixing(Index3M,H2754,TRUE,_xll.ohTrigger(RecalcTrigger,Trigger3M)),NA())</f>
        <v>8.5795782277537924E-3</v>
      </c>
      <c r="L2754" s="44">
        <f>IFERROR(_xll.qlIndexFixing(Index6M,$H2754,TRUE,_xll.ohTrigger(RecalcTrigger,Trigger6M)),NA())</f>
        <v>8.4134023763341413E-3</v>
      </c>
      <c r="M2754" s="145">
        <f>IFERROR(_xll.qlIndexFixing(Index1Y,$H2754,TRUE,_xll.ohTrigger(RecalcTrigger,Trigger1Y)),NA())</f>
        <v>8.7328130309544533E-3</v>
      </c>
      <c r="N2754" s="144">
        <f>IFERROR(_xll.qlIndexFixing(ONIndex1M,I2754,TRUE,_xll.ohTrigger(RecalcTrigger,Trigger1M)),NA())</f>
        <v>8.4223339384337237E-3</v>
      </c>
      <c r="O2754" s="44">
        <f>IFERROR(_xll.qlIndexFixing(ONIndex3M,I2754,TRUE,_xll.ohTrigger(RecalcTrigger,Trigger3M)),NA())</f>
        <v>8.5997858802144833E-3</v>
      </c>
      <c r="P2754" s="44">
        <f>IFERROR(_xll.qlIndexFixing(ONIndex6M,I2754,TRUE,_xll.ohTrigger(RecalcTrigger,Trigger6M)),NA())</f>
        <v>8.4746593753770583E-3</v>
      </c>
      <c r="Q2754" s="145">
        <f>IFERROR(_xll.qlIndexFixing(ONIndex1Y,I2754,TRUE,_xll.ohTrigger(RecalcTrigger,Trigger1Y)),NA())</f>
        <v>8.8064461586245812E-3</v>
      </c>
    </row>
    <row r="2755" spans="2:17" x14ac:dyDescent="0.2">
      <c r="B2755" s="39" t="s">
        <v>42</v>
      </c>
      <c r="D2755" s="42">
        <f>_xll.qlCalendarAdvance(Calendar,$D2754,B2755,"f",FALSE)</f>
        <v>59153</v>
      </c>
      <c r="E2755" s="139">
        <f>_xll.qlInterestRateIndexValueDate(IndexON,D2755)</f>
        <v>59153</v>
      </c>
      <c r="F2755" s="155">
        <f>IFERROR(_xll.qlIndexFixing(IndexON,D2755,TRUE,_xll.ohTrigger(RecalcTrigger,TriggerON)),NA())</f>
        <v>8.6675652036483086E-3</v>
      </c>
      <c r="H2755" s="42">
        <f>_xll.qlCalendarAdvance(Calendar,$H2754,B2755,"f",FALSE)</f>
        <v>59153</v>
      </c>
      <c r="I2755" s="139">
        <f>_xll.qlInterestRateIndexValueDate(Index1M,$H2755)</f>
        <v>59155</v>
      </c>
      <c r="J2755" s="144">
        <f>IFERROR(_xll.qlIndexFixing(Index1M,$H2755,TRUE,_xll.ohTrigger(RecalcTrigger,Trigger1M)),NA())</f>
        <v>8.4113454857059899E-3</v>
      </c>
      <c r="K2755" s="44">
        <f>IFERROR(_xll.qlIndexFixing(Index3M,H2755,TRUE,_xll.ohTrigger(RecalcTrigger,Trigger3M)),NA())</f>
        <v>8.5745732536901542E-3</v>
      </c>
      <c r="L2755" s="44">
        <f>IFERROR(_xll.qlIndexFixing(Index6M,$H2755,TRUE,_xll.ohTrigger(RecalcTrigger,Trigger6M)),NA())</f>
        <v>8.4071854937548575E-3</v>
      </c>
      <c r="M2755" s="145">
        <f>IFERROR(_xll.qlIndexFixing(Index1Y,$H2755,TRUE,_xll.ohTrigger(RecalcTrigger,Trigger1Y)),NA())</f>
        <v>8.7286302713435633E-3</v>
      </c>
      <c r="N2755" s="144">
        <f>IFERROR(_xll.qlIndexFixing(ONIndex1M,I2755,TRUE,_xll.ohTrigger(RecalcTrigger,Trigger1M)),NA())</f>
        <v>8.416988075401477E-3</v>
      </c>
      <c r="O2755" s="44">
        <f>IFERROR(_xll.qlIndexFixing(ONIndex3M,I2755,TRUE,_xll.ohTrigger(RecalcTrigger,Trigger3M)),NA())</f>
        <v>8.5946116130397598E-3</v>
      </c>
      <c r="P2755" s="44">
        <f>IFERROR(_xll.qlIndexFixing(ONIndex6M,I2755,TRUE,_xll.ohTrigger(RecalcTrigger,Trigger6M)),NA())</f>
        <v>8.4679194928849455E-3</v>
      </c>
      <c r="Q2755" s="145">
        <f>IFERROR(_xll.qlIndexFixing(ONIndex1Y,I2755,TRUE,_xll.ohTrigger(RecalcTrigger,Trigger1Y)),NA())</f>
        <v>8.8015652736483929E-3</v>
      </c>
    </row>
    <row r="2756" spans="2:17" x14ac:dyDescent="0.2">
      <c r="B2756" s="39" t="s">
        <v>42</v>
      </c>
      <c r="D2756" s="42">
        <f>_xll.qlCalendarAdvance(Calendar,$D2755,B2756,"f",FALSE)</f>
        <v>59160</v>
      </c>
      <c r="E2756" s="139">
        <f>_xll.qlInterestRateIndexValueDate(IndexON,D2756)</f>
        <v>59160</v>
      </c>
      <c r="F2756" s="155">
        <f>IFERROR(_xll.qlIndexFixing(IndexON,D2756,TRUE,_xll.ohTrigger(RecalcTrigger,TriggerON)),NA())</f>
        <v>8.6626287374524935E-3</v>
      </c>
      <c r="H2756" s="42">
        <f>_xll.qlCalendarAdvance(Calendar,$H2755,B2756,"f",FALSE)</f>
        <v>59160</v>
      </c>
      <c r="I2756" s="139">
        <f>_xll.qlInterestRateIndexValueDate(Index1M,$H2756)</f>
        <v>59162</v>
      </c>
      <c r="J2756" s="144">
        <f>IFERROR(_xll.qlIndexFixing(Index1M,$H2756,TRUE,_xll.ohTrigger(RecalcTrigger,Trigger1M)),NA())</f>
        <v>8.4060786185735648E-3</v>
      </c>
      <c r="K2756" s="44">
        <f>IFERROR(_xll.qlIndexFixing(Index3M,H2756,TRUE,_xll.ohTrigger(RecalcTrigger,Trigger3M)),NA())</f>
        <v>8.5695995692214311E-3</v>
      </c>
      <c r="L2756" s="44">
        <f>IFERROR(_xll.qlIndexFixing(Index6M,$H2756,TRUE,_xll.ohTrigger(RecalcTrigger,Trigger6M)),NA())</f>
        <v>8.4010142004521011E-3</v>
      </c>
      <c r="M2756" s="145">
        <f>IFERROR(_xll.qlIndexFixing(Index1Y,$H2756,TRUE,_xll.ohTrigger(RecalcTrigger,Trigger1Y)),NA())</f>
        <v>8.7244771285190648E-3</v>
      </c>
      <c r="N2756" s="144">
        <f>IFERROR(_xll.qlIndexFixing(ONIndex1M,I2756,TRUE,_xll.ohTrigger(RecalcTrigger,Trigger1M)),NA())</f>
        <v>8.4109168043156046E-3</v>
      </c>
      <c r="O2756" s="44">
        <f>IFERROR(_xll.qlIndexFixing(ONIndex3M,I2756,TRUE,_xll.ohTrigger(RecalcTrigger,Trigger3M)),NA())</f>
        <v>8.588735986974072E-3</v>
      </c>
      <c r="P2756" s="44">
        <f>IFERROR(_xll.qlIndexFixing(ONIndex6M,I2756,TRUE,_xll.ohTrigger(RecalcTrigger,Trigger6M)),NA())</f>
        <v>8.460253081619129E-3</v>
      </c>
      <c r="Q2756" s="145">
        <f>IFERROR(_xll.qlIndexFixing(ONIndex1Y,I2756,TRUE,_xll.ohTrigger(RecalcTrigger,Trigger1Y)),NA())</f>
        <v>8.7960214614390964E-3</v>
      </c>
    </row>
    <row r="2757" spans="2:17" x14ac:dyDescent="0.2">
      <c r="B2757" s="39" t="s">
        <v>42</v>
      </c>
      <c r="D2757" s="42">
        <f>_xll.qlCalendarAdvance(Calendar,$D2756,B2757,"f",FALSE)</f>
        <v>59167</v>
      </c>
      <c r="E2757" s="139">
        <f>_xll.qlInterestRateIndexValueDate(IndexON,D2757)</f>
        <v>59167</v>
      </c>
      <c r="F2757" s="155">
        <f>IFERROR(_xll.qlIndexFixing(IndexON,D2757,TRUE,_xll.ohTrigger(RecalcTrigger,TriggerON)),NA())</f>
        <v>8.6577202360871297E-3</v>
      </c>
      <c r="H2757" s="42">
        <f>_xll.qlCalendarAdvance(Calendar,$H2756,B2757,"f",FALSE)</f>
        <v>59167</v>
      </c>
      <c r="I2757" s="139">
        <f>_xll.qlInterestRateIndexValueDate(Index1M,$H2757)</f>
        <v>59169</v>
      </c>
      <c r="J2757" s="144">
        <f>IFERROR(_xll.qlIndexFixing(Index1M,$H2757,TRUE,_xll.ohTrigger(RecalcTrigger,Trigger1M)),NA())</f>
        <v>8.4008431967225183E-3</v>
      </c>
      <c r="K2757" s="44">
        <f>IFERROR(_xll.qlIndexFixing(Index3M,H2757,TRUE,_xll.ohTrigger(RecalcTrigger,Trigger3M)),NA())</f>
        <v>8.5646572317132907E-3</v>
      </c>
      <c r="L2757" s="44">
        <f>IFERROR(_xll.qlIndexFixing(Index6M,$H2757,TRUE,_xll.ohTrigger(RecalcTrigger,Trigger6M)),NA())</f>
        <v>8.3948892474286531E-3</v>
      </c>
      <c r="M2757" s="145">
        <f>IFERROR(_xll.qlIndexFixing(Index1Y,$H2757,TRUE,_xll.ohTrigger(RecalcTrigger,Trigger1Y)),NA())</f>
        <v>8.7203536535590074E-3</v>
      </c>
      <c r="N2757" s="144">
        <f>IFERROR(_xll.qlIndexFixing(ONIndex1M,I2757,TRUE,_xll.ohTrigger(RecalcTrigger,Trigger1M)),NA())</f>
        <v>8.4063902020226067E-3</v>
      </c>
      <c r="O2757" s="44">
        <f>IFERROR(_xll.qlIndexFixing(ONIndex3M,I2757,TRUE,_xll.ohTrigger(RecalcTrigger,Trigger3M)),NA())</f>
        <v>8.5843557922871128E-3</v>
      </c>
      <c r="P2757" s="44">
        <f>IFERROR(_xll.qlIndexFixing(ONIndex6M,I2757,TRUE,_xll.ohTrigger(RecalcTrigger,Trigger6M)),NA())</f>
        <v>8.4545410295877588E-3</v>
      </c>
      <c r="Q2757" s="145">
        <f>IFERROR(_xll.qlIndexFixing(ONIndex1Y,I2757,TRUE,_xll.ohTrigger(RecalcTrigger,Trigger1Y)),NA())</f>
        <v>8.7918876855574979E-3</v>
      </c>
    </row>
    <row r="2758" spans="2:17" x14ac:dyDescent="0.2">
      <c r="B2758" s="39" t="s">
        <v>42</v>
      </c>
      <c r="D2758" s="42">
        <f>_xll.qlCalendarAdvance(Calendar,$D2757,B2758,"f",FALSE)</f>
        <v>59174</v>
      </c>
      <c r="E2758" s="139">
        <f>_xll.qlInterestRateIndexValueDate(IndexON,D2758)</f>
        <v>59174</v>
      </c>
      <c r="F2758" s="155">
        <f>IFERROR(_xll.qlIndexFixing(IndexON,D2758,TRUE,_xll.ohTrigger(RecalcTrigger,TriggerON)),NA())</f>
        <v>8.6528397520702072E-3</v>
      </c>
      <c r="H2758" s="42">
        <f>_xll.qlCalendarAdvance(Calendar,$H2757,B2758,"f",FALSE)</f>
        <v>59174</v>
      </c>
      <c r="I2758" s="139">
        <f>_xll.qlInterestRateIndexValueDate(Index1M,$H2758)</f>
        <v>59176</v>
      </c>
      <c r="J2758" s="144">
        <f>IFERROR(_xll.qlIndexFixing(Index1M,$H2758,TRUE,_xll.ohTrigger(RecalcTrigger,Trigger1M)),NA())</f>
        <v>8.3956392790682233E-3</v>
      </c>
      <c r="K2758" s="44">
        <f>IFERROR(_xll.qlIndexFixing(Index3M,H2758,TRUE,_xll.ohTrigger(RecalcTrigger,Trigger3M)),NA())</f>
        <v>8.5597462985385064E-3</v>
      </c>
      <c r="L2758" s="44">
        <f>IFERROR(_xll.qlIndexFixing(Index6M,$H2758,TRUE,_xll.ohTrigger(RecalcTrigger,Trigger6M)),NA())</f>
        <v>8.3891314778009145E-3</v>
      </c>
      <c r="M2758" s="145">
        <f>IFERROR(_xll.qlIndexFixing(Index1Y,$H2758,TRUE,_xll.ohTrigger(RecalcTrigger,Trigger1Y)),NA())</f>
        <v>8.716259897544501E-3</v>
      </c>
      <c r="N2758" s="144">
        <f>IFERROR(_xll.qlIndexFixing(ONIndex1M,I2758,TRUE,_xll.ohTrigger(RecalcTrigger,Trigger1M)),NA())</f>
        <v>8.4011383090221159E-3</v>
      </c>
      <c r="O2758" s="44">
        <f>IFERROR(_xll.qlIndexFixing(ONIndex3M,I2758,TRUE,_xll.ohTrigger(RecalcTrigger,Trigger3M)),NA())</f>
        <v>8.5792743534174321E-3</v>
      </c>
      <c r="P2758" s="44">
        <f>IFERROR(_xll.qlIndexFixing(ONIndex6M,I2758,TRUE,_xll.ohTrigger(RecalcTrigger,Trigger6M)),NA())</f>
        <v>8.4479190383923708E-3</v>
      </c>
      <c r="Q2758" s="145">
        <f>IFERROR(_xll.qlIndexFixing(ONIndex1Y,I2758,TRUE,_xll.ohTrigger(RecalcTrigger,Trigger1Y)),NA())</f>
        <v>8.7870910842813288E-3</v>
      </c>
    </row>
    <row r="2759" spans="2:17" x14ac:dyDescent="0.2">
      <c r="B2759" s="39" t="s">
        <v>42</v>
      </c>
      <c r="D2759" s="42">
        <f>_xll.qlCalendarAdvance(Calendar,$D2758,B2759,"f",FALSE)</f>
        <v>59181</v>
      </c>
      <c r="E2759" s="139">
        <f>_xll.qlInterestRateIndexValueDate(IndexON,D2759)</f>
        <v>59181</v>
      </c>
      <c r="F2759" s="155">
        <f>IFERROR(_xll.qlIndexFixing(IndexON,D2759,TRUE,_xll.ohTrigger(RecalcTrigger,TriggerON)),NA())</f>
        <v>8.6479873382394601E-3</v>
      </c>
      <c r="H2759" s="42">
        <f>_xll.qlCalendarAdvance(Calendar,$H2758,B2759,"f",FALSE)</f>
        <v>59181</v>
      </c>
      <c r="I2759" s="139">
        <f>_xll.qlInterestRateIndexValueDate(Index1M,$H2759)</f>
        <v>59183</v>
      </c>
      <c r="J2759" s="144">
        <f>IFERROR(_xll.qlIndexFixing(Index1M,$H2759,TRUE,_xll.ohTrigger(RecalcTrigger,Trigger1M)),NA())</f>
        <v>8.3904669245260521E-3</v>
      </c>
      <c r="K2759" s="44">
        <f>IFERROR(_xll.qlIndexFixing(Index3M,H2759,TRUE,_xll.ohTrigger(RecalcTrigger,Trigger3M)),NA())</f>
        <v>8.5548668270689632E-3</v>
      </c>
      <c r="L2759" s="44">
        <f>IFERROR(_xll.qlIndexFixing(Index6M,$H2759,TRUE,_xll.ohTrigger(RecalcTrigger,Trigger6M)),NA())</f>
        <v>8.3830965047788242E-3</v>
      </c>
      <c r="M2759" s="145">
        <f>IFERROR(_xll.qlIndexFixing(Index1Y,$H2759,TRUE,_xll.ohTrigger(RecalcTrigger,Trigger1Y)),NA())</f>
        <v>8.712195911558189E-3</v>
      </c>
      <c r="N2759" s="144">
        <f>IFERROR(_xll.qlIndexFixing(ONIndex1M,I2759,TRUE,_xll.ohTrigger(RecalcTrigger,Trigger1M)),NA())</f>
        <v>8.3959178575110371E-3</v>
      </c>
      <c r="O2759" s="44">
        <f>IFERROR(_xll.qlIndexFixing(ONIndex3M,I2759,TRUE,_xll.ohTrigger(RecalcTrigger,Trigger3M)),NA())</f>
        <v>8.5742239719444058E-3</v>
      </c>
      <c r="P2759" s="44">
        <f>IFERROR(_xll.qlIndexFixing(ONIndex6M,I2759,TRUE,_xll.ohTrigger(RecalcTrigger,Trigger6M)),NA())</f>
        <v>8.4413424334517373E-3</v>
      </c>
      <c r="Q2759" s="145">
        <f>IFERROR(_xll.qlIndexFixing(ONIndex1Y,I2759,TRUE,_xll.ohTrigger(RecalcTrigger,Trigger1Y)),NA())</f>
        <v>8.7823226798100507E-3</v>
      </c>
    </row>
    <row r="2760" spans="2:17" x14ac:dyDescent="0.2">
      <c r="B2760" s="39" t="s">
        <v>42</v>
      </c>
      <c r="D2760" s="42">
        <f>_xll.qlCalendarAdvance(Calendar,$D2759,B2760,"f",FALSE)</f>
        <v>59188</v>
      </c>
      <c r="E2760" s="139">
        <f>_xll.qlInterestRateIndexValueDate(IndexON,D2760)</f>
        <v>59188</v>
      </c>
      <c r="F2760" s="155">
        <f>IFERROR(_xll.qlIndexFixing(IndexON,D2760,TRUE,_xll.ohTrigger(RecalcTrigger,TriggerON)),NA())</f>
        <v>8.6431630471928145E-3</v>
      </c>
      <c r="H2760" s="42">
        <f>_xll.qlCalendarAdvance(Calendar,$H2759,B2760,"f",FALSE)</f>
        <v>59188</v>
      </c>
      <c r="I2760" s="139">
        <f>_xll.qlInterestRateIndexValueDate(Index1M,$H2760)</f>
        <v>59190</v>
      </c>
      <c r="J2760" s="144">
        <f>IFERROR(_xll.qlIndexFixing(Index1M,$H2760,TRUE,_xll.ohTrigger(RecalcTrigger,Trigger1M)),NA())</f>
        <v>8.3853261920213695E-3</v>
      </c>
      <c r="K2760" s="44">
        <f>IFERROR(_xll.qlIndexFixing(Index3M,H2760,TRUE,_xll.ohTrigger(RecalcTrigger,Trigger3M)),NA())</f>
        <v>8.550018874676546E-3</v>
      </c>
      <c r="L2760" s="44">
        <f>IFERROR(_xll.qlIndexFixing(Index6M,$H2760,TRUE,_xll.ohTrigger(RecalcTrigger,Trigger6M)),NA())</f>
        <v>8.3771082510251862E-3</v>
      </c>
      <c r="M2760" s="145">
        <f>IFERROR(_xll.qlIndexFixing(Index1Y,$H2760,TRUE,_xll.ohTrigger(RecalcTrigger,Trigger1Y)),NA())</f>
        <v>8.708161746684033E-3</v>
      </c>
      <c r="N2760" s="144">
        <f>IFERROR(_xll.qlIndexFixing(ONIndex1M,I2760,TRUE,_xll.ohTrigger(RecalcTrigger,Trigger1M)),NA())</f>
        <v>8.3907289060825008E-3</v>
      </c>
      <c r="O2760" s="44">
        <f>IFERROR(_xll.qlIndexFixing(ONIndex3M,I2760,TRUE,_xll.ohTrigger(RecalcTrigger,Trigger3M)),NA())</f>
        <v>8.5692047055019316E-3</v>
      </c>
      <c r="P2760" s="44">
        <f>IFERROR(_xll.qlIndexFixing(ONIndex6M,I2760,TRUE,_xll.ohTrigger(RecalcTrigger,Trigger6M)),NA())</f>
        <v>8.434811298778655E-3</v>
      </c>
      <c r="Q2760" s="145">
        <f>IFERROR(_xll.qlIndexFixing(ONIndex1Y,I2760,TRUE,_xll.ohTrigger(RecalcTrigger,Trigger1Y)),NA())</f>
        <v>8.7775825227431881E-3</v>
      </c>
    </row>
    <row r="2761" spans="2:17" x14ac:dyDescent="0.2">
      <c r="B2761" s="39" t="s">
        <v>42</v>
      </c>
      <c r="D2761" s="42">
        <f>_xll.qlCalendarAdvance(Calendar,$D2760,B2761,"f",FALSE)</f>
        <v>59195</v>
      </c>
      <c r="E2761" s="139">
        <f>_xll.qlInterestRateIndexValueDate(IndexON,D2761)</f>
        <v>59195</v>
      </c>
      <c r="F2761" s="155">
        <f>IFERROR(_xll.qlIndexFixing(IndexON,D2761,TRUE,_xll.ohTrigger(RecalcTrigger,TriggerON)),NA())</f>
        <v>8.6383669314482603E-3</v>
      </c>
      <c r="H2761" s="42">
        <f>_xll.qlCalendarAdvance(Calendar,$H2760,B2761,"f",FALSE)</f>
        <v>59195</v>
      </c>
      <c r="I2761" s="139">
        <f>_xll.qlInterestRateIndexValueDate(Index1M,$H2761)</f>
        <v>59197</v>
      </c>
      <c r="J2761" s="144">
        <f>IFERROR(_xll.qlIndexFixing(Index1M,$H2761,TRUE,_xll.ohTrigger(RecalcTrigger,Trigger1M)),NA())</f>
        <v>8.380217140477042E-3</v>
      </c>
      <c r="K2761" s="44">
        <f>IFERROR(_xll.qlIndexFixing(Index3M,H2761,TRUE,_xll.ohTrigger(RecalcTrigger,Trigger3M)),NA())</f>
        <v>8.5452024987304753E-3</v>
      </c>
      <c r="L2761" s="44">
        <f>IFERROR(_xll.qlIndexFixing(Index6M,$H2761,TRUE,_xll.ohTrigger(RecalcTrigger,Trigger6M)),NA())</f>
        <v>8.3711668007939322E-3</v>
      </c>
      <c r="M2761" s="145">
        <f>IFERROR(_xll.qlIndexFixing(Index1Y,$H2761,TRUE,_xll.ohTrigger(RecalcTrigger,Trigger1Y)),NA())</f>
        <v>8.7041574540090583E-3</v>
      </c>
      <c r="N2761" s="144">
        <f>IFERROR(_xll.qlIndexFixing(ONIndex1M,I2761,TRUE,_xll.ohTrigger(RecalcTrigger,Trigger1M)),NA())</f>
        <v>8.3855715135694453E-3</v>
      </c>
      <c r="O2761" s="44">
        <f>IFERROR(_xll.qlIndexFixing(ONIndex3M,I2761,TRUE,_xll.ohTrigger(RecalcTrigger,Trigger3M)),NA())</f>
        <v>8.5642166110044826E-3</v>
      </c>
      <c r="P2761" s="44">
        <f>IFERROR(_xll.qlIndexFixing(ONIndex6M,I2761,TRUE,_xll.ohTrigger(RecalcTrigger,Trigger6M)),NA())</f>
        <v>8.4283257188655369E-3</v>
      </c>
      <c r="Q2761" s="145">
        <f>IFERROR(_xll.qlIndexFixing(ONIndex1Y,I2761,TRUE,_xll.ohTrigger(RecalcTrigger,Trigger1Y)),NA())</f>
        <v>8.772870664319754E-3</v>
      </c>
    </row>
    <row r="2762" spans="2:17" x14ac:dyDescent="0.2">
      <c r="B2762" s="39" t="s">
        <v>42</v>
      </c>
      <c r="D2762" s="42">
        <f>_xll.qlCalendarAdvance(Calendar,$D2761,B2762,"f",FALSE)</f>
        <v>59202</v>
      </c>
      <c r="E2762" s="139">
        <f>_xll.qlInterestRateIndexValueDate(IndexON,D2762)</f>
        <v>59202</v>
      </c>
      <c r="F2762" s="155">
        <f>IFERROR(_xll.qlIndexFixing(IndexON,D2762,TRUE,_xll.ohTrigger(RecalcTrigger,TriggerON)),NA())</f>
        <v>8.6335990437635957E-3</v>
      </c>
      <c r="H2762" s="42">
        <f>_xll.qlCalendarAdvance(Calendar,$H2761,B2762,"f",FALSE)</f>
        <v>59202</v>
      </c>
      <c r="I2762" s="139">
        <f>_xll.qlInterestRateIndexValueDate(Index1M,$H2762)</f>
        <v>59204</v>
      </c>
      <c r="J2762" s="144">
        <f>IFERROR(_xll.qlIndexFixing(Index1M,$H2762,TRUE,_xll.ohTrigger(RecalcTrigger,Trigger1M)),NA())</f>
        <v>8.3761910529868613E-3</v>
      </c>
      <c r="K2762" s="44">
        <f>IFERROR(_xll.qlIndexFixing(Index3M,H2762,TRUE,_xll.ohTrigger(RecalcTrigger,Trigger3M)),NA())</f>
        <v>8.5406524124040026E-3</v>
      </c>
      <c r="L2762" s="44">
        <f>IFERROR(_xll.qlIndexFixing(Index6M,$H2762,TRUE,_xll.ohTrigger(RecalcTrigger,Trigger6M)),NA())</f>
        <v>8.3652722383429669E-3</v>
      </c>
      <c r="M2762" s="145">
        <f>IFERROR(_xll.qlIndexFixing(Index1Y,$H2762,TRUE,_xll.ohTrigger(RecalcTrigger,Trigger1Y)),NA())</f>
        <v>8.7001830846202867E-3</v>
      </c>
      <c r="N2762" s="144">
        <f>IFERROR(_xll.qlIndexFixing(ONIndex1M,I2762,TRUE,_xll.ohTrigger(RecalcTrigger,Trigger1M)),NA())</f>
        <v>8.3804457390446174E-3</v>
      </c>
      <c r="O2762" s="44">
        <f>IFERROR(_xll.qlIndexFixing(ONIndex3M,I2762,TRUE,_xll.ohTrigger(RecalcTrigger,Trigger3M)),NA())</f>
        <v>8.5592597463257647E-3</v>
      </c>
      <c r="P2762" s="44">
        <f>IFERROR(_xll.qlIndexFixing(ONIndex6M,I2762,TRUE,_xll.ohTrigger(RecalcTrigger,Trigger6M)),NA())</f>
        <v>8.4218857780449241E-3</v>
      </c>
      <c r="Q2762" s="145">
        <f>IFERROR(_xll.qlIndexFixing(ONIndex1Y,I2762,TRUE,_xll.ohTrigger(RecalcTrigger,Trigger1Y)),NA())</f>
        <v>8.7681871555389534E-3</v>
      </c>
    </row>
    <row r="2763" spans="2:17" x14ac:dyDescent="0.2">
      <c r="B2763" s="39" t="s">
        <v>42</v>
      </c>
      <c r="D2763" s="42">
        <f>_xll.qlCalendarAdvance(Calendar,$D2762,B2763,"f",FALSE)</f>
        <v>59209</v>
      </c>
      <c r="E2763" s="139">
        <f>_xll.qlInterestRateIndexValueDate(IndexON,D2763)</f>
        <v>59209</v>
      </c>
      <c r="F2763" s="155">
        <f>IFERROR(_xll.qlIndexFixing(IndexON,D2763,TRUE,_xll.ohTrigger(RecalcTrigger,TriggerON)),NA())</f>
        <v>8.6288594366568105E-3</v>
      </c>
      <c r="H2763" s="42">
        <f>_xll.qlCalendarAdvance(Calendar,$H2762,B2763,"f",FALSE)</f>
        <v>59209</v>
      </c>
      <c r="I2763" s="139">
        <f>_xll.qlInterestRateIndexValueDate(Index1M,$H2763)</f>
        <v>59211</v>
      </c>
      <c r="J2763" s="144">
        <f>IFERROR(_xll.qlIndexFixing(Index1M,$H2763,TRUE,_xll.ohTrigger(RecalcTrigger,Trigger1M)),NA())</f>
        <v>8.3711369068081454E-3</v>
      </c>
      <c r="K2763" s="44">
        <f>IFERROR(_xll.qlIndexFixing(Index3M,H2763,TRUE,_xll.ohTrigger(RecalcTrigger,Trigger3M)),NA())</f>
        <v>8.5358971998333293E-3</v>
      </c>
      <c r="L2763" s="44">
        <f>IFERROR(_xll.qlIndexFixing(Index6M,$H2763,TRUE,_xll.ohTrigger(RecalcTrigger,Trigger6M)),NA())</f>
        <v>8.3594246479324029E-3</v>
      </c>
      <c r="M2763" s="145">
        <f>IFERROR(_xll.qlIndexFixing(Index1Y,$H2763,TRUE,_xll.ohTrigger(RecalcTrigger,Trigger1Y)),NA())</f>
        <v>8.6962386896082492E-3</v>
      </c>
      <c r="N2763" s="144">
        <f>IFERROR(_xll.qlIndexFixing(ONIndex1M,I2763,TRUE,_xll.ohTrigger(RecalcTrigger,Trigger1M)),NA())</f>
        <v>8.3753516415008278E-3</v>
      </c>
      <c r="O2763" s="44">
        <f>IFERROR(_xll.qlIndexFixing(ONIndex3M,I2763,TRUE,_xll.ohTrigger(RecalcTrigger,Trigger3M)),NA())</f>
        <v>8.554334168460187E-3</v>
      </c>
      <c r="P2763" s="44">
        <f>IFERROR(_xll.qlIndexFixing(ONIndex6M,I2763,TRUE,_xll.ohTrigger(RecalcTrigger,Trigger6M)),NA())</f>
        <v>8.4154915604894853E-3</v>
      </c>
      <c r="Q2763" s="145">
        <f>IFERROR(_xll.qlIndexFixing(ONIndex1Y,I2763,TRUE,_xll.ohTrigger(RecalcTrigger,Trigger1Y)),NA())</f>
        <v>8.7635320473999911E-3</v>
      </c>
    </row>
    <row r="2764" spans="2:17" x14ac:dyDescent="0.2">
      <c r="B2764" s="39" t="s">
        <v>42</v>
      </c>
      <c r="D2764" s="42">
        <f>_xll.qlCalendarAdvance(Calendar,$D2763,B2764,"f",FALSE)</f>
        <v>59216</v>
      </c>
      <c r="E2764" s="139">
        <f>_xll.qlInterestRateIndexValueDate(IndexON,D2764)</f>
        <v>59216</v>
      </c>
      <c r="F2764" s="155">
        <f>IFERROR(_xll.qlIndexFixing(IndexON,D2764,TRUE,_xll.ohTrigger(RecalcTrigger,TriggerON)),NA())</f>
        <v>8.6241481630455752E-3</v>
      </c>
      <c r="H2764" s="42">
        <f>_xll.qlCalendarAdvance(Calendar,$H2763,B2764,"f",FALSE)</f>
        <v>59216</v>
      </c>
      <c r="I2764" s="139">
        <f>_xll.qlInterestRateIndexValueDate(Index1M,$H2764)</f>
        <v>59218</v>
      </c>
      <c r="J2764" s="144">
        <f>IFERROR(_xll.qlIndexFixing(Index1M,$H2764,TRUE,_xll.ohTrigger(RecalcTrigger,Trigger1M)),NA())</f>
        <v>8.3661145982705243E-3</v>
      </c>
      <c r="K2764" s="44">
        <f>IFERROR(_xll.qlIndexFixing(Index3M,H2764,TRUE,_xll.ohTrigger(RecalcTrigger,Trigger3M)),NA())</f>
        <v>8.531173730918452E-3</v>
      </c>
      <c r="L2764" s="44">
        <f>IFERROR(_xll.qlIndexFixing(Index6M,$H2764,TRUE,_xll.ohTrigger(RecalcTrigger,Trigger6M)),NA())</f>
        <v>8.3536241138254443E-3</v>
      </c>
      <c r="M2764" s="145">
        <f>IFERROR(_xll.qlIndexFixing(Index1Y,$H2764,TRUE,_xll.ohTrigger(RecalcTrigger,Trigger1Y)),NA())</f>
        <v>8.6923243200645716E-3</v>
      </c>
      <c r="N2764" s="144">
        <f>IFERROR(_xll.qlIndexFixing(ONIndex1M,I2764,TRUE,_xll.ohTrigger(RecalcTrigger,Trigger1M)),NA())</f>
        <v>8.3702892797710149E-3</v>
      </c>
      <c r="O2764" s="44">
        <f>IFERROR(_xll.qlIndexFixing(ONIndex3M,I2764,TRUE,_xll.ohTrigger(RecalcTrigger,Trigger3M)),NA())</f>
        <v>8.5494399349617112E-3</v>
      </c>
      <c r="P2764" s="44">
        <f>IFERROR(_xll.qlIndexFixing(ONIndex6M,I2764,TRUE,_xll.ohTrigger(RecalcTrigger,Trigger6M)),NA())</f>
        <v>8.4091431508515058E-3</v>
      </c>
      <c r="Q2764" s="145">
        <f>IFERROR(_xll.qlIndexFixing(ONIndex1Y,I2764,TRUE,_xll.ohTrigger(RecalcTrigger,Trigger1Y)),NA())</f>
        <v>8.758905390902072E-3</v>
      </c>
    </row>
    <row r="2765" spans="2:17" x14ac:dyDescent="0.2">
      <c r="B2765" s="39" t="s">
        <v>42</v>
      </c>
      <c r="D2765" s="42">
        <f>_xll.qlCalendarAdvance(Calendar,$D2764,B2765,"f",FALSE)</f>
        <v>59223</v>
      </c>
      <c r="E2765" s="139">
        <f>_xll.qlInterestRateIndexValueDate(IndexON,D2765)</f>
        <v>59223</v>
      </c>
      <c r="F2765" s="155">
        <f>IFERROR(_xll.qlIndexFixing(IndexON,D2765,TRUE,_xll.ohTrigger(RecalcTrigger,TriggerON)),NA())</f>
        <v>8.6194652751281353E-3</v>
      </c>
      <c r="H2765" s="42">
        <f>_xll.qlCalendarAdvance(Calendar,$H2764,B2765,"f",FALSE)</f>
        <v>59223</v>
      </c>
      <c r="I2765" s="139">
        <f>_xll.qlInterestRateIndexValueDate(Index1M,$H2765)</f>
        <v>59225</v>
      </c>
      <c r="J2765" s="144">
        <f>IFERROR(_xll.qlIndexFixing(Index1M,$H2765,TRUE,_xll.ohTrigger(RecalcTrigger,Trigger1M)),NA())</f>
        <v>8.3611241862925813E-3</v>
      </c>
      <c r="K2765" s="44">
        <f>IFERROR(_xll.qlIndexFixing(Index3M,H2765,TRUE,_xll.ohTrigger(RecalcTrigger,Trigger3M)),NA())</f>
        <v>8.5264820630336965E-3</v>
      </c>
      <c r="L2765" s="44">
        <f>IFERROR(_xll.qlIndexFixing(Index6M,$H2765,TRUE,_xll.ohTrigger(RecalcTrigger,Trigger6M)),NA())</f>
        <v>8.3478707202848529E-3</v>
      </c>
      <c r="M2765" s="145">
        <f>IFERROR(_xll.qlIndexFixing(Index1Y,$H2765,TRUE,_xll.ohTrigger(RecalcTrigger,Trigger1Y)),NA())</f>
        <v>8.6884400270832839E-3</v>
      </c>
      <c r="N2765" s="144">
        <f>IFERROR(_xll.qlIndexFixing(ONIndex1M,I2765,TRUE,_xll.ohTrigger(RecalcTrigger,Trigger1M)),NA())</f>
        <v>8.3652587126881173E-3</v>
      </c>
      <c r="O2765" s="44">
        <f>IFERROR(_xll.qlIndexFixing(ONIndex3M,I2765,TRUE,_xll.ohTrigger(RecalcTrigger,Trigger3M)),NA())</f>
        <v>8.5445771030645545E-3</v>
      </c>
      <c r="P2765" s="44">
        <f>IFERROR(_xll.qlIndexFixing(ONIndex6M,I2765,TRUE,_xll.ohTrigger(RecalcTrigger,Trigger6M)),NA())</f>
        <v>8.40284063298391E-3</v>
      </c>
      <c r="Q2765" s="145">
        <f>IFERROR(_xll.qlIndexFixing(ONIndex1Y,I2765,TRUE,_xll.ohTrigger(RecalcTrigger,Trigger1Y)),NA())</f>
        <v>8.7543072368045927E-3</v>
      </c>
    </row>
    <row r="2766" spans="2:17" x14ac:dyDescent="0.2">
      <c r="B2766" s="39" t="s">
        <v>42</v>
      </c>
      <c r="D2766" s="42">
        <f>_xll.qlCalendarAdvance(Calendar,$D2765,B2766,"f",FALSE)</f>
        <v>59230</v>
      </c>
      <c r="E2766" s="139">
        <f>_xll.qlInterestRateIndexValueDate(IndexON,D2766)</f>
        <v>59230</v>
      </c>
      <c r="F2766" s="155">
        <f>IFERROR(_xll.qlIndexFixing(IndexON,D2766,TRUE,_xll.ohTrigger(RecalcTrigger,TriggerON)),NA())</f>
        <v>8.6148108256622891E-3</v>
      </c>
      <c r="H2766" s="42">
        <f>_xll.qlCalendarAdvance(Calendar,$H2765,B2766,"f",FALSE)</f>
        <v>59230</v>
      </c>
      <c r="I2766" s="139">
        <f>_xll.qlInterestRateIndexValueDate(Index1M,$H2766)</f>
        <v>59232</v>
      </c>
      <c r="J2766" s="144">
        <f>IFERROR(_xll.qlIndexFixing(Index1M,$H2766,TRUE,_xll.ohTrigger(RecalcTrigger,Trigger1M)),NA())</f>
        <v>8.3551491592862015E-3</v>
      </c>
      <c r="K2766" s="44">
        <f>IFERROR(_xll.qlIndexFixing(Index3M,H2766,TRUE,_xll.ohTrigger(RecalcTrigger,Trigger3M)),NA())</f>
        <v>8.5211449279286745E-3</v>
      </c>
      <c r="L2766" s="44">
        <f>IFERROR(_xll.qlIndexFixing(Index6M,$H2766,TRUE,_xll.ohTrigger(RecalcTrigger,Trigger6M)),NA())</f>
        <v>8.340694331178157E-3</v>
      </c>
      <c r="M2766" s="145">
        <f>IFERROR(_xll.qlIndexFixing(Index1Y,$H2766,TRUE,_xll.ohTrigger(RecalcTrigger,Trigger1Y)),NA())</f>
        <v>8.6845858617592975E-3</v>
      </c>
      <c r="N2766" s="144">
        <f>IFERROR(_xll.qlIndexFixing(ONIndex1M,I2766,TRUE,_xll.ohTrigger(RecalcTrigger,Trigger1M)),NA())</f>
        <v>8.3602599992449456E-3</v>
      </c>
      <c r="O2766" s="44">
        <f>IFERROR(_xll.qlIndexFixing(ONIndex3M,I2766,TRUE,_xll.ohTrigger(RecalcTrigger,Trigger3M)),NA())</f>
        <v>8.5397457301628066E-3</v>
      </c>
      <c r="P2766" s="44">
        <f>IFERROR(_xll.qlIndexFixing(ONIndex6M,I2766,TRUE,_xll.ohTrigger(RecalcTrigger,Trigger6M)),NA())</f>
        <v>8.3965840915389833E-3</v>
      </c>
      <c r="Q2766" s="145">
        <f>IFERROR(_xll.qlIndexFixing(ONIndex1Y,I2766,TRUE,_xll.ohTrigger(RecalcTrigger,Trigger1Y)),NA())</f>
        <v>8.7497376364265023E-3</v>
      </c>
    </row>
    <row r="2767" spans="2:17" x14ac:dyDescent="0.2">
      <c r="B2767" s="39" t="s">
        <v>42</v>
      </c>
      <c r="D2767" s="42">
        <f>_xll.qlCalendarAdvance(Calendar,$D2766,B2767,"f",FALSE)</f>
        <v>59237</v>
      </c>
      <c r="E2767" s="139">
        <f>_xll.qlInterestRateIndexValueDate(IndexON,D2767)</f>
        <v>59237</v>
      </c>
      <c r="F2767" s="155">
        <f>IFERROR(_xll.qlIndexFixing(IndexON,D2767,TRUE,_xll.ohTrigger(RecalcTrigger,TriggerON)),NA())</f>
        <v>8.6101848674058346E-3</v>
      </c>
      <c r="H2767" s="42">
        <f>_xll.qlCalendarAdvance(Calendar,$H2766,B2767,"f",FALSE)</f>
        <v>59237</v>
      </c>
      <c r="I2767" s="139">
        <f>_xll.qlInterestRateIndexValueDate(Index1M,$H2767)</f>
        <v>59239</v>
      </c>
      <c r="J2767" s="144">
        <f>IFERROR(_xll.qlIndexFixing(Index1M,$H2767,TRUE,_xll.ohTrigger(RecalcTrigger,Trigger1M)),NA())</f>
        <v>8.3502314307992709E-3</v>
      </c>
      <c r="K2767" s="44">
        <f>IFERROR(_xll.qlIndexFixing(Index3M,H2767,TRUE,_xll.ohTrigger(RecalcTrigger,Trigger3M)),NA())</f>
        <v>8.5165235796055248E-3</v>
      </c>
      <c r="L2767" s="44">
        <f>IFERROR(_xll.qlIndexFixing(Index6M,$H2767,TRUE,_xll.ohTrigger(RecalcTrigger,Trigger6M)),NA())</f>
        <v>8.3350518680405748E-3</v>
      </c>
      <c r="M2767" s="145">
        <f>IFERROR(_xll.qlIndexFixing(Index1Y,$H2767,TRUE,_xll.ohTrigger(RecalcTrigger,Trigger1Y)),NA())</f>
        <v>8.6807618751912428E-3</v>
      </c>
      <c r="N2767" s="144">
        <f>IFERROR(_xll.qlIndexFixing(ONIndex1M,I2767,TRUE,_xll.ohTrigger(RecalcTrigger,Trigger1M)),NA())</f>
        <v>8.3552931982744383E-3</v>
      </c>
      <c r="O2767" s="44">
        <f>IFERROR(_xll.qlIndexFixing(ONIndex3M,I2767,TRUE,_xll.ohTrigger(RecalcTrigger,Trigger3M)),NA())</f>
        <v>8.5349458735706207E-3</v>
      </c>
      <c r="P2767" s="44">
        <f>IFERROR(_xll.qlIndexFixing(ONIndex6M,I2767,TRUE,_xll.ohTrigger(RecalcTrigger,Trigger6M)),NA())</f>
        <v>8.3903736108492666E-3</v>
      </c>
      <c r="Q2767" s="145">
        <f>IFERROR(_xll.qlIndexFixing(ONIndex1Y,I2767,TRUE,_xll.ohTrigger(RecalcTrigger,Trigger1Y)),NA())</f>
        <v>8.7451966406870696E-3</v>
      </c>
    </row>
    <row r="2768" spans="2:17" x14ac:dyDescent="0.2">
      <c r="B2768" s="39" t="s">
        <v>42</v>
      </c>
      <c r="D2768" s="42">
        <f>_xll.qlCalendarAdvance(Calendar,$D2767,B2768,"f",FALSE)</f>
        <v>59244</v>
      </c>
      <c r="E2768" s="139">
        <f>_xll.qlInterestRateIndexValueDate(IndexON,D2768)</f>
        <v>59244</v>
      </c>
      <c r="F2768" s="155">
        <f>IFERROR(_xll.qlIndexFixing(IndexON,D2768,TRUE,_xll.ohTrigger(RecalcTrigger,TriggerON)),NA())</f>
        <v>8.6055874530366339E-3</v>
      </c>
      <c r="H2768" s="42">
        <f>_xll.qlCalendarAdvance(Calendar,$H2767,B2768,"f",FALSE)</f>
        <v>59244</v>
      </c>
      <c r="I2768" s="139">
        <f>_xll.qlInterestRateIndexValueDate(Index1M,$H2768)</f>
        <v>59246</v>
      </c>
      <c r="J2768" s="144">
        <f>IFERROR(_xll.qlIndexFixing(Index1M,$H2768,TRUE,_xll.ohTrigger(RecalcTrigger,Trigger1M)),NA())</f>
        <v>8.3453457957127775E-3</v>
      </c>
      <c r="K2768" s="44">
        <f>IFERROR(_xll.qlIndexFixing(Index3M,H2768,TRUE,_xll.ohTrigger(RecalcTrigger,Trigger3M)),NA())</f>
        <v>8.5119342191764466E-3</v>
      </c>
      <c r="L2768" s="44">
        <f>IFERROR(_xll.qlIndexFixing(Index6M,$H2768,TRUE,_xll.ohTrigger(RecalcTrigger,Trigger6M)),NA())</f>
        <v>8.3294568342924397E-3</v>
      </c>
      <c r="M2768" s="145">
        <f>IFERROR(_xll.qlIndexFixing(Index1Y,$H2768,TRUE,_xll.ohTrigger(RecalcTrigger,Trigger1Y)),NA())</f>
        <v>8.6769681184777538E-3</v>
      </c>
      <c r="N2768" s="144">
        <f>IFERROR(_xll.qlIndexFixing(ONIndex1M,I2768,TRUE,_xll.ohTrigger(RecalcTrigger,Trigger1M)),NA())</f>
        <v>8.3503583689292782E-3</v>
      </c>
      <c r="O2768" s="44">
        <f>IFERROR(_xll.qlIndexFixing(ONIndex3M,I2768,TRUE,_xll.ohTrigger(RecalcTrigger,Trigger3M)),NA())</f>
        <v>8.5301775908419586E-3</v>
      </c>
      <c r="P2768" s="44">
        <f>IFERROR(_xll.qlIndexFixing(ONIndex6M,I2768,TRUE,_xll.ohTrigger(RecalcTrigger,Trigger6M)),NA())</f>
        <v>8.3842092749275565E-3</v>
      </c>
      <c r="Q2768" s="145">
        <f>IFERROR(_xll.qlIndexFixing(ONIndex1Y,I2768,TRUE,_xll.ohTrigger(RecalcTrigger,Trigger1Y)),NA())</f>
        <v>8.7406843004256274E-3</v>
      </c>
    </row>
    <row r="2769" spans="2:17" x14ac:dyDescent="0.2">
      <c r="B2769" s="39" t="s">
        <v>42</v>
      </c>
      <c r="D2769" s="42">
        <f>_xll.qlCalendarAdvance(Calendar,$D2768,B2769,"f",FALSE)</f>
        <v>59251</v>
      </c>
      <c r="E2769" s="139">
        <f>_xll.qlInterestRateIndexValueDate(IndexON,D2769)</f>
        <v>59251</v>
      </c>
      <c r="F2769" s="155">
        <f>IFERROR(_xll.qlIndexFixing(IndexON,D2769,TRUE,_xll.ohTrigger(RecalcTrigger,TriggerON)),NA())</f>
        <v>8.6010186349128048E-3</v>
      </c>
      <c r="H2769" s="42">
        <f>_xll.qlCalendarAdvance(Calendar,$H2768,B2769,"f",FALSE)</f>
        <v>59251</v>
      </c>
      <c r="I2769" s="139">
        <f>_xll.qlInterestRateIndexValueDate(Index1M,$H2769)</f>
        <v>59253</v>
      </c>
      <c r="J2769" s="144">
        <f>IFERROR(_xll.qlIndexFixing(Index1M,$H2769,TRUE,_xll.ohTrigger(RecalcTrigger,Trigger1M)),NA())</f>
        <v>8.3404923129470898E-3</v>
      </c>
      <c r="K2769" s="44">
        <f>IFERROR(_xll.qlIndexFixing(Index3M,H2769,TRUE,_xll.ohTrigger(RecalcTrigger,Trigger3M)),NA())</f>
        <v>8.5073769040164161E-3</v>
      </c>
      <c r="L2769" s="44">
        <f>IFERROR(_xll.qlIndexFixing(Index6M,$H2769,TRUE,_xll.ohTrigger(RecalcTrigger,Trigger6M)),NA())</f>
        <v>8.3239093142048366E-3</v>
      </c>
      <c r="M2769" s="145">
        <f>IFERROR(_xll.qlIndexFixing(Index1Y,$H2769,TRUE,_xll.ohTrigger(RecalcTrigger,Trigger1Y)),NA())</f>
        <v>8.6732046427207467E-3</v>
      </c>
      <c r="N2769" s="144">
        <f>IFERROR(_xll.qlIndexFixing(ONIndex1M,I2769,TRUE,_xll.ohTrigger(RecalcTrigger,Trigger1M)),NA())</f>
        <v>8.3440606615337032E-3</v>
      </c>
      <c r="O2769" s="44">
        <f>IFERROR(_xll.qlIndexFixing(ONIndex3M,I2769,TRUE,_xll.ohTrigger(RecalcTrigger,Trigger3M)),NA())</f>
        <v>8.5240934280683689E-3</v>
      </c>
      <c r="P2769" s="44">
        <f>IFERROR(_xll.qlIndexFixing(ONIndex6M,I2769,TRUE,_xll.ohTrigger(RecalcTrigger,Trigger6M)),NA())</f>
        <v>8.3763516408641436E-3</v>
      </c>
      <c r="Q2769" s="145">
        <f>IFERROR(_xll.qlIndexFixing(ONIndex1Y,I2769,TRUE,_xll.ohTrigger(RecalcTrigger,Trigger1Y)),NA())</f>
        <v>8.7349249082624425E-3</v>
      </c>
    </row>
    <row r="2770" spans="2:17" x14ac:dyDescent="0.2">
      <c r="B2770" s="39" t="s">
        <v>42</v>
      </c>
      <c r="D2770" s="42">
        <f>_xll.qlCalendarAdvance(Calendar,$D2769,B2770,"f",FALSE)</f>
        <v>59258</v>
      </c>
      <c r="E2770" s="139">
        <f>_xll.qlInterestRateIndexValueDate(IndexON,D2770)</f>
        <v>59258</v>
      </c>
      <c r="F2770" s="155">
        <f>IFERROR(_xll.qlIndexFixing(IndexON,D2770,TRUE,_xll.ohTrigger(RecalcTrigger,TriggerON)),NA())</f>
        <v>8.5964784658720816E-3</v>
      </c>
      <c r="H2770" s="42">
        <f>_xll.qlCalendarAdvance(Calendar,$H2769,B2770,"f",FALSE)</f>
        <v>59258</v>
      </c>
      <c r="I2770" s="139">
        <f>_xll.qlInterestRateIndexValueDate(Index1M,$H2770)</f>
        <v>59260</v>
      </c>
      <c r="J2770" s="144">
        <f>IFERROR(_xll.qlIndexFixing(Index1M,$H2770,TRUE,_xll.ohTrigger(RecalcTrigger,Trigger1M)),NA())</f>
        <v>8.3364069298301133E-3</v>
      </c>
      <c r="K2770" s="44">
        <f>IFERROR(_xll.qlIndexFixing(Index3M,H2770,TRUE,_xll.ohTrigger(RecalcTrigger,Trigger3M)),NA())</f>
        <v>8.5028516915004078E-3</v>
      </c>
      <c r="L2770" s="44">
        <f>IFERROR(_xll.qlIndexFixing(Index6M,$H2770,TRUE,_xll.ohTrigger(RecalcTrigger,Trigger6M)),NA())</f>
        <v>8.3192511069127336E-3</v>
      </c>
      <c r="M2770" s="145">
        <f>IFERROR(_xll.qlIndexFixing(Index1Y,$H2770,TRUE,_xll.ohTrigger(RecalcTrigger,Trigger1Y)),NA())</f>
        <v>8.6694714990236711E-3</v>
      </c>
      <c r="N2770" s="144">
        <f>IFERROR(_xll.qlIndexFixing(ONIndex1M,I2770,TRUE,_xll.ohTrigger(RecalcTrigger,Trigger1M)),NA())</f>
        <v>8.3405848602069455E-3</v>
      </c>
      <c r="O2770" s="44">
        <f>IFERROR(_xll.qlIndexFixing(ONIndex3M,I2770,TRUE,_xll.ohTrigger(RecalcTrigger,Trigger3M)),NA())</f>
        <v>8.5207359761518831E-3</v>
      </c>
      <c r="P2770" s="44">
        <f>IFERROR(_xll.qlIndexFixing(ONIndex6M,I2770,TRUE,_xll.ohTrigger(RecalcTrigger,Trigger6M)),NA())</f>
        <v>8.3720193754377448E-3</v>
      </c>
      <c r="Q2770" s="145">
        <f>IFERROR(_xll.qlIndexFixing(ONIndex1Y,I2770,TRUE,_xll.ohTrigger(RecalcTrigger,Trigger1Y)),NA())</f>
        <v>8.731745790573342E-3</v>
      </c>
    </row>
    <row r="2771" spans="2:17" x14ac:dyDescent="0.2">
      <c r="B2771" s="39" t="s">
        <v>42</v>
      </c>
      <c r="D2771" s="42">
        <f>_xll.qlCalendarAdvance(Calendar,$D2770,B2771,"f",FALSE)</f>
        <v>59265</v>
      </c>
      <c r="E2771" s="139">
        <f>_xll.qlInterestRateIndexValueDate(IndexON,D2771)</f>
        <v>59265</v>
      </c>
      <c r="F2771" s="155">
        <f>IFERROR(_xll.qlIndexFixing(IndexON,D2771,TRUE,_xll.ohTrigger(RecalcTrigger,TriggerON)),NA())</f>
        <v>8.5919669985923264E-3</v>
      </c>
      <c r="H2771" s="42">
        <f>_xll.qlCalendarAdvance(Calendar,$H2770,B2771,"f",FALSE)</f>
        <v>59265</v>
      </c>
      <c r="I2771" s="139">
        <f>_xll.qlInterestRateIndexValueDate(Index1M,$H2771)</f>
        <v>59267</v>
      </c>
      <c r="J2771" s="144">
        <f>IFERROR(_xll.qlIndexFixing(Index1M,$H2771,TRUE,_xll.ohTrigger(RecalcTrigger,Trigger1M)),NA())</f>
        <v>8.3308820400571082E-3</v>
      </c>
      <c r="K2771" s="44">
        <f>IFERROR(_xll.qlIndexFixing(Index3M,H2771,TRUE,_xll.ohTrigger(RecalcTrigger,Trigger3M)),NA())</f>
        <v>8.4985732490152968E-3</v>
      </c>
      <c r="L2771" s="44">
        <f>IFERROR(_xll.qlIndexFixing(Index6M,$H2771,TRUE,_xll.ohTrigger(RecalcTrigger,Trigger6M)),NA())</f>
        <v>8.3137889404462807E-3</v>
      </c>
      <c r="M2771" s="145">
        <f>IFERROR(_xll.qlIndexFixing(Index1Y,$H2771,TRUE,_xll.ohTrigger(RecalcTrigger,Trigger1Y)),NA())</f>
        <v>8.6657687384919489E-3</v>
      </c>
      <c r="N2771" s="144">
        <f>IFERROR(_xll.qlIndexFixing(ONIndex1M,I2771,TRUE,_xll.ohTrigger(RecalcTrigger,Trigger1M)),NA())</f>
        <v>8.335746298735458E-3</v>
      </c>
      <c r="O2771" s="44">
        <f>IFERROR(_xll.qlIndexFixing(ONIndex3M,I2771,TRUE,_xll.ohTrigger(RecalcTrigger,Trigger3M)),NA())</f>
        <v>8.5160627588987126E-3</v>
      </c>
      <c r="P2771" s="44">
        <f>IFERROR(_xll.qlIndexFixing(ONIndex6M,I2771,TRUE,_xll.ohTrigger(RecalcTrigger,Trigger6M)),NA())</f>
        <v>8.365993980534725E-3</v>
      </c>
      <c r="Q2771" s="145">
        <f>IFERROR(_xll.qlIndexFixing(ONIndex1Y,I2771,TRUE,_xll.ohTrigger(RecalcTrigger,Trigger1Y)),NA())</f>
        <v>8.7273197232207167E-3</v>
      </c>
    </row>
    <row r="2772" spans="2:17" x14ac:dyDescent="0.2">
      <c r="B2772" s="39" t="s">
        <v>42</v>
      </c>
      <c r="D2772" s="42">
        <f>_xll.qlCalendarAdvance(Calendar,$D2771,B2772,"f",FALSE)</f>
        <v>59272</v>
      </c>
      <c r="E2772" s="139">
        <f>_xll.qlInterestRateIndexValueDate(IndexON,D2772)</f>
        <v>59272</v>
      </c>
      <c r="F2772" s="155">
        <f>IFERROR(_xll.qlIndexFixing(IndexON,D2772,TRUE,_xll.ohTrigger(RecalcTrigger,TriggerON)),NA())</f>
        <v>8.5874842854316569E-3</v>
      </c>
      <c r="H2772" s="42">
        <f>_xll.qlCalendarAdvance(Calendar,$H2771,B2772,"f",FALSE)</f>
        <v>59272</v>
      </c>
      <c r="I2772" s="139">
        <f>_xll.qlInterestRateIndexValueDate(Index1M,$H2772)</f>
        <v>59274</v>
      </c>
      <c r="J2772" s="144">
        <f>IFERROR(_xll.qlIndexFixing(Index1M,$H2772,TRUE,_xll.ohTrigger(RecalcTrigger,Trigger1M)),NA())</f>
        <v>8.3261253677785474E-3</v>
      </c>
      <c r="K2772" s="44">
        <f>IFERROR(_xll.qlIndexFixing(Index3M,H2772,TRUE,_xll.ohTrigger(RecalcTrigger,Trigger3M)),NA())</f>
        <v>8.4941102070573166E-3</v>
      </c>
      <c r="L2772" s="44">
        <f>IFERROR(_xll.qlIndexFixing(Index6M,$H2772,TRUE,_xll.ohTrigger(RecalcTrigger,Trigger6M)),NA())</f>
        <v>8.3083745188694009E-3</v>
      </c>
      <c r="M2772" s="145">
        <f>IFERROR(_xll.qlIndexFixing(Index1Y,$H2772,TRUE,_xll.ohTrigger(RecalcTrigger,Trigger1Y)),NA())</f>
        <v>8.6615444356795725E-3</v>
      </c>
      <c r="N2772" s="144">
        <f>IFERROR(_xll.qlIndexFixing(ONIndex1M,I2772,TRUE,_xll.ohTrigger(RecalcTrigger,Trigger1M)),NA())</f>
        <v>8.33093994446088E-3</v>
      </c>
      <c r="O2772" s="44">
        <f>IFERROR(_xll.qlIndexFixing(ONIndex3M,I2772,TRUE,_xll.ohTrigger(RecalcTrigger,Trigger3M)),NA())</f>
        <v>8.5114213448456155E-3</v>
      </c>
      <c r="P2772" s="44">
        <f>IFERROR(_xll.qlIndexFixing(ONIndex6M,I2772,TRUE,_xll.ohTrigger(RecalcTrigger,Trigger6M)),NA())</f>
        <v>8.3600150678098117E-3</v>
      </c>
      <c r="Q2772" s="145">
        <f>IFERROR(_xll.qlIndexFixing(ONIndex1Y,I2772,TRUE,_xll.ohTrigger(RecalcTrigger,Trigger1Y)),NA())</f>
        <v>8.7229225152629652E-3</v>
      </c>
    </row>
    <row r="2773" spans="2:17" x14ac:dyDescent="0.2">
      <c r="B2773" s="39" t="s">
        <v>42</v>
      </c>
      <c r="D2773" s="42">
        <f>_xll.qlCalendarAdvance(Calendar,$D2772,B2773,"f",FALSE)</f>
        <v>59279</v>
      </c>
      <c r="E2773" s="139">
        <f>_xll.qlInterestRateIndexValueDate(IndexON,D2773)</f>
        <v>59279</v>
      </c>
      <c r="F2773" s="155">
        <f>IFERROR(_xll.qlIndexFixing(IndexON,D2773,TRUE,_xll.ohTrigger(RecalcTrigger,TriggerON)),NA())</f>
        <v>8.5830303793077434E-3</v>
      </c>
      <c r="H2773" s="42">
        <f>_xll.qlCalendarAdvance(Calendar,$H2772,B2773,"f",FALSE)</f>
        <v>59279</v>
      </c>
      <c r="I2773" s="139">
        <f>_xll.qlInterestRateIndexValueDate(Index1M,$H2773)</f>
        <v>59281</v>
      </c>
      <c r="J2773" s="144">
        <f>IFERROR(_xll.qlIndexFixing(Index1M,$H2773,TRUE,_xll.ohTrigger(RecalcTrigger,Trigger1M)),NA())</f>
        <v>8.3214010835072627E-3</v>
      </c>
      <c r="K2773" s="44">
        <f>IFERROR(_xll.qlIndexFixing(Index3M,H2773,TRUE,_xll.ohTrigger(RecalcTrigger,Trigger3M)),NA())</f>
        <v>8.4896794349652357E-3</v>
      </c>
      <c r="L2773" s="44">
        <f>IFERROR(_xll.qlIndexFixing(Index6M,$H2773,TRUE,_xll.ohTrigger(RecalcTrigger,Trigger6M)),NA())</f>
        <v>8.303007926466148E-3</v>
      </c>
      <c r="M2773" s="145">
        <f>IFERROR(_xll.qlIndexFixing(Index1Y,$H2773,TRUE,_xll.ohTrigger(RecalcTrigger,Trigger1Y)),NA())</f>
        <v>8.6584545713565449E-3</v>
      </c>
      <c r="N2773" s="144">
        <f>IFERROR(_xll.qlIndexFixing(ONIndex1M,I2773,TRUE,_xll.ohTrigger(RecalcTrigger,Trigger1M)),NA())</f>
        <v>8.32616585621615E-3</v>
      </c>
      <c r="O2773" s="44">
        <f>IFERROR(_xll.qlIndexFixing(ONIndex3M,I2773,TRUE,_xll.ohTrigger(RecalcTrigger,Trigger3M)),NA())</f>
        <v>8.5068117913067454E-3</v>
      </c>
      <c r="P2773" s="44">
        <f>IFERROR(_xll.qlIndexFixing(ONIndex6M,I2773,TRUE,_xll.ohTrigger(RecalcTrigger,Trigger6M)),NA())</f>
        <v>8.354082721595546E-3</v>
      </c>
      <c r="Q2773" s="145">
        <f>IFERROR(_xll.qlIndexFixing(ONIndex1Y,I2773,TRUE,_xll.ohTrigger(RecalcTrigger,Trigger1Y)),NA())</f>
        <v>8.7185542178591646E-3</v>
      </c>
    </row>
    <row r="2774" spans="2:17" x14ac:dyDescent="0.2">
      <c r="B2774" s="39" t="s">
        <v>42</v>
      </c>
      <c r="D2774" s="42">
        <f>_xll.qlCalendarAdvance(Calendar,$D2773,B2774,"f",FALSE)</f>
        <v>59286</v>
      </c>
      <c r="E2774" s="139">
        <f>_xll.qlInterestRateIndexValueDate(IndexON,D2774)</f>
        <v>59286</v>
      </c>
      <c r="F2774" s="155">
        <f>IFERROR(_xll.qlIndexFixing(IndexON,D2774,TRUE,_xll.ohTrigger(RecalcTrigger,TriggerON)),NA())</f>
        <v>8.5786053326586398E-3</v>
      </c>
      <c r="H2774" s="42">
        <f>_xll.qlCalendarAdvance(Calendar,$H2773,B2774,"f",FALSE)</f>
        <v>59286</v>
      </c>
      <c r="I2774" s="139">
        <f>_xll.qlInterestRateIndexValueDate(Index1M,$H2774)</f>
        <v>59288</v>
      </c>
      <c r="J2774" s="144">
        <f>IFERROR(_xll.qlIndexFixing(Index1M,$H2774,TRUE,_xll.ohTrigger(RecalcTrigger,Trigger1M)),NA())</f>
        <v>8.3167092461611247E-3</v>
      </c>
      <c r="K2774" s="44">
        <f>IFERROR(_xll.qlIndexFixing(Index3M,H2774,TRUE,_xll.ohTrigger(RecalcTrigger,Trigger3M)),NA())</f>
        <v>8.4852809901155759E-3</v>
      </c>
      <c r="L2774" s="44">
        <f>IFERROR(_xll.qlIndexFixing(Index6M,$H2774,TRUE,_xll.ohTrigger(RecalcTrigger,Trigger6M)),NA())</f>
        <v>8.2976892475227597E-3</v>
      </c>
      <c r="M2774" s="145">
        <f>IFERROR(_xll.qlIndexFixing(Index1Y,$H2774,TRUE,_xll.ohTrigger(RecalcTrigger,Trigger1Y)),NA())</f>
        <v>8.6548432669739973E-3</v>
      </c>
      <c r="N2774" s="144">
        <f>IFERROR(_xll.qlIndexFixing(ONIndex1M,I2774,TRUE,_xll.ohTrigger(RecalcTrigger,Trigger1M)),NA())</f>
        <v>8.3207493404202637E-3</v>
      </c>
      <c r="O2774" s="44">
        <f>IFERROR(_xll.qlIndexFixing(ONIndex3M,I2774,TRUE,_xll.ohTrigger(RecalcTrigger,Trigger3M)),NA())</f>
        <v>8.5015828166135066E-3</v>
      </c>
      <c r="P2774" s="44">
        <f>IFERROR(_xll.qlIndexFixing(ONIndex6M,I2774,TRUE,_xll.ohTrigger(RecalcTrigger,Trigger6M)),NA())</f>
        <v>8.3473600259154068E-3</v>
      </c>
      <c r="Q2774" s="145">
        <f>IFERROR(_xll.qlIndexFixing(ONIndex1Y,I2774,TRUE,_xll.ohTrigger(RecalcTrigger,Trigger1Y)),NA())</f>
        <v>8.7135973443075443E-3</v>
      </c>
    </row>
    <row r="2775" spans="2:17" x14ac:dyDescent="0.2">
      <c r="B2775" s="39" t="s">
        <v>42</v>
      </c>
      <c r="D2775" s="42">
        <f>_xll.qlCalendarAdvance(Calendar,$D2774,B2775,"f",FALSE)</f>
        <v>59293</v>
      </c>
      <c r="E2775" s="139">
        <f>_xll.qlInterestRateIndexValueDate(IndexON,D2775)</f>
        <v>59293</v>
      </c>
      <c r="F2775" s="155">
        <f>IFERROR(_xll.qlIndexFixing(IndexON,D2775,TRUE,_xll.ohTrigger(RecalcTrigger,TriggerON)),NA())</f>
        <v>8.5742091982421442E-3</v>
      </c>
      <c r="H2775" s="42">
        <f>_xll.qlCalendarAdvance(Calendar,$H2774,B2775,"f",FALSE)</f>
        <v>59293</v>
      </c>
      <c r="I2775" s="139">
        <f>_xll.qlInterestRateIndexValueDate(Index1M,$H2775)</f>
        <v>59295</v>
      </c>
      <c r="J2775" s="144">
        <f>IFERROR(_xll.qlIndexFixing(Index1M,$H2775,TRUE,_xll.ohTrigger(RecalcTrigger,Trigger1M)),NA())</f>
        <v>8.312049914667996E-3</v>
      </c>
      <c r="K2775" s="44">
        <f>IFERROR(_xll.qlIndexFixing(Index3M,H2775,TRUE,_xll.ohTrigger(RecalcTrigger,Trigger3M)),NA())</f>
        <v>8.4807091768272971E-3</v>
      </c>
      <c r="L2775" s="44">
        <f>IFERROR(_xll.qlIndexFixing(Index6M,$H2775,TRUE,_xll.ohTrigger(RecalcTrigger,Trigger6M)),NA())</f>
        <v>8.2916267002172243E-3</v>
      </c>
      <c r="M2775" s="145">
        <f>IFERROR(_xll.qlIndexFixing(Index1Y,$H2775,TRUE,_xll.ohTrigger(RecalcTrigger,Trigger1Y)),NA())</f>
        <v>8.651262550199294E-3</v>
      </c>
      <c r="N2775" s="144">
        <f>IFERROR(_xll.qlIndexFixing(ONIndex1M,I2775,TRUE,_xll.ohTrigger(RecalcTrigger,Trigger1M)),NA())</f>
        <v>8.3167147136276043E-3</v>
      </c>
      <c r="O2775" s="44">
        <f>IFERROR(_xll.qlIndexFixing(ONIndex3M,I2775,TRUE,_xll.ohTrigger(RecalcTrigger,Trigger3M)),NA())</f>
        <v>8.4976884954279797E-3</v>
      </c>
      <c r="P2775" s="44">
        <f>IFERROR(_xll.qlIndexFixing(ONIndex6M,I2775,TRUE,_xll.ohTrigger(RecalcTrigger,Trigger6M)),NA())</f>
        <v>8.342358066268929E-3</v>
      </c>
      <c r="Q2775" s="145">
        <f>IFERROR(_xll.qlIndexFixing(ONIndex1Y,I2775,TRUE,_xll.ohTrigger(RecalcTrigger,Trigger1Y)),NA())</f>
        <v>8.7099045591099156E-3</v>
      </c>
    </row>
    <row r="2776" spans="2:17" x14ac:dyDescent="0.2">
      <c r="B2776" s="39" t="s">
        <v>42</v>
      </c>
      <c r="D2776" s="42">
        <f>_xll.qlCalendarAdvance(Calendar,$D2775,B2776,"f",FALSE)</f>
        <v>59300</v>
      </c>
      <c r="E2776" s="139">
        <f>_xll.qlInterestRateIndexValueDate(IndexON,D2776)</f>
        <v>59300</v>
      </c>
      <c r="F2776" s="155">
        <f>IFERROR(_xll.qlIndexFixing(IndexON,D2776,TRUE,_xll.ohTrigger(RecalcTrigger,TriggerON)),NA())</f>
        <v>8.5698420285762467E-3</v>
      </c>
      <c r="H2776" s="42">
        <f>_xll.qlCalendarAdvance(Calendar,$H2775,B2776,"f",FALSE)</f>
        <v>59300</v>
      </c>
      <c r="I2776" s="139">
        <f>_xll.qlInterestRateIndexValueDate(Index1M,$H2776)</f>
        <v>59302</v>
      </c>
      <c r="J2776" s="144">
        <f>IFERROR(_xll.qlIndexFixing(Index1M,$H2776,TRUE,_xll.ohTrigger(RecalcTrigger,Trigger1M)),NA())</f>
        <v>8.3074231479482452E-3</v>
      </c>
      <c r="K2776" s="44">
        <f>IFERROR(_xll.qlIndexFixing(Index3M,H2776,TRUE,_xll.ohTrigger(RecalcTrigger,Trigger3M)),NA())</f>
        <v>8.4763777851254683E-3</v>
      </c>
      <c r="L2776" s="44">
        <f>IFERROR(_xll.qlIndexFixing(Index6M,$H2776,TRUE,_xll.ohTrigger(RecalcTrigger,Trigger6M)),NA())</f>
        <v>8.2864141356359632E-3</v>
      </c>
      <c r="M2776" s="145">
        <f>IFERROR(_xll.qlIndexFixing(Index1Y,$H2776,TRUE,_xll.ohTrigger(RecalcTrigger,Trigger1Y)),NA())</f>
        <v>8.6477124721477099E-3</v>
      </c>
      <c r="N2776" s="144">
        <f>IFERROR(_xll.qlIndexFixing(ONIndex1M,I2776,TRUE,_xll.ohTrigger(RecalcTrigger,Trigger1M)),NA())</f>
        <v>8.3120377771095377E-3</v>
      </c>
      <c r="O2776" s="44">
        <f>IFERROR(_xll.qlIndexFixing(ONIndex3M,I2776,TRUE,_xll.ohTrigger(RecalcTrigger,Trigger3M)),NA())</f>
        <v>8.4931748678762631E-3</v>
      </c>
      <c r="P2776" s="44">
        <f>IFERROR(_xll.qlIndexFixing(ONIndex6M,I2776,TRUE,_xll.ohTrigger(RecalcTrigger,Trigger6M)),NA())</f>
        <v>8.3365659257417235E-3</v>
      </c>
      <c r="Q2776" s="145">
        <f>IFERROR(_xll.qlIndexFixing(ONIndex1Y,I2776,TRUE,_xll.ohTrigger(RecalcTrigger,Trigger1Y)),NA())</f>
        <v>8.7056232994431326E-3</v>
      </c>
    </row>
    <row r="2777" spans="2:17" x14ac:dyDescent="0.2">
      <c r="B2777" s="39" t="s">
        <v>42</v>
      </c>
      <c r="D2777" s="42">
        <f>_xll.qlCalendarAdvance(Calendar,$D2776,B2777,"f",FALSE)</f>
        <v>59307</v>
      </c>
      <c r="E2777" s="139">
        <f>_xll.qlInterestRateIndexValueDate(IndexON,D2777)</f>
        <v>59307</v>
      </c>
      <c r="F2777" s="155">
        <f>IFERROR(_xll.qlIndexFixing(IndexON,D2777,TRUE,_xll.ohTrigger(RecalcTrigger,TriggerON)),NA())</f>
        <v>8.5655038764187452E-3</v>
      </c>
      <c r="H2777" s="42">
        <f>_xll.qlCalendarAdvance(Calendar,$H2776,B2777,"f",FALSE)</f>
        <v>59307</v>
      </c>
      <c r="I2777" s="139">
        <f>_xll.qlInterestRateIndexValueDate(Index1M,$H2777)</f>
        <v>59309</v>
      </c>
      <c r="J2777" s="144">
        <f>IFERROR(_xll.qlIndexFixing(Index1M,$H2777,TRUE,_xll.ohTrigger(RecalcTrigger,Trigger1M)),NA())</f>
        <v>8.3028290049197429E-3</v>
      </c>
      <c r="K2777" s="44">
        <f>IFERROR(_xll.qlIndexFixing(Index3M,H2777,TRUE,_xll.ohTrigger(RecalcTrigger,Trigger3M)),NA())</f>
        <v>8.4720788977211553E-3</v>
      </c>
      <c r="L2777" s="44">
        <f>IFERROR(_xll.qlIndexFixing(Index6M,$H2777,TRUE,_xll.ohTrigger(RecalcTrigger,Trigger6M)),NA())</f>
        <v>8.2812497589973728E-3</v>
      </c>
      <c r="M2777" s="145">
        <f>IFERROR(_xll.qlIndexFixing(Index1Y,$H2777,TRUE,_xll.ohTrigger(RecalcTrigger,Trigger1Y)),NA())</f>
        <v>8.6441930839373706E-3</v>
      </c>
      <c r="N2777" s="144">
        <f>IFERROR(_xll.qlIndexFixing(ONIndex1M,I2777,TRUE,_xll.ohTrigger(RecalcTrigger,Trigger1M)),NA())</f>
        <v>8.3073933424326896E-3</v>
      </c>
      <c r="O2777" s="44">
        <f>IFERROR(_xll.qlIndexFixing(ONIndex3M,I2777,TRUE,_xll.ohTrigger(RecalcTrigger,Trigger3M)),NA())</f>
        <v>8.4886933303351952E-3</v>
      </c>
      <c r="P2777" s="44">
        <f>IFERROR(_xll.qlIndexFixing(ONIndex6M,I2777,TRUE,_xll.ohTrigger(RecalcTrigger,Trigger6M)),NA())</f>
        <v>8.3308206890553294E-3</v>
      </c>
      <c r="Q2777" s="145">
        <f>IFERROR(_xll.qlIndexFixing(ONIndex1Y,I2777,TRUE,_xll.ohTrigger(RecalcTrigger,Trigger1Y)),NA())</f>
        <v>8.7013711544869921E-3</v>
      </c>
    </row>
    <row r="2778" spans="2:17" x14ac:dyDescent="0.2">
      <c r="B2778" s="39" t="s">
        <v>42</v>
      </c>
      <c r="D2778" s="42">
        <f>_xll.qlCalendarAdvance(Calendar,$D2777,B2778,"f",FALSE)</f>
        <v>59314</v>
      </c>
      <c r="E2778" s="139">
        <f>_xll.qlInterestRateIndexValueDate(IndexON,D2778)</f>
        <v>59314</v>
      </c>
      <c r="F2778" s="155">
        <f>IFERROR(_xll.qlIndexFixing(IndexON,D2778,TRUE,_xll.ohTrigger(RecalcTrigger,TriggerON)),NA())</f>
        <v>8.5611947942076938E-3</v>
      </c>
      <c r="H2778" s="42">
        <f>_xll.qlCalendarAdvance(Calendar,$H2777,B2778,"f",FALSE)</f>
        <v>59314</v>
      </c>
      <c r="I2778" s="139">
        <f>_xll.qlInterestRateIndexValueDate(Index1M,$H2778)</f>
        <v>59316</v>
      </c>
      <c r="J2778" s="144">
        <f>IFERROR(_xll.qlIndexFixing(Index1M,$H2778,TRUE,_xll.ohTrigger(RecalcTrigger,Trigger1M)),NA())</f>
        <v>8.2982675445128495E-3</v>
      </c>
      <c r="K2778" s="44">
        <f>IFERROR(_xll.qlIndexFixing(Index3M,H2778,TRUE,_xll.ohTrigger(RecalcTrigger,Trigger3M)),NA())</f>
        <v>8.46781257199802E-3</v>
      </c>
      <c r="L2778" s="44">
        <f>IFERROR(_xll.qlIndexFixing(Index6M,$H2778,TRUE,_xll.ohTrigger(RecalcTrigger,Trigger6M)),NA())</f>
        <v>8.2761336545974611E-3</v>
      </c>
      <c r="M2778" s="145">
        <f>IFERROR(_xll.qlIndexFixing(Index1Y,$H2778,TRUE,_xll.ohTrigger(RecalcTrigger,Trigger1Y)),NA())</f>
        <v>8.6407044366879314E-3</v>
      </c>
      <c r="N2778" s="144">
        <f>IFERROR(_xll.qlIndexFixing(ONIndex1M,I2778,TRUE,_xll.ohTrigger(RecalcTrigger,Trigger1M)),NA())</f>
        <v>8.3027814682701262E-3</v>
      </c>
      <c r="O2778" s="44">
        <f>IFERROR(_xll.qlIndexFixing(ONIndex3M,I2778,TRUE,_xll.ohTrigger(RecalcTrigger,Trigger3M)),NA())</f>
        <v>8.4842439401189296E-3</v>
      </c>
      <c r="P2778" s="44">
        <f>IFERROR(_xll.qlIndexFixing(ONIndex6M,I2778,TRUE,_xll.ohTrigger(RecalcTrigger,Trigger6M)),NA())</f>
        <v>8.3251224405422874E-3</v>
      </c>
      <c r="Q2778" s="145">
        <f>IFERROR(_xll.qlIndexFixing(ONIndex1Y,I2778,TRUE,_xll.ohTrigger(RecalcTrigger,Trigger1Y)),NA())</f>
        <v>8.6971481750008905E-3</v>
      </c>
    </row>
    <row r="2779" spans="2:17" x14ac:dyDescent="0.2">
      <c r="B2779" s="39" t="s">
        <v>42</v>
      </c>
      <c r="D2779" s="42">
        <f>_xll.qlCalendarAdvance(Calendar,$D2778,B2779,"f",FALSE)</f>
        <v>59321</v>
      </c>
      <c r="E2779" s="139">
        <f>_xll.qlInterestRateIndexValueDate(IndexON,D2779)</f>
        <v>59321</v>
      </c>
      <c r="F2779" s="155">
        <f>IFERROR(_xll.qlIndexFixing(IndexON,D2779,TRUE,_xll.ohTrigger(RecalcTrigger,TriggerON)),NA())</f>
        <v>8.5569148347808266E-3</v>
      </c>
      <c r="H2779" s="42">
        <f>_xll.qlCalendarAdvance(Calendar,$H2778,B2779,"f",FALSE)</f>
        <v>59321</v>
      </c>
      <c r="I2779" s="139">
        <f>_xll.qlInterestRateIndexValueDate(Index1M,$H2779)</f>
        <v>59323</v>
      </c>
      <c r="J2779" s="144">
        <f>IFERROR(_xll.qlIndexFixing(Index1M,$H2779,TRUE,_xll.ohTrigger(RecalcTrigger,Trigger1M)),NA())</f>
        <v>8.2937388256479339E-3</v>
      </c>
      <c r="K2779" s="44">
        <f>IFERROR(_xll.qlIndexFixing(Index3M,H2779,TRUE,_xll.ohTrigger(RecalcTrigger,Trigger3M)),NA())</f>
        <v>8.4635788653327736E-3</v>
      </c>
      <c r="L2779" s="44">
        <f>IFERROR(_xll.qlIndexFixing(Index6M,$H2779,TRUE,_xll.ohTrigger(RecalcTrigger,Trigger6M)),NA())</f>
        <v>8.2718175049174454E-3</v>
      </c>
      <c r="M2779" s="145">
        <f>IFERROR(_xll.qlIndexFixing(Index1Y,$H2779,TRUE,_xll.ohTrigger(RecalcTrigger,Trigger1Y)),NA())</f>
        <v>8.6372465815216758E-3</v>
      </c>
      <c r="N2779" s="144">
        <f>IFERROR(_xll.qlIndexFixing(ONIndex1M,I2779,TRUE,_xll.ohTrigger(RecalcTrigger,Trigger1M)),NA())</f>
        <v>8.2982022138544664E-3</v>
      </c>
      <c r="O2779" s="44">
        <f>IFERROR(_xll.qlIndexFixing(ONIndex3M,I2779,TRUE,_xll.ohTrigger(RecalcTrigger,Trigger3M)),NA())</f>
        <v>8.4798267546215556E-3</v>
      </c>
      <c r="P2779" s="44">
        <f>IFERROR(_xll.qlIndexFixing(ONIndex6M,I2779,TRUE,_xll.ohTrigger(RecalcTrigger,Trigger6M)),NA())</f>
        <v>8.3194712645351387E-3</v>
      </c>
      <c r="Q2779" s="145">
        <f>IFERROR(_xll.qlIndexFixing(ONIndex1Y,I2779,TRUE,_xll.ohTrigger(RecalcTrigger,Trigger1Y)),NA())</f>
        <v>8.6929544122238411E-3</v>
      </c>
    </row>
    <row r="2780" spans="2:17" x14ac:dyDescent="0.2">
      <c r="B2780" s="39" t="s">
        <v>42</v>
      </c>
      <c r="D2780" s="42">
        <f>_xll.qlCalendarAdvance(Calendar,$D2779,B2780,"f",FALSE)</f>
        <v>59328</v>
      </c>
      <c r="E2780" s="139">
        <f>_xll.qlInterestRateIndexValueDate(IndexON,D2780)</f>
        <v>59328</v>
      </c>
      <c r="F2780" s="155">
        <f>IFERROR(_xll.qlIndexFixing(IndexON,D2780,TRUE,_xll.ohTrigger(RecalcTrigger,TriggerON)),NA())</f>
        <v>8.5526640505761975E-3</v>
      </c>
      <c r="H2780" s="42">
        <f>_xll.qlCalendarAdvance(Calendar,$H2779,B2780,"f",FALSE)</f>
        <v>59328</v>
      </c>
      <c r="I2780" s="139">
        <f>_xll.qlInterestRateIndexValueDate(Index1M,$H2780)</f>
        <v>59330</v>
      </c>
      <c r="J2780" s="144">
        <f>IFERROR(_xll.qlIndexFixing(Index1M,$H2780,TRUE,_xll.ohTrigger(RecalcTrigger,Trigger1M)),NA())</f>
        <v>8.2892429072428664E-3</v>
      </c>
      <c r="K2780" s="44">
        <f>IFERROR(_xll.qlIndexFixing(Index3M,H2780,TRUE,_xll.ohTrigger(RecalcTrigger,Trigger3M)),NA())</f>
        <v>8.4593778351116852E-3</v>
      </c>
      <c r="L2780" s="44">
        <f>IFERROR(_xll.qlIndexFixing(Index6M,$H2780,TRUE,_xll.ohTrigger(RecalcTrigger,Trigger6M)),NA())</f>
        <v>8.2667880768949788E-3</v>
      </c>
      <c r="M2780" s="145">
        <f>IFERROR(_xll.qlIndexFixing(Index1Y,$H2780,TRUE,_xll.ohTrigger(RecalcTrigger,Trigger1Y)),NA())</f>
        <v>8.6338195695630799E-3</v>
      </c>
      <c r="N2780" s="144">
        <f>IFERROR(_xll.qlIndexFixing(ONIndex1M,I2780,TRUE,_xll.ohTrigger(RecalcTrigger,Trigger1M)),NA())</f>
        <v>8.2936556378587767E-3</v>
      </c>
      <c r="O2780" s="44">
        <f>IFERROR(_xll.qlIndexFixing(ONIndex3M,I2780,TRUE,_xll.ohTrigger(RecalcTrigger,Trigger3M)),NA())</f>
        <v>8.4754418313970348E-3</v>
      </c>
      <c r="P2780" s="44">
        <f>IFERROR(_xll.qlIndexFixing(ONIndex6M,I2780,TRUE,_xll.ohTrigger(RecalcTrigger,Trigger6M)),NA())</f>
        <v>8.3138672453664242E-3</v>
      </c>
      <c r="Q2780" s="145">
        <f>IFERROR(_xll.qlIndexFixing(ONIndex1Y,I2780,TRUE,_xll.ohTrigger(RecalcTrigger,Trigger1Y)),NA())</f>
        <v>8.6887899168353044E-3</v>
      </c>
    </row>
    <row r="2781" spans="2:17" x14ac:dyDescent="0.2">
      <c r="B2781" s="39" t="s">
        <v>42</v>
      </c>
      <c r="D2781" s="42">
        <f>_xll.qlCalendarAdvance(Calendar,$D2780,B2781,"f",FALSE)</f>
        <v>59335</v>
      </c>
      <c r="E2781" s="139">
        <f>_xll.qlInterestRateIndexValueDate(IndexON,D2781)</f>
        <v>59335</v>
      </c>
      <c r="F2781" s="155">
        <f>IFERROR(_xll.qlIndexFixing(IndexON,D2781,TRUE,_xll.ohTrigger(RecalcTrigger,TriggerON)),NA())</f>
        <v>8.5484424943516046E-3</v>
      </c>
      <c r="H2781" s="42">
        <f>_xll.qlCalendarAdvance(Calendar,$H2780,B2781,"f",FALSE)</f>
        <v>59335</v>
      </c>
      <c r="I2781" s="139">
        <f>_xll.qlInterestRateIndexValueDate(Index1M,$H2781)</f>
        <v>59337</v>
      </c>
      <c r="J2781" s="144">
        <f>IFERROR(_xll.qlIndexFixing(Index1M,$H2781,TRUE,_xll.ohTrigger(RecalcTrigger,Trigger1M)),NA())</f>
        <v>8.2847798482305057E-3</v>
      </c>
      <c r="K2781" s="44">
        <f>IFERROR(_xll.qlIndexFixing(Index3M,H2781,TRUE,_xll.ohTrigger(RecalcTrigger,Trigger3M)),NA())</f>
        <v>8.4552095387149459E-3</v>
      </c>
      <c r="L2781" s="44">
        <f>IFERROR(_xll.qlIndexFixing(Index6M,$H2781,TRUE,_xll.ohTrigger(RecalcTrigger,Trigger6M)),NA())</f>
        <v>8.2618071524098724E-3</v>
      </c>
      <c r="M2781" s="145">
        <f>IFERROR(_xll.qlIndexFixing(Index1Y,$H2781,TRUE,_xll.ohTrigger(RecalcTrigger,Trigger1Y)),NA())</f>
        <v>8.6304234519374943E-3</v>
      </c>
      <c r="N2781" s="144">
        <f>IFERROR(_xll.qlIndexFixing(ONIndex1M,I2781,TRUE,_xll.ohTrigger(RecalcTrigger,Trigger1M)),NA())</f>
        <v>8.2891417992758676E-3</v>
      </c>
      <c r="O2781" s="44">
        <f>IFERROR(_xll.qlIndexFixing(ONIndex3M,I2781,TRUE,_xll.ohTrigger(RecalcTrigger,Trigger3M)),NA())</f>
        <v>8.4710892275996486E-3</v>
      </c>
      <c r="P2781" s="44">
        <f>IFERROR(_xll.qlIndexFixing(ONIndex6M,I2781,TRUE,_xll.ohTrigger(RecalcTrigger,Trigger6M)),NA())</f>
        <v>8.3083104672088126E-3</v>
      </c>
      <c r="Q2781" s="145">
        <f>IFERROR(_xll.qlIndexFixing(ONIndex1Y,I2781,TRUE,_xll.ohTrigger(RecalcTrigger,Trigger1Y)),NA())</f>
        <v>8.6846547401542296E-3</v>
      </c>
    </row>
    <row r="2782" spans="2:17" x14ac:dyDescent="0.2">
      <c r="B2782" s="39" t="s">
        <v>42</v>
      </c>
      <c r="D2782" s="42">
        <f>_xll.qlCalendarAdvance(Calendar,$D2781,B2782,"f",FALSE)</f>
        <v>59342</v>
      </c>
      <c r="E2782" s="139">
        <f>_xll.qlInterestRateIndexValueDate(IndexON,D2782)</f>
        <v>59342</v>
      </c>
      <c r="F2782" s="155">
        <f>IFERROR(_xll.qlIndexFixing(IndexON,D2782,TRUE,_xll.ohTrigger(RecalcTrigger,TriggerON)),NA())</f>
        <v>8.5442502187849101E-3</v>
      </c>
      <c r="H2782" s="42">
        <f>_xll.qlCalendarAdvance(Calendar,$H2781,B2782,"f",FALSE)</f>
        <v>59342</v>
      </c>
      <c r="I2782" s="139">
        <f>_xll.qlInterestRateIndexValueDate(Index1M,$H2782)</f>
        <v>59344</v>
      </c>
      <c r="J2782" s="144">
        <f>IFERROR(_xll.qlIndexFixing(Index1M,$H2782,TRUE,_xll.ohTrigger(RecalcTrigger,Trigger1M)),NA())</f>
        <v>8.2803497075262245E-3</v>
      </c>
      <c r="K2782" s="44">
        <f>IFERROR(_xll.qlIndexFixing(Index3M,H2782,TRUE,_xll.ohTrigger(RecalcTrigger,Trigger3M)),NA())</f>
        <v>8.4510740335279524E-3</v>
      </c>
      <c r="L2782" s="44">
        <f>IFERROR(_xll.qlIndexFixing(Index6M,$H2782,TRUE,_xll.ohTrigger(RecalcTrigger,Trigger6M)),NA())</f>
        <v>8.2568748157715189E-3</v>
      </c>
      <c r="M2782" s="145">
        <f>IFERROR(_xll.qlIndexFixing(Index1Y,$H2782,TRUE,_xll.ohTrigger(RecalcTrigger,Trigger1Y)),NA())</f>
        <v>8.6270582797739921E-3</v>
      </c>
      <c r="N2782" s="144">
        <f>IFERROR(_xll.qlIndexFixing(ONIndex1M,I2782,TRUE,_xll.ohTrigger(RecalcTrigger,Trigger1M)),NA())</f>
        <v>8.2846607570985498E-3</v>
      </c>
      <c r="O2782" s="44">
        <f>IFERROR(_xll.qlIndexFixing(ONIndex3M,I2782,TRUE,_xll.ohTrigger(RecalcTrigger,Trigger3M)),NA())</f>
        <v>8.4667690007034224E-3</v>
      </c>
      <c r="P2782" s="44">
        <f>IFERROR(_xll.qlIndexFixing(ONIndex6M,I2782,TRUE,_xll.ohTrigger(RecalcTrigger,Trigger6M)),NA())</f>
        <v>8.3028010146346531E-3</v>
      </c>
      <c r="Q2782" s="145">
        <f>IFERROR(_xll.qlIndexFixing(ONIndex1Y,I2782,TRUE,_xll.ohTrigger(RecalcTrigger,Trigger1Y)),NA())</f>
        <v>8.6805489331798213E-3</v>
      </c>
    </row>
    <row r="2783" spans="2:17" x14ac:dyDescent="0.2">
      <c r="B2783" s="39" t="s">
        <v>42</v>
      </c>
      <c r="D2783" s="42">
        <f>_xll.qlCalendarAdvance(Calendar,$D2782,B2783,"f",FALSE)</f>
        <v>59349</v>
      </c>
      <c r="E2783" s="139">
        <f>_xll.qlInterestRateIndexValueDate(IndexON,D2783)</f>
        <v>59349</v>
      </c>
      <c r="F2783" s="155">
        <f>IFERROR(_xll.qlIndexFixing(IndexON,D2783,TRUE,_xll.ohTrigger(RecalcTrigger,TriggerON)),NA())</f>
        <v>8.5400872763141678E-3</v>
      </c>
      <c r="H2783" s="42">
        <f>_xll.qlCalendarAdvance(Calendar,$H2782,B2783,"f",FALSE)</f>
        <v>59349</v>
      </c>
      <c r="I2783" s="139">
        <f>_xll.qlInterestRateIndexValueDate(Index1M,$H2783)</f>
        <v>59351</v>
      </c>
      <c r="J2783" s="144">
        <f>IFERROR(_xll.qlIndexFixing(Index1M,$H2783,TRUE,_xll.ohTrigger(RecalcTrigger,Trigger1M)),NA())</f>
        <v>8.2759525440528892E-3</v>
      </c>
      <c r="K2783" s="44">
        <f>IFERROR(_xll.qlIndexFixing(Index3M,H2783,TRUE,_xll.ohTrigger(RecalcTrigger,Trigger3M)),NA())</f>
        <v>8.4469713769343702E-3</v>
      </c>
      <c r="L2783" s="44">
        <f>IFERROR(_xll.qlIndexFixing(Index6M,$H2783,TRUE,_xll.ohTrigger(RecalcTrigger,Trigger6M)),NA())</f>
        <v>8.2519911512879962E-3</v>
      </c>
      <c r="M2783" s="145">
        <f>IFERROR(_xll.qlIndexFixing(Index1Y,$H2783,TRUE,_xll.ohTrigger(RecalcTrigger,Trigger1Y)),NA())</f>
        <v>8.6237241042036172E-3</v>
      </c>
      <c r="N2783" s="144">
        <f>IFERROR(_xll.qlIndexFixing(ONIndex1M,I2783,TRUE,_xll.ohTrigger(RecalcTrigger,Trigger1M)),NA())</f>
        <v>8.2802125701597618E-3</v>
      </c>
      <c r="O2783" s="44">
        <f>IFERROR(_xll.qlIndexFixing(ONIndex3M,I2783,TRUE,_xll.ohTrigger(RecalcTrigger,Trigger3M)),NA())</f>
        <v>8.4624812079425737E-3</v>
      </c>
      <c r="P2783" s="44">
        <f>IFERROR(_xll.qlIndexFixing(ONIndex6M,I2783,TRUE,_xll.ohTrigger(RecalcTrigger,Trigger6M)),NA())</f>
        <v>8.2973389717366786E-3</v>
      </c>
      <c r="Q2783" s="145">
        <f>IFERROR(_xll.qlIndexFixing(ONIndex1Y,I2783,TRUE,_xll.ohTrigger(RecalcTrigger,Trigger1Y)),NA())</f>
        <v>8.6764725465915404E-3</v>
      </c>
    </row>
    <row r="2784" spans="2:17" x14ac:dyDescent="0.2">
      <c r="B2784" s="39" t="s">
        <v>42</v>
      </c>
      <c r="D2784" s="42">
        <f>_xll.qlCalendarAdvance(Calendar,$D2783,B2784,"f",FALSE)</f>
        <v>59356</v>
      </c>
      <c r="E2784" s="139">
        <f>_xll.qlInterestRateIndexValueDate(IndexON,D2784)</f>
        <v>59356</v>
      </c>
      <c r="F2784" s="155">
        <f>IFERROR(_xll.qlIndexFixing(IndexON,D2784,TRUE,_xll.ohTrigger(RecalcTrigger,TriggerON)),NA())</f>
        <v>8.5359537196172397E-3</v>
      </c>
      <c r="H2784" s="42">
        <f>_xll.qlCalendarAdvance(Calendar,$H2783,B2784,"f",FALSE)</f>
        <v>59356</v>
      </c>
      <c r="I2784" s="139">
        <f>_xll.qlInterestRateIndexValueDate(Index1M,$H2784)</f>
        <v>59358</v>
      </c>
      <c r="J2784" s="144">
        <f>IFERROR(_xll.qlIndexFixing(Index1M,$H2784,TRUE,_xll.ohTrigger(RecalcTrigger,Trigger1M)),NA())</f>
        <v>8.2715884167433584E-3</v>
      </c>
      <c r="K2784" s="44">
        <f>IFERROR(_xll.qlIndexFixing(Index3M,H2784,TRUE,_xll.ohTrigger(RecalcTrigger,Trigger3M)),NA())</f>
        <v>8.4429016263187304E-3</v>
      </c>
      <c r="L2784" s="44">
        <f>IFERROR(_xll.qlIndexFixing(Index6M,$H2784,TRUE,_xll.ohTrigger(RecalcTrigger,Trigger6M)),NA())</f>
        <v>8.2464554662050344E-3</v>
      </c>
      <c r="M2784" s="145">
        <f>IFERROR(_xll.qlIndexFixing(Index1Y,$H2784,TRUE,_xll.ohTrigger(RecalcTrigger,Trigger1Y)),NA())</f>
        <v>8.620420976358947E-3</v>
      </c>
      <c r="N2784" s="144">
        <f>IFERROR(_xll.qlIndexFixing(ONIndex1M,I2784,TRUE,_xll.ohTrigger(RecalcTrigger,Trigger1M)),NA())</f>
        <v>8.2757972974523142E-3</v>
      </c>
      <c r="O2784" s="44">
        <f>IFERROR(_xll.qlIndexFixing(ONIndex3M,I2784,TRUE,_xll.ohTrigger(RecalcTrigger,Trigger3M)),NA())</f>
        <v>8.458225906711192E-3</v>
      </c>
      <c r="P2784" s="44">
        <f>IFERROR(_xll.qlIndexFixing(ONIndex6M,I2784,TRUE,_xll.ohTrigger(RecalcTrigger,Trigger6M)),NA())</f>
        <v>8.2919244230073019E-3</v>
      </c>
      <c r="Q2784" s="145">
        <f>IFERROR(_xll.qlIndexFixing(ONIndex1Y,I2784,TRUE,_xll.ohTrigger(RecalcTrigger,Trigger1Y)),NA())</f>
        <v>8.6724256316283999E-3</v>
      </c>
    </row>
    <row r="2785" spans="2:17" x14ac:dyDescent="0.2">
      <c r="B2785" s="39" t="s">
        <v>42</v>
      </c>
      <c r="D2785" s="42">
        <f>_xll.qlCalendarAdvance(Calendar,$D2784,B2785,"f",FALSE)</f>
        <v>59363</v>
      </c>
      <c r="E2785" s="139">
        <f>_xll.qlInterestRateIndexValueDate(IndexON,D2785)</f>
        <v>59363</v>
      </c>
      <c r="F2785" s="155">
        <f>IFERROR(_xll.qlIndexFixing(IndexON,D2785,TRUE,_xll.ohTrigger(RecalcTrigger,TriggerON)),NA())</f>
        <v>8.5318496015318601E-3</v>
      </c>
      <c r="H2785" s="42">
        <f>_xll.qlCalendarAdvance(Calendar,$H2784,B2785,"f",FALSE)</f>
        <v>59363</v>
      </c>
      <c r="I2785" s="139">
        <f>_xll.qlInterestRateIndexValueDate(Index1M,$H2785)</f>
        <v>59365</v>
      </c>
      <c r="J2785" s="144">
        <f>IFERROR(_xll.qlIndexFixing(Index1M,$H2785,TRUE,_xll.ohTrigger(RecalcTrigger,Trigger1M)),NA())</f>
        <v>8.2672573845105068E-3</v>
      </c>
      <c r="K2785" s="44">
        <f>IFERROR(_xll.qlIndexFixing(Index3M,H2785,TRUE,_xll.ohTrigger(RecalcTrigger,Trigger3M)),NA())</f>
        <v>8.4388648390638261E-3</v>
      </c>
      <c r="L2785" s="44">
        <f>IFERROR(_xll.qlIndexFixing(Index6M,$H2785,TRUE,_xll.ohTrigger(RecalcTrigger,Trigger6M)),NA())</f>
        <v>8.2416796280263428E-3</v>
      </c>
      <c r="M2785" s="145">
        <f>IFERROR(_xll.qlIndexFixing(Index1Y,$H2785,TRUE,_xll.ohTrigger(RecalcTrigger,Trigger1Y)),NA())</f>
        <v>8.61714894737497E-3</v>
      </c>
      <c r="N2785" s="144">
        <f>IFERROR(_xll.qlIndexFixing(ONIndex1M,I2785,TRUE,_xll.ohTrigger(RecalcTrigger,Trigger1M)),NA())</f>
        <v>8.2714149978091456E-3</v>
      </c>
      <c r="O2785" s="44">
        <f>IFERROR(_xll.qlIndexFixing(ONIndex3M,I2785,TRUE,_xll.ohTrigger(RecalcTrigger,Trigger3M)),NA())</f>
        <v>8.4540031544833028E-3</v>
      </c>
      <c r="P2785" s="44">
        <f>IFERROR(_xll.qlIndexFixing(ONIndex6M,I2785,TRUE,_xll.ohTrigger(RecalcTrigger,Trigger6M)),NA())</f>
        <v>8.2865574526191921E-3</v>
      </c>
      <c r="Q2785" s="145">
        <f>IFERROR(_xll.qlIndexFixing(ONIndex1Y,I2785,TRUE,_xll.ohTrigger(RecalcTrigger,Trigger1Y)),NA())</f>
        <v>8.6684082391297324E-3</v>
      </c>
    </row>
    <row r="2786" spans="2:17" x14ac:dyDescent="0.2">
      <c r="B2786" s="39" t="s">
        <v>42</v>
      </c>
      <c r="D2786" s="42">
        <f>_xll.qlCalendarAdvance(Calendar,$D2785,B2786,"f",FALSE)</f>
        <v>59370</v>
      </c>
      <c r="E2786" s="139">
        <f>_xll.qlInterestRateIndexValueDate(IndexON,D2786)</f>
        <v>59370</v>
      </c>
      <c r="F2786" s="155">
        <f>IFERROR(_xll.qlIndexFixing(IndexON,D2786,TRUE,_xll.ohTrigger(RecalcTrigger,TriggerON)),NA())</f>
        <v>8.5277749744161468E-3</v>
      </c>
      <c r="H2786" s="42">
        <f>_xll.qlCalendarAdvance(Calendar,$H2785,B2786,"f",FALSE)</f>
        <v>59370</v>
      </c>
      <c r="I2786" s="139">
        <f>_xll.qlInterestRateIndexValueDate(Index1M,$H2786)</f>
        <v>59372</v>
      </c>
      <c r="J2786" s="144">
        <f>IFERROR(_xll.qlIndexFixing(Index1M,$H2786,TRUE,_xll.ohTrigger(RecalcTrigger,Trigger1M)),NA())</f>
        <v>8.262959506289691E-3</v>
      </c>
      <c r="K2786" s="44">
        <f>IFERROR(_xll.qlIndexFixing(Index3M,H2786,TRUE,_xll.ohTrigger(RecalcTrigger,Trigger3M)),NA())</f>
        <v>8.4348610725585357E-3</v>
      </c>
      <c r="L2786" s="44">
        <f>IFERROR(_xll.qlIndexFixing(Index6M,$H2786,TRUE,_xll.ohTrigger(RecalcTrigger,Trigger6M)),NA())</f>
        <v>8.2369527365618606E-3</v>
      </c>
      <c r="M2786" s="145">
        <f>IFERROR(_xll.qlIndexFixing(Index1Y,$H2786,TRUE,_xll.ohTrigger(RecalcTrigger,Trigger1Y)),NA())</f>
        <v>8.6139080683892994E-3</v>
      </c>
      <c r="N2786" s="144">
        <f>IFERROR(_xll.qlIndexFixing(ONIndex1M,I2786,TRUE,_xll.ohTrigger(RecalcTrigger,Trigger1M)),NA())</f>
        <v>8.2670657301431305E-3</v>
      </c>
      <c r="O2786" s="44">
        <f>IFERROR(_xll.qlIndexFixing(ONIndex3M,I2786,TRUE,_xll.ohTrigger(RecalcTrigger,Trigger3M)),NA())</f>
        <v>8.4498130085730594E-3</v>
      </c>
      <c r="P2786" s="44">
        <f>IFERROR(_xll.qlIndexFixing(ONIndex6M,I2786,TRUE,_xll.ohTrigger(RecalcTrigger,Trigger6M)),NA())</f>
        <v>8.2812381450647621E-3</v>
      </c>
      <c r="Q2786" s="145">
        <f>IFERROR(_xll.qlIndexFixing(ONIndex1Y,I2786,TRUE,_xll.ohTrigger(RecalcTrigger,Trigger1Y)),NA())</f>
        <v>8.664420420334551E-3</v>
      </c>
    </row>
    <row r="2787" spans="2:17" x14ac:dyDescent="0.2">
      <c r="B2787" s="39" t="s">
        <v>42</v>
      </c>
      <c r="D2787" s="42">
        <f>_xll.qlCalendarAdvance(Calendar,$D2786,B2787,"f",FALSE)</f>
        <v>59377</v>
      </c>
      <c r="E2787" s="139">
        <f>_xll.qlInterestRateIndexValueDate(IndexON,D2787)</f>
        <v>59377</v>
      </c>
      <c r="F2787" s="155">
        <f>IFERROR(_xll.qlIndexFixing(IndexON,D2787,TRUE,_xll.ohTrigger(RecalcTrigger,TriggerON)),NA())</f>
        <v>8.523729890947962E-3</v>
      </c>
      <c r="H2787" s="42">
        <f>_xll.qlCalendarAdvance(Calendar,$H2786,B2787,"f",FALSE)</f>
        <v>59377</v>
      </c>
      <c r="I2787" s="139">
        <f>_xll.qlInterestRateIndexValueDate(Index1M,$H2787)</f>
        <v>59379</v>
      </c>
      <c r="J2787" s="144">
        <f>IFERROR(_xll.qlIndexFixing(Index1M,$H2787,TRUE,_xll.ohTrigger(RecalcTrigger,Trigger1M)),NA())</f>
        <v>8.2586948409962835E-3</v>
      </c>
      <c r="K2787" s="44">
        <f>IFERROR(_xll.qlIndexFixing(Index3M,H2787,TRUE,_xll.ohTrigger(RecalcTrigger,Trigger3M)),NA())</f>
        <v>8.4308903841873901E-3</v>
      </c>
      <c r="L2787" s="44">
        <f>IFERROR(_xll.qlIndexFixing(Index6M,$H2787,TRUE,_xll.ohTrigger(RecalcTrigger,Trigger6M)),NA())</f>
        <v>8.2322748761338126E-3</v>
      </c>
      <c r="M2787" s="145">
        <f>IFERROR(_xll.qlIndexFixing(Index1Y,$H2787,TRUE,_xll.ohTrigger(RecalcTrigger,Trigger1Y)),NA())</f>
        <v>8.610698390541521E-3</v>
      </c>
      <c r="N2787" s="144">
        <f>IFERROR(_xll.qlIndexFixing(ONIndex1M,I2787,TRUE,_xll.ohTrigger(RecalcTrigger,Trigger1M)),NA())</f>
        <v>8.2627495535270157E-3</v>
      </c>
      <c r="O2787" s="44">
        <f>IFERROR(_xll.qlIndexFixing(ONIndex3M,I2787,TRUE,_xll.ohTrigger(RecalcTrigger,Trigger3M)),NA())</f>
        <v>8.4456555262946154E-3</v>
      </c>
      <c r="P2787" s="44">
        <f>IFERROR(_xll.qlIndexFixing(ONIndex6M,I2787,TRUE,_xll.ohTrigger(RecalcTrigger,Trigger6M)),NA())</f>
        <v>8.2759665844367447E-3</v>
      </c>
      <c r="Q2787" s="145">
        <f>IFERROR(_xll.qlIndexFixing(ONIndex1Y,I2787,TRUE,_xll.ohTrigger(RecalcTrigger,Trigger1Y)),NA())</f>
        <v>8.6604622260821884E-3</v>
      </c>
    </row>
    <row r="2788" spans="2:17" x14ac:dyDescent="0.2">
      <c r="B2788" s="39" t="s">
        <v>42</v>
      </c>
      <c r="D2788" s="42">
        <f>_xll.qlCalendarAdvance(Calendar,$D2787,B2788,"f",FALSE)</f>
        <v>59384</v>
      </c>
      <c r="E2788" s="139">
        <f>_xll.qlInterestRateIndexValueDate(IndexON,D2788)</f>
        <v>59384</v>
      </c>
      <c r="F2788" s="155">
        <f>IFERROR(_xll.qlIndexFixing(IndexON,D2788,TRUE,_xll.ohTrigger(RecalcTrigger,TriggerON)),NA())</f>
        <v>8.5197144038851036E-3</v>
      </c>
      <c r="H2788" s="42">
        <f>_xll.qlCalendarAdvance(Calendar,$H2787,B2788,"f",FALSE)</f>
        <v>59384</v>
      </c>
      <c r="I2788" s="139">
        <f>_xll.qlInterestRateIndexValueDate(Index1M,$H2788)</f>
        <v>59386</v>
      </c>
      <c r="J2788" s="144">
        <f>IFERROR(_xll.qlIndexFixing(Index1M,$H2788,TRUE,_xll.ohTrigger(RecalcTrigger,Trigger1M)),NA())</f>
        <v>8.2544634475581469E-3</v>
      </c>
      <c r="K2788" s="44">
        <f>IFERROR(_xll.qlIndexFixing(Index3M,H2788,TRUE,_xll.ohTrigger(RecalcTrigger,Trigger3M)),NA())</f>
        <v>8.4269528313366589E-3</v>
      </c>
      <c r="L2788" s="44">
        <f>IFERROR(_xll.qlIndexFixing(Index6M,$H2788,TRUE,_xll.ohTrigger(RecalcTrigger,Trigger6M)),NA())</f>
        <v>8.2276461310670061E-3</v>
      </c>
      <c r="M2788" s="145">
        <f>IFERROR(_xll.qlIndexFixing(Index1Y,$H2788,TRUE,_xll.ohTrigger(RecalcTrigger,Trigger1Y)),NA())</f>
        <v>8.6075199649731926E-3</v>
      </c>
      <c r="N2788" s="144">
        <f>IFERROR(_xll.qlIndexFixing(ONIndex1M,I2788,TRUE,_xll.ohTrigger(RecalcTrigger,Trigger1M)),NA())</f>
        <v>8.2584665267138035E-3</v>
      </c>
      <c r="O2788" s="44">
        <f>IFERROR(_xll.qlIndexFixing(ONIndex3M,I2788,TRUE,_xll.ohTrigger(RecalcTrigger,Trigger3M)),NA())</f>
        <v>8.4415307649621241E-3</v>
      </c>
      <c r="P2788" s="44">
        <f>IFERROR(_xll.qlIndexFixing(ONIndex6M,I2788,TRUE,_xll.ohTrigger(RecalcTrigger,Trigger6M)),NA())</f>
        <v>8.270742855227553E-3</v>
      </c>
      <c r="Q2788" s="145">
        <f>IFERROR(_xll.qlIndexFixing(ONIndex1Y,I2788,TRUE,_xll.ohTrigger(RecalcTrigger,Trigger1Y)),NA())</f>
        <v>8.6565337073718496E-3</v>
      </c>
    </row>
    <row r="2789" spans="2:17" x14ac:dyDescent="0.2">
      <c r="B2789" s="39" t="s">
        <v>42</v>
      </c>
      <c r="D2789" s="42">
        <f>_xll.qlCalendarAdvance(Calendar,$D2788,B2789,"f",FALSE)</f>
        <v>59391</v>
      </c>
      <c r="E2789" s="139">
        <f>_xll.qlInterestRateIndexValueDate(IndexON,D2789)</f>
        <v>59391</v>
      </c>
      <c r="F2789" s="155">
        <f>IFERROR(_xll.qlIndexFixing(IndexON,D2789,TRUE,_xll.ohTrigger(RecalcTrigger,TriggerON)),NA())</f>
        <v>8.5157285658254978E-3</v>
      </c>
      <c r="H2789" s="42">
        <f>_xll.qlCalendarAdvance(Calendar,$H2788,B2789,"f",FALSE)</f>
        <v>59391</v>
      </c>
      <c r="I2789" s="139">
        <f>_xll.qlInterestRateIndexValueDate(Index1M,$H2789)</f>
        <v>59393</v>
      </c>
      <c r="J2789" s="144">
        <f>IFERROR(_xll.qlIndexFixing(Index1M,$H2789,TRUE,_xll.ohTrigger(RecalcTrigger,Trigger1M)),NA())</f>
        <v>8.2502653849031438E-3</v>
      </c>
      <c r="K2789" s="44">
        <f>IFERROR(_xll.qlIndexFixing(Index3M,H2789,TRUE,_xll.ohTrigger(RecalcTrigger,Trigger3M)),NA())</f>
        <v>8.4230484713969569E-3</v>
      </c>
      <c r="L2789" s="44">
        <f>IFERROR(_xll.qlIndexFixing(Index6M,$H2789,TRUE,_xll.ohTrigger(RecalcTrigger,Trigger6M)),NA())</f>
        <v>8.2230665856896836E-3</v>
      </c>
      <c r="M2789" s="145">
        <f>IFERROR(_xll.qlIndexFixing(Index1Y,$H2789,TRUE,_xll.ohTrigger(RecalcTrigger,Trigger1Y)),NA())</f>
        <v>8.6043728428287156E-3</v>
      </c>
      <c r="N2789" s="144">
        <f>IFERROR(_xll.qlIndexFixing(ONIndex1M,I2789,TRUE,_xll.ohTrigger(RecalcTrigger,Trigger1M)),NA())</f>
        <v>8.2542167086163687E-3</v>
      </c>
      <c r="O2789" s="44">
        <f>IFERROR(_xll.qlIndexFixing(ONIndex3M,I2789,TRUE,_xll.ohTrigger(RecalcTrigger,Trigger3M)),NA())</f>
        <v>8.4374387821295471E-3</v>
      </c>
      <c r="P2789" s="44">
        <f>IFERROR(_xll.qlIndexFixing(ONIndex6M,I2789,TRUE,_xll.ohTrigger(RecalcTrigger,Trigger6M)),NA())</f>
        <v>8.2655670418496641E-3</v>
      </c>
      <c r="Q2789" s="145">
        <f>IFERROR(_xll.qlIndexFixing(ONIndex1Y,I2789,TRUE,_xll.ohTrigger(RecalcTrigger,Trigger1Y)),NA())</f>
        <v>8.6526349152027393E-3</v>
      </c>
    </row>
    <row r="2790" spans="2:17" x14ac:dyDescent="0.2">
      <c r="B2790" s="39" t="s">
        <v>42</v>
      </c>
      <c r="D2790" s="42">
        <f>_xll.qlCalendarAdvance(Calendar,$D2789,B2790,"f",FALSE)</f>
        <v>59398</v>
      </c>
      <c r="E2790" s="139">
        <f>_xll.qlInterestRateIndexValueDate(IndexON,D2790)</f>
        <v>59398</v>
      </c>
      <c r="F2790" s="155">
        <f>IFERROR(_xll.qlIndexFixing(IndexON,D2790,TRUE,_xll.ohTrigger(RecalcTrigger,TriggerON)),NA())</f>
        <v>8.5117724294470065E-3</v>
      </c>
      <c r="H2790" s="42">
        <f>_xll.qlCalendarAdvance(Calendar,$H2789,B2790,"f",FALSE)</f>
        <v>59398</v>
      </c>
      <c r="I2790" s="139">
        <f>_xll.qlInterestRateIndexValueDate(Index1M,$H2790)</f>
        <v>59400</v>
      </c>
      <c r="J2790" s="144">
        <f>IFERROR(_xll.qlIndexFixing(Index1M,$H2790,TRUE,_xll.ohTrigger(RecalcTrigger,Trigger1M)),NA())</f>
        <v>8.2461007119541407E-3</v>
      </c>
      <c r="K2790" s="44">
        <f>IFERROR(_xll.qlIndexFixing(Index3M,H2790,TRUE,_xll.ohTrigger(RecalcTrigger,Trigger3M)),NA())</f>
        <v>8.4191773617528151E-3</v>
      </c>
      <c r="L2790" s="44">
        <f>IFERROR(_xll.qlIndexFixing(Index6M,$H2790,TRUE,_xll.ohTrigger(RecalcTrigger,Trigger6M)),NA())</f>
        <v>8.218536324330946E-3</v>
      </c>
      <c r="M2790" s="145">
        <f>IFERROR(_xll.qlIndexFixing(Index1Y,$H2790,TRUE,_xll.ohTrigger(RecalcTrigger,Trigger1Y)),NA())</f>
        <v>8.6012570752546872E-3</v>
      </c>
      <c r="N2790" s="144">
        <f>IFERROR(_xll.qlIndexFixing(ONIndex1M,I2790,TRUE,_xll.ohTrigger(RecalcTrigger,Trigger1M)),NA())</f>
        <v>8.2500001583074578E-3</v>
      </c>
      <c r="O2790" s="44">
        <f>IFERROR(_xll.qlIndexFixing(ONIndex3M,I2790,TRUE,_xll.ohTrigger(RecalcTrigger,Trigger3M)),NA())</f>
        <v>8.4333796350311019E-3</v>
      </c>
      <c r="P2790" s="44">
        <f>IFERROR(_xll.qlIndexFixing(ONIndex6M,I2790,TRUE,_xll.ohTrigger(RecalcTrigger,Trigger6M)),NA())</f>
        <v>8.2604392282359385E-3</v>
      </c>
      <c r="Q2790" s="145">
        <f>IFERROR(_xll.qlIndexFixing(ONIndex1Y,I2790,TRUE,_xll.ohTrigger(RecalcTrigger,Trigger1Y)),NA())</f>
        <v>8.6487659005740625E-3</v>
      </c>
    </row>
    <row r="2791" spans="2:17" x14ac:dyDescent="0.2">
      <c r="B2791" s="39" t="s">
        <v>42</v>
      </c>
      <c r="D2791" s="42">
        <f>_xll.qlCalendarAdvance(Calendar,$D2790,B2791,"f",FALSE)</f>
        <v>59405</v>
      </c>
      <c r="E2791" s="139">
        <f>_xll.qlInterestRateIndexValueDate(IndexON,D2791)</f>
        <v>59405</v>
      </c>
      <c r="F2791" s="155">
        <f>IFERROR(_xll.qlIndexFixing(IndexON,D2791,TRUE,_xll.ohTrigger(RecalcTrigger,TriggerON)),NA())</f>
        <v>8.5078460471876838E-3</v>
      </c>
      <c r="H2791" s="42">
        <f>_xll.qlCalendarAdvance(Calendar,$H2790,B2791,"f",FALSE)</f>
        <v>59405</v>
      </c>
      <c r="I2791" s="139">
        <f>_xll.qlInterestRateIndexValueDate(Index1M,$H2791)</f>
        <v>59407</v>
      </c>
      <c r="J2791" s="144">
        <f>IFERROR(_xll.qlIndexFixing(Index1M,$H2791,TRUE,_xll.ohTrigger(RecalcTrigger,Trigger1M)),NA())</f>
        <v>8.2419694876365024E-3</v>
      </c>
      <c r="K2791" s="44">
        <f>IFERROR(_xll.qlIndexFixing(Index3M,H2791,TRUE,_xll.ohTrigger(RecalcTrigger,Trigger3M)),NA())</f>
        <v>8.4153395597974523E-3</v>
      </c>
      <c r="L2791" s="44">
        <f>IFERROR(_xll.qlIndexFixing(Index6M,$H2791,TRUE,_xll.ohTrigger(RecalcTrigger,Trigger6M)),NA())</f>
        <v>8.2140554313254871E-3</v>
      </c>
      <c r="M2791" s="145">
        <f>IFERROR(_xll.qlIndexFixing(Index1Y,$H2791,TRUE,_xll.ohTrigger(RecalcTrigger,Trigger1Y)),NA())</f>
        <v>8.5981727133998889E-3</v>
      </c>
      <c r="N2791" s="144">
        <f>IFERROR(_xll.qlIndexFixing(ONIndex1M,I2791,TRUE,_xll.ohTrigger(RecalcTrigger,Trigger1M)),NA())</f>
        <v>8.2458169346200094E-3</v>
      </c>
      <c r="O2791" s="44">
        <f>IFERROR(_xll.qlIndexFixing(ONIndex3M,I2791,TRUE,_xll.ohTrigger(RecalcTrigger,Trigger3M)),NA())</f>
        <v>8.4293533811408139E-3</v>
      </c>
      <c r="P2791" s="44">
        <f>IFERROR(_xll.qlIndexFixing(ONIndex6M,I2791,TRUE,_xll.ohTrigger(RecalcTrigger,Trigger6M)),NA())</f>
        <v>8.2553594991185975E-3</v>
      </c>
      <c r="Q2791" s="145">
        <f>IFERROR(_xll.qlIndexFixing(ONIndex1Y,I2791,TRUE,_xll.ohTrigger(RecalcTrigger,Trigger1Y)),NA())</f>
        <v>8.64492671456496E-3</v>
      </c>
    </row>
    <row r="2792" spans="2:17" x14ac:dyDescent="0.2">
      <c r="B2792" s="39" t="s">
        <v>42</v>
      </c>
      <c r="D2792" s="42">
        <f>_xll.qlCalendarAdvance(Calendar,$D2791,B2792,"f",FALSE)</f>
        <v>59412</v>
      </c>
      <c r="E2792" s="139">
        <f>_xll.qlInterestRateIndexValueDate(IndexON,D2792)</f>
        <v>59412</v>
      </c>
      <c r="F2792" s="155">
        <f>IFERROR(_xll.qlIndexFixing(IndexON,D2792,TRUE,_xll.ohTrigger(RecalcTrigger,TriggerON)),NA())</f>
        <v>8.5039494718053277E-3</v>
      </c>
      <c r="H2792" s="42">
        <f>_xll.qlCalendarAdvance(Calendar,$H2791,B2792,"f",FALSE)</f>
        <v>59412</v>
      </c>
      <c r="I2792" s="139">
        <f>_xll.qlInterestRateIndexValueDate(Index1M,$H2792)</f>
        <v>59414</v>
      </c>
      <c r="J2792" s="144">
        <f>IFERROR(_xll.qlIndexFixing(Index1M,$H2792,TRUE,_xll.ohTrigger(RecalcTrigger,Trigger1M)),NA())</f>
        <v>8.2384590633394778E-3</v>
      </c>
      <c r="K2792" s="44">
        <f>IFERROR(_xll.qlIndexFixing(Index3M,H2792,TRUE,_xll.ohTrigger(RecalcTrigger,Trigger3M)),NA())</f>
        <v>8.4117023565208685E-3</v>
      </c>
      <c r="L2792" s="44">
        <f>IFERROR(_xll.qlIndexFixing(Index6M,$H2792,TRUE,_xll.ohTrigger(RecalcTrigger,Trigger6M)),NA())</f>
        <v>8.2106561986980912E-3</v>
      </c>
      <c r="M2792" s="145">
        <f>IFERROR(_xll.qlIndexFixing(Index1Y,$H2792,TRUE,_xll.ohTrigger(RecalcTrigger,Trigger1Y)),NA())</f>
        <v>8.5951198084148576E-3</v>
      </c>
      <c r="N2792" s="144">
        <f>IFERROR(_xll.qlIndexFixing(ONIndex1M,I2792,TRUE,_xll.ohTrigger(RecalcTrigger,Trigger1M)),NA())</f>
        <v>8.2416670964668981E-3</v>
      </c>
      <c r="O2792" s="44">
        <f>IFERROR(_xll.qlIndexFixing(ONIndex3M,I2792,TRUE,_xll.ohTrigger(RecalcTrigger,Trigger3M)),NA())</f>
        <v>8.4253600777728366E-3</v>
      </c>
      <c r="P2792" s="44">
        <f>IFERROR(_xll.qlIndexFixing(ONIndex6M,I2792,TRUE,_xll.ohTrigger(RecalcTrigger,Trigger6M)),NA())</f>
        <v>8.2503279386703099E-3</v>
      </c>
      <c r="Q2792" s="145">
        <f>IFERROR(_xll.qlIndexFixing(ONIndex1Y,I2792,TRUE,_xll.ohTrigger(RecalcTrigger,Trigger1Y)),NA())</f>
        <v>8.6411174081746367E-3</v>
      </c>
    </row>
    <row r="2793" spans="2:17" x14ac:dyDescent="0.2">
      <c r="B2793" s="39" t="s">
        <v>42</v>
      </c>
      <c r="D2793" s="42">
        <f>_xll.qlCalendarAdvance(Calendar,$D2792,B2793,"f",FALSE)</f>
        <v>59419</v>
      </c>
      <c r="E2793" s="139">
        <f>_xll.qlInterestRateIndexValueDate(IndexON,D2793)</f>
        <v>59419</v>
      </c>
      <c r="F2793" s="155">
        <f>IFERROR(_xll.qlIndexFixing(IndexON,D2793,TRUE,_xll.ohTrigger(RecalcTrigger,TriggerON)),NA())</f>
        <v>8.5000827558978642E-3</v>
      </c>
      <c r="H2793" s="42">
        <f>_xll.qlCalendarAdvance(Calendar,$H2792,B2793,"f",FALSE)</f>
        <v>59419</v>
      </c>
      <c r="I2793" s="139">
        <f>_xll.qlInterestRateIndexValueDate(Index1M,$H2793)</f>
        <v>59421</v>
      </c>
      <c r="J2793" s="144">
        <f>IFERROR(_xll.qlIndexFixing(Index1M,$H2793,TRUE,_xll.ohTrigger(RecalcTrigger,Trigger1M)),NA())</f>
        <v>8.2338076205942801E-3</v>
      </c>
      <c r="K2793" s="44">
        <f>IFERROR(_xll.qlIndexFixing(Index3M,H2793,TRUE,_xll.ohTrigger(RecalcTrigger,Trigger3M)),NA())</f>
        <v>8.4079290319959438E-3</v>
      </c>
      <c r="L2793" s="44">
        <f>IFERROR(_xll.qlIndexFixing(Index6M,$H2793,TRUE,_xll.ohTrigger(RecalcTrigger,Trigger6M)),NA())</f>
        <v>8.2062569625183292E-3</v>
      </c>
      <c r="M2793" s="145">
        <f>IFERROR(_xll.qlIndexFixing(Index1Y,$H2793,TRUE,_xll.ohTrigger(RecalcTrigger,Trigger1Y)),NA())</f>
        <v>8.5920984114540699E-3</v>
      </c>
      <c r="N2793" s="144">
        <f>IFERROR(_xll.qlIndexFixing(ONIndex1M,I2793,TRUE,_xll.ohTrigger(RecalcTrigger,Trigger1M)),NA())</f>
        <v>8.2375507027609984E-3</v>
      </c>
      <c r="O2793" s="44">
        <f>IFERROR(_xll.qlIndexFixing(ONIndex3M,I2793,TRUE,_xll.ohTrigger(RecalcTrigger,Trigger3M)),NA())</f>
        <v>8.4213997820814512E-3</v>
      </c>
      <c r="P2793" s="44">
        <f>IFERROR(_xll.qlIndexFixing(ONIndex6M,I2793,TRUE,_xll.ohTrigger(RecalcTrigger,Trigger6M)),NA())</f>
        <v>8.2453446312236167E-3</v>
      </c>
      <c r="Q2793" s="145">
        <f>IFERROR(_xll.qlIndexFixing(ONIndex1Y,I2793,TRUE,_xll.ohTrigger(RecalcTrigger,Trigger1Y)),NA())</f>
        <v>8.6373380322424254E-3</v>
      </c>
    </row>
    <row r="2794" spans="2:17" x14ac:dyDescent="0.2">
      <c r="B2794" s="39" t="s">
        <v>42</v>
      </c>
      <c r="D2794" s="42">
        <f>_xll.qlCalendarAdvance(Calendar,$D2793,B2794,"f",FALSE)</f>
        <v>59426</v>
      </c>
      <c r="E2794" s="139">
        <f>_xll.qlInterestRateIndexValueDate(IndexON,D2794)</f>
        <v>59426</v>
      </c>
      <c r="F2794" s="155">
        <f>IFERROR(_xll.qlIndexFixing(IndexON,D2794,TRUE,_xll.ohTrigger(RecalcTrigger,TriggerON)),NA())</f>
        <v>8.4962459520632194E-3</v>
      </c>
      <c r="H2794" s="42">
        <f>_xll.qlCalendarAdvance(Calendar,$H2793,B2794,"f",FALSE)</f>
        <v>59426</v>
      </c>
      <c r="I2794" s="139">
        <f>_xll.qlInterestRateIndexValueDate(Index1M,$H2794)</f>
        <v>59428</v>
      </c>
      <c r="J2794" s="144">
        <f>IFERROR(_xll.qlIndexFixing(Index1M,$H2794,TRUE,_xll.ohTrigger(RecalcTrigger,Trigger1M)),NA())</f>
        <v>8.2297770957204253E-3</v>
      </c>
      <c r="K2794" s="44">
        <f>IFERROR(_xll.qlIndexFixing(Index3M,H2794,TRUE,_xll.ohTrigger(RecalcTrigger,Trigger3M)),NA())</f>
        <v>8.4041891824081279E-3</v>
      </c>
      <c r="L2794" s="44">
        <f>IFERROR(_xll.qlIndexFixing(Index6M,$H2794,TRUE,_xll.ohTrigger(RecalcTrigger,Trigger6M)),NA())</f>
        <v>8.2019073116808092E-3</v>
      </c>
      <c r="M2794" s="145">
        <f>IFERROR(_xll.qlIndexFixing(Index1Y,$H2794,TRUE,_xll.ohTrigger(RecalcTrigger,Trigger1Y)),NA())</f>
        <v>8.5891085736724427E-3</v>
      </c>
      <c r="N2794" s="144">
        <f>IFERROR(_xll.qlIndexFixing(ONIndex1M,I2794,TRUE,_xll.ohTrigger(RecalcTrigger,Trigger1M)),NA())</f>
        <v>8.2334678123352489E-3</v>
      </c>
      <c r="O2794" s="44">
        <f>IFERROR(_xll.qlIndexFixing(ONIndex3M,I2794,TRUE,_xll.ohTrigger(RecalcTrigger,Trigger3M)),NA())</f>
        <v>8.4174725517804916E-3</v>
      </c>
      <c r="P2794" s="44">
        <f>IFERROR(_xll.qlIndexFixing(ONIndex6M,I2794,TRUE,_xll.ohTrigger(RecalcTrigger,Trigger6M)),NA())</f>
        <v>8.2404096609511868E-3</v>
      </c>
      <c r="Q2794" s="145">
        <f>IFERROR(_xll.qlIndexFixing(ONIndex1Y,I2794,TRUE,_xll.ohTrigger(RecalcTrigger,Trigger1Y)),NA())</f>
        <v>8.6335886379274029E-3</v>
      </c>
    </row>
    <row r="2795" spans="2:17" x14ac:dyDescent="0.2">
      <c r="B2795" s="39" t="s">
        <v>42</v>
      </c>
      <c r="D2795" s="42">
        <f>_xll.qlCalendarAdvance(Calendar,$D2794,B2795,"f",FALSE)</f>
        <v>59433</v>
      </c>
      <c r="E2795" s="139">
        <f>_xll.qlInterestRateIndexValueDate(IndexON,D2795)</f>
        <v>59433</v>
      </c>
      <c r="F2795" s="155">
        <f>IFERROR(_xll.qlIndexFixing(IndexON,D2795,TRUE,_xll.ohTrigger(RecalcTrigger,TriggerON)),NA())</f>
        <v>8.4924391130591914E-3</v>
      </c>
      <c r="H2795" s="42">
        <f>_xll.qlCalendarAdvance(Calendar,$H2794,B2795,"f",FALSE)</f>
        <v>59433</v>
      </c>
      <c r="I2795" s="139">
        <f>_xll.qlInterestRateIndexValueDate(Index1M,$H2795)</f>
        <v>59435</v>
      </c>
      <c r="J2795" s="144">
        <f>IFERROR(_xll.qlIndexFixing(Index1M,$H2795,TRUE,_xll.ohTrigger(RecalcTrigger,Trigger1M)),NA())</f>
        <v>8.2257802551818915E-3</v>
      </c>
      <c r="K2795" s="44">
        <f>IFERROR(_xll.qlIndexFixing(Index3M,H2795,TRUE,_xll.ohTrigger(RecalcTrigger,Trigger3M)),NA())</f>
        <v>8.4004828651471162E-3</v>
      </c>
      <c r="L2795" s="44">
        <f>IFERROR(_xll.qlIndexFixing(Index6M,$H2795,TRUE,_xll.ohTrigger(RecalcTrigger,Trigger6M)),NA())</f>
        <v>8.1976073305308778E-3</v>
      </c>
      <c r="M2795" s="145">
        <f>IFERROR(_xll.qlIndexFixing(Index1Y,$H2795,TRUE,_xll.ohTrigger(RecalcTrigger,Trigger1Y)),NA())</f>
        <v>8.5861503462286159E-3</v>
      </c>
      <c r="N2795" s="144">
        <f>IFERROR(_xll.qlIndexFixing(ONIndex1M,I2795,TRUE,_xll.ohTrigger(RecalcTrigger,Trigger1M)),NA())</f>
        <v>8.2294184843423324E-3</v>
      </c>
      <c r="O2795" s="44">
        <f>IFERROR(_xll.qlIndexFixing(ONIndex3M,I2795,TRUE,_xll.ohTrigger(RecalcTrigger,Trigger3M)),NA())</f>
        <v>8.4135784439443029E-3</v>
      </c>
      <c r="P2795" s="44">
        <f>IFERROR(_xll.qlIndexFixing(ONIndex6M,I2795,TRUE,_xll.ohTrigger(RecalcTrigger,Trigger6M)),NA())</f>
        <v>8.235523112265497E-3</v>
      </c>
      <c r="Q2795" s="145">
        <f>IFERROR(_xll.qlIndexFixing(ONIndex1Y,I2795,TRUE,_xll.ohTrigger(RecalcTrigger,Trigger1Y)),NA())</f>
        <v>8.6298692761488383E-3</v>
      </c>
    </row>
    <row r="2796" spans="2:17" x14ac:dyDescent="0.2">
      <c r="B2796" s="39" t="s">
        <v>42</v>
      </c>
      <c r="D2796" s="42">
        <f>_xll.qlCalendarAdvance(Calendar,$D2795,B2796,"f",FALSE)</f>
        <v>59440</v>
      </c>
      <c r="E2796" s="139">
        <f>_xll.qlInterestRateIndexValueDate(IndexON,D2796)</f>
        <v>59440</v>
      </c>
      <c r="F2796" s="155">
        <f>IFERROR(_xll.qlIndexFixing(IndexON,D2796,TRUE,_xll.ohTrigger(RecalcTrigger,TriggerON)),NA())</f>
        <v>8.488662291243898E-3</v>
      </c>
      <c r="H2796" s="42">
        <f>_xll.qlCalendarAdvance(Calendar,$H2795,B2796,"f",FALSE)</f>
        <v>59440</v>
      </c>
      <c r="I2796" s="139">
        <f>_xll.qlInterestRateIndexValueDate(Index1M,$H2796)</f>
        <v>59442</v>
      </c>
      <c r="J2796" s="144">
        <f>IFERROR(_xll.qlIndexFixing(Index1M,$H2796,TRUE,_xll.ohTrigger(RecalcTrigger,Trigger1M)),NA())</f>
        <v>8.2218171579040433E-3</v>
      </c>
      <c r="K2796" s="44">
        <f>IFERROR(_xll.qlIndexFixing(Index3M,H2796,TRUE,_xll.ohTrigger(RecalcTrigger,Trigger3M)),NA())</f>
        <v>8.3968101376052443E-3</v>
      </c>
      <c r="L2796" s="44">
        <f>IFERROR(_xll.qlIndexFixing(Index6M,$H2796,TRUE,_xll.ohTrigger(RecalcTrigger,Trigger6M)),NA())</f>
        <v>8.1933571034147681E-3</v>
      </c>
      <c r="M2796" s="145">
        <f>IFERROR(_xll.qlIndexFixing(Index1Y,$H2796,TRUE,_xll.ohTrigger(RecalcTrigger,Trigger1Y)),NA())</f>
        <v>8.5832237802827595E-3</v>
      </c>
      <c r="N2796" s="144">
        <f>IFERROR(_xll.qlIndexFixing(ONIndex1M,I2796,TRUE,_xll.ohTrigger(RecalcTrigger,Trigger1M)),NA())</f>
        <v>8.2254027775352512E-3</v>
      </c>
      <c r="O2796" s="44">
        <f>IFERROR(_xll.qlIndexFixing(ONIndex3M,I2796,TRUE,_xll.ohTrigger(RecalcTrigger,Trigger3M)),NA())</f>
        <v>8.4097175161268467E-3</v>
      </c>
      <c r="P2796" s="44">
        <f>IFERROR(_xll.qlIndexFixing(ONIndex6M,I2796,TRUE,_xll.ohTrigger(RecalcTrigger,Trigger6M)),NA())</f>
        <v>8.2306850696589606E-3</v>
      </c>
      <c r="Q2796" s="145">
        <f>IFERROR(_xll.qlIndexFixing(ONIndex1Y,I2796,TRUE,_xll.ohTrigger(RecalcTrigger,Trigger1Y)),NA())</f>
        <v>8.6261799979858722E-3</v>
      </c>
    </row>
    <row r="2797" spans="2:17" x14ac:dyDescent="0.2">
      <c r="B2797" s="39" t="s">
        <v>42</v>
      </c>
      <c r="D2797" s="42">
        <f>_xll.qlCalendarAdvance(Calendar,$D2796,B2797,"f",FALSE)</f>
        <v>59447</v>
      </c>
      <c r="E2797" s="139">
        <f>_xll.qlInterestRateIndexValueDate(IndexON,D2797)</f>
        <v>59447</v>
      </c>
      <c r="F2797" s="155">
        <f>IFERROR(_xll.qlIndexFixing(IndexON,D2797,TRUE,_xll.ohTrigger(RecalcTrigger,TriggerON)),NA())</f>
        <v>8.4849155395350095E-3</v>
      </c>
      <c r="H2797" s="42">
        <f>_xll.qlCalendarAdvance(Calendar,$H2796,B2797,"f",FALSE)</f>
        <v>59447</v>
      </c>
      <c r="I2797" s="139">
        <f>_xll.qlInterestRateIndexValueDate(Index1M,$H2797)</f>
        <v>59449</v>
      </c>
      <c r="J2797" s="144">
        <f>IFERROR(_xll.qlIndexFixing(Index1M,$H2797,TRUE,_xll.ohTrigger(RecalcTrigger,Trigger1M)),NA())</f>
        <v>8.2178878628147434E-3</v>
      </c>
      <c r="K2797" s="44">
        <f>IFERROR(_xll.qlIndexFixing(Index3M,H2797,TRUE,_xll.ohTrigger(RecalcTrigger,Trigger3M)),NA())</f>
        <v>8.3930154233102326E-3</v>
      </c>
      <c r="L2797" s="44">
        <f>IFERROR(_xll.qlIndexFixing(Index6M,$H2797,TRUE,_xll.ohTrigger(RecalcTrigger,Trigger6M)),NA())</f>
        <v>8.1889670140050004E-3</v>
      </c>
      <c r="M2797" s="145">
        <f>IFERROR(_xll.qlIndexFixing(Index1Y,$H2797,TRUE,_xll.ohTrigger(RecalcTrigger,Trigger1Y)),NA())</f>
        <v>8.5803289269985508E-3</v>
      </c>
      <c r="N2797" s="144">
        <f>IFERROR(_xll.qlIndexFixing(ONIndex1M,I2797,TRUE,_xll.ohTrigger(RecalcTrigger,Trigger1M)),NA())</f>
        <v>8.22142075082688E-3</v>
      </c>
      <c r="O2797" s="44">
        <f>IFERROR(_xll.qlIndexFixing(ONIndex3M,I2797,TRUE,_xll.ohTrigger(RecalcTrigger,Trigger3M)),NA())</f>
        <v>8.4058898255623404E-3</v>
      </c>
      <c r="P2797" s="44">
        <f>IFERROR(_xll.qlIndexFixing(ONIndex6M,I2797,TRUE,_xll.ohTrigger(RecalcTrigger,Trigger6M)),NA())</f>
        <v>8.2258956171443742E-3</v>
      </c>
      <c r="Q2797" s="145">
        <f>IFERROR(_xll.qlIndexFixing(ONIndex1Y,I2797,TRUE,_xll.ohTrigger(RecalcTrigger,Trigger1Y)),NA())</f>
        <v>8.6225208542778375E-3</v>
      </c>
    </row>
    <row r="2798" spans="2:17" x14ac:dyDescent="0.2">
      <c r="B2798" s="39" t="s">
        <v>42</v>
      </c>
      <c r="D2798" s="42">
        <f>_xll.qlCalendarAdvance(Calendar,$D2797,B2798,"f",FALSE)</f>
        <v>59454</v>
      </c>
      <c r="E2798" s="139">
        <f>_xll.qlInterestRateIndexValueDate(IndexON,D2798)</f>
        <v>59454</v>
      </c>
      <c r="F2798" s="155">
        <f>IFERROR(_xll.qlIndexFixing(IndexON,D2798,TRUE,_xll.ohTrigger(RecalcTrigger,TriggerON)),NA())</f>
        <v>8.4811989104505159E-3</v>
      </c>
      <c r="H2798" s="42">
        <f>_xll.qlCalendarAdvance(Calendar,$H2797,B2798,"f",FALSE)</f>
        <v>59454</v>
      </c>
      <c r="I2798" s="139">
        <f>_xll.qlInterestRateIndexValueDate(Index1M,$H2798)</f>
        <v>59456</v>
      </c>
      <c r="J2798" s="144">
        <f>IFERROR(_xll.qlIndexFixing(Index1M,$H2798,TRUE,_xll.ohTrigger(RecalcTrigger,Trigger1M)),NA())</f>
        <v>8.2139924288393562E-3</v>
      </c>
      <c r="K2798" s="44">
        <f>IFERROR(_xll.qlIndexFixing(Index3M,H2798,TRUE,_xll.ohTrigger(RecalcTrigger,Trigger3M)),NA())</f>
        <v>8.3894123820935449E-3</v>
      </c>
      <c r="L2798" s="44">
        <f>IFERROR(_xll.qlIndexFixing(Index6M,$H2798,TRUE,_xll.ohTrigger(RecalcTrigger,Trigger6M)),NA())</f>
        <v>8.184820049139431E-3</v>
      </c>
      <c r="M2798" s="145">
        <f>IFERROR(_xll.qlIndexFixing(Index1Y,$H2798,TRUE,_xll.ohTrigger(RecalcTrigger,Trigger1Y)),NA())</f>
        <v>8.5774658375409787E-3</v>
      </c>
      <c r="N2798" s="144">
        <f>IFERROR(_xll.qlIndexFixing(ONIndex1M,I2798,TRUE,_xll.ohTrigger(RecalcTrigger,Trigger1M)),NA())</f>
        <v>8.2174724633699014E-3</v>
      </c>
      <c r="O2798" s="44">
        <f>IFERROR(_xll.qlIndexFixing(ONIndex3M,I2798,TRUE,_xll.ohTrigger(RecalcTrigger,Trigger3M)),NA())</f>
        <v>8.4020954297248096E-3</v>
      </c>
      <c r="P2798" s="44">
        <f>IFERROR(_xll.qlIndexFixing(ONIndex6M,I2798,TRUE,_xll.ohTrigger(RecalcTrigger,Trigger6M)),NA())</f>
        <v>8.221154839374023E-3</v>
      </c>
      <c r="Q2798" s="145">
        <f>IFERROR(_xll.qlIndexFixing(ONIndex1Y,I2798,TRUE,_xll.ohTrigger(RecalcTrigger,Trigger1Y)),NA())</f>
        <v>8.6188918961838112E-3</v>
      </c>
    </row>
    <row r="2799" spans="2:17" x14ac:dyDescent="0.2">
      <c r="B2799" s="39" t="s">
        <v>42</v>
      </c>
      <c r="D2799" s="42">
        <f>_xll.qlCalendarAdvance(Calendar,$D2798,B2799,"f",FALSE)</f>
        <v>59461</v>
      </c>
      <c r="E2799" s="139">
        <f>_xll.qlInterestRateIndexValueDate(IndexON,D2799)</f>
        <v>59461</v>
      </c>
      <c r="F2799" s="155">
        <f>IFERROR(_xll.qlIndexFixing(IndexON,D2799,TRUE,_xll.ohTrigger(RecalcTrigger,TriggerON)),NA())</f>
        <v>8.4775124565883431E-3</v>
      </c>
      <c r="H2799" s="42">
        <f>_xll.qlCalendarAdvance(Calendar,$H2798,B2799,"f",FALSE)</f>
        <v>59461</v>
      </c>
      <c r="I2799" s="139">
        <f>_xll.qlInterestRateIndexValueDate(Index1M,$H2799)</f>
        <v>59463</v>
      </c>
      <c r="J2799" s="144">
        <f>IFERROR(_xll.qlIndexFixing(Index1M,$H2799,TRUE,_xll.ohTrigger(RecalcTrigger,Trigger1M)),NA())</f>
        <v>8.2101309149057444E-3</v>
      </c>
      <c r="K2799" s="44">
        <f>IFERROR(_xll.qlIndexFixing(Index3M,H2799,TRUE,_xll.ohTrigger(RecalcTrigger,Trigger3M)),NA())</f>
        <v>8.385843107695766E-3</v>
      </c>
      <c r="L2799" s="44">
        <f>IFERROR(_xll.qlIndexFixing(Index6M,$H2799,TRUE,_xll.ohTrigger(RecalcTrigger,Trigger6M)),NA())</f>
        <v>8.1807230985751333E-3</v>
      </c>
      <c r="M2799" s="145">
        <f>IFERROR(_xll.qlIndexFixing(Index1Y,$H2799,TRUE,_xll.ohTrigger(RecalcTrigger,Trigger1Y)),NA())</f>
        <v>8.5746345630783212E-3</v>
      </c>
      <c r="N2799" s="144">
        <f>IFERROR(_xll.qlIndexFixing(ONIndex1M,I2799,TRUE,_xll.ohTrigger(RecalcTrigger,Trigger1M)),NA())</f>
        <v>8.2135579736775099E-3</v>
      </c>
      <c r="O2799" s="44">
        <f>IFERROR(_xll.qlIndexFixing(ONIndex3M,I2799,TRUE,_xll.ohTrigger(RecalcTrigger,Trigger3M)),NA())</f>
        <v>8.3983343858484716E-3</v>
      </c>
      <c r="P2799" s="44">
        <f>IFERROR(_xll.qlIndexFixing(ONIndex6M,I2799,TRUE,_xll.ohTrigger(RecalcTrigger,Trigger6M)),NA())</f>
        <v>8.2164628204406398E-3</v>
      </c>
      <c r="Q2799" s="145">
        <f>IFERROR(_xll.qlIndexFixing(ONIndex1Y,I2799,TRUE,_xll.ohTrigger(RecalcTrigger,Trigger1Y)),NA())</f>
        <v>8.6152931746230621E-3</v>
      </c>
    </row>
    <row r="2800" spans="2:17" x14ac:dyDescent="0.2">
      <c r="B2800" s="39" t="s">
        <v>42</v>
      </c>
      <c r="D2800" s="42">
        <f>_xll.qlCalendarAdvance(Calendar,$D2799,B2800,"f",FALSE)</f>
        <v>59468</v>
      </c>
      <c r="E2800" s="139">
        <f>_xll.qlInterestRateIndexValueDate(IndexON,D2800)</f>
        <v>59468</v>
      </c>
      <c r="F2800" s="155">
        <f>IFERROR(_xll.qlIndexFixing(IndexON,D2800,TRUE,_xll.ohTrigger(RecalcTrigger,TriggerON)),NA())</f>
        <v>8.4738562307062892E-3</v>
      </c>
      <c r="H2800" s="42">
        <f>_xll.qlCalendarAdvance(Calendar,$H2799,B2800,"f",FALSE)</f>
        <v>59468</v>
      </c>
      <c r="I2800" s="139">
        <f>_xll.qlInterestRateIndexValueDate(Index1M,$H2800)</f>
        <v>59470</v>
      </c>
      <c r="J2800" s="144">
        <f>IFERROR(_xll.qlIndexFixing(Index1M,$H2800,TRUE,_xll.ohTrigger(RecalcTrigger,Trigger1M)),NA())</f>
        <v>8.2063033799392726E-3</v>
      </c>
      <c r="K2800" s="44">
        <f>IFERROR(_xll.qlIndexFixing(Index3M,H2800,TRUE,_xll.ohTrigger(RecalcTrigger,Trigger3M)),NA())</f>
        <v>8.3823076575118491E-3</v>
      </c>
      <c r="L2800" s="44">
        <f>IFERROR(_xll.qlIndexFixing(Index6M,$H2800,TRUE,_xll.ohTrigger(RecalcTrigger,Trigger6M)),NA())</f>
        <v>8.1766762466701226E-3</v>
      </c>
      <c r="M2800" s="145">
        <f>IFERROR(_xll.qlIndexFixing(Index1Y,$H2800,TRUE,_xll.ohTrigger(RecalcTrigger,Trigger1Y)),NA())</f>
        <v>8.5718351547806014E-3</v>
      </c>
      <c r="N2800" s="144">
        <f>IFERROR(_xll.qlIndexFixing(ONIndex1M,I2800,TRUE,_xll.ohTrigger(RecalcTrigger,Trigger1M)),NA())</f>
        <v>8.2096773409023882E-3</v>
      </c>
      <c r="O2800" s="44">
        <f>IFERROR(_xll.qlIndexFixing(ONIndex3M,I2800,TRUE,_xll.ohTrigger(RecalcTrigger,Trigger3M)),NA())</f>
        <v>8.394606751487288E-3</v>
      </c>
      <c r="P2800" s="44">
        <f>IFERROR(_xll.qlIndexFixing(ONIndex6M,I2800,TRUE,_xll.ohTrigger(RecalcTrigger,Trigger6M)),NA())</f>
        <v>8.2118196447567016E-3</v>
      </c>
      <c r="Q2800" s="145">
        <f>IFERROR(_xll.qlIndexFixing(ONIndex1Y,I2800,TRUE,_xll.ohTrigger(RecalcTrigger,Trigger1Y)),NA())</f>
        <v>8.611724740674731E-3</v>
      </c>
    </row>
    <row r="2801" spans="2:17" x14ac:dyDescent="0.2">
      <c r="B2801" s="39" t="s">
        <v>42</v>
      </c>
      <c r="D2801" s="42">
        <f>_xll.qlCalendarAdvance(Calendar,$D2800,B2801,"f",FALSE)</f>
        <v>59475</v>
      </c>
      <c r="E2801" s="139">
        <f>_xll.qlInterestRateIndexValueDate(IndexON,D2801)</f>
        <v>59475</v>
      </c>
      <c r="F2801" s="155">
        <f>IFERROR(_xll.qlIndexFixing(IndexON,D2801,TRUE,_xll.ohTrigger(RecalcTrigger,TriggerON)),NA())</f>
        <v>8.4702302850825362E-3</v>
      </c>
      <c r="H2801" s="42">
        <f>_xll.qlCalendarAdvance(Calendar,$H2800,B2801,"f",FALSE)</f>
        <v>59475</v>
      </c>
      <c r="I2801" s="139">
        <f>_xll.qlInterestRateIndexValueDate(Index1M,$H2801)</f>
        <v>59477</v>
      </c>
      <c r="J2801" s="144">
        <f>IFERROR(_xll.qlIndexFixing(Index1M,$H2801,TRUE,_xll.ohTrigger(RecalcTrigger,Trigger1M)),NA())</f>
        <v>8.2025098828703014E-3</v>
      </c>
      <c r="K2801" s="44">
        <f>IFERROR(_xll.qlIndexFixing(Index3M,H2801,TRUE,_xll.ohTrigger(RecalcTrigger,Trigger3M)),NA())</f>
        <v>8.3788060889358872E-3</v>
      </c>
      <c r="L2801" s="44">
        <f>IFERROR(_xll.qlIndexFixing(Index6M,$H2801,TRUE,_xll.ohTrigger(RecalcTrigger,Trigger6M)),NA())</f>
        <v>8.1728552307087244E-3</v>
      </c>
      <c r="M2801" s="145">
        <f>IFERROR(_xll.qlIndexFixing(Index1Y,$H2801,TRUE,_xll.ohTrigger(RecalcTrigger,Trigger1Y)),NA())</f>
        <v>8.5690676638209146E-3</v>
      </c>
      <c r="N2801" s="144">
        <f>IFERROR(_xll.qlIndexFixing(ONIndex1M,I2801,TRUE,_xll.ohTrigger(RecalcTrigger,Trigger1M)),NA())</f>
        <v>8.2058306239574108E-3</v>
      </c>
      <c r="O2801" s="44">
        <f>IFERROR(_xll.qlIndexFixing(ONIndex3M,I2801,TRUE,_xll.ohTrigger(RecalcTrigger,Trigger3M)),NA())</f>
        <v>8.3909125837955401E-3</v>
      </c>
      <c r="P2801" s="44">
        <f>IFERROR(_xll.qlIndexFixing(ONIndex6M,I2801,TRUE,_xll.ohTrigger(RecalcTrigger,Trigger6M)),NA())</f>
        <v>8.2072253964948771E-3</v>
      </c>
      <c r="Q2801" s="145">
        <f>IFERROR(_xll.qlIndexFixing(ONIndex1Y,I2801,TRUE,_xll.ohTrigger(RecalcTrigger,Trigger1Y)),NA())</f>
        <v>8.6081866451781508E-3</v>
      </c>
    </row>
    <row r="2802" spans="2:17" x14ac:dyDescent="0.2">
      <c r="B2802" s="39" t="s">
        <v>42</v>
      </c>
      <c r="D2802" s="42">
        <f>_xll.qlCalendarAdvance(Calendar,$D2801,B2802,"f",FALSE)</f>
        <v>59482</v>
      </c>
      <c r="E2802" s="139">
        <f>_xll.qlInterestRateIndexValueDate(IndexON,D2802)</f>
        <v>59482</v>
      </c>
      <c r="F2802" s="155">
        <f>IFERROR(_xll.qlIndexFixing(IndexON,D2802,TRUE,_xll.ohTrigger(RecalcTrigger,TriggerON)),NA())</f>
        <v>8.4666346728745623E-3</v>
      </c>
      <c r="H2802" s="42">
        <f>_xll.qlCalendarAdvance(Calendar,$H2801,B2802,"f",FALSE)</f>
        <v>59482</v>
      </c>
      <c r="I2802" s="139">
        <f>_xll.qlInterestRateIndexValueDate(Index1M,$H2802)</f>
        <v>59484</v>
      </c>
      <c r="J2802" s="144">
        <f>IFERROR(_xll.qlIndexFixing(Index1M,$H2802,TRUE,_xll.ohTrigger(RecalcTrigger,Trigger1M)),NA())</f>
        <v>8.1987504826241953E-3</v>
      </c>
      <c r="K2802" s="44">
        <f>IFERROR(_xll.qlIndexFixing(Index3M,H2802,TRUE,_xll.ohTrigger(RecalcTrigger,Trigger3M)),NA())</f>
        <v>8.3753384593663136E-3</v>
      </c>
      <c r="L2802" s="44">
        <f>IFERROR(_xll.qlIndexFixing(Index6M,$H2802,TRUE,_xll.ohTrigger(RecalcTrigger,Trigger6M)),NA())</f>
        <v>8.1689052992545419E-3</v>
      </c>
      <c r="M2802" s="145">
        <f>IFERROR(_xll.qlIndexFixing(Index1Y,$H2802,TRUE,_xll.ohTrigger(RecalcTrigger,Trigger1Y)),NA())</f>
        <v>8.5663321413743266E-3</v>
      </c>
      <c r="N2802" s="144">
        <f>IFERROR(_xll.qlIndexFixing(ONIndex1M,I2802,TRUE,_xll.ohTrigger(RecalcTrigger,Trigger1M)),NA())</f>
        <v>8.2020178818353884E-3</v>
      </c>
      <c r="O2802" s="44">
        <f>IFERROR(_xll.qlIndexFixing(ONIndex3M,I2802,TRUE,_xll.ohTrigger(RecalcTrigger,Trigger3M)),NA())</f>
        <v>8.3872519404071255E-3</v>
      </c>
      <c r="P2802" s="44">
        <f>IFERROR(_xll.qlIndexFixing(ONIndex6M,I2802,TRUE,_xll.ohTrigger(RecalcTrigger,Trigger6M)),NA())</f>
        <v>8.2026801602275157E-3</v>
      </c>
      <c r="Q2802" s="145">
        <f>IFERROR(_xll.qlIndexFixing(ONIndex1Y,I2802,TRUE,_xll.ohTrigger(RecalcTrigger,Trigger1Y)),NA())</f>
        <v>8.6046789393723344E-3</v>
      </c>
    </row>
    <row r="2803" spans="2:17" x14ac:dyDescent="0.2">
      <c r="B2803" s="39" t="s">
        <v>42</v>
      </c>
      <c r="D2803" s="42">
        <f>_xll.qlCalendarAdvance(Calendar,$D2802,B2803,"f",FALSE)</f>
        <v>59489</v>
      </c>
      <c r="E2803" s="139">
        <f>_xll.qlInterestRateIndexValueDate(IndexON,D2803)</f>
        <v>59489</v>
      </c>
      <c r="F2803" s="155">
        <f>IFERROR(_xll.qlIndexFixing(IndexON,D2803,TRUE,_xll.ohTrigger(RecalcTrigger,TriggerON)),NA())</f>
        <v>8.4630694462006772E-3</v>
      </c>
      <c r="H2803" s="42">
        <f>_xll.qlCalendarAdvance(Calendar,$H2802,B2803,"f",FALSE)</f>
        <v>59489</v>
      </c>
      <c r="I2803" s="139">
        <f>_xll.qlInterestRateIndexValueDate(Index1M,$H2803)</f>
        <v>59491</v>
      </c>
      <c r="J2803" s="144">
        <f>IFERROR(_xll.qlIndexFixing(Index1M,$H2803,TRUE,_xll.ohTrigger(RecalcTrigger,Trigger1M)),NA())</f>
        <v>8.1950252381313149E-3</v>
      </c>
      <c r="K2803" s="44">
        <f>IFERROR(_xll.qlIndexFixing(Index3M,H2803,TRUE,_xll.ohTrigger(RecalcTrigger,Trigger3M)),NA())</f>
        <v>8.3719048261954795E-3</v>
      </c>
      <c r="L2803" s="44">
        <f>IFERROR(_xll.qlIndexFixing(Index6M,$H2803,TRUE,_xll.ohTrigger(RecalcTrigger,Trigger6M)),NA())</f>
        <v>8.1650057123492208E-3</v>
      </c>
      <c r="M2803" s="145">
        <f>IFERROR(_xll.qlIndexFixing(Index1Y,$H2803,TRUE,_xll.ohTrigger(RecalcTrigger,Trigger1Y)),NA())</f>
        <v>8.5636286386187449E-3</v>
      </c>
      <c r="N2803" s="144">
        <f>IFERROR(_xll.qlIndexFixing(ONIndex1M,I2803,TRUE,_xll.ohTrigger(RecalcTrigger,Trigger1M)),NA())</f>
        <v>8.1982391732893234E-3</v>
      </c>
      <c r="O2803" s="44">
        <f>IFERROR(_xll.qlIndexFixing(ONIndex3M,I2803,TRUE,_xll.ohTrigger(RecalcTrigger,Trigger3M)),NA())</f>
        <v>8.3836248782365175E-3</v>
      </c>
      <c r="P2803" s="44">
        <f>IFERROR(_xll.qlIndexFixing(ONIndex6M,I2803,TRUE,_xll.ohTrigger(RecalcTrigger,Trigger6M)),NA())</f>
        <v>8.1981840199674139E-3</v>
      </c>
      <c r="Q2803" s="145">
        <f>IFERROR(_xll.qlIndexFixing(ONIndex1Y,I2803,TRUE,_xll.ohTrigger(RecalcTrigger,Trigger1Y)),NA())</f>
        <v>8.6012016740966146E-3</v>
      </c>
    </row>
    <row r="2804" spans="2:17" x14ac:dyDescent="0.2">
      <c r="B2804" s="39" t="s">
        <v>42</v>
      </c>
      <c r="D2804" s="42">
        <f>_xll.qlCalendarAdvance(Calendar,$D2803,B2804,"f",FALSE)</f>
        <v>59496</v>
      </c>
      <c r="E2804" s="139">
        <f>_xll.qlInterestRateIndexValueDate(IndexON,D2804)</f>
        <v>59496</v>
      </c>
      <c r="F2804" s="155">
        <f>IFERROR(_xll.qlIndexFixing(IndexON,D2804,TRUE,_xll.ohTrigger(RecalcTrigger,TriggerON)),NA())</f>
        <v>8.4595346581384234E-3</v>
      </c>
      <c r="H2804" s="42">
        <f>_xll.qlCalendarAdvance(Calendar,$H2803,B2804,"f",FALSE)</f>
        <v>59496</v>
      </c>
      <c r="I2804" s="139">
        <f>_xll.qlInterestRateIndexValueDate(Index1M,$H2804)</f>
        <v>59498</v>
      </c>
      <c r="J2804" s="144">
        <f>IFERROR(_xll.qlIndexFixing(Index1M,$H2804,TRUE,_xll.ohTrigger(RecalcTrigger,Trigger1M)),NA())</f>
        <v>8.1909998797952462E-3</v>
      </c>
      <c r="K2804" s="44">
        <f>IFERROR(_xll.qlIndexFixing(Index3M,H2804,TRUE,_xll.ohTrigger(RecalcTrigger,Trigger3M)),NA())</f>
        <v>8.3685052468252946E-3</v>
      </c>
      <c r="L2804" s="44">
        <f>IFERROR(_xll.qlIndexFixing(Index6M,$H2804,TRUE,_xll.ohTrigger(RecalcTrigger,Trigger6M)),NA())</f>
        <v>8.1611565543646073E-3</v>
      </c>
      <c r="M2804" s="145">
        <f>IFERROR(_xll.qlIndexFixing(Index1Y,$H2804,TRUE,_xll.ohTrigger(RecalcTrigger,Trigger1Y)),NA())</f>
        <v>8.5609572067344916E-3</v>
      </c>
      <c r="N2804" s="144">
        <f>IFERROR(_xll.qlIndexFixing(ONIndex1M,I2804,TRUE,_xll.ohTrigger(RecalcTrigger,Trigger1M)),NA())</f>
        <v>8.1944945573120265E-3</v>
      </c>
      <c r="O2804" s="44">
        <f>IFERROR(_xll.qlIndexFixing(ONIndex3M,I2804,TRUE,_xll.ohTrigger(RecalcTrigger,Trigger3M)),NA())</f>
        <v>8.3800314550774857E-3</v>
      </c>
      <c r="P2804" s="44">
        <f>IFERROR(_xll.qlIndexFixing(ONIndex6M,I2804,TRUE,_xll.ohTrigger(RecalcTrigger,Trigger6M)),NA())</f>
        <v>8.1937370603668569E-3</v>
      </c>
      <c r="Q2804" s="145">
        <f>IFERROR(_xll.qlIndexFixing(ONIndex1Y,I2804,TRUE,_xll.ohTrigger(RecalcTrigger,Trigger1Y)),NA())</f>
        <v>8.5977549002702602E-3</v>
      </c>
    </row>
    <row r="2805" spans="2:17" x14ac:dyDescent="0.2">
      <c r="B2805" s="39" t="s">
        <v>42</v>
      </c>
      <c r="D2805" s="42">
        <f>_xll.qlCalendarAdvance(Calendar,$D2804,B2805,"f",FALSE)</f>
        <v>59503</v>
      </c>
      <c r="E2805" s="139">
        <f>_xll.qlInterestRateIndexValueDate(IndexON,D2805)</f>
        <v>59503</v>
      </c>
      <c r="F2805" s="155">
        <f>IFERROR(_xll.qlIndexFixing(IndexON,D2805,TRUE,_xll.ohTrigger(RecalcTrigger,TriggerON)),NA())</f>
        <v>8.4560303610459187E-3</v>
      </c>
      <c r="H2805" s="42">
        <f>_xll.qlCalendarAdvance(Calendar,$H2804,B2805,"f",FALSE)</f>
        <v>59503</v>
      </c>
      <c r="I2805" s="139">
        <f>_xll.qlInterestRateIndexValueDate(Index1M,$H2805)</f>
        <v>59505</v>
      </c>
      <c r="J2805" s="144">
        <f>IFERROR(_xll.qlIndexFixing(Index1M,$H2805,TRUE,_xll.ohTrigger(RecalcTrigger,Trigger1M)),NA())</f>
        <v>8.1881735100236743E-3</v>
      </c>
      <c r="K2805" s="44">
        <f>IFERROR(_xll.qlIndexFixing(Index3M,H2805,TRUE,_xll.ohTrigger(RecalcTrigger,Trigger3M)),NA())</f>
        <v>8.3654136397051104E-3</v>
      </c>
      <c r="L2805" s="44">
        <f>IFERROR(_xll.qlIndexFixing(Index6M,$H2805,TRUE,_xll.ohTrigger(RecalcTrigger,Trigger6M)),NA())</f>
        <v>8.1571964198578553E-3</v>
      </c>
      <c r="M2805" s="145">
        <f>IFERROR(_xll.qlIndexFixing(Index1Y,$H2805,TRUE,_xll.ohTrigger(RecalcTrigger,Trigger1Y)),NA())</f>
        <v>8.5583178969049541E-3</v>
      </c>
      <c r="N2805" s="144">
        <f>IFERROR(_xll.qlIndexFixing(ONIndex1M,I2805,TRUE,_xll.ohTrigger(RecalcTrigger,Trigger1M)),NA())</f>
        <v>8.1907840928963083E-3</v>
      </c>
      <c r="O2805" s="44">
        <f>IFERROR(_xll.qlIndexFixing(ONIndex3M,I2805,TRUE,_xll.ohTrigger(RecalcTrigger,Trigger3M)),NA())</f>
        <v>8.3764717280843115E-3</v>
      </c>
      <c r="P2805" s="44">
        <f>IFERROR(_xll.qlIndexFixing(ONIndex6M,I2805,TRUE,_xll.ohTrigger(RecalcTrigger,Trigger6M)),NA())</f>
        <v>8.1893393655985136E-3</v>
      </c>
      <c r="Q2805" s="145">
        <f>IFERROR(_xll.qlIndexFixing(ONIndex1Y,I2805,TRUE,_xll.ohTrigger(RecalcTrigger,Trigger1Y)),NA())</f>
        <v>8.5943386690523482E-3</v>
      </c>
    </row>
    <row r="2806" spans="2:17" x14ac:dyDescent="0.2">
      <c r="B2806" s="39" t="s">
        <v>42</v>
      </c>
      <c r="D2806" s="42">
        <f>_xll.qlCalendarAdvance(Calendar,$D2805,B2806,"f",FALSE)</f>
        <v>59510</v>
      </c>
      <c r="E2806" s="139">
        <f>_xll.qlInterestRateIndexValueDate(IndexON,D2806)</f>
        <v>59510</v>
      </c>
      <c r="F2806" s="155">
        <f>IFERROR(_xll.qlIndexFixing(IndexON,D2806,TRUE,_xll.ohTrigger(RecalcTrigger,TriggerON)),NA())</f>
        <v>8.4525566075210889E-3</v>
      </c>
      <c r="H2806" s="42">
        <f>_xll.qlCalendarAdvance(Calendar,$H2805,B2806,"f",FALSE)</f>
        <v>59510</v>
      </c>
      <c r="I2806" s="139">
        <f>_xll.qlInterestRateIndexValueDate(Index1M,$H2806)</f>
        <v>59512</v>
      </c>
      <c r="J2806" s="144">
        <f>IFERROR(_xll.qlIndexFixing(Index1M,$H2806,TRUE,_xll.ohTrigger(RecalcTrigger,Trigger1M)),NA())</f>
        <v>8.1840550284406621E-3</v>
      </c>
      <c r="K2806" s="44">
        <f>IFERROR(_xll.qlIndexFixing(Index3M,H2806,TRUE,_xll.ohTrigger(RecalcTrigger,Trigger3M)),NA())</f>
        <v>8.3620775924497792E-3</v>
      </c>
      <c r="L2806" s="44">
        <f>IFERROR(_xll.qlIndexFixing(Index6M,$H2806,TRUE,_xll.ohTrigger(RecalcTrigger,Trigger6M)),NA())</f>
        <v>8.1534519316412181E-3</v>
      </c>
      <c r="M2806" s="145">
        <f>IFERROR(_xll.qlIndexFixing(Index1Y,$H2806,TRUE,_xll.ohTrigger(RecalcTrigger,Trigger1Y)),NA())</f>
        <v>8.5557107603152702E-3</v>
      </c>
      <c r="N2806" s="144">
        <f>IFERROR(_xll.qlIndexFixing(ONIndex1M,I2806,TRUE,_xll.ohTrigger(RecalcTrigger,Trigger1M)),NA())</f>
        <v>8.1871078387951712E-3</v>
      </c>
      <c r="O2806" s="44">
        <f>IFERROR(_xll.qlIndexFixing(ONIndex3M,I2806,TRUE,_xll.ohTrigger(RecalcTrigger,Trigger3M)),NA())</f>
        <v>8.3729457548109565E-3</v>
      </c>
      <c r="P2806" s="44">
        <f>IFERROR(_xll.qlIndexFixing(ONIndex6M,I2806,TRUE,_xll.ohTrigger(RecalcTrigger,Trigger6M)),NA())</f>
        <v>8.1849910199149889E-3</v>
      </c>
      <c r="Q2806" s="145">
        <f>IFERROR(_xll.qlIndexFixing(ONIndex1Y,I2806,TRUE,_xll.ohTrigger(RecalcTrigger,Trigger1Y)),NA())</f>
        <v>8.5909530312822113E-3</v>
      </c>
    </row>
    <row r="2807" spans="2:17" x14ac:dyDescent="0.2">
      <c r="B2807" s="39" t="s">
        <v>42</v>
      </c>
      <c r="D2807" s="42">
        <f>_xll.qlCalendarAdvance(Calendar,$D2806,B2807,"f",FALSE)</f>
        <v>59517</v>
      </c>
      <c r="E2807" s="139">
        <f>_xll.qlInterestRateIndexValueDate(IndexON,D2807)</f>
        <v>59517</v>
      </c>
      <c r="F2807" s="155">
        <f>IFERROR(_xll.qlIndexFixing(IndexON,D2807,TRUE,_xll.ohTrigger(RecalcTrigger,TriggerON)),NA())</f>
        <v>8.4491134503217324E-3</v>
      </c>
      <c r="H2807" s="42">
        <f>_xll.qlCalendarAdvance(Calendar,$H2806,B2807,"f",FALSE)</f>
        <v>59517</v>
      </c>
      <c r="I2807" s="139">
        <f>_xll.qlInterestRateIndexValueDate(Index1M,$H2807)</f>
        <v>59519</v>
      </c>
      <c r="J2807" s="144">
        <f>IFERROR(_xll.qlIndexFixing(Index1M,$H2807,TRUE,_xll.ohTrigger(RecalcTrigger,Trigger1M)),NA())</f>
        <v>8.1804669962368126E-3</v>
      </c>
      <c r="K2807" s="44">
        <f>IFERROR(_xll.qlIndexFixing(Index3M,H2807,TRUE,_xll.ohTrigger(RecalcTrigger,Trigger3M)),NA())</f>
        <v>8.3587757613416969E-3</v>
      </c>
      <c r="L2807" s="44">
        <f>IFERROR(_xll.qlIndexFixing(Index6M,$H2807,TRUE,_xll.ohTrigger(RecalcTrigger,Trigger6M)),NA())</f>
        <v>8.1497581326901124E-3</v>
      </c>
      <c r="M2807" s="145">
        <f>IFERROR(_xll.qlIndexFixing(Index1Y,$H2807,TRUE,_xll.ohTrigger(RecalcTrigger,Trigger1Y)),NA())</f>
        <v>8.5531358481536427E-3</v>
      </c>
      <c r="N2807" s="144">
        <f>IFERROR(_xll.qlIndexFixing(ONIndex1M,I2807,TRUE,_xll.ohTrigger(RecalcTrigger,Trigger1M)),NA())</f>
        <v>8.183465854001426E-3</v>
      </c>
      <c r="O2807" s="44">
        <f>IFERROR(_xll.qlIndexFixing(ONIndex3M,I2807,TRUE,_xll.ohTrigger(RecalcTrigger,Trigger3M)),NA())</f>
        <v>8.3694535923317659E-3</v>
      </c>
      <c r="P2807" s="44">
        <f>IFERROR(_xll.qlIndexFixing(ONIndex6M,I2807,TRUE,_xll.ohTrigger(RecalcTrigger,Trigger6M)),NA())</f>
        <v>8.1806921078086958E-3</v>
      </c>
      <c r="Q2807" s="145">
        <f>IFERROR(_xll.qlIndexFixing(ONIndex1Y,I2807,TRUE,_xll.ohTrigger(RecalcTrigger,Trigger1Y)),NA())</f>
        <v>8.5875980381988626E-3</v>
      </c>
    </row>
    <row r="2808" spans="2:17" x14ac:dyDescent="0.2">
      <c r="B2808" s="39" t="s">
        <v>42</v>
      </c>
      <c r="D2808" s="42">
        <f>_xll.qlCalendarAdvance(Calendar,$D2807,B2808,"f",FALSE)</f>
        <v>59524</v>
      </c>
      <c r="E2808" s="139">
        <f>_xll.qlInterestRateIndexValueDate(IndexON,D2808)</f>
        <v>59524</v>
      </c>
      <c r="F2808" s="155">
        <f>IFERROR(_xll.qlIndexFixing(IndexON,D2808,TRUE,_xll.ohTrigger(RecalcTrigger,TriggerON)),NA())</f>
        <v>8.4457009419658391E-3</v>
      </c>
      <c r="H2808" s="42">
        <f>_xll.qlCalendarAdvance(Calendar,$H2807,B2808,"f",FALSE)</f>
        <v>59524</v>
      </c>
      <c r="I2808" s="139">
        <f>_xll.qlInterestRateIndexValueDate(Index1M,$H2808)</f>
        <v>59526</v>
      </c>
      <c r="J2808" s="144">
        <f>IFERROR(_xll.qlIndexFixing(Index1M,$H2808,TRUE,_xll.ohTrigger(RecalcTrigger,Trigger1M)),NA())</f>
        <v>8.1769134144279998E-3</v>
      </c>
      <c r="K2808" s="44">
        <f>IFERROR(_xll.qlIndexFixing(Index3M,H2808,TRUE,_xll.ohTrigger(RecalcTrigger,Trigger3M)),NA())</f>
        <v>8.3555082037767292E-3</v>
      </c>
      <c r="L2808" s="44">
        <f>IFERROR(_xll.qlIndexFixing(Index6M,$H2808,TRUE,_xll.ohTrigger(RecalcTrigger,Trigger6M)),NA())</f>
        <v>8.1461151073889057E-3</v>
      </c>
      <c r="M2808" s="145">
        <f>IFERROR(_xll.qlIndexFixing(Index1Y,$H2808,TRUE,_xll.ohTrigger(RecalcTrigger,Trigger1Y)),NA())</f>
        <v>8.5505932116104674E-3</v>
      </c>
      <c r="N2808" s="144">
        <f>IFERROR(_xll.qlIndexFixing(ONIndex1M,I2808,TRUE,_xll.ohTrigger(RecalcTrigger,Trigger1M)),NA())</f>
        <v>8.1788337520194432E-3</v>
      </c>
      <c r="O2808" s="44">
        <f>IFERROR(_xll.qlIndexFixing(ONIndex3M,I2808,TRUE,_xll.ohTrigger(RecalcTrigger,Trigger3M)),NA())</f>
        <v>8.365013442963587E-3</v>
      </c>
      <c r="P2808" s="44">
        <f>IFERROR(_xll.qlIndexFixing(ONIndex6M,I2808,TRUE,_xll.ohTrigger(RecalcTrigger,Trigger6M)),NA())</f>
        <v>8.1752377075172689E-3</v>
      </c>
      <c r="Q2808" s="145">
        <f>IFERROR(_xll.qlIndexFixing(ONIndex1Y,I2808,TRUE,_xll.ohTrigger(RecalcTrigger,Trigger1Y)),NA())</f>
        <v>8.5833295863668724E-3</v>
      </c>
    </row>
    <row r="2809" spans="2:17" x14ac:dyDescent="0.2">
      <c r="B2809" s="39" t="s">
        <v>42</v>
      </c>
      <c r="D2809" s="42">
        <f>_xll.qlCalendarAdvance(Calendar,$D2808,B2809,"f",FALSE)</f>
        <v>59532</v>
      </c>
      <c r="E2809" s="139">
        <f>_xll.qlInterestRateIndexValueDate(IndexON,D2809)</f>
        <v>59532</v>
      </c>
      <c r="F2809" s="155">
        <f>IFERROR(_xll.qlIndexFixing(IndexON,D2809,TRUE,_xll.ohTrigger(RecalcTrigger,TriggerON)),NA())</f>
        <v>8.4418385293361098E-3</v>
      </c>
      <c r="H2809" s="42">
        <f>_xll.qlCalendarAdvance(Calendar,$H2808,B2809,"f",FALSE)</f>
        <v>59532</v>
      </c>
      <c r="I2809" s="139">
        <f>_xll.qlInterestRateIndexValueDate(Index1M,$H2809)</f>
        <v>59534</v>
      </c>
      <c r="J2809" s="144">
        <f>IFERROR(_xll.qlIndexFixing(Index1M,$H2809,TRUE,_xll.ohTrigger(RecalcTrigger,Trigger1M)),NA())</f>
        <v>8.1727394067994535E-3</v>
      </c>
      <c r="K2809" s="44">
        <f>IFERROR(_xll.qlIndexFixing(Index3M,H2809,TRUE,_xll.ohTrigger(RecalcTrigger,Trigger3M)),NA())</f>
        <v>8.3516887163114246E-3</v>
      </c>
      <c r="L2809" s="44">
        <f>IFERROR(_xll.qlIndexFixing(Index6M,$H2809,TRUE,_xll.ohTrigger(RecalcTrigger,Trigger6M)),NA())</f>
        <v>8.142013929970578E-3</v>
      </c>
      <c r="M2809" s="145">
        <f>IFERROR(_xll.qlIndexFixing(Index1Y,$H2809,TRUE,_xll.ohTrigger(RecalcTrigger,Trigger1Y)),NA())</f>
        <v>8.5476142921398351E-3</v>
      </c>
      <c r="N2809" s="144">
        <f>IFERROR(_xll.qlIndexFixing(ONIndex1M,I2809,TRUE,_xll.ohTrigger(RecalcTrigger,Trigger1M)),NA())</f>
        <v>8.1752703184712061E-3</v>
      </c>
      <c r="O2809" s="44">
        <f>IFERROR(_xll.qlIndexFixing(ONIndex3M,I2809,TRUE,_xll.ohTrigger(RecalcTrigger,Trigger3M)),NA())</f>
        <v>8.3615987781726631E-3</v>
      </c>
      <c r="P2809" s="44">
        <f>IFERROR(_xll.qlIndexFixing(ONIndex6M,I2809,TRUE,_xll.ohTrigger(RecalcTrigger,Trigger6M)),NA())</f>
        <v>8.1710521025346594E-3</v>
      </c>
      <c r="Q2809" s="145">
        <f>IFERROR(_xll.qlIndexFixing(ONIndex1Y,I2809,TRUE,_xll.ohTrigger(RecalcTrigger,Trigger1Y)),NA())</f>
        <v>8.5800448295003662E-3</v>
      </c>
    </row>
    <row r="2810" spans="2:17" x14ac:dyDescent="0.2">
      <c r="B2810" s="39" t="s">
        <v>42</v>
      </c>
      <c r="D2810" s="42">
        <f>_xll.qlCalendarAdvance(Calendar,$D2809,B2810,"f",FALSE)</f>
        <v>59539</v>
      </c>
      <c r="E2810" s="139">
        <f>_xll.qlInterestRateIndexValueDate(IndexON,D2810)</f>
        <v>59539</v>
      </c>
      <c r="F2810" s="155">
        <f>IFERROR(_xll.qlIndexFixing(IndexON,D2810,TRUE,_xll.ohTrigger(RecalcTrigger,TriggerON)),NA())</f>
        <v>8.4384918744628834E-3</v>
      </c>
      <c r="H2810" s="42">
        <f>_xll.qlCalendarAdvance(Calendar,$H2809,B2810,"f",FALSE)</f>
        <v>59539</v>
      </c>
      <c r="I2810" s="139">
        <f>_xll.qlInterestRateIndexValueDate(Index1M,$H2810)</f>
        <v>59541</v>
      </c>
      <c r="J2810" s="144">
        <f>IFERROR(_xll.qlIndexFixing(Index1M,$H2810,TRUE,_xll.ohTrigger(RecalcTrigger,Trigger1M)),NA())</f>
        <v>8.1695677377126349E-3</v>
      </c>
      <c r="K2810" s="44">
        <f>IFERROR(_xll.qlIndexFixing(Index3M,H2810,TRUE,_xll.ohTrigger(RecalcTrigger,Trigger3M)),NA())</f>
        <v>8.3486219725443789E-3</v>
      </c>
      <c r="L2810" s="44">
        <f>IFERROR(_xll.qlIndexFixing(Index6M,$H2810,TRUE,_xll.ohTrigger(RecalcTrigger,Trigger6M)),NA())</f>
        <v>8.1386231000881888E-3</v>
      </c>
      <c r="M2810" s="145">
        <f>IFERROR(_xll.qlIndexFixing(Index1Y,$H2810,TRUE,_xll.ohTrigger(RecalcTrigger,Trigger1Y)),NA())</f>
        <v>8.5451455679133731E-3</v>
      </c>
      <c r="N2810" s="144">
        <f>IFERROR(_xll.qlIndexFixing(ONIndex1M,I2810,TRUE,_xll.ohTrigger(RecalcTrigger,Trigger1M)),NA())</f>
        <v>8.1722433741759914E-3</v>
      </c>
      <c r="O2810" s="44">
        <f>IFERROR(_xll.qlIndexFixing(ONIndex3M,I2810,TRUE,_xll.ohTrigger(RecalcTrigger,Trigger3M)),NA())</f>
        <v>8.358698981290047E-3</v>
      </c>
      <c r="P2810" s="44">
        <f>IFERROR(_xll.qlIndexFixing(ONIndex6M,I2810,TRUE,_xll.ohTrigger(RecalcTrigger,Trigger6M)),NA())</f>
        <v>8.1675040036799373E-3</v>
      </c>
      <c r="Q2810" s="145">
        <f>IFERROR(_xll.qlIndexFixing(ONIndex1Y,I2810,TRUE,_xll.ohTrigger(RecalcTrigger,Trigger1Y)),NA())</f>
        <v>8.5772538455763936E-3</v>
      </c>
    </row>
    <row r="2811" spans="2:17" x14ac:dyDescent="0.2">
      <c r="B2811" s="39" t="s">
        <v>42</v>
      </c>
      <c r="D2811" s="42">
        <f>_xll.qlCalendarAdvance(Calendar,$D2810,B2811,"f",FALSE)</f>
        <v>59546</v>
      </c>
      <c r="E2811" s="139">
        <f>_xll.qlInterestRateIndexValueDate(IndexON,D2811)</f>
        <v>59546</v>
      </c>
      <c r="F2811" s="155">
        <f>IFERROR(_xll.qlIndexFixing(IndexON,D2811,TRUE,_xll.ohTrigger(RecalcTrigger,TriggerON)),NA())</f>
        <v>8.4351760338208237E-3</v>
      </c>
      <c r="H2811" s="42">
        <f>_xll.qlCalendarAdvance(Calendar,$H2810,B2811,"f",FALSE)</f>
        <v>59546</v>
      </c>
      <c r="I2811" s="139">
        <f>_xll.qlInterestRateIndexValueDate(Index1M,$H2811)</f>
        <v>59548</v>
      </c>
      <c r="J2811" s="144">
        <f>IFERROR(_xll.qlIndexFixing(Index1M,$H2811,TRUE,_xll.ohTrigger(RecalcTrigger,Trigger1M)),NA())</f>
        <v>8.1661204113192554E-3</v>
      </c>
      <c r="K2811" s="44">
        <f>IFERROR(_xll.qlIndexFixing(Index3M,H2811,TRUE,_xll.ohTrigger(RecalcTrigger,Trigger3M)),NA())</f>
        <v>8.345462505523038E-3</v>
      </c>
      <c r="L2811" s="44">
        <f>IFERROR(_xll.qlIndexFixing(Index6M,$H2811,TRUE,_xll.ohTrigger(RecalcTrigger,Trigger6M)),NA())</f>
        <v>8.1351366026182342E-3</v>
      </c>
      <c r="M2811" s="145">
        <f>IFERROR(_xll.qlIndexFixing(Index1Y,$H2811,TRUE,_xll.ohTrigger(RecalcTrigger,Trigger1Y)),NA())</f>
        <v>8.5427092890893522E-3</v>
      </c>
      <c r="N2811" s="144">
        <f>IFERROR(_xll.qlIndexFixing(ONIndex1M,I2811,TRUE,_xll.ohTrigger(RecalcTrigger,Trigger1M)),NA())</f>
        <v>8.1687439901934056E-3</v>
      </c>
      <c r="O2811" s="44">
        <f>IFERROR(_xll.qlIndexFixing(ONIndex3M,I2811,TRUE,_xll.ohTrigger(RecalcTrigger,Trigger3M)),NA())</f>
        <v>8.3553475038744551E-3</v>
      </c>
      <c r="P2811" s="44">
        <f>IFERROR(_xll.qlIndexFixing(ONIndex6M,I2811,TRUE,_xll.ohTrigger(RecalcTrigger,Trigger6M)),NA())</f>
        <v>8.1634107855155236E-3</v>
      </c>
      <c r="Q2811" s="145">
        <f>IFERROR(_xll.qlIndexFixing(ONIndex1Y,I2811,TRUE,_xll.ohTrigger(RecalcTrigger,Trigger1Y)),NA())</f>
        <v>8.5740263516242976E-3</v>
      </c>
    </row>
    <row r="2812" spans="2:17" x14ac:dyDescent="0.2">
      <c r="B2812" s="39" t="s">
        <v>42</v>
      </c>
      <c r="D2812" s="42">
        <f>_xll.qlCalendarAdvance(Calendar,$D2811,B2812,"f",FALSE)</f>
        <v>59553</v>
      </c>
      <c r="E2812" s="139">
        <f>_xll.qlInterestRateIndexValueDate(IndexON,D2812)</f>
        <v>59553</v>
      </c>
      <c r="F2812" s="155">
        <f>IFERROR(_xll.qlIndexFixing(IndexON,D2812,TRUE,_xll.ohTrigger(RecalcTrigger,TriggerON)),NA())</f>
        <v>8.4318910602476649E-3</v>
      </c>
      <c r="H2812" s="42">
        <f>_xll.qlCalendarAdvance(Calendar,$H2811,B2812,"f",FALSE)</f>
        <v>59553</v>
      </c>
      <c r="I2812" s="139">
        <f>_xll.qlInterestRateIndexValueDate(Index1M,$H2812)</f>
        <v>59555</v>
      </c>
      <c r="J2812" s="144">
        <f>IFERROR(_xll.qlIndexFixing(Index1M,$H2812,TRUE,_xll.ohTrigger(RecalcTrigger,Trigger1M)),NA())</f>
        <v>8.1627077744339162E-3</v>
      </c>
      <c r="K2812" s="44">
        <f>IFERROR(_xll.qlIndexFixing(Index3M,H2812,TRUE,_xll.ohTrigger(RecalcTrigger,Trigger3M)),NA())</f>
        <v>8.3423375498465902E-3</v>
      </c>
      <c r="L2812" s="44">
        <f>IFERROR(_xll.qlIndexFixing(Index6M,$H2812,TRUE,_xll.ohTrigger(RecalcTrigger,Trigger6M)),NA())</f>
        <v>8.1317012212121457E-3</v>
      </c>
      <c r="M2812" s="145">
        <f>IFERROR(_xll.qlIndexFixing(Index1Y,$H2812,TRUE,_xll.ohTrigger(RecalcTrigger,Trigger1Y)),NA())</f>
        <v>8.5403055068714994E-3</v>
      </c>
      <c r="N2812" s="144">
        <f>IFERROR(_xll.qlIndexFixing(ONIndex1M,I2812,TRUE,_xll.ohTrigger(RecalcTrigger,Trigger1M)),NA())</f>
        <v>8.1652791783959344E-3</v>
      </c>
      <c r="O2812" s="44">
        <f>IFERROR(_xll.qlIndexFixing(ONIndex3M,I2812,TRUE,_xll.ohTrigger(RecalcTrigger,Trigger3M)),NA())</f>
        <v>8.3520301325368251E-3</v>
      </c>
      <c r="P2812" s="44">
        <f>IFERROR(_xll.qlIndexFixing(ONIndex6M,I2812,TRUE,_xll.ohTrigger(RecalcTrigger,Trigger6M)),NA())</f>
        <v>8.1593674344215827E-3</v>
      </c>
      <c r="Q2812" s="145">
        <f>IFERROR(_xll.qlIndexFixing(ONIndex1Y,I2812,TRUE,_xll.ohTrigger(RecalcTrigger,Trigger1Y)),NA())</f>
        <v>8.5708297646291953E-3</v>
      </c>
    </row>
    <row r="2813" spans="2:17" x14ac:dyDescent="0.2">
      <c r="B2813" s="39" t="s">
        <v>42</v>
      </c>
      <c r="D2813" s="42">
        <f>_xll.qlCalendarAdvance(Calendar,$D2812,B2813,"f",FALSE)</f>
        <v>59560</v>
      </c>
      <c r="E2813" s="139">
        <f>_xll.qlInterestRateIndexValueDate(IndexON,D2813)</f>
        <v>59560</v>
      </c>
      <c r="F2813" s="155">
        <f>IFERROR(_xll.qlIndexFixing(IndexON,D2813,TRUE,_xll.ohTrigger(RecalcTrigger,TriggerON)),NA())</f>
        <v>8.4286370062613969E-3</v>
      </c>
      <c r="H2813" s="42">
        <f>_xll.qlCalendarAdvance(Calendar,$H2812,B2813,"f",FALSE)</f>
        <v>59560</v>
      </c>
      <c r="I2813" s="139">
        <f>_xll.qlInterestRateIndexValueDate(Index1M,$H2813)</f>
        <v>59562</v>
      </c>
      <c r="J2813" s="144">
        <f>IFERROR(_xll.qlIndexFixing(Index1M,$H2813,TRUE,_xll.ohTrigger(RecalcTrigger,Trigger1M)),NA())</f>
        <v>8.159329885977229E-3</v>
      </c>
      <c r="K2813" s="44">
        <f>IFERROR(_xll.qlIndexFixing(Index3M,H2813,TRUE,_xll.ohTrigger(RecalcTrigger,Trigger3M)),NA())</f>
        <v>8.3392471629233356E-3</v>
      </c>
      <c r="L2813" s="44">
        <f>IFERROR(_xll.qlIndexFixing(Index6M,$H2813,TRUE,_xll.ohTrigger(RecalcTrigger,Trigger6M)),NA())</f>
        <v>8.1283170402735704E-3</v>
      </c>
      <c r="M2813" s="145">
        <f>IFERROR(_xll.qlIndexFixing(Index1Y,$H2813,TRUE,_xll.ohTrigger(RecalcTrigger,Trigger1Y)),NA())</f>
        <v>8.5379342724648498E-3</v>
      </c>
      <c r="N2813" s="144">
        <f>IFERROR(_xll.qlIndexFixing(ONIndex1M,I2813,TRUE,_xll.ohTrigger(RecalcTrigger,Trigger1M)),NA())</f>
        <v>8.1618489978563247E-3</v>
      </c>
      <c r="O2813" s="44">
        <f>IFERROR(_xll.qlIndexFixing(ONIndex3M,I2813,TRUE,_xll.ohTrigger(RecalcTrigger,Trigger3M)),NA())</f>
        <v>8.3487469244314383E-3</v>
      </c>
      <c r="P2813" s="44">
        <f>IFERROR(_xll.qlIndexFixing(ONIndex6M,I2813,TRUE,_xll.ohTrigger(RecalcTrigger,Trigger6M)),NA())</f>
        <v>8.1553740348105919E-3</v>
      </c>
      <c r="Q2813" s="145">
        <f>IFERROR(_xll.qlIndexFixing(ONIndex1Y,I2813,TRUE,_xll.ohTrigger(RecalcTrigger,Trigger1Y)),NA())</f>
        <v>8.5676641354304195E-3</v>
      </c>
    </row>
    <row r="2814" spans="2:17" x14ac:dyDescent="0.2">
      <c r="B2814" s="39" t="s">
        <v>42</v>
      </c>
      <c r="D2814" s="42">
        <f>_xll.qlCalendarAdvance(Calendar,$D2813,B2814,"f",FALSE)</f>
        <v>59567</v>
      </c>
      <c r="E2814" s="139">
        <f>_xll.qlInterestRateIndexValueDate(IndexON,D2814)</f>
        <v>59567</v>
      </c>
      <c r="F2814" s="155">
        <f>IFERROR(_xll.qlIndexFixing(IndexON,D2814,TRUE,_xll.ohTrigger(RecalcTrigger,TriggerON)),NA())</f>
        <v>8.4254139243000736E-3</v>
      </c>
      <c r="H2814" s="42">
        <f>_xll.qlCalendarAdvance(Calendar,$H2813,B2814,"f",FALSE)</f>
        <v>59567</v>
      </c>
      <c r="I2814" s="139">
        <f>_xll.qlInterestRateIndexValueDate(Index1M,$H2814)</f>
        <v>59569</v>
      </c>
      <c r="J2814" s="144">
        <f>IFERROR(_xll.qlIndexFixing(Index1M,$H2814,TRUE,_xll.ohTrigger(RecalcTrigger,Trigger1M)),NA())</f>
        <v>8.1564178564083201E-3</v>
      </c>
      <c r="K2814" s="44">
        <f>IFERROR(_xll.qlIndexFixing(Index3M,H2814,TRUE,_xll.ohTrigger(RecalcTrigger,Trigger3M)),NA())</f>
        <v>8.3363067890359216E-3</v>
      </c>
      <c r="L2814" s="44">
        <f>IFERROR(_xll.qlIndexFixing(Index6M,$H2814,TRUE,_xll.ohTrigger(RecalcTrigger,Trigger6M)),NA())</f>
        <v>8.124984144203944E-3</v>
      </c>
      <c r="M2814" s="145">
        <f>IFERROR(_xll.qlIndexFixing(Index1Y,$H2814,TRUE,_xll.ohTrigger(RecalcTrigger,Trigger1Y)),NA())</f>
        <v>8.5355956370785791E-3</v>
      </c>
      <c r="N2814" s="144">
        <f>IFERROR(_xll.qlIndexFixing(ONIndex1M,I2814,TRUE,_xll.ohTrigger(RecalcTrigger,Trigger1M)),NA())</f>
        <v>8.158453507567387E-3</v>
      </c>
      <c r="O2814" s="44">
        <f>IFERROR(_xll.qlIndexFixing(ONIndex3M,I2814,TRUE,_xll.ohTrigger(RecalcTrigger,Trigger3M)),NA())</f>
        <v>8.3454979369523841E-3</v>
      </c>
      <c r="P2814" s="44">
        <f>IFERROR(_xll.qlIndexFixing(ONIndex6M,I2814,TRUE,_xll.ohTrigger(RecalcTrigger,Trigger6M)),NA())</f>
        <v>8.1514306707752837E-3</v>
      </c>
      <c r="Q2814" s="145">
        <f>IFERROR(_xll.qlIndexFixing(ONIndex1Y,I2814,TRUE,_xll.ohTrigger(RecalcTrigger,Trigger1Y)),NA())</f>
        <v>8.564529515107111E-3</v>
      </c>
    </row>
    <row r="2815" spans="2:17" x14ac:dyDescent="0.2">
      <c r="B2815" s="39" t="s">
        <v>42</v>
      </c>
      <c r="D2815" s="42">
        <f>_xll.qlCalendarAdvance(Calendar,$D2814,B2815,"f",FALSE)</f>
        <v>59574</v>
      </c>
      <c r="E2815" s="139">
        <f>_xll.qlInterestRateIndexValueDate(IndexON,D2815)</f>
        <v>59574</v>
      </c>
      <c r="F2815" s="155">
        <f>IFERROR(_xll.qlIndexFixing(IndexON,D2815,TRUE,_xll.ohTrigger(RecalcTrigger,TriggerON)),NA())</f>
        <v>8.4222218673613014E-3</v>
      </c>
      <c r="H2815" s="42">
        <f>_xll.qlCalendarAdvance(Calendar,$H2814,B2815,"f",FALSE)</f>
        <v>59574</v>
      </c>
      <c r="I2815" s="139">
        <f>_xll.qlInterestRateIndexValueDate(Index1M,$H2815)</f>
        <v>59576</v>
      </c>
      <c r="J2815" s="144">
        <f>IFERROR(_xll.qlIndexFixing(Index1M,$H2815,TRUE,_xll.ohTrigger(RecalcTrigger,Trigger1M)),NA())</f>
        <v>8.1531023816735649E-3</v>
      </c>
      <c r="K2815" s="44">
        <f>IFERROR(_xll.qlIndexFixing(Index3M,H2815,TRUE,_xll.ohTrigger(RecalcTrigger,Trigger3M)),NA())</f>
        <v>8.3332832937085596E-3</v>
      </c>
      <c r="L2815" s="44">
        <f>IFERROR(_xll.qlIndexFixing(Index6M,$H2815,TRUE,_xll.ohTrigger(RecalcTrigger,Trigger6M)),NA())</f>
        <v>8.1217026174126503E-3</v>
      </c>
      <c r="M2815" s="145">
        <f>IFERROR(_xll.qlIndexFixing(Index1Y,$H2815,TRUE,_xll.ohTrigger(RecalcTrigger,Trigger1Y)),NA())</f>
        <v>8.5332896519231642E-3</v>
      </c>
      <c r="N2815" s="144">
        <f>IFERROR(_xll.qlIndexFixing(ONIndex1M,I2815,TRUE,_xll.ohTrigger(RecalcTrigger,Trigger1M)),NA())</f>
        <v>8.1550927664419959E-3</v>
      </c>
      <c r="O2815" s="44">
        <f>IFERROR(_xll.qlIndexFixing(ONIndex3M,I2815,TRUE,_xll.ohTrigger(RecalcTrigger,Trigger3M)),NA())</f>
        <v>8.3422832277335601E-3</v>
      </c>
      <c r="P2815" s="44">
        <f>IFERROR(_xll.qlIndexFixing(ONIndex6M,I2815,TRUE,_xll.ohTrigger(RecalcTrigger,Trigger6M)),NA())</f>
        <v>8.1475374270478795E-3</v>
      </c>
      <c r="Q2815" s="145">
        <f>IFERROR(_xll.qlIndexFixing(ONIndex1Y,I2815,TRUE,_xll.ohTrigger(RecalcTrigger,Trigger1Y)),NA())</f>
        <v>8.5614259544986027E-3</v>
      </c>
    </row>
    <row r="2816" spans="2:17" x14ac:dyDescent="0.2">
      <c r="B2816" s="39" t="s">
        <v>42</v>
      </c>
      <c r="D2816" s="42">
        <f>_xll.qlCalendarAdvance(Calendar,$D2815,B2816,"f",FALSE)</f>
        <v>59581</v>
      </c>
      <c r="E2816" s="139">
        <f>_xll.qlInterestRateIndexValueDate(IndexON,D2816)</f>
        <v>59581</v>
      </c>
      <c r="F2816" s="155">
        <f>IFERROR(_xll.qlIndexFixing(IndexON,D2816,TRUE,_xll.ohTrigger(RecalcTrigger,TriggerON)),NA())</f>
        <v>8.419060887723262E-3</v>
      </c>
      <c r="H2816" s="42">
        <f>_xll.qlCalendarAdvance(Calendar,$H2815,B2816,"f",FALSE)</f>
        <v>59581</v>
      </c>
      <c r="I2816" s="139">
        <f>_xll.qlInterestRateIndexValueDate(Index1M,$H2816)</f>
        <v>59583</v>
      </c>
      <c r="J2816" s="144">
        <f>IFERROR(_xll.qlIndexFixing(Index1M,$H2816,TRUE,_xll.ohTrigger(RecalcTrigger,Trigger1M)),NA())</f>
        <v>8.149821817076448E-3</v>
      </c>
      <c r="K2816" s="44">
        <f>IFERROR(_xll.qlIndexFixing(Index3M,H2816,TRUE,_xll.ohTrigger(RecalcTrigger,Trigger3M)),NA())</f>
        <v>8.3302945344172676E-3</v>
      </c>
      <c r="L2816" s="44">
        <f>IFERROR(_xll.qlIndexFixing(Index6M,$H2816,TRUE,_xll.ohTrigger(RecalcTrigger,Trigger6M)),NA())</f>
        <v>8.1184725443126087E-3</v>
      </c>
      <c r="M2816" s="145">
        <f>IFERROR(_xll.qlIndexFixing(Index1Y,$H2816,TRUE,_xll.ohTrigger(RecalcTrigger,Trigger1Y)),NA())</f>
        <v>8.5310163682134413E-3</v>
      </c>
      <c r="N2816" s="144">
        <f>IFERROR(_xll.qlIndexFixing(ONIndex1M,I2816,TRUE,_xll.ohTrigger(RecalcTrigger,Trigger1M)),NA())</f>
        <v>8.1517668332331539E-3</v>
      </c>
      <c r="O2816" s="44">
        <f>IFERROR(_xll.qlIndexFixing(ONIndex3M,I2816,TRUE,_xll.ohTrigger(RecalcTrigger,Trigger3M)),NA())</f>
        <v>8.3391028539292478E-3</v>
      </c>
      <c r="P2816" s="44">
        <f>IFERROR(_xll.qlIndexFixing(ONIndex6M,I2816,TRUE,_xll.ohTrigger(RecalcTrigger,Trigger6M)),NA())</f>
        <v>8.143694387641176E-3</v>
      </c>
      <c r="Q2816" s="145">
        <f>IFERROR(_xll.qlIndexFixing(ONIndex1Y,I2816,TRUE,_xll.ohTrigger(RecalcTrigger,Trigger1Y)),NA())</f>
        <v>8.5583535048439074E-3</v>
      </c>
    </row>
    <row r="2817" spans="2:17" x14ac:dyDescent="0.2">
      <c r="B2817" s="39" t="s">
        <v>42</v>
      </c>
      <c r="D2817" s="42">
        <f>_xll.qlCalendarAdvance(Calendar,$D2816,B2817,"f",FALSE)</f>
        <v>59588</v>
      </c>
      <c r="E2817" s="139">
        <f>_xll.qlInterestRateIndexValueDate(IndexON,D2817)</f>
        <v>59588</v>
      </c>
      <c r="F2817" s="155">
        <f>IFERROR(_xll.qlIndexFixing(IndexON,D2817,TRUE,_xll.ohTrigger(RecalcTrigger,TriggerON)),NA())</f>
        <v>8.4159310382236896E-3</v>
      </c>
      <c r="H2817" s="42">
        <f>_xll.qlCalendarAdvance(Calendar,$H2816,B2817,"f",FALSE)</f>
        <v>59588</v>
      </c>
      <c r="I2817" s="139">
        <f>_xll.qlInterestRateIndexValueDate(Index1M,$H2817)</f>
        <v>59590</v>
      </c>
      <c r="J2817" s="144">
        <f>IFERROR(_xll.qlIndexFixing(Index1M,$H2817,TRUE,_xll.ohTrigger(RecalcTrigger,Trigger1M)),NA())</f>
        <v>8.1465762215412619E-3</v>
      </c>
      <c r="K2817" s="44">
        <f>IFERROR(_xll.qlIndexFixing(Index3M,H2817,TRUE,_xll.ohTrigger(RecalcTrigger,Trigger3M)),NA())</f>
        <v>8.3273405685642191E-3</v>
      </c>
      <c r="L2817" s="44">
        <f>IFERROR(_xll.qlIndexFixing(Index6M,$H2817,TRUE,_xll.ohTrigger(RecalcTrigger,Trigger6M)),NA())</f>
        <v>8.1152940093162981E-3</v>
      </c>
      <c r="M2817" s="145">
        <f>IFERROR(_xll.qlIndexFixing(Index1Y,$H2817,TRUE,_xll.ohTrigger(RecalcTrigger,Trigger1Y)),NA())</f>
        <v>8.5287758371655562E-3</v>
      </c>
      <c r="N2817" s="144">
        <f>IFERROR(_xll.qlIndexFixing(ONIndex1M,I2817,TRUE,_xll.ohTrigger(RecalcTrigger,Trigger1M)),NA())</f>
        <v>8.1484757669336716E-3</v>
      </c>
      <c r="O2817" s="44">
        <f>IFERROR(_xll.qlIndexFixing(ONIndex3M,I2817,TRUE,_xll.ohTrigger(RecalcTrigger,Trigger3M)),NA())</f>
        <v>8.3359568727736644E-3</v>
      </c>
      <c r="P2817" s="44">
        <f>IFERROR(_xll.qlIndexFixing(ONIndex6M,I2817,TRUE,_xll.ohTrigger(RecalcTrigger,Trigger6M)),NA())</f>
        <v>8.1399016368077781E-3</v>
      </c>
      <c r="Q2817" s="145">
        <f>IFERROR(_xll.qlIndexFixing(ONIndex1Y,I2817,TRUE,_xll.ohTrigger(RecalcTrigger,Trigger1Y)),NA())</f>
        <v>8.5553122169024221E-3</v>
      </c>
    </row>
    <row r="2818" spans="2:17" x14ac:dyDescent="0.2">
      <c r="B2818" s="39" t="s">
        <v>42</v>
      </c>
      <c r="D2818" s="42">
        <f>_xll.qlCalendarAdvance(Calendar,$D2817,B2818,"f",FALSE)</f>
        <v>59595</v>
      </c>
      <c r="E2818" s="139">
        <f>_xll.qlInterestRateIndexValueDate(IndexON,D2818)</f>
        <v>59595</v>
      </c>
      <c r="F2818" s="155">
        <f>IFERROR(_xll.qlIndexFixing(IndexON,D2818,TRUE,_xll.ohTrigger(RecalcTrigger,TriggerON)),NA())</f>
        <v>8.4128323714605102E-3</v>
      </c>
      <c r="H2818" s="42">
        <f>_xll.qlCalendarAdvance(Calendar,$H2817,B2818,"f",FALSE)</f>
        <v>59595</v>
      </c>
      <c r="I2818" s="139">
        <f>_xll.qlInterestRateIndexValueDate(Index1M,$H2818)</f>
        <v>59597</v>
      </c>
      <c r="J2818" s="144">
        <f>IFERROR(_xll.qlIndexFixing(Index1M,$H2818,TRUE,_xll.ohTrigger(RecalcTrigger,Trigger1M)),NA())</f>
        <v>8.1429637327884268E-3</v>
      </c>
      <c r="K2818" s="44">
        <f>IFERROR(_xll.qlIndexFixing(Index3M,H2818,TRUE,_xll.ohTrigger(RecalcTrigger,Trigger3M)),NA())</f>
        <v>8.3238953391354172E-3</v>
      </c>
      <c r="L2818" s="44">
        <f>IFERROR(_xll.qlIndexFixing(Index6M,$H2818,TRUE,_xll.ohTrigger(RecalcTrigger,Trigger6M)),NA())</f>
        <v>8.1117126178072308E-3</v>
      </c>
      <c r="M2818" s="145">
        <f>IFERROR(_xll.qlIndexFixing(Index1Y,$H2818,TRUE,_xll.ohTrigger(RecalcTrigger,Trigger1Y)),NA())</f>
        <v>8.5265681099997871E-3</v>
      </c>
      <c r="N2818" s="144">
        <f>IFERROR(_xll.qlIndexFixing(ONIndex1M,I2818,TRUE,_xll.ohTrigger(RecalcTrigger,Trigger1M)),NA())</f>
        <v>8.1452196266162957E-3</v>
      </c>
      <c r="O2818" s="44">
        <f>IFERROR(_xll.qlIndexFixing(ONIndex3M,I2818,TRUE,_xll.ohTrigger(RecalcTrigger,Trigger3M)),NA())</f>
        <v>8.3328453418207715E-3</v>
      </c>
      <c r="P2818" s="44">
        <f>IFERROR(_xll.qlIndexFixing(ONIndex6M,I2818,TRUE,_xll.ohTrigger(RecalcTrigger,Trigger6M)),NA())</f>
        <v>8.136159259199971E-3</v>
      </c>
      <c r="Q2818" s="145">
        <f>IFERROR(_xll.qlIndexFixing(ONIndex1Y,I2818,TRUE,_xll.ohTrigger(RecalcTrigger,Trigger1Y)),NA())</f>
        <v>8.5523021418332235E-3</v>
      </c>
    </row>
    <row r="2819" spans="2:17" x14ac:dyDescent="0.2">
      <c r="B2819" s="39" t="s">
        <v>42</v>
      </c>
      <c r="D2819" s="42">
        <f>_xll.qlCalendarAdvance(Calendar,$D2818,B2819,"f",FALSE)</f>
        <v>59602</v>
      </c>
      <c r="E2819" s="139">
        <f>_xll.qlInterestRateIndexValueDate(IndexON,D2819)</f>
        <v>59602</v>
      </c>
      <c r="F2819" s="155">
        <f>IFERROR(_xll.qlIndexFixing(IndexON,D2819,TRUE,_xll.ohTrigger(RecalcTrigger,TriggerON)),NA())</f>
        <v>8.4097649399517138E-3</v>
      </c>
      <c r="H2819" s="42">
        <f>_xll.qlCalendarAdvance(Calendar,$H2818,B2819,"f",FALSE)</f>
        <v>59602</v>
      </c>
      <c r="I2819" s="139">
        <f>_xll.qlInterestRateIndexValueDate(Index1M,$H2819)</f>
        <v>59604</v>
      </c>
      <c r="J2819" s="144">
        <f>IFERROR(_xll.qlIndexFixing(Index1M,$H2819,TRUE,_xll.ohTrigger(RecalcTrigger,Trigger1M)),NA())</f>
        <v>8.1397955724814234E-3</v>
      </c>
      <c r="K2819" s="44">
        <f>IFERROR(_xll.qlIndexFixing(Index3M,H2819,TRUE,_xll.ohTrigger(RecalcTrigger,Trigger3M)),NA())</f>
        <v>8.3210233266352556E-3</v>
      </c>
      <c r="L2819" s="44">
        <f>IFERROR(_xll.qlIndexFixing(Index6M,$H2819,TRUE,_xll.ohTrigger(RecalcTrigger,Trigger6M)),NA())</f>
        <v>8.1086520312844169E-3</v>
      </c>
      <c r="M2819" s="145">
        <f>IFERROR(_xll.qlIndexFixing(Index1Y,$H2819,TRUE,_xll.ohTrigger(RecalcTrigger,Trigger1Y)),NA())</f>
        <v>8.524393237937725E-3</v>
      </c>
      <c r="N2819" s="144">
        <f>IFERROR(_xll.qlIndexFixing(ONIndex1M,I2819,TRUE,_xll.ohTrigger(RecalcTrigger,Trigger1M)),NA())</f>
        <v>8.1419984710340287E-3</v>
      </c>
      <c r="O2819" s="44">
        <f>IFERROR(_xll.qlIndexFixing(ONIndex3M,I2819,TRUE,_xll.ohTrigger(RecalcTrigger,Trigger3M)),NA())</f>
        <v>8.3297683184646587E-3</v>
      </c>
      <c r="P2819" s="44">
        <f>IFERROR(_xll.qlIndexFixing(ONIndex6M,I2819,TRUE,_xll.ohTrigger(RecalcTrigger,Trigger6M)),NA())</f>
        <v>8.1324673389104873E-3</v>
      </c>
      <c r="Q2819" s="145">
        <f>IFERROR(_xll.qlIndexFixing(ONIndex1Y,I2819,TRUE,_xll.ohTrigger(RecalcTrigger,Trigger1Y)),NA())</f>
        <v>8.5493233305555805E-3</v>
      </c>
    </row>
    <row r="2820" spans="2:17" x14ac:dyDescent="0.2">
      <c r="B2820" s="39" t="s">
        <v>42</v>
      </c>
      <c r="D2820" s="42">
        <f>_xll.qlCalendarAdvance(Calendar,$D2819,B2820,"f",FALSE)</f>
        <v>59609</v>
      </c>
      <c r="E2820" s="139">
        <f>_xll.qlInterestRateIndexValueDate(IndexON,D2820)</f>
        <v>59609</v>
      </c>
      <c r="F2820" s="155">
        <f>IFERROR(_xll.qlIndexFixing(IndexON,D2820,TRUE,_xll.ohTrigger(RecalcTrigger,TriggerON)),NA())</f>
        <v>8.4067287964550985E-3</v>
      </c>
      <c r="H2820" s="42">
        <f>_xll.qlCalendarAdvance(Calendar,$H2819,B2820,"f",FALSE)</f>
        <v>59609</v>
      </c>
      <c r="I2820" s="139">
        <f>_xll.qlInterestRateIndexValueDate(Index1M,$H2820)</f>
        <v>59611</v>
      </c>
      <c r="J2820" s="144">
        <f>IFERROR(_xll.qlIndexFixing(Index1M,$H2820,TRUE,_xll.ohTrigger(RecalcTrigger,Trigger1M)),NA())</f>
        <v>8.1365339474354093E-3</v>
      </c>
      <c r="K2820" s="44">
        <f>IFERROR(_xll.qlIndexFixing(Index3M,H2820,TRUE,_xll.ohTrigger(RecalcTrigger,Trigger3M)),NA())</f>
        <v>8.3181863044512697E-3</v>
      </c>
      <c r="L2820" s="44">
        <f>IFERROR(_xll.qlIndexFixing(Index6M,$H2820,TRUE,_xll.ohTrigger(RecalcTrigger,Trigger6M)),NA())</f>
        <v>8.1056432650160708E-3</v>
      </c>
      <c r="M2820" s="145">
        <f>IFERROR(_xll.qlIndexFixing(Index1Y,$H2820,TRUE,_xll.ohTrigger(RecalcTrigger,Trigger1Y)),NA())</f>
        <v>8.5222512722044411E-3</v>
      </c>
      <c r="N2820" s="144">
        <f>IFERROR(_xll.qlIndexFixing(ONIndex1M,I2820,TRUE,_xll.ohTrigger(RecalcTrigger,Trigger1M)),NA())</f>
        <v>8.1388123590997452E-3</v>
      </c>
      <c r="O2820" s="44">
        <f>IFERROR(_xll.qlIndexFixing(ONIndex3M,I2820,TRUE,_xll.ohTrigger(RecalcTrigger,Trigger3M)),NA())</f>
        <v>8.3267258600194793E-3</v>
      </c>
      <c r="P2820" s="44">
        <f>IFERROR(_xll.qlIndexFixing(ONIndex6M,I2820,TRUE,_xll.ohTrigger(RecalcTrigger,Trigger6M)),NA())</f>
        <v>8.1288259601919322E-3</v>
      </c>
      <c r="Q2820" s="145">
        <f>IFERROR(_xll.qlIndexFixing(ONIndex1Y,I2820,TRUE,_xll.ohTrigger(RecalcTrigger,Trigger1Y)),NA())</f>
        <v>8.546375834148634E-3</v>
      </c>
    </row>
    <row r="2821" spans="2:17" x14ac:dyDescent="0.2">
      <c r="B2821" s="39" t="s">
        <v>42</v>
      </c>
      <c r="D2821" s="42">
        <f>_xll.qlCalendarAdvance(Calendar,$D2820,B2821,"f",FALSE)</f>
        <v>59616</v>
      </c>
      <c r="E2821" s="139">
        <f>_xll.qlInterestRateIndexValueDate(IndexON,D2821)</f>
        <v>59616</v>
      </c>
      <c r="F2821" s="155">
        <f>IFERROR(_xll.qlIndexFixing(IndexON,D2821,TRUE,_xll.ohTrigger(RecalcTrigger,TriggerON)),NA())</f>
        <v>8.4037239935685903E-3</v>
      </c>
      <c r="H2821" s="42">
        <f>_xll.qlCalendarAdvance(Calendar,$H2820,B2821,"f",FALSE)</f>
        <v>59616</v>
      </c>
      <c r="I2821" s="139">
        <f>_xll.qlInterestRateIndexValueDate(Index1M,$H2821)</f>
        <v>59618</v>
      </c>
      <c r="J2821" s="144">
        <f>IFERROR(_xll.qlIndexFixing(Index1M,$H2821,TRUE,_xll.ohTrigger(RecalcTrigger,Trigger1M)),NA())</f>
        <v>8.1335647936569208E-3</v>
      </c>
      <c r="K2821" s="44">
        <f>IFERROR(_xll.qlIndexFixing(Index3M,H2821,TRUE,_xll.ohTrigger(RecalcTrigger,Trigger3M)),NA())</f>
        <v>8.3153843299911562E-3</v>
      </c>
      <c r="L2821" s="44">
        <f>IFERROR(_xll.qlIndexFixing(Index6M,$H2821,TRUE,_xll.ohTrigger(RecalcTrigger,Trigger6M)),NA())</f>
        <v>8.1026864034341103E-3</v>
      </c>
      <c r="M2821" s="145">
        <f>IFERROR(_xll.qlIndexFixing(Index1Y,$H2821,TRUE,_xll.ohTrigger(RecalcTrigger,Trigger1Y)),NA())</f>
        <v>8.5201422640287135E-3</v>
      </c>
      <c r="N2821" s="144">
        <f>IFERROR(_xll.qlIndexFixing(ONIndex1M,I2821,TRUE,_xll.ohTrigger(RecalcTrigger,Trigger1M)),NA())</f>
        <v>8.1356613498861918E-3</v>
      </c>
      <c r="O2821" s="44">
        <f>IFERROR(_xll.qlIndexFixing(ONIndex3M,I2821,TRUE,_xll.ohTrigger(RecalcTrigger,Trigger3M)),NA())</f>
        <v>8.3237180236395147E-3</v>
      </c>
      <c r="P2821" s="44">
        <f>IFERROR(_xll.qlIndexFixing(ONIndex6M,I2821,TRUE,_xll.ohTrigger(RecalcTrigger,Trigger6M)),NA())</f>
        <v>8.1252352074567824E-3</v>
      </c>
      <c r="Q2821" s="145">
        <f>IFERROR(_xll.qlIndexFixing(ONIndex1Y,I2821,TRUE,_xll.ohTrigger(RecalcTrigger,Trigger1Y)),NA())</f>
        <v>8.5434597035316528E-3</v>
      </c>
    </row>
    <row r="2822" spans="2:17" x14ac:dyDescent="0.2">
      <c r="B2822" s="39" t="s">
        <v>42</v>
      </c>
      <c r="D2822" s="42">
        <f>_xll.qlCalendarAdvance(Calendar,$D2821,B2822,"f",FALSE)</f>
        <v>59623</v>
      </c>
      <c r="E2822" s="139">
        <f>_xll.qlInterestRateIndexValueDate(IndexON,D2822)</f>
        <v>59623</v>
      </c>
      <c r="F2822" s="155">
        <f>IFERROR(_xll.qlIndexFixing(IndexON,D2822,TRUE,_xll.ohTrigger(RecalcTrigger,TriggerON)),NA())</f>
        <v>8.4007505838901153E-3</v>
      </c>
      <c r="H2822" s="42">
        <f>_xll.qlCalendarAdvance(Calendar,$H2821,B2822,"f",FALSE)</f>
        <v>59623</v>
      </c>
      <c r="I2822" s="139">
        <f>_xll.qlInterestRateIndexValueDate(Index1M,$H2822)</f>
        <v>59625</v>
      </c>
      <c r="J2822" s="144">
        <f>IFERROR(_xll.qlIndexFixing(Index1M,$H2822,TRUE,_xll.ohTrigger(RecalcTrigger,Trigger1M)),NA())</f>
        <v>8.1305022930012703E-3</v>
      </c>
      <c r="K2822" s="44">
        <f>IFERROR(_xll.qlIndexFixing(Index3M,H2822,TRUE,_xll.ohTrigger(RecalcTrigger,Trigger3M)),NA())</f>
        <v>8.3129030752609103E-3</v>
      </c>
      <c r="L2822" s="44">
        <f>IFERROR(_xll.qlIndexFixing(Index6M,$H2822,TRUE,_xll.ohTrigger(RecalcTrigger,Trigger6M)),NA())</f>
        <v>8.1000778771934054E-3</v>
      </c>
      <c r="M2822" s="145">
        <f>IFERROR(_xll.qlIndexFixing(Index1Y,$H2822,TRUE,_xll.ohTrigger(RecalcTrigger,Trigger1Y)),NA())</f>
        <v>8.51806626464084E-3</v>
      </c>
      <c r="N2822" s="144">
        <f>IFERROR(_xll.qlIndexFixing(ONIndex1M,I2822,TRUE,_xll.ohTrigger(RecalcTrigger,Trigger1M)),NA())</f>
        <v>8.1325455021463711E-3</v>
      </c>
      <c r="O2822" s="44">
        <f>IFERROR(_xll.qlIndexFixing(ONIndex3M,I2822,TRUE,_xll.ohTrigger(RecalcTrigger,Trigger3M)),NA())</f>
        <v>8.3207448669586626E-3</v>
      </c>
      <c r="P2822" s="44">
        <f>IFERROR(_xll.qlIndexFixing(ONIndex6M,I2822,TRUE,_xll.ohTrigger(RecalcTrigger,Trigger6M)),NA())</f>
        <v>8.1216951652773872E-3</v>
      </c>
      <c r="Q2822" s="145">
        <f>IFERROR(_xll.qlIndexFixing(ONIndex1Y,I2822,TRUE,_xll.ohTrigger(RecalcTrigger,Trigger1Y)),NA())</f>
        <v>8.5405749897837779E-3</v>
      </c>
    </row>
    <row r="2823" spans="2:17" x14ac:dyDescent="0.2">
      <c r="B2823" s="39" t="s">
        <v>42</v>
      </c>
      <c r="D2823" s="42">
        <f>_xll.qlCalendarAdvance(Calendar,$D2822,B2823,"f",FALSE)</f>
        <v>59630</v>
      </c>
      <c r="E2823" s="139">
        <f>_xll.qlInterestRateIndexValueDate(IndexON,D2823)</f>
        <v>59630</v>
      </c>
      <c r="F2823" s="155">
        <f>IFERROR(_xll.qlIndexFixing(IndexON,D2823,TRUE,_xll.ohTrigger(RecalcTrigger,TriggerON)),NA())</f>
        <v>8.3978086200975355E-3</v>
      </c>
      <c r="H2823" s="42">
        <f>_xll.qlCalendarAdvance(Calendar,$H2822,B2823,"f",FALSE)</f>
        <v>59630</v>
      </c>
      <c r="I2823" s="139">
        <f>_xll.qlInterestRateIndexValueDate(Index1M,$H2823)</f>
        <v>59632</v>
      </c>
      <c r="J2823" s="144">
        <f>IFERROR(_xll.qlIndexFixing(Index1M,$H2823,TRUE,_xll.ohTrigger(RecalcTrigger,Trigger1M)),NA())</f>
        <v>8.1274751300886728E-3</v>
      </c>
      <c r="K2823" s="44">
        <f>IFERROR(_xll.qlIndexFixing(Index3M,H2823,TRUE,_xll.ohTrigger(RecalcTrigger,Trigger3M)),NA())</f>
        <v>8.3101639912279163E-3</v>
      </c>
      <c r="L2823" s="44">
        <f>IFERROR(_xll.qlIndexFixing(Index6M,$H2823,TRUE,_xll.ohTrigger(RecalcTrigger,Trigger6M)),NA())</f>
        <v>8.0969287320747495E-3</v>
      </c>
      <c r="M2823" s="145">
        <f>IFERROR(_xll.qlIndexFixing(Index1Y,$H2823,TRUE,_xll.ohTrigger(RecalcTrigger,Trigger1Y)),NA())</f>
        <v>8.5159997952233522E-3</v>
      </c>
      <c r="N2823" s="144">
        <f>IFERROR(_xll.qlIndexFixing(ONIndex1M,I2823,TRUE,_xll.ohTrigger(RecalcTrigger,Trigger1M)),NA())</f>
        <v>8.1294648748730935E-3</v>
      </c>
      <c r="O2823" s="44">
        <f>IFERROR(_xll.qlIndexFixing(ONIndex3M,I2823,TRUE,_xll.ohTrigger(RecalcTrigger,Trigger3M)),NA())</f>
        <v>8.3178064473710123E-3</v>
      </c>
      <c r="P2823" s="44">
        <f>IFERROR(_xll.qlIndexFixing(ONIndex6M,I2823,TRUE,_xll.ohTrigger(RecalcTrigger,Trigger6M)),NA())</f>
        <v>8.1182059175066712E-3</v>
      </c>
      <c r="Q2823" s="145">
        <f>IFERROR(_xll.qlIndexFixing(ONIndex1Y,I2823,TRUE,_xll.ohTrigger(RecalcTrigger,Trigger1Y)),NA())</f>
        <v>8.5377217438242781E-3</v>
      </c>
    </row>
    <row r="2824" spans="2:17" x14ac:dyDescent="0.2">
      <c r="B2824" s="39" t="s">
        <v>42</v>
      </c>
      <c r="D2824" s="42">
        <f>_xll.qlCalendarAdvance(Calendar,$D2823,B2824,"f",FALSE)</f>
        <v>59637</v>
      </c>
      <c r="E2824" s="139">
        <f>_xll.qlInterestRateIndexValueDate(IndexON,D2824)</f>
        <v>59637</v>
      </c>
      <c r="F2824" s="155">
        <f>IFERROR(_xll.qlIndexFixing(IndexON,D2824,TRUE,_xll.ohTrigger(RecalcTrigger,TriggerON)),NA())</f>
        <v>8.3948981547088408E-3</v>
      </c>
      <c r="H2824" s="42">
        <f>_xll.qlCalendarAdvance(Calendar,$H2823,B2824,"f",FALSE)</f>
        <v>59637</v>
      </c>
      <c r="I2824" s="139">
        <f>_xll.qlInterestRateIndexValueDate(Index1M,$H2824)</f>
        <v>59643</v>
      </c>
      <c r="J2824" s="144">
        <f>IFERROR(_xll.qlIndexFixing(Index1M,$H2824,TRUE,_xll.ohTrigger(RecalcTrigger,Trigger1M)),NA())</f>
        <v>8.1229073111623862E-3</v>
      </c>
      <c r="K2824" s="44">
        <f>IFERROR(_xll.qlIndexFixing(Index3M,H2824,TRUE,_xll.ohTrigger(RecalcTrigger,Trigger3M)),NA())</f>
        <v>8.3059308672122027E-3</v>
      </c>
      <c r="L2824" s="44">
        <f>IFERROR(_xll.qlIndexFixing(Index6M,$H2824,TRUE,_xll.ohTrigger(RecalcTrigger,Trigger6M)),NA())</f>
        <v>8.0927294112599704E-3</v>
      </c>
      <c r="M2824" s="145">
        <f>IFERROR(_xll.qlIndexFixing(Index1Y,$H2824,TRUE,_xll.ohTrigger(RecalcTrigger,Trigger1Y)),NA())</f>
        <v>8.5128999684761456E-3</v>
      </c>
      <c r="N2824" s="144">
        <f>IFERROR(_xll.qlIndexFixing(ONIndex1M,I2824,TRUE,_xll.ohTrigger(RecalcTrigger,Trigger1M)),NA())</f>
        <v>8.1255559157966673E-3</v>
      </c>
      <c r="O2824" s="44">
        <f>IFERROR(_xll.qlIndexFixing(ONIndex3M,I2824,TRUE,_xll.ohTrigger(RecalcTrigger,Trigger3M)),NA())</f>
        <v>8.3140796135694472E-3</v>
      </c>
      <c r="P2824" s="44">
        <f>IFERROR(_xll.qlIndexFixing(ONIndex6M,I2824,TRUE,_xll.ohTrigger(RecalcTrigger,Trigger6M)),NA())</f>
        <v>8.1137945145037804E-3</v>
      </c>
      <c r="Q2824" s="145">
        <f>IFERROR(_xll.qlIndexFixing(ONIndex1Y,I2824,TRUE,_xll.ohTrigger(RecalcTrigger,Trigger1Y)),NA())</f>
        <v>8.5340996052352125E-3</v>
      </c>
    </row>
    <row r="2825" spans="2:17" x14ac:dyDescent="0.2">
      <c r="B2825" s="39" t="s">
        <v>42</v>
      </c>
      <c r="D2825" s="42">
        <f>_xll.qlCalendarAdvance(Calendar,$D2824,B2825,"f",FALSE)</f>
        <v>59644</v>
      </c>
      <c r="E2825" s="139">
        <f>_xll.qlInterestRateIndexValueDate(IndexON,D2825)</f>
        <v>59644</v>
      </c>
      <c r="F2825" s="155">
        <f>IFERROR(_xll.qlIndexFixing(IndexON,D2825,TRUE,_xll.ohTrigger(RecalcTrigger,TriggerON)),NA())</f>
        <v>8.3920192404818295E-3</v>
      </c>
      <c r="H2825" s="42">
        <f>_xll.qlCalendarAdvance(Calendar,$H2824,B2825,"f",FALSE)</f>
        <v>59644</v>
      </c>
      <c r="I2825" s="139">
        <f>_xll.qlInterestRateIndexValueDate(Index1M,$H2825)</f>
        <v>59646</v>
      </c>
      <c r="J2825" s="144">
        <f>IFERROR(_xll.qlIndexFixing(Index1M,$H2825,TRUE,_xll.ohTrigger(RecalcTrigger,Trigger1M)),NA())</f>
        <v>8.1215270532498628E-3</v>
      </c>
      <c r="K2825" s="44">
        <f>IFERROR(_xll.qlIndexFixing(Index3M,H2825,TRUE,_xll.ohTrigger(RecalcTrigger,Trigger3M)),NA())</f>
        <v>8.3047914960644436E-3</v>
      </c>
      <c r="L2825" s="44">
        <f>IFERROR(_xll.qlIndexFixing(Index6M,$H2825,TRUE,_xll.ohTrigger(RecalcTrigger,Trigger6M)),NA())</f>
        <v>8.0913796927390442E-3</v>
      </c>
      <c r="M2825" s="145">
        <f>IFERROR(_xll.qlIndexFixing(Index1Y,$H2825,TRUE,_xll.ohTrigger(RecalcTrigger,Trigger1Y)),NA())</f>
        <v>8.5120368315563695E-3</v>
      </c>
      <c r="N2825" s="144">
        <f>IFERROR(_xll.qlIndexFixing(ONIndex1M,I2825,TRUE,_xll.ohTrigger(RecalcTrigger,Trigger1M)),NA())</f>
        <v>8.1234095174576026E-3</v>
      </c>
      <c r="O2825" s="44">
        <f>IFERROR(_xll.qlIndexFixing(ONIndex3M,I2825,TRUE,_xll.ohTrigger(RecalcTrigger,Trigger3M)),NA())</f>
        <v>8.3120340483322508E-3</v>
      </c>
      <c r="P2825" s="44">
        <f>IFERROR(_xll.qlIndexFixing(ONIndex6M,I2825,TRUE,_xll.ohTrigger(RecalcTrigger,Trigger6M)),NA())</f>
        <v>8.111380143320801E-3</v>
      </c>
      <c r="Q2825" s="145">
        <f>IFERROR(_xll.qlIndexFixing(ONIndex1Y,I2825,TRUE,_xll.ohTrigger(RecalcTrigger,Trigger1Y)),NA())</f>
        <v>8.5321098592672229E-3</v>
      </c>
    </row>
    <row r="2826" spans="2:17" x14ac:dyDescent="0.2">
      <c r="B2826" s="39" t="s">
        <v>42</v>
      </c>
      <c r="D2826" s="42">
        <f>_xll.qlCalendarAdvance(Calendar,$D2825,B2826,"f",FALSE)</f>
        <v>59651</v>
      </c>
      <c r="E2826" s="139">
        <f>_xll.qlInterestRateIndexValueDate(IndexON,D2826)</f>
        <v>59651</v>
      </c>
      <c r="F2826" s="155">
        <f>IFERROR(_xll.qlIndexFixing(IndexON,D2826,TRUE,_xll.ohTrigger(RecalcTrigger,TriggerON)),NA())</f>
        <v>8.3891719298545553E-3</v>
      </c>
      <c r="H2826" s="42">
        <f>_xll.qlCalendarAdvance(Calendar,$H2825,B2826,"f",FALSE)</f>
        <v>59651</v>
      </c>
      <c r="I2826" s="139">
        <f>_xll.qlInterestRateIndexValueDate(Index1M,$H2826)</f>
        <v>59653</v>
      </c>
      <c r="J2826" s="144">
        <f>IFERROR(_xll.qlIndexFixing(Index1M,$H2826,TRUE,_xll.ohTrigger(RecalcTrigger,Trigger1M)),NA())</f>
        <v>8.1186062571803417E-3</v>
      </c>
      <c r="K2826" s="44">
        <f>IFERROR(_xll.qlIndexFixing(Index3M,H2826,TRUE,_xll.ohTrigger(RecalcTrigger,Trigger3M)),NA())</f>
        <v>8.3021581997572824E-3</v>
      </c>
      <c r="L2826" s="44">
        <f>IFERROR(_xll.qlIndexFixing(Index6M,$H2826,TRUE,_xll.ohTrigger(RecalcTrigger,Trigger6M)),NA())</f>
        <v>8.088683621198323E-3</v>
      </c>
      <c r="M2826" s="145">
        <f>IFERROR(_xll.qlIndexFixing(Index1Y,$H2826,TRUE,_xll.ohTrigger(RecalcTrigger,Trigger1Y)),NA())</f>
        <v>8.5100933796863083E-3</v>
      </c>
      <c r="N2826" s="144">
        <f>IFERROR(_xll.qlIndexFixing(ONIndex1M,I2826,TRUE,_xll.ohTrigger(RecalcTrigger,Trigger1M)),NA())</f>
        <v>8.1200128535474647E-3</v>
      </c>
      <c r="O2826" s="44">
        <f>IFERROR(_xll.qlIndexFixing(ONIndex3M,I2826,TRUE,_xll.ohTrigger(RecalcTrigger,Trigger3M)),NA())</f>
        <v>8.30879819898378E-3</v>
      </c>
      <c r="P2826" s="44">
        <f>IFERROR(_xll.qlIndexFixing(ONIndex6M,I2826,TRUE,_xll.ohTrigger(RecalcTrigger,Trigger6M)),NA())</f>
        <v>8.1075713347722456E-3</v>
      </c>
      <c r="Q2826" s="145">
        <f>IFERROR(_xll.qlIndexFixing(ONIndex1Y,I2826,TRUE,_xll.ohTrigger(RecalcTrigger,Trigger1Y)),NA())</f>
        <v>8.5289598304694181E-3</v>
      </c>
    </row>
    <row r="2827" spans="2:17" x14ac:dyDescent="0.2">
      <c r="B2827" s="39" t="s">
        <v>42</v>
      </c>
      <c r="D2827" s="42">
        <f>_xll.qlCalendarAdvance(Calendar,$D2826,B2827,"f",FALSE)</f>
        <v>59658</v>
      </c>
      <c r="E2827" s="139">
        <f>_xll.qlInterestRateIndexValueDate(IndexON,D2827)</f>
        <v>59658</v>
      </c>
      <c r="F2827" s="155">
        <f>IFERROR(_xll.qlIndexFixing(IndexON,D2827,TRUE,_xll.ohTrigger(RecalcTrigger,TriggerON)),NA())</f>
        <v>8.3863562758246246E-3</v>
      </c>
      <c r="H2827" s="42">
        <f>_xll.qlCalendarAdvance(Calendar,$H2826,B2827,"f",FALSE)</f>
        <v>59658</v>
      </c>
      <c r="I2827" s="139">
        <f>_xll.qlInterestRateIndexValueDate(Index1M,$H2827)</f>
        <v>59660</v>
      </c>
      <c r="J2827" s="144">
        <f>IFERROR(_xll.qlIndexFixing(Index1M,$H2827,TRUE,_xll.ohTrigger(RecalcTrigger,Trigger1M)),NA())</f>
        <v>8.1157210345930448E-3</v>
      </c>
      <c r="K2827" s="44">
        <f>IFERROR(_xll.qlIndexFixing(Index3M,H2827,TRUE,_xll.ohTrigger(RecalcTrigger,Trigger3M)),NA())</f>
        <v>8.2993117005833381E-3</v>
      </c>
      <c r="L2827" s="44">
        <f>IFERROR(_xll.qlIndexFixing(Index6M,$H2827,TRUE,_xll.ohTrigger(RecalcTrigger,Trigger6M)),NA())</f>
        <v>8.0860399610141517E-3</v>
      </c>
      <c r="M2827" s="145">
        <f>IFERROR(_xll.qlIndexFixing(Index1Y,$H2827,TRUE,_xll.ohTrigger(RecalcTrigger,Trigger1Y)),NA())</f>
        <v>8.5081831928017805E-3</v>
      </c>
      <c r="N2827" s="144">
        <f>IFERROR(_xll.qlIndexFixing(ONIndex1M,I2827,TRUE,_xll.ohTrigger(RecalcTrigger,Trigger1M)),NA())</f>
        <v>8.1174957489427157E-3</v>
      </c>
      <c r="O2827" s="44">
        <f>IFERROR(_xll.qlIndexFixing(ONIndex3M,I2827,TRUE,_xll.ohTrigger(RecalcTrigger,Trigger3M)),NA())</f>
        <v>8.306401285516074E-3</v>
      </c>
      <c r="P2827" s="44">
        <f>IFERROR(_xll.qlIndexFixing(ONIndex6M,I2827,TRUE,_xll.ohTrigger(RecalcTrigger,Trigger6M)),NA())</f>
        <v>8.1047585594795635E-3</v>
      </c>
      <c r="Q2827" s="145">
        <f>IFERROR(_xll.qlIndexFixing(ONIndex1Y,I2827,TRUE,_xll.ohTrigger(RecalcTrigger,Trigger1Y)),NA())</f>
        <v>8.5266244581738704E-3</v>
      </c>
    </row>
    <row r="2828" spans="2:17" x14ac:dyDescent="0.2">
      <c r="B2828" s="39" t="s">
        <v>42</v>
      </c>
      <c r="D2828" s="42">
        <f>_xll.qlCalendarAdvance(Calendar,$D2827,B2828,"f",FALSE)</f>
        <v>59665</v>
      </c>
      <c r="E2828" s="139">
        <f>_xll.qlInterestRateIndexValueDate(IndexON,D2828)</f>
        <v>59665</v>
      </c>
      <c r="F2828" s="155">
        <f>IFERROR(_xll.qlIndexFixing(IndexON,D2828,TRUE,_xll.ohTrigger(RecalcTrigger,TriggerON)),NA())</f>
        <v>8.3835723306702192E-3</v>
      </c>
      <c r="H2828" s="42">
        <f>_xll.qlCalendarAdvance(Calendar,$H2827,B2828,"f",FALSE)</f>
        <v>59665</v>
      </c>
      <c r="I2828" s="139">
        <f>_xll.qlInterestRateIndexValueDate(Index1M,$H2828)</f>
        <v>59667</v>
      </c>
      <c r="J2828" s="144">
        <f>IFERROR(_xll.qlIndexFixing(Index1M,$H2828,TRUE,_xll.ohTrigger(RecalcTrigger,Trigger1M)),NA())</f>
        <v>8.1128714444214742E-3</v>
      </c>
      <c r="K2828" s="44">
        <f>IFERROR(_xll.qlIndexFixing(Index3M,H2828,TRUE,_xll.ohTrigger(RecalcTrigger,Trigger3M)),NA())</f>
        <v>8.2967566677741821E-3</v>
      </c>
      <c r="L2828" s="44">
        <f>IFERROR(_xll.qlIndexFixing(Index6M,$H2828,TRUE,_xll.ohTrigger(RecalcTrigger,Trigger6M)),NA())</f>
        <v>8.0834487966435151E-3</v>
      </c>
      <c r="M2828" s="145">
        <f>IFERROR(_xll.qlIndexFixing(Index1Y,$H2828,TRUE,_xll.ohTrigger(RecalcTrigger,Trigger1Y)),NA())</f>
        <v>8.5063063221511685E-3</v>
      </c>
      <c r="N2828" s="144">
        <f>IFERROR(_xll.qlIndexFixing(ONIndex1M,I2828,TRUE,_xll.ohTrigger(RecalcTrigger,Trigger1M)),NA())</f>
        <v>8.1145921076952732E-3</v>
      </c>
      <c r="O2828" s="44">
        <f>IFERROR(_xll.qlIndexFixing(ONIndex3M,I2828,TRUE,_xll.ohTrigger(RecalcTrigger,Trigger3M)),NA())</f>
        <v>8.3036374111866706E-3</v>
      </c>
      <c r="P2828" s="44">
        <f>IFERROR(_xll.qlIndexFixing(ONIndex6M,I2828,TRUE,_xll.ohTrigger(RecalcTrigger,Trigger6M)),NA())</f>
        <v>8.1015245496995902E-3</v>
      </c>
      <c r="Q2828" s="145">
        <f>IFERROR(_xll.qlIndexFixing(ONIndex1Y,I2828,TRUE,_xll.ohTrigger(RecalcTrigger,Trigger1Y)),NA())</f>
        <v>8.5239293162242546E-3</v>
      </c>
    </row>
    <row r="2829" spans="2:17" x14ac:dyDescent="0.2">
      <c r="B2829" s="39" t="s">
        <v>42</v>
      </c>
      <c r="D2829" s="42">
        <f>_xll.qlCalendarAdvance(Calendar,$D2828,B2829,"f",FALSE)</f>
        <v>59672</v>
      </c>
      <c r="E2829" s="139">
        <f>_xll.qlInterestRateIndexValueDate(IndexON,D2829)</f>
        <v>59672</v>
      </c>
      <c r="F2829" s="155">
        <f>IFERROR(_xll.qlIndexFixing(IndexON,D2829,TRUE,_xll.ohTrigger(RecalcTrigger,TriggerON)),NA())</f>
        <v>8.3808201469892651E-3</v>
      </c>
      <c r="H2829" s="42">
        <f>_xll.qlCalendarAdvance(Calendar,$H2828,B2829,"f",FALSE)</f>
        <v>59672</v>
      </c>
      <c r="I2829" s="139">
        <f>_xll.qlInterestRateIndexValueDate(Index1M,$H2829)</f>
        <v>59674</v>
      </c>
      <c r="J2829" s="144">
        <f>IFERROR(_xll.qlIndexFixing(Index1M,$H2829,TRUE,_xll.ohTrigger(RecalcTrigger,Trigger1M)),NA())</f>
        <v>8.1100575456017152E-3</v>
      </c>
      <c r="K2829" s="44">
        <f>IFERROR(_xll.qlIndexFixing(Index3M,H2829,TRUE,_xll.ohTrigger(RecalcTrigger,Trigger3M)),NA())</f>
        <v>8.29423714200744E-3</v>
      </c>
      <c r="L2829" s="44">
        <f>IFERROR(_xll.qlIndexFixing(Index6M,$H2829,TRUE,_xll.ohTrigger(RecalcTrigger,Trigger6M)),NA())</f>
        <v>8.0809102125490116E-3</v>
      </c>
      <c r="M2829" s="145">
        <f>IFERROR(_xll.qlIndexFixing(Index1Y,$H2829,TRUE,_xll.ohTrigger(RecalcTrigger,Trigger1Y)),NA())</f>
        <v>8.5044628189856787E-3</v>
      </c>
      <c r="N2829" s="144">
        <f>IFERROR(_xll.qlIndexFixing(ONIndex1M,I2829,TRUE,_xll.ohTrigger(RecalcTrigger,Trigger1M)),NA())</f>
        <v>8.1117240406314295E-3</v>
      </c>
      <c r="O2829" s="44">
        <f>IFERROR(_xll.qlIndexFixing(ONIndex3M,I2829,TRUE,_xll.ohTrigger(RecalcTrigger,Trigger3M)),NA())</f>
        <v>8.3009086179153257E-3</v>
      </c>
      <c r="P2829" s="44">
        <f>IFERROR(_xll.qlIndexFixing(ONIndex6M,I2829,TRUE,_xll.ohTrigger(RecalcTrigger,Trigger6M)),NA())</f>
        <v>8.0983418406432861E-3</v>
      </c>
      <c r="Q2829" s="145">
        <f>IFERROR(_xll.qlIndexFixing(ONIndex1Y,I2829,TRUE,_xll.ohTrigger(RecalcTrigger,Trigger1Y)),NA())</f>
        <v>8.5212659482980513E-3</v>
      </c>
    </row>
    <row r="2830" spans="2:17" x14ac:dyDescent="0.2">
      <c r="B2830" s="39" t="s">
        <v>42</v>
      </c>
      <c r="D2830" s="42">
        <f>_xll.qlCalendarAdvance(Calendar,$D2829,B2830,"f",FALSE)</f>
        <v>59679</v>
      </c>
      <c r="E2830" s="139">
        <f>_xll.qlInterestRateIndexValueDate(IndexON,D2830)</f>
        <v>59679</v>
      </c>
      <c r="F2830" s="155">
        <f>IFERROR(_xll.qlIndexFixing(IndexON,D2830,TRUE,_xll.ohTrigger(RecalcTrigger,TriggerON)),NA())</f>
        <v>8.3780997778593047E-3</v>
      </c>
      <c r="H2830" s="42">
        <f>_xll.qlCalendarAdvance(Calendar,$H2829,B2830,"f",FALSE)</f>
        <v>59679</v>
      </c>
      <c r="I2830" s="139">
        <f>_xll.qlInterestRateIndexValueDate(Index1M,$H2830)</f>
        <v>59681</v>
      </c>
      <c r="J2830" s="144">
        <f>IFERROR(_xll.qlIndexFixing(Index1M,$H2830,TRUE,_xll.ohTrigger(RecalcTrigger,Trigger1M)),NA())</f>
        <v>8.1072793970595313E-3</v>
      </c>
      <c r="K2830" s="44">
        <f>IFERROR(_xll.qlIndexFixing(Index3M,H2830,TRUE,_xll.ohTrigger(RecalcTrigger,Trigger3M)),NA())</f>
        <v>8.2917531806967568E-3</v>
      </c>
      <c r="L2830" s="44">
        <f>IFERROR(_xll.qlIndexFixing(Index6M,$H2830,TRUE,_xll.ohTrigger(RecalcTrigger,Trigger6M)),NA())</f>
        <v>8.0784242931962649E-3</v>
      </c>
      <c r="M2830" s="145">
        <f>IFERROR(_xll.qlIndexFixing(Index1Y,$H2830,TRUE,_xll.ohTrigger(RecalcTrigger,Trigger1Y)),NA())</f>
        <v>8.5026527345597892E-3</v>
      </c>
      <c r="N2830" s="144">
        <f>IFERROR(_xll.qlIndexFixing(ONIndex1M,I2830,TRUE,_xll.ohTrigger(RecalcTrigger,Trigger1M)),NA())</f>
        <v>8.1088916063443151E-3</v>
      </c>
      <c r="O2830" s="44">
        <f>IFERROR(_xll.qlIndexFixing(ONIndex3M,I2830,TRUE,_xll.ohTrigger(RecalcTrigger,Trigger3M)),NA())</f>
        <v>8.2982149634158731E-3</v>
      </c>
      <c r="P2830" s="44">
        <f>IFERROR(_xll.qlIndexFixing(ONIndex6M,I2830,TRUE,_xll.ohTrigger(RecalcTrigger,Trigger6M)),NA())</f>
        <v>8.0952105163234478E-3</v>
      </c>
      <c r="Q2830" s="145">
        <f>IFERROR(_xll.qlIndexFixing(ONIndex1Y,I2830,TRUE,_xll.ohTrigger(RecalcTrigger,Trigger1Y)),NA())</f>
        <v>8.5186344049947849E-3</v>
      </c>
    </row>
    <row r="2831" spans="2:17" x14ac:dyDescent="0.2">
      <c r="B2831" s="39" t="s">
        <v>42</v>
      </c>
      <c r="D2831" s="42">
        <f>_xll.qlCalendarAdvance(Calendar,$D2830,B2831,"f",FALSE)</f>
        <v>59686</v>
      </c>
      <c r="E2831" s="139">
        <f>_xll.qlInterestRateIndexValueDate(IndexON,D2831)</f>
        <v>59686</v>
      </c>
      <c r="F2831" s="155">
        <f>IFERROR(_xll.qlIndexFixing(IndexON,D2831,TRUE,_xll.ohTrigger(RecalcTrigger,TriggerON)),NA())</f>
        <v>8.3754112754785837E-3</v>
      </c>
      <c r="H2831" s="42">
        <f>_xll.qlCalendarAdvance(Calendar,$H2830,B2831,"f",FALSE)</f>
        <v>59686</v>
      </c>
      <c r="I2831" s="139">
        <f>_xll.qlInterestRateIndexValueDate(Index1M,$H2831)</f>
        <v>59688</v>
      </c>
      <c r="J2831" s="144">
        <f>IFERROR(_xll.qlIndexFixing(Index1M,$H2831,TRUE,_xll.ohTrigger(RecalcTrigger,Trigger1M)),NA())</f>
        <v>8.104537057736165E-3</v>
      </c>
      <c r="K2831" s="44">
        <f>IFERROR(_xll.qlIndexFixing(Index3M,H2831,TRUE,_xll.ohTrigger(RecalcTrigger,Trigger3M)),NA())</f>
        <v>8.28930484126854E-3</v>
      </c>
      <c r="L2831" s="44">
        <f>IFERROR(_xll.qlIndexFixing(Index6M,$H2831,TRUE,_xll.ohTrigger(RecalcTrigger,Trigger6M)),NA())</f>
        <v>8.0759911230539241E-3</v>
      </c>
      <c r="M2831" s="145">
        <f>IFERROR(_xll.qlIndexFixing(Index1Y,$H2831,TRUE,_xll.ohTrigger(RecalcTrigger,Trigger1Y)),NA())</f>
        <v>8.5008761201303754E-3</v>
      </c>
      <c r="N2831" s="144">
        <f>IFERROR(_xll.qlIndexFixing(ONIndex1M,I2831,TRUE,_xll.ohTrigger(RecalcTrigger,Trigger1M)),NA())</f>
        <v>8.1060948638267405E-3</v>
      </c>
      <c r="O2831" s="44">
        <f>IFERROR(_xll.qlIndexFixing(ONIndex3M,I2831,TRUE,_xll.ohTrigger(RecalcTrigger,Trigger3M)),NA())</f>
        <v>8.2955565045228497E-3</v>
      </c>
      <c r="P2831" s="44">
        <f>IFERROR(_xll.qlIndexFixing(ONIndex6M,I2831,TRUE,_xll.ohTrigger(RecalcTrigger,Trigger6M)),NA())</f>
        <v>8.0921306612324884E-3</v>
      </c>
      <c r="Q2831" s="145">
        <f>IFERROR(_xll.qlIndexFixing(ONIndex1Y,I2831,TRUE,_xll.ohTrigger(RecalcTrigger,Trigger1Y)),NA())</f>
        <v>8.5160347374735323E-3</v>
      </c>
    </row>
    <row r="2832" spans="2:17" x14ac:dyDescent="0.2">
      <c r="B2832" s="39" t="s">
        <v>42</v>
      </c>
      <c r="D2832" s="42">
        <f>_xll.qlCalendarAdvance(Calendar,$D2831,B2832,"f",FALSE)</f>
        <v>59693</v>
      </c>
      <c r="E2832" s="139">
        <f>_xll.qlInterestRateIndexValueDate(IndexON,D2832)</f>
        <v>59693</v>
      </c>
      <c r="F2832" s="155">
        <f>IFERROR(_xll.qlIndexFixing(IndexON,D2832,TRUE,_xll.ohTrigger(RecalcTrigger,TriggerON)),NA())</f>
        <v>8.3727546925249641E-3</v>
      </c>
      <c r="H2832" s="42">
        <f>_xll.qlCalendarAdvance(Calendar,$H2831,B2832,"f",FALSE)</f>
        <v>59693</v>
      </c>
      <c r="I2832" s="139">
        <f>_xll.qlInterestRateIndexValueDate(Index1M,$H2832)</f>
        <v>59695</v>
      </c>
      <c r="J2832" s="144">
        <f>IFERROR(_xll.qlIndexFixing(Index1M,$H2832,TRUE,_xll.ohTrigger(RecalcTrigger,Trigger1M)),NA())</f>
        <v>8.1018305865676963E-3</v>
      </c>
      <c r="K2832" s="44">
        <f>IFERROR(_xll.qlIndexFixing(Index3M,H2832,TRUE,_xll.ohTrigger(RecalcTrigger,Trigger3M)),NA())</f>
        <v>8.2868921811364363E-3</v>
      </c>
      <c r="L2832" s="44">
        <f>IFERROR(_xll.qlIndexFixing(Index6M,$H2832,TRUE,_xll.ohTrigger(RecalcTrigger,Trigger6M)),NA())</f>
        <v>8.0736107865962536E-3</v>
      </c>
      <c r="M2832" s="145">
        <f>IFERROR(_xll.qlIndexFixing(Index1Y,$H2832,TRUE,_xll.ohTrigger(RecalcTrigger,Trigger1Y)),NA())</f>
        <v>8.4991330269580129E-3</v>
      </c>
      <c r="N2832" s="144">
        <f>IFERROR(_xll.qlIndexFixing(ONIndex1M,I2832,TRUE,_xll.ohTrigger(RecalcTrigger,Trigger1M)),NA())</f>
        <v>8.1033338721514525E-3</v>
      </c>
      <c r="O2832" s="44">
        <f>IFERROR(_xll.qlIndexFixing(ONIndex3M,I2832,TRUE,_xll.ohTrigger(RecalcTrigger,Trigger3M)),NA())</f>
        <v>8.2929332990300253E-3</v>
      </c>
      <c r="P2832" s="44">
        <f>IFERROR(_xll.qlIndexFixing(ONIndex6M,I2832,TRUE,_xll.ohTrigger(RecalcTrigger,Trigger6M)),NA())</f>
        <v>8.0891023597828848E-3</v>
      </c>
      <c r="Q2832" s="145">
        <f>IFERROR(_xll.qlIndexFixing(ONIndex1Y,I2832,TRUE,_xll.ohTrigger(RecalcTrigger,Trigger1Y)),NA())</f>
        <v>8.5134669968933707E-3</v>
      </c>
    </row>
    <row r="2833" spans="2:17" x14ac:dyDescent="0.2">
      <c r="B2833" s="39" t="s">
        <v>42</v>
      </c>
      <c r="D2833" s="42">
        <f>_xll.qlCalendarAdvance(Calendar,$D2832,B2833,"f",FALSE)</f>
        <v>59700</v>
      </c>
      <c r="E2833" s="139">
        <f>_xll.qlInterestRateIndexValueDate(IndexON,D2833)</f>
        <v>59700</v>
      </c>
      <c r="F2833" s="155">
        <f>IFERROR(_xll.qlIndexFixing(IndexON,D2833,TRUE,_xll.ohTrigger(RecalcTrigger,TriggerON)),NA())</f>
        <v>8.3701300817562441E-3</v>
      </c>
      <c r="H2833" s="42">
        <f>_xll.qlCalendarAdvance(Calendar,$H2832,B2833,"f",FALSE)</f>
        <v>59700</v>
      </c>
      <c r="I2833" s="139">
        <f>_xll.qlInterestRateIndexValueDate(Index1M,$H2833)</f>
        <v>59702</v>
      </c>
      <c r="J2833" s="144">
        <f>IFERROR(_xll.qlIndexFixing(Index1M,$H2833,TRUE,_xll.ohTrigger(RecalcTrigger,Trigger1M)),NA())</f>
        <v>8.0991600424850495E-3</v>
      </c>
      <c r="K2833" s="44">
        <f>IFERROR(_xll.qlIndexFixing(Index3M,H2833,TRUE,_xll.ohTrigger(RecalcTrigger,Trigger3M)),NA())</f>
        <v>8.2845152577225977E-3</v>
      </c>
      <c r="L2833" s="44">
        <f>IFERROR(_xll.qlIndexFixing(Index6M,$H2833,TRUE,_xll.ohTrigger(RecalcTrigger,Trigger6M)),NA())</f>
        <v>8.0712833682988136E-3</v>
      </c>
      <c r="M2833" s="145">
        <f>IFERROR(_xll.qlIndexFixing(Index1Y,$H2833,TRUE,_xll.ohTrigger(RecalcTrigger,Trigger1Y)),NA())</f>
        <v>8.4974235063058918E-3</v>
      </c>
      <c r="N2833" s="144">
        <f>IFERROR(_xll.qlIndexFixing(ONIndex1M,I2833,TRUE,_xll.ohTrigger(RecalcTrigger,Trigger1M)),NA())</f>
        <v>8.1006086902313257E-3</v>
      </c>
      <c r="O2833" s="44">
        <f>IFERROR(_xll.qlIndexFixing(ONIndex3M,I2833,TRUE,_xll.ohTrigger(RecalcTrigger,Trigger3M)),NA())</f>
        <v>8.2903454041716174E-3</v>
      </c>
      <c r="P2833" s="44">
        <f>IFERROR(_xll.qlIndexFixing(ONIndex6M,I2833,TRUE,_xll.ohTrigger(RecalcTrigger,Trigger6M)),NA())</f>
        <v>8.086125696147306E-3</v>
      </c>
      <c r="Q2833" s="145">
        <f>IFERROR(_xll.qlIndexFixing(ONIndex1Y,I2833,TRUE,_xll.ohTrigger(RecalcTrigger,Trigger1Y)),NA())</f>
        <v>8.5109312340136967E-3</v>
      </c>
    </row>
    <row r="2834" spans="2:17" x14ac:dyDescent="0.2">
      <c r="B2834" s="39" t="s">
        <v>42</v>
      </c>
      <c r="D2834" s="42">
        <f>_xll.qlCalendarAdvance(Calendar,$D2833,B2834,"f",FALSE)</f>
        <v>59707</v>
      </c>
      <c r="E2834" s="139">
        <f>_xll.qlInterestRateIndexValueDate(IndexON,D2834)</f>
        <v>59707</v>
      </c>
      <c r="F2834" s="155">
        <f>IFERROR(_xll.qlIndexFixing(IndexON,D2834,TRUE,_xll.ohTrigger(RecalcTrigger,TriggerON)),NA())</f>
        <v>8.3675374957703497E-3</v>
      </c>
      <c r="H2834" s="42">
        <f>_xll.qlCalendarAdvance(Calendar,$H2833,B2834,"f",FALSE)</f>
        <v>59707</v>
      </c>
      <c r="I2834" s="139">
        <f>_xll.qlInterestRateIndexValueDate(Index1M,$H2834)</f>
        <v>59709</v>
      </c>
      <c r="J2834" s="144">
        <f>IFERROR(_xll.qlIndexFixing(Index1M,$H2834,TRUE,_xll.ohTrigger(RecalcTrigger,Trigger1M)),NA())</f>
        <v>8.096525484426886E-3</v>
      </c>
      <c r="K2834" s="44">
        <f>IFERROR(_xll.qlIndexFixing(Index3M,H2834,TRUE,_xll.ohTrigger(RecalcTrigger,Trigger3M)),NA())</f>
        <v>8.2821741284483264E-3</v>
      </c>
      <c r="L2834" s="44">
        <f>IFERROR(_xll.qlIndexFixing(Index6M,$H2834,TRUE,_xll.ohTrigger(RecalcTrigger,Trigger6M)),NA())</f>
        <v>8.0690089526432186E-3</v>
      </c>
      <c r="M2834" s="145">
        <f>IFERROR(_xll.qlIndexFixing(Index1Y,$H2834,TRUE,_xll.ohTrigger(RecalcTrigger,Trigger1Y)),NA())</f>
        <v>8.4957476094406834E-3</v>
      </c>
      <c r="N2834" s="144">
        <f>IFERROR(_xll.qlIndexFixing(ONIndex1M,I2834,TRUE,_xll.ohTrigger(RecalcTrigger,Trigger1M)),NA())</f>
        <v>8.0979193767394264E-3</v>
      </c>
      <c r="O2834" s="44">
        <f>IFERROR(_xll.qlIndexFixing(ONIndex3M,I2834,TRUE,_xll.ohTrigger(RecalcTrigger,Trigger3M)),NA())</f>
        <v>8.2877928772617793E-3</v>
      </c>
      <c r="P2834" s="44">
        <f>IFERROR(_xll.qlIndexFixing(ONIndex6M,I2834,TRUE,_xll.ohTrigger(RecalcTrigger,Trigger6M)),NA())</f>
        <v>8.0832007546582929E-3</v>
      </c>
      <c r="Q2834" s="145">
        <f>IFERROR(_xll.qlIndexFixing(ONIndex1Y,I2834,TRUE,_xll.ohTrigger(RecalcTrigger,Trigger1Y)),NA())</f>
        <v>8.5084275000735232E-3</v>
      </c>
    </row>
    <row r="2835" spans="2:17" x14ac:dyDescent="0.2">
      <c r="B2835" s="39" t="s">
        <v>42</v>
      </c>
      <c r="D2835" s="42">
        <f>_xll.qlCalendarAdvance(Calendar,$D2834,B2835,"f",FALSE)</f>
        <v>59714</v>
      </c>
      <c r="E2835" s="139">
        <f>_xll.qlInterestRateIndexValueDate(IndexON,D2835)</f>
        <v>59714</v>
      </c>
      <c r="F2835" s="155">
        <f>IFERROR(_xll.qlIndexFixing(IndexON,D2835,TRUE,_xll.ohTrigger(RecalcTrigger,TriggerON)),NA())</f>
        <v>8.3649769870852708E-3</v>
      </c>
      <c r="H2835" s="42">
        <f>_xll.qlCalendarAdvance(Calendar,$H2834,B2835,"f",FALSE)</f>
        <v>59714</v>
      </c>
      <c r="I2835" s="139">
        <f>_xll.qlInterestRateIndexValueDate(Index1M,$H2835)</f>
        <v>59716</v>
      </c>
      <c r="J2835" s="144">
        <f>IFERROR(_xll.qlIndexFixing(Index1M,$H2835,TRUE,_xll.ohTrigger(RecalcTrigger,Trigger1M)),NA())</f>
        <v>8.0938356422688429E-3</v>
      </c>
      <c r="K2835" s="44">
        <f>IFERROR(_xll.qlIndexFixing(Index3M,H2835,TRUE,_xll.ohTrigger(RecalcTrigger,Trigger3M)),NA())</f>
        <v>8.2800574060074659E-3</v>
      </c>
      <c r="L2835" s="44">
        <f>IFERROR(_xll.qlIndexFixing(Index6M,$H2835,TRUE,_xll.ohTrigger(RecalcTrigger,Trigger6M)),NA())</f>
        <v>8.0667876241153971E-3</v>
      </c>
      <c r="M2835" s="145">
        <f>IFERROR(_xll.qlIndexFixing(Index1Y,$H2835,TRUE,_xll.ohTrigger(RecalcTrigger,Trigger1Y)),NA())</f>
        <v>8.494105387631682E-3</v>
      </c>
      <c r="N2835" s="144">
        <f>IFERROR(_xll.qlIndexFixing(ONIndex1M,I2835,TRUE,_xll.ohTrigger(RecalcTrigger,Trigger1M)),NA())</f>
        <v>8.0952659907485014E-3</v>
      </c>
      <c r="O2835" s="44">
        <f>IFERROR(_xll.qlIndexFixing(ONIndex3M,I2835,TRUE,_xll.ohTrigger(RecalcTrigger,Trigger3M)),NA())</f>
        <v>8.2852757756946005E-3</v>
      </c>
      <c r="P2835" s="44">
        <f>IFERROR(_xll.qlIndexFixing(ONIndex6M,I2835,TRUE,_xll.ohTrigger(RecalcTrigger,Trigger6M)),NA())</f>
        <v>8.0803276195684504E-3</v>
      </c>
      <c r="Q2835" s="145">
        <f>IFERROR(_xll.qlIndexFixing(ONIndex1Y,I2835,TRUE,_xll.ohTrigger(RecalcTrigger,Trigger1Y)),NA())</f>
        <v>8.5059558458322471E-3</v>
      </c>
    </row>
    <row r="2836" spans="2:17" x14ac:dyDescent="0.2">
      <c r="B2836" s="39" t="s">
        <v>42</v>
      </c>
      <c r="D2836" s="42">
        <f>_xll.qlCalendarAdvance(Calendar,$D2835,B2836,"f",FALSE)</f>
        <v>59721</v>
      </c>
      <c r="E2836" s="139">
        <f>_xll.qlInterestRateIndexValueDate(IndexON,D2836)</f>
        <v>59721</v>
      </c>
      <c r="F2836" s="155">
        <f>IFERROR(_xll.qlIndexFixing(IndexON,D2836,TRUE,_xll.ohTrigger(RecalcTrigger,TriggerON)),NA())</f>
        <v>8.3624486086186778E-3</v>
      </c>
      <c r="H2836" s="42">
        <f>_xll.qlCalendarAdvance(Calendar,$H2835,B2836,"f",FALSE)</f>
        <v>59721</v>
      </c>
      <c r="I2836" s="139">
        <f>_xll.qlInterestRateIndexValueDate(Index1M,$H2836)</f>
        <v>59723</v>
      </c>
      <c r="J2836" s="144">
        <f>IFERROR(_xll.qlIndexFixing(Index1M,$H2836,TRUE,_xll.ohTrigger(RecalcTrigger,Trigger1M)),NA())</f>
        <v>8.0913645621205985E-3</v>
      </c>
      <c r="K2836" s="44">
        <f>IFERROR(_xll.qlIndexFixing(Index3M,H2836,TRUE,_xll.ohTrigger(RecalcTrigger,Trigger3M)),NA())</f>
        <v>8.2775994820138976E-3</v>
      </c>
      <c r="L2836" s="44">
        <f>IFERROR(_xll.qlIndexFixing(Index6M,$H2836,TRUE,_xll.ohTrigger(RecalcTrigger,Trigger6M)),NA())</f>
        <v>8.0646194672021471E-3</v>
      </c>
      <c r="M2836" s="145">
        <f>IFERROR(_xll.qlIndexFixing(Index1Y,$H2836,TRUE,_xll.ohTrigger(RecalcTrigger,Trigger1Y)),NA())</f>
        <v>8.4924968921516568E-3</v>
      </c>
      <c r="N2836" s="144">
        <f>IFERROR(_xll.qlIndexFixing(ONIndex1M,I2836,TRUE,_xll.ohTrigger(RecalcTrigger,Trigger1M)),NA())</f>
        <v>8.0926485911714252E-3</v>
      </c>
      <c r="O2836" s="44">
        <f>IFERROR(_xll.qlIndexFixing(ONIndex3M,I2836,TRUE,_xll.ohTrigger(RecalcTrigger,Trigger3M)),NA())</f>
        <v>8.2827941567842345E-3</v>
      </c>
      <c r="P2836" s="44">
        <f>IFERROR(_xll.qlIndexFixing(ONIndex6M,I2836,TRUE,_xll.ohTrigger(RecalcTrigger,Trigger6M)),NA())</f>
        <v>8.0775063753701914E-3</v>
      </c>
      <c r="Q2836" s="145">
        <f>IFERROR(_xll.qlIndexFixing(ONIndex1Y,I2836,TRUE,_xll.ohTrigger(RecalcTrigger,Trigger1Y)),NA())</f>
        <v>8.5035163224489452E-3</v>
      </c>
    </row>
    <row r="2837" spans="2:17" x14ac:dyDescent="0.2">
      <c r="B2837" s="39" t="s">
        <v>42</v>
      </c>
      <c r="D2837" s="42">
        <f>_xll.qlCalendarAdvance(Calendar,$D2836,B2837,"f",FALSE)</f>
        <v>59728</v>
      </c>
      <c r="E2837" s="139">
        <f>_xll.qlInterestRateIndexValueDate(IndexON,D2837)</f>
        <v>59728</v>
      </c>
      <c r="F2837" s="155">
        <f>IFERROR(_xll.qlIndexFixing(IndexON,D2837,TRUE,_xll.ohTrigger(RecalcTrigger,TriggerON)),NA())</f>
        <v>8.3599524127286884E-3</v>
      </c>
      <c r="H2837" s="42">
        <f>_xll.qlCalendarAdvance(Calendar,$H2836,B2837,"f",FALSE)</f>
        <v>59728</v>
      </c>
      <c r="I2837" s="139">
        <f>_xll.qlInterestRateIndexValueDate(Index1M,$H2837)</f>
        <v>59730</v>
      </c>
      <c r="J2837" s="144">
        <f>IFERROR(_xll.qlIndexFixing(Index1M,$H2837,TRUE,_xll.ohTrigger(RecalcTrigger,Trigger1M)),NA())</f>
        <v>8.0888383157497953E-3</v>
      </c>
      <c r="K2837" s="44">
        <f>IFERROR(_xll.qlIndexFixing(Index3M,H2837,TRUE,_xll.ohTrigger(RecalcTrigger,Trigger3M)),NA())</f>
        <v>8.2753660796997443E-3</v>
      </c>
      <c r="L2837" s="44">
        <f>IFERROR(_xll.qlIndexFixing(Index6M,$H2837,TRUE,_xll.ohTrigger(RecalcTrigger,Trigger6M)),NA())</f>
        <v>8.0625045663980412E-3</v>
      </c>
      <c r="M2837" s="145">
        <f>IFERROR(_xll.qlIndexFixing(Index1Y,$H2837,TRUE,_xll.ohTrigger(RecalcTrigger,Trigger1Y)),NA())</f>
        <v>8.4909221742757775E-3</v>
      </c>
      <c r="N2837" s="144">
        <f>IFERROR(_xll.qlIndexFixing(ONIndex1M,I2837,TRUE,_xll.ohTrigger(RecalcTrigger,Trigger1M)),NA())</f>
        <v>8.0900672369210724E-3</v>
      </c>
      <c r="O2837" s="44">
        <f>IFERROR(_xll.qlIndexFixing(ONIndex3M,I2837,TRUE,_xll.ohTrigger(RecalcTrigger,Trigger3M)),NA())</f>
        <v>8.2803480780846428E-3</v>
      </c>
      <c r="P2837" s="44">
        <f>IFERROR(_xll.qlIndexFixing(ONIndex6M,I2837,TRUE,_xll.ohTrigger(RecalcTrigger,Trigger6M)),NA())</f>
        <v>8.074737106236185E-3</v>
      </c>
      <c r="Q2837" s="145">
        <f>IFERROR(_xll.qlIndexFixing(ONIndex1Y,I2837,TRUE,_xll.ohTrigger(RecalcTrigger,Trigger1Y)),NA())</f>
        <v>8.5011089809228224E-3</v>
      </c>
    </row>
    <row r="2838" spans="2:17" x14ac:dyDescent="0.2">
      <c r="B2838" s="39" t="s">
        <v>42</v>
      </c>
      <c r="D2838" s="42">
        <f>_xll.qlCalendarAdvance(Calendar,$D2837,B2838,"f",FALSE)</f>
        <v>59735</v>
      </c>
      <c r="E2838" s="139">
        <f>_xll.qlInterestRateIndexValueDate(IndexON,D2838)</f>
        <v>59735</v>
      </c>
      <c r="F2838" s="155">
        <f>IFERROR(_xll.qlIndexFixing(IndexON,D2838,TRUE,_xll.ohTrigger(RecalcTrigger,TriggerON)),NA())</f>
        <v>8.3574884520132287E-3</v>
      </c>
      <c r="H2838" s="42">
        <f>_xll.qlCalendarAdvance(Calendar,$H2837,B2838,"f",FALSE)</f>
        <v>59735</v>
      </c>
      <c r="I2838" s="139">
        <f>_xll.qlInterestRateIndexValueDate(Index1M,$H2838)</f>
        <v>59737</v>
      </c>
      <c r="J2838" s="144">
        <f>IFERROR(_xll.qlIndexFixing(Index1M,$H2838,TRUE,_xll.ohTrigger(RecalcTrigger,Trigger1M)),NA())</f>
        <v>8.0863482911452244E-3</v>
      </c>
      <c r="K2838" s="44">
        <f>IFERROR(_xll.qlIndexFixing(Index3M,H2838,TRUE,_xll.ohTrigger(RecalcTrigger,Trigger3M)),NA())</f>
        <v>8.2731687012197203E-3</v>
      </c>
      <c r="L2838" s="44">
        <f>IFERROR(_xll.qlIndexFixing(Index6M,$H2838,TRUE,_xll.ohTrigger(RecalcTrigger,Trigger6M)),NA())</f>
        <v>8.0604430061998137E-3</v>
      </c>
      <c r="M2838" s="145">
        <f>IFERROR(_xll.qlIndexFixing(Index1Y,$H2838,TRUE,_xll.ohTrigger(RecalcTrigger,Trigger1Y)),NA())</f>
        <v>8.4893812852831364E-3</v>
      </c>
      <c r="N2838" s="144">
        <f>IFERROR(_xll.qlIndexFixing(ONIndex1M,I2838,TRUE,_xll.ohTrigger(RecalcTrigger,Trigger1M)),NA())</f>
        <v>8.0875219869103177E-3</v>
      </c>
      <c r="O2838" s="44">
        <f>IFERROR(_xll.qlIndexFixing(ONIndex3M,I2838,TRUE,_xll.ohTrigger(RecalcTrigger,Trigger3M)),NA())</f>
        <v>8.2779375967501068E-3</v>
      </c>
      <c r="P2838" s="44">
        <f>IFERROR(_xll.qlIndexFixing(ONIndex6M,I2838,TRUE,_xll.ohTrigger(RecalcTrigger,Trigger6M)),NA())</f>
        <v>8.0720198966588441E-3</v>
      </c>
      <c r="Q2838" s="145">
        <f>IFERROR(_xll.qlIndexFixing(ONIndex1Y,I2838,TRUE,_xll.ohTrigger(RecalcTrigger,Trigger1Y)),NA())</f>
        <v>8.4987338721731476E-3</v>
      </c>
    </row>
    <row r="2839" spans="2:17" x14ac:dyDescent="0.2">
      <c r="B2839" s="39" t="s">
        <v>42</v>
      </c>
      <c r="D2839" s="42">
        <f>_xll.qlCalendarAdvance(Calendar,$D2838,B2839,"f",FALSE)</f>
        <v>59742</v>
      </c>
      <c r="E2839" s="139">
        <f>_xll.qlInterestRateIndexValueDate(IndexON,D2839)</f>
        <v>59742</v>
      </c>
      <c r="F2839" s="155">
        <f>IFERROR(_xll.qlIndexFixing(IndexON,D2839,TRUE,_xll.ohTrigger(RecalcTrigger,TriggerON)),NA())</f>
        <v>8.3550567793899688E-3</v>
      </c>
      <c r="H2839" s="42">
        <f>_xll.qlCalendarAdvance(Calendar,$H2838,B2839,"f",FALSE)</f>
        <v>59742</v>
      </c>
      <c r="I2839" s="139">
        <f>_xll.qlInterestRateIndexValueDate(Index1M,$H2839)</f>
        <v>59744</v>
      </c>
      <c r="J2839" s="144">
        <f>IFERROR(_xll.qlIndexFixing(Index1M,$H2839,TRUE,_xll.ohTrigger(RecalcTrigger,Trigger1M)),NA())</f>
        <v>8.0838945472429657E-3</v>
      </c>
      <c r="K2839" s="44">
        <f>IFERROR(_xll.qlIndexFixing(Index3M,H2839,TRUE,_xll.ohTrigger(RecalcTrigger,Trigger3M)),NA())</f>
        <v>8.2710074040019295E-3</v>
      </c>
      <c r="L2839" s="44">
        <f>IFERROR(_xll.qlIndexFixing(Index6M,$H2839,TRUE,_xll.ohTrigger(RecalcTrigger,Trigger6M)),NA())</f>
        <v>8.0584348711067906E-3</v>
      </c>
      <c r="M2839" s="145">
        <f>IFERROR(_xll.qlIndexFixing(Index1Y,$H2839,TRUE,_xll.ohTrigger(RecalcTrigger,Trigger1Y)),NA())</f>
        <v>8.4878742764560883E-3</v>
      </c>
      <c r="N2839" s="144">
        <f>IFERROR(_xll.qlIndexFixing(ONIndex1M,I2839,TRUE,_xll.ohTrigger(RecalcTrigger,Trigger1M)),NA())</f>
        <v>8.0850129002119075E-3</v>
      </c>
      <c r="O2839" s="44">
        <f>IFERROR(_xll.qlIndexFixing(ONIndex3M,I2839,TRUE,_xll.ohTrigger(RecalcTrigger,Trigger3M)),NA())</f>
        <v>8.2755627700947798E-3</v>
      </c>
      <c r="P2839" s="44">
        <f>IFERROR(_xll.qlIndexFixing(ONIndex6M,I2839,TRUE,_xll.ohTrigger(RecalcTrigger,Trigger6M)),NA())</f>
        <v>8.0693548308108376E-3</v>
      </c>
      <c r="Q2839" s="145">
        <f>IFERROR(_xll.qlIndexFixing(ONIndex1Y,I2839,TRUE,_xll.ohTrigger(RecalcTrigger,Trigger1Y)),NA())</f>
        <v>8.4963910471191895E-3</v>
      </c>
    </row>
    <row r="2840" spans="2:17" x14ac:dyDescent="0.2">
      <c r="B2840" s="39" t="s">
        <v>42</v>
      </c>
      <c r="D2840" s="42">
        <f>_xll.qlCalendarAdvance(Calendar,$D2839,B2840,"f",FALSE)</f>
        <v>59749</v>
      </c>
      <c r="E2840" s="139">
        <f>_xll.qlInterestRateIndexValueDate(IndexON,D2840)</f>
        <v>59749</v>
      </c>
      <c r="F2840" s="155">
        <f>IFERROR(_xll.qlIndexFixing(IndexON,D2840,TRUE,_xll.ohTrigger(RecalcTrigger,TriggerON)),NA())</f>
        <v>8.3526574470571546E-3</v>
      </c>
      <c r="H2840" s="42">
        <f>_xll.qlCalendarAdvance(Calendar,$H2839,B2840,"f",FALSE)</f>
        <v>59749</v>
      </c>
      <c r="I2840" s="139">
        <f>_xll.qlInterestRateIndexValueDate(Index1M,$H2840)</f>
        <v>59751</v>
      </c>
      <c r="J2840" s="144">
        <f>IFERROR(_xll.qlIndexFixing(Index1M,$H2840,TRUE,_xll.ohTrigger(RecalcTrigger,Trigger1M)),NA())</f>
        <v>8.0814771429868395E-3</v>
      </c>
      <c r="K2840" s="44">
        <f>IFERROR(_xll.qlIndexFixing(Index3M,H2840,TRUE,_xll.ohTrigger(RecalcTrigger,Trigger3M)),NA())</f>
        <v>8.268882245470224E-3</v>
      </c>
      <c r="L2840" s="44">
        <f>IFERROR(_xll.qlIndexFixing(Index6M,$H2840,TRUE,_xll.ohTrigger(RecalcTrigger,Trigger6M)),NA())</f>
        <v>8.0564802456243468E-3</v>
      </c>
      <c r="M2840" s="145">
        <f>IFERROR(_xll.qlIndexFixing(Index1Y,$H2840,TRUE,_xll.ohTrigger(RecalcTrigger,Trigger1Y)),NA())</f>
        <v>8.4864011990791709E-3</v>
      </c>
      <c r="N2840" s="144">
        <f>IFERROR(_xll.qlIndexFixing(ONIndex1M,I2840,TRUE,_xll.ohTrigger(RecalcTrigger,Trigger1M)),NA())</f>
        <v>8.0825400354989085E-3</v>
      </c>
      <c r="O2840" s="44">
        <f>IFERROR(_xll.qlIndexFixing(ONIndex3M,I2840,TRUE,_xll.ohTrigger(RecalcTrigger,Trigger3M)),NA())</f>
        <v>8.2732236557525596E-3</v>
      </c>
      <c r="P2840" s="44">
        <f>IFERROR(_xll.qlIndexFixing(ONIndex6M,I2840,TRUE,_xll.ohTrigger(RecalcTrigger,Trigger6M)),NA())</f>
        <v>8.0667419931845785E-3</v>
      </c>
      <c r="Q2840" s="145">
        <f>IFERROR(_xll.qlIndexFixing(ONIndex1Y,I2840,TRUE,_xll.ohTrigger(RecalcTrigger,Trigger1Y)),NA())</f>
        <v>8.4940805570798972E-3</v>
      </c>
    </row>
    <row r="2841" spans="2:17" x14ac:dyDescent="0.2">
      <c r="B2841" s="39" t="s">
        <v>42</v>
      </c>
      <c r="D2841" s="42">
        <f>_xll.qlCalendarAdvance(Calendar,$D2840,B2841,"f",FALSE)</f>
        <v>59756</v>
      </c>
      <c r="E2841" s="139">
        <f>_xll.qlInterestRateIndexValueDate(IndexON,D2841)</f>
        <v>59756</v>
      </c>
      <c r="F2841" s="155">
        <f>IFERROR(_xll.qlIndexFixing(IndexON,D2841,TRUE,_xll.ohTrigger(RecalcTrigger,TriggerON)),NA())</f>
        <v>8.3502905080923284E-3</v>
      </c>
      <c r="H2841" s="42">
        <f>_xll.qlCalendarAdvance(Calendar,$H2840,B2841,"f",FALSE)</f>
        <v>59756</v>
      </c>
      <c r="I2841" s="139">
        <f>_xll.qlInterestRateIndexValueDate(Index1M,$H2841)</f>
        <v>59758</v>
      </c>
      <c r="J2841" s="144">
        <f>IFERROR(_xll.qlIndexFixing(Index1M,$H2841,TRUE,_xll.ohTrigger(RecalcTrigger,Trigger1M)),NA())</f>
        <v>8.0790961373077685E-3</v>
      </c>
      <c r="K2841" s="44">
        <f>IFERROR(_xll.qlIndexFixing(Index3M,H2841,TRUE,_xll.ohTrigger(RecalcTrigger,Trigger3M)),NA())</f>
        <v>8.2667932830535612E-3</v>
      </c>
      <c r="L2841" s="44">
        <f>IFERROR(_xll.qlIndexFixing(Index6M,$H2841,TRUE,_xll.ohTrigger(RecalcTrigger,Trigger6M)),NA())</f>
        <v>8.0545792142626138E-3</v>
      </c>
      <c r="M2841" s="145">
        <f>IFERROR(_xll.qlIndexFixing(Index1Y,$H2841,TRUE,_xll.ohTrigger(RecalcTrigger,Trigger1Y)),NA())</f>
        <v>8.4849621044410552E-3</v>
      </c>
      <c r="N2841" s="144">
        <f>IFERROR(_xll.qlIndexFixing(ONIndex1M,I2841,TRUE,_xll.ohTrigger(RecalcTrigger,Trigger1M)),NA())</f>
        <v>8.0801034518440673E-3</v>
      </c>
      <c r="O2841" s="44">
        <f>IFERROR(_xll.qlIndexFixing(ONIndex3M,I2841,TRUE,_xll.ohTrigger(RecalcTrigger,Trigger3M)),NA())</f>
        <v>8.2709203109576634E-3</v>
      </c>
      <c r="P2841" s="44">
        <f>IFERROR(_xll.qlIndexFixing(ONIndex6M,I2841,TRUE,_xll.ohTrigger(RecalcTrigger,Trigger6M)),NA())</f>
        <v>8.0641814677129275E-3</v>
      </c>
      <c r="Q2841" s="145">
        <f>IFERROR(_xll.qlIndexFixing(ONIndex1Y,I2841,TRUE,_xll.ohTrigger(RecalcTrigger,Trigger1Y)),NA())</f>
        <v>8.4918024526547953E-3</v>
      </c>
    </row>
    <row r="2842" spans="2:17" x14ac:dyDescent="0.2">
      <c r="B2842" s="39" t="s">
        <v>42</v>
      </c>
      <c r="D2842" s="42">
        <f>_xll.qlCalendarAdvance(Calendar,$D2841,B2842,"f",FALSE)</f>
        <v>59763</v>
      </c>
      <c r="E2842" s="139">
        <f>_xll.qlInterestRateIndexValueDate(IndexON,D2842)</f>
        <v>59763</v>
      </c>
      <c r="F2842" s="155">
        <f>IFERROR(_xll.qlIndexFixing(IndexON,D2842,TRUE,_xll.ohTrigger(RecalcTrigger,TriggerON)),NA())</f>
        <v>8.3479560146937359E-3</v>
      </c>
      <c r="H2842" s="42">
        <f>_xll.qlCalendarAdvance(Calendar,$H2841,B2842,"f",FALSE)</f>
        <v>59763</v>
      </c>
      <c r="I2842" s="139">
        <f>_xll.qlInterestRateIndexValueDate(Index1M,$H2842)</f>
        <v>59765</v>
      </c>
      <c r="J2842" s="144">
        <f>IFERROR(_xll.qlIndexFixing(Index1M,$H2842,TRUE,_xll.ohTrigger(RecalcTrigger,Trigger1M)),NA())</f>
        <v>8.0767515891495695E-3</v>
      </c>
      <c r="K2842" s="44">
        <f>IFERROR(_xll.qlIndexFixing(Index3M,H2842,TRUE,_xll.ohTrigger(RecalcTrigger,Trigger3M)),NA())</f>
        <v>8.2647405741825952E-3</v>
      </c>
      <c r="L2842" s="44">
        <f>IFERROR(_xll.qlIndexFixing(Index6M,$H2842,TRUE,_xll.ohTrigger(RecalcTrigger,Trigger6M)),NA())</f>
        <v>8.0527318615325801E-3</v>
      </c>
      <c r="M2842" s="145">
        <f>IFERROR(_xll.qlIndexFixing(Index1Y,$H2842,TRUE,_xll.ohTrigger(RecalcTrigger,Trigger1Y)),NA())</f>
        <v>8.4835570438330302E-3</v>
      </c>
      <c r="N2842" s="144">
        <f>IFERROR(_xll.qlIndexFixing(ONIndex1M,I2842,TRUE,_xll.ohTrigger(RecalcTrigger,Trigger1M)),NA())</f>
        <v>8.0777032080803224E-3</v>
      </c>
      <c r="O2842" s="44">
        <f>IFERROR(_xll.qlIndexFixing(ONIndex3M,I2842,TRUE,_xll.ohTrigger(RecalcTrigger,Trigger3M)),NA())</f>
        <v>8.2686527929443088E-3</v>
      </c>
      <c r="P2842" s="44">
        <f>IFERROR(_xll.qlIndexFixing(ONIndex6M,I2842,TRUE,_xll.ohTrigger(RecalcTrigger,Trigger6M)),NA())</f>
        <v>8.0616733390481699E-3</v>
      </c>
      <c r="Q2842" s="145">
        <f>IFERROR(_xll.qlIndexFixing(ONIndex1Y,I2842,TRUE,_xll.ohTrigger(RecalcTrigger,Trigger1Y)),NA())</f>
        <v>8.4895567850828968E-3</v>
      </c>
    </row>
    <row r="2843" spans="2:17" x14ac:dyDescent="0.2">
      <c r="B2843" s="39" t="s">
        <v>42</v>
      </c>
      <c r="D2843" s="42">
        <f>_xll.qlCalendarAdvance(Calendar,$D2842,B2843,"f",FALSE)</f>
        <v>59770</v>
      </c>
      <c r="E2843" s="139">
        <f>_xll.qlInterestRateIndexValueDate(IndexON,D2843)</f>
        <v>59770</v>
      </c>
      <c r="F2843" s="155">
        <f>IFERROR(_xll.qlIndexFixing(IndexON,D2843,TRUE,_xll.ohTrigger(RecalcTrigger,TriggerON)),NA())</f>
        <v>8.3456540200188556E-3</v>
      </c>
      <c r="H2843" s="42">
        <f>_xll.qlCalendarAdvance(Calendar,$H2842,B2843,"f",FALSE)</f>
        <v>59770</v>
      </c>
      <c r="I2843" s="139">
        <f>_xll.qlInterestRateIndexValueDate(Index1M,$H2843)</f>
        <v>59772</v>
      </c>
      <c r="J2843" s="144">
        <f>IFERROR(_xll.qlIndexFixing(Index1M,$H2843,TRUE,_xll.ohTrigger(RecalcTrigger,Trigger1M)),NA())</f>
        <v>8.0744435574457481E-3</v>
      </c>
      <c r="K2843" s="44">
        <f>IFERROR(_xll.qlIndexFixing(Index3M,H2843,TRUE,_xll.ohTrigger(RecalcTrigger,Trigger3M)),NA())</f>
        <v>8.2627241762845798E-3</v>
      </c>
      <c r="L2843" s="44">
        <f>IFERROR(_xll.qlIndexFixing(Index6M,$H2843,TRUE,_xll.ohTrigger(RecalcTrigger,Trigger6M)),NA())</f>
        <v>8.0509382719530214E-3</v>
      </c>
      <c r="M2843" s="145">
        <f>IFERROR(_xll.qlIndexFixing(Index1Y,$H2843,TRUE,_xll.ohTrigger(RecalcTrigger,Trigger1Y)),NA())</f>
        <v>8.4821860685498681E-3</v>
      </c>
      <c r="N2843" s="144">
        <f>IFERROR(_xll.qlIndexFixing(ONIndex1M,I2843,TRUE,_xll.ohTrigger(RecalcTrigger,Trigger1M)),NA())</f>
        <v>8.0753393631205483E-3</v>
      </c>
      <c r="O2843" s="44">
        <f>IFERROR(_xll.qlIndexFixing(ONIndex3M,I2843,TRUE,_xll.ohTrigger(RecalcTrigger,Trigger3M)),NA())</f>
        <v>8.2664211593463932E-3</v>
      </c>
      <c r="P2843" s="44">
        <f>IFERROR(_xll.qlIndexFixing(ONIndex6M,I2843,TRUE,_xll.ohTrigger(RecalcTrigger,Trigger6M)),NA())</f>
        <v>8.0592176916027825E-3</v>
      </c>
      <c r="Q2843" s="145">
        <f>IFERROR(_xll.qlIndexFixing(ONIndex1Y,I2843,TRUE,_xll.ohTrigger(RecalcTrigger,Trigger1Y)),NA())</f>
        <v>8.4873436053634066E-3</v>
      </c>
    </row>
    <row r="2844" spans="2:17" x14ac:dyDescent="0.2">
      <c r="B2844" s="39" t="s">
        <v>42</v>
      </c>
      <c r="D2844" s="42">
        <f>_xll.qlCalendarAdvance(Calendar,$D2843,B2844,"f",FALSE)</f>
        <v>59777</v>
      </c>
      <c r="E2844" s="139">
        <f>_xll.qlInterestRateIndexValueDate(IndexON,D2844)</f>
        <v>59777</v>
      </c>
      <c r="F2844" s="155">
        <f>IFERROR(_xll.qlIndexFixing(IndexON,D2844,TRUE,_xll.ohTrigger(RecalcTrigger,TriggerON)),NA())</f>
        <v>8.343384576185997E-3</v>
      </c>
      <c r="H2844" s="42">
        <f>_xll.qlCalendarAdvance(Calendar,$H2843,B2844,"f",FALSE)</f>
        <v>59777</v>
      </c>
      <c r="I2844" s="139">
        <f>_xll.qlInterestRateIndexValueDate(Index1M,$H2844)</f>
        <v>59779</v>
      </c>
      <c r="J2844" s="144">
        <f>IFERROR(_xll.qlIndexFixing(Index1M,$H2844,TRUE,_xll.ohTrigger(RecalcTrigger,Trigger1M)),NA())</f>
        <v>8.0723787848694228E-3</v>
      </c>
      <c r="K2844" s="44">
        <f>IFERROR(_xll.qlIndexFixing(Index3M,H2844,TRUE,_xll.ohTrigger(RecalcTrigger,Trigger3M)),NA())</f>
        <v>8.2608640398925594E-3</v>
      </c>
      <c r="L2844" s="44">
        <f>IFERROR(_xll.qlIndexFixing(Index6M,$H2844,TRUE,_xll.ohTrigger(RecalcTrigger,Trigger6M)),NA())</f>
        <v>8.0492467198301429E-3</v>
      </c>
      <c r="M2844" s="145">
        <f>IFERROR(_xll.qlIndexFixing(Index1Y,$H2844,TRUE,_xll.ohTrigger(RecalcTrigger,Trigger1Y)),NA())</f>
        <v>8.4807702541405076E-3</v>
      </c>
      <c r="N2844" s="144">
        <f>IFERROR(_xll.qlIndexFixing(ONIndex1M,I2844,TRUE,_xll.ohTrigger(RecalcTrigger,Trigger1M)),NA())</f>
        <v>8.0730119760374919E-3</v>
      </c>
      <c r="O2844" s="44">
        <f>IFERROR(_xll.qlIndexFixing(ONIndex3M,I2844,TRUE,_xll.ohTrigger(RecalcTrigger,Trigger3M)),NA())</f>
        <v>8.2642254673981341E-3</v>
      </c>
      <c r="P2844" s="44">
        <f>IFERROR(_xll.qlIndexFixing(ONIndex6M,I2844,TRUE,_xll.ohTrigger(RecalcTrigger,Trigger6M)),NA())</f>
        <v>8.0568146093895621E-3</v>
      </c>
      <c r="Q2844" s="145">
        <f>IFERROR(_xll.qlIndexFixing(ONIndex1Y,I2844,TRUE,_xll.ohTrigger(RecalcTrigger,Trigger1Y)),NA())</f>
        <v>8.4851629644955295E-3</v>
      </c>
    </row>
    <row r="2845" spans="2:17" x14ac:dyDescent="0.2">
      <c r="B2845" s="39" t="s">
        <v>42</v>
      </c>
      <c r="D2845" s="42">
        <f>_xll.qlCalendarAdvance(Calendar,$D2844,B2845,"f",FALSE)</f>
        <v>59784</v>
      </c>
      <c r="E2845" s="139">
        <f>_xll.qlInterestRateIndexValueDate(IndexON,D2845)</f>
        <v>59784</v>
      </c>
      <c r="F2845" s="155">
        <f>IFERROR(_xll.qlIndexFixing(IndexON,D2845,TRUE,_xll.ohTrigger(RecalcTrigger,TriggerON)),NA())</f>
        <v>8.3411477359529584E-3</v>
      </c>
      <c r="H2845" s="42">
        <f>_xll.qlCalendarAdvance(Calendar,$H2844,B2845,"f",FALSE)</f>
        <v>59784</v>
      </c>
      <c r="I2845" s="139">
        <f>_xll.qlInterestRateIndexValueDate(Index1M,$H2845)</f>
        <v>59786</v>
      </c>
      <c r="J2845" s="144">
        <f>IFERROR(_xll.qlIndexFixing(Index1M,$H2845,TRUE,_xll.ohTrigger(RecalcTrigger,Trigger1M)),NA())</f>
        <v>8.0699372791610338E-3</v>
      </c>
      <c r="K2845" s="44">
        <f>IFERROR(_xll.qlIndexFixing(Index3M,H2845,TRUE,_xll.ohTrigger(RecalcTrigger,Trigger3M)),NA())</f>
        <v>8.2589127329189757E-3</v>
      </c>
      <c r="L2845" s="44">
        <f>IFERROR(_xll.qlIndexFixing(Index6M,$H2845,TRUE,_xll.ohTrigger(RecalcTrigger,Trigger6M)),NA())</f>
        <v>8.0475493804902948E-3</v>
      </c>
      <c r="M2845" s="145">
        <f>IFERROR(_xll.qlIndexFixing(Index1Y,$H2845,TRUE,_xll.ohTrigger(RecalcTrigger,Trigger1Y)),NA())</f>
        <v>8.4795465791535525E-3</v>
      </c>
      <c r="N2845" s="144">
        <f>IFERROR(_xll.qlIndexFixing(ONIndex1M,I2845,TRUE,_xll.ohTrigger(RecalcTrigger,Trigger1M)),NA())</f>
        <v>8.0707211056640915E-3</v>
      </c>
      <c r="O2845" s="44">
        <f>IFERROR(_xll.qlIndexFixing(ONIndex3M,I2845,TRUE,_xll.ohTrigger(RecalcTrigger,Trigger3M)),NA())</f>
        <v>8.2620657742538128E-3</v>
      </c>
      <c r="P2845" s="44">
        <f>IFERROR(_xll.qlIndexFixing(ONIndex6M,I2845,TRUE,_xll.ohTrigger(RecalcTrigger,Trigger6M)),NA())</f>
        <v>8.0544641768209857E-3</v>
      </c>
      <c r="Q2845" s="145">
        <f>IFERROR(_xll.qlIndexFixing(ONIndex1Y,I2845,TRUE,_xll.ohTrigger(RecalcTrigger,Trigger1Y)),NA())</f>
        <v>8.4830149133185984E-3</v>
      </c>
    </row>
    <row r="2846" spans="2:17" x14ac:dyDescent="0.2">
      <c r="B2846" s="39" t="s">
        <v>42</v>
      </c>
      <c r="D2846" s="42">
        <f>_xll.qlCalendarAdvance(Calendar,$D2845,B2846,"f",FALSE)</f>
        <v>59791</v>
      </c>
      <c r="E2846" s="139">
        <f>_xll.qlInterestRateIndexValueDate(IndexON,D2846)</f>
        <v>59791</v>
      </c>
      <c r="F2846" s="155">
        <f>IFERROR(_xll.qlIndexFixing(IndexON,D2846,TRUE,_xll.ohTrigger(RecalcTrigger,TriggerON)),NA())</f>
        <v>8.33894355223741E-3</v>
      </c>
      <c r="H2846" s="42">
        <f>_xll.qlCalendarAdvance(Calendar,$H2845,B2846,"f",FALSE)</f>
        <v>59791</v>
      </c>
      <c r="I2846" s="139">
        <f>_xll.qlInterestRateIndexValueDate(Index1M,$H2846)</f>
        <v>59793</v>
      </c>
      <c r="J2846" s="144">
        <f>IFERROR(_xll.qlIndexFixing(Index1M,$H2846,TRUE,_xll.ohTrigger(RecalcTrigger,Trigger1M)),NA())</f>
        <v>8.0677391504523025E-3</v>
      </c>
      <c r="K2846" s="44">
        <f>IFERROR(_xll.qlIndexFixing(Index3M,H2846,TRUE,_xll.ohTrigger(RecalcTrigger,Trigger3M)),NA())</f>
        <v>8.2569978943648845E-3</v>
      </c>
      <c r="L2846" s="44">
        <f>IFERROR(_xll.qlIndexFixing(Index6M,$H2846,TRUE,_xll.ohTrigger(RecalcTrigger,Trigger6M)),NA())</f>
        <v>8.0459060361237743E-3</v>
      </c>
      <c r="M2846" s="145">
        <f>IFERROR(_xll.qlIndexFixing(Index1Y,$H2846,TRUE,_xll.ohTrigger(RecalcTrigger,Trigger1Y)),NA())</f>
        <v>8.4782781676456288E-3</v>
      </c>
      <c r="N2846" s="144">
        <f>IFERROR(_xll.qlIndexFixing(ONIndex1M,I2846,TRUE,_xll.ohTrigger(RecalcTrigger,Trigger1M)),NA())</f>
        <v>8.0684668109132218E-3</v>
      </c>
      <c r="O2846" s="44">
        <f>IFERROR(_xll.qlIndexFixing(ONIndex3M,I2846,TRUE,_xll.ohTrigger(RecalcTrigger,Trigger3M)),NA())</f>
        <v>8.259942137627263E-3</v>
      </c>
      <c r="P2846" s="44">
        <f>IFERROR(_xll.qlIndexFixing(ONIndex6M,I2846,TRUE,_xll.ohTrigger(RecalcTrigger,Trigger6M)),NA())</f>
        <v>8.0521664783894664E-3</v>
      </c>
      <c r="Q2846" s="145">
        <f>IFERROR(_xll.qlIndexFixing(ONIndex1Y,I2846,TRUE,_xll.ohTrigger(RecalcTrigger,Trigger1Y)),NA())</f>
        <v>8.48089950299169E-3</v>
      </c>
    </row>
    <row r="2847" spans="2:17" x14ac:dyDescent="0.2">
      <c r="B2847" s="39" t="s">
        <v>42</v>
      </c>
      <c r="D2847" s="42">
        <f>_xll.qlCalendarAdvance(Calendar,$D2846,B2847,"f",FALSE)</f>
        <v>59798</v>
      </c>
      <c r="E2847" s="139">
        <f>_xll.qlInterestRateIndexValueDate(IndexON,D2847)</f>
        <v>59798</v>
      </c>
      <c r="F2847" s="155">
        <f>IFERROR(_xll.qlIndexFixing(IndexON,D2847,TRUE,_xll.ohTrigger(RecalcTrigger,TriggerON)),NA())</f>
        <v>8.3367720773974696E-3</v>
      </c>
      <c r="H2847" s="42">
        <f>_xll.qlCalendarAdvance(Calendar,$H2846,B2847,"f",FALSE)</f>
        <v>59798</v>
      </c>
      <c r="I2847" s="139">
        <f>_xll.qlInterestRateIndexValueDate(Index1M,$H2847)</f>
        <v>59800</v>
      </c>
      <c r="J2847" s="144">
        <f>IFERROR(_xll.qlIndexFixing(Index1M,$H2847,TRUE,_xll.ohTrigger(RecalcTrigger,Trigger1M)),NA())</f>
        <v>8.0655777739551699E-3</v>
      </c>
      <c r="K2847" s="44">
        <f>IFERROR(_xll.qlIndexFixing(Index3M,H2847,TRUE,_xll.ohTrigger(RecalcTrigger,Trigger3M)),NA())</f>
        <v>8.2551195816639028E-3</v>
      </c>
      <c r="L2847" s="44">
        <f>IFERROR(_xll.qlIndexFixing(Index6M,$H2847,TRUE,_xll.ohTrigger(RecalcTrigger,Trigger6M)),NA())</f>
        <v>8.0443167712598886E-3</v>
      </c>
      <c r="M2847" s="145">
        <f>IFERROR(_xll.qlIndexFixing(Index1Y,$H2847,TRUE,_xll.ohTrigger(RecalcTrigger,Trigger1Y)),NA())</f>
        <v>8.4770440466743271E-3</v>
      </c>
      <c r="N2847" s="144">
        <f>IFERROR(_xll.qlIndexFixing(ONIndex1M,I2847,TRUE,_xll.ohTrigger(RecalcTrigger,Trigger1M)),NA())</f>
        <v>8.0662491506178213E-3</v>
      </c>
      <c r="O2847" s="44">
        <f>IFERROR(_xll.qlIndexFixing(ONIndex3M,I2847,TRUE,_xll.ohTrigger(RecalcTrigger,Trigger3M)),NA())</f>
        <v>8.257854614672766E-3</v>
      </c>
      <c r="P2847" s="44">
        <f>IFERROR(_xll.qlIndexFixing(ONIndex6M,I2847,TRUE,_xll.ohTrigger(RecalcTrigger,Trigger6M)),NA())</f>
        <v>8.0499215984275452E-3</v>
      </c>
      <c r="Q2847" s="145">
        <f>IFERROR(_xll.qlIndexFixing(ONIndex1Y,I2847,TRUE,_xll.ohTrigger(RecalcTrigger,Trigger1Y)),NA())</f>
        <v>8.4788167845140094E-3</v>
      </c>
    </row>
    <row r="2848" spans="2:17" x14ac:dyDescent="0.2">
      <c r="B2848" s="39" t="s">
        <v>42</v>
      </c>
      <c r="D2848" s="42">
        <f>_xll.qlCalendarAdvance(Calendar,$D2847,B2848,"f",FALSE)</f>
        <v>59805</v>
      </c>
      <c r="E2848" s="139">
        <f>_xll.qlInterestRateIndexValueDate(IndexON,D2848)</f>
        <v>59805</v>
      </c>
      <c r="F2848" s="155">
        <f>IFERROR(_xll.qlIndexFixing(IndexON,D2848,TRUE,_xll.ohTrigger(RecalcTrigger,TriggerON)),NA())</f>
        <v>8.3346333641109993E-3</v>
      </c>
      <c r="H2848" s="42">
        <f>_xll.qlCalendarAdvance(Calendar,$H2847,B2848,"f",FALSE)</f>
        <v>59805</v>
      </c>
      <c r="I2848" s="139">
        <f>_xll.qlInterestRateIndexValueDate(Index1M,$H2848)</f>
        <v>59807</v>
      </c>
      <c r="J2848" s="144">
        <f>IFERROR(_xll.qlIndexFixing(Index1M,$H2848,TRUE,_xll.ohTrigger(RecalcTrigger,Trigger1M)),NA())</f>
        <v>8.063337278388422E-3</v>
      </c>
      <c r="K2848" s="44">
        <f>IFERROR(_xll.qlIndexFixing(Index3M,H2848,TRUE,_xll.ohTrigger(RecalcTrigger,Trigger3M)),NA())</f>
        <v>8.2531888614881064E-3</v>
      </c>
      <c r="L2848" s="44">
        <f>IFERROR(_xll.qlIndexFixing(Index6M,$H2848,TRUE,_xll.ohTrigger(RecalcTrigger,Trigger6M)),NA())</f>
        <v>8.0427797296840128E-3</v>
      </c>
      <c r="M2848" s="145">
        <f>IFERROR(_xll.qlIndexFixing(Index1Y,$H2848,TRUE,_xll.ohTrigger(RecalcTrigger,Trigger1Y)),NA())</f>
        <v>8.4758808724822617E-3</v>
      </c>
      <c r="N2848" s="144">
        <f>IFERROR(_xll.qlIndexFixing(ONIndex1M,I2848,TRUE,_xll.ohTrigger(RecalcTrigger,Trigger1M)),NA())</f>
        <v>8.0640681838506367E-3</v>
      </c>
      <c r="O2848" s="44">
        <f>IFERROR(_xll.qlIndexFixing(ONIndex3M,I2848,TRUE,_xll.ohTrigger(RecalcTrigger,Trigger3M)),NA())</f>
        <v>8.2558032627044753E-3</v>
      </c>
      <c r="P2848" s="44">
        <f>IFERROR(_xll.qlIndexFixing(ONIndex6M,I2848,TRUE,_xll.ohTrigger(RecalcTrigger,Trigger6M)),NA())</f>
        <v>8.0477296209480187E-3</v>
      </c>
      <c r="Q2848" s="145">
        <f>IFERROR(_xll.qlIndexFixing(ONIndex1Y,I2848,TRUE,_xll.ohTrigger(RecalcTrigger,Trigger1Y)),NA())</f>
        <v>8.4767668087248893E-3</v>
      </c>
    </row>
    <row r="2849" spans="2:17" x14ac:dyDescent="0.2">
      <c r="B2849" s="39" t="s">
        <v>42</v>
      </c>
      <c r="D2849" s="42">
        <f>_xll.qlCalendarAdvance(Calendar,$D2848,B2849,"f",FALSE)</f>
        <v>59812</v>
      </c>
      <c r="E2849" s="139">
        <f>_xll.qlInterestRateIndexValueDate(IndexON,D2849)</f>
        <v>59812</v>
      </c>
      <c r="F2849" s="155">
        <f>IFERROR(_xll.qlIndexFixing(IndexON,D2849,TRUE,_xll.ohTrigger(RecalcTrigger,TriggerON)),NA())</f>
        <v>8.3325274650558612E-3</v>
      </c>
      <c r="H2849" s="42">
        <f>_xll.qlCalendarAdvance(Calendar,$H2848,B2849,"f",FALSE)</f>
        <v>59812</v>
      </c>
      <c r="I2849" s="139">
        <f>_xll.qlInterestRateIndexValueDate(Index1M,$H2849)</f>
        <v>59814</v>
      </c>
      <c r="J2849" s="144">
        <f>IFERROR(_xll.qlIndexFixing(Index1M,$H2849,TRUE,_xll.ohTrigger(RecalcTrigger,Trigger1M)),NA())</f>
        <v>8.06136551336065E-3</v>
      </c>
      <c r="K2849" s="44">
        <f>IFERROR(_xll.qlIndexFixing(Index3M,H2849,TRUE,_xll.ohTrigger(RecalcTrigger,Trigger3M)),NA())</f>
        <v>8.2513915354987914E-3</v>
      </c>
      <c r="L2849" s="44">
        <f>IFERROR(_xll.qlIndexFixing(Index6M,$H2849,TRUE,_xll.ohTrigger(RecalcTrigger,Trigger6M)),NA())</f>
        <v>8.0413144614149643E-3</v>
      </c>
      <c r="M2849" s="145">
        <f>IFERROR(_xll.qlIndexFixing(Index1Y,$H2849,TRUE,_xll.ohTrigger(RecalcTrigger,Trigger1Y)),NA())</f>
        <v>8.4746788815879825E-3</v>
      </c>
      <c r="N2849" s="144">
        <f>IFERROR(_xll.qlIndexFixing(ONIndex1M,I2849,TRUE,_xll.ohTrigger(RecalcTrigger,Trigger1M)),NA())</f>
        <v>8.0619239693646705E-3</v>
      </c>
      <c r="O2849" s="44">
        <f>IFERROR(_xll.qlIndexFixing(ONIndex3M,I2849,TRUE,_xll.ohTrigger(RecalcTrigger,Trigger3M)),NA())</f>
        <v>8.2537881392763524E-3</v>
      </c>
      <c r="P2849" s="44">
        <f>IFERROR(_xll.qlIndexFixing(ONIndex6M,I2849,TRUE,_xll.ohTrigger(RecalcTrigger,Trigger6M)),NA())</f>
        <v>8.0455906305232361E-3</v>
      </c>
      <c r="Q2849" s="145">
        <f>IFERROR(_xll.qlIndexFixing(ONIndex1Y,I2849,TRUE,_xll.ohTrigger(RecalcTrigger,Trigger1Y)),NA())</f>
        <v>8.4747496267834066E-3</v>
      </c>
    </row>
    <row r="2850" spans="2:17" x14ac:dyDescent="0.2">
      <c r="B2850" s="39" t="s">
        <v>42</v>
      </c>
      <c r="D2850" s="42">
        <f>_xll.qlCalendarAdvance(Calendar,$D2849,B2850,"f",FALSE)</f>
        <v>59819</v>
      </c>
      <c r="E2850" s="139">
        <f>_xll.qlInterestRateIndexValueDate(IndexON,D2850)</f>
        <v>59819</v>
      </c>
      <c r="F2850" s="155">
        <f>IFERROR(_xll.qlIndexFixing(IndexON,D2850,TRUE,_xll.ohTrigger(RecalcTrigger,TriggerON)),NA())</f>
        <v>8.3304544327500452E-3</v>
      </c>
      <c r="H2850" s="42">
        <f>_xll.qlCalendarAdvance(Calendar,$H2849,B2850,"f",FALSE)</f>
        <v>59819</v>
      </c>
      <c r="I2850" s="139">
        <f>_xll.qlInterestRateIndexValueDate(Index1M,$H2850)</f>
        <v>59821</v>
      </c>
      <c r="J2850" s="144">
        <f>IFERROR(_xll.qlIndexFixing(Index1M,$H2850,TRUE,_xll.ohTrigger(RecalcTrigger,Trigger1M)),NA())</f>
        <v>8.0593147471405835E-3</v>
      </c>
      <c r="K2850" s="44">
        <f>IFERROR(_xll.qlIndexFixing(Index3M,H2850,TRUE,_xll.ohTrigger(RecalcTrigger,Trigger3M)),NA())</f>
        <v>8.2496309225157279E-3</v>
      </c>
      <c r="L2850" s="44">
        <f>IFERROR(_xll.qlIndexFixing(Index6M,$H2850,TRUE,_xll.ohTrigger(RecalcTrigger,Trigger6M)),NA())</f>
        <v>8.0398956133855785E-3</v>
      </c>
      <c r="M2850" s="145">
        <f>IFERROR(_xll.qlIndexFixing(Index1Y,$H2850,TRUE,_xll.ohTrigger(RecalcTrigger,Trigger1Y)),NA())</f>
        <v>8.4735479401051774E-3</v>
      </c>
      <c r="N2850" s="144">
        <f>IFERROR(_xll.qlIndexFixing(ONIndex1M,I2850,TRUE,_xll.ohTrigger(RecalcTrigger,Trigger1M)),NA())</f>
        <v>8.0598165662326693E-3</v>
      </c>
      <c r="O2850" s="44">
        <f>IFERROR(_xll.qlIndexFixing(ONIndex3M,I2850,TRUE,_xll.ohTrigger(RecalcTrigger,Trigger3M)),NA())</f>
        <v>8.2518093017025507E-3</v>
      </c>
      <c r="P2850" s="44">
        <f>IFERROR(_xll.qlIndexFixing(ONIndex6M,I2850,TRUE,_xll.ohTrigger(RecalcTrigger,Trigger6M)),NA())</f>
        <v>8.0435047113258662E-3</v>
      </c>
      <c r="Q2850" s="145">
        <f>IFERROR(_xll.qlIndexFixing(ONIndex1Y,I2850,TRUE,_xll.ohTrigger(RecalcTrigger,Trigger1Y)),NA())</f>
        <v>8.4727652896887662E-3</v>
      </c>
    </row>
    <row r="2851" spans="2:17" x14ac:dyDescent="0.2">
      <c r="B2851" s="39" t="s">
        <v>42</v>
      </c>
      <c r="D2851" s="42">
        <f>_xll.qlCalendarAdvance(Calendar,$D2850,B2851,"f",FALSE)</f>
        <v>59826</v>
      </c>
      <c r="E2851" s="139">
        <f>_xll.qlInterestRateIndexValueDate(IndexON,D2851)</f>
        <v>59826</v>
      </c>
      <c r="F2851" s="155">
        <f>IFERROR(_xll.qlIndexFixing(IndexON,D2851,TRUE,_xll.ohTrigger(RecalcTrigger,TriggerON)),NA())</f>
        <v>8.3284143197914773E-3</v>
      </c>
      <c r="H2851" s="42">
        <f>_xll.qlCalendarAdvance(Calendar,$H2850,B2851,"f",FALSE)</f>
        <v>59826</v>
      </c>
      <c r="I2851" s="139">
        <f>_xll.qlInterestRateIndexValueDate(Index1M,$H2851)</f>
        <v>59828</v>
      </c>
      <c r="J2851" s="144">
        <f>IFERROR(_xll.qlIndexFixing(Index1M,$H2851,TRUE,_xll.ohTrigger(RecalcTrigger,Trigger1M)),NA())</f>
        <v>8.0573009688867537E-3</v>
      </c>
      <c r="K2851" s="44">
        <f>IFERROR(_xll.qlIndexFixing(Index3M,H2851,TRUE,_xll.ohTrigger(RecalcTrigger,Trigger3M)),NA())</f>
        <v>8.247907079975525E-3</v>
      </c>
      <c r="L2851" s="44">
        <f>IFERROR(_xll.qlIndexFixing(Index6M,$H2851,TRUE,_xll.ohTrigger(RecalcTrigger,Trigger6M)),NA())</f>
        <v>8.0385351721163189E-3</v>
      </c>
      <c r="M2851" s="145">
        <f>IFERROR(_xll.qlIndexFixing(Index1Y,$H2851,TRUE,_xll.ohTrigger(RecalcTrigger,Trigger1Y)),NA())</f>
        <v>8.472451494422592E-3</v>
      </c>
      <c r="N2851" s="144">
        <f>IFERROR(_xll.qlIndexFixing(ONIndex1M,I2851,TRUE,_xll.ohTrigger(RecalcTrigger,Trigger1M)),NA())</f>
        <v>8.0577460333675077E-3</v>
      </c>
      <c r="O2851" s="44">
        <f>IFERROR(_xll.qlIndexFixing(ONIndex3M,I2851,TRUE,_xll.ohTrigger(RecalcTrigger,Trigger3M)),NA())</f>
        <v>8.2498668072972237E-3</v>
      </c>
      <c r="P2851" s="44">
        <f>IFERROR(_xll.qlIndexFixing(ONIndex6M,I2851,TRUE,_xll.ohTrigger(RecalcTrigger,Trigger6M)),NA())</f>
        <v>8.041471947768386E-3</v>
      </c>
      <c r="Q2851" s="145">
        <f>IFERROR(_xll.qlIndexFixing(ONIndex1Y,I2851,TRUE,_xll.ohTrigger(RecalcTrigger,Trigger1Y)),NA())</f>
        <v>8.4708138482803008E-3</v>
      </c>
    </row>
    <row r="2852" spans="2:17" x14ac:dyDescent="0.2">
      <c r="B2852" s="39" t="s">
        <v>42</v>
      </c>
      <c r="D2852" s="42">
        <f>_xll.qlCalendarAdvance(Calendar,$D2851,B2852,"f",FALSE)</f>
        <v>59833</v>
      </c>
      <c r="E2852" s="139">
        <f>_xll.qlInterestRateIndexValueDate(IndexON,D2852)</f>
        <v>59833</v>
      </c>
      <c r="F2852" s="155">
        <f>IFERROR(_xll.qlIndexFixing(IndexON,D2852,TRUE,_xll.ohTrigger(RecalcTrigger,TriggerON)),NA())</f>
        <v>8.3264071791777639E-3</v>
      </c>
      <c r="H2852" s="42">
        <f>_xll.qlCalendarAdvance(Calendar,$H2851,B2852,"f",FALSE)</f>
        <v>59833</v>
      </c>
      <c r="I2852" s="139">
        <f>_xll.qlInterestRateIndexValueDate(Index1M,$H2852)</f>
        <v>59835</v>
      </c>
      <c r="J2852" s="144">
        <f>IFERROR(_xll.qlIndexFixing(Index1M,$H2852,TRUE,_xll.ohTrigger(RecalcTrigger,Trigger1M)),NA())</f>
        <v>8.0553242375455605E-3</v>
      </c>
      <c r="K2852" s="44">
        <f>IFERROR(_xll.qlIndexFixing(Index3M,H2852,TRUE,_xll.ohTrigger(RecalcTrigger,Trigger3M)),NA())</f>
        <v>8.246220065313942E-3</v>
      </c>
      <c r="L2852" s="44">
        <f>IFERROR(_xll.qlIndexFixing(Index6M,$H2852,TRUE,_xll.ohTrigger(RecalcTrigger,Trigger6M)),NA())</f>
        <v>8.0372292548371391E-3</v>
      </c>
      <c r="M2852" s="145">
        <f>IFERROR(_xll.qlIndexFixing(Index1Y,$H2852,TRUE,_xll.ohTrigger(RecalcTrigger,Trigger1Y)),NA())</f>
        <v>8.4713895958652766E-3</v>
      </c>
      <c r="N2852" s="144">
        <f>IFERROR(_xll.qlIndexFixing(ONIndex1M,I2852,TRUE,_xll.ohTrigger(RecalcTrigger,Trigger1M)),NA())</f>
        <v>8.0557124295221882E-3</v>
      </c>
      <c r="O2852" s="44">
        <f>IFERROR(_xll.qlIndexFixing(ONIndex3M,I2852,TRUE,_xll.ohTrigger(RecalcTrigger,Trigger3M)),NA())</f>
        <v>8.2479607132945887E-3</v>
      </c>
      <c r="P2852" s="44">
        <f>IFERROR(_xll.qlIndexFixing(ONIndex6M,I2852,TRUE,_xll.ohTrigger(RecalcTrigger,Trigger6M)),NA())</f>
        <v>8.0394924241833365E-3</v>
      </c>
      <c r="Q2852" s="145">
        <f>IFERROR(_xll.qlIndexFixing(ONIndex1Y,I2852,TRUE,_xll.ohTrigger(RecalcTrigger,Trigger1Y)),NA())</f>
        <v>8.4688953537970235E-3</v>
      </c>
    </row>
    <row r="2853" spans="2:17" x14ac:dyDescent="0.2">
      <c r="B2853" s="39" t="s">
        <v>42</v>
      </c>
      <c r="D2853" s="42">
        <f>_xll.qlCalendarAdvance(Calendar,$D2852,B2853,"f",FALSE)</f>
        <v>59840</v>
      </c>
      <c r="E2853" s="139">
        <f>_xll.qlInterestRateIndexValueDate(IndexON,D2853)</f>
        <v>59840</v>
      </c>
      <c r="F2853" s="155">
        <f>IFERROR(_xll.qlIndexFixing(IndexON,D2853,TRUE,_xll.ohTrigger(RecalcTrigger,TriggerON)),NA())</f>
        <v>8.3244330631071506E-3</v>
      </c>
      <c r="H2853" s="42">
        <f>_xll.qlCalendarAdvance(Calendar,$H2852,B2853,"f",FALSE)</f>
        <v>59840</v>
      </c>
      <c r="I2853" s="139">
        <f>_xll.qlInterestRateIndexValueDate(Index1M,$H2853)</f>
        <v>59842</v>
      </c>
      <c r="J2853" s="144">
        <f>IFERROR(_xll.qlIndexFixing(Index1M,$H2853,TRUE,_xll.ohTrigger(RecalcTrigger,Trigger1M)),NA())</f>
        <v>8.0533846120633967E-3</v>
      </c>
      <c r="K2853" s="44">
        <f>IFERROR(_xll.qlIndexFixing(Index3M,H2853,TRUE,_xll.ohTrigger(RecalcTrigger,Trigger3M)),NA())</f>
        <v>8.2445699359709884E-3</v>
      </c>
      <c r="L2853" s="44">
        <f>IFERROR(_xll.qlIndexFixing(Index6M,$H2853,TRUE,_xll.ohTrigger(RecalcTrigger,Trigger6M)),NA())</f>
        <v>8.0359215858018702E-3</v>
      </c>
      <c r="M2853" s="145">
        <f>IFERROR(_xll.qlIndexFixing(Index1Y,$H2853,TRUE,_xll.ohTrigger(RecalcTrigger,Trigger1Y)),NA())</f>
        <v>8.4703622957611104E-3</v>
      </c>
      <c r="N2853" s="144">
        <f>IFERROR(_xll.qlIndexFixing(ONIndex1M,I2853,TRUE,_xll.ohTrigger(RecalcTrigger,Trigger1M)),NA())</f>
        <v>8.0537158138493936E-3</v>
      </c>
      <c r="O2853" s="44">
        <f>IFERROR(_xll.qlIndexFixing(ONIndex3M,I2853,TRUE,_xll.ohTrigger(RecalcTrigger,Trigger3M)),NA())</f>
        <v>8.2460910774084795E-3</v>
      </c>
      <c r="P2853" s="44">
        <f>IFERROR(_xll.qlIndexFixing(ONIndex6M,I2853,TRUE,_xll.ohTrigger(RecalcTrigger,Trigger6M)),NA())</f>
        <v>8.0375662249032587E-3</v>
      </c>
      <c r="Q2853" s="145">
        <f>IFERROR(_xll.qlIndexFixing(ONIndex1Y,I2853,TRUE,_xll.ohTrigger(RecalcTrigger,Trigger1Y)),NA())</f>
        <v>8.467009856998331E-3</v>
      </c>
    </row>
    <row r="2854" spans="2:17" x14ac:dyDescent="0.2">
      <c r="B2854" s="39" t="s">
        <v>42</v>
      </c>
      <c r="D2854" s="42">
        <f>_xll.qlCalendarAdvance(Calendar,$D2853,B2854,"f",FALSE)</f>
        <v>59847</v>
      </c>
      <c r="E2854" s="139">
        <f>_xll.qlInterestRateIndexValueDate(IndexON,D2854)</f>
        <v>59847</v>
      </c>
      <c r="F2854" s="155">
        <f>IFERROR(_xll.qlIndexFixing(IndexON,D2854,TRUE,_xll.ohTrigger(RecalcTrigger,TriggerON)),NA())</f>
        <v>8.3224920243374356E-3</v>
      </c>
      <c r="H2854" s="42">
        <f>_xll.qlCalendarAdvance(Calendar,$H2853,B2854,"f",FALSE)</f>
        <v>59847</v>
      </c>
      <c r="I2854" s="139">
        <f>_xll.qlInterestRateIndexValueDate(Index1M,$H2854)</f>
        <v>59849</v>
      </c>
      <c r="J2854" s="144">
        <f>IFERROR(_xll.qlIndexFixing(Index1M,$H2854,TRUE,_xll.ohTrigger(RecalcTrigger,Trigger1M)),NA())</f>
        <v>8.0514821513711886E-3</v>
      </c>
      <c r="K2854" s="44">
        <f>IFERROR(_xll.qlIndexFixing(Index3M,H2854,TRUE,_xll.ohTrigger(RecalcTrigger,Trigger3M)),NA())</f>
        <v>8.2429567493875235E-3</v>
      </c>
      <c r="L2854" s="44">
        <f>IFERROR(_xll.qlIndexFixing(Index6M,$H2854,TRUE,_xll.ohTrigger(RecalcTrigger,Trigger6M)),NA())</f>
        <v>8.0347132446296939E-3</v>
      </c>
      <c r="M2854" s="145">
        <f>IFERROR(_xll.qlIndexFixing(Index1Y,$H2854,TRUE,_xll.ohTrigger(RecalcTrigger,Trigger1Y)),NA())</f>
        <v>8.4693696454403687E-3</v>
      </c>
      <c r="N2854" s="144">
        <f>IFERROR(_xll.qlIndexFixing(ONIndex1M,I2854,TRUE,_xll.ohTrigger(RecalcTrigger,Trigger1M)),NA())</f>
        <v>8.0517562451021263E-3</v>
      </c>
      <c r="O2854" s="44">
        <f>IFERROR(_xll.qlIndexFixing(ONIndex3M,I2854,TRUE,_xll.ohTrigger(RecalcTrigger,Trigger3M)),NA())</f>
        <v>8.2442579567931773E-3</v>
      </c>
      <c r="P2854" s="44">
        <f>IFERROR(_xll.qlIndexFixing(ONIndex6M,I2854,TRUE,_xll.ohTrigger(RecalcTrigger,Trigger6M)),NA())</f>
        <v>8.0356934341807573E-3</v>
      </c>
      <c r="Q2854" s="145">
        <f>IFERROR(_xll.qlIndexFixing(ONIndex1Y,I2854,TRUE,_xll.ohTrigger(RecalcTrigger,Trigger1Y)),NA())</f>
        <v>8.4651574092031723E-3</v>
      </c>
    </row>
    <row r="2855" spans="2:17" x14ac:dyDescent="0.2">
      <c r="B2855" s="39" t="s">
        <v>42</v>
      </c>
      <c r="D2855" s="42">
        <f>_xll.qlCalendarAdvance(Calendar,$D2854,B2855,"f",FALSE)</f>
        <v>59854</v>
      </c>
      <c r="E2855" s="139">
        <f>_xll.qlInterestRateIndexValueDate(IndexON,D2855)</f>
        <v>59854</v>
      </c>
      <c r="F2855" s="155">
        <f>IFERROR(_xll.qlIndexFixing(IndexON,D2855,TRUE,_xll.ohTrigger(RecalcTrigger,TriggerON)),NA())</f>
        <v>8.3205841156264171E-3</v>
      </c>
      <c r="H2855" s="42">
        <f>_xll.qlCalendarAdvance(Calendar,$H2854,B2855,"f",FALSE)</f>
        <v>59854</v>
      </c>
      <c r="I2855" s="139">
        <f>_xll.qlInterestRateIndexValueDate(Index1M,$H2855)</f>
        <v>59856</v>
      </c>
      <c r="J2855" s="144">
        <f>IFERROR(_xll.qlIndexFixing(Index1M,$H2855,TRUE,_xll.ohTrigger(RecalcTrigger,Trigger1M)),NA())</f>
        <v>8.0496169144153324E-3</v>
      </c>
      <c r="K2855" s="44">
        <f>IFERROR(_xll.qlIndexFixing(Index3M,H2855,TRUE,_xll.ohTrigger(RecalcTrigger,Trigger3M)),NA())</f>
        <v>8.2413805630027082E-3</v>
      </c>
      <c r="L2855" s="44">
        <f>IFERROR(_xll.qlIndexFixing(Index6M,$H2855,TRUE,_xll.ohTrigger(RecalcTrigger,Trigger6M)),NA())</f>
        <v>8.0335596593452546E-3</v>
      </c>
      <c r="M2855" s="145">
        <f>IFERROR(_xll.qlIndexFixing(Index1Y,$H2855,TRUE,_xll.ohTrigger(RecalcTrigger,Trigger1Y)),NA())</f>
        <v>8.4684116962389869E-3</v>
      </c>
      <c r="N2855" s="144">
        <f>IFERROR(_xll.qlIndexFixing(ONIndex1M,I2855,TRUE,_xll.ohTrigger(RecalcTrigger,Trigger1M)),NA())</f>
        <v>8.0498337821932608E-3</v>
      </c>
      <c r="O2855" s="44">
        <f>IFERROR(_xll.qlIndexFixing(ONIndex3M,I2855,TRUE,_xll.ohTrigger(RecalcTrigger,Trigger3M)),NA())</f>
        <v>8.2424614086828996E-3</v>
      </c>
      <c r="P2855" s="44">
        <f>IFERROR(_xll.qlIndexFixing(ONIndex6M,I2855,TRUE,_xll.ohTrigger(RecalcTrigger,Trigger6M)),NA())</f>
        <v>8.0338741364283095E-3</v>
      </c>
      <c r="Q2855" s="145">
        <f>IFERROR(_xll.qlIndexFixing(ONIndex1Y,I2855,TRUE,_xll.ohTrigger(RecalcTrigger,Trigger1Y)),NA())</f>
        <v>8.463338061011072E-3</v>
      </c>
    </row>
    <row r="2856" spans="2:17" x14ac:dyDescent="0.2">
      <c r="B2856" s="39" t="s">
        <v>42</v>
      </c>
      <c r="D2856" s="42">
        <f>_xll.qlCalendarAdvance(Calendar,$D2855,B2856,"f",FALSE)</f>
        <v>59861</v>
      </c>
      <c r="E2856" s="139">
        <f>_xll.qlInterestRateIndexValueDate(IndexON,D2856)</f>
        <v>59861</v>
      </c>
      <c r="F2856" s="155">
        <f>IFERROR(_xll.qlIndexFixing(IndexON,D2856,TRUE,_xll.ohTrigger(RecalcTrigger,TriggerON)),NA())</f>
        <v>8.3187093894121489E-3</v>
      </c>
      <c r="H2856" s="42">
        <f>_xll.qlCalendarAdvance(Calendar,$H2855,B2856,"f",FALSE)</f>
        <v>59861</v>
      </c>
      <c r="I2856" s="139">
        <f>_xll.qlInterestRateIndexValueDate(Index1M,$H2856)</f>
        <v>59863</v>
      </c>
      <c r="J2856" s="144">
        <f>IFERROR(_xll.qlIndexFixing(Index1M,$H2856,TRUE,_xll.ohTrigger(RecalcTrigger,Trigger1M)),NA())</f>
        <v>8.0477889601396433E-3</v>
      </c>
      <c r="K2856" s="44">
        <f>IFERROR(_xll.qlIndexFixing(Index3M,H2856,TRUE,_xll.ohTrigger(RecalcTrigger,Trigger3M)),NA())</f>
        <v>8.2398414342599539E-3</v>
      </c>
      <c r="L2856" s="44">
        <f>IFERROR(_xll.qlIndexFixing(Index6M,$H2856,TRUE,_xll.ohTrigger(RecalcTrigger,Trigger6M)),NA())</f>
        <v>8.0324609145165076E-3</v>
      </c>
      <c r="M2856" s="145">
        <f>IFERROR(_xll.qlIndexFixing(Index1Y,$H2856,TRUE,_xll.ohTrigger(RecalcTrigger,Trigger1Y)),NA())</f>
        <v>8.4674884994944324E-3</v>
      </c>
      <c r="N2856" s="144">
        <f>IFERROR(_xll.qlIndexFixing(ONIndex1M,I2856,TRUE,_xll.ohTrigger(RecalcTrigger,Trigger1M)),NA())</f>
        <v>8.0479484841156079E-3</v>
      </c>
      <c r="O2856" s="44">
        <f>IFERROR(_xll.qlIndexFixing(ONIndex3M,I2856,TRUE,_xll.ohTrigger(RecalcTrigger,Trigger3M)),NA())</f>
        <v>8.2407014907115439E-3</v>
      </c>
      <c r="P2856" s="44">
        <f>IFERROR(_xll.qlIndexFixing(ONIndex6M,I2856,TRUE,_xll.ohTrigger(RecalcTrigger,Trigger6M)),NA())</f>
        <v>8.0321084159784562E-3</v>
      </c>
      <c r="Q2856" s="145">
        <f>IFERROR(_xll.qlIndexFixing(ONIndex1Y,I2856,TRUE,_xll.ohTrigger(RecalcTrigger,Trigger1Y)),NA())</f>
        <v>8.4615518636610432E-3</v>
      </c>
    </row>
    <row r="2857" spans="2:17" x14ac:dyDescent="0.2">
      <c r="B2857" s="39" t="s">
        <v>42</v>
      </c>
      <c r="D2857" s="42">
        <f>_xll.qlCalendarAdvance(Calendar,$D2856,B2857,"f",FALSE)</f>
        <v>59868</v>
      </c>
      <c r="E2857" s="139">
        <f>_xll.qlInterestRateIndexValueDate(IndexON,D2857)</f>
        <v>59868</v>
      </c>
      <c r="F2857" s="155">
        <f>IFERROR(_xll.qlIndexFixing(IndexON,D2857,TRUE,_xll.ohTrigger(RecalcTrigger,TriggerON)),NA())</f>
        <v>8.3168678986123012E-3</v>
      </c>
      <c r="H2857" s="42">
        <f>_xll.qlCalendarAdvance(Calendar,$H2856,B2857,"f",FALSE)</f>
        <v>59868</v>
      </c>
      <c r="I2857" s="139">
        <f>_xll.qlInterestRateIndexValueDate(Index1M,$H2857)</f>
        <v>59870</v>
      </c>
      <c r="J2857" s="144">
        <f>IFERROR(_xll.qlIndexFixing(Index1M,$H2857,TRUE,_xll.ohTrigger(RecalcTrigger,Trigger1M)),NA())</f>
        <v>8.0459983474853638E-3</v>
      </c>
      <c r="K2857" s="44">
        <f>IFERROR(_xll.qlIndexFixing(Index3M,H2857,TRUE,_xll.ohTrigger(RecalcTrigger,Trigger3M)),NA())</f>
        <v>8.2383580119431404E-3</v>
      </c>
      <c r="L2857" s="44">
        <f>IFERROR(_xll.qlIndexFixing(Index6M,$H2857,TRUE,_xll.ohTrigger(RecalcTrigger,Trigger6M)),NA())</f>
        <v>8.0314170947153631E-3</v>
      </c>
      <c r="M2857" s="145">
        <f>IFERROR(_xll.qlIndexFixing(Index1Y,$H2857,TRUE,_xll.ohTrigger(RecalcTrigger,Trigger1Y)),NA())</f>
        <v>8.4664247417506489E-3</v>
      </c>
      <c r="N2857" s="144">
        <f>IFERROR(_xll.qlIndexFixing(ONIndex1M,I2857,TRUE,_xll.ohTrigger(RecalcTrigger,Trigger1M)),NA())</f>
        <v>8.0461004098619782E-3</v>
      </c>
      <c r="O2857" s="44">
        <f>IFERROR(_xll.qlIndexFixing(ONIndex3M,I2857,TRUE,_xll.ohTrigger(RecalcTrigger,Trigger3M)),NA())</f>
        <v>8.2389782597935834E-3</v>
      </c>
      <c r="P2857" s="44">
        <f>IFERROR(_xll.qlIndexFixing(ONIndex6M,I2857,TRUE,_xll.ohTrigger(RecalcTrigger,Trigger6M)),NA())</f>
        <v>8.0303963569239301E-3</v>
      </c>
      <c r="Q2857" s="145">
        <f>IFERROR(_xll.qlIndexFixing(ONIndex1Y,I2857,TRUE,_xll.ohTrigger(RecalcTrigger,Trigger1Y)),NA())</f>
        <v>8.4597988681522907E-3</v>
      </c>
    </row>
    <row r="2858" spans="2:17" x14ac:dyDescent="0.2">
      <c r="B2858" s="39" t="s">
        <v>42</v>
      </c>
      <c r="D2858" s="42">
        <f>_xll.qlCalendarAdvance(Calendar,$D2857,B2858,"f",FALSE)</f>
        <v>59875</v>
      </c>
      <c r="E2858" s="139">
        <f>_xll.qlInterestRateIndexValueDate(IndexON,D2858)</f>
        <v>59875</v>
      </c>
      <c r="F2858" s="155">
        <f>IFERROR(_xll.qlIndexFixing(IndexON,D2858,TRUE,_xll.ohTrigger(RecalcTrigger,TriggerON)),NA())</f>
        <v>8.3150596954251199E-3</v>
      </c>
      <c r="H2858" s="42">
        <f>_xll.qlCalendarAdvance(Calendar,$H2857,B2858,"f",FALSE)</f>
        <v>59875</v>
      </c>
      <c r="I2858" s="139">
        <f>_xll.qlInterestRateIndexValueDate(Index1M,$H2858)</f>
        <v>59877</v>
      </c>
      <c r="J2858" s="144">
        <f>IFERROR(_xll.qlIndexFixing(Index1M,$H2858,TRUE,_xll.ohTrigger(RecalcTrigger,Trigger1M)),NA())</f>
        <v>8.0442451353937312E-3</v>
      </c>
      <c r="K2858" s="44">
        <f>IFERROR(_xll.qlIndexFixing(Index3M,H2858,TRUE,_xll.ohTrigger(RecalcTrigger,Trigger3M)),NA())</f>
        <v>8.2368852743066826E-3</v>
      </c>
      <c r="L2858" s="44">
        <f>IFERROR(_xll.qlIndexFixing(Index6M,$H2858,TRUE,_xll.ohTrigger(RecalcTrigger,Trigger6M)),NA())</f>
        <v>8.0305434906090579E-3</v>
      </c>
      <c r="M2858" s="145">
        <f>IFERROR(_xll.qlIndexFixing(Index1Y,$H2858,TRUE,_xll.ohTrigger(RecalcTrigger,Trigger1Y)),NA())</f>
        <v>8.4657465687463414E-3</v>
      </c>
      <c r="N2858" s="144">
        <f>IFERROR(_xll.qlIndexFixing(ONIndex1M,I2858,TRUE,_xll.ohTrigger(RecalcTrigger,Trigger1M)),NA())</f>
        <v>8.044289618185374E-3</v>
      </c>
      <c r="O2858" s="44">
        <f>IFERROR(_xll.qlIndexFixing(ONIndex3M,I2858,TRUE,_xll.ohTrigger(RecalcTrigger,Trigger3M)),NA())</f>
        <v>8.2372917739625962E-3</v>
      </c>
      <c r="P2858" s="44">
        <f>IFERROR(_xll.qlIndexFixing(ONIndex6M,I2858,TRUE,_xll.ohTrigger(RecalcTrigger,Trigger6M)),NA())</f>
        <v>8.0287380437571443E-3</v>
      </c>
      <c r="Q2858" s="145">
        <f>IFERROR(_xll.qlIndexFixing(ONIndex1Y,I2858,TRUE,_xll.ohTrigger(RecalcTrigger,Trigger1Y)),NA())</f>
        <v>8.4580791253241472E-3</v>
      </c>
    </row>
    <row r="2859" spans="2:17" x14ac:dyDescent="0.2">
      <c r="B2859" s="39" t="s">
        <v>42</v>
      </c>
      <c r="D2859" s="42">
        <f>_xll.qlCalendarAdvance(Calendar,$D2858,B2859,"f",FALSE)</f>
        <v>59882</v>
      </c>
      <c r="E2859" s="139">
        <f>_xll.qlInterestRateIndexValueDate(IndexON,D2859)</f>
        <v>59882</v>
      </c>
      <c r="F2859" s="155">
        <f>IFERROR(_xll.qlIndexFixing(IndexON,D2859,TRUE,_xll.ohTrigger(RecalcTrigger,TriggerON)),NA())</f>
        <v>8.3132848328482112E-3</v>
      </c>
      <c r="H2859" s="42">
        <f>_xll.qlCalendarAdvance(Calendar,$H2858,B2859,"f",FALSE)</f>
        <v>59882</v>
      </c>
      <c r="I2859" s="139">
        <f>_xll.qlInterestRateIndexValueDate(Index1M,$H2859)</f>
        <v>59884</v>
      </c>
      <c r="J2859" s="144">
        <f>IFERROR(_xll.qlIndexFixing(Index1M,$H2859,TRUE,_xll.ohTrigger(RecalcTrigger,Trigger1M)),NA())</f>
        <v>8.0425293828059827E-3</v>
      </c>
      <c r="K2859" s="44">
        <f>IFERROR(_xll.qlIndexFixing(Index3M,H2859,TRUE,_xll.ohTrigger(RecalcTrigger,Trigger3M)),NA())</f>
        <v>8.2354497517636484E-3</v>
      </c>
      <c r="L2859" s="44">
        <f>IFERROR(_xll.qlIndexFixing(Index6M,$H2859,TRUE,_xll.ohTrigger(RecalcTrigger,Trigger6M)),NA())</f>
        <v>8.0296216091755961E-3</v>
      </c>
      <c r="M2859" s="145">
        <f>IFERROR(_xll.qlIndexFixing(Index1Y,$H2859,TRUE,_xll.ohTrigger(RecalcTrigger,Trigger1Y)),NA())</f>
        <v>8.4649279374364624E-3</v>
      </c>
      <c r="N2859" s="144">
        <f>IFERROR(_xll.qlIndexFixing(ONIndex1M,I2859,TRUE,_xll.ohTrigger(RecalcTrigger,Trigger1M)),NA())</f>
        <v>8.0425161680786061E-3</v>
      </c>
      <c r="O2859" s="44">
        <f>IFERROR(_xll.qlIndexFixing(ONIndex3M,I2859,TRUE,_xll.ohTrigger(RecalcTrigger,Trigger3M)),NA())</f>
        <v>8.235642089973183E-3</v>
      </c>
      <c r="P2859" s="44">
        <f>IFERROR(_xll.qlIndexFixing(ONIndex6M,I2859,TRUE,_xll.ohTrigger(RecalcTrigger,Trigger6M)),NA())</f>
        <v>8.0271335608905758E-3</v>
      </c>
      <c r="Q2859" s="145">
        <f>IFERROR(_xll.qlIndexFixing(ONIndex1Y,I2859,TRUE,_xll.ohTrigger(RecalcTrigger,Trigger1Y)),NA())</f>
        <v>8.4563926864156258E-3</v>
      </c>
    </row>
    <row r="2860" spans="2:17" x14ac:dyDescent="0.2">
      <c r="B2860" s="39" t="s">
        <v>42</v>
      </c>
      <c r="D2860" s="42">
        <f>_xll.qlCalendarAdvance(Calendar,$D2859,B2860,"f",FALSE)</f>
        <v>59889</v>
      </c>
      <c r="E2860" s="139">
        <f>_xll.qlInterestRateIndexValueDate(IndexON,D2860)</f>
        <v>59889</v>
      </c>
      <c r="F2860" s="155">
        <f>IFERROR(_xll.qlIndexFixing(IndexON,D2860,TRUE,_xll.ohTrigger(RecalcTrigger,TriggerON)),NA())</f>
        <v>8.311543363399565E-3</v>
      </c>
      <c r="H2860" s="42">
        <f>_xll.qlCalendarAdvance(Calendar,$H2859,B2860,"f",FALSE)</f>
        <v>59889</v>
      </c>
      <c r="I2860" s="139">
        <f>_xll.qlInterestRateIndexValueDate(Index1M,$H2860)</f>
        <v>59891</v>
      </c>
      <c r="J2860" s="144">
        <f>IFERROR(_xll.qlIndexFixing(Index1M,$H2860,TRUE,_xll.ohTrigger(RecalcTrigger,Trigger1M)),NA())</f>
        <v>8.0408511486762535E-3</v>
      </c>
      <c r="K2860" s="44">
        <f>IFERROR(_xll.qlIndexFixing(Index3M,H2860,TRUE,_xll.ohTrigger(RecalcTrigger,Trigger3M)),NA())</f>
        <v>8.2340515017546839E-3</v>
      </c>
      <c r="L2860" s="44">
        <f>IFERROR(_xll.qlIndexFixing(Index6M,$H2860,TRUE,_xll.ohTrigger(RecalcTrigger,Trigger6M)),NA())</f>
        <v>8.0287549283304515E-3</v>
      </c>
      <c r="M2860" s="145">
        <f>IFERROR(_xll.qlIndexFixing(Index1Y,$H2860,TRUE,_xll.ohTrigger(RecalcTrigger,Trigger1Y)),NA())</f>
        <v>8.4641442639707219E-3</v>
      </c>
      <c r="N2860" s="144">
        <f>IFERROR(_xll.qlIndexFixing(ONIndex1M,I2860,TRUE,_xll.ohTrigger(RecalcTrigger,Trigger1M)),NA())</f>
        <v>8.0402909820431745E-3</v>
      </c>
      <c r="O2860" s="44">
        <f>IFERROR(_xll.qlIndexFixing(ONIndex3M,I2860,TRUE,_xll.ohTrigger(RecalcTrigger,Trigger3M)),NA())</f>
        <v>8.2335752368045689E-3</v>
      </c>
      <c r="P2860" s="44">
        <f>IFERROR(_xll.qlIndexFixing(ONIndex6M,I2860,TRUE,_xll.ohTrigger(RecalcTrigger,Trigger6M)),NA())</f>
        <v>8.025149887345151E-3</v>
      </c>
      <c r="Q2860" s="145">
        <f>IFERROR(_xll.qlIndexFixing(ONIndex1Y,I2860,TRUE,_xll.ohTrigger(RecalcTrigger,Trigger1Y)),NA())</f>
        <v>8.4542734259684948E-3</v>
      </c>
    </row>
    <row r="2861" spans="2:17" x14ac:dyDescent="0.2">
      <c r="B2861" s="39" t="s">
        <v>42</v>
      </c>
      <c r="D2861" s="42">
        <f>_xll.qlCalendarAdvance(Calendar,$D2860,B2861,"f",FALSE)</f>
        <v>59897</v>
      </c>
      <c r="E2861" s="139">
        <f>_xll.qlInterestRateIndexValueDate(IndexON,D2861)</f>
        <v>59897</v>
      </c>
      <c r="F2861" s="155">
        <f>IFERROR(_xll.qlIndexFixing(IndexON,D2861,TRUE,_xll.ohTrigger(RecalcTrigger,TriggerON)),NA())</f>
        <v>8.3095940695532278E-3</v>
      </c>
      <c r="H2861" s="42">
        <f>_xll.qlCalendarAdvance(Calendar,$H2860,B2861,"f",FALSE)</f>
        <v>59897</v>
      </c>
      <c r="I2861" s="139">
        <f>_xll.qlInterestRateIndexValueDate(Index1M,$H2861)</f>
        <v>59901</v>
      </c>
      <c r="J2861" s="144">
        <f>IFERROR(_xll.qlIndexFixing(Index1M,$H2861,TRUE,_xll.ohTrigger(RecalcTrigger,Trigger1M)),NA())</f>
        <v>8.0385188712212181E-3</v>
      </c>
      <c r="K2861" s="44">
        <f>IFERROR(_xll.qlIndexFixing(Index3M,H2861,TRUE,_xll.ohTrigger(RecalcTrigger,Trigger3M)),NA())</f>
        <v>8.2321187720649867E-3</v>
      </c>
      <c r="L2861" s="44">
        <f>IFERROR(_xll.qlIndexFixing(Index6M,$H2861,TRUE,_xll.ohTrigger(RecalcTrigger,Trigger6M)),NA())</f>
        <v>8.0274568640269269E-3</v>
      </c>
      <c r="M2861" s="145">
        <f>IFERROR(_xll.qlIndexFixing(Index1Y,$H2861,TRUE,_xll.ohTrigger(RecalcTrigger,Trigger1Y)),NA())</f>
        <v>8.4630156568550226E-3</v>
      </c>
      <c r="N2861" s="144">
        <f>IFERROR(_xll.qlIndexFixing(ONIndex1M,I2861,TRUE,_xll.ohTrigger(RecalcTrigger,Trigger1M)),NA())</f>
        <v>8.0386031054846541E-3</v>
      </c>
      <c r="O2861" s="44">
        <f>IFERROR(_xll.qlIndexFixing(ONIndex3M,I2861,TRUE,_xll.ohTrigger(RecalcTrigger,Trigger3M)),NA())</f>
        <v>8.2320098874344438E-3</v>
      </c>
      <c r="P2861" s="44">
        <f>IFERROR(_xll.qlIndexFixing(ONIndex6M,I2861,TRUE,_xll.ohTrigger(RecalcTrigger,Trigger6M)),NA())</f>
        <v>8.0236687616430657E-3</v>
      </c>
      <c r="Q2861" s="145">
        <f>IFERROR(_xll.qlIndexFixing(ONIndex1Y,I2861,TRUE,_xll.ohTrigger(RecalcTrigger,Trigger1Y)),NA())</f>
        <v>8.452663301534713E-3</v>
      </c>
    </row>
    <row r="2862" spans="2:17" x14ac:dyDescent="0.2">
      <c r="B2862" s="39" t="s">
        <v>42</v>
      </c>
      <c r="D2862" s="42">
        <f>_xll.qlCalendarAdvance(Calendar,$D2861,B2862,"f",FALSE)</f>
        <v>59904</v>
      </c>
      <c r="E2862" s="139">
        <f>_xll.qlInterestRateIndexValueDate(IndexON,D2862)</f>
        <v>59904</v>
      </c>
      <c r="F2862" s="155">
        <f>IFERROR(_xll.qlIndexFixing(IndexON,D2862,TRUE,_xll.ohTrigger(RecalcTrigger,TriggerON)),NA())</f>
        <v>8.3079243340034026E-3</v>
      </c>
      <c r="H2862" s="42">
        <f>_xll.qlCalendarAdvance(Calendar,$H2861,B2862,"f",FALSE)</f>
        <v>59904</v>
      </c>
      <c r="I2862" s="139">
        <f>_xll.qlInterestRateIndexValueDate(Index1M,$H2862)</f>
        <v>59908</v>
      </c>
      <c r="J2862" s="144">
        <f>IFERROR(_xll.qlIndexFixing(Index1M,$H2862,TRUE,_xll.ohTrigger(RecalcTrigger,Trigger1M)),NA())</f>
        <v>8.036931998719429E-3</v>
      </c>
      <c r="K2862" s="44">
        <f>IFERROR(_xll.qlIndexFixing(Index3M,H2862,TRUE,_xll.ohTrigger(RecalcTrigger,Trigger3M)),NA())</f>
        <v>8.2308191779208485E-3</v>
      </c>
      <c r="L2862" s="44">
        <f>IFERROR(_xll.qlIndexFixing(Index6M,$H2862,TRUE,_xll.ohTrigger(RecalcTrigger,Trigger6M)),NA())</f>
        <v>8.0267126845427368E-3</v>
      </c>
      <c r="M2862" s="145">
        <f>IFERROR(_xll.qlIndexFixing(Index1Y,$H2862,TRUE,_xll.ohTrigger(RecalcTrigger,Trigger1Y)),NA())</f>
        <v>8.4623145715891149E-3</v>
      </c>
      <c r="N2862" s="144">
        <f>IFERROR(_xll.qlIndexFixing(ONIndex1M,I2862,TRUE,_xll.ohTrigger(RecalcTrigger,Trigger1M)),NA())</f>
        <v>8.0371862266304106E-3</v>
      </c>
      <c r="O2862" s="44">
        <f>IFERROR(_xll.qlIndexFixing(ONIndex3M,I2862,TRUE,_xll.ohTrigger(RecalcTrigger,Trigger3M)),NA())</f>
        <v>8.2306975986767839E-3</v>
      </c>
      <c r="P2862" s="44">
        <f>IFERROR(_xll.qlIndexFixing(ONIndex6M,I2862,TRUE,_xll.ohTrigger(RecalcTrigger,Trigger6M)),NA())</f>
        <v>8.0224422869612511E-3</v>
      </c>
      <c r="Q2862" s="145">
        <f>IFERROR(_xll.qlIndexFixing(ONIndex1Y,I2862,TRUE,_xll.ohTrigger(RecalcTrigger,Trigger1Y)),NA())</f>
        <v>8.451309833317211E-3</v>
      </c>
    </row>
    <row r="2863" spans="2:17" x14ac:dyDescent="0.2">
      <c r="B2863" s="39" t="s">
        <v>42</v>
      </c>
      <c r="D2863" s="42">
        <f>_xll.qlCalendarAdvance(Calendar,$D2862,B2863,"f",FALSE)</f>
        <v>59911</v>
      </c>
      <c r="E2863" s="139">
        <f>_xll.qlInterestRateIndexValueDate(IndexON,D2863)</f>
        <v>59911</v>
      </c>
      <c r="F2863" s="155">
        <f>IFERROR(_xll.qlIndexFixing(IndexON,D2863,TRUE,_xll.ohTrigger(RecalcTrigger,TriggerON)),NA())</f>
        <v>8.3062881568896074E-3</v>
      </c>
      <c r="H2863" s="42">
        <f>_xll.qlCalendarAdvance(Calendar,$H2862,B2863,"f",FALSE)</f>
        <v>59911</v>
      </c>
      <c r="I2863" s="139">
        <f>_xll.qlInterestRateIndexValueDate(Index1M,$H2863)</f>
        <v>59915</v>
      </c>
      <c r="J2863" s="144">
        <f>IFERROR(_xll.qlIndexFixing(Index1M,$H2863,TRUE,_xll.ohTrigger(RecalcTrigger,Trigger1M)),NA())</f>
        <v>8.0353828467669055E-3</v>
      </c>
      <c r="K2863" s="44">
        <f>IFERROR(_xll.qlIndexFixing(Index3M,H2863,TRUE,_xll.ohTrigger(RecalcTrigger,Trigger3M)),NA())</f>
        <v>8.2295412578787253E-3</v>
      </c>
      <c r="L2863" s="44">
        <f>IFERROR(_xll.qlIndexFixing(Index6M,$H2863,TRUE,_xll.ohTrigger(RecalcTrigger,Trigger6M)),NA())</f>
        <v>8.0260239738661164E-3</v>
      </c>
      <c r="M2863" s="145">
        <f>IFERROR(_xll.qlIndexFixing(Index1Y,$H2863,TRUE,_xll.ohTrigger(RecalcTrigger,Trigger1Y)),NA())</f>
        <v>8.4616486157655137E-3</v>
      </c>
      <c r="N2863" s="144">
        <f>IFERROR(_xll.qlIndexFixing(ONIndex1M,I2863,TRUE,_xll.ohTrigger(RecalcTrigger,Trigger1M)),NA())</f>
        <v>8.0355681049937289E-3</v>
      </c>
      <c r="O2863" s="44">
        <f>IFERROR(_xll.qlIndexFixing(ONIndex3M,I2863,TRUE,_xll.ohTrigger(RecalcTrigger,Trigger3M)),NA())</f>
        <v>8.2292009918383258E-3</v>
      </c>
      <c r="P2863" s="44">
        <f>IFERROR(_xll.qlIndexFixing(ONIndex6M,I2863,TRUE,_xll.ohTrigger(RecalcTrigger,Trigger6M)),NA())</f>
        <v>8.0210617130660467E-3</v>
      </c>
      <c r="Q2863" s="145">
        <f>IFERROR(_xll.qlIndexFixing(ONIndex1Y,I2863,TRUE,_xll.ohTrigger(RecalcTrigger,Trigger1Y)),NA())</f>
        <v>8.4497619105672328E-3</v>
      </c>
    </row>
    <row r="2864" spans="2:17" x14ac:dyDescent="0.2">
      <c r="B2864" s="39" t="s">
        <v>42</v>
      </c>
      <c r="D2864" s="42">
        <f>_xll.qlCalendarAdvance(Calendar,$D2863,B2864,"f",FALSE)</f>
        <v>59918</v>
      </c>
      <c r="E2864" s="139">
        <f>_xll.qlInterestRateIndexValueDate(IndexON,D2864)</f>
        <v>59918</v>
      </c>
      <c r="F2864" s="155">
        <f>IFERROR(_xll.qlIndexFixing(IndexON,D2864,TRUE,_xll.ohTrigger(RecalcTrigger,TriggerON)),NA())</f>
        <v>8.3046855908097683E-3</v>
      </c>
      <c r="H2864" s="42">
        <f>_xll.qlCalendarAdvance(Calendar,$H2863,B2864,"f",FALSE)</f>
        <v>59918</v>
      </c>
      <c r="I2864" s="139">
        <f>_xll.qlInterestRateIndexValueDate(Index1M,$H2864)</f>
        <v>59922</v>
      </c>
      <c r="J2864" s="144">
        <f>IFERROR(_xll.qlIndexFixing(Index1M,$H2864,TRUE,_xll.ohTrigger(RecalcTrigger,Trigger1M)),NA())</f>
        <v>8.0338714742997277E-3</v>
      </c>
      <c r="K2864" s="44">
        <f>IFERROR(_xll.qlIndexFixing(Index3M,H2864,TRUE,_xll.ohTrigger(RecalcTrigger,Trigger3M)),NA())</f>
        <v>8.2283087624675007E-3</v>
      </c>
      <c r="L2864" s="44">
        <f>IFERROR(_xll.qlIndexFixing(Index6M,$H2864,TRUE,_xll.ohTrigger(RecalcTrigger,Trigger6M)),NA())</f>
        <v>8.0253908166027944E-3</v>
      </c>
      <c r="M2864" s="145">
        <f>IFERROR(_xll.qlIndexFixing(Index1Y,$H2864,TRUE,_xll.ohTrigger(RecalcTrigger,Trigger1Y)),NA())</f>
        <v>8.4610178407507793E-3</v>
      </c>
      <c r="N2864" s="144">
        <f>IFERROR(_xll.qlIndexFixing(ONIndex1M,I2864,TRUE,_xll.ohTrigger(RecalcTrigger,Trigger1M)),NA())</f>
        <v>8.0339876280444145E-3</v>
      </c>
      <c r="O2864" s="44">
        <f>IFERROR(_xll.qlIndexFixing(ONIndex3M,I2864,TRUE,_xll.ohTrigger(RecalcTrigger,Trigger3M)),NA())</f>
        <v>8.2277414820453032E-3</v>
      </c>
      <c r="P2864" s="44">
        <f>IFERROR(_xll.qlIndexFixing(ONIndex6M,I2864,TRUE,_xll.ohTrigger(RecalcTrigger,Trigger6M)),NA())</f>
        <v>8.019735403204109E-3</v>
      </c>
      <c r="Q2864" s="145">
        <f>IFERROR(_xll.qlIndexFixing(ONIndex1Y,I2864,TRUE,_xll.ohTrigger(RecalcTrigger,Trigger1Y)),NA())</f>
        <v>8.4482475537672741E-3</v>
      </c>
    </row>
    <row r="2865" spans="2:17" x14ac:dyDescent="0.2">
      <c r="B2865" s="39" t="s">
        <v>42</v>
      </c>
      <c r="D2865" s="42">
        <f>_xll.qlCalendarAdvance(Calendar,$D2864,B2865,"f",FALSE)</f>
        <v>59925</v>
      </c>
      <c r="E2865" s="139">
        <f>_xll.qlInterestRateIndexValueDate(IndexON,D2865)</f>
        <v>59925</v>
      </c>
      <c r="F2865" s="155">
        <f>IFERROR(_xll.qlIndexFixing(IndexON,D2865,TRUE,_xll.ohTrigger(RecalcTrigger,TriggerON)),NA())</f>
        <v>8.3031166888414276E-3</v>
      </c>
      <c r="H2865" s="42">
        <f>_xll.qlCalendarAdvance(Calendar,$H2864,B2865,"f",FALSE)</f>
        <v>59925</v>
      </c>
      <c r="I2865" s="139">
        <f>_xll.qlInterestRateIndexValueDate(Index1M,$H2865)</f>
        <v>59929</v>
      </c>
      <c r="J2865" s="144">
        <f>IFERROR(_xll.qlIndexFixing(Index1M,$H2865,TRUE,_xll.ohTrigger(RecalcTrigger,Trigger1M)),NA())</f>
        <v>8.0323979402720288E-3</v>
      </c>
      <c r="K2865" s="44">
        <f>IFERROR(_xll.qlIndexFixing(Index3M,H2865,TRUE,_xll.ohTrigger(RecalcTrigger,Trigger3M)),NA())</f>
        <v>8.2271138514419893E-3</v>
      </c>
      <c r="L2865" s="44">
        <f>IFERROR(_xll.qlIndexFixing(Index6M,$H2865,TRUE,_xll.ohTrigger(RecalcTrigger,Trigger6M)),NA())</f>
        <v>8.0248132973628917E-3</v>
      </c>
      <c r="M2865" s="145">
        <f>IFERROR(_xll.qlIndexFixing(Index1Y,$H2865,TRUE,_xll.ohTrigger(RecalcTrigger,Trigger1Y)),NA())</f>
        <v>8.4604222979160603E-3</v>
      </c>
      <c r="N2865" s="144">
        <f>IFERROR(_xll.qlIndexFixing(ONIndex1M,I2865,TRUE,_xll.ohTrigger(RecalcTrigger,Trigger1M)),NA())</f>
        <v>8.0324448545354699E-3</v>
      </c>
      <c r="O2865" s="44">
        <f>IFERROR(_xll.qlIndexFixing(ONIndex3M,I2865,TRUE,_xll.ohTrigger(RecalcTrigger,Trigger3M)),NA())</f>
        <v>8.2263191266918056E-3</v>
      </c>
      <c r="P2865" s="44">
        <f>IFERROR(_xll.qlIndexFixing(ONIndex6M,I2865,TRUE,_xll.ohTrigger(RecalcTrigger,Trigger6M)),NA())</f>
        <v>8.018463441388235E-3</v>
      </c>
      <c r="Q2865" s="145">
        <f>IFERROR(_xll.qlIndexFixing(ONIndex1Y,I2865,TRUE,_xll.ohTrigger(RecalcTrigger,Trigger1Y)),NA())</f>
        <v>8.4467668141563479E-3</v>
      </c>
    </row>
    <row r="2866" spans="2:17" x14ac:dyDescent="0.2">
      <c r="B2866" s="39" t="s">
        <v>42</v>
      </c>
      <c r="D2866" s="42">
        <f>_xll.qlCalendarAdvance(Calendar,$D2865,B2866,"f",FALSE)</f>
        <v>59932</v>
      </c>
      <c r="E2866" s="139">
        <f>_xll.qlInterestRateIndexValueDate(IndexON,D2866)</f>
        <v>59932</v>
      </c>
      <c r="F2866" s="155">
        <f>IFERROR(_xll.qlIndexFixing(IndexON,D2866,TRUE,_xll.ohTrigger(RecalcTrigger,TriggerON)),NA())</f>
        <v>8.3015815029430229E-3</v>
      </c>
      <c r="H2866" s="42">
        <f>_xll.qlCalendarAdvance(Calendar,$H2865,B2866,"f",FALSE)</f>
        <v>59932</v>
      </c>
      <c r="I2866" s="139">
        <f>_xll.qlInterestRateIndexValueDate(Index1M,$H2866)</f>
        <v>59936</v>
      </c>
      <c r="J2866" s="144">
        <f>IFERROR(_xll.qlIndexFixing(Index1M,$H2866,TRUE,_xll.ohTrigger(RecalcTrigger,Trigger1M)),NA())</f>
        <v>8.0309820784007675E-3</v>
      </c>
      <c r="K2866" s="44">
        <f>IFERROR(_xll.qlIndexFixing(Index3M,H2866,TRUE,_xll.ohTrigger(RecalcTrigger,Trigger3M)),NA())</f>
        <v>8.2259565822507437E-3</v>
      </c>
      <c r="L2866" s="44">
        <f>IFERROR(_xll.qlIndexFixing(Index6M,$H2866,TRUE,_xll.ohTrigger(RecalcTrigger,Trigger6M)),NA())</f>
        <v>8.0242915007591644E-3</v>
      </c>
      <c r="M2866" s="145">
        <f>IFERROR(_xll.qlIndexFixing(Index1Y,$H2866,TRUE,_xll.ohTrigger(RecalcTrigger,Trigger1Y)),NA())</f>
        <v>8.4598620386344692E-3</v>
      </c>
      <c r="N2866" s="144">
        <f>IFERROR(_xll.qlIndexFixing(ONIndex1M,I2866,TRUE,_xll.ohTrigger(RecalcTrigger,Trigger1M)),NA())</f>
        <v>8.0309398434597057E-3</v>
      </c>
      <c r="O2866" s="44">
        <f>IFERROR(_xll.qlIndexFixing(ONIndex3M,I2866,TRUE,_xll.ohTrigger(RecalcTrigger,Trigger3M)),NA())</f>
        <v>8.2249339830919865E-3</v>
      </c>
      <c r="P2866" s="44">
        <f>IFERROR(_xll.qlIndexFixing(ONIndex6M,I2866,TRUE,_xll.ohTrigger(RecalcTrigger,Trigger6M)),NA())</f>
        <v>8.0172459121108375E-3</v>
      </c>
      <c r="Q2866" s="145">
        <f>IFERROR(_xll.qlIndexFixing(ONIndex1Y,I2866,TRUE,_xll.ohTrigger(RecalcTrigger,Trigger1Y)),NA())</f>
        <v>8.4453197425737869E-3</v>
      </c>
    </row>
    <row r="2867" spans="2:17" x14ac:dyDescent="0.2">
      <c r="B2867" s="39" t="s">
        <v>42</v>
      </c>
      <c r="D2867" s="42">
        <f>_xll.qlCalendarAdvance(Calendar,$D2866,B2867,"f",FALSE)</f>
        <v>59939</v>
      </c>
      <c r="E2867" s="139">
        <f>_xll.qlInterestRateIndexValueDate(IndexON,D2867)</f>
        <v>59939</v>
      </c>
      <c r="F2867" s="155">
        <f>IFERROR(_xll.qlIndexFixing(IndexON,D2867,TRUE,_xll.ohTrigger(RecalcTrigger,TriggerON)),NA())</f>
        <v>8.3000800861920965E-3</v>
      </c>
      <c r="H2867" s="42">
        <f>_xll.qlCalendarAdvance(Calendar,$H2866,B2867,"f",FALSE)</f>
        <v>59939</v>
      </c>
      <c r="I2867" s="139">
        <f>_xll.qlInterestRateIndexValueDate(Index1M,$H2867)</f>
        <v>59943</v>
      </c>
      <c r="J2867" s="144">
        <f>IFERROR(_xll.qlIndexFixing(Index1M,$H2867,TRUE,_xll.ohTrigger(RecalcTrigger,Trigger1M)),NA())</f>
        <v>8.0295790286967622E-3</v>
      </c>
      <c r="K2867" s="44">
        <f>IFERROR(_xll.qlIndexFixing(Index3M,H2867,TRUE,_xll.ohTrigger(RecalcTrigger,Trigger3M)),NA())</f>
        <v>8.2248370123423151E-3</v>
      </c>
      <c r="L2867" s="44">
        <f>IFERROR(_xll.qlIndexFixing(Index6M,$H2867,TRUE,_xll.ohTrigger(RecalcTrigger,Trigger6M)),NA())</f>
        <v>8.023825511410957E-3</v>
      </c>
      <c r="M2867" s="145">
        <f>IFERROR(_xll.qlIndexFixing(Index1Y,$H2867,TRUE,_xll.ohTrigger(RecalcTrigger,Trigger1Y)),NA())</f>
        <v>8.4593371142841437E-3</v>
      </c>
      <c r="N2867" s="144">
        <f>IFERROR(_xll.qlIndexFixing(ONIndex1M,I2867,TRUE,_xll.ohTrigger(RecalcTrigger,Trigger1M)),NA())</f>
        <v>8.0294726537299965E-3</v>
      </c>
      <c r="O2867" s="44">
        <f>IFERROR(_xll.qlIndexFixing(ONIndex3M,I2867,TRUE,_xll.ohTrigger(RecalcTrigger,Trigger3M)),NA())</f>
        <v>8.2235861089596796E-3</v>
      </c>
      <c r="P2867" s="44">
        <f>IFERROR(_xll.qlIndexFixing(ONIndex6M,I2867,TRUE,_xll.ohTrigger(RecalcTrigger,Trigger6M)),NA())</f>
        <v>8.0160828997044575E-3</v>
      </c>
      <c r="Q2867" s="145">
        <f>IFERROR(_xll.qlIndexFixing(ONIndex1Y,I2867,TRUE,_xll.ohTrigger(RecalcTrigger,Trigger1Y)),NA())</f>
        <v>8.4439063900987321E-3</v>
      </c>
    </row>
    <row r="2868" spans="2:17" x14ac:dyDescent="0.2">
      <c r="B2868" s="39" t="s">
        <v>42</v>
      </c>
      <c r="D2868" s="42">
        <f>_xll.qlCalendarAdvance(Calendar,$D2867,B2868,"f",FALSE)</f>
        <v>59946</v>
      </c>
      <c r="E2868" s="139">
        <f>_xll.qlInterestRateIndexValueDate(IndexON,D2868)</f>
        <v>59946</v>
      </c>
      <c r="F2868" s="155">
        <f>IFERROR(_xll.qlIndexFixing(IndexON,D2868,TRUE,_xll.ohTrigger(RecalcTrigger,TriggerON)),NA())</f>
        <v>8.2986124911066383E-3</v>
      </c>
      <c r="H2868" s="42">
        <f>_xll.qlCalendarAdvance(Calendar,$H2867,B2868,"f",FALSE)</f>
        <v>59946</v>
      </c>
      <c r="I2868" s="139">
        <f>_xll.qlInterestRateIndexValueDate(Index1M,$H2868)</f>
        <v>59950</v>
      </c>
      <c r="J2868" s="144">
        <f>IFERROR(_xll.qlIndexFixing(Index1M,$H2868,TRUE,_xll.ohTrigger(RecalcTrigger,Trigger1M)),NA())</f>
        <v>8.028213984136617E-3</v>
      </c>
      <c r="K2868" s="44">
        <f>IFERROR(_xll.qlIndexFixing(Index3M,H2868,TRUE,_xll.ohTrigger(RecalcTrigger,Trigger3M)),NA())</f>
        <v>8.2237551991705248E-3</v>
      </c>
      <c r="L2868" s="44">
        <f>IFERROR(_xll.qlIndexFixing(Index6M,$H2868,TRUE,_xll.ohTrigger(RecalcTrigger,Trigger6M)),NA())</f>
        <v>8.0234154139411287E-3</v>
      </c>
      <c r="M2868" s="145">
        <f>IFERROR(_xll.qlIndexFixing(Index1Y,$H2868,TRUE,_xll.ohTrigger(RecalcTrigger,Trigger1Y)),NA())</f>
        <v>8.4588475762456226E-3</v>
      </c>
      <c r="N2868" s="144">
        <f>IFERROR(_xll.qlIndexFixing(ONIndex1M,I2868,TRUE,_xll.ohTrigger(RecalcTrigger,Trigger1M)),NA())</f>
        <v>8.028043344259217E-3</v>
      </c>
      <c r="O2868" s="44">
        <f>IFERROR(_xll.qlIndexFixing(ONIndex3M,I2868,TRUE,_xll.ohTrigger(RecalcTrigger,Trigger3M)),NA())</f>
        <v>8.2222755612093579E-3</v>
      </c>
      <c r="P2868" s="44">
        <f>IFERROR(_xll.qlIndexFixing(ONIndex6M,I2868,TRUE,_xll.ohTrigger(RecalcTrigger,Trigger6M)),NA())</f>
        <v>8.0149744884217E-3</v>
      </c>
      <c r="Q2868" s="145">
        <f>IFERROR(_xll.qlIndexFixing(ONIndex1Y,I2868,TRUE,_xll.ohTrigger(RecalcTrigger,Trigger1Y)),NA())</f>
        <v>8.4425268076504523E-3</v>
      </c>
    </row>
    <row r="2869" spans="2:17" x14ac:dyDescent="0.2">
      <c r="B2869" s="39" t="s">
        <v>42</v>
      </c>
      <c r="D2869" s="42">
        <f>_xll.qlCalendarAdvance(Calendar,$D2868,B2869,"f",FALSE)</f>
        <v>59953</v>
      </c>
      <c r="E2869" s="139">
        <f>_xll.qlInterestRateIndexValueDate(IndexON,D2869)</f>
        <v>59953</v>
      </c>
      <c r="F2869" s="155">
        <f>IFERROR(_xll.qlIndexFixing(IndexON,D2869,TRUE,_xll.ohTrigger(RecalcTrigger,TriggerON)),NA())</f>
        <v>8.2971787703645106E-3</v>
      </c>
      <c r="H2869" s="42">
        <f>_xll.qlCalendarAdvance(Calendar,$H2868,B2869,"f",FALSE)</f>
        <v>59953</v>
      </c>
      <c r="I2869" s="139">
        <f>_xll.qlInterestRateIndexValueDate(Index1M,$H2869)</f>
        <v>59957</v>
      </c>
      <c r="J2869" s="144">
        <f>IFERROR(_xll.qlIndexFixing(Index1M,$H2869,TRUE,_xll.ohTrigger(RecalcTrigger,Trigger1M)),NA())</f>
        <v>8.026887003663526E-3</v>
      </c>
      <c r="K2869" s="44">
        <f>IFERROR(_xll.qlIndexFixing(Index3M,H2869,TRUE,_xll.ohTrigger(RecalcTrigger,Trigger3M)),NA())</f>
        <v>8.2227112001865572E-3</v>
      </c>
      <c r="L2869" s="44">
        <f>IFERROR(_xll.qlIndexFixing(Index6M,$H2869,TRUE,_xll.ohTrigger(RecalcTrigger,Trigger6M)),NA())</f>
        <v>8.0230612929778049E-3</v>
      </c>
      <c r="M2869" s="145">
        <f>IFERROR(_xll.qlIndexFixing(Index1Y,$H2869,TRUE,_xll.ohTrigger(RecalcTrigger,Trigger1Y)),NA())</f>
        <v>8.4583934759042499E-3</v>
      </c>
      <c r="N2869" s="144">
        <f>IFERROR(_xll.qlIndexFixing(ONIndex1M,I2869,TRUE,_xll.ohTrigger(RecalcTrigger,Trigger1M)),NA())</f>
        <v>8.0266519740401776E-3</v>
      </c>
      <c r="O2869" s="44">
        <f>IFERROR(_xll.qlIndexFixing(ONIndex3M,I2869,TRUE,_xll.ohTrigger(RecalcTrigger,Trigger3M)),NA())</f>
        <v>8.2210023975548552E-3</v>
      </c>
      <c r="P2869" s="44">
        <f>IFERROR(_xll.qlIndexFixing(ONIndex6M,I2869,TRUE,_xll.ohTrigger(RecalcTrigger,Trigger6M)),NA())</f>
        <v>8.0139207624352338E-3</v>
      </c>
      <c r="Q2869" s="145">
        <f>IFERROR(_xll.qlIndexFixing(ONIndex1Y,I2869,TRUE,_xll.ohTrigger(RecalcTrigger,Trigger1Y)),NA())</f>
        <v>8.4411810463080883E-3</v>
      </c>
    </row>
    <row r="2870" spans="2:17" x14ac:dyDescent="0.2">
      <c r="B2870" s="39" t="s">
        <v>42</v>
      </c>
      <c r="D2870" s="42">
        <f>_xll.qlCalendarAdvance(Calendar,$D2869,B2870,"f",FALSE)</f>
        <v>59960</v>
      </c>
      <c r="E2870" s="139">
        <f>_xll.qlInterestRateIndexValueDate(IndexON,D2870)</f>
        <v>59960</v>
      </c>
      <c r="F2870" s="155">
        <f>IFERROR(_xll.qlIndexFixing(IndexON,D2870,TRUE,_xll.ohTrigger(RecalcTrigger,TriggerON)),NA())</f>
        <v>8.2957789764837031E-3</v>
      </c>
      <c r="H2870" s="42">
        <f>_xll.qlCalendarAdvance(Calendar,$H2869,B2870,"f",FALSE)</f>
        <v>59960</v>
      </c>
      <c r="I2870" s="139">
        <f>_xll.qlInterestRateIndexValueDate(Index1M,$H2870)</f>
        <v>59964</v>
      </c>
      <c r="J2870" s="144">
        <f>IFERROR(_xll.qlIndexFixing(Index1M,$H2870,TRUE,_xll.ohTrigger(RecalcTrigger,Trigger1M)),NA())</f>
        <v>8.0255999097386954E-3</v>
      </c>
      <c r="K2870" s="44">
        <f>IFERROR(_xll.qlIndexFixing(Index3M,H2870,TRUE,_xll.ohTrigger(RecalcTrigger,Trigger3M)),NA())</f>
        <v>8.2217343783317163E-3</v>
      </c>
      <c r="L2870" s="44">
        <f>IFERROR(_xll.qlIndexFixing(Index6M,$H2870,TRUE,_xll.ohTrigger(RecalcTrigger,Trigger6M)),NA())</f>
        <v>8.0229387421138915E-3</v>
      </c>
      <c r="M2870" s="145">
        <f>IFERROR(_xll.qlIndexFixing(Index1Y,$H2870,TRUE,_xll.ohTrigger(RecalcTrigger,Trigger1Y)),NA())</f>
        <v>8.4578824246688226E-3</v>
      </c>
      <c r="N2870" s="144">
        <f>IFERROR(_xll.qlIndexFixing(ONIndex1M,I2870,TRUE,_xll.ohTrigger(RecalcTrigger,Trigger1M)),NA())</f>
        <v>8.0252986019857531E-3</v>
      </c>
      <c r="O2870" s="44">
        <f>IFERROR(_xll.qlIndexFixing(ONIndex3M,I2870,TRUE,_xll.ohTrigger(RecalcTrigger,Trigger3M)),NA())</f>
        <v>8.2197666750705167E-3</v>
      </c>
      <c r="P2870" s="44">
        <f>IFERROR(_xll.qlIndexFixing(ONIndex6M,I2870,TRUE,_xll.ohTrigger(RecalcTrigger,Trigger6M)),NA())</f>
        <v>8.01292180647728E-3</v>
      </c>
      <c r="Q2870" s="145">
        <f>IFERROR(_xll.qlIndexFixing(ONIndex1Y,I2870,TRUE,_xll.ohTrigger(RecalcTrigger,Trigger1Y)),NA())</f>
        <v>8.4398691570708451E-3</v>
      </c>
    </row>
    <row r="2871" spans="2:17" x14ac:dyDescent="0.2">
      <c r="B2871" s="39" t="s">
        <v>42</v>
      </c>
      <c r="D2871" s="42">
        <f>_xll.qlCalendarAdvance(Calendar,$D2870,B2871,"f",FALSE)</f>
        <v>59967</v>
      </c>
      <c r="E2871" s="139">
        <f>_xll.qlInterestRateIndexValueDate(IndexON,D2871)</f>
        <v>59967</v>
      </c>
      <c r="F2871" s="155">
        <f>IFERROR(_xll.qlIndexFixing(IndexON,D2871,TRUE,_xll.ohTrigger(RecalcTrigger,TriggerON)),NA())</f>
        <v>8.294413162142078E-3</v>
      </c>
      <c r="H2871" s="42">
        <f>_xll.qlCalendarAdvance(Calendar,$H2870,B2871,"f",FALSE)</f>
        <v>59967</v>
      </c>
      <c r="I2871" s="139">
        <f>_xll.qlInterestRateIndexValueDate(Index1M,$H2871)</f>
        <v>59971</v>
      </c>
      <c r="J2871" s="144">
        <f>IFERROR(_xll.qlIndexFixing(Index1M,$H2871,TRUE,_xll.ohTrigger(RecalcTrigger,Trigger1M)),NA())</f>
        <v>8.0243546441809283E-3</v>
      </c>
      <c r="K2871" s="44">
        <f>IFERROR(_xll.qlIndexFixing(Index3M,H2871,TRUE,_xll.ohTrigger(RecalcTrigger,Trigger3M)),NA())</f>
        <v>8.2207688784212609E-3</v>
      </c>
      <c r="L2871" s="44">
        <f>IFERROR(_xll.qlIndexFixing(Index6M,$H2871,TRUE,_xll.ohTrigger(RecalcTrigger,Trigger6M)),NA())</f>
        <v>8.0227048980919188E-3</v>
      </c>
      <c r="M2871" s="145">
        <f>IFERROR(_xll.qlIndexFixing(Index1Y,$H2871,TRUE,_xll.ohTrigger(RecalcTrigger,Trigger1Y)),NA())</f>
        <v>8.4574967906375937E-3</v>
      </c>
      <c r="N2871" s="144">
        <f>IFERROR(_xll.qlIndexFixing(ONIndex1M,I2871,TRUE,_xll.ohTrigger(RecalcTrigger,Trigger1M)),NA())</f>
        <v>8.0239832868489458E-3</v>
      </c>
      <c r="O2871" s="44">
        <f>IFERROR(_xll.qlIndexFixing(ONIndex3M,I2871,TRUE,_xll.ohTrigger(RecalcTrigger,Trigger3M)),NA())</f>
        <v>8.218568451150432E-3</v>
      </c>
      <c r="P2871" s="44">
        <f>IFERROR(_xll.qlIndexFixing(ONIndex6M,I2871,TRUE,_xll.ohTrigger(RecalcTrigger,Trigger6M)),NA())</f>
        <v>8.0119777044007634E-3</v>
      </c>
      <c r="Q2871" s="145">
        <f>IFERROR(_xll.qlIndexFixing(ONIndex1Y,I2871,TRUE,_xll.ohTrigger(RecalcTrigger,Trigger1Y)),NA())</f>
        <v>8.4385911908579914E-3</v>
      </c>
    </row>
    <row r="2872" spans="2:17" x14ac:dyDescent="0.2">
      <c r="B2872" s="39" t="s">
        <v>42</v>
      </c>
      <c r="D2872" s="42">
        <f>_xll.qlCalendarAdvance(Calendar,$D2871,B2872,"f",FALSE)</f>
        <v>59974</v>
      </c>
      <c r="E2872" s="139">
        <f>_xll.qlInterestRateIndexValueDate(IndexON,D2872)</f>
        <v>59974</v>
      </c>
      <c r="F2872" s="155">
        <f>IFERROR(_xll.qlIndexFixing(IndexON,D2872,TRUE,_xll.ohTrigger(RecalcTrigger,TriggerON)),NA())</f>
        <v>8.2930813799375613E-3</v>
      </c>
      <c r="H2872" s="42">
        <f>_xll.qlCalendarAdvance(Calendar,$H2871,B2872,"f",FALSE)</f>
        <v>59974</v>
      </c>
      <c r="I2872" s="139">
        <f>_xll.qlInterestRateIndexValueDate(Index1M,$H2872)</f>
        <v>59978</v>
      </c>
      <c r="J2872" s="144">
        <f>IFERROR(_xll.qlIndexFixing(Index1M,$H2872,TRUE,_xll.ohTrigger(RecalcTrigger,Trigger1M)),NA())</f>
        <v>8.0231476296848334E-3</v>
      </c>
      <c r="K2872" s="44">
        <f>IFERROR(_xll.qlIndexFixing(Index3M,H2872,TRUE,_xll.ohTrigger(RecalcTrigger,Trigger3M)),NA())</f>
        <v>8.2198413700337748E-3</v>
      </c>
      <c r="L2872" s="44">
        <f>IFERROR(_xll.qlIndexFixing(Index6M,$H2872,TRUE,_xll.ohTrigger(RecalcTrigger,Trigger6M)),NA())</f>
        <v>8.0225272990833759E-3</v>
      </c>
      <c r="M2872" s="145">
        <f>IFERROR(_xll.qlIndexFixing(Index1Y,$H2872,TRUE,_xll.ohTrigger(RecalcTrigger,Trigger1Y)),NA())</f>
        <v>8.4571467439756905E-3</v>
      </c>
      <c r="N2872" s="144">
        <f>IFERROR(_xll.qlIndexFixing(ONIndex1M,I2872,TRUE,_xll.ohTrigger(RecalcTrigger,Trigger1M)),NA())</f>
        <v>8.0227060876225664E-3</v>
      </c>
      <c r="O2872" s="44">
        <f>IFERROR(_xll.qlIndexFixing(ONIndex3M,I2872,TRUE,_xll.ohTrigger(RecalcTrigger,Trigger3M)),NA())</f>
        <v>8.2174077835084347E-3</v>
      </c>
      <c r="P2872" s="44">
        <f>IFERROR(_xll.qlIndexFixing(ONIndex6M,I2872,TRUE,_xll.ohTrigger(RecalcTrigger,Trigger6M)),NA())</f>
        <v>8.0110885409379051E-3</v>
      </c>
      <c r="Q2872" s="145">
        <f>IFERROR(_xll.qlIndexFixing(ONIndex1Y,I2872,TRUE,_xll.ohTrigger(RecalcTrigger,Trigger1Y)),NA())</f>
        <v>8.4373471987486681E-3</v>
      </c>
    </row>
    <row r="2873" spans="2:17" x14ac:dyDescent="0.2">
      <c r="B2873" s="39" t="s">
        <v>42</v>
      </c>
      <c r="D2873" s="42">
        <f>_xll.qlCalendarAdvance(Calendar,$D2872,B2873,"f",FALSE)</f>
        <v>59981</v>
      </c>
      <c r="E2873" s="139">
        <f>_xll.qlInterestRateIndexValueDate(IndexON,D2873)</f>
        <v>59981</v>
      </c>
      <c r="F2873" s="155">
        <f>IFERROR(_xll.qlIndexFixing(IndexON,D2873,TRUE,_xll.ohTrigger(RecalcTrigger,TriggerON)),NA())</f>
        <v>8.2917836826279512E-3</v>
      </c>
      <c r="H2873" s="42">
        <f>_xll.qlCalendarAdvance(Calendar,$H2872,B2873,"f",FALSE)</f>
        <v>59981</v>
      </c>
      <c r="I2873" s="139">
        <f>_xll.qlInterestRateIndexValueDate(Index1M,$H2873)</f>
        <v>59985</v>
      </c>
      <c r="J2873" s="144">
        <f>IFERROR(_xll.qlIndexFixing(Index1M,$H2873,TRUE,_xll.ohTrigger(RecalcTrigger,Trigger1M)),NA())</f>
        <v>8.0219789251968088E-3</v>
      </c>
      <c r="K2873" s="44">
        <f>IFERROR(_xll.qlIndexFixing(Index3M,H2873,TRUE,_xll.ohTrigger(RecalcTrigger,Trigger3M)),NA())</f>
        <v>8.2189519106276466E-3</v>
      </c>
      <c r="L2873" s="44">
        <f>IFERROR(_xll.qlIndexFixing(Index6M,$H2873,TRUE,_xll.ohTrigger(RecalcTrigger,Trigger6M)),NA())</f>
        <v>8.0224060297375069E-3</v>
      </c>
      <c r="M2873" s="145">
        <f>IFERROR(_xll.qlIndexFixing(Index1Y,$H2873,TRUE,_xll.ohTrigger(RecalcTrigger,Trigger1Y)),NA())</f>
        <v>8.4568323360811222E-3</v>
      </c>
      <c r="N2873" s="144">
        <f>IFERROR(_xll.qlIndexFixing(ONIndex1M,I2873,TRUE,_xll.ohTrigger(RecalcTrigger,Trigger1M)),NA())</f>
        <v>8.0214670632994256E-3</v>
      </c>
      <c r="O2873" s="44">
        <f>IFERROR(_xll.qlIndexFixing(ONIndex3M,I2873,TRUE,_xll.ohTrigger(RecalcTrigger,Trigger3M)),NA())</f>
        <v>8.216284729138934E-3</v>
      </c>
      <c r="P2873" s="44">
        <f>IFERROR(_xll.qlIndexFixing(ONIndex6M,I2873,TRUE,_xll.ohTrigger(RecalcTrigger,Trigger6M)),NA())</f>
        <v>8.0102544001015019E-3</v>
      </c>
      <c r="Q2873" s="145">
        <f>IFERROR(_xll.qlIndexFixing(ONIndex1Y,I2873,TRUE,_xll.ohTrigger(RecalcTrigger,Trigger1Y)),NA())</f>
        <v>8.4361372316621441E-3</v>
      </c>
    </row>
    <row r="2874" spans="2:17" x14ac:dyDescent="0.2">
      <c r="B2874" s="39" t="s">
        <v>42</v>
      </c>
      <c r="D2874" s="42">
        <f>_xll.qlCalendarAdvance(Calendar,$D2873,B2874,"f",FALSE)</f>
        <v>59988</v>
      </c>
      <c r="E2874" s="139">
        <f>_xll.qlInterestRateIndexValueDate(IndexON,D2874)</f>
        <v>59988</v>
      </c>
      <c r="F2874" s="155">
        <f>IFERROR(_xll.qlIndexFixing(IndexON,D2874,TRUE,_xll.ohTrigger(RecalcTrigger,TriggerON)),NA())</f>
        <v>8.2905201225713654E-3</v>
      </c>
      <c r="H2874" s="42">
        <f>_xll.qlCalendarAdvance(Calendar,$H2873,B2874,"f",FALSE)</f>
        <v>59988</v>
      </c>
      <c r="I2874" s="139">
        <f>_xll.qlInterestRateIndexValueDate(Index1M,$H2874)</f>
        <v>59992</v>
      </c>
      <c r="J2874" s="144">
        <f>IFERROR(_xll.qlIndexFixing(Index1M,$H2874,TRUE,_xll.ohTrigger(RecalcTrigger,Trigger1M)),NA())</f>
        <v>8.0208367278702397E-3</v>
      </c>
      <c r="K2874" s="44">
        <f>IFERROR(_xll.qlIndexFixing(Index3M,H2874,TRUE,_xll.ohTrigger(RecalcTrigger,Trigger3M)),NA())</f>
        <v>8.2180604289784093E-3</v>
      </c>
      <c r="L2874" s="44">
        <f>IFERROR(_xll.qlIndexFixing(Index6M,$H2874,TRUE,_xll.ohTrigger(RecalcTrigger,Trigger6M)),NA())</f>
        <v>8.0222370413649945E-3</v>
      </c>
      <c r="M2874" s="145">
        <f>IFERROR(_xll.qlIndexFixing(Index1Y,$H2874,TRUE,_xll.ohTrigger(RecalcTrigger,Trigger1Y)),NA())</f>
        <v>8.4565536183560577E-3</v>
      </c>
      <c r="N2874" s="144">
        <f>IFERROR(_xll.qlIndexFixing(ONIndex1M,I2874,TRUE,_xll.ohTrigger(RecalcTrigger,Trigger1M)),NA())</f>
        <v>8.020266272872334E-3</v>
      </c>
      <c r="O2874" s="44">
        <f>IFERROR(_xll.qlIndexFixing(ONIndex3M,I2874,TRUE,_xll.ohTrigger(RecalcTrigger,Trigger3M)),NA())</f>
        <v>8.2151993455958916E-3</v>
      </c>
      <c r="P2874" s="44">
        <f>IFERROR(_xll.qlIndexFixing(ONIndex6M,I2874,TRUE,_xll.ohTrigger(RecalcTrigger,Trigger6M)),NA())</f>
        <v>8.0094753664639029E-3</v>
      </c>
      <c r="Q2874" s="145">
        <f>IFERROR(_xll.qlIndexFixing(ONIndex1Y,I2874,TRUE,_xll.ohTrigger(RecalcTrigger,Trigger1Y)),NA())</f>
        <v>8.4349613406775603E-3</v>
      </c>
    </row>
    <row r="2875" spans="2:17" x14ac:dyDescent="0.2">
      <c r="B2875" s="39" t="s">
        <v>42</v>
      </c>
      <c r="D2875" s="42">
        <f>_xll.qlCalendarAdvance(Calendar,$D2874,B2875,"f",FALSE)</f>
        <v>59995</v>
      </c>
      <c r="E2875" s="139">
        <f>_xll.qlInterestRateIndexValueDate(IndexON,D2875)</f>
        <v>59995</v>
      </c>
      <c r="F2875" s="155">
        <f>IFERROR(_xll.qlIndexFixing(IndexON,D2875,TRUE,_xll.ohTrigger(RecalcTrigger,TriggerON)),NA())</f>
        <v>8.2893282027924897E-3</v>
      </c>
      <c r="H2875" s="42">
        <f>_xll.qlCalendarAdvance(Calendar,$H2874,B2875,"f",FALSE)</f>
        <v>59995</v>
      </c>
      <c r="I2875" s="139">
        <f>_xll.qlInterestRateIndexValueDate(Index1M,$H2875)</f>
        <v>60001</v>
      </c>
      <c r="J2875" s="144">
        <f>IFERROR(_xll.qlIndexFixing(Index1M,$H2875,TRUE,_xll.ohTrigger(RecalcTrigger,Trigger1M)),NA())</f>
        <v>8.0194364079462233E-3</v>
      </c>
      <c r="K2875" s="44">
        <f>IFERROR(_xll.qlIndexFixing(Index3M,H2875,TRUE,_xll.ohTrigger(RecalcTrigger,Trigger3M)),NA())</f>
        <v>8.2170184221231034E-3</v>
      </c>
      <c r="L2875" s="44">
        <f>IFERROR(_xll.qlIndexFixing(Index6M,$H2875,TRUE,_xll.ohTrigger(RecalcTrigger,Trigger6M)),NA())</f>
        <v>8.0222314598389338E-3</v>
      </c>
      <c r="M2875" s="145">
        <f>IFERROR(_xll.qlIndexFixing(Index1Y,$H2875,TRUE,_xll.ohTrigger(RecalcTrigger,Trigger1Y)),NA())</f>
        <v>8.4562477924229312E-3</v>
      </c>
      <c r="N2875" s="144">
        <f>IFERROR(_xll.qlIndexFixing(ONIndex1M,I2875,TRUE,_xll.ohTrigger(RecalcTrigger,Trigger1M)),NA())</f>
        <v>8.0187961671551733E-3</v>
      </c>
      <c r="O2875" s="44">
        <f>IFERROR(_xll.qlIndexFixing(ONIndex3M,I2875,TRUE,_xll.ohTrigger(RecalcTrigger,Trigger3M)),NA())</f>
        <v>8.2139019202021046E-3</v>
      </c>
      <c r="P2875" s="44">
        <f>IFERROR(_xll.qlIndexFixing(ONIndex6M,I2875,TRUE,_xll.ohTrigger(RecalcTrigger,Trigger6M)),NA())</f>
        <v>8.0086367537379743E-3</v>
      </c>
      <c r="Q2875" s="145">
        <f>IFERROR(_xll.qlIndexFixing(ONIndex1Y,I2875,TRUE,_xll.ohTrigger(RecalcTrigger,Trigger1Y)),NA())</f>
        <v>8.4335385023237563E-3</v>
      </c>
    </row>
    <row r="2876" spans="2:17" x14ac:dyDescent="0.2">
      <c r="B2876" s="39" t="s">
        <v>42</v>
      </c>
      <c r="D2876" s="42">
        <f>_xll.qlCalendarAdvance(Calendar,$D2875,B2876,"f",FALSE)</f>
        <v>60002</v>
      </c>
      <c r="E2876" s="139">
        <f>_xll.qlInterestRateIndexValueDate(IndexON,D2876)</f>
        <v>60002</v>
      </c>
      <c r="F2876" s="155">
        <f>IFERROR(_xll.qlIndexFixing(IndexON,D2876,TRUE,_xll.ohTrigger(RecalcTrigger,TriggerON)),NA())</f>
        <v>8.2880956254882676E-3</v>
      </c>
      <c r="H2876" s="42">
        <f>_xll.qlCalendarAdvance(Calendar,$H2875,B2876,"f",FALSE)</f>
        <v>60002</v>
      </c>
      <c r="I2876" s="139">
        <f>_xll.qlInterestRateIndexValueDate(Index1M,$H2876)</f>
        <v>60006</v>
      </c>
      <c r="J2876" s="144">
        <f>IFERROR(_xll.qlIndexFixing(Index1M,$H2876,TRUE,_xll.ohTrigger(RecalcTrigger,Trigger1M)),NA())</f>
        <v>8.018685943434356E-3</v>
      </c>
      <c r="K2876" s="44">
        <f>IFERROR(_xll.qlIndexFixing(Index3M,H2876,TRUE,_xll.ohTrigger(RecalcTrigger,Trigger3M)),NA())</f>
        <v>8.2164668307509649E-3</v>
      </c>
      <c r="L2876" s="44">
        <f>IFERROR(_xll.qlIndexFixing(Index6M,$H2876,TRUE,_xll.ohTrigger(RecalcTrigger,Trigger6M)),NA())</f>
        <v>8.0222687764219813E-3</v>
      </c>
      <c r="M2876" s="145">
        <f>IFERROR(_xll.qlIndexFixing(Index1Y,$H2876,TRUE,_xll.ohTrigger(RecalcTrigger,Trigger1Y)),NA())</f>
        <v>8.456103459042616E-3</v>
      </c>
      <c r="N2876" s="144">
        <f>IFERROR(_xll.qlIndexFixing(ONIndex1M,I2876,TRUE,_xll.ohTrigger(RecalcTrigger,Trigger1M)),NA())</f>
        <v>8.0179796289581162E-3</v>
      </c>
      <c r="O2876" s="44">
        <f>IFERROR(_xll.qlIndexFixing(ONIndex3M,I2876,TRUE,_xll.ohTrigger(RecalcTrigger,Trigger3M)),NA())</f>
        <v>8.213141820085923E-3</v>
      </c>
      <c r="P2876" s="44">
        <f>IFERROR(_xll.qlIndexFixing(ONIndex6M,I2876,TRUE,_xll.ohTrigger(RecalcTrigger,Trigger6M)),NA())</f>
        <v>8.0080829574757928E-3</v>
      </c>
      <c r="Q2876" s="145">
        <f>IFERROR(_xll.qlIndexFixing(ONIndex1Y,I2876,TRUE,_xll.ohTrigger(RecalcTrigger,Trigger1Y)),NA())</f>
        <v>8.4327119910110326E-3</v>
      </c>
    </row>
    <row r="2877" spans="2:17" x14ac:dyDescent="0.2">
      <c r="B2877" s="39" t="s">
        <v>42</v>
      </c>
      <c r="D2877" s="42">
        <f>_xll.qlCalendarAdvance(Calendar,$D2876,B2877,"f",FALSE)</f>
        <v>60009</v>
      </c>
      <c r="E2877" s="139">
        <f>_xll.qlInterestRateIndexValueDate(IndexON,D2877)</f>
        <v>60009</v>
      </c>
      <c r="F2877" s="155">
        <f>IFERROR(_xll.qlIndexFixing(IndexON,D2877,TRUE,_xll.ohTrigger(RecalcTrigger,TriggerON)),NA())</f>
        <v>8.2869347935776716E-3</v>
      </c>
      <c r="H2877" s="42">
        <f>_xll.qlCalendarAdvance(Calendar,$H2876,B2877,"f",FALSE)</f>
        <v>60009</v>
      </c>
      <c r="I2877" s="139">
        <f>_xll.qlInterestRateIndexValueDate(Index1M,$H2877)</f>
        <v>60013</v>
      </c>
      <c r="J2877" s="144">
        <f>IFERROR(_xll.qlIndexFixing(Index1M,$H2877,TRUE,_xll.ohTrigger(RecalcTrigger,Trigger1M)),NA())</f>
        <v>8.0176683328412324E-3</v>
      </c>
      <c r="K2877" s="44">
        <f>IFERROR(_xll.qlIndexFixing(Index3M,H2877,TRUE,_xll.ohTrigger(RecalcTrigger,Trigger3M)),NA())</f>
        <v>8.215727413672191E-3</v>
      </c>
      <c r="L2877" s="44">
        <f>IFERROR(_xll.qlIndexFixing(Index6M,$H2877,TRUE,_xll.ohTrigger(RecalcTrigger,Trigger6M)),NA())</f>
        <v>8.0223695931264747E-3</v>
      </c>
      <c r="M2877" s="145">
        <f>IFERROR(_xll.qlIndexFixing(Index1Y,$H2877,TRUE,_xll.ohTrigger(RecalcTrigger,Trigger1Y)),NA())</f>
        <v>8.4559321202776309E-3</v>
      </c>
      <c r="N2877" s="144">
        <f>IFERROR(_xll.qlIndexFixing(ONIndex1M,I2877,TRUE,_xll.ohTrigger(RecalcTrigger,Trigger1M)),NA())</f>
        <v>8.0168938933766754E-3</v>
      </c>
      <c r="O2877" s="44">
        <f>IFERROR(_xll.qlIndexFixing(ONIndex3M,I2877,TRUE,_xll.ohTrigger(RecalcTrigger,Trigger3M)),NA())</f>
        <v>8.2121697930670479E-3</v>
      </c>
      <c r="P2877" s="44">
        <f>IFERROR(_xll.qlIndexFixing(ONIndex6M,I2877,TRUE,_xll.ohTrigger(RecalcTrigger,Trigger6M)),NA())</f>
        <v>8.0074697510301718E-3</v>
      </c>
      <c r="Q2877" s="145">
        <f>IFERROR(_xll.qlIndexFixing(ONIndex1Y,I2877,TRUE,_xll.ohTrigger(RecalcTrigger,Trigger1Y)),NA())</f>
        <v>8.4316386342475624E-3</v>
      </c>
    </row>
    <row r="2878" spans="2:17" x14ac:dyDescent="0.2">
      <c r="B2878" s="39" t="s">
        <v>42</v>
      </c>
      <c r="D2878" s="42">
        <f>_xll.qlCalendarAdvance(Calendar,$D2877,B2878,"f",FALSE)</f>
        <v>60016</v>
      </c>
      <c r="E2878" s="139">
        <f>_xll.qlInterestRateIndexValueDate(IndexON,D2878)</f>
        <v>60016</v>
      </c>
      <c r="F2878" s="155">
        <f>IFERROR(_xll.qlIndexFixing(IndexON,D2878,TRUE,_xll.ohTrigger(RecalcTrigger,TriggerON)),NA())</f>
        <v>8.2858083097114843E-3</v>
      </c>
      <c r="H2878" s="42">
        <f>_xll.qlCalendarAdvance(Calendar,$H2877,B2878,"f",FALSE)</f>
        <v>60016</v>
      </c>
      <c r="I2878" s="139">
        <f>_xll.qlInterestRateIndexValueDate(Index1M,$H2878)</f>
        <v>60020</v>
      </c>
      <c r="J2878" s="144">
        <f>IFERROR(_xll.qlIndexFixing(Index1M,$H2878,TRUE,_xll.ohTrigger(RecalcTrigger,Trigger1M)),NA())</f>
        <v>8.0166893219288937E-3</v>
      </c>
      <c r="K2878" s="44">
        <f>IFERROR(_xll.qlIndexFixing(Index3M,H2878,TRUE,_xll.ohTrigger(RecalcTrigger,Trigger3M)),NA())</f>
        <v>8.2150263278955062E-3</v>
      </c>
      <c r="L2878" s="44">
        <f>IFERROR(_xll.qlIndexFixing(Index6M,$H2878,TRUE,_xll.ohTrigger(RecalcTrigger,Trigger6M)),NA())</f>
        <v>8.0225271555119087E-3</v>
      </c>
      <c r="M2878" s="145">
        <f>IFERROR(_xll.qlIndexFixing(Index1Y,$H2878,TRUE,_xll.ohTrigger(RecalcTrigger,Trigger1Y)),NA())</f>
        <v>8.4557966773289393E-3</v>
      </c>
      <c r="N2878" s="144">
        <f>IFERROR(_xll.qlIndexFixing(ONIndex1M,I2878,TRUE,_xll.ohTrigger(RecalcTrigger,Trigger1M)),NA())</f>
        <v>8.0158626340987027E-3</v>
      </c>
      <c r="O2878" s="44">
        <f>IFERROR(_xll.qlIndexFixing(ONIndex3M,I2878,TRUE,_xll.ohTrigger(RecalcTrigger,Trigger3M)),NA())</f>
        <v>8.2112641348386362E-3</v>
      </c>
      <c r="P2878" s="44">
        <f>IFERROR(_xll.qlIndexFixing(ONIndex6M,I2878,TRUE,_xll.ohTrigger(RecalcTrigger,Trigger6M)),NA())</f>
        <v>8.0069634558643799E-3</v>
      </c>
      <c r="Q2878" s="145">
        <f>IFERROR(_xll.qlIndexFixing(ONIndex1Y,I2878,TRUE,_xll.ohTrigger(RecalcTrigger,Trigger1Y)),NA())</f>
        <v>8.4306254520294388E-3</v>
      </c>
    </row>
    <row r="2879" spans="2:17" x14ac:dyDescent="0.2">
      <c r="B2879" s="39" t="s">
        <v>42</v>
      </c>
      <c r="D2879" s="42">
        <f>_xll.qlCalendarAdvance(Calendar,$D2878,B2879,"f",FALSE)</f>
        <v>60024</v>
      </c>
      <c r="E2879" s="139">
        <f>_xll.qlInterestRateIndexValueDate(IndexON,D2879)</f>
        <v>60024</v>
      </c>
      <c r="F2879" s="155">
        <f>IFERROR(_xll.qlIndexFixing(IndexON,D2879,TRUE,_xll.ohTrigger(RecalcTrigger,TriggerON)),NA())</f>
        <v>8.2846014072668339E-3</v>
      </c>
      <c r="H2879" s="42">
        <f>_xll.qlCalendarAdvance(Calendar,$H2878,B2879,"f",FALSE)</f>
        <v>60024</v>
      </c>
      <c r="I2879" s="139">
        <f>_xll.qlInterestRateIndexValueDate(Index1M,$H2879)</f>
        <v>60028</v>
      </c>
      <c r="J2879" s="144">
        <f>IFERROR(_xll.qlIndexFixing(Index1M,$H2879,TRUE,_xll.ohTrigger(RecalcTrigger,Trigger1M)),NA())</f>
        <v>8.0156437254539428E-3</v>
      </c>
      <c r="K2879" s="44">
        <f>IFERROR(_xll.qlIndexFixing(Index3M,H2879,TRUE,_xll.ohTrigger(RecalcTrigger,Trigger3M)),NA())</f>
        <v>8.2143262582369606E-3</v>
      </c>
      <c r="L2879" s="44">
        <f>IFERROR(_xll.qlIndexFixing(Index6M,$H2879,TRUE,_xll.ohTrigger(RecalcTrigger,Trigger6M)),NA())</f>
        <v>8.022901934780188E-3</v>
      </c>
      <c r="M2879" s="145">
        <f>IFERROR(_xll.qlIndexFixing(Index1Y,$H2879,TRUE,_xll.ohTrigger(RecalcTrigger,Trigger1Y)),NA())</f>
        <v>8.4556859054119304E-3</v>
      </c>
      <c r="N2879" s="144">
        <f>IFERROR(_xll.qlIndexFixing(ONIndex1M,I2879,TRUE,_xll.ohTrigger(RecalcTrigger,Trigger1M)),NA())</f>
        <v>8.0146969326033712E-3</v>
      </c>
      <c r="O2879" s="44">
        <f>IFERROR(_xll.qlIndexFixing(ONIndex3M,I2879,TRUE,_xll.ohTrigger(RecalcTrigger,Trigger3M)),NA())</f>
        <v>8.2102145745199806E-3</v>
      </c>
      <c r="P2879" s="44">
        <f>IFERROR(_xll.qlIndexFixing(ONIndex6M,I2879,TRUE,_xll.ohTrigger(RecalcTrigger,Trigger6M)),NA())</f>
        <v>8.006342545581191E-3</v>
      </c>
      <c r="Q2879" s="145">
        <f>IFERROR(_xll.qlIndexFixing(ONIndex1Y,I2879,TRUE,_xll.ohTrigger(RecalcTrigger,Trigger1Y)),NA())</f>
        <v>8.4294540823481867E-3</v>
      </c>
    </row>
    <row r="2880" spans="2:17" x14ac:dyDescent="0.2">
      <c r="B2880" s="39" t="s">
        <v>42</v>
      </c>
      <c r="D2880" s="42">
        <f>_xll.qlCalendarAdvance(Calendar,$D2879,B2880,"f",FALSE)</f>
        <v>60031</v>
      </c>
      <c r="E2880" s="139">
        <f>_xll.qlInterestRateIndexValueDate(IndexON,D2880)</f>
        <v>60031</v>
      </c>
      <c r="F2880" s="155">
        <f>IFERROR(_xll.qlIndexFixing(IndexON,D2880,TRUE,_xll.ohTrigger(RecalcTrigger,TriggerON)),NA())</f>
        <v>8.2835535826930595E-3</v>
      </c>
      <c r="H2880" s="42">
        <f>_xll.qlCalendarAdvance(Calendar,$H2879,B2880,"f",FALSE)</f>
        <v>60031</v>
      </c>
      <c r="I2880" s="139">
        <f>_xll.qlInterestRateIndexValueDate(Index1M,$H2880)</f>
        <v>60035</v>
      </c>
      <c r="J2880" s="144">
        <f>IFERROR(_xll.qlIndexFixing(Index1M,$H2880,TRUE,_xll.ohTrigger(RecalcTrigger,Trigger1M)),NA())</f>
        <v>8.0147503782177568E-3</v>
      </c>
      <c r="K2880" s="44">
        <f>IFERROR(_xll.qlIndexFixing(Index3M,H2880,TRUE,_xll.ohTrigger(RecalcTrigger,Trigger3M)),NA())</f>
        <v>8.2137102483164949E-3</v>
      </c>
      <c r="L2880" s="44">
        <f>IFERROR(_xll.qlIndexFixing(Index6M,$H2880,TRUE,_xll.ohTrigger(RecalcTrigger,Trigger6M)),NA())</f>
        <v>8.0231854823929697E-3</v>
      </c>
      <c r="M2880" s="145">
        <f>IFERROR(_xll.qlIndexFixing(Index1Y,$H2880,TRUE,_xll.ohTrigger(RecalcTrigger,Trigger1Y)),NA())</f>
        <v>8.4556275552280669E-3</v>
      </c>
      <c r="N2880" s="144">
        <f>IFERROR(_xll.qlIndexFixing(ONIndex1M,I2880,TRUE,_xll.ohTrigger(RecalcTrigger,Trigger1M)),NA())</f>
        <v>8.013732299509968E-3</v>
      </c>
      <c r="O2880" s="44">
        <f>IFERROR(_xll.qlIndexFixing(ONIndex3M,I2880,TRUE,_xll.ohTrigger(RecalcTrigger,Trigger3M)),NA())</f>
        <v>8.2093618555845183E-3</v>
      </c>
      <c r="P2880" s="44">
        <f>IFERROR(_xll.qlIndexFixing(ONIndex6M,I2880,TRUE,_xll.ohTrigger(RecalcTrigger,Trigger6M)),NA())</f>
        <v>8.0059038765600832E-3</v>
      </c>
      <c r="Q2880" s="145">
        <f>IFERROR(_xll.qlIndexFixing(ONIndex1Y,I2880,TRUE,_xll.ohTrigger(RecalcTrigger,Trigger1Y)),NA())</f>
        <v>8.4284886346264187E-3</v>
      </c>
    </row>
    <row r="2881" spans="2:17" x14ac:dyDescent="0.2">
      <c r="B2881" s="39" t="s">
        <v>42</v>
      </c>
      <c r="D2881" s="42">
        <f>_xll.qlCalendarAdvance(Calendar,$D2880,B2881,"f",FALSE)</f>
        <v>60038</v>
      </c>
      <c r="E2881" s="139">
        <f>_xll.qlInterestRateIndexValueDate(IndexON,D2881)</f>
        <v>60038</v>
      </c>
      <c r="F2881" s="155">
        <f>IFERROR(_xll.qlIndexFixing(IndexON,D2881,TRUE,_xll.ohTrigger(RecalcTrigger,TriggerON)),NA())</f>
        <v>8.2825402805308812E-3</v>
      </c>
      <c r="H2881" s="42">
        <f>_xll.qlCalendarAdvance(Calendar,$H2880,B2881,"f",FALSE)</f>
        <v>60038</v>
      </c>
      <c r="I2881" s="139">
        <f>_xll.qlInterestRateIndexValueDate(Index1M,$H2881)</f>
        <v>60042</v>
      </c>
      <c r="J2881" s="144">
        <f>IFERROR(_xll.qlIndexFixing(Index1M,$H2881,TRUE,_xll.ohTrigger(RecalcTrigger,Trigger1M)),NA())</f>
        <v>8.0138958210108236E-3</v>
      </c>
      <c r="K2881" s="44">
        <f>IFERROR(_xll.qlIndexFixing(Index3M,H2881,TRUE,_xll.ohTrigger(RecalcTrigger,Trigger3M)),NA())</f>
        <v>8.2131327552831014E-3</v>
      </c>
      <c r="L2881" s="44">
        <f>IFERROR(_xll.qlIndexFixing(Index6M,$H2881,TRUE,_xll.ohTrigger(RecalcTrigger,Trigger6M)),NA())</f>
        <v>8.0235260491499389E-3</v>
      </c>
      <c r="M2881" s="145">
        <f>IFERROR(_xll.qlIndexFixing(Index1Y,$H2881,TRUE,_xll.ohTrigger(RecalcTrigger,Trigger1Y)),NA())</f>
        <v>8.4556052624833213E-3</v>
      </c>
      <c r="N2881" s="144">
        <f>IFERROR(_xll.qlIndexFixing(ONIndex1M,I2881,TRUE,_xll.ohTrigger(RecalcTrigger,Trigger1M)),NA())</f>
        <v>8.01280632093615E-3</v>
      </c>
      <c r="O2881" s="44">
        <f>IFERROR(_xll.qlIndexFixing(ONIndex3M,I2881,TRUE,_xll.ohTrigger(RecalcTrigger,Trigger3M)),NA())</f>
        <v>8.2085472169879381E-3</v>
      </c>
      <c r="P2881" s="44">
        <f>IFERROR(_xll.qlIndexFixing(ONIndex6M,I2881,TRUE,_xll.ohTrigger(RecalcTrigger,Trigger6M)),NA())</f>
        <v>8.0055209169760388E-3</v>
      </c>
      <c r="Q2881" s="145">
        <f>IFERROR(_xll.qlIndexFixing(ONIndex1Y,I2881,TRUE,_xll.ohTrigger(RecalcTrigger,Trigger1Y)),NA())</f>
        <v>8.4275576272752062E-3</v>
      </c>
    </row>
    <row r="2882" spans="2:17" x14ac:dyDescent="0.2">
      <c r="B2882" s="39" t="s">
        <v>42</v>
      </c>
      <c r="D2882" s="42">
        <f>_xll.qlCalendarAdvance(Calendar,$D2881,B2882,"f",FALSE)</f>
        <v>60045</v>
      </c>
      <c r="E2882" s="139">
        <f>_xll.qlInterestRateIndexValueDate(IndexON,D2882)</f>
        <v>60045</v>
      </c>
      <c r="F2882" s="155">
        <f>IFERROR(_xll.qlIndexFixing(IndexON,D2882,TRUE,_xll.ohTrigger(RecalcTrigger,TriggerON)),NA())</f>
        <v>8.2815615535380971E-3</v>
      </c>
      <c r="H2882" s="42">
        <f>_xll.qlCalendarAdvance(Calendar,$H2881,B2882,"f",FALSE)</f>
        <v>60045</v>
      </c>
      <c r="I2882" s="139">
        <f>_xll.qlInterestRateIndexValueDate(Index1M,$H2882)</f>
        <v>60049</v>
      </c>
      <c r="J2882" s="144">
        <f>IFERROR(_xll.qlIndexFixing(Index1M,$H2882,TRUE,_xll.ohTrigger(RecalcTrigger,Trigger1M)),NA())</f>
        <v>8.0130801127821193E-3</v>
      </c>
      <c r="K2882" s="44">
        <f>IFERROR(_xll.qlIndexFixing(Index3M,H2882,TRUE,_xll.ohTrigger(RecalcTrigger,Trigger3M)),NA())</f>
        <v>8.2125938366047237E-3</v>
      </c>
      <c r="L2882" s="44">
        <f>IFERROR(_xll.qlIndexFixing(Index6M,$H2882,TRUE,_xll.ohTrigger(RecalcTrigger,Trigger6M)),NA())</f>
        <v>8.0239237197489988E-3</v>
      </c>
      <c r="M2882" s="145">
        <f>IFERROR(_xll.qlIndexFixing(Index1Y,$H2882,TRUE,_xll.ohTrigger(RecalcTrigger,Trigger1Y)),NA())</f>
        <v>8.4556190786109608E-3</v>
      </c>
      <c r="N2882" s="144">
        <f>IFERROR(_xll.qlIndexFixing(ONIndex1M,I2882,TRUE,_xll.ohTrigger(RecalcTrigger,Trigger1M)),NA())</f>
        <v>8.0119190561145359E-3</v>
      </c>
      <c r="O2882" s="44">
        <f>IFERROR(_xll.qlIndexFixing(ONIndex3M,I2882,TRUE,_xll.ohTrigger(RecalcTrigger,Trigger3M)),NA())</f>
        <v>8.2077707164440739E-3</v>
      </c>
      <c r="P2882" s="44">
        <f>IFERROR(_xll.qlIndexFixing(ONIndex6M,I2882,TRUE,_xll.ohTrigger(RecalcTrigger,Trigger6M)),NA())</f>
        <v>8.005193751321471E-3</v>
      </c>
      <c r="Q2882" s="145">
        <f>IFERROR(_xll.qlIndexFixing(ONIndex1Y,I2882,TRUE,_xll.ohTrigger(RecalcTrigger,Trigger1Y)),NA())</f>
        <v>8.42666111137369E-3</v>
      </c>
    </row>
    <row r="2883" spans="2:17" x14ac:dyDescent="0.2">
      <c r="B2883" s="39" t="s">
        <v>42</v>
      </c>
      <c r="D2883" s="42">
        <f>_xll.qlCalendarAdvance(Calendar,$D2882,B2883,"f",FALSE)</f>
        <v>60052</v>
      </c>
      <c r="E2883" s="139">
        <f>_xll.qlInterestRateIndexValueDate(IndexON,D2883)</f>
        <v>60052</v>
      </c>
      <c r="F2883" s="155">
        <f>IFERROR(_xll.qlIndexFixing(IndexON,D2883,TRUE,_xll.ohTrigger(RecalcTrigger,TriggerON)),NA())</f>
        <v>8.2806174542593425E-3</v>
      </c>
      <c r="H2883" s="42">
        <f>_xll.qlCalendarAdvance(Calendar,$H2882,B2883,"f",FALSE)</f>
        <v>60052</v>
      </c>
      <c r="I2883" s="139">
        <f>_xll.qlInterestRateIndexValueDate(Index1M,$H2883)</f>
        <v>60056</v>
      </c>
      <c r="J2883" s="144">
        <f>IFERROR(_xll.qlIndexFixing(Index1M,$H2883,TRUE,_xll.ohTrigger(RecalcTrigger,Trigger1M)),NA())</f>
        <v>8.0122663431190233E-3</v>
      </c>
      <c r="K2883" s="44">
        <f>IFERROR(_xll.qlIndexFixing(Index3M,H2883,TRUE,_xll.ohTrigger(RecalcTrigger,Trigger3M)),NA())</f>
        <v>8.2120935497501709E-3</v>
      </c>
      <c r="L2883" s="44">
        <f>IFERROR(_xll.qlIndexFixing(Index6M,$H2883,TRUE,_xll.ohTrigger(RecalcTrigger,Trigger6M)),NA())</f>
        <v>8.0242370113500269E-3</v>
      </c>
      <c r="M2883" s="145">
        <f>IFERROR(_xll.qlIndexFixing(Index1Y,$H2883,TRUE,_xll.ohTrigger(RecalcTrigger,Trigger1Y)),NA())</f>
        <v>8.4556690550492905E-3</v>
      </c>
      <c r="N2883" s="144">
        <f>IFERROR(_xll.qlIndexFixing(ONIndex1M,I2883,TRUE,_xll.ohTrigger(RecalcTrigger,Trigger1M)),NA())</f>
        <v>8.0110705637181923E-3</v>
      </c>
      <c r="O2883" s="44">
        <f>IFERROR(_xll.qlIndexFixing(ONIndex3M,I2883,TRUE,_xll.ohTrigger(RecalcTrigger,Trigger3M)),NA())</f>
        <v>8.2070324111871429E-3</v>
      </c>
      <c r="P2883" s="44">
        <f>IFERROR(_xll.qlIndexFixing(ONIndex6M,I2883,TRUE,_xll.ohTrigger(RecalcTrigger,Trigger6M)),NA())</f>
        <v>8.0049224633693683E-3</v>
      </c>
      <c r="Q2883" s="145">
        <f>IFERROR(_xll.qlIndexFixing(ONIndex1Y,I2883,TRUE,_xll.ohTrigger(RecalcTrigger,Trigger1Y)),NA())</f>
        <v>8.425799137841139E-3</v>
      </c>
    </row>
    <row r="2884" spans="2:17" x14ac:dyDescent="0.2">
      <c r="B2884" s="39" t="s">
        <v>42</v>
      </c>
      <c r="D2884" s="42">
        <f>_xll.qlCalendarAdvance(Calendar,$D2883,B2884,"f",FALSE)</f>
        <v>60059</v>
      </c>
      <c r="E2884" s="139">
        <f>_xll.qlInterestRateIndexValueDate(IndexON,D2884)</f>
        <v>60059</v>
      </c>
      <c r="F2884" s="155">
        <f>IFERROR(_xll.qlIndexFixing(IndexON,D2884,TRUE,_xll.ohTrigger(RecalcTrigger,TriggerON)),NA())</f>
        <v>8.2797080352925434E-3</v>
      </c>
      <c r="H2884" s="42">
        <f>_xll.qlCalendarAdvance(Calendar,$H2883,B2884,"f",FALSE)</f>
        <v>60059</v>
      </c>
      <c r="I2884" s="139">
        <f>_xll.qlInterestRateIndexValueDate(Index1M,$H2884)</f>
        <v>60063</v>
      </c>
      <c r="J2884" s="144">
        <f>IFERROR(_xll.qlIndexFixing(Index1M,$H2884,TRUE,_xll.ohTrigger(RecalcTrigger,Trigger1M)),NA())</f>
        <v>8.0115257378139404E-3</v>
      </c>
      <c r="K2884" s="44">
        <f>IFERROR(_xll.qlIndexFixing(Index3M,H2884,TRUE,_xll.ohTrigger(RecalcTrigger,Trigger3M)),NA())</f>
        <v>8.2116319521882575E-3</v>
      </c>
      <c r="L2884" s="44">
        <f>IFERROR(_xll.qlIndexFixing(Index6M,$H2884,TRUE,_xll.ohTrigger(RecalcTrigger,Trigger6M)),NA())</f>
        <v>8.0247450122569418E-3</v>
      </c>
      <c r="M2884" s="145">
        <f>IFERROR(_xll.qlIndexFixing(Index1Y,$H2884,TRUE,_xll.ohTrigger(RecalcTrigger,Trigger1Y)),NA())</f>
        <v>8.4557552432383692E-3</v>
      </c>
      <c r="N2884" s="144">
        <f>IFERROR(_xll.qlIndexFixing(ONIndex1M,I2884,TRUE,_xll.ohTrigger(RecalcTrigger,Trigger1M)),NA())</f>
        <v>8.0102609026599936E-3</v>
      </c>
      <c r="O2884" s="44">
        <f>IFERROR(_xll.qlIndexFixing(ONIndex3M,I2884,TRUE,_xll.ohTrigger(RecalcTrigger,Trigger3M)),NA())</f>
        <v>8.2063323586112347E-3</v>
      </c>
      <c r="P2884" s="44">
        <f>IFERROR(_xll.qlIndexFixing(ONIndex6M,I2884,TRUE,_xll.ohTrigger(RecalcTrigger,Trigger6M)),NA())</f>
        <v>8.0047071378519519E-3</v>
      </c>
      <c r="Q2884" s="145">
        <f>IFERROR(_xll.qlIndexFixing(ONIndex1Y,I2884,TRUE,_xll.ohTrigger(RecalcTrigger,Trigger1Y)),NA())</f>
        <v>8.4249717575968219E-3</v>
      </c>
    </row>
    <row r="2885" spans="2:17" x14ac:dyDescent="0.2">
      <c r="B2885" s="39" t="s">
        <v>42</v>
      </c>
      <c r="D2885" s="42">
        <f>_xll.qlCalendarAdvance(Calendar,$D2884,B2885,"f",FALSE)</f>
        <v>60066</v>
      </c>
      <c r="E2885" s="139">
        <f>_xll.qlInterestRateIndexValueDate(IndexON,D2885)</f>
        <v>60066</v>
      </c>
      <c r="F2885" s="155">
        <f>IFERROR(_xll.qlIndexFixing(IndexON,D2885,TRUE,_xll.ohTrigger(RecalcTrigger,TriggerON)),NA())</f>
        <v>8.2788333493422073E-3</v>
      </c>
      <c r="H2885" s="42">
        <f>_xll.qlCalendarAdvance(Calendar,$H2884,B2885,"f",FALSE)</f>
        <v>60066</v>
      </c>
      <c r="I2885" s="139">
        <f>_xll.qlInterestRateIndexValueDate(Index1M,$H2885)</f>
        <v>60070</v>
      </c>
      <c r="J2885" s="144">
        <f>IFERROR(_xll.qlIndexFixing(Index1M,$H2885,TRUE,_xll.ohTrigger(RecalcTrigger,Trigger1M)),NA())</f>
        <v>8.0108241532661495E-3</v>
      </c>
      <c r="K2885" s="44">
        <f>IFERROR(_xll.qlIndexFixing(Index3M,H2885,TRUE,_xll.ohTrigger(RecalcTrigger,Trigger3M)),NA())</f>
        <v>8.2112091013912727E-3</v>
      </c>
      <c r="L2885" s="44">
        <f>IFERROR(_xll.qlIndexFixing(Index6M,$H2885,TRUE,_xll.ohTrigger(RecalcTrigger,Trigger6M)),NA())</f>
        <v>8.0253103637943305E-3</v>
      </c>
      <c r="M2885" s="145">
        <f>IFERROR(_xll.qlIndexFixing(Index1Y,$H2885,TRUE,_xll.ohTrigger(RecalcTrigger,Trigger1Y)),NA())</f>
        <v>8.4558776946248252E-3</v>
      </c>
      <c r="N2885" s="144">
        <f>IFERROR(_xll.qlIndexFixing(ONIndex1M,I2885,TRUE,_xll.ohTrigger(RecalcTrigger,Trigger1M)),NA())</f>
        <v>8.0094901319327505E-3</v>
      </c>
      <c r="O2885" s="44">
        <f>IFERROR(_xll.qlIndexFixing(ONIndex3M,I2885,TRUE,_xll.ohTrigger(RecalcTrigger,Trigger3M)),NA())</f>
        <v>8.2056706157107584E-3</v>
      </c>
      <c r="P2885" s="44">
        <f>IFERROR(_xll.qlIndexFixing(ONIndex6M,I2885,TRUE,_xll.ohTrigger(RecalcTrigger,Trigger6M)),NA())</f>
        <v>8.0045478591017627E-3</v>
      </c>
      <c r="Q2885" s="145">
        <f>IFERROR(_xll.qlIndexFixing(ONIndex1Y,I2885,TRUE,_xll.ohTrigger(RecalcTrigger,Trigger1Y)),NA())</f>
        <v>8.4241790216399437E-3</v>
      </c>
    </row>
    <row r="2886" spans="2:17" x14ac:dyDescent="0.2">
      <c r="B2886" s="39" t="s">
        <v>42</v>
      </c>
      <c r="D2886" s="42">
        <f>_xll.qlCalendarAdvance(Calendar,$D2885,B2886,"f",FALSE)</f>
        <v>60073</v>
      </c>
      <c r="E2886" s="139">
        <f>_xll.qlInterestRateIndexValueDate(IndexON,D2886)</f>
        <v>60073</v>
      </c>
      <c r="F2886" s="155">
        <f>IFERROR(_xll.qlIndexFixing(IndexON,D2886,TRUE,_xll.ohTrigger(RecalcTrigger,TriggerON)),NA())</f>
        <v>8.2779934490062601E-3</v>
      </c>
      <c r="H2886" s="42">
        <f>_xll.qlCalendarAdvance(Calendar,$H2885,B2886,"f",FALSE)</f>
        <v>60073</v>
      </c>
      <c r="I2886" s="139">
        <f>_xll.qlInterestRateIndexValueDate(Index1M,$H2886)</f>
        <v>60077</v>
      </c>
      <c r="J2886" s="144">
        <f>IFERROR(_xll.qlIndexFixing(Index1M,$H2886,TRUE,_xll.ohTrigger(RecalcTrigger,Trigger1M)),NA())</f>
        <v>8.0101616484204996E-3</v>
      </c>
      <c r="K2886" s="44">
        <f>IFERROR(_xll.qlIndexFixing(Index3M,H2886,TRUE,_xll.ohTrigger(RecalcTrigger,Trigger3M)),NA())</f>
        <v>8.2108250548280255E-3</v>
      </c>
      <c r="L2886" s="44">
        <f>IFERROR(_xll.qlIndexFixing(Index6M,$H2886,TRUE,_xll.ohTrigger(RecalcTrigger,Trigger6M)),NA())</f>
        <v>8.0259331506769404E-3</v>
      </c>
      <c r="M2886" s="145">
        <f>IFERROR(_xll.qlIndexFixing(Index1Y,$H2886,TRUE,_xll.ohTrigger(RecalcTrigger,Trigger1Y)),NA())</f>
        <v>8.4560364606572555E-3</v>
      </c>
      <c r="N2886" s="144">
        <f>IFERROR(_xll.qlIndexFixing(ONIndex1M,I2886,TRUE,_xll.ohTrigger(RecalcTrigger,Trigger1M)),NA())</f>
        <v>8.0087583105292737E-3</v>
      </c>
      <c r="O2886" s="44">
        <f>IFERROR(_xll.qlIndexFixing(ONIndex3M,I2886,TRUE,_xll.ohTrigger(RecalcTrigger,Trigger3M)),NA())</f>
        <v>8.205047240439356E-3</v>
      </c>
      <c r="P2886" s="44">
        <f>IFERROR(_xll.qlIndexFixing(ONIndex6M,I2886,TRUE,_xll.ohTrigger(RecalcTrigger,Trigger6M)),NA())</f>
        <v>8.0044447112914696E-3</v>
      </c>
      <c r="Q2886" s="145">
        <f>IFERROR(_xll.qlIndexFixing(ONIndex1Y,I2886,TRUE,_xll.ohTrigger(RecalcTrigger,Trigger1Y)),NA())</f>
        <v>8.4234209811295813E-3</v>
      </c>
    </row>
    <row r="2887" spans="2:17" x14ac:dyDescent="0.2">
      <c r="B2887" s="39" t="s">
        <v>42</v>
      </c>
      <c r="D2887" s="42">
        <f>_xll.qlCalendarAdvance(Calendar,$D2886,B2887,"f",FALSE)</f>
        <v>60080</v>
      </c>
      <c r="E2887" s="139">
        <f>_xll.qlInterestRateIndexValueDate(IndexON,D2887)</f>
        <v>60080</v>
      </c>
      <c r="F2887" s="155">
        <f>IFERROR(_xll.qlIndexFixing(IndexON,D2887,TRUE,_xll.ohTrigger(RecalcTrigger,TriggerON)),NA())</f>
        <v>8.2771883869359186E-3</v>
      </c>
      <c r="H2887" s="42">
        <f>_xll.qlCalendarAdvance(Calendar,$H2886,B2887,"f",FALSE)</f>
        <v>60080</v>
      </c>
      <c r="I2887" s="139">
        <f>_xll.qlInterestRateIndexValueDate(Index1M,$H2887)</f>
        <v>60084</v>
      </c>
      <c r="J2887" s="144">
        <f>IFERROR(_xll.qlIndexFixing(Index1M,$H2887,TRUE,_xll.ohTrigger(RecalcTrigger,Trigger1M)),NA())</f>
        <v>8.0095863696215356E-3</v>
      </c>
      <c r="K2887" s="44">
        <f>IFERROR(_xll.qlIndexFixing(Index3M,H2887,TRUE,_xll.ohTrigger(RecalcTrigger,Trigger3M)),NA())</f>
        <v>8.2104798699742815E-3</v>
      </c>
      <c r="L2887" s="44">
        <f>IFERROR(_xll.qlIndexFixing(Index6M,$H2887,TRUE,_xll.ohTrigger(RecalcTrigger,Trigger6M)),NA())</f>
        <v>8.0269301326243436E-3</v>
      </c>
      <c r="M2887" s="145">
        <f>IFERROR(_xll.qlIndexFixing(Index1Y,$H2887,TRUE,_xll.ohTrigger(RecalcTrigger,Trigger1Y)),NA())</f>
        <v>8.4562315927895169E-3</v>
      </c>
      <c r="N2887" s="144">
        <f>IFERROR(_xll.qlIndexFixing(ONIndex1M,I2887,TRUE,_xll.ohTrigger(RecalcTrigger,Trigger1M)),NA())</f>
        <v>8.0080654972025656E-3</v>
      </c>
      <c r="O2887" s="44">
        <f>IFERROR(_xll.qlIndexFixing(ONIndex3M,I2887,TRUE,_xll.ohTrigger(RecalcTrigger,Trigger3M)),NA())</f>
        <v>8.2044622896315644E-3</v>
      </c>
      <c r="P2887" s="44">
        <f>IFERROR(_xll.qlIndexFixing(ONIndex6M,I2887,TRUE,_xll.ohTrigger(RecalcTrigger,Trigger6M)),NA())</f>
        <v>8.0043977787536136E-3</v>
      </c>
      <c r="Q2887" s="145">
        <f>IFERROR(_xll.qlIndexFixing(ONIndex1Y,I2887,TRUE,_xll.ohTrigger(RecalcTrigger,Trigger1Y)),NA())</f>
        <v>8.4226976869050674E-3</v>
      </c>
    </row>
    <row r="2888" spans="2:17" x14ac:dyDescent="0.2">
      <c r="B2888" s="39" t="s">
        <v>42</v>
      </c>
      <c r="D2888" s="42">
        <f>_xll.qlCalendarAdvance(Calendar,$D2887,B2888,"f",FALSE)</f>
        <v>60087</v>
      </c>
      <c r="E2888" s="139">
        <f>_xll.qlInterestRateIndexValueDate(IndexON,D2888)</f>
        <v>60087</v>
      </c>
      <c r="F2888" s="155">
        <f>IFERROR(_xll.qlIndexFixing(IndexON,D2888,TRUE,_xll.ohTrigger(RecalcTrigger,TriggerON)),NA())</f>
        <v>8.2764182157291089E-3</v>
      </c>
      <c r="H2888" s="42">
        <f>_xll.qlCalendarAdvance(Calendar,$H2887,B2888,"f",FALSE)</f>
        <v>60087</v>
      </c>
      <c r="I2888" s="139">
        <f>_xll.qlInterestRateIndexValueDate(Index1M,$H2888)</f>
        <v>60091</v>
      </c>
      <c r="J2888" s="144">
        <f>IFERROR(_xll.qlIndexFixing(Index1M,$H2888,TRUE,_xll.ohTrigger(RecalcTrigger,Trigger1M)),NA())</f>
        <v>8.0090049932551328E-3</v>
      </c>
      <c r="K2888" s="44">
        <f>IFERROR(_xll.qlIndexFixing(Index3M,H2888,TRUE,_xll.ohTrigger(RecalcTrigger,Trigger3M)),NA())</f>
        <v>8.2101736043031972E-3</v>
      </c>
      <c r="L2888" s="44">
        <f>IFERROR(_xll.qlIndexFixing(Index6M,$H2888,TRUE,_xll.ohTrigger(RecalcTrigger,Trigger6M)),NA())</f>
        <v>8.0275136676175394E-3</v>
      </c>
      <c r="M2888" s="145">
        <f>IFERROR(_xll.qlIndexFixing(Index1Y,$H2888,TRUE,_xll.ohTrigger(RecalcTrigger,Trigger1Y)),NA())</f>
        <v>8.4564631424783095E-3</v>
      </c>
      <c r="N2888" s="144">
        <f>IFERROR(_xll.qlIndexFixing(ONIndex1M,I2888,TRUE,_xll.ohTrigger(RecalcTrigger,Trigger1M)),NA())</f>
        <v>8.0074117510253728E-3</v>
      </c>
      <c r="O2888" s="44">
        <f>IFERROR(_xll.qlIndexFixing(ONIndex3M,I2888,TRUE,_xll.ohTrigger(RecalcTrigger,Trigger3M)),NA())</f>
        <v>8.2039158210012175E-3</v>
      </c>
      <c r="P2888" s="44">
        <f>IFERROR(_xll.qlIndexFixing(ONIndex6M,I2888,TRUE,_xll.ohTrigger(RecalcTrigger,Trigger6M)),NA())</f>
        <v>8.0044071457407995E-3</v>
      </c>
      <c r="Q2888" s="145">
        <f>IFERROR(_xll.qlIndexFixing(ONIndex1Y,I2888,TRUE,_xll.ohTrigger(RecalcTrigger,Trigger1Y)),NA())</f>
        <v>8.422009190125479E-3</v>
      </c>
    </row>
    <row r="2889" spans="2:17" x14ac:dyDescent="0.2">
      <c r="B2889" s="39" t="s">
        <v>42</v>
      </c>
      <c r="D2889" s="42">
        <f>_xll.qlCalendarAdvance(Calendar,$D2888,B2889,"f",FALSE)</f>
        <v>60094</v>
      </c>
      <c r="E2889" s="139">
        <f>_xll.qlInterestRateIndexValueDate(IndexON,D2889)</f>
        <v>60094</v>
      </c>
      <c r="F2889" s="155">
        <f>IFERROR(_xll.qlIndexFixing(IndexON,D2889,TRUE,_xll.ohTrigger(RecalcTrigger,TriggerON)),NA())</f>
        <v>8.2756829880370475E-3</v>
      </c>
      <c r="H2889" s="42">
        <f>_xll.qlCalendarAdvance(Calendar,$H2888,B2889,"f",FALSE)</f>
        <v>60094</v>
      </c>
      <c r="I2889" s="139">
        <f>_xll.qlInterestRateIndexValueDate(Index1M,$H2889)</f>
        <v>60098</v>
      </c>
      <c r="J2889" s="144">
        <f>IFERROR(_xll.qlIndexFixing(Index1M,$H2889,TRUE,_xll.ohTrigger(RecalcTrigger,Trigger1M)),NA())</f>
        <v>8.0084628785407237E-3</v>
      </c>
      <c r="K2889" s="44">
        <f>IFERROR(_xll.qlIndexFixing(Index3M,H2889,TRUE,_xll.ohTrigger(RecalcTrigger,Trigger3M)),NA())</f>
        <v>8.2099063152879272E-3</v>
      </c>
      <c r="L2889" s="44">
        <f>IFERROR(_xll.qlIndexFixing(Index6M,$H2889,TRUE,_xll.ohTrigger(RecalcTrigger,Trigger6M)),NA())</f>
        <v>8.0283134370173759E-3</v>
      </c>
      <c r="M2889" s="145">
        <f>IFERROR(_xll.qlIndexFixing(Index1Y,$H2889,TRUE,_xll.ohTrigger(RecalcTrigger,Trigger1Y)),NA())</f>
        <v>8.4567311611855912E-3</v>
      </c>
      <c r="N2889" s="144">
        <f>IFERROR(_xll.qlIndexFixing(ONIndex1M,I2889,TRUE,_xll.ohTrigger(RecalcTrigger,Trigger1M)),NA())</f>
        <v>8.006797130830634E-3</v>
      </c>
      <c r="O2889" s="44">
        <f>IFERROR(_xll.qlIndexFixing(ONIndex3M,I2889,TRUE,_xll.ohTrigger(RecalcTrigger,Trigger3M)),NA())</f>
        <v>8.2034078917825326E-3</v>
      </c>
      <c r="P2889" s="44">
        <f>IFERROR(_xll.qlIndexFixing(ONIndex6M,I2889,TRUE,_xll.ohTrigger(RecalcTrigger,Trigger6M)),NA())</f>
        <v>8.0044728968253764E-3</v>
      </c>
      <c r="Q2889" s="145">
        <f>IFERROR(_xll.qlIndexFixing(ONIndex1Y,I2889,TRUE,_xll.ohTrigger(RecalcTrigger,Trigger1Y)),NA())</f>
        <v>8.4213555416301489E-3</v>
      </c>
    </row>
    <row r="2890" spans="2:17" x14ac:dyDescent="0.2">
      <c r="B2890" s="39" t="s">
        <v>42</v>
      </c>
      <c r="D2890" s="42">
        <f>_xll.qlCalendarAdvance(Calendar,$D2889,B2890,"f",FALSE)</f>
        <v>60101</v>
      </c>
      <c r="E2890" s="139">
        <f>_xll.qlInterestRateIndexValueDate(IndexON,D2890)</f>
        <v>60101</v>
      </c>
      <c r="F2890" s="155">
        <f>IFERROR(_xll.qlIndexFixing(IndexON,D2890,TRUE,_xll.ohTrigger(RecalcTrigger,TriggerON)),NA())</f>
        <v>8.2749827564576606E-3</v>
      </c>
      <c r="H2890" s="42">
        <f>_xll.qlCalendarAdvance(Calendar,$H2889,B2890,"f",FALSE)</f>
        <v>60101</v>
      </c>
      <c r="I2890" s="139">
        <f>_xll.qlInterestRateIndexValueDate(Index1M,$H2890)</f>
        <v>60105</v>
      </c>
      <c r="J2890" s="144">
        <f>IFERROR(_xll.qlIndexFixing(Index1M,$H2890,TRUE,_xll.ohTrigger(RecalcTrigger,Trigger1M)),NA())</f>
        <v>8.0079600844247048E-3</v>
      </c>
      <c r="K2890" s="44">
        <f>IFERROR(_xll.qlIndexFixing(Index3M,H2890,TRUE,_xll.ohTrigger(RecalcTrigger,Trigger3M)),NA())</f>
        <v>8.2096780604077133E-3</v>
      </c>
      <c r="L2890" s="44">
        <f>IFERROR(_xll.qlIndexFixing(Index6M,$H2890,TRUE,_xll.ohTrigger(RecalcTrigger,Trigger6M)),NA())</f>
        <v>8.0291709880084636E-3</v>
      </c>
      <c r="M2890" s="145">
        <f>IFERROR(_xll.qlIndexFixing(Index1Y,$H2890,TRUE,_xll.ohTrigger(RecalcTrigger,Trigger1Y)),NA())</f>
        <v>8.4570357003763887E-3</v>
      </c>
      <c r="N2890" s="144">
        <f>IFERROR(_xll.qlIndexFixing(ONIndex1M,I2890,TRUE,_xll.ohTrigger(RecalcTrigger,Trigger1M)),NA())</f>
        <v>8.0062216956111598E-3</v>
      </c>
      <c r="O2890" s="44">
        <f>IFERROR(_xll.qlIndexFixing(ONIndex3M,I2890,TRUE,_xll.ohTrigger(RecalcTrigger,Trigger3M)),NA())</f>
        <v>8.2029385594495352E-3</v>
      </c>
      <c r="P2890" s="44">
        <f>IFERROR(_xll.qlIndexFixing(ONIndex6M,I2890,TRUE,_xll.ohTrigger(RecalcTrigger,Trigger6M)),NA())</f>
        <v>8.0045951161800133E-3</v>
      </c>
      <c r="Q2890" s="145">
        <f>IFERROR(_xll.qlIndexFixing(ONIndex1Y,I2890,TRUE,_xll.ohTrigger(RecalcTrigger,Trigger1Y)),NA())</f>
        <v>8.4207367924982179E-3</v>
      </c>
    </row>
    <row r="2891" spans="2:17" x14ac:dyDescent="0.2">
      <c r="B2891" s="39" t="s">
        <v>42</v>
      </c>
      <c r="D2891" s="42">
        <f>_xll.qlCalendarAdvance(Calendar,$D2890,B2891,"f",FALSE)</f>
        <v>60108</v>
      </c>
      <c r="E2891" s="139">
        <f>_xll.qlInterestRateIndexValueDate(IndexON,D2891)</f>
        <v>60108</v>
      </c>
      <c r="F2891" s="155">
        <f>IFERROR(_xll.qlIndexFixing(IndexON,D2891,TRUE,_xll.ohTrigger(RecalcTrigger,TriggerON)),NA())</f>
        <v>8.2743175737221009E-3</v>
      </c>
      <c r="H2891" s="42">
        <f>_xll.qlCalendarAdvance(Calendar,$H2890,B2891,"f",FALSE)</f>
        <v>60108</v>
      </c>
      <c r="I2891" s="139">
        <f>_xll.qlInterestRateIndexValueDate(Index1M,$H2891)</f>
        <v>60112</v>
      </c>
      <c r="J2891" s="144">
        <f>IFERROR(_xll.qlIndexFixing(Index1M,$H2891,TRUE,_xll.ohTrigger(RecalcTrigger,Trigger1M)),NA())</f>
        <v>8.0074966698689427E-3</v>
      </c>
      <c r="K2891" s="44">
        <f>IFERROR(_xll.qlIndexFixing(Index3M,H2891,TRUE,_xll.ohTrigger(RecalcTrigger,Trigger3M)),NA())</f>
        <v>8.2094888971357104E-3</v>
      </c>
      <c r="L2891" s="44">
        <f>IFERROR(_xll.qlIndexFixing(Index6M,$H2891,TRUE,_xll.ohTrigger(RecalcTrigger,Trigger6M)),NA())</f>
        <v>8.0300864053343187E-3</v>
      </c>
      <c r="M2891" s="145">
        <f>IFERROR(_xll.qlIndexFixing(Index1Y,$H2891,TRUE,_xll.ohTrigger(RecalcTrigger,Trigger1Y)),NA())</f>
        <v>8.4573768115209797E-3</v>
      </c>
      <c r="N2891" s="144">
        <f>IFERROR(_xll.qlIndexFixing(ONIndex1M,I2891,TRUE,_xll.ohTrigger(RecalcTrigger,Trigger1M)),NA())</f>
        <v>8.0056855041998887E-3</v>
      </c>
      <c r="O2891" s="44">
        <f>IFERROR(_xll.qlIndexFixing(ONIndex3M,I2891,TRUE,_xll.ohTrigger(RecalcTrigger,Trigger3M)),NA())</f>
        <v>8.2025078812364427E-3</v>
      </c>
      <c r="P2891" s="44">
        <f>IFERROR(_xll.qlIndexFixing(ONIndex6M,I2891,TRUE,_xll.ohTrigger(RecalcTrigger,Trigger6M)),NA())</f>
        <v>8.0047738879773789E-3</v>
      </c>
      <c r="Q2891" s="145">
        <f>IFERROR(_xll.qlIndexFixing(ONIndex1Y,I2891,TRUE,_xll.ohTrigger(RecalcTrigger,Trigger1Y)),NA())</f>
        <v>8.420152993728891E-3</v>
      </c>
    </row>
    <row r="2892" spans="2:17" x14ac:dyDescent="0.2">
      <c r="B2892" s="39" t="s">
        <v>42</v>
      </c>
      <c r="D2892" s="42">
        <f>_xll.qlCalendarAdvance(Calendar,$D2891,B2892,"f",FALSE)</f>
        <v>60115</v>
      </c>
      <c r="E2892" s="139">
        <f>_xll.qlInterestRateIndexValueDate(IndexON,D2892)</f>
        <v>60115</v>
      </c>
      <c r="F2892" s="155">
        <f>IFERROR(_xll.qlIndexFixing(IndexON,D2892,TRUE,_xll.ohTrigger(RecalcTrigger,TriggerON)),NA())</f>
        <v>8.2736874923483583E-3</v>
      </c>
      <c r="H2892" s="42">
        <f>_xll.qlCalendarAdvance(Calendar,$H2891,B2892,"f",FALSE)</f>
        <v>60115</v>
      </c>
      <c r="I2892" s="139">
        <f>_xll.qlInterestRateIndexValueDate(Index1M,$H2892)</f>
        <v>60119</v>
      </c>
      <c r="J2892" s="144">
        <f>IFERROR(_xll.qlIndexFixing(Index1M,$H2892,TRUE,_xll.ohTrigger(RecalcTrigger,Trigger1M)),NA())</f>
        <v>8.0070726938198354E-3</v>
      </c>
      <c r="K2892" s="44">
        <f>IFERROR(_xll.qlIndexFixing(Index3M,H2892,TRUE,_xll.ohTrigger(RecalcTrigger,Trigger3M)),NA())</f>
        <v>8.2093388829555022E-3</v>
      </c>
      <c r="L2892" s="44">
        <f>IFERROR(_xll.qlIndexFixing(Index6M,$H2892,TRUE,_xll.ohTrigger(RecalcTrigger,Trigger6M)),NA())</f>
        <v>8.0310597737414981E-3</v>
      </c>
      <c r="M2892" s="145">
        <f>IFERROR(_xll.qlIndexFixing(Index1Y,$H2892,TRUE,_xll.ohTrigger(RecalcTrigger,Trigger1Y)),NA())</f>
        <v>8.4577545460922717E-3</v>
      </c>
      <c r="N2892" s="144">
        <f>IFERROR(_xll.qlIndexFixing(ONIndex1M,I2892,TRUE,_xll.ohTrigger(RecalcTrigger,Trigger1M)),NA())</f>
        <v>8.0051886155896312E-3</v>
      </c>
      <c r="O2892" s="44">
        <f>IFERROR(_xll.qlIndexFixing(ONIndex3M,I2892,TRUE,_xll.ohTrigger(RecalcTrigger,Trigger3M)),NA())</f>
        <v>8.2021159142975364E-3</v>
      </c>
      <c r="P2892" s="44">
        <f>IFERROR(_xll.qlIndexFixing(ONIndex6M,I2892,TRUE,_xll.ohTrigger(RecalcTrigger,Trigger6M)),NA())</f>
        <v>8.0050092969496944E-3</v>
      </c>
      <c r="Q2892" s="145">
        <f>IFERROR(_xll.qlIndexFixing(ONIndex1Y,I2892,TRUE,_xll.ohTrigger(RecalcTrigger,Trigger1Y)),NA())</f>
        <v>8.4196041964013091E-3</v>
      </c>
    </row>
    <row r="2893" spans="2:17" x14ac:dyDescent="0.2">
      <c r="B2893" s="39" t="s">
        <v>42</v>
      </c>
      <c r="D2893" s="42">
        <f>_xll.qlCalendarAdvance(Calendar,$D2892,B2893,"f",FALSE)</f>
        <v>60122</v>
      </c>
      <c r="E2893" s="139">
        <f>_xll.qlInterestRateIndexValueDate(IndexON,D2893)</f>
        <v>60122</v>
      </c>
      <c r="F2893" s="155">
        <f>IFERROR(_xll.qlIndexFixing(IndexON,D2893,TRUE,_xll.ohTrigger(RecalcTrigger,TriggerON)),NA())</f>
        <v>8.273092565014295E-3</v>
      </c>
      <c r="H2893" s="42">
        <f>_xll.qlCalendarAdvance(Calendar,$H2892,B2893,"f",FALSE)</f>
        <v>60122</v>
      </c>
      <c r="I2893" s="139">
        <f>_xll.qlInterestRateIndexValueDate(Index1M,$H2893)</f>
        <v>60126</v>
      </c>
      <c r="J2893" s="144">
        <f>IFERROR(_xll.qlIndexFixing(Index1M,$H2893,TRUE,_xll.ohTrigger(RecalcTrigger,Trigger1M)),NA())</f>
        <v>8.0066882152392497E-3</v>
      </c>
      <c r="K2893" s="44">
        <f>IFERROR(_xll.qlIndexFixing(Index3M,H2893,TRUE,_xll.ohTrigger(RecalcTrigger,Trigger3M)),NA())</f>
        <v>8.2092280753437198E-3</v>
      </c>
      <c r="L2893" s="44">
        <f>IFERROR(_xll.qlIndexFixing(Index6M,$H2893,TRUE,_xll.ohTrigger(RecalcTrigger,Trigger6M)),NA())</f>
        <v>8.0320911779826441E-3</v>
      </c>
      <c r="M2893" s="145">
        <f>IFERROR(_xll.qlIndexFixing(Index1Y,$H2893,TRUE,_xll.ohTrigger(RecalcTrigger,Trigger1Y)),NA())</f>
        <v>8.458168955568432E-3</v>
      </c>
      <c r="N2893" s="144">
        <f>IFERROR(_xll.qlIndexFixing(ONIndex1M,I2893,TRUE,_xll.ohTrigger(RecalcTrigger,Trigger1M)),NA())</f>
        <v>8.0047310887731982E-3</v>
      </c>
      <c r="O2893" s="44">
        <f>IFERROR(_xll.qlIndexFixing(ONIndex3M,I2893,TRUE,_xll.ohTrigger(RecalcTrigger,Trigger3M)),NA())</f>
        <v>8.2017627165864582E-3</v>
      </c>
      <c r="P2893" s="44">
        <f>IFERROR(_xll.qlIndexFixing(ONIndex6M,I2893,TRUE,_xll.ohTrigger(RecalcTrigger,Trigger6M)),NA())</f>
        <v>8.0053014268699485E-3</v>
      </c>
      <c r="Q2893" s="145">
        <f>IFERROR(_xll.qlIndexFixing(ONIndex1Y,I2893,TRUE,_xll.ohTrigger(RecalcTrigger,Trigger1Y)),NA())</f>
        <v>8.4190904512748688E-3</v>
      </c>
    </row>
    <row r="2894" spans="2:17" x14ac:dyDescent="0.2">
      <c r="B2894" s="39" t="s">
        <v>42</v>
      </c>
      <c r="D2894" s="42">
        <f>_xll.qlCalendarAdvance(Calendar,$D2893,B2894,"f",FALSE)</f>
        <v>60129</v>
      </c>
      <c r="E2894" s="139">
        <f>_xll.qlInterestRateIndexValueDate(IndexON,D2894)</f>
        <v>60129</v>
      </c>
      <c r="F2894" s="155">
        <f>IFERROR(_xll.qlIndexFixing(IndexON,D2894,TRUE,_xll.ohTrigger(RecalcTrigger,TriggerON)),NA())</f>
        <v>8.2725328442645463E-3</v>
      </c>
      <c r="H2894" s="42">
        <f>_xll.qlCalendarAdvance(Calendar,$H2893,B2894,"f",FALSE)</f>
        <v>60129</v>
      </c>
      <c r="I2894" s="139">
        <f>_xll.qlInterestRateIndexValueDate(Index1M,$H2894)</f>
        <v>60133</v>
      </c>
      <c r="J2894" s="144">
        <f>IFERROR(_xll.qlIndexFixing(Index1M,$H2894,TRUE,_xll.ohTrigger(RecalcTrigger,Trigger1M)),NA())</f>
        <v>8.0063432930838965E-3</v>
      </c>
      <c r="K2894" s="44">
        <f>IFERROR(_xll.qlIndexFixing(Index3M,H2894,TRUE,_xll.ohTrigger(RecalcTrigger,Trigger3M)),NA())</f>
        <v>8.2091565317804725E-3</v>
      </c>
      <c r="L2894" s="44">
        <f>IFERROR(_xll.qlIndexFixing(Index6M,$H2894,TRUE,_xll.ohTrigger(RecalcTrigger,Trigger6M)),NA())</f>
        <v>8.0331807028160406E-3</v>
      </c>
      <c r="M2894" s="145">
        <f>IFERROR(_xll.qlIndexFixing(Index1Y,$H2894,TRUE,_xll.ohTrigger(RecalcTrigger,Trigger1Y)),NA())</f>
        <v>8.4586200914311266E-3</v>
      </c>
      <c r="N2894" s="144">
        <f>IFERROR(_xll.qlIndexFixing(ONIndex1M,I2894,TRUE,_xll.ohTrigger(RecalcTrigger,Trigger1M)),NA())</f>
        <v>8.0043129824236559E-3</v>
      </c>
      <c r="O2894" s="44">
        <f>IFERROR(_xll.qlIndexFixing(ONIndex3M,I2894,TRUE,_xll.ohTrigger(RecalcTrigger,Trigger3M)),NA())</f>
        <v>8.2014483449377451E-3</v>
      </c>
      <c r="P2894" s="44">
        <f>IFERROR(_xll.qlIndexFixing(ONIndex6M,I2894,TRUE,_xll.ohTrigger(RecalcTrigger,Trigger6M)),NA())</f>
        <v>8.0056503625502984E-3</v>
      </c>
      <c r="Q2894" s="145">
        <f>IFERROR(_xll.qlIndexFixing(ONIndex1Y,I2894,TRUE,_xll.ohTrigger(RecalcTrigger,Trigger1Y)),NA())</f>
        <v>8.4186118095086471E-3</v>
      </c>
    </row>
    <row r="2895" spans="2:17" x14ac:dyDescent="0.2">
      <c r="B2895" s="39" t="s">
        <v>42</v>
      </c>
      <c r="D2895" s="42">
        <f>_xll.qlCalendarAdvance(Calendar,$D2894,B2895,"f",FALSE)</f>
        <v>60136</v>
      </c>
      <c r="E2895" s="139">
        <f>_xll.qlInterestRateIndexValueDate(IndexON,D2895)</f>
        <v>60136</v>
      </c>
      <c r="F2895" s="155">
        <f>IFERROR(_xll.qlIndexFixing(IndexON,D2895,TRUE,_xll.ohTrigger(RecalcTrigger,TriggerON)),NA())</f>
        <v>8.2720083829368463E-3</v>
      </c>
      <c r="H2895" s="42">
        <f>_xll.qlCalendarAdvance(Calendar,$H2894,B2895,"f",FALSE)</f>
        <v>60136</v>
      </c>
      <c r="I2895" s="139">
        <f>_xll.qlInterestRateIndexValueDate(Index1M,$H2895)</f>
        <v>60140</v>
      </c>
      <c r="J2895" s="144">
        <f>IFERROR(_xll.qlIndexFixing(Index1M,$H2895,TRUE,_xll.ohTrigger(RecalcTrigger,Trigger1M)),NA())</f>
        <v>8.0060379863104852E-3</v>
      </c>
      <c r="K2895" s="44">
        <f>IFERROR(_xll.qlIndexFixing(Index3M,H2895,TRUE,_xll.ohTrigger(RecalcTrigger,Trigger3M)),NA())</f>
        <v>8.2091243097510806E-3</v>
      </c>
      <c r="L2895" s="44">
        <f>IFERROR(_xll.qlIndexFixing(Index6M,$H2895,TRUE,_xll.ohTrigger(RecalcTrigger,Trigger6M)),NA())</f>
        <v>8.034328433005623E-3</v>
      </c>
      <c r="M2895" s="145">
        <f>IFERROR(_xll.qlIndexFixing(Index1Y,$H2895,TRUE,_xll.ohTrigger(RecalcTrigger,Trigger1Y)),NA())</f>
        <v>8.4591080051670611E-3</v>
      </c>
      <c r="N2895" s="144">
        <f>IFERROR(_xll.qlIndexFixing(ONIndex1M,I2895,TRUE,_xll.ohTrigger(RecalcTrigger,Trigger1M)),NA())</f>
        <v>8.0039343556936871E-3</v>
      </c>
      <c r="O2895" s="44">
        <f>IFERROR(_xll.qlIndexFixing(ONIndex3M,I2895,TRUE,_xll.ohTrigger(RecalcTrigger,Trigger3M)),NA())</f>
        <v>8.2011728570652309E-3</v>
      </c>
      <c r="P2895" s="44">
        <f>IFERROR(_xll.qlIndexFixing(ONIndex6M,I2895,TRUE,_xll.ohTrigger(RecalcTrigger,Trigger6M)),NA())</f>
        <v>8.0060561880035408E-3</v>
      </c>
      <c r="Q2895" s="145">
        <f>IFERROR(_xll.qlIndexFixing(ONIndex1Y,I2895,TRUE,_xll.ohTrigger(RecalcTrigger,Trigger1Y)),NA())</f>
        <v>8.4181683221018488E-3</v>
      </c>
    </row>
    <row r="2896" spans="2:17" x14ac:dyDescent="0.2">
      <c r="B2896" s="39" t="s">
        <v>42</v>
      </c>
      <c r="D2896" s="42">
        <f>_xll.qlCalendarAdvance(Calendar,$D2895,B2896,"f",FALSE)</f>
        <v>60143</v>
      </c>
      <c r="E2896" s="139">
        <f>_xll.qlInterestRateIndexValueDate(IndexON,D2896)</f>
        <v>60143</v>
      </c>
      <c r="F2896" s="155">
        <f>IFERROR(_xll.qlIndexFixing(IndexON,D2896,TRUE,_xll.ohTrigger(RecalcTrigger,TriggerON)),NA())</f>
        <v>8.2715192334958942E-3</v>
      </c>
      <c r="H2896" s="42">
        <f>_xll.qlCalendarAdvance(Calendar,$H2895,B2896,"f",FALSE)</f>
        <v>60143</v>
      </c>
      <c r="I2896" s="139">
        <f>_xll.qlInterestRateIndexValueDate(Index1M,$H2896)</f>
        <v>60147</v>
      </c>
      <c r="J2896" s="144">
        <f>IFERROR(_xll.qlIndexFixing(Index1M,$H2896,TRUE,_xll.ohTrigger(RecalcTrigger,Trigger1M)),NA())</f>
        <v>8.0056989534043055E-3</v>
      </c>
      <c r="K2896" s="44">
        <f>IFERROR(_xll.qlIndexFixing(Index3M,H2896,TRUE,_xll.ohTrigger(RecalcTrigger,Trigger3M)),NA())</f>
        <v>8.2090299814730292E-3</v>
      </c>
      <c r="L2896" s="44">
        <f>IFERROR(_xll.qlIndexFixing(Index6M,$H2896,TRUE,_xll.ohTrigger(RecalcTrigger,Trigger6M)),NA())</f>
        <v>8.0349481264072493E-3</v>
      </c>
      <c r="M2896" s="145">
        <f>IFERROR(_xll.qlIndexFixing(Index1Y,$H2896,TRUE,_xll.ohTrigger(RecalcTrigger,Trigger1Y)),NA())</f>
        <v>8.4596327482657861E-3</v>
      </c>
      <c r="N2896" s="144">
        <f>IFERROR(_xll.qlIndexFixing(ONIndex1M,I2896,TRUE,_xll.ohTrigger(RecalcTrigger,Trigger1M)),NA())</f>
        <v>8.0035952672563582E-3</v>
      </c>
      <c r="O2896" s="44">
        <f>IFERROR(_xll.qlIndexFixing(ONIndex3M,I2896,TRUE,_xll.ohTrigger(RecalcTrigger,Trigger3M)),NA())</f>
        <v>8.2009363100432608E-3</v>
      </c>
      <c r="P2896" s="44">
        <f>IFERROR(_xll.qlIndexFixing(ONIndex6M,I2896,TRUE,_xll.ohTrigger(RecalcTrigger,Trigger6M)),NA())</f>
        <v>8.0065189877220888E-3</v>
      </c>
      <c r="Q2896" s="145">
        <f>IFERROR(_xll.qlIndexFixing(ONIndex1Y,I2896,TRUE,_xll.ohTrigger(RecalcTrigger,Trigger1Y)),NA())</f>
        <v>8.4177600400536789E-3</v>
      </c>
    </row>
    <row r="2897" spans="2:17" x14ac:dyDescent="0.2">
      <c r="B2897" s="39" t="s">
        <v>42</v>
      </c>
      <c r="D2897" s="42">
        <f>_xll.qlCalendarAdvance(Calendar,$D2896,B2897,"f",FALSE)</f>
        <v>60150</v>
      </c>
      <c r="E2897" s="139">
        <f>_xll.qlInterestRateIndexValueDate(IndexON,D2897)</f>
        <v>60150</v>
      </c>
      <c r="F2897" s="155">
        <f>IFERROR(_xll.qlIndexFixing(IndexON,D2897,TRUE,_xll.ohTrigger(RecalcTrigger,TriggerON)),NA())</f>
        <v>8.2710654485929069E-3</v>
      </c>
      <c r="H2897" s="42">
        <f>_xll.qlCalendarAdvance(Calendar,$H2896,B2897,"f",FALSE)</f>
        <v>60150</v>
      </c>
      <c r="I2897" s="139">
        <f>_xll.qlInterestRateIndexValueDate(Index1M,$H2897)</f>
        <v>60154</v>
      </c>
      <c r="J2897" s="144">
        <f>IFERROR(_xll.qlIndexFixing(Index1M,$H2897,TRUE,_xll.ohTrigger(RecalcTrigger,Trigger1M)),NA())</f>
        <v>8.0054702162337676E-3</v>
      </c>
      <c r="K2897" s="44">
        <f>IFERROR(_xll.qlIndexFixing(Index3M,H2897,TRUE,_xll.ohTrigger(RecalcTrigger,Trigger3M)),NA())</f>
        <v>8.2090737462178244E-3</v>
      </c>
      <c r="L2897" s="44">
        <f>IFERROR(_xll.qlIndexFixing(Index6M,$H2897,TRUE,_xll.ohTrigger(RecalcTrigger,Trigger6M)),NA())</f>
        <v>8.0361998430527205E-3</v>
      </c>
      <c r="M2897" s="145">
        <f>IFERROR(_xll.qlIndexFixing(Index1Y,$H2897,TRUE,_xll.ohTrigger(RecalcTrigger,Trigger1Y)),NA())</f>
        <v>8.460194372222115E-3</v>
      </c>
      <c r="N2897" s="144">
        <f>IFERROR(_xll.qlIndexFixing(ONIndex1M,I2897,TRUE,_xll.ohTrigger(RecalcTrigger,Trigger1M)),NA())</f>
        <v>8.003295776344288E-3</v>
      </c>
      <c r="O2897" s="44">
        <f>IFERROR(_xll.qlIndexFixing(ONIndex3M,I2897,TRUE,_xll.ohTrigger(RecalcTrigger,Trigger3M)),NA())</f>
        <v>8.2007387615057326E-3</v>
      </c>
      <c r="P2897" s="44">
        <f>IFERROR(_xll.qlIndexFixing(ONIndex6M,I2897,TRUE,_xll.ohTrigger(RecalcTrigger,Trigger6M)),NA())</f>
        <v>8.0070388460384834E-3</v>
      </c>
      <c r="Q2897" s="145">
        <f>IFERROR(_xll.qlIndexFixing(ONIndex1Y,I2897,TRUE,_xll.ohTrigger(RecalcTrigger,Trigger1Y)),NA())</f>
        <v>8.4173870145232144E-3</v>
      </c>
    </row>
    <row r="2898" spans="2:17" x14ac:dyDescent="0.2">
      <c r="B2898" s="39" t="s">
        <v>42</v>
      </c>
      <c r="D2898" s="42">
        <f>_xll.qlCalendarAdvance(Calendar,$D2897,B2898,"f",FALSE)</f>
        <v>60157</v>
      </c>
      <c r="E2898" s="139">
        <f>_xll.qlInterestRateIndexValueDate(IndexON,D2898)</f>
        <v>60157</v>
      </c>
      <c r="F2898" s="155">
        <f>IFERROR(_xll.qlIndexFixing(IndexON,D2898,TRUE,_xll.ohTrigger(RecalcTrigger,TriggerON)),NA())</f>
        <v>8.2706470809590371E-3</v>
      </c>
      <c r="H2898" s="42">
        <f>_xll.qlCalendarAdvance(Calendar,$H2897,B2898,"f",FALSE)</f>
        <v>60157</v>
      </c>
      <c r="I2898" s="139">
        <f>_xll.qlInterestRateIndexValueDate(Index1M,$H2898)</f>
        <v>60161</v>
      </c>
      <c r="J2898" s="144">
        <f>IFERROR(_xll.qlIndexFixing(Index1M,$H2898,TRUE,_xll.ohTrigger(RecalcTrigger,Trigger1M)),NA())</f>
        <v>8.0052812662207984E-3</v>
      </c>
      <c r="K2898" s="44">
        <f>IFERROR(_xll.qlIndexFixing(Index3M,H2898,TRUE,_xll.ohTrigger(RecalcTrigger,Trigger3M)),NA())</f>
        <v>8.2091569999408615E-3</v>
      </c>
      <c r="L2898" s="44">
        <f>IFERROR(_xll.qlIndexFixing(Index6M,$H2898,TRUE,_xll.ohTrigger(RecalcTrigger,Trigger6M)),NA())</f>
        <v>8.0375099972884289E-3</v>
      </c>
      <c r="M2898" s="145">
        <f>IFERROR(_xll.qlIndexFixing(Index1Y,$H2898,TRUE,_xll.ohTrigger(RecalcTrigger,Trigger1Y)),NA())</f>
        <v>8.4607929285343553E-3</v>
      </c>
      <c r="N2898" s="144">
        <f>IFERROR(_xll.qlIndexFixing(ONIndex1M,I2898,TRUE,_xll.ohTrigger(RecalcTrigger,Trigger1M)),NA())</f>
        <v>8.0030359417104791E-3</v>
      </c>
      <c r="O2898" s="44">
        <f>IFERROR(_xll.qlIndexFixing(ONIndex3M,I2898,TRUE,_xll.ohTrigger(RecalcTrigger,Trigger3M)),NA())</f>
        <v>8.2005802686069273E-3</v>
      </c>
      <c r="P2898" s="44">
        <f>IFERROR(_xll.qlIndexFixing(ONIndex6M,I2898,TRUE,_xll.ohTrigger(RecalcTrigger,Trigger6M)),NA())</f>
        <v>8.0076158472053294E-3</v>
      </c>
      <c r="Q2898" s="145">
        <f>IFERROR(_xll.qlIndexFixing(ONIndex1Y,I2898,TRUE,_xll.ohTrigger(RecalcTrigger,Trigger1Y)),NA())</f>
        <v>8.4170492961099797E-3</v>
      </c>
    </row>
    <row r="2899" spans="2:17" x14ac:dyDescent="0.2">
      <c r="B2899" s="39" t="s">
        <v>42</v>
      </c>
      <c r="D2899" s="42">
        <f>_xll.qlCalendarAdvance(Calendar,$D2898,B2899,"f",FALSE)</f>
        <v>60164</v>
      </c>
      <c r="E2899" s="139">
        <f>_xll.qlInterestRateIndexValueDate(IndexON,D2899)</f>
        <v>60164</v>
      </c>
      <c r="F2899" s="155">
        <f>IFERROR(_xll.qlIndexFixing(IndexON,D2899,TRUE,_xll.ohTrigger(RecalcTrigger,TriggerON)),NA())</f>
        <v>8.270264183058984E-3</v>
      </c>
      <c r="H2899" s="42">
        <f>_xll.qlCalendarAdvance(Calendar,$H2898,B2899,"f",FALSE)</f>
        <v>60164</v>
      </c>
      <c r="I2899" s="139">
        <f>_xll.qlInterestRateIndexValueDate(Index1M,$H2899)</f>
        <v>60168</v>
      </c>
      <c r="J2899" s="144">
        <f>IFERROR(_xll.qlIndexFixing(Index1M,$H2899,TRUE,_xll.ohTrigger(RecalcTrigger,Trigger1M)),NA())</f>
        <v>8.0051321623182403E-3</v>
      </c>
      <c r="K2899" s="44">
        <f>IFERROR(_xll.qlIndexFixing(Index3M,H2899,TRUE,_xll.ohTrigger(RecalcTrigger,Trigger3M)),NA())</f>
        <v>8.2092798001302189E-3</v>
      </c>
      <c r="L2899" s="44">
        <f>IFERROR(_xll.qlIndexFixing(Index6M,$H2899,TRUE,_xll.ohTrigger(RecalcTrigger,Trigger6M)),NA())</f>
        <v>8.0388786738898755E-3</v>
      </c>
      <c r="M2899" s="145">
        <f>IFERROR(_xll.qlIndexFixing(Index1Y,$H2899,TRUE,_xll.ohTrigger(RecalcTrigger,Trigger1Y)),NA())</f>
        <v>8.4614284687058589E-3</v>
      </c>
      <c r="N2899" s="144">
        <f>IFERROR(_xll.qlIndexFixing(ONIndex1M,I2899,TRUE,_xll.ohTrigger(RecalcTrigger,Trigger1M)),NA())</f>
        <v>8.0028158222678059E-3</v>
      </c>
      <c r="O2899" s="44">
        <f>IFERROR(_xll.qlIndexFixing(ONIndex3M,I2899,TRUE,_xll.ohTrigger(RecalcTrigger,Trigger3M)),NA())</f>
        <v>8.2004608888208708E-3</v>
      </c>
      <c r="P2899" s="44">
        <f>IFERROR(_xll.qlIndexFixing(ONIndex6M,I2899,TRUE,_xll.ohTrigger(RecalcTrigger,Trigger6M)),NA())</f>
        <v>8.0082500753952957E-3</v>
      </c>
      <c r="Q2899" s="145">
        <f>IFERROR(_xll.qlIndexFixing(ONIndex1Y,I2899,TRUE,_xll.ohTrigger(RecalcTrigger,Trigger1Y)),NA())</f>
        <v>8.4167469361329239E-3</v>
      </c>
    </row>
    <row r="2900" spans="2:17" x14ac:dyDescent="0.2">
      <c r="B2900" s="39" t="s">
        <v>42</v>
      </c>
      <c r="D2900" s="42">
        <f>_xll.qlCalendarAdvance(Calendar,$D2899,B2900,"f",FALSE)</f>
        <v>60171</v>
      </c>
      <c r="E2900" s="139">
        <f>_xll.qlInterestRateIndexValueDate(IndexON,D2900)</f>
        <v>60171</v>
      </c>
      <c r="F2900" s="155">
        <f>IFERROR(_xll.qlIndexFixing(IndexON,D2900,TRUE,_xll.ohTrigger(RecalcTrigger,TriggerON)),NA())</f>
        <v>8.2699168076505458E-3</v>
      </c>
      <c r="H2900" s="42">
        <f>_xll.qlCalendarAdvance(Calendar,$H2899,B2900,"f",FALSE)</f>
        <v>60171</v>
      </c>
      <c r="I2900" s="139">
        <f>_xll.qlInterestRateIndexValueDate(Index1M,$H2900)</f>
        <v>60175</v>
      </c>
      <c r="J2900" s="144">
        <f>IFERROR(_xll.qlIndexFixing(Index1M,$H2900,TRUE,_xll.ohTrigger(RecalcTrigger,Trigger1M)),NA())</f>
        <v>8.0051077466136E-3</v>
      </c>
      <c r="K2900" s="44">
        <f>IFERROR(_xll.qlIndexFixing(Index3M,H2900,TRUE,_xll.ohTrigger(RecalcTrigger,Trigger3M)),NA())</f>
        <v>8.2095550345382216E-3</v>
      </c>
      <c r="L2900" s="44">
        <f>IFERROR(_xll.qlIndexFixing(Index6M,$H2900,TRUE,_xll.ohTrigger(RecalcTrigger,Trigger6M)),NA())</f>
        <v>8.0405179390027736E-3</v>
      </c>
      <c r="M2900" s="145">
        <f>IFERROR(_xll.qlIndexFixing(Index1Y,$H2900,TRUE,_xll.ohTrigger(RecalcTrigger,Trigger1Y)),NA())</f>
        <v>8.4621010442436969E-3</v>
      </c>
      <c r="N2900" s="144">
        <f>IFERROR(_xll.qlIndexFixing(ONIndex1M,I2900,TRUE,_xll.ohTrigger(RecalcTrigger,Trigger1M)),NA())</f>
        <v>8.0026354770090791E-3</v>
      </c>
      <c r="O2900" s="44">
        <f>IFERROR(_xll.qlIndexFixing(ONIndex3M,I2900,TRUE,_xll.ohTrigger(RecalcTrigger,Trigger3M)),NA())</f>
        <v>8.2003806793817802E-3</v>
      </c>
      <c r="P2900" s="44">
        <f>IFERROR(_xll.qlIndexFixing(ONIndex6M,I2900,TRUE,_xll.ohTrigger(RecalcTrigger,Trigger6M)),NA())</f>
        <v>8.0089416151007953E-3</v>
      </c>
      <c r="Q2900" s="145">
        <f>IFERROR(_xll.qlIndexFixing(ONIndex1Y,I2900,TRUE,_xll.ohTrigger(RecalcTrigger,Trigger1Y)),NA())</f>
        <v>8.4164799855113159E-3</v>
      </c>
    </row>
    <row r="2901" spans="2:17" x14ac:dyDescent="0.2">
      <c r="B2901" s="39" t="s">
        <v>42</v>
      </c>
      <c r="D2901" s="42">
        <f>_xll.qlCalendarAdvance(Calendar,$D2900,B2901,"f",FALSE)</f>
        <v>60178</v>
      </c>
      <c r="E2901" s="139">
        <f>_xll.qlInterestRateIndexValueDate(IndexON,D2901)</f>
        <v>60178</v>
      </c>
      <c r="F2901" s="155">
        <f>IFERROR(_xll.qlIndexFixing(IndexON,D2901,TRUE,_xll.ohTrigger(RecalcTrigger,TriggerON)),NA())</f>
        <v>8.2696050073050031E-3</v>
      </c>
      <c r="H2901" s="42">
        <f>_xll.qlCalendarAdvance(Calendar,$H2900,B2901,"f",FALSE)</f>
        <v>60178</v>
      </c>
      <c r="I2901" s="139">
        <f>_xll.qlInterestRateIndexValueDate(Index1M,$H2901)</f>
        <v>60182</v>
      </c>
      <c r="J2901" s="144">
        <f>IFERROR(_xll.qlIndexFixing(Index1M,$H2901,TRUE,_xll.ohTrigger(RecalcTrigger,Trigger1M)),NA())</f>
        <v>8.0050413702201853E-3</v>
      </c>
      <c r="K2901" s="44">
        <f>IFERROR(_xll.qlIndexFixing(Index3M,H2901,TRUE,_xll.ohTrigger(RecalcTrigger,Trigger3M)),NA())</f>
        <v>8.2097599488906645E-3</v>
      </c>
      <c r="L2901" s="44">
        <f>IFERROR(_xll.qlIndexFixing(Index6M,$H2901,TRUE,_xll.ohTrigger(RecalcTrigger,Trigger6M)),NA())</f>
        <v>8.0420081695764412E-3</v>
      </c>
      <c r="M2901" s="145">
        <f>IFERROR(_xll.qlIndexFixing(Index1Y,$H2901,TRUE,_xll.ohTrigger(RecalcTrigger,Trigger1Y)),NA())</f>
        <v>8.4628107066588854E-3</v>
      </c>
      <c r="N2901" s="144">
        <f>IFERROR(_xll.qlIndexFixing(ONIndex1M,I2901,TRUE,_xll.ohTrigger(RecalcTrigger,Trigger1M)),NA())</f>
        <v>8.0024949647672372E-3</v>
      </c>
      <c r="O2901" s="44">
        <f>IFERROR(_xll.qlIndexFixing(ONIndex3M,I2901,TRUE,_xll.ohTrigger(RecalcTrigger,Trigger3M)),NA())</f>
        <v>8.2003396978436172E-3</v>
      </c>
      <c r="P2901" s="44">
        <f>IFERROR(_xll.qlIndexFixing(ONIndex6M,I2901,TRUE,_xll.ohTrigger(RecalcTrigger,Trigger6M)),NA())</f>
        <v>8.0096905508142413E-3</v>
      </c>
      <c r="Q2901" s="145">
        <f>IFERROR(_xll.qlIndexFixing(ONIndex1Y,I2901,TRUE,_xll.ohTrigger(RecalcTrigger,Trigger1Y)),NA())</f>
        <v>8.4162484952443606E-3</v>
      </c>
    </row>
    <row r="2902" spans="2:17" x14ac:dyDescent="0.2">
      <c r="B2902" s="39" t="s">
        <v>42</v>
      </c>
      <c r="D2902" s="42">
        <f>_xll.qlCalendarAdvance(Calendar,$D2901,B2902,"f",FALSE)</f>
        <v>60185</v>
      </c>
      <c r="E2902" s="139">
        <f>_xll.qlInterestRateIndexValueDate(IndexON,D2902)</f>
        <v>60185</v>
      </c>
      <c r="F2902" s="155">
        <f>IFERROR(_xll.qlIndexFixing(IndexON,D2902,TRUE,_xll.ohTrigger(RecalcTrigger,TriggerON)),NA())</f>
        <v>8.2693288346735727E-3</v>
      </c>
      <c r="H2902" s="42">
        <f>_xll.qlCalendarAdvance(Calendar,$H2901,B2902,"f",FALSE)</f>
        <v>60185</v>
      </c>
      <c r="I2902" s="139">
        <f>_xll.qlInterestRateIndexValueDate(Index1M,$H2902)</f>
        <v>60189</v>
      </c>
      <c r="J2902" s="144">
        <f>IFERROR(_xll.qlIndexFixing(Index1M,$H2902,TRUE,_xll.ohTrigger(RecalcTrigger,Trigger1M)),NA())</f>
        <v>8.0050150219082659E-3</v>
      </c>
      <c r="K2902" s="44">
        <f>IFERROR(_xll.qlIndexFixing(Index3M,H2902,TRUE,_xll.ohTrigger(RecalcTrigger,Trigger3M)),NA())</f>
        <v>8.2100045871820286E-3</v>
      </c>
      <c r="L2902" s="44">
        <f>IFERROR(_xll.qlIndexFixing(Index6M,$H2902,TRUE,_xll.ohTrigger(RecalcTrigger,Trigger6M)),NA())</f>
        <v>8.0435571842520908E-3</v>
      </c>
      <c r="M2902" s="145">
        <f>IFERROR(_xll.qlIndexFixing(Index1Y,$H2902,TRUE,_xll.ohTrigger(RecalcTrigger,Trigger1Y)),NA())</f>
        <v>8.4635575074674761E-3</v>
      </c>
      <c r="N2902" s="144">
        <f>IFERROR(_xll.qlIndexFixing(ONIndex1M,I2902,TRUE,_xll.ohTrigger(RecalcTrigger,Trigger1M)),NA())</f>
        <v>8.0023943444551549E-3</v>
      </c>
      <c r="O2902" s="44">
        <f>IFERROR(_xll.qlIndexFixing(ONIndex3M,I2902,TRUE,_xll.ohTrigger(RecalcTrigger,Trigger3M)),NA())</f>
        <v>8.2003380014405991E-3</v>
      </c>
      <c r="P2902" s="44">
        <f>IFERROR(_xll.qlIndexFixing(ONIndex6M,I2902,TRUE,_xll.ohTrigger(RecalcTrigger,Trigger6M)),NA())</f>
        <v>8.0104969665484305E-3</v>
      </c>
      <c r="Q2902" s="145">
        <f>IFERROR(_xll.qlIndexFixing(ONIndex1Y,I2902,TRUE,_xll.ohTrigger(RecalcTrigger,Trigger1Y)),NA())</f>
        <v>8.4160525164111988E-3</v>
      </c>
    </row>
    <row r="2903" spans="2:17" x14ac:dyDescent="0.2">
      <c r="B2903" s="39" t="s">
        <v>42</v>
      </c>
      <c r="D2903" s="42">
        <f>_xll.qlCalendarAdvance(Calendar,$D2902,B2903,"f",FALSE)</f>
        <v>60192</v>
      </c>
      <c r="E2903" s="139">
        <f>_xll.qlInterestRateIndexValueDate(IndexON,D2903)</f>
        <v>60192</v>
      </c>
      <c r="F2903" s="155">
        <f>IFERROR(_xll.qlIndexFixing(IndexON,D2903,TRUE,_xll.ohTrigger(RecalcTrigger,TriggerON)),NA())</f>
        <v>8.2690883424074713E-3</v>
      </c>
      <c r="H2903" s="42">
        <f>_xll.qlCalendarAdvance(Calendar,$H2902,B2903,"f",FALSE)</f>
        <v>60192</v>
      </c>
      <c r="I2903" s="139">
        <f>_xll.qlInterestRateIndexValueDate(Index1M,$H2903)</f>
        <v>60196</v>
      </c>
      <c r="J2903" s="144">
        <f>IFERROR(_xll.qlIndexFixing(Index1M,$H2903,TRUE,_xll.ohTrigger(RecalcTrigger,Trigger1M)),NA())</f>
        <v>8.0050287606397083E-3</v>
      </c>
      <c r="K2903" s="44">
        <f>IFERROR(_xll.qlIndexFixing(Index3M,H2903,TRUE,_xll.ohTrigger(RecalcTrigger,Trigger3M)),NA())</f>
        <v>8.2102890069071909E-3</v>
      </c>
      <c r="L2903" s="44">
        <f>IFERROR(_xll.qlIndexFixing(Index6M,$H2903,TRUE,_xll.ohTrigger(RecalcTrigger,Trigger6M)),NA())</f>
        <v>8.0451650678291416E-3</v>
      </c>
      <c r="M2903" s="145">
        <f>IFERROR(_xll.qlIndexFixing(Index1Y,$H2903,TRUE,_xll.ohTrigger(RecalcTrigger,Trigger1Y)),NA())</f>
        <v>8.4643414981894621E-3</v>
      </c>
      <c r="N2903" s="144">
        <f>IFERROR(_xll.qlIndexFixing(ONIndex1M,I2903,TRUE,_xll.ohTrigger(RecalcTrigger,Trigger1M)),NA())</f>
        <v>8.0023336750656426E-3</v>
      </c>
      <c r="O2903" s="44">
        <f>IFERROR(_xll.qlIndexFixing(ONIndex3M,I2903,TRUE,_xll.ohTrigger(RecalcTrigger,Trigger3M)),NA())</f>
        <v>8.2003756475668155E-3</v>
      </c>
      <c r="P2903" s="44">
        <f>IFERROR(_xll.qlIndexFixing(ONIndex6M,I2903,TRUE,_xll.ohTrigger(RecalcTrigger,Trigger6M)),NA())</f>
        <v>8.0113609466359037E-3</v>
      </c>
      <c r="Q2903" s="145">
        <f>IFERROR(_xll.qlIndexFixing(ONIndex1Y,I2903,TRUE,_xll.ohTrigger(RecalcTrigger,Trigger1Y)),NA())</f>
        <v>8.4158920997712272E-3</v>
      </c>
    </row>
    <row r="2904" spans="2:17" x14ac:dyDescent="0.2">
      <c r="B2904" s="39" t="s">
        <v>42</v>
      </c>
      <c r="D2904" s="42">
        <f>_xll.qlCalendarAdvance(Calendar,$D2903,B2904,"f",FALSE)</f>
        <v>60199</v>
      </c>
      <c r="E2904" s="139">
        <f>_xll.qlInterestRateIndexValueDate(IndexON,D2904)</f>
        <v>60199</v>
      </c>
      <c r="F2904" s="155">
        <f>IFERROR(_xll.qlIndexFixing(IndexON,D2904,TRUE,_xll.ohTrigger(RecalcTrigger,TriggerON)),NA())</f>
        <v>8.2688835831312701E-3</v>
      </c>
      <c r="H2904" s="42">
        <f>_xll.qlCalendarAdvance(Calendar,$H2903,B2904,"f",FALSE)</f>
        <v>60199</v>
      </c>
      <c r="I2904" s="139">
        <f>_xll.qlInterestRateIndexValueDate(Index1M,$H2904)</f>
        <v>60203</v>
      </c>
      <c r="J2904" s="144">
        <f>IFERROR(_xll.qlIndexFixing(Index1M,$H2904,TRUE,_xll.ohTrigger(RecalcTrigger,Trigger1M)),NA())</f>
        <v>8.0050826453738032E-3</v>
      </c>
      <c r="K2904" s="44">
        <f>IFERROR(_xll.qlIndexFixing(Index3M,H2904,TRUE,_xll.ohTrigger(RecalcTrigger,Trigger3M)),NA())</f>
        <v>8.2106132655549498E-3</v>
      </c>
      <c r="L2904" s="44">
        <f>IFERROR(_xll.qlIndexFixing(Index6M,$H2904,TRUE,_xll.ohTrigger(RecalcTrigger,Trigger6M)),NA())</f>
        <v>8.0468319051149196E-3</v>
      </c>
      <c r="M2904" s="145">
        <f>IFERROR(_xll.qlIndexFixing(Index1Y,$H2904,TRUE,_xll.ohTrigger(RecalcTrigger,Trigger1Y)),NA())</f>
        <v>8.4651627303489983E-3</v>
      </c>
      <c r="N2904" s="144">
        <f>IFERROR(_xll.qlIndexFixing(ONIndex1M,I2904,TRUE,_xll.ohTrigger(RecalcTrigger,Trigger1M)),NA())</f>
        <v>8.0023130155115751E-3</v>
      </c>
      <c r="O2904" s="44">
        <f>IFERROR(_xll.qlIndexFixing(ONIndex3M,I2904,TRUE,_xll.ohTrigger(RecalcTrigger,Trigger3M)),NA())</f>
        <v>8.2004526936962918E-3</v>
      </c>
      <c r="P2904" s="44">
        <f>IFERROR(_xll.qlIndexFixing(ONIndex6M,I2904,TRUE,_xll.ohTrigger(RecalcTrigger,Trigger6M)),NA())</f>
        <v>8.0122825756490101E-3</v>
      </c>
      <c r="Q2904" s="145">
        <f>IFERROR(_xll.qlIndexFixing(ONIndex1Y,I2904,TRUE,_xll.ohTrigger(RecalcTrigger,Trigger1Y)),NA())</f>
        <v>8.415767296643395E-3</v>
      </c>
    </row>
    <row r="2905" spans="2:17" x14ac:dyDescent="0.2">
      <c r="B2905" s="39" t="s">
        <v>42</v>
      </c>
      <c r="D2905" s="42">
        <f>_xll.qlCalendarAdvance(Calendar,$D2904,B2905,"f",FALSE)</f>
        <v>60206</v>
      </c>
      <c r="E2905" s="139">
        <f>_xll.qlInterestRateIndexValueDate(IndexON,D2905)</f>
        <v>60206</v>
      </c>
      <c r="F2905" s="155">
        <f>IFERROR(_xll.qlIndexFixing(IndexON,D2905,TRUE,_xll.ohTrigger(RecalcTrigger,TriggerON)),NA())</f>
        <v>8.26871460941625E-3</v>
      </c>
      <c r="H2905" s="42">
        <f>_xll.qlCalendarAdvance(Calendar,$H2904,B2905,"f",FALSE)</f>
        <v>60206</v>
      </c>
      <c r="I2905" s="139">
        <f>_xll.qlInterestRateIndexValueDate(Index1M,$H2905)</f>
        <v>60210</v>
      </c>
      <c r="J2905" s="144">
        <f>IFERROR(_xll.qlIndexFixing(Index1M,$H2905,TRUE,_xll.ohTrigger(RecalcTrigger,Trigger1M)),NA())</f>
        <v>8.0050776088658182E-3</v>
      </c>
      <c r="K2905" s="44">
        <f>IFERROR(_xll.qlIndexFixing(Index3M,H2905,TRUE,_xll.ohTrigger(RecalcTrigger,Trigger3M)),NA())</f>
        <v>8.2109774206201823E-3</v>
      </c>
      <c r="L2905" s="44">
        <f>IFERROR(_xll.qlIndexFixing(Index6M,$H2905,TRUE,_xll.ohTrigger(RecalcTrigger,Trigger6M)),NA())</f>
        <v>8.0483244513270043E-3</v>
      </c>
      <c r="M2905" s="145">
        <f>IFERROR(_xll.qlIndexFixing(Index1Y,$H2905,TRUE,_xll.ohTrigger(RecalcTrigger,Trigger1Y)),NA())</f>
        <v>8.466021255475277E-3</v>
      </c>
      <c r="N2905" s="144">
        <f>IFERROR(_xll.qlIndexFixing(ONIndex1M,I2905,TRUE,_xll.ohTrigger(RecalcTrigger,Trigger1M)),NA())</f>
        <v>8.002332424785763E-3</v>
      </c>
      <c r="O2905" s="44">
        <f>IFERROR(_xll.qlIndexFixing(ONIndex3M,I2905,TRUE,_xll.ohTrigger(RecalcTrigger,Trigger3M)),NA())</f>
        <v>8.2005691969833094E-3</v>
      </c>
      <c r="P2905" s="44">
        <f>IFERROR(_xll.qlIndexFixing(ONIndex6M,I2905,TRUE,_xll.ohTrigger(RecalcTrigger,Trigger6M)),NA())</f>
        <v>8.0132619377604186E-3</v>
      </c>
      <c r="Q2905" s="145">
        <f>IFERROR(_xll.qlIndexFixing(ONIndex1Y,I2905,TRUE,_xll.ohTrigger(RecalcTrigger,Trigger1Y)),NA())</f>
        <v>8.4156781578670348E-3</v>
      </c>
    </row>
    <row r="2906" spans="2:17" x14ac:dyDescent="0.2">
      <c r="B2906" s="39" t="s">
        <v>42</v>
      </c>
      <c r="D2906" s="42">
        <f>_xll.qlCalendarAdvance(Calendar,$D2905,B2906,"f",FALSE)</f>
        <v>60213</v>
      </c>
      <c r="E2906" s="139">
        <f>_xll.qlInterestRateIndexValueDate(IndexON,D2906)</f>
        <v>60213</v>
      </c>
      <c r="F2906" s="155">
        <f>IFERROR(_xll.qlIndexFixing(IndexON,D2906,TRUE,_xll.ohTrigger(RecalcTrigger,TriggerON)),NA())</f>
        <v>8.268581474020209E-3</v>
      </c>
      <c r="H2906" s="42">
        <f>_xll.qlCalendarAdvance(Calendar,$H2905,B2906,"f",FALSE)</f>
        <v>60213</v>
      </c>
      <c r="I2906" s="139">
        <f>_xll.qlInterestRateIndexValueDate(Index1M,$H2906)</f>
        <v>60217</v>
      </c>
      <c r="J2906" s="144">
        <f>IFERROR(_xll.qlIndexFixing(Index1M,$H2906,TRUE,_xll.ohTrigger(RecalcTrigger,Trigger1M)),NA())</f>
        <v>8.0052090785622809E-3</v>
      </c>
      <c r="K2906" s="44">
        <f>IFERROR(_xll.qlIndexFixing(Index3M,H2906,TRUE,_xll.ohTrigger(RecalcTrigger,Trigger3M)),NA())</f>
        <v>8.2113815296012433E-3</v>
      </c>
      <c r="L2906" s="44">
        <f>IFERROR(_xll.qlIndexFixing(Index6M,$H2906,TRUE,_xll.ohTrigger(RecalcTrigger,Trigger6M)),NA())</f>
        <v>8.0501051586769762E-3</v>
      </c>
      <c r="M2906" s="145">
        <f>IFERROR(_xll.qlIndexFixing(Index1Y,$H2906,TRUE,_xll.ohTrigger(RecalcTrigger,Trigger1Y)),NA())</f>
        <v>8.4669171251007726E-3</v>
      </c>
      <c r="N2906" s="144">
        <f>IFERROR(_xll.qlIndexFixing(ONIndex1M,I2906,TRUE,_xll.ohTrigger(RecalcTrigger,Trigger1M)),NA())</f>
        <v>8.0023919615612726E-3</v>
      </c>
      <c r="O2906" s="44">
        <f>IFERROR(_xll.qlIndexFixing(ONIndex3M,I2906,TRUE,_xll.ohTrigger(RecalcTrigger,Trigger3M)),NA())</f>
        <v>8.200725215061766E-3</v>
      </c>
      <c r="P2906" s="44">
        <f>IFERROR(_xll.qlIndexFixing(ONIndex6M,I2906,TRUE,_xll.ohTrigger(RecalcTrigger,Trigger6M)),NA())</f>
        <v>8.014299117222734E-3</v>
      </c>
      <c r="Q2906" s="145">
        <f>IFERROR(_xll.qlIndexFixing(ONIndex1Y,I2906,TRUE,_xll.ohTrigger(RecalcTrigger,Trigger1Y)),NA())</f>
        <v>8.4156247342015433E-3</v>
      </c>
    </row>
    <row r="2907" spans="2:17" x14ac:dyDescent="0.2">
      <c r="B2907" s="39" t="s">
        <v>42</v>
      </c>
      <c r="D2907" s="42">
        <f>_xll.qlCalendarAdvance(Calendar,$D2906,B2907,"f",FALSE)</f>
        <v>60220</v>
      </c>
      <c r="E2907" s="139">
        <f>_xll.qlInterestRateIndexValueDate(IndexON,D2907)</f>
        <v>60220</v>
      </c>
      <c r="F2907" s="155">
        <f>IFERROR(_xll.qlIndexFixing(IndexON,D2907,TRUE,_xll.ohTrigger(RecalcTrigger,TriggerON)),NA())</f>
        <v>8.2684842294344918E-3</v>
      </c>
      <c r="H2907" s="42">
        <f>_xll.qlCalendarAdvance(Calendar,$H2906,B2907,"f",FALSE)</f>
        <v>60220</v>
      </c>
      <c r="I2907" s="139">
        <f>_xll.qlInterestRateIndexValueDate(Index1M,$H2907)</f>
        <v>60224</v>
      </c>
      <c r="J2907" s="144">
        <f>IFERROR(_xll.qlIndexFixing(Index1M,$H2907,TRUE,_xll.ohTrigger(RecalcTrigger,Trigger1M)),NA())</f>
        <v>8.0053808660371928E-3</v>
      </c>
      <c r="K2907" s="44">
        <f>IFERROR(_xll.qlIndexFixing(Index3M,H2907,TRUE,_xll.ohTrigger(RecalcTrigger,Trigger3M)),NA())</f>
        <v>8.2118256499921407E-3</v>
      </c>
      <c r="L2907" s="44">
        <f>IFERROR(_xll.qlIndexFixing(Index6M,$H2907,TRUE,_xll.ohTrigger(RecalcTrigger,Trigger6M)),NA())</f>
        <v>8.0519450667989687E-3</v>
      </c>
      <c r="M2907" s="145">
        <f>IFERROR(_xll.qlIndexFixing(Index1Y,$H2907,TRUE,_xll.ohTrigger(RecalcTrigger,Trigger1Y)),NA())</f>
        <v>8.4678503907634414E-3</v>
      </c>
      <c r="N2907" s="144">
        <f>IFERROR(_xll.qlIndexFixing(ONIndex1M,I2907,TRUE,_xll.ohTrigger(RecalcTrigger,Trigger1M)),NA())</f>
        <v>8.0024916849907868E-3</v>
      </c>
      <c r="O2907" s="44">
        <f>IFERROR(_xll.qlIndexFixing(ONIndex3M,I2907,TRUE,_xll.ohTrigger(RecalcTrigger,Trigger3M)),NA())</f>
        <v>8.2009208050060067E-3</v>
      </c>
      <c r="P2907" s="44">
        <f>IFERROR(_xll.qlIndexFixing(ONIndex6M,I2907,TRUE,_xll.ohTrigger(RecalcTrigger,Trigger6M)),NA())</f>
        <v>8.0153941986882415E-3</v>
      </c>
      <c r="Q2907" s="145">
        <f>IFERROR(_xll.qlIndexFixing(ONIndex1Y,I2907,TRUE,_xll.ohTrigger(RecalcTrigger,Trigger1Y)),NA())</f>
        <v>8.4156070769658697E-3</v>
      </c>
    </row>
    <row r="2908" spans="2:17" x14ac:dyDescent="0.2">
      <c r="B2908" s="39" t="s">
        <v>42</v>
      </c>
      <c r="D2908" s="42">
        <f>_xll.qlCalendarAdvance(Calendar,$D2907,B2908,"f",FALSE)</f>
        <v>60227</v>
      </c>
      <c r="E2908" s="139">
        <f>_xll.qlInterestRateIndexValueDate(IndexON,D2908)</f>
        <v>60227</v>
      </c>
      <c r="F2908" s="155">
        <f>IFERROR(_xll.qlIndexFixing(IndexON,D2908,TRUE,_xll.ohTrigger(RecalcTrigger,TriggerON)),NA())</f>
        <v>8.2684229284168964E-3</v>
      </c>
      <c r="H2908" s="42">
        <f>_xll.qlCalendarAdvance(Calendar,$H2907,B2908,"f",FALSE)</f>
        <v>60227</v>
      </c>
      <c r="I2908" s="139">
        <f>_xll.qlInterestRateIndexValueDate(Index1M,$H2908)</f>
        <v>60231</v>
      </c>
      <c r="J2908" s="144">
        <f>IFERROR(_xll.qlIndexFixing(Index1M,$H2908,TRUE,_xll.ohTrigger(RecalcTrigger,Trigger1M)),NA())</f>
        <v>8.0060258701000597E-3</v>
      </c>
      <c r="K2908" s="44">
        <f>IFERROR(_xll.qlIndexFixing(Index3M,H2908,TRUE,_xll.ohTrigger(RecalcTrigger,Trigger3M)),NA())</f>
        <v>8.2123098392912312E-3</v>
      </c>
      <c r="L2908" s="44">
        <f>IFERROR(_xll.qlIndexFixing(Index6M,$H2908,TRUE,_xll.ohTrigger(RecalcTrigger,Trigger6M)),NA())</f>
        <v>8.0538442605170603E-3</v>
      </c>
      <c r="M2908" s="145">
        <f>IFERROR(_xll.qlIndexFixing(Index1Y,$H2908,TRUE,_xll.ohTrigger(RecalcTrigger,Trigger1Y)),NA())</f>
        <v>8.4688211040047368E-3</v>
      </c>
      <c r="N2908" s="144">
        <f>IFERROR(_xll.qlIndexFixing(ONIndex1M,I2908,TRUE,_xll.ohTrigger(RecalcTrigger,Trigger1M)),NA())</f>
        <v>8.00263165398718E-3</v>
      </c>
      <c r="O2908" s="44">
        <f>IFERROR(_xll.qlIndexFixing(ONIndex3M,I2908,TRUE,_xll.ohTrigger(RecalcTrigger,Trigger3M)),NA())</f>
        <v>8.2011560244499293E-3</v>
      </c>
      <c r="P2908" s="44">
        <f>IFERROR(_xll.qlIndexFixing(ONIndex6M,I2908,TRUE,_xll.ohTrigger(RecalcTrigger,Trigger6M)),NA())</f>
        <v>8.0165472660098658E-3</v>
      </c>
      <c r="Q2908" s="145">
        <f>IFERROR(_xll.qlIndexFixing(ONIndex1Y,I2908,TRUE,_xll.ohTrigger(RecalcTrigger,Trigger1Y)),NA())</f>
        <v>8.4156252372391549E-3</v>
      </c>
    </row>
    <row r="2909" spans="2:17" x14ac:dyDescent="0.2">
      <c r="B2909" s="39" t="s">
        <v>42</v>
      </c>
      <c r="D2909" s="42">
        <f>_xll.qlCalendarAdvance(Calendar,$D2908,B2909,"f",FALSE)</f>
        <v>60234</v>
      </c>
      <c r="E2909" s="139">
        <f>_xll.qlInterestRateIndexValueDate(IndexON,D2909)</f>
        <v>60234</v>
      </c>
      <c r="F2909" s="155">
        <f>IFERROR(_xll.qlIndexFixing(IndexON,D2909,TRUE,_xll.ohTrigger(RecalcTrigger,TriggerON)),NA())</f>
        <v>8.2683976234854129E-3</v>
      </c>
      <c r="H2909" s="42">
        <f>_xll.qlCalendarAdvance(Calendar,$H2908,B2909,"f",FALSE)</f>
        <v>60234</v>
      </c>
      <c r="I2909" s="139">
        <f>_xll.qlInterestRateIndexValueDate(Index1M,$H2909)</f>
        <v>60238</v>
      </c>
      <c r="J2909" s="144">
        <f>IFERROR(_xll.qlIndexFixing(Index1M,$H2909,TRUE,_xll.ohTrigger(RecalcTrigger,Trigger1M)),NA())</f>
        <v>8.0059563227519882E-3</v>
      </c>
      <c r="K2909" s="44">
        <f>IFERROR(_xll.qlIndexFixing(Index3M,H2909,TRUE,_xll.ohTrigger(RecalcTrigger,Trigger3M)),NA())</f>
        <v>8.212557133524534E-3</v>
      </c>
      <c r="L2909" s="44">
        <f>IFERROR(_xll.qlIndexFixing(Index6M,$H2909,TRUE,_xll.ohTrigger(RecalcTrigger,Trigger6M)),NA())</f>
        <v>8.0560533657798757E-3</v>
      </c>
      <c r="M2909" s="145">
        <f>IFERROR(_xll.qlIndexFixing(Index1Y,$H2909,TRUE,_xll.ohTrigger(RecalcTrigger,Trigger1Y)),NA())</f>
        <v>8.4698293163711514E-3</v>
      </c>
      <c r="N2909" s="144">
        <f>IFERROR(_xll.qlIndexFixing(ONIndex1M,I2909,TRUE,_xll.ohTrigger(RecalcTrigger,Trigger1M)),NA())</f>
        <v>8.0028119273034548E-3</v>
      </c>
      <c r="O2909" s="44">
        <f>IFERROR(_xll.qlIndexFixing(ONIndex3M,I2909,TRUE,_xll.ohTrigger(RecalcTrigger,Trigger3M)),NA())</f>
        <v>8.201430930467879E-3</v>
      </c>
      <c r="P2909" s="44">
        <f>IFERROR(_xll.qlIndexFixing(ONIndex6M,I2909,TRUE,_xll.ohTrigger(RecalcTrigger,Trigger6M)),NA())</f>
        <v>8.0177584037599559E-3</v>
      </c>
      <c r="Q2909" s="145">
        <f>IFERROR(_xll.qlIndexFixing(ONIndex1Y,I2909,TRUE,_xll.ohTrigger(RecalcTrigger,Trigger1Y)),NA())</f>
        <v>8.4156792657008594E-3</v>
      </c>
    </row>
    <row r="2910" spans="2:17" x14ac:dyDescent="0.2">
      <c r="B2910" s="39" t="s">
        <v>42</v>
      </c>
      <c r="D2910" s="42">
        <f>_xll.qlCalendarAdvance(Calendar,$D2909,B2910,"f",FALSE)</f>
        <v>60241</v>
      </c>
      <c r="E2910" s="139">
        <f>_xll.qlInterestRateIndexValueDate(IndexON,D2910)</f>
        <v>60241</v>
      </c>
      <c r="F2910" s="155">
        <f>IFERROR(_xll.qlIndexFixing(IndexON,D2910,TRUE,_xll.ohTrigger(RecalcTrigger,TriggerON)),NA())</f>
        <v>8.2684083673445485E-3</v>
      </c>
      <c r="H2910" s="42">
        <f>_xll.qlCalendarAdvance(Calendar,$H2909,B2910,"f",FALSE)</f>
        <v>60241</v>
      </c>
      <c r="I2910" s="139">
        <f>_xll.qlInterestRateIndexValueDate(Index1M,$H2910)</f>
        <v>60245</v>
      </c>
      <c r="J2910" s="144">
        <f>IFERROR(_xll.qlIndexFixing(Index1M,$H2910,TRUE,_xll.ohTrigger(RecalcTrigger,Trigger1M)),NA())</f>
        <v>8.0062523216986332E-3</v>
      </c>
      <c r="K2910" s="44">
        <f>IFERROR(_xll.qlIndexFixing(Index3M,H2910,TRUE,_xll.ohTrigger(RecalcTrigger,Trigger3M)),NA())</f>
        <v>8.2131158457983133E-3</v>
      </c>
      <c r="L2910" s="44">
        <f>IFERROR(_xll.qlIndexFixing(Index6M,$H2910,TRUE,_xll.ohTrigger(RecalcTrigger,Trigger6M)),NA())</f>
        <v>8.0580757065613073E-3</v>
      </c>
      <c r="M2910" s="145">
        <f>IFERROR(_xll.qlIndexFixing(Index1Y,$H2910,TRUE,_xll.ohTrigger(RecalcTrigger,Trigger1Y)),NA())</f>
        <v>8.4708750794133415E-3</v>
      </c>
      <c r="N2910" s="144">
        <f>IFERROR(_xll.qlIndexFixing(ONIndex1M,I2910,TRUE,_xll.ohTrigger(RecalcTrigger,Trigger1M)),NA())</f>
        <v>8.0030325640123579E-3</v>
      </c>
      <c r="O2910" s="44">
        <f>IFERROR(_xll.qlIndexFixing(ONIndex3M,I2910,TRUE,_xll.ohTrigger(RecalcTrigger,Trigger3M)),NA())</f>
        <v>8.2017455806138173E-3</v>
      </c>
      <c r="P2910" s="44">
        <f>IFERROR(_xll.qlIndexFixing(ONIndex6M,I2910,TRUE,_xll.ohTrigger(RecalcTrigger,Trigger6M)),NA())</f>
        <v>8.0190276961111806E-3</v>
      </c>
      <c r="Q2910" s="145">
        <f>IFERROR(_xll.qlIndexFixing(ONIndex1Y,I2910,TRUE,_xll.ohTrigger(RecalcTrigger,Trigger1Y)),NA())</f>
        <v>8.4157692136699325E-3</v>
      </c>
    </row>
    <row r="2911" spans="2:17" x14ac:dyDescent="0.2">
      <c r="B2911" s="39" t="s">
        <v>42</v>
      </c>
      <c r="D2911" s="42">
        <f>_xll.qlCalendarAdvance(Calendar,$D2910,B2911,"f",FALSE)</f>
        <v>60248</v>
      </c>
      <c r="E2911" s="139">
        <f>_xll.qlInterestRateIndexValueDate(IndexON,D2911)</f>
        <v>60248</v>
      </c>
      <c r="F2911" s="155">
        <f>IFERROR(_xll.qlIndexFixing(IndexON,D2911,TRUE,_xll.ohTrigger(RecalcTrigger,TriggerON)),NA())</f>
        <v>8.2684552125655841E-3</v>
      </c>
      <c r="H2911" s="42">
        <f>_xll.qlCalendarAdvance(Calendar,$H2910,B2911,"f",FALSE)</f>
        <v>60248</v>
      </c>
      <c r="I2911" s="139">
        <f>_xll.qlInterestRateIndexValueDate(Index1M,$H2911)</f>
        <v>60252</v>
      </c>
      <c r="J2911" s="144">
        <f>IFERROR(_xll.qlIndexFixing(Index1M,$H2911,TRUE,_xll.ohTrigger(RecalcTrigger,Trigger1M)),NA())</f>
        <v>8.0065888793784228E-3</v>
      </c>
      <c r="K2911" s="44">
        <f>IFERROR(_xll.qlIndexFixing(Index3M,H2911,TRUE,_xll.ohTrigger(RecalcTrigger,Trigger3M)),NA())</f>
        <v>8.2137147894316698E-3</v>
      </c>
      <c r="L2911" s="44">
        <f>IFERROR(_xll.qlIndexFixing(Index6M,$H2911,TRUE,_xll.ohTrigger(RecalcTrigger,Trigger6M)),NA())</f>
        <v>8.0601575948529586E-3</v>
      </c>
      <c r="M2911" s="145">
        <f>IFERROR(_xll.qlIndexFixing(Index1Y,$H2911,TRUE,_xll.ohTrigger(RecalcTrigger,Trigger1Y)),NA())</f>
        <v>8.4719584446865583E-3</v>
      </c>
      <c r="N2911" s="144">
        <f>IFERROR(_xll.qlIndexFixing(ONIndex1M,I2911,TRUE,_xll.ohTrigger(RecalcTrigger,Trigger1M)),NA())</f>
        <v>8.0032936228668916E-3</v>
      </c>
      <c r="O2911" s="44">
        <f>IFERROR(_xll.qlIndexFixing(ONIndex3M,I2911,TRUE,_xll.ohTrigger(RecalcTrigger,Trigger3M)),NA())</f>
        <v>8.2021000322818338E-3</v>
      </c>
      <c r="P2911" s="44">
        <f>IFERROR(_xll.qlIndexFixing(ONIndex6M,I2911,TRUE,_xll.ohTrigger(RecalcTrigger,Trigger6M)),NA())</f>
        <v>8.0203552277158252E-3</v>
      </c>
      <c r="Q2911" s="145">
        <f>IFERROR(_xll.qlIndexFixing(ONIndex1Y,I2911,TRUE,_xll.ohTrigger(RecalcTrigger,Trigger1Y)),NA())</f>
        <v>8.4158951318258346E-3</v>
      </c>
    </row>
    <row r="2912" spans="2:17" x14ac:dyDescent="0.2">
      <c r="B2912" s="39" t="s">
        <v>42</v>
      </c>
      <c r="D2912" s="42">
        <f>_xll.qlCalendarAdvance(Calendar,$D2911,B2912,"f",FALSE)</f>
        <v>60255</v>
      </c>
      <c r="E2912" s="139">
        <f>_xll.qlInterestRateIndexValueDate(IndexON,D2912)</f>
        <v>60255</v>
      </c>
      <c r="F2912" s="155">
        <f>IFERROR(_xll.qlIndexFixing(IndexON,D2912,TRUE,_xll.ohTrigger(RecalcTrigger,TriggerON)),NA())</f>
        <v>8.2685382118796724E-3</v>
      </c>
      <c r="H2912" s="42">
        <f>_xll.qlCalendarAdvance(Calendar,$H2911,B2912,"f",FALSE)</f>
        <v>60255</v>
      </c>
      <c r="I2912" s="139">
        <f>_xll.qlInterestRateIndexValueDate(Index1M,$H2912)</f>
        <v>60259</v>
      </c>
      <c r="J2912" s="144">
        <f>IFERROR(_xll.qlIndexFixing(Index1M,$H2912,TRUE,_xll.ohTrigger(RecalcTrigger,Trigger1M)),NA())</f>
        <v>8.0069660547583826E-3</v>
      </c>
      <c r="K2912" s="44">
        <f>IFERROR(_xll.qlIndexFixing(Index3M,H2912,TRUE,_xll.ohTrigger(RecalcTrigger,Trigger3M)),NA())</f>
        <v>8.2143540219234978E-3</v>
      </c>
      <c r="L2912" s="44">
        <f>IFERROR(_xll.qlIndexFixing(Index6M,$H2912,TRUE,_xll.ohTrigger(RecalcTrigger,Trigger6M)),NA())</f>
        <v>8.062299115504757E-3</v>
      </c>
      <c r="M2912" s="145">
        <f>IFERROR(_xll.qlIndexFixing(Index1Y,$H2912,TRUE,_xll.ohTrigger(RecalcTrigger,Trigger1Y)),NA())</f>
        <v>8.473079463750437E-3</v>
      </c>
      <c r="N2912" s="144">
        <f>IFERROR(_xll.qlIndexFixing(ONIndex1M,I2912,TRUE,_xll.ohTrigger(RecalcTrigger,Trigger1M)),NA())</f>
        <v>8.0037856695902576E-3</v>
      </c>
      <c r="O2912" s="44">
        <f>IFERROR(_xll.qlIndexFixing(ONIndex3M,I2912,TRUE,_xll.ohTrigger(RecalcTrigger,Trigger3M)),NA())</f>
        <v>8.2027375809357039E-3</v>
      </c>
      <c r="P2912" s="44">
        <f>IFERROR(_xll.qlIndexFixing(ONIndex6M,I2912,TRUE,_xll.ohTrigger(RecalcTrigger,Trigger6M)),NA())</f>
        <v>8.022559218225922E-3</v>
      </c>
      <c r="Q2912" s="145">
        <f>IFERROR(_xll.qlIndexFixing(ONIndex1Y,I2912,TRUE,_xll.ohTrigger(RecalcTrigger,Trigger1Y)),NA())</f>
        <v>8.416165800833042E-3</v>
      </c>
    </row>
    <row r="2913" spans="2:17" x14ac:dyDescent="0.2">
      <c r="B2913" s="39" t="s">
        <v>42</v>
      </c>
      <c r="D2913" s="42">
        <f>_xll.qlCalendarAdvance(Calendar,$D2912,B2913,"f",FALSE)</f>
        <v>60265</v>
      </c>
      <c r="E2913" s="139">
        <f>_xll.qlInterestRateIndexValueDate(IndexON,D2913)</f>
        <v>60265</v>
      </c>
      <c r="F2913" s="155">
        <f>IFERROR(_xll.qlIndexFixing(IndexON,D2913,TRUE,_xll.ohTrigger(RecalcTrigger,TriggerON)),NA())</f>
        <v>8.2685079742272904E-3</v>
      </c>
      <c r="H2913" s="42">
        <f>_xll.qlCalendarAdvance(Calendar,$H2912,B2913,"f",FALSE)</f>
        <v>60265</v>
      </c>
      <c r="I2913" s="139">
        <f>_xll.qlInterestRateIndexValueDate(Index1M,$H2913)</f>
        <v>60267</v>
      </c>
      <c r="J2913" s="144">
        <f>IFERROR(_xll.qlIndexFixing(Index1M,$H2913,TRUE,_xll.ohTrigger(RecalcTrigger,Trigger1M)),NA())</f>
        <v>8.0073241656490879E-3</v>
      </c>
      <c r="K2913" s="44">
        <f>IFERROR(_xll.qlIndexFixing(Index3M,H2913,TRUE,_xll.ohTrigger(RecalcTrigger,Trigger3M)),NA())</f>
        <v>8.2151339804017454E-3</v>
      </c>
      <c r="L2913" s="44">
        <f>IFERROR(_xll.qlIndexFixing(Index6M,$H2913,TRUE,_xll.ohTrigger(RecalcTrigger,Trigger6M)),NA())</f>
        <v>8.0645512035999178E-3</v>
      </c>
      <c r="M2913" s="145">
        <f>IFERROR(_xll.qlIndexFixing(Index1Y,$H2913,TRUE,_xll.ohTrigger(RecalcTrigger,Trigger1Y)),NA())</f>
        <v>8.4744068012243424E-3</v>
      </c>
      <c r="N2913" s="144">
        <f>IFERROR(_xll.qlIndexFixing(ONIndex1M,I2913,TRUE,_xll.ohTrigger(RecalcTrigger,Trigger1M)),NA())</f>
        <v>8.0041509420425427E-3</v>
      </c>
      <c r="O2913" s="44">
        <f>IFERROR(_xll.qlIndexFixing(ONIndex3M,I2913,TRUE,_xll.ohTrigger(RecalcTrigger,Trigger3M)),NA())</f>
        <v>8.2031946426042168E-3</v>
      </c>
      <c r="P2913" s="44">
        <f>IFERROR(_xll.qlIndexFixing(ONIndex6M,I2913,TRUE,_xll.ohTrigger(RecalcTrigger,Trigger6M)),NA())</f>
        <v>8.0240368944473062E-3</v>
      </c>
      <c r="Q2913" s="145">
        <f>IFERROR(_xll.qlIndexFixing(ONIndex1Y,I2913,TRUE,_xll.ohTrigger(RecalcTrigger,Trigger1Y)),NA())</f>
        <v>8.4163844484130834E-3</v>
      </c>
    </row>
    <row r="2914" spans="2:17" x14ac:dyDescent="0.2">
      <c r="B2914" s="39" t="s">
        <v>42</v>
      </c>
      <c r="D2914" s="42">
        <f>_xll.qlCalendarAdvance(Calendar,$D2913,B2914,"f",FALSE)</f>
        <v>60272</v>
      </c>
      <c r="E2914" s="139">
        <f>_xll.qlInterestRateIndexValueDate(IndexON,D2914)</f>
        <v>60272</v>
      </c>
      <c r="F2914" s="155">
        <f>IFERROR(_xll.qlIndexFixing(IndexON,D2914,TRUE,_xll.ohTrigger(RecalcTrigger,TriggerON)),NA())</f>
        <v>8.2686738009396521E-3</v>
      </c>
      <c r="H2914" s="42">
        <f>_xll.qlCalendarAdvance(Calendar,$H2913,B2914,"f",FALSE)</f>
        <v>60272</v>
      </c>
      <c r="I2914" s="139">
        <f>_xll.qlInterestRateIndexValueDate(Index1M,$H2914)</f>
        <v>60274</v>
      </c>
      <c r="J2914" s="144">
        <f>IFERROR(_xll.qlIndexFixing(Index1M,$H2914,TRUE,_xll.ohTrigger(RecalcTrigger,Trigger1M)),NA())</f>
        <v>8.0081635464537091E-3</v>
      </c>
      <c r="K2914" s="44">
        <f>IFERROR(_xll.qlIndexFixing(Index3M,H2914,TRUE,_xll.ohTrigger(RecalcTrigger,Trigger3M)),NA())</f>
        <v>8.2158597397876676E-3</v>
      </c>
      <c r="L2914" s="44">
        <f>IFERROR(_xll.qlIndexFixing(Index6M,$H2914,TRUE,_xll.ohTrigger(RecalcTrigger,Trigger6M)),NA())</f>
        <v>8.0668164415710394E-3</v>
      </c>
      <c r="M2914" s="145">
        <f>IFERROR(_xll.qlIndexFixing(Index1Y,$H2914,TRUE,_xll.ohTrigger(RecalcTrigger,Trigger1Y)),NA())</f>
        <v>8.4756086806227586E-3</v>
      </c>
      <c r="N2914" s="144">
        <f>IFERROR(_xll.qlIndexFixing(ONIndex1M,I2914,TRUE,_xll.ohTrigger(RecalcTrigger,Trigger1M)),NA())</f>
        <v>8.0046149777590614E-3</v>
      </c>
      <c r="O2914" s="44">
        <f>IFERROR(_xll.qlIndexFixing(ONIndex3M,I2914,TRUE,_xll.ohTrigger(RecalcTrigger,Trigger3M)),NA())</f>
        <v>8.2037328188544478E-3</v>
      </c>
      <c r="P2914" s="44">
        <f>IFERROR(_xll.qlIndexFixing(ONIndex6M,I2914,TRUE,_xll.ohTrigger(RecalcTrigger,Trigger6M)),NA())</f>
        <v>8.0253075099001592E-3</v>
      </c>
      <c r="Q2914" s="145">
        <f>IFERROR(_xll.qlIndexFixing(ONIndex1Y,I2914,TRUE,_xll.ohTrigger(RecalcTrigger,Trigger1Y)),NA())</f>
        <v>8.4167597778872505E-3</v>
      </c>
    </row>
    <row r="2915" spans="2:17" x14ac:dyDescent="0.2">
      <c r="B2915" s="39" t="s">
        <v>42</v>
      </c>
      <c r="D2915" s="42">
        <f>_xll.qlCalendarAdvance(Calendar,$D2914,B2915,"f",FALSE)</f>
        <v>60279</v>
      </c>
      <c r="E2915" s="139">
        <f>_xll.qlInterestRateIndexValueDate(IndexON,D2915)</f>
        <v>60279</v>
      </c>
      <c r="F2915" s="155">
        <f>IFERROR(_xll.qlIndexFixing(IndexON,D2915,TRUE,_xll.ohTrigger(RecalcTrigger,TriggerON)),NA())</f>
        <v>8.2688759529947475E-3</v>
      </c>
      <c r="H2915" s="42">
        <f>_xll.qlCalendarAdvance(Calendar,$H2914,B2915,"f",FALSE)</f>
        <v>60279</v>
      </c>
      <c r="I2915" s="139">
        <f>_xll.qlInterestRateIndexValueDate(Index1M,$H2915)</f>
        <v>60281</v>
      </c>
      <c r="J2915" s="144">
        <f>IFERROR(_xll.qlIndexFixing(Index1M,$H2915,TRUE,_xll.ohTrigger(RecalcTrigger,Trigger1M)),NA())</f>
        <v>8.0086746242907288E-3</v>
      </c>
      <c r="K2915" s="44">
        <f>IFERROR(_xll.qlIndexFixing(Index3M,H2915,TRUE,_xll.ohTrigger(RecalcTrigger,Trigger3M)),NA())</f>
        <v>8.2166259687568299E-3</v>
      </c>
      <c r="L2915" s="44">
        <f>IFERROR(_xll.qlIndexFixing(Index6M,$H2915,TRUE,_xll.ohTrigger(RecalcTrigger,Trigger6M)),NA())</f>
        <v>8.0691415711984377E-3</v>
      </c>
      <c r="M2915" s="145">
        <f>IFERROR(_xll.qlIndexFixing(Index1Y,$H2915,TRUE,_xll.ohTrigger(RecalcTrigger,Trigger1Y)),NA())</f>
        <v>8.4768483758862444E-3</v>
      </c>
      <c r="N2915" s="144">
        <f>IFERROR(_xll.qlIndexFixing(ONIndex1M,I2915,TRUE,_xll.ohTrigger(RecalcTrigger,Trigger1M)),NA())</f>
        <v>8.0050499620742954E-3</v>
      </c>
      <c r="O2915" s="44">
        <f>IFERROR(_xll.qlIndexFixing(ONIndex3M,I2915,TRUE,_xll.ohTrigger(RecalcTrigger,Trigger3M)),NA())</f>
        <v>8.2042585223351949E-3</v>
      </c>
      <c r="P2915" s="44">
        <f>IFERROR(_xll.qlIndexFixing(ONIndex6M,I2915,TRUE,_xll.ohTrigger(RecalcTrigger,Trigger6M)),NA())</f>
        <v>8.0268856633480823E-3</v>
      </c>
      <c r="Q2915" s="145">
        <f>IFERROR(_xll.qlIndexFixing(ONIndex1Y,I2915,TRUE,_xll.ohTrigger(RecalcTrigger,Trigger1Y)),NA())</f>
        <v>8.4170404458827619E-3</v>
      </c>
    </row>
    <row r="2916" spans="2:17" x14ac:dyDescent="0.2">
      <c r="B2916" s="39" t="s">
        <v>42</v>
      </c>
      <c r="D2916" s="42">
        <f>_xll.qlCalendarAdvance(Calendar,$D2915,B2916,"f",FALSE)</f>
        <v>60286</v>
      </c>
      <c r="E2916" s="139">
        <f>_xll.qlInterestRateIndexValueDate(IndexON,D2916)</f>
        <v>60286</v>
      </c>
      <c r="F2916" s="155">
        <f>IFERROR(_xll.qlIndexFixing(IndexON,D2916,TRUE,_xll.ohTrigger(RecalcTrigger,TriggerON)),NA())</f>
        <v>8.2691144829905028E-3</v>
      </c>
      <c r="H2916" s="42">
        <f>_xll.qlCalendarAdvance(Calendar,$H2915,B2916,"f",FALSE)</f>
        <v>60286</v>
      </c>
      <c r="I2916" s="139">
        <f>_xll.qlInterestRateIndexValueDate(Index1M,$H2916)</f>
        <v>60288</v>
      </c>
      <c r="J2916" s="144">
        <f>IFERROR(_xll.qlIndexFixing(Index1M,$H2916,TRUE,_xll.ohTrigger(RecalcTrigger,Trigger1M)),NA())</f>
        <v>8.0092265743448767E-3</v>
      </c>
      <c r="K2916" s="44">
        <f>IFERROR(_xll.qlIndexFixing(Index3M,H2916,TRUE,_xll.ohTrigger(RecalcTrigger,Trigger3M)),NA())</f>
        <v>8.2174327248099033E-3</v>
      </c>
      <c r="L2916" s="44">
        <f>IFERROR(_xll.qlIndexFixing(Index6M,$H2916,TRUE,_xll.ohTrigger(RecalcTrigger,Trigger6M)),NA())</f>
        <v>8.0715266773552126E-3</v>
      </c>
      <c r="M2916" s="145">
        <f>IFERROR(_xll.qlIndexFixing(Index1Y,$H2916,TRUE,_xll.ohTrigger(RecalcTrigger,Trigger1Y)),NA())</f>
        <v>8.4781259385930466E-3</v>
      </c>
      <c r="N2916" s="144">
        <f>IFERROR(_xll.qlIndexFixing(ONIndex1M,I2916,TRUE,_xll.ohTrigger(RecalcTrigger,Trigger1M)),NA())</f>
        <v>8.0055256819377973E-3</v>
      </c>
      <c r="O2916" s="44">
        <f>IFERROR(_xll.qlIndexFixing(ONIndex3M,I2916,TRUE,_xll.ohTrigger(RecalcTrigger,Trigger3M)),NA())</f>
        <v>8.2048243323207259E-3</v>
      </c>
      <c r="P2916" s="44">
        <f>IFERROR(_xll.qlIndexFixing(ONIndex6M,I2916,TRUE,_xll.ohTrigger(RecalcTrigger,Trigger6M)),NA())</f>
        <v>8.0285225042509012E-3</v>
      </c>
      <c r="Q2916" s="145">
        <f>IFERROR(_xll.qlIndexFixing(ONIndex1Y,I2916,TRUE,_xll.ohTrigger(RecalcTrigger,Trigger1Y)),NA())</f>
        <v>8.4173573555013093E-3</v>
      </c>
    </row>
    <row r="2917" spans="2:17" x14ac:dyDescent="0.2">
      <c r="B2917" s="39" t="s">
        <v>42</v>
      </c>
      <c r="D2917" s="42">
        <f>_xll.qlCalendarAdvance(Calendar,$D2916,B2917,"f",FALSE)</f>
        <v>60293</v>
      </c>
      <c r="E2917" s="139">
        <f>_xll.qlInterestRateIndexValueDate(IndexON,D2917)</f>
        <v>60293</v>
      </c>
      <c r="F2917" s="155">
        <f>IFERROR(_xll.qlIndexFixing(IndexON,D2917,TRUE,_xll.ohTrigger(RecalcTrigger,TriggerON)),NA())</f>
        <v>8.2693894435248438E-3</v>
      </c>
      <c r="H2917" s="42">
        <f>_xll.qlCalendarAdvance(Calendar,$H2916,B2917,"f",FALSE)</f>
        <v>60293</v>
      </c>
      <c r="I2917" s="139">
        <f>_xll.qlInterestRateIndexValueDate(Index1M,$H2917)</f>
        <v>60295</v>
      </c>
      <c r="J2917" s="144">
        <f>IFERROR(_xll.qlIndexFixing(Index1M,$H2917,TRUE,_xll.ohTrigger(RecalcTrigger,Trigger1M)),NA())</f>
        <v>8.009415134047515E-3</v>
      </c>
      <c r="K2917" s="44">
        <f>IFERROR(_xll.qlIndexFixing(Index3M,H2917,TRUE,_xll.ohTrigger(RecalcTrigger,Trigger3M)),NA())</f>
        <v>8.2182800654528876E-3</v>
      </c>
      <c r="L2917" s="44">
        <f>IFERROR(_xll.qlIndexFixing(Index6M,$H2917,TRUE,_xll.ohTrigger(RecalcTrigger,Trigger6M)),NA())</f>
        <v>8.0739718449197705E-3</v>
      </c>
      <c r="M2917" s="145">
        <f>IFERROR(_xll.qlIndexFixing(Index1Y,$H2917,TRUE,_xll.ohTrigger(RecalcTrigger,Trigger1Y)),NA())</f>
        <v>8.4794414203262346E-3</v>
      </c>
      <c r="N2917" s="144">
        <f>IFERROR(_xll.qlIndexFixing(ONIndex1M,I2917,TRUE,_xll.ohTrigger(RecalcTrigger,Trigger1M)),NA())</f>
        <v>8.0060421961825057E-3</v>
      </c>
      <c r="O2917" s="44">
        <f>IFERROR(_xll.qlIndexFixing(ONIndex3M,I2917,TRUE,_xll.ohTrigger(RecalcTrigger,Trigger3M)),NA())</f>
        <v>8.2054303061518397E-3</v>
      </c>
      <c r="P2917" s="44">
        <f>IFERROR(_xll.qlIndexFixing(ONIndex6M,I2917,TRUE,_xll.ohTrigger(RecalcTrigger,Trigger6M)),NA())</f>
        <v>8.0302181168345754E-3</v>
      </c>
      <c r="Q2917" s="145">
        <f>IFERROR(_xll.qlIndexFixing(ONIndex1Y,I2917,TRUE,_xll.ohTrigger(RecalcTrigger,Trigger1Y)),NA())</f>
        <v>8.4177105577154521E-3</v>
      </c>
    </row>
    <row r="2918" spans="2:17" x14ac:dyDescent="0.2">
      <c r="B2918" s="39" t="s">
        <v>42</v>
      </c>
      <c r="D2918" s="42">
        <f>_xll.qlCalendarAdvance(Calendar,$D2917,B2918,"f",FALSE)</f>
        <v>60300</v>
      </c>
      <c r="E2918" s="139">
        <f>_xll.qlInterestRateIndexValueDate(IndexON,D2918)</f>
        <v>60300</v>
      </c>
      <c r="F2918" s="155">
        <f>IFERROR(_xll.qlIndexFixing(IndexON,D2918,TRUE,_xll.ohTrigger(RecalcTrigger,TriggerON)),NA())</f>
        <v>8.2697008871157607E-3</v>
      </c>
      <c r="H2918" s="42">
        <f>_xll.qlCalendarAdvance(Calendar,$H2917,B2918,"f",FALSE)</f>
        <v>60300</v>
      </c>
      <c r="I2918" s="139">
        <f>_xll.qlInterestRateIndexValueDate(Index1M,$H2918)</f>
        <v>60302</v>
      </c>
      <c r="J2918" s="144">
        <f>IFERROR(_xll.qlIndexFixing(Index1M,$H2918,TRUE,_xll.ohTrigger(RecalcTrigger,Trigger1M)),NA())</f>
        <v>8.0097661401176291E-3</v>
      </c>
      <c r="K2918" s="44">
        <f>IFERROR(_xll.qlIndexFixing(Index3M,H2918,TRUE,_xll.ohTrigger(RecalcTrigger,Trigger3M)),NA())</f>
        <v>8.2190033180659424E-3</v>
      </c>
      <c r="L2918" s="44">
        <f>IFERROR(_xll.qlIndexFixing(Index6M,$H2918,TRUE,_xll.ohTrigger(RecalcTrigger,Trigger6M)),NA())</f>
        <v>8.0764771587740446E-3</v>
      </c>
      <c r="M2918" s="145">
        <f>IFERROR(_xll.qlIndexFixing(Index1Y,$H2918,TRUE,_xll.ohTrigger(RecalcTrigger,Trigger1Y)),NA())</f>
        <v>8.4807948726732529E-3</v>
      </c>
      <c r="N2918" s="144">
        <f>IFERROR(_xll.qlIndexFixing(ONIndex1M,I2918,TRUE,_xll.ohTrigger(RecalcTrigger,Trigger1M)),NA())</f>
        <v>8.0065995638278764E-3</v>
      </c>
      <c r="O2918" s="44">
        <f>IFERROR(_xll.qlIndexFixing(ONIndex3M,I2918,TRUE,_xll.ohTrigger(RecalcTrigger,Trigger3M)),NA())</f>
        <v>8.2060765012759163E-3</v>
      </c>
      <c r="P2918" s="44">
        <f>IFERROR(_xll.qlIndexFixing(ONIndex6M,I2918,TRUE,_xll.ohTrigger(RecalcTrigger,Trigger6M)),NA())</f>
        <v>8.0319725854316459E-3</v>
      </c>
      <c r="Q2918" s="145">
        <f>IFERROR(_xll.qlIndexFixing(ONIndex1Y,I2918,TRUE,_xll.ohTrigger(RecalcTrigger,Trigger1Y)),NA())</f>
        <v>8.4181001035510405E-3</v>
      </c>
    </row>
    <row r="2919" spans="2:17" x14ac:dyDescent="0.2">
      <c r="B2919" s="39" t="s">
        <v>42</v>
      </c>
      <c r="D2919" s="42">
        <f>_xll.qlCalendarAdvance(Calendar,$D2918,B2919,"f",FALSE)</f>
        <v>60307</v>
      </c>
      <c r="E2919" s="139">
        <f>_xll.qlInterestRateIndexValueDate(IndexON,D2919)</f>
        <v>60307</v>
      </c>
      <c r="F2919" s="155">
        <f>IFERROR(_xll.qlIndexFixing(IndexON,D2919,TRUE,_xll.ohTrigger(RecalcTrigger,TriggerON)),NA())</f>
        <v>8.2700488666009875E-3</v>
      </c>
      <c r="H2919" s="42">
        <f>_xll.qlCalendarAdvance(Calendar,$H2918,B2919,"f",FALSE)</f>
        <v>60307</v>
      </c>
      <c r="I2919" s="139">
        <f>_xll.qlInterestRateIndexValueDate(Index1M,$H2919)</f>
        <v>60309</v>
      </c>
      <c r="J2919" s="144">
        <f>IFERROR(_xll.qlIndexFixing(Index1M,$H2919,TRUE,_xll.ohTrigger(RecalcTrigger,Trigger1M)),NA())</f>
        <v>8.0104263047720003E-3</v>
      </c>
      <c r="K2919" s="44">
        <f>IFERROR(_xll.qlIndexFixing(Index3M,H2919,TRUE,_xll.ohTrigger(RecalcTrigger,Trigger3M)),NA())</f>
        <v>8.219929061528056E-3</v>
      </c>
      <c r="L2919" s="44">
        <f>IFERROR(_xll.qlIndexFixing(Index6M,$H2919,TRUE,_xll.ohTrigger(RecalcTrigger,Trigger6M)),NA())</f>
        <v>8.0790427038065944E-3</v>
      </c>
      <c r="M2919" s="145">
        <f>IFERROR(_xll.qlIndexFixing(Index1Y,$H2919,TRUE,_xll.ohTrigger(RecalcTrigger,Trigger1Y)),NA())</f>
        <v>8.482186347226587E-3</v>
      </c>
      <c r="N2919" s="144">
        <f>IFERROR(_xll.qlIndexFixing(ONIndex1M,I2919,TRUE,_xll.ohTrigger(RecalcTrigger,Trigger1M)),NA())</f>
        <v>8.0071978437068481E-3</v>
      </c>
      <c r="O2919" s="44">
        <f>IFERROR(_xll.qlIndexFixing(ONIndex3M,I2919,TRUE,_xll.ohTrigger(RecalcTrigger,Trigger3M)),NA())</f>
        <v>8.2067629750071092E-3</v>
      </c>
      <c r="P2919" s="44">
        <f>IFERROR(_xll.qlIndexFixing(ONIndex6M,I2919,TRUE,_xll.ohTrigger(RecalcTrigger,Trigger6M)),NA())</f>
        <v>8.0337859944545897E-3</v>
      </c>
      <c r="Q2919" s="145">
        <f>IFERROR(_xll.qlIndexFixing(ONIndex1Y,I2919,TRUE,_xll.ohTrigger(RecalcTrigger,Trigger1Y)),NA())</f>
        <v>8.4185260440605703E-3</v>
      </c>
    </row>
    <row r="2920" spans="2:17" x14ac:dyDescent="0.2">
      <c r="B2920" s="39" t="s">
        <v>42</v>
      </c>
      <c r="D2920" s="42">
        <f>_xll.qlCalendarAdvance(Calendar,$D2919,B2920,"f",FALSE)</f>
        <v>60314</v>
      </c>
      <c r="E2920" s="139">
        <f>_xll.qlInterestRateIndexValueDate(IndexON,D2920)</f>
        <v>60314</v>
      </c>
      <c r="F2920" s="155">
        <f>IFERROR(_xll.qlIndexFixing(IndexON,D2920,TRUE,_xll.ohTrigger(RecalcTrigger,TriggerON)),NA())</f>
        <v>8.2704334345784503E-3</v>
      </c>
      <c r="H2920" s="42">
        <f>_xll.qlCalendarAdvance(Calendar,$H2919,B2920,"f",FALSE)</f>
        <v>60314</v>
      </c>
      <c r="I2920" s="139">
        <f>_xll.qlInterestRateIndexValueDate(Index1M,$H2920)</f>
        <v>60316</v>
      </c>
      <c r="J2920" s="144">
        <f>IFERROR(_xll.qlIndexFixing(Index1M,$H2920,TRUE,_xll.ohTrigger(RecalcTrigger,Trigger1M)),NA())</f>
        <v>8.0111275518838076E-3</v>
      </c>
      <c r="K2920" s="44">
        <f>IFERROR(_xll.qlIndexFixing(Index3M,H2920,TRUE,_xll.ohTrigger(RecalcTrigger,Trigger3M)),NA())</f>
        <v>8.2208955570669366E-3</v>
      </c>
      <c r="L2920" s="44">
        <f>IFERROR(_xll.qlIndexFixing(Index6M,$H2920,TRUE,_xll.ohTrigger(RecalcTrigger,Trigger6M)),NA())</f>
        <v>8.0816685649134894E-3</v>
      </c>
      <c r="M2920" s="145">
        <f>IFERROR(_xll.qlIndexFixing(Index1Y,$H2920,TRUE,_xll.ohTrigger(RecalcTrigger,Trigger1Y)),NA())</f>
        <v>8.4836158955835378E-3</v>
      </c>
      <c r="N2920" s="144">
        <f>IFERROR(_xll.qlIndexFixing(ONIndex1M,I2920,TRUE,_xll.ohTrigger(RecalcTrigger,Trigger1M)),NA())</f>
        <v>8.007837094865522E-3</v>
      </c>
      <c r="O2920" s="44">
        <f>IFERROR(_xll.qlIndexFixing(ONIndex3M,I2920,TRUE,_xll.ohTrigger(RecalcTrigger,Trigger3M)),NA())</f>
        <v>8.2074897847128625E-3</v>
      </c>
      <c r="P2920" s="44">
        <f>IFERROR(_xll.qlIndexFixing(ONIndex6M,I2920,TRUE,_xll.ohTrigger(RecalcTrigger,Trigger6M)),NA())</f>
        <v>8.0356584281293664E-3</v>
      </c>
      <c r="Q2920" s="145">
        <f>IFERROR(_xll.qlIndexFixing(ONIndex1Y,I2920,TRUE,_xll.ohTrigger(RecalcTrigger,Trigger1Y)),NA())</f>
        <v>8.4189884301100193E-3</v>
      </c>
    </row>
    <row r="2921" spans="2:17" x14ac:dyDescent="0.2">
      <c r="B2921" s="39" t="s">
        <v>42</v>
      </c>
      <c r="D2921" s="42">
        <f>_xll.qlCalendarAdvance(Calendar,$D2920,B2921,"f",FALSE)</f>
        <v>60321</v>
      </c>
      <c r="E2921" s="139">
        <f>_xll.qlInterestRateIndexValueDate(IndexON,D2921)</f>
        <v>60321</v>
      </c>
      <c r="F2921" s="155">
        <f>IFERROR(_xll.qlIndexFixing(IndexON,D2921,TRUE,_xll.ohTrigger(RecalcTrigger,TriggerON)),NA())</f>
        <v>8.270854643646075E-3</v>
      </c>
      <c r="H2921" s="42">
        <f>_xll.qlCalendarAdvance(Calendar,$H2920,B2921,"f",FALSE)</f>
        <v>60321</v>
      </c>
      <c r="I2921" s="139">
        <f>_xll.qlInterestRateIndexValueDate(Index1M,$H2921)</f>
        <v>60323</v>
      </c>
      <c r="J2921" s="144">
        <f>IFERROR(_xll.qlIndexFixing(Index1M,$H2921,TRUE,_xll.ohTrigger(RecalcTrigger,Trigger1M)),NA())</f>
        <v>8.0118699404258774E-3</v>
      </c>
      <c r="K2921" s="44">
        <f>IFERROR(_xll.qlIndexFixing(Index3M,H2921,TRUE,_xll.ohTrigger(RecalcTrigger,Trigger3M)),NA())</f>
        <v>8.2219028621943364E-3</v>
      </c>
      <c r="L2921" s="44">
        <f>IFERROR(_xll.qlIndexFixing(Index6M,$H2921,TRUE,_xll.ohTrigger(RecalcTrigger,Trigger6M)),NA())</f>
        <v>8.0843548269969815E-3</v>
      </c>
      <c r="M2921" s="145">
        <f>IFERROR(_xll.qlIndexFixing(Index1Y,$H2921,TRUE,_xll.ohTrigger(RecalcTrigger,Trigger1Y)),NA())</f>
        <v>8.4850835693449124E-3</v>
      </c>
      <c r="N2921" s="144">
        <f>IFERROR(_xll.qlIndexFixing(ONIndex1M,I2921,TRUE,_xll.ohTrigger(RecalcTrigger,Trigger1M)),NA())</f>
        <v>8.008517376083546E-3</v>
      </c>
      <c r="O2921" s="44">
        <f>IFERROR(_xll.qlIndexFixing(ONIndex3M,I2921,TRUE,_xll.ohTrigger(RecalcTrigger,Trigger3M)),NA())</f>
        <v>8.2082569877606204E-3</v>
      </c>
      <c r="P2921" s="44">
        <f>IFERROR(_xll.qlIndexFixing(ONIndex6M,I2921,TRUE,_xll.ohTrigger(RecalcTrigger,Trigger6M)),NA())</f>
        <v>8.0375899708684528E-3</v>
      </c>
      <c r="Q2921" s="145">
        <f>IFERROR(_xll.qlIndexFixing(ONIndex1Y,I2921,TRUE,_xll.ohTrigger(RecalcTrigger,Trigger1Y)),NA())</f>
        <v>8.4194873128051739E-3</v>
      </c>
    </row>
    <row r="2922" spans="2:17" x14ac:dyDescent="0.2">
      <c r="B2922" s="39" t="s">
        <v>42</v>
      </c>
      <c r="D2922" s="42">
        <f>_xll.qlCalendarAdvance(Calendar,$D2921,B2922,"f",FALSE)</f>
        <v>60328</v>
      </c>
      <c r="E2922" s="139">
        <f>_xll.qlInterestRateIndexValueDate(IndexON,D2922)</f>
        <v>60328</v>
      </c>
      <c r="F2922" s="155">
        <f>IFERROR(_xll.qlIndexFixing(IndexON,D2922,TRUE,_xll.ohTrigger(RecalcTrigger,TriggerON)),NA())</f>
        <v>8.2713125462419157E-3</v>
      </c>
      <c r="H2922" s="42">
        <f>_xll.qlCalendarAdvance(Calendar,$H2921,B2922,"f",FALSE)</f>
        <v>60328</v>
      </c>
      <c r="I2922" s="139">
        <f>_xll.qlInterestRateIndexValueDate(Index1M,$H2922)</f>
        <v>60330</v>
      </c>
      <c r="J2922" s="144">
        <f>IFERROR(_xll.qlIndexFixing(Index1M,$H2922,TRUE,_xll.ohTrigger(RecalcTrigger,Trigger1M)),NA())</f>
        <v>8.0133998936640898E-3</v>
      </c>
      <c r="K2922" s="44">
        <f>IFERROR(_xll.qlIndexFixing(Index3M,H2922,TRUE,_xll.ohTrigger(RecalcTrigger,Trigger3M)),NA())</f>
        <v>8.223481436962523E-3</v>
      </c>
      <c r="L2922" s="44">
        <f>IFERROR(_xll.qlIndexFixing(Index6M,$H2922,TRUE,_xll.ohTrigger(RecalcTrigger,Trigger6M)),NA())</f>
        <v>8.0880266399227397E-3</v>
      </c>
      <c r="M2922" s="145">
        <f>IFERROR(_xll.qlIndexFixing(Index1Y,$H2922,TRUE,_xll.ohTrigger(RecalcTrigger,Trigger1Y)),NA())</f>
        <v>8.4865894201172076E-3</v>
      </c>
      <c r="N2922" s="144">
        <f>IFERROR(_xll.qlIndexFixing(ONIndex1M,I2922,TRUE,_xll.ohTrigger(RecalcTrigger,Trigger1M)),NA())</f>
        <v>8.009238746380376E-3</v>
      </c>
      <c r="O2922" s="44">
        <f>IFERROR(_xll.qlIndexFixing(ONIndex3M,I2922,TRUE,_xll.ohTrigger(RecalcTrigger,Trigger3M)),NA())</f>
        <v>8.2090646415444724E-3</v>
      </c>
      <c r="P2922" s="44">
        <f>IFERROR(_xll.qlIndexFixing(ONIndex6M,I2922,TRUE,_xll.ohTrigger(RecalcTrigger,Trigger6M)),NA())</f>
        <v>8.039580706924454E-3</v>
      </c>
      <c r="Q2922" s="145">
        <f>IFERROR(_xll.qlIndexFixing(ONIndex1Y,I2922,TRUE,_xll.ohTrigger(RecalcTrigger,Trigger1Y)),NA())</f>
        <v>8.4200227431718844E-3</v>
      </c>
    </row>
    <row r="2923" spans="2:17" x14ac:dyDescent="0.2">
      <c r="B2923" s="39" t="s">
        <v>42</v>
      </c>
      <c r="D2923" s="42">
        <f>_xll.qlCalendarAdvance(Calendar,$D2922,B2923,"f",FALSE)</f>
        <v>60335</v>
      </c>
      <c r="E2923" s="139">
        <f>_xll.qlInterestRateIndexValueDate(IndexON,D2923)</f>
        <v>60335</v>
      </c>
      <c r="F2923" s="155">
        <f>IFERROR(_xll.qlIndexFixing(IndexON,D2923,TRUE,_xll.ohTrigger(RecalcTrigger,TriggerON)),NA())</f>
        <v>8.2718071952836425E-3</v>
      </c>
      <c r="H2923" s="42">
        <f>_xll.qlCalendarAdvance(Calendar,$H2922,B2923,"f",FALSE)</f>
        <v>60335</v>
      </c>
      <c r="I2923" s="139">
        <f>_xll.qlInterestRateIndexValueDate(Index1M,$H2923)</f>
        <v>60337</v>
      </c>
      <c r="J2923" s="144">
        <f>IFERROR(_xll.qlIndexFixing(Index1M,$H2923,TRUE,_xll.ohTrigger(RecalcTrigger,Trigger1M)),NA())</f>
        <v>8.0142396004312388E-3</v>
      </c>
      <c r="K2923" s="44">
        <f>IFERROR(_xll.qlIndexFixing(Index3M,H2923,TRUE,_xll.ohTrigger(RecalcTrigger,Trigger3M)),NA())</f>
        <v>8.2245794125521011E-3</v>
      </c>
      <c r="L2923" s="44">
        <f>IFERROR(_xll.qlIndexFixing(Index6M,$H2923,TRUE,_xll.ohTrigger(RecalcTrigger,Trigger6M)),NA())</f>
        <v>8.0908472178409241E-3</v>
      </c>
      <c r="M2923" s="145">
        <f>IFERROR(_xll.qlIndexFixing(Index1Y,$H2923,TRUE,_xll.ohTrigger(RecalcTrigger,Trigger1Y)),NA())</f>
        <v>8.4881334995117429E-3</v>
      </c>
      <c r="N2923" s="144">
        <f>IFERROR(_xll.qlIndexFixing(ONIndex1M,I2923,TRUE,_xll.ohTrigger(RecalcTrigger,Trigger1M)),NA())</f>
        <v>8.0100012646688867E-3</v>
      </c>
      <c r="O2923" s="44">
        <f>IFERROR(_xll.qlIndexFixing(ONIndex3M,I2923,TRUE,_xll.ohTrigger(RecalcTrigger,Trigger3M)),NA())</f>
        <v>8.2099128034052171E-3</v>
      </c>
      <c r="P2923" s="44">
        <f>IFERROR(_xll.qlIndexFixing(ONIndex6M,I2923,TRUE,_xll.ohTrigger(RecalcTrigger,Trigger6M)),NA())</f>
        <v>8.0416307207364923E-3</v>
      </c>
      <c r="Q2923" s="145">
        <f>IFERROR(_xll.qlIndexFixing(ONIndex1Y,I2923,TRUE,_xll.ohTrigger(RecalcTrigger,Trigger1Y)),NA())</f>
        <v>8.4205947721560648E-3</v>
      </c>
    </row>
    <row r="2924" spans="2:17" x14ac:dyDescent="0.2">
      <c r="B2924" s="39" t="s">
        <v>42</v>
      </c>
      <c r="D2924" s="42">
        <f>_xll.qlCalendarAdvance(Calendar,$D2923,B2924,"f",FALSE)</f>
        <v>60342</v>
      </c>
      <c r="E2924" s="139">
        <f>_xll.qlInterestRateIndexValueDate(IndexON,D2924)</f>
        <v>60342</v>
      </c>
      <c r="F2924" s="155">
        <f>IFERROR(_xll.qlIndexFixing(IndexON,D2924,TRUE,_xll.ohTrigger(RecalcTrigger,TriggerON)),NA())</f>
        <v>8.2723386433691815E-3</v>
      </c>
      <c r="H2924" s="42">
        <f>_xll.qlCalendarAdvance(Calendar,$H2923,B2924,"f",FALSE)</f>
        <v>60342</v>
      </c>
      <c r="I2924" s="139">
        <f>_xll.qlInterestRateIndexValueDate(Index1M,$H2924)</f>
        <v>60344</v>
      </c>
      <c r="J2924" s="144">
        <f>IFERROR(_xll.qlIndexFixing(Index1M,$H2924,TRUE,_xll.ohTrigger(RecalcTrigger,Trigger1M)),NA())</f>
        <v>8.0151206511884388E-3</v>
      </c>
      <c r="K2924" s="44">
        <f>IFERROR(_xll.qlIndexFixing(Index3M,H2924,TRUE,_xll.ohTrigger(RecalcTrigger,Trigger3M)),NA())</f>
        <v>8.2257183854081307E-3</v>
      </c>
      <c r="L2924" s="44">
        <f>IFERROR(_xll.qlIndexFixing(Index6M,$H2924,TRUE,_xll.ohTrigger(RecalcTrigger,Trigger6M)),NA())</f>
        <v>8.0937284738234212E-3</v>
      </c>
      <c r="M2924" s="145">
        <f>IFERROR(_xll.qlIndexFixing(Index1Y,$H2924,TRUE,_xll.ohTrigger(RecalcTrigger,Trigger1Y)),NA())</f>
        <v>8.4897158591439991E-3</v>
      </c>
      <c r="N2924" s="144">
        <f>IFERROR(_xll.qlIndexFixing(ONIndex1M,I2924,TRUE,_xll.ohTrigger(RecalcTrigger,Trigger1M)),NA())</f>
        <v>8.0108049898353073E-3</v>
      </c>
      <c r="O2924" s="44">
        <f>IFERROR(_xll.qlIndexFixing(ONIndex3M,I2924,TRUE,_xll.ohTrigger(RecalcTrigger,Trigger3M)),NA())</f>
        <v>8.2108015307635895E-3</v>
      </c>
      <c r="P2924" s="44">
        <f>IFERROR(_xll.qlIndexFixing(ONIndex6M,I2924,TRUE,_xll.ohTrigger(RecalcTrigger,Trigger6M)),NA())</f>
        <v>8.0437400965305272E-3</v>
      </c>
      <c r="Q2924" s="145">
        <f>IFERROR(_xll.qlIndexFixing(ONIndex1Y,I2924,TRUE,_xll.ohTrigger(RecalcTrigger,Trigger1Y)),NA())</f>
        <v>8.42120345075692E-3</v>
      </c>
    </row>
    <row r="2925" spans="2:17" x14ac:dyDescent="0.2">
      <c r="B2925" s="39" t="s">
        <v>42</v>
      </c>
      <c r="D2925" s="42">
        <f>_xll.qlCalendarAdvance(Calendar,$D2924,B2925,"f",FALSE)</f>
        <v>60349</v>
      </c>
      <c r="E2925" s="139">
        <f>_xll.qlInterestRateIndexValueDate(IndexON,D2925)</f>
        <v>60349</v>
      </c>
      <c r="F2925" s="155">
        <f>IFERROR(_xll.qlIndexFixing(IndexON,D2925,TRUE,_xll.ohTrigger(RecalcTrigger,TriggerON)),NA())</f>
        <v>8.2729069430165225E-3</v>
      </c>
      <c r="H2925" s="42">
        <f>_xll.qlCalendarAdvance(Calendar,$H2924,B2925,"f",FALSE)</f>
        <v>60349</v>
      </c>
      <c r="I2925" s="139">
        <f>_xll.qlInterestRateIndexValueDate(Index1M,$H2925)</f>
        <v>60351</v>
      </c>
      <c r="J2925" s="144">
        <f>IFERROR(_xll.qlIndexFixing(Index1M,$H2925,TRUE,_xll.ohTrigger(RecalcTrigger,Trigger1M)),NA())</f>
        <v>8.0160431049018533E-3</v>
      </c>
      <c r="K2925" s="44">
        <f>IFERROR(_xll.qlIndexFixing(Index3M,H2925,TRUE,_xll.ohTrigger(RecalcTrigger,Trigger3M)),NA())</f>
        <v>8.2268984130489508E-3</v>
      </c>
      <c r="L2925" s="44">
        <f>IFERROR(_xll.qlIndexFixing(Index6M,$H2925,TRUE,_xll.ohTrigger(RecalcTrigger,Trigger6M)),NA())</f>
        <v>8.0966704928075051E-3</v>
      </c>
      <c r="M2925" s="145">
        <f>IFERROR(_xll.qlIndexFixing(Index1Y,$H2925,TRUE,_xll.ohTrigger(RecalcTrigger,Trigger1Y)),NA())</f>
        <v>8.4913365506344898E-3</v>
      </c>
      <c r="N2925" s="144">
        <f>IFERROR(_xll.qlIndexFixing(ONIndex1M,I2925,TRUE,_xll.ohTrigger(RecalcTrigger,Trigger1M)),NA())</f>
        <v>8.0118461795297691E-3</v>
      </c>
      <c r="O2925" s="44">
        <f>IFERROR(_xll.qlIndexFixing(ONIndex3M,I2925,TRUE,_xll.ohTrigger(RecalcTrigger,Trigger3M)),NA())</f>
        <v>8.2119540225455978E-3</v>
      </c>
      <c r="P2925" s="44">
        <f>IFERROR(_xll.qlIndexFixing(ONIndex6M,I2925,TRUE,_xll.ohTrigger(RecalcTrigger,Trigger6M)),NA())</f>
        <v>8.0466763677833342E-3</v>
      </c>
      <c r="Q2925" s="145">
        <f>IFERROR(_xll.qlIndexFixing(ONIndex1Y,I2925,TRUE,_xll.ohTrigger(RecalcTrigger,Trigger1Y)),NA())</f>
        <v>8.4219393917184249E-3</v>
      </c>
    </row>
    <row r="2926" spans="2:17" x14ac:dyDescent="0.2">
      <c r="B2926" s="39" t="s">
        <v>42</v>
      </c>
      <c r="D2926" s="42">
        <f>_xll.qlCalendarAdvance(Calendar,$D2925,B2926,"f",FALSE)</f>
        <v>60357</v>
      </c>
      <c r="E2926" s="139">
        <f>_xll.qlInterestRateIndexValueDate(IndexON,D2926)</f>
        <v>60357</v>
      </c>
      <c r="F2926" s="155">
        <f>IFERROR(_xll.qlIndexFixing(IndexON,D2926,TRUE,_xll.ohTrigger(RecalcTrigger,TriggerON)),NA())</f>
        <v>8.2736016202122897E-3</v>
      </c>
      <c r="H2926" s="42">
        <f>_xll.qlCalendarAdvance(Calendar,$H2925,B2926,"f",FALSE)</f>
        <v>60357</v>
      </c>
      <c r="I2926" s="139">
        <f>_xll.qlInterestRateIndexValueDate(Index1M,$H2926)</f>
        <v>60359</v>
      </c>
      <c r="J2926" s="144">
        <f>IFERROR(_xll.qlIndexFixing(Index1M,$H2926,TRUE,_xll.ohTrigger(RecalcTrigger,Trigger1M)),NA())</f>
        <v>8.0169859183817915E-3</v>
      </c>
      <c r="K2926" s="44">
        <f>IFERROR(_xll.qlIndexFixing(Index3M,H2926,TRUE,_xll.ohTrigger(RecalcTrigger,Trigger3M)),NA())</f>
        <v>8.2281079790503548E-3</v>
      </c>
      <c r="L2926" s="44">
        <f>IFERROR(_xll.qlIndexFixing(Index6M,$H2926,TRUE,_xll.ohTrigger(RecalcTrigger,Trigger6M)),NA())</f>
        <v>8.0997801688561036E-3</v>
      </c>
      <c r="M2926" s="145">
        <f>IFERROR(_xll.qlIndexFixing(Index1Y,$H2926,TRUE,_xll.ohTrigger(RecalcTrigger,Trigger1Y)),NA())</f>
        <v>8.4932357726748373E-3</v>
      </c>
      <c r="N2926" s="144">
        <f>IFERROR(_xll.qlIndexFixing(ONIndex1M,I2926,TRUE,_xll.ohTrigger(RecalcTrigger,Trigger1M)),NA())</f>
        <v>8.0126185060525046E-3</v>
      </c>
      <c r="O2926" s="44">
        <f>IFERROR(_xll.qlIndexFixing(ONIndex3M,I2926,TRUE,_xll.ohTrigger(RecalcTrigger,Trigger3M)),NA())</f>
        <v>8.2127979027912801E-3</v>
      </c>
      <c r="P2926" s="44">
        <f>IFERROR(_xll.qlIndexFixing(ONIndex6M,I2926,TRUE,_xll.ohTrigger(RecalcTrigger,Trigger6M)),NA())</f>
        <v>8.0486045380467885E-3</v>
      </c>
      <c r="Q2926" s="145">
        <f>IFERROR(_xll.qlIndexFixing(ONIndex1Y,I2926,TRUE,_xll.ohTrigger(RecalcTrigger,Trigger1Y)),NA())</f>
        <v>8.4225353079148135E-3</v>
      </c>
    </row>
    <row r="2927" spans="2:17" x14ac:dyDescent="0.2">
      <c r="B2927" s="39" t="s">
        <v>42</v>
      </c>
      <c r="D2927" s="42">
        <f>_xll.qlCalendarAdvance(Calendar,$D2926,B2927,"f",FALSE)</f>
        <v>60364</v>
      </c>
      <c r="E2927" s="139">
        <f>_xll.qlInterestRateIndexValueDate(IndexON,D2927)</f>
        <v>60364</v>
      </c>
      <c r="F2927" s="155">
        <f>IFERROR(_xll.qlIndexFixing(IndexON,D2927,TRUE,_xll.ohTrigger(RecalcTrigger,TriggerON)),NA())</f>
        <v>8.274249064710304E-3</v>
      </c>
      <c r="H2927" s="42">
        <f>_xll.qlCalendarAdvance(Calendar,$H2926,B2927,"f",FALSE)</f>
        <v>60364</v>
      </c>
      <c r="I2927" s="139">
        <f>_xll.qlInterestRateIndexValueDate(Index1M,$H2927)</f>
        <v>60366</v>
      </c>
      <c r="J2927" s="144">
        <f>IFERROR(_xll.qlIndexFixing(Index1M,$H2927,TRUE,_xll.ohTrigger(RecalcTrigger,Trigger1M)),NA())</f>
        <v>8.0179942972571916E-3</v>
      </c>
      <c r="K2927" s="44">
        <f>IFERROR(_xll.qlIndexFixing(Index3M,H2927,TRUE,_xll.ohTrigger(RecalcTrigger,Trigger3M)),NA())</f>
        <v>8.2293731938948966E-3</v>
      </c>
      <c r="L2927" s="44">
        <f>IFERROR(_xll.qlIndexFixing(Index6M,$H2927,TRUE,_xll.ohTrigger(RecalcTrigger,Trigger6M)),NA())</f>
        <v>8.1028482289187201E-3</v>
      </c>
      <c r="M2927" s="145">
        <f>IFERROR(_xll.qlIndexFixing(Index1Y,$H2927,TRUE,_xll.ohTrigger(RecalcTrigger,Trigger1Y)),NA())</f>
        <v>8.4959283852636958E-3</v>
      </c>
      <c r="N2927" s="144">
        <f>IFERROR(_xll.qlIndexFixing(ONIndex1M,I2927,TRUE,_xll.ohTrigger(RecalcTrigger,Trigger1M)),NA())</f>
        <v>8.0135579981366334E-3</v>
      </c>
      <c r="O2927" s="44">
        <f>IFERROR(_xll.qlIndexFixing(ONIndex3M,I2927,TRUE,_xll.ohTrigger(RecalcTrigger,Trigger3M)),NA())</f>
        <v>8.2138202734594046E-3</v>
      </c>
      <c r="P2927" s="44">
        <f>IFERROR(_xll.qlIndexFixing(ONIndex6M,I2927,TRUE,_xll.ohTrigger(RecalcTrigger,Trigger6M)),NA())</f>
        <v>8.0509094506275858E-3</v>
      </c>
      <c r="Q2927" s="145">
        <f>IFERROR(_xll.qlIndexFixing(ONIndex1Y,I2927,TRUE,_xll.ohTrigger(RecalcTrigger,Trigger1Y)),NA())</f>
        <v>8.4232647313164932E-3</v>
      </c>
    </row>
    <row r="2928" spans="2:17" x14ac:dyDescent="0.2">
      <c r="B2928" s="39" t="s">
        <v>42</v>
      </c>
      <c r="D2928" s="42">
        <f>_xll.qlCalendarAdvance(Calendar,$D2927,B2928,"f",FALSE)</f>
        <v>60371</v>
      </c>
      <c r="E2928" s="139">
        <f>_xll.qlInterestRateIndexValueDate(IndexON,D2928)</f>
        <v>60371</v>
      </c>
      <c r="F2928" s="155">
        <f>IFERROR(_xll.qlIndexFixing(IndexON,D2928,TRUE,_xll.ohTrigger(RecalcTrigger,TriggerON)),NA())</f>
        <v>8.2749335261578238E-3</v>
      </c>
      <c r="H2928" s="42">
        <f>_xll.qlCalendarAdvance(Calendar,$H2927,B2928,"f",FALSE)</f>
        <v>60371</v>
      </c>
      <c r="I2928" s="139">
        <f>_xll.qlInterestRateIndexValueDate(Index1M,$H2928)</f>
        <v>60373</v>
      </c>
      <c r="J2928" s="144">
        <f>IFERROR(_xll.qlIndexFixing(Index1M,$H2928,TRUE,_xll.ohTrigger(RecalcTrigger,Trigger1M)),NA())</f>
        <v>8.0190442592970035E-3</v>
      </c>
      <c r="K2928" s="44">
        <f>IFERROR(_xll.qlIndexFixing(Index3M,H2928,TRUE,_xll.ohTrigger(RecalcTrigger,Trigger3M)),NA())</f>
        <v>8.2306796392573375E-3</v>
      </c>
      <c r="L2928" s="44">
        <f>IFERROR(_xll.qlIndexFixing(Index6M,$H2928,TRUE,_xll.ohTrigger(RecalcTrigger,Trigger6M)),NA())</f>
        <v>8.1059773114986501E-3</v>
      </c>
      <c r="M2928" s="145">
        <f>IFERROR(_xll.qlIndexFixing(Index1Y,$H2928,TRUE,_xll.ohTrigger(RecalcTrigger,Trigger1Y)),NA())</f>
        <v>8.4966802768650963E-3</v>
      </c>
      <c r="N2928" s="144">
        <f>IFERROR(_xll.qlIndexFixing(ONIndex1M,I2928,TRUE,_xll.ohTrigger(RecalcTrigger,Trigger1M)),NA())</f>
        <v>8.0145389476182771E-3</v>
      </c>
      <c r="O2928" s="44">
        <f>IFERROR(_xll.qlIndexFixing(ONIndex3M,I2928,TRUE,_xll.ohTrigger(RecalcTrigger,Trigger3M)),NA())</f>
        <v>8.2148834536432958E-3</v>
      </c>
      <c r="P2928" s="44">
        <f>IFERROR(_xll.qlIndexFixing(ONIndex6M,I2928,TRUE,_xll.ohTrigger(RecalcTrigger,Trigger6M)),NA())</f>
        <v>8.0532740838368255E-3</v>
      </c>
      <c r="Q2928" s="145">
        <f>IFERROR(_xll.qlIndexFixing(ONIndex1Y,I2928,TRUE,_xll.ohTrigger(RecalcTrigger,Trigger1Y)),NA())</f>
        <v>8.42403102138789E-3</v>
      </c>
    </row>
    <row r="2929" spans="2:17" x14ac:dyDescent="0.2">
      <c r="B2929" s="39" t="s">
        <v>42</v>
      </c>
      <c r="D2929" s="42">
        <f>_xll.qlCalendarAdvance(Calendar,$D2928,B2929,"f",FALSE)</f>
        <v>60378</v>
      </c>
      <c r="E2929" s="139">
        <f>_xll.qlInterestRateIndexValueDate(IndexON,D2929)</f>
        <v>60378</v>
      </c>
      <c r="F2929" s="155">
        <f>IFERROR(_xll.qlIndexFixing(IndexON,D2929,TRUE,_xll.ohTrigger(RecalcTrigger,TriggerON)),NA())</f>
        <v>8.2756550572327114E-3</v>
      </c>
      <c r="H2929" s="42">
        <f>_xll.qlCalendarAdvance(Calendar,$H2928,B2929,"f",FALSE)</f>
        <v>60378</v>
      </c>
      <c r="I2929" s="139">
        <f>_xll.qlInterestRateIndexValueDate(Index1M,$H2929)</f>
        <v>60380</v>
      </c>
      <c r="J2929" s="144">
        <f>IFERROR(_xll.qlIndexFixing(Index1M,$H2929,TRUE,_xll.ohTrigger(RecalcTrigger,Trigger1M)),NA())</f>
        <v>8.0201358634715558E-3</v>
      </c>
      <c r="K2929" s="44">
        <f>IFERROR(_xll.qlIndexFixing(Index3M,H2929,TRUE,_xll.ohTrigger(RecalcTrigger,Trigger3M)),NA())</f>
        <v>8.2320273726617758E-3</v>
      </c>
      <c r="L2929" s="44">
        <f>IFERROR(_xll.qlIndexFixing(Index6M,$H2929,TRUE,_xll.ohTrigger(RecalcTrigger,Trigger6M)),NA())</f>
        <v>8.1091675015530704E-3</v>
      </c>
      <c r="M2929" s="145">
        <f>IFERROR(_xll.qlIndexFixing(Index1Y,$H2929,TRUE,_xll.ohTrigger(RecalcTrigger,Trigger1Y)),NA())</f>
        <v>8.498460321787955E-3</v>
      </c>
      <c r="N2929" s="144">
        <f>IFERROR(_xll.qlIndexFixing(ONIndex1M,I2929,TRUE,_xll.ohTrigger(RecalcTrigger,Trigger1M)),NA())</f>
        <v>8.0155614136501185E-3</v>
      </c>
      <c r="O2929" s="44">
        <f>IFERROR(_xll.qlIndexFixing(ONIndex3M,I2929,TRUE,_xll.ohTrigger(RecalcTrigger,Trigger3M)),NA())</f>
        <v>8.215987500577171E-3</v>
      </c>
      <c r="P2929" s="44">
        <f>IFERROR(_xll.qlIndexFixing(ONIndex6M,I2929,TRUE,_xll.ohTrigger(RecalcTrigger,Trigger6M)),NA())</f>
        <v>8.0556985221669208E-3</v>
      </c>
      <c r="Q2929" s="145">
        <f>IFERROR(_xll.qlIndexFixing(ONIndex1Y,I2929,TRUE,_xll.ohTrigger(RecalcTrigger,Trigger1Y)),NA())</f>
        <v>8.4248342288084643E-3</v>
      </c>
    </row>
    <row r="2930" spans="2:17" x14ac:dyDescent="0.2">
      <c r="B2930" s="39" t="s">
        <v>42</v>
      </c>
      <c r="D2930" s="42">
        <f>_xll.qlCalendarAdvance(Calendar,$D2929,B2930,"f",FALSE)</f>
        <v>60385</v>
      </c>
      <c r="E2930" s="139">
        <f>_xll.qlInterestRateIndexValueDate(IndexON,D2930)</f>
        <v>60385</v>
      </c>
      <c r="F2930" s="155">
        <f>IFERROR(_xll.qlIndexFixing(IndexON,D2930,TRUE,_xll.ohTrigger(RecalcTrigger,TriggerON)),NA())</f>
        <v>8.2764137107727009E-3</v>
      </c>
      <c r="H2930" s="42">
        <f>_xll.qlCalendarAdvance(Calendar,$H2929,B2930,"f",FALSE)</f>
        <v>60385</v>
      </c>
      <c r="I2930" s="139">
        <f>_xll.qlInterestRateIndexValueDate(Index1M,$H2930)</f>
        <v>60387</v>
      </c>
      <c r="J2930" s="144">
        <f>IFERROR(_xll.qlIndexFixing(Index1M,$H2930,TRUE,_xll.ohTrigger(RecalcTrigger,Trigger1M)),NA())</f>
        <v>8.0207483077836296E-3</v>
      </c>
      <c r="K2930" s="44">
        <f>IFERROR(_xll.qlIndexFixing(Index3M,H2930,TRUE,_xll.ohTrigger(RecalcTrigger,Trigger3M)),NA())</f>
        <v>8.233617788078379E-3</v>
      </c>
      <c r="L2930" s="44">
        <f>IFERROR(_xll.qlIndexFixing(Index6M,$H2930,TRUE,_xll.ohTrigger(RecalcTrigger,Trigger6M)),NA())</f>
        <v>8.1124188840461485E-3</v>
      </c>
      <c r="M2930" s="145">
        <f>IFERROR(_xll.qlIndexFixing(Index1Y,$H2930,TRUE,_xll.ohTrigger(RecalcTrigger,Trigger1Y)),NA())</f>
        <v>8.5002789641210122E-3</v>
      </c>
      <c r="N2930" s="144">
        <f>IFERROR(_xll.qlIndexFixing(ONIndex1M,I2930,TRUE,_xll.ohTrigger(RecalcTrigger,Trigger1M)),NA())</f>
        <v>8.0167808583553324E-3</v>
      </c>
      <c r="O2930" s="44">
        <f>IFERROR(_xll.qlIndexFixing(ONIndex3M,I2930,TRUE,_xll.ohTrigger(RecalcTrigger,Trigger3M)),NA())</f>
        <v>8.2172993833395935E-3</v>
      </c>
      <c r="P2930" s="44">
        <f>IFERROR(_xll.qlIndexFixing(ONIndex6M,I2930,TRUE,_xll.ohTrigger(RecalcTrigger,Trigger6M)),NA())</f>
        <v>8.0585426475821009E-3</v>
      </c>
      <c r="Q2930" s="145">
        <f>IFERROR(_xll.qlIndexFixing(ONIndex1Y,I2930,TRUE,_xll.ohTrigger(RecalcTrigger,Trigger1Y)),NA())</f>
        <v>8.4257974506307676E-3</v>
      </c>
    </row>
    <row r="2931" spans="2:17" x14ac:dyDescent="0.2">
      <c r="B2931" s="39" t="s">
        <v>42</v>
      </c>
      <c r="D2931" s="42">
        <f>_xll.qlCalendarAdvance(Calendar,$D2930,B2931,"f",FALSE)</f>
        <v>60392</v>
      </c>
      <c r="E2931" s="139">
        <f>_xll.qlInterestRateIndexValueDate(IndexON,D2931)</f>
        <v>60392</v>
      </c>
      <c r="F2931" s="155">
        <f>IFERROR(_xll.qlIndexFixing(IndexON,D2931,TRUE,_xll.ohTrigger(RecalcTrigger,TriggerON)),NA())</f>
        <v>8.2772095389760381E-3</v>
      </c>
      <c r="H2931" s="42">
        <f>_xll.qlCalendarAdvance(Calendar,$H2930,B2931,"f",FALSE)</f>
        <v>60392</v>
      </c>
      <c r="I2931" s="139">
        <f>_xll.qlInterestRateIndexValueDate(Index1M,$H2931)</f>
        <v>60394</v>
      </c>
      <c r="J2931" s="144">
        <f>IFERROR(_xll.qlIndexFixing(Index1M,$H2931,TRUE,_xll.ohTrigger(RecalcTrigger,Trigger1M)),NA())</f>
        <v>8.0224442341211843E-3</v>
      </c>
      <c r="K2931" s="44">
        <f>IFERROR(_xll.qlIndexFixing(Index3M,H2931,TRUE,_xll.ohTrigger(RecalcTrigger,Trigger3M)),NA())</f>
        <v>8.235051271408677E-3</v>
      </c>
      <c r="L2931" s="44">
        <f>IFERROR(_xll.qlIndexFixing(Index6M,$H2931,TRUE,_xll.ohTrigger(RecalcTrigger,Trigger6M)),NA())</f>
        <v>8.1167812737432815E-3</v>
      </c>
      <c r="M2931" s="145">
        <f>IFERROR(_xll.qlIndexFixing(Index1Y,$H2931,TRUE,_xll.ohTrigger(RecalcTrigger,Trigger1Y)),NA())</f>
        <v>8.50213625551457E-3</v>
      </c>
      <c r="N2931" s="144">
        <f>IFERROR(_xll.qlIndexFixing(ONIndex1M,I2931,TRUE,_xll.ohTrigger(RecalcTrigger,Trigger1M)),NA())</f>
        <v>8.0177311308560206E-3</v>
      </c>
      <c r="O2931" s="44">
        <f>IFERROR(_xll.qlIndexFixing(ONIndex3M,I2931,TRUE,_xll.ohTrigger(RecalcTrigger,Trigger3M)),NA())</f>
        <v>8.2183184245909757E-3</v>
      </c>
      <c r="P2931" s="44">
        <f>IFERROR(_xll.qlIndexFixing(ONIndex6M,I2931,TRUE,_xll.ohTrigger(RecalcTrigger,Trigger6M)),NA())</f>
        <v>8.0607271512000978E-3</v>
      </c>
      <c r="Q2931" s="145">
        <f>IFERROR(_xll.qlIndexFixing(ONIndex1Y,I2931,TRUE,_xll.ohTrigger(RecalcTrigger,Trigger1Y)),NA())</f>
        <v>8.4265516001735818E-3</v>
      </c>
    </row>
    <row r="2932" spans="2:17" x14ac:dyDescent="0.2">
      <c r="B2932" s="39" t="s">
        <v>42</v>
      </c>
      <c r="D2932" s="42">
        <f>_xll.qlCalendarAdvance(Calendar,$D2931,B2932,"f",FALSE)</f>
        <v>60399</v>
      </c>
      <c r="E2932" s="139">
        <f>_xll.qlInterestRateIndexValueDate(IndexON,D2932)</f>
        <v>60399</v>
      </c>
      <c r="F2932" s="155">
        <f>IFERROR(_xll.qlIndexFixing(IndexON,D2932,TRUE,_xll.ohTrigger(RecalcTrigger,TriggerON)),NA())</f>
        <v>8.278042594680457E-3</v>
      </c>
      <c r="H2932" s="42">
        <f>_xll.qlCalendarAdvance(Calendar,$H2931,B2932,"f",FALSE)</f>
        <v>60399</v>
      </c>
      <c r="I2932" s="139">
        <f>_xll.qlInterestRateIndexValueDate(Index1M,$H2932)</f>
        <v>60401</v>
      </c>
      <c r="J2932" s="144">
        <f>IFERROR(_xll.qlIndexFixing(Index1M,$H2932,TRUE,_xll.ohTrigger(RecalcTrigger,Trigger1M)),NA())</f>
        <v>8.0236611185419138E-3</v>
      </c>
      <c r="K2932" s="44">
        <f>IFERROR(_xll.qlIndexFixing(Index3M,H2932,TRUE,_xll.ohTrigger(RecalcTrigger,Trigger3M)),NA())</f>
        <v>8.2365262204220357E-3</v>
      </c>
      <c r="L2932" s="44">
        <f>IFERROR(_xll.qlIndexFixing(Index6M,$H2932,TRUE,_xll.ohTrigger(RecalcTrigger,Trigger6M)),NA())</f>
        <v>8.1201687646611613E-3</v>
      </c>
      <c r="M2932" s="145">
        <f>IFERROR(_xll.qlIndexFixing(Index1Y,$H2932,TRUE,_xll.ohTrigger(RecalcTrigger,Trigger1Y)),NA())</f>
        <v>8.5040322476233089E-3</v>
      </c>
      <c r="N2932" s="144">
        <f>IFERROR(_xll.qlIndexFixing(ONIndex1M,I2932,TRUE,_xll.ohTrigger(RecalcTrigger,Trigger1M)),NA())</f>
        <v>8.0188784999357665E-3</v>
      </c>
      <c r="O2932" s="44">
        <f>IFERROR(_xll.qlIndexFixing(ONIndex3M,I2932,TRUE,_xll.ohTrigger(RecalcTrigger,Trigger3M)),NA())</f>
        <v>8.2195454163791482E-3</v>
      </c>
      <c r="P2932" s="44">
        <f>IFERROR(_xll.qlIndexFixing(ONIndex6M,I2932,TRUE,_xll.ohTrigger(RecalcTrigger,Trigger6M)),NA())</f>
        <v>8.0633315104883252E-3</v>
      </c>
      <c r="Q2932" s="145">
        <f>IFERROR(_xll.qlIndexFixing(ONIndex1Y,I2932,TRUE,_xll.ohTrigger(RecalcTrigger,Trigger1Y)),NA())</f>
        <v>8.4274658661165347E-3</v>
      </c>
    </row>
    <row r="2933" spans="2:17" x14ac:dyDescent="0.2">
      <c r="B2933" s="39" t="s">
        <v>42</v>
      </c>
      <c r="D2933" s="42">
        <f>_xll.qlCalendarAdvance(Calendar,$D2932,B2933,"f",FALSE)</f>
        <v>60406</v>
      </c>
      <c r="E2933" s="139">
        <f>_xll.qlInterestRateIndexValueDate(IndexON,D2933)</f>
        <v>60406</v>
      </c>
      <c r="F2933" s="155">
        <f>IFERROR(_xll.qlIndexFixing(IndexON,D2933,TRUE,_xll.ohTrigger(RecalcTrigger,TriggerON)),NA())</f>
        <v>8.2789129306437559E-3</v>
      </c>
      <c r="H2933" s="42">
        <f>_xll.qlCalendarAdvance(Calendar,$H2932,B2933,"f",FALSE)</f>
        <v>60406</v>
      </c>
      <c r="I2933" s="139">
        <f>_xll.qlInterestRateIndexValueDate(Index1M,$H2933)</f>
        <v>60408</v>
      </c>
      <c r="J2933" s="144">
        <f>IFERROR(_xll.qlIndexFixing(Index1M,$H2933,TRUE,_xll.ohTrigger(RecalcTrigger,Trigger1M)),NA())</f>
        <v>8.0249198809986821E-3</v>
      </c>
      <c r="K2933" s="44">
        <f>IFERROR(_xll.qlIndexFixing(Index3M,H2933,TRUE,_xll.ohTrigger(RecalcTrigger,Trigger3M)),NA())</f>
        <v>8.2380426926515656E-3</v>
      </c>
      <c r="L2933" s="44">
        <f>IFERROR(_xll.qlIndexFixing(Index6M,$H2933,TRUE,_xll.ohTrigger(RecalcTrigger,Trigger6M)),NA())</f>
        <v>8.1236177254091265E-3</v>
      </c>
      <c r="M2933" s="145">
        <f>IFERROR(_xll.qlIndexFixing(Index1Y,$H2933,TRUE,_xll.ohTrigger(RecalcTrigger,Trigger1Y)),NA())</f>
        <v>8.5059669921073826E-3</v>
      </c>
      <c r="N2933" s="144">
        <f>IFERROR(_xll.qlIndexFixing(ONIndex1M,I2933,TRUE,_xll.ohTrigger(RecalcTrigger,Trigger1M)),NA())</f>
        <v>8.0200676211372723E-3</v>
      </c>
      <c r="O2933" s="44">
        <f>IFERROR(_xll.qlIndexFixing(ONIndex3M,I2933,TRUE,_xll.ohTrigger(RecalcTrigger,Trigger3M)),NA())</f>
        <v>8.2208135043337904E-3</v>
      </c>
      <c r="P2933" s="44">
        <f>IFERROR(_xll.qlIndexFixing(ONIndex6M,I2933,TRUE,_xll.ohTrigger(RecalcTrigger,Trigger6M)),NA())</f>
        <v>8.065996012227572E-3</v>
      </c>
      <c r="Q2933" s="145">
        <f>IFERROR(_xll.qlIndexFixing(ONIndex1Y,I2933,TRUE,_xll.ohTrigger(RecalcTrigger,Trigger1Y)),NA())</f>
        <v>8.4284172534854207E-3</v>
      </c>
    </row>
    <row r="2934" spans="2:17" x14ac:dyDescent="0.2">
      <c r="B2934" s="39" t="s">
        <v>42</v>
      </c>
      <c r="D2934" s="42">
        <f>_xll.qlCalendarAdvance(Calendar,$D2933,B2934,"f",FALSE)</f>
        <v>60413</v>
      </c>
      <c r="E2934" s="139">
        <f>_xll.qlInterestRateIndexValueDate(IndexON,D2934)</f>
        <v>60413</v>
      </c>
      <c r="F2934" s="155">
        <f>IFERROR(_xll.qlIndexFixing(IndexON,D2934,TRUE,_xll.ohTrigger(RecalcTrigger,TriggerON)),NA())</f>
        <v>8.2798205994638607E-3</v>
      </c>
      <c r="H2934" s="42">
        <f>_xll.qlCalendarAdvance(Calendar,$H2933,B2934,"f",FALSE)</f>
        <v>60413</v>
      </c>
      <c r="I2934" s="139">
        <f>_xll.qlInterestRateIndexValueDate(Index1M,$H2934)</f>
        <v>60415</v>
      </c>
      <c r="J2934" s="144">
        <f>IFERROR(_xll.qlIndexFixing(Index1M,$H2934,TRUE,_xll.ohTrigger(RecalcTrigger,Trigger1M)),NA())</f>
        <v>8.0262205804568221E-3</v>
      </c>
      <c r="K2934" s="44">
        <f>IFERROR(_xll.qlIndexFixing(Index3M,H2934,TRUE,_xll.ohTrigger(RecalcTrigger,Trigger3M)),NA())</f>
        <v>8.239600745629504E-3</v>
      </c>
      <c r="L2934" s="44">
        <f>IFERROR(_xll.qlIndexFixing(Index6M,$H2934,TRUE,_xll.ohTrigger(RecalcTrigger,Trigger6M)),NA())</f>
        <v>8.1271282409888616E-3</v>
      </c>
      <c r="M2934" s="145">
        <f>IFERROR(_xll.qlIndexFixing(Index1Y,$H2934,TRUE,_xll.ohTrigger(RecalcTrigger,Trigger1Y)),NA())</f>
        <v>8.5079405406311096E-3</v>
      </c>
      <c r="N2934" s="144">
        <f>IFERROR(_xll.qlIndexFixing(ONIndex1M,I2934,TRUE,_xll.ohTrigger(RecalcTrigger,Trigger1M)),NA())</f>
        <v>8.0212985534533487E-3</v>
      </c>
      <c r="O2934" s="44">
        <f>IFERROR(_xll.qlIndexFixing(ONIndex3M,I2934,TRUE,_xll.ohTrigger(RecalcTrigger,Trigger3M)),NA())</f>
        <v>8.2221227458489921E-3</v>
      </c>
      <c r="P2934" s="44">
        <f>IFERROR(_xll.qlIndexFixing(ONIndex6M,I2934,TRUE,_xll.ohTrigger(RecalcTrigger,Trigger6M)),NA())</f>
        <v>8.0687207406704431E-3</v>
      </c>
      <c r="Q2934" s="145">
        <f>IFERROR(_xll.qlIndexFixing(ONIndex1Y,I2934,TRUE,_xll.ohTrigger(RecalcTrigger,Trigger1Y)),NA())</f>
        <v>8.4294058135192529E-3</v>
      </c>
    </row>
    <row r="2935" spans="2:17" x14ac:dyDescent="0.2">
      <c r="B2935" s="39" t="s">
        <v>42</v>
      </c>
      <c r="D2935" s="42">
        <f>_xll.qlCalendarAdvance(Calendar,$D2934,B2935,"f",FALSE)</f>
        <v>60420</v>
      </c>
      <c r="E2935" s="139">
        <f>_xll.qlInterestRateIndexValueDate(IndexON,D2935)</f>
        <v>60420</v>
      </c>
      <c r="F2935" s="155">
        <f>IFERROR(_xll.qlIndexFixing(IndexON,D2935,TRUE,_xll.ohTrigger(RecalcTrigger,TriggerON)),NA())</f>
        <v>8.2807656534189533E-3</v>
      </c>
      <c r="H2935" s="42">
        <f>_xll.qlCalendarAdvance(Calendar,$H2934,B2935,"f",FALSE)</f>
        <v>60420</v>
      </c>
      <c r="I2935" s="139">
        <f>_xll.qlInterestRateIndexValueDate(Index1M,$H2935)</f>
        <v>60422</v>
      </c>
      <c r="J2935" s="144">
        <f>IFERROR(_xll.qlIndexFixing(Index1M,$H2935,TRUE,_xll.ohTrigger(RecalcTrigger,Trigger1M)),NA())</f>
        <v>8.0275632758991522E-3</v>
      </c>
      <c r="K2935" s="44">
        <f>IFERROR(_xll.qlIndexFixing(Index3M,H2935,TRUE,_xll.ohTrigger(RecalcTrigger,Trigger3M)),NA())</f>
        <v>8.2412004368906996E-3</v>
      </c>
      <c r="L2935" s="44">
        <f>IFERROR(_xll.qlIndexFixing(Index6M,$H2935,TRUE,_xll.ohTrigger(RecalcTrigger,Trigger6M)),NA())</f>
        <v>8.1295966572823408E-3</v>
      </c>
      <c r="M2935" s="145">
        <f>IFERROR(_xll.qlIndexFixing(Index1Y,$H2935,TRUE,_xll.ohTrigger(RecalcTrigger,Trigger1Y)),NA())</f>
        <v>8.5099529448645003E-3</v>
      </c>
      <c r="N2935" s="144">
        <f>IFERROR(_xll.qlIndexFixing(ONIndex1M,I2935,TRUE,_xll.ohTrigger(RecalcTrigger,Trigger1M)),NA())</f>
        <v>8.0225713557968703E-3</v>
      </c>
      <c r="O2935" s="44">
        <f>IFERROR(_xll.qlIndexFixing(ONIndex3M,I2935,TRUE,_xll.ohTrigger(RecalcTrigger,Trigger3M)),NA())</f>
        <v>8.2234731984787146E-3</v>
      </c>
      <c r="P2935" s="44">
        <f>IFERROR(_xll.qlIndexFixing(ONIndex6M,I2935,TRUE,_xll.ohTrigger(RecalcTrigger,Trigger6M)),NA())</f>
        <v>8.0715057801494794E-3</v>
      </c>
      <c r="Q2935" s="145">
        <f>IFERROR(_xll.qlIndexFixing(ONIndex1Y,I2935,TRUE,_xll.ohTrigger(RecalcTrigger,Trigger1Y)),NA())</f>
        <v>8.4304315968974919E-3</v>
      </c>
    </row>
    <row r="2936" spans="2:17" x14ac:dyDescent="0.2">
      <c r="B2936" s="39" t="s">
        <v>42</v>
      </c>
      <c r="D2936" s="42">
        <f>_xll.qlCalendarAdvance(Calendar,$D2935,B2936,"f",FALSE)</f>
        <v>60427</v>
      </c>
      <c r="E2936" s="139">
        <f>_xll.qlInterestRateIndexValueDate(IndexON,D2936)</f>
        <v>60427</v>
      </c>
      <c r="F2936" s="155">
        <f>IFERROR(_xll.qlIndexFixing(IndexON,D2936,TRUE,_xll.ohTrigger(RecalcTrigger,TriggerON)),NA())</f>
        <v>8.281748145586576E-3</v>
      </c>
      <c r="H2936" s="42">
        <f>_xll.qlCalendarAdvance(Calendar,$H2935,B2936,"f",FALSE)</f>
        <v>60427</v>
      </c>
      <c r="I2936" s="139">
        <f>_xll.qlInterestRateIndexValueDate(Index1M,$H2936)</f>
        <v>60429</v>
      </c>
      <c r="J2936" s="144">
        <f>IFERROR(_xll.qlIndexFixing(Index1M,$H2936,TRUE,_xll.ohTrigger(RecalcTrigger,Trigger1M)),NA())</f>
        <v>8.0289480262984991E-3</v>
      </c>
      <c r="K2936" s="44">
        <f>IFERROR(_xll.qlIndexFixing(Index3M,H2936,TRUE,_xll.ohTrigger(RecalcTrigger,Trigger3M)),NA())</f>
        <v>8.2428418239699972E-3</v>
      </c>
      <c r="L2936" s="44">
        <f>IFERROR(_xll.qlIndexFixing(Index6M,$H2936,TRUE,_xll.ohTrigger(RecalcTrigger,Trigger6M)),NA())</f>
        <v>8.1332169790091172E-3</v>
      </c>
      <c r="M2936" s="145">
        <f>IFERROR(_xll.qlIndexFixing(Index1Y,$H2936,TRUE,_xll.ohTrigger(RecalcTrigger,Trigger1Y)),NA())</f>
        <v>8.5120042564817266E-3</v>
      </c>
      <c r="N2936" s="144">
        <f>IFERROR(_xll.qlIndexFixing(ONIndex1M,I2936,TRUE,_xll.ohTrigger(RecalcTrigger,Trigger1M)),NA())</f>
        <v>8.0238860871606477E-3</v>
      </c>
      <c r="O2936" s="44">
        <f>IFERROR(_xll.qlIndexFixing(ONIndex3M,I2936,TRUE,_xll.ohTrigger(RecalcTrigger,Trigger3M)),NA())</f>
        <v>8.2248649194571755E-3</v>
      </c>
      <c r="P2936" s="44">
        <f>IFERROR(_xll.qlIndexFixing(ONIndex6M,I2936,TRUE,_xll.ohTrigger(RecalcTrigger,Trigger6M)),NA())</f>
        <v>8.0743512147574137E-3</v>
      </c>
      <c r="Q2936" s="145">
        <f>IFERROR(_xll.qlIndexFixing(ONIndex1Y,I2936,TRUE,_xll.ohTrigger(RecalcTrigger,Trigger1Y)),NA())</f>
        <v>8.4314946548591507E-3</v>
      </c>
    </row>
    <row r="2937" spans="2:17" x14ac:dyDescent="0.2">
      <c r="B2937" s="39" t="s">
        <v>42</v>
      </c>
      <c r="D2937" s="42">
        <f>_xll.qlCalendarAdvance(Calendar,$D2936,B2937,"f",FALSE)</f>
        <v>60434</v>
      </c>
      <c r="E2937" s="139">
        <f>_xll.qlInterestRateIndexValueDate(IndexON,D2937)</f>
        <v>60434</v>
      </c>
      <c r="F2937" s="155">
        <f>IFERROR(_xll.qlIndexFixing(IndexON,D2937,TRUE,_xll.ohTrigger(RecalcTrigger,TriggerON)),NA())</f>
        <v>8.2827681283248467E-3</v>
      </c>
      <c r="H2937" s="42">
        <f>_xll.qlCalendarAdvance(Calendar,$H2936,B2937,"f",FALSE)</f>
        <v>60434</v>
      </c>
      <c r="I2937" s="139">
        <f>_xll.qlInterestRateIndexValueDate(Index1M,$H2937)</f>
        <v>60436</v>
      </c>
      <c r="J2937" s="144">
        <f>IFERROR(_xll.qlIndexFixing(Index1M,$H2937,TRUE,_xll.ohTrigger(RecalcTrigger,Trigger1M)),NA())</f>
        <v>8.0303748906376815E-3</v>
      </c>
      <c r="K2937" s="44">
        <f>IFERROR(_xll.qlIndexFixing(Index3M,H2937,TRUE,_xll.ohTrigger(RecalcTrigger,Trigger3M)),NA())</f>
        <v>8.2445249644039816E-3</v>
      </c>
      <c r="L2937" s="44">
        <f>IFERROR(_xll.qlIndexFixing(Index6M,$H2937,TRUE,_xll.ohTrigger(RecalcTrigger,Trigger6M)),NA())</f>
        <v>8.1368990880997544E-3</v>
      </c>
      <c r="M2937" s="145">
        <f>IFERROR(_xll.qlIndexFixing(Index1Y,$H2937,TRUE,_xll.ohTrigger(RecalcTrigger,Trigger1Y)),NA())</f>
        <v>8.5140945271628722E-3</v>
      </c>
      <c r="N2937" s="144">
        <f>IFERROR(_xll.qlIndexFixing(ONIndex1M,I2937,TRUE,_xll.ohTrigger(RecalcTrigger,Trigger1M)),NA())</f>
        <v>8.0252428063776193E-3</v>
      </c>
      <c r="O2937" s="44">
        <f>IFERROR(_xll.qlIndexFixing(ONIndex3M,I2937,TRUE,_xll.ohTrigger(RecalcTrigger,Trigger3M)),NA())</f>
        <v>8.2262979661784641E-3</v>
      </c>
      <c r="P2937" s="44">
        <f>IFERROR(_xll.qlIndexFixing(ONIndex6M,I2937,TRUE,_xll.ohTrigger(RecalcTrigger,Trigger6M)),NA())</f>
        <v>8.0772571290665951E-3</v>
      </c>
      <c r="Q2937" s="145">
        <f>IFERROR(_xll.qlIndexFixing(ONIndex1Y,I2937,TRUE,_xll.ohTrigger(RecalcTrigger,Trigger1Y)),NA())</f>
        <v>8.4325950381636261E-3</v>
      </c>
    </row>
    <row r="2938" spans="2:17" x14ac:dyDescent="0.2">
      <c r="B2938" s="39" t="s">
        <v>42</v>
      </c>
      <c r="D2938" s="42">
        <f>_xll.qlCalendarAdvance(Calendar,$D2937,B2938,"f",FALSE)</f>
        <v>60441</v>
      </c>
      <c r="E2938" s="139">
        <f>_xll.qlInterestRateIndexValueDate(IndexON,D2938)</f>
        <v>60441</v>
      </c>
      <c r="F2938" s="155">
        <f>IFERROR(_xll.qlIndexFixing(IndexON,D2938,TRUE,_xll.ohTrigger(RecalcTrigger,TriggerON)),NA())</f>
        <v>8.2838256544714994E-3</v>
      </c>
      <c r="H2938" s="42">
        <f>_xll.qlCalendarAdvance(Calendar,$H2937,B2938,"f",FALSE)</f>
        <v>60441</v>
      </c>
      <c r="I2938" s="139">
        <f>_xll.qlInterestRateIndexValueDate(Index1M,$H2938)</f>
        <v>60443</v>
      </c>
      <c r="J2938" s="144">
        <f>IFERROR(_xll.qlIndexFixing(Index1M,$H2938,TRUE,_xll.ohTrigger(RecalcTrigger,Trigger1M)),NA())</f>
        <v>8.0318439278870279E-3</v>
      </c>
      <c r="K2938" s="44">
        <f>IFERROR(_xll.qlIndexFixing(Index3M,H2938,TRUE,_xll.ohTrigger(RecalcTrigger,Trigger3M)),NA())</f>
        <v>8.2462499157318434E-3</v>
      </c>
      <c r="L2938" s="44">
        <f>IFERROR(_xll.qlIndexFixing(Index6M,$H2938,TRUE,_xll.ohTrigger(RecalcTrigger,Trigger6M)),NA())</f>
        <v>8.1417875518886521E-3</v>
      </c>
      <c r="M2938" s="145">
        <f>IFERROR(_xll.qlIndexFixing(Index1Y,$H2938,TRUE,_xll.ohTrigger(RecalcTrigger,Trigger1Y)),NA())</f>
        <v>8.516223808592403E-3</v>
      </c>
      <c r="N2938" s="144">
        <f>IFERROR(_xll.qlIndexFixing(ONIndex1M,I2938,TRUE,_xll.ohTrigger(RecalcTrigger,Trigger1M)),NA())</f>
        <v>8.0266415722807238E-3</v>
      </c>
      <c r="O2938" s="44">
        <f>IFERROR(_xll.qlIndexFixing(ONIndex3M,I2938,TRUE,_xll.ohTrigger(RecalcTrigger,Trigger3M)),NA())</f>
        <v>8.22777239603667E-3</v>
      </c>
      <c r="P2938" s="44">
        <f>IFERROR(_xll.qlIndexFixing(ONIndex6M,I2938,TRUE,_xll.ohTrigger(RecalcTrigger,Trigger6M)),NA())</f>
        <v>8.0802236074095646E-3</v>
      </c>
      <c r="Q2938" s="145">
        <f>IFERROR(_xll.qlIndexFixing(ONIndex1Y,I2938,TRUE,_xll.ohTrigger(RecalcTrigger,Trigger1Y)),NA())</f>
        <v>8.4337327982098031E-3</v>
      </c>
    </row>
    <row r="2939" spans="2:17" x14ac:dyDescent="0.2">
      <c r="B2939" s="39" t="s">
        <v>42</v>
      </c>
      <c r="D2939" s="42">
        <f>_xll.qlCalendarAdvance(Calendar,$D2938,B2939,"f",FALSE)</f>
        <v>60448</v>
      </c>
      <c r="E2939" s="139">
        <f>_xll.qlInterestRateIndexValueDate(IndexON,D2939)</f>
        <v>60448</v>
      </c>
      <c r="F2939" s="155">
        <f>IFERROR(_xll.qlIndexFixing(IndexON,D2939,TRUE,_xll.ohTrigger(RecalcTrigger,TriggerON)),NA())</f>
        <v>8.2849207765445243E-3</v>
      </c>
      <c r="H2939" s="42">
        <f>_xll.qlCalendarAdvance(Calendar,$H2938,B2939,"f",FALSE)</f>
        <v>60448</v>
      </c>
      <c r="I2939" s="139">
        <f>_xll.qlInterestRateIndexValueDate(Index1M,$H2939)</f>
        <v>60450</v>
      </c>
      <c r="J2939" s="144">
        <f>IFERROR(_xll.qlIndexFixing(Index1M,$H2939,TRUE,_xll.ohTrigger(RecalcTrigger,Trigger1M)),NA())</f>
        <v>8.0333551970268591E-3</v>
      </c>
      <c r="K2939" s="44">
        <f>IFERROR(_xll.qlIndexFixing(Index3M,H2939,TRUE,_xll.ohTrigger(RecalcTrigger,Trigger3M)),NA())</f>
        <v>8.2480167354945112E-3</v>
      </c>
      <c r="L2939" s="44">
        <f>IFERROR(_xll.qlIndexFixing(Index6M,$H2939,TRUE,_xll.ohTrigger(RecalcTrigger,Trigger6M)),NA())</f>
        <v>8.1456071168798262E-3</v>
      </c>
      <c r="M2939" s="145">
        <f>IFERROR(_xll.qlIndexFixing(Index1Y,$H2939,TRUE,_xll.ohTrigger(RecalcTrigger,Trigger1Y)),NA())</f>
        <v>8.5183921524596019E-3</v>
      </c>
      <c r="N2939" s="144">
        <f>IFERROR(_xll.qlIndexFixing(ONIndex1M,I2939,TRUE,_xll.ohTrigger(RecalcTrigger,Trigger1M)),NA())</f>
        <v>8.0280824440226439E-3</v>
      </c>
      <c r="O2939" s="44">
        <f>IFERROR(_xll.qlIndexFixing(ONIndex3M,I2939,TRUE,_xll.ohTrigger(RecalcTrigger,Trigger3M)),NA())</f>
        <v>8.2292882664258826E-3</v>
      </c>
      <c r="P2939" s="44">
        <f>IFERROR(_xll.qlIndexFixing(ONIndex6M,I2939,TRUE,_xll.ohTrigger(RecalcTrigger,Trigger6M)),NA())</f>
        <v>8.083250733958991E-3</v>
      </c>
      <c r="Q2939" s="145">
        <f>IFERROR(_xll.qlIndexFixing(ONIndex1Y,I2939,TRUE,_xll.ohTrigger(RecalcTrigger,Trigger1Y)),NA())</f>
        <v>8.4349079855172704E-3</v>
      </c>
    </row>
    <row r="2940" spans="2:17" x14ac:dyDescent="0.2">
      <c r="B2940" s="39" t="s">
        <v>42</v>
      </c>
      <c r="D2940" s="42">
        <f>_xll.qlCalendarAdvance(Calendar,$D2939,B2940,"f",FALSE)</f>
        <v>60455</v>
      </c>
      <c r="E2940" s="139">
        <f>_xll.qlInterestRateIndexValueDate(IndexON,D2940)</f>
        <v>60455</v>
      </c>
      <c r="F2940" s="155">
        <f>IFERROR(_xll.qlIndexFixing(IndexON,D2940,TRUE,_xll.ohTrigger(RecalcTrigger,TriggerON)),NA())</f>
        <v>8.2860535470619112E-3</v>
      </c>
      <c r="H2940" s="42">
        <f>_xll.qlCalendarAdvance(Calendar,$H2939,B2940,"f",FALSE)</f>
        <v>60455</v>
      </c>
      <c r="I2940" s="139">
        <f>_xll.qlInterestRateIndexValueDate(Index1M,$H2940)</f>
        <v>60457</v>
      </c>
      <c r="J2940" s="144">
        <f>IFERROR(_xll.qlIndexFixing(Index1M,$H2940,TRUE,_xll.ohTrigger(RecalcTrigger,Trigger1M)),NA())</f>
        <v>8.0349087570349975E-3</v>
      </c>
      <c r="K2940" s="44">
        <f>IFERROR(_xll.qlIndexFixing(Index3M,H2940,TRUE,_xll.ohTrigger(RecalcTrigger,Trigger3M)),NA())</f>
        <v>8.2498254812337826E-3</v>
      </c>
      <c r="L2940" s="44">
        <f>IFERROR(_xll.qlIndexFixing(Index6M,$H2940,TRUE,_xll.ohTrigger(RecalcTrigger,Trigger6M)),NA())</f>
        <v>8.1494887468503922E-3</v>
      </c>
      <c r="M2940" s="145">
        <f>IFERROR(_xll.qlIndexFixing(Index1Y,$H2940,TRUE,_xll.ohTrigger(RecalcTrigger,Trigger1Y)),NA())</f>
        <v>8.5205996104598843E-3</v>
      </c>
      <c r="N2940" s="144">
        <f>IFERROR(_xll.qlIndexFixing(ONIndex1M,I2940,TRUE,_xll.ohTrigger(RecalcTrigger,Trigger1M)),NA())</f>
        <v>8.0295654804363181E-3</v>
      </c>
      <c r="O2940" s="44">
        <f>IFERROR(_xll.qlIndexFixing(ONIndex3M,I2940,TRUE,_xll.ohTrigger(RecalcTrigger,Trigger3M)),NA())</f>
        <v>8.2308456345803194E-3</v>
      </c>
      <c r="P2940" s="44">
        <f>IFERROR(_xll.qlIndexFixing(ONIndex6M,I2940,TRUE,_xll.ohTrigger(RecalcTrigger,Trigger6M)),NA())</f>
        <v>8.0863385931273513E-3</v>
      </c>
      <c r="Q2940" s="145">
        <f>IFERROR(_xll.qlIndexFixing(ONIndex1Y,I2940,TRUE,_xll.ohTrigger(RecalcTrigger,Trigger1Y)),NA())</f>
        <v>8.4361206514049769E-3</v>
      </c>
    </row>
    <row r="2941" spans="2:17" x14ac:dyDescent="0.2">
      <c r="B2941" s="39" t="s">
        <v>42</v>
      </c>
      <c r="D2941" s="42">
        <f>_xll.qlCalendarAdvance(Calendar,$D2940,B2941,"f",FALSE)</f>
        <v>60462</v>
      </c>
      <c r="E2941" s="139">
        <f>_xll.qlInterestRateIndexValueDate(IndexON,D2941)</f>
        <v>60462</v>
      </c>
      <c r="F2941" s="155">
        <f>IFERROR(_xll.qlIndexFixing(IndexON,D2941,TRUE,_xll.ohTrigger(RecalcTrigger,TriggerON)),NA())</f>
        <v>8.2872240188613944E-3</v>
      </c>
      <c r="H2941" s="42">
        <f>_xll.qlCalendarAdvance(Calendar,$H2940,B2941,"f",FALSE)</f>
        <v>60462</v>
      </c>
      <c r="I2941" s="139">
        <f>_xll.qlInterestRateIndexValueDate(Index1M,$H2941)</f>
        <v>60464</v>
      </c>
      <c r="J2941" s="144">
        <f>IFERROR(_xll.qlIndexFixing(Index1M,$H2941,TRUE,_xll.ohTrigger(RecalcTrigger,Trigger1M)),NA())</f>
        <v>8.0365046668917639E-3</v>
      </c>
      <c r="K2941" s="44">
        <f>IFERROR(_xll.qlIndexFixing(Index3M,H2941,TRUE,_xll.ohTrigger(RecalcTrigger,Trigger3M)),NA())</f>
        <v>8.2516762104888498E-3</v>
      </c>
      <c r="L2941" s="44">
        <f>IFERROR(_xll.qlIndexFixing(Index6M,$H2941,TRUE,_xll.ohTrigger(RecalcTrigger,Trigger6M)),NA())</f>
        <v>8.1534325268467298E-3</v>
      </c>
      <c r="M2941" s="145">
        <f>IFERROR(_xll.qlIndexFixing(Index1Y,$H2941,TRUE,_xll.ohTrigger(RecalcTrigger,Trigger1Y)),NA())</f>
        <v>8.5228462342926067E-3</v>
      </c>
      <c r="N2941" s="144">
        <f>IFERROR(_xll.qlIndexFixing(ONIndex1M,I2941,TRUE,_xll.ohTrigger(RecalcTrigger,Trigger1M)),NA())</f>
        <v>8.0310907402747489E-3</v>
      </c>
      <c r="O2941" s="44">
        <f>IFERROR(_xll.qlIndexFixing(ONIndex3M,I2941,TRUE,_xll.ohTrigger(RecalcTrigger,Trigger3M)),NA())</f>
        <v>8.2324445578940697E-3</v>
      </c>
      <c r="P2941" s="44">
        <f>IFERROR(_xll.qlIndexFixing(ONIndex6M,I2941,TRUE,_xll.ohTrigger(RecalcTrigger,Trigger6M)),NA())</f>
        <v>8.0894872692471864E-3</v>
      </c>
      <c r="Q2941" s="145">
        <f>IFERROR(_xll.qlIndexFixing(ONIndex1Y,I2941,TRUE,_xll.ohTrigger(RecalcTrigger,Trigger1Y)),NA())</f>
        <v>8.4373708468721276E-3</v>
      </c>
    </row>
    <row r="2942" spans="2:17" x14ac:dyDescent="0.2">
      <c r="B2942" s="39" t="s">
        <v>42</v>
      </c>
      <c r="D2942" s="42">
        <f>_xll.qlCalendarAdvance(Calendar,$D2941,B2942,"f",FALSE)</f>
        <v>60469</v>
      </c>
      <c r="E2942" s="139">
        <f>_xll.qlInterestRateIndexValueDate(IndexON,D2942)</f>
        <v>60469</v>
      </c>
      <c r="F2942" s="155">
        <f>IFERROR(_xll.qlIndexFixing(IndexON,D2942,TRUE,_xll.ohTrigger(RecalcTrigger,TriggerON)),NA())</f>
        <v>8.2884322443010916E-3</v>
      </c>
      <c r="H2942" s="42">
        <f>_xll.qlCalendarAdvance(Calendar,$H2941,B2942,"f",FALSE)</f>
        <v>60469</v>
      </c>
      <c r="I2942" s="139">
        <f>_xll.qlInterestRateIndexValueDate(Index1M,$H2942)</f>
        <v>60471</v>
      </c>
      <c r="J2942" s="144">
        <f>IFERROR(_xll.qlIndexFixing(Index1M,$H2942,TRUE,_xll.ohTrigger(RecalcTrigger,Trigger1M)),NA())</f>
        <v>8.0381429855749809E-3</v>
      </c>
      <c r="K2942" s="44">
        <f>IFERROR(_xll.qlIndexFixing(Index3M,H2942,TRUE,_xll.ohTrigger(RecalcTrigger,Trigger3M)),NA())</f>
        <v>8.253568980807589E-3</v>
      </c>
      <c r="L2942" s="44">
        <f>IFERROR(_xll.qlIndexFixing(Index6M,$H2942,TRUE,_xll.ohTrigger(RecalcTrigger,Trigger6M)),NA())</f>
        <v>8.1574385419229522E-3</v>
      </c>
      <c r="M2942" s="145">
        <f>IFERROR(_xll.qlIndexFixing(Index1Y,$H2942,TRUE,_xll.ohTrigger(RecalcTrigger,Trigger1Y)),NA())</f>
        <v>8.5251320756623838E-3</v>
      </c>
      <c r="N2942" s="144">
        <f>IFERROR(_xll.qlIndexFixing(ONIndex1M,I2942,TRUE,_xll.ohTrigger(RecalcTrigger,Trigger1M)),NA())</f>
        <v>8.0326582826106829E-3</v>
      </c>
      <c r="O2942" s="44">
        <f>IFERROR(_xll.qlIndexFixing(ONIndex3M,I2942,TRUE,_xll.ohTrigger(RecalcTrigger,Trigger3M)),NA())</f>
        <v>8.2340850938411592E-3</v>
      </c>
      <c r="P2942" s="44">
        <f>IFERROR(_xll.qlIndexFixing(ONIndex6M,I2942,TRUE,_xll.ohTrigger(RecalcTrigger,Trigger6M)),NA())</f>
        <v>8.0926968466510374E-3</v>
      </c>
      <c r="Q2942" s="145">
        <f>IFERROR(_xll.qlIndexFixing(ONIndex1Y,I2942,TRUE,_xll.ohTrigger(RecalcTrigger,Trigger1Y)),NA())</f>
        <v>8.4386586226781191E-3</v>
      </c>
    </row>
    <row r="2943" spans="2:17" x14ac:dyDescent="0.2">
      <c r="B2943" s="39" t="s">
        <v>42</v>
      </c>
      <c r="D2943" s="42">
        <f>_xll.qlCalendarAdvance(Calendar,$D2942,B2943,"f",FALSE)</f>
        <v>60476</v>
      </c>
      <c r="E2943" s="139">
        <f>_xll.qlInterestRateIndexValueDate(IndexON,D2943)</f>
        <v>60476</v>
      </c>
      <c r="F2943" s="155">
        <f>IFERROR(_xll.qlIndexFixing(IndexON,D2943,TRUE,_xll.ohTrigger(RecalcTrigger,TriggerON)),NA())</f>
        <v>8.2896782762986732E-3</v>
      </c>
      <c r="H2943" s="42">
        <f>_xll.qlCalendarAdvance(Calendar,$H2942,B2943,"f",FALSE)</f>
        <v>60476</v>
      </c>
      <c r="I2943" s="139">
        <f>_xll.qlInterestRateIndexValueDate(Index1M,$H2943)</f>
        <v>60478</v>
      </c>
      <c r="J2943" s="144">
        <f>IFERROR(_xll.qlIndexFixing(Index1M,$H2943,TRUE,_xll.ohTrigger(RecalcTrigger,Trigger1M)),NA())</f>
        <v>8.039823772062471E-3</v>
      </c>
      <c r="K2943" s="44">
        <f>IFERROR(_xll.qlIndexFixing(Index3M,H2943,TRUE,_xll.ohTrigger(RecalcTrigger,Trigger3M)),NA())</f>
        <v>8.2555038497335378E-3</v>
      </c>
      <c r="L2943" s="44">
        <f>IFERROR(_xll.qlIndexFixing(Index6M,$H2943,TRUE,_xll.ohTrigger(RecalcTrigger,Trigger6M)),NA())</f>
        <v>8.160294038581541E-3</v>
      </c>
      <c r="M2943" s="145">
        <f>IFERROR(_xll.qlIndexFixing(Index1Y,$H2943,TRUE,_xll.ohTrigger(RecalcTrigger,Trigger1Y)),NA())</f>
        <v>8.5274571862797386E-3</v>
      </c>
      <c r="N2943" s="144">
        <f>IFERROR(_xll.qlIndexFixing(ONIndex1M,I2943,TRUE,_xll.ohTrigger(RecalcTrigger,Trigger1M)),NA())</f>
        <v>8.0342681664369309E-3</v>
      </c>
      <c r="O2943" s="44">
        <f>IFERROR(_xll.qlIndexFixing(ONIndex3M,I2943,TRUE,_xll.ohTrigger(RecalcTrigger,Trigger3M)),NA())</f>
        <v>8.2357672998156772E-3</v>
      </c>
      <c r="P2943" s="44">
        <f>IFERROR(_xll.qlIndexFixing(ONIndex6M,I2943,TRUE,_xll.ohTrigger(RecalcTrigger,Trigger6M)),NA())</f>
        <v>8.0959674096714451E-3</v>
      </c>
      <c r="Q2943" s="145">
        <f>IFERROR(_xll.qlIndexFixing(ONIndex1Y,I2943,TRUE,_xll.ohTrigger(RecalcTrigger,Trigger1Y)),NA())</f>
        <v>8.4399840300619644E-3</v>
      </c>
    </row>
    <row r="2944" spans="2:17" x14ac:dyDescent="0.2">
      <c r="B2944" s="39" t="s">
        <v>42</v>
      </c>
      <c r="D2944" s="42">
        <f>_xll.qlCalendarAdvance(Calendar,$D2943,B2944,"f",FALSE)</f>
        <v>60483</v>
      </c>
      <c r="E2944" s="139">
        <f>_xll.qlInterestRateIndexValueDate(IndexON,D2944)</f>
        <v>60483</v>
      </c>
      <c r="F2944" s="155">
        <f>IFERROR(_xll.qlIndexFixing(IndexON,D2944,TRUE,_xll.ohTrigger(RecalcTrigger,TriggerON)),NA())</f>
        <v>8.290962167372129E-3</v>
      </c>
      <c r="H2944" s="42">
        <f>_xll.qlCalendarAdvance(Calendar,$H2943,B2944,"f",FALSE)</f>
        <v>60483</v>
      </c>
      <c r="I2944" s="139">
        <f>_xll.qlInterestRateIndexValueDate(Index1M,$H2944)</f>
        <v>60485</v>
      </c>
      <c r="J2944" s="144">
        <f>IFERROR(_xll.qlIndexFixing(Index1M,$H2944,TRUE,_xll.ohTrigger(RecalcTrigger,Trigger1M)),NA())</f>
        <v>8.041547085342049E-3</v>
      </c>
      <c r="K2944" s="44">
        <f>IFERROR(_xll.qlIndexFixing(Index3M,H2944,TRUE,_xll.ohTrigger(RecalcTrigger,Trigger3M)),NA())</f>
        <v>8.2574808748154434E-3</v>
      </c>
      <c r="L2944" s="44">
        <f>IFERROR(_xll.qlIndexFixing(Index6M,$H2944,TRUE,_xll.ohTrigger(RecalcTrigger,Trigger6M)),NA())</f>
        <v>8.1656376175671813E-3</v>
      </c>
      <c r="M2944" s="145">
        <f>IFERROR(_xll.qlIndexFixing(Index1Y,$H2944,TRUE,_xll.ohTrigger(RecalcTrigger,Trigger1Y)),NA())</f>
        <v>8.5298216178591423E-3</v>
      </c>
      <c r="N2944" s="144">
        <f>IFERROR(_xll.qlIndexFixing(ONIndex1M,I2944,TRUE,_xll.ohTrigger(RecalcTrigger,Trigger1M)),NA())</f>
        <v>8.0359204504265591E-3</v>
      </c>
      <c r="O2944" s="44">
        <f>IFERROR(_xll.qlIndexFixing(ONIndex3M,I2944,TRUE,_xll.ohTrigger(RecalcTrigger,Trigger3M)),NA())</f>
        <v>8.2374912330518413E-3</v>
      </c>
      <c r="P2944" s="44">
        <f>IFERROR(_xll.qlIndexFixing(ONIndex6M,I2944,TRUE,_xll.ohTrigger(RecalcTrigger,Trigger6M)),NA())</f>
        <v>8.0992990425610145E-3</v>
      </c>
      <c r="Q2944" s="145">
        <f>IFERROR(_xll.qlIndexFixing(ONIndex1Y,I2944,TRUE,_xll.ohTrigger(RecalcTrigger,Trigger1Y)),NA())</f>
        <v>8.4413471199429324E-3</v>
      </c>
    </row>
    <row r="2945" spans="2:17" x14ac:dyDescent="0.2">
      <c r="B2945" s="39" t="s">
        <v>42</v>
      </c>
      <c r="D2945" s="42">
        <f>_xll.qlCalendarAdvance(Calendar,$D2944,B2945,"f",FALSE)</f>
        <v>60490</v>
      </c>
      <c r="E2945" s="139">
        <f>_xll.qlInterestRateIndexValueDate(IndexON,D2945)</f>
        <v>60490</v>
      </c>
      <c r="F2945" s="155">
        <f>IFERROR(_xll.qlIndexFixing(IndexON,D2945,TRUE,_xll.ohTrigger(RecalcTrigger,TriggerON)),NA())</f>
        <v>8.2922839701993212E-3</v>
      </c>
      <c r="H2945" s="42">
        <f>_xll.qlCalendarAdvance(Calendar,$H2944,B2945,"f",FALSE)</f>
        <v>60490</v>
      </c>
      <c r="I2945" s="139">
        <f>_xll.qlInterestRateIndexValueDate(Index1M,$H2945)</f>
        <v>60492</v>
      </c>
      <c r="J2945" s="144">
        <f>IFERROR(_xll.qlIndexFixing(Index1M,$H2945,TRUE,_xll.ohTrigger(RecalcTrigger,Trigger1M)),NA())</f>
        <v>8.0433129843865414E-3</v>
      </c>
      <c r="K2945" s="44">
        <f>IFERROR(_xll.qlIndexFixing(Index3M,H2945,TRUE,_xll.ohTrigger(RecalcTrigger,Trigger3M)),NA())</f>
        <v>8.259500113601187E-3</v>
      </c>
      <c r="L2945" s="44">
        <f>IFERROR(_xll.qlIndexFixing(Index6M,$H2945,TRUE,_xll.ohTrigger(RecalcTrigger,Trigger6M)),NA())</f>
        <v>8.1698308482756471E-3</v>
      </c>
      <c r="M2945" s="145">
        <f>IFERROR(_xll.qlIndexFixing(Index1Y,$H2945,TRUE,_xll.ohTrigger(RecalcTrigger,Trigger1Y)),NA())</f>
        <v>8.5322254221209762E-3</v>
      </c>
      <c r="N2945" s="144">
        <f>IFERROR(_xll.qlIndexFixing(ONIndex1M,I2945,TRUE,_xll.ohTrigger(RecalcTrigger,Trigger1M)),NA())</f>
        <v>8.0376151938121865E-3</v>
      </c>
      <c r="O2945" s="44">
        <f>IFERROR(_xll.qlIndexFixing(ONIndex3M,I2945,TRUE,_xll.ohTrigger(RecalcTrigger,Trigger3M)),NA())</f>
        <v>8.2392569509437408E-3</v>
      </c>
      <c r="P2945" s="44">
        <f>IFERROR(_xll.qlIndexFixing(ONIndex6M,I2945,TRUE,_xll.ohTrigger(RecalcTrigger,Trigger6M)),NA())</f>
        <v>8.1026918296522865E-3</v>
      </c>
      <c r="Q2945" s="145">
        <f>IFERROR(_xll.qlIndexFixing(ONIndex1Y,I2945,TRUE,_xll.ohTrigger(RecalcTrigger,Trigger1Y)),NA())</f>
        <v>8.4427479432402919E-3</v>
      </c>
    </row>
    <row r="2946" spans="2:17" x14ac:dyDescent="0.2">
      <c r="B2946" s="39" t="s">
        <v>42</v>
      </c>
      <c r="D2946" s="42">
        <f>_xll.qlCalendarAdvance(Calendar,$D2945,B2946,"f",FALSE)</f>
        <v>60497</v>
      </c>
      <c r="E2946" s="139">
        <f>_xll.qlInterestRateIndexValueDate(IndexON,D2946)</f>
        <v>60497</v>
      </c>
      <c r="F2946" s="155">
        <f>IFERROR(_xll.qlIndexFixing(IndexON,D2946,TRUE,_xll.ohTrigger(RecalcTrigger,TriggerON)),NA())</f>
        <v>8.2936437372183036E-3</v>
      </c>
      <c r="H2946" s="42">
        <f>_xll.qlCalendarAdvance(Calendar,$H2945,B2946,"f",FALSE)</f>
        <v>60497</v>
      </c>
      <c r="I2946" s="139">
        <f>_xll.qlInterestRateIndexValueDate(Index1M,$H2946)</f>
        <v>60499</v>
      </c>
      <c r="J2946" s="144">
        <f>IFERROR(_xll.qlIndexFixing(Index1M,$H2946,TRUE,_xll.ohTrigger(RecalcTrigger,Trigger1M)),NA())</f>
        <v>8.0451215281837629E-3</v>
      </c>
      <c r="K2946" s="44">
        <f>IFERROR(_xll.qlIndexFixing(Index3M,H2946,TRUE,_xll.ohTrigger(RecalcTrigger,Trigger3M)),NA())</f>
        <v>8.2615616236421212E-3</v>
      </c>
      <c r="L2946" s="44">
        <f>IFERROR(_xll.qlIndexFixing(Index6M,$H2946,TRUE,_xll.ohTrigger(RecalcTrigger,Trigger6M)),NA())</f>
        <v>8.1740866543462097E-3</v>
      </c>
      <c r="M2946" s="145">
        <f>IFERROR(_xll.qlIndexFixing(Index1Y,$H2946,TRUE,_xll.ohTrigger(RecalcTrigger,Trigger1Y)),NA())</f>
        <v>8.5346686507913137E-3</v>
      </c>
      <c r="N2946" s="144">
        <f>IFERROR(_xll.qlIndexFixing(ONIndex1M,I2946,TRUE,_xll.ohTrigger(RecalcTrigger,Trigger1M)),NA())</f>
        <v>8.0393524552668794E-3</v>
      </c>
      <c r="O2946" s="44">
        <f>IFERROR(_xll.qlIndexFixing(ONIndex3M,I2946,TRUE,_xll.ohTrigger(RecalcTrigger,Trigger3M)),NA())</f>
        <v>8.2410645108854652E-3</v>
      </c>
      <c r="P2946" s="44">
        <f>IFERROR(_xll.qlIndexFixing(ONIndex6M,I2946,TRUE,_xll.ohTrigger(RecalcTrigger,Trigger6M)),NA())</f>
        <v>8.1061458553577381E-3</v>
      </c>
      <c r="Q2946" s="145">
        <f>IFERROR(_xll.qlIndexFixing(ONIndex1Y,I2946,TRUE,_xll.ohTrigger(RecalcTrigger,Trigger1Y)),NA())</f>
        <v>8.4441865511131198E-3</v>
      </c>
    </row>
    <row r="2947" spans="2:17" x14ac:dyDescent="0.2">
      <c r="B2947" s="39" t="s">
        <v>42</v>
      </c>
      <c r="D2947" s="42">
        <f>_xll.qlCalendarAdvance(Calendar,$D2946,B2947,"f",FALSE)</f>
        <v>60504</v>
      </c>
      <c r="E2947" s="139">
        <f>_xll.qlInterestRateIndexValueDate(IndexON,D2947)</f>
        <v>60504</v>
      </c>
      <c r="F2947" s="155">
        <f>IFERROR(_xll.qlIndexFixing(IndexON,D2947,TRUE,_xll.ohTrigger(RecalcTrigger,TriggerON)),NA())</f>
        <v>8.2950415211868744E-3</v>
      </c>
      <c r="H2947" s="42">
        <f>_xll.qlCalendarAdvance(Calendar,$H2946,B2947,"f",FALSE)</f>
        <v>60504</v>
      </c>
      <c r="I2947" s="139">
        <f>_xll.qlInterestRateIndexValueDate(Index1M,$H2947)</f>
        <v>60506</v>
      </c>
      <c r="J2947" s="144">
        <f>IFERROR(_xll.qlIndexFixing(Index1M,$H2947,TRUE,_xll.ohTrigger(RecalcTrigger,Trigger1M)),NA())</f>
        <v>8.0469727757065401E-3</v>
      </c>
      <c r="K2947" s="44">
        <f>IFERROR(_xll.qlIndexFixing(Index3M,H2947,TRUE,_xll.ohTrigger(RecalcTrigger,Trigger3M)),NA())</f>
        <v>8.2636654624878656E-3</v>
      </c>
      <c r="L2947" s="44">
        <f>IFERROR(_xll.qlIndexFixing(Index6M,$H2947,TRUE,_xll.ohTrigger(RecalcTrigger,Trigger6M)),NA())</f>
        <v>8.1771371905292427E-3</v>
      </c>
      <c r="M2947" s="145">
        <f>IFERROR(_xll.qlIndexFixing(Index1Y,$H2947,TRUE,_xll.ohTrigger(RecalcTrigger,Trigger1Y)),NA())</f>
        <v>8.5371513555997352E-3</v>
      </c>
      <c r="N2947" s="144">
        <f>IFERROR(_xll.qlIndexFixing(ONIndex1M,I2947,TRUE,_xll.ohTrigger(RecalcTrigger,Trigger1M)),NA())</f>
        <v>8.0411322938633845E-3</v>
      </c>
      <c r="O2947" s="44">
        <f>IFERROR(_xll.qlIndexFixing(ONIndex3M,I2947,TRUE,_xll.ohTrigger(RecalcTrigger,Trigger3M)),NA())</f>
        <v>8.242913970191168E-3</v>
      </c>
      <c r="P2947" s="44">
        <f>IFERROR(_xll.qlIndexFixing(ONIndex6M,I2947,TRUE,_xll.ohTrigger(RecalcTrigger,Trigger6M)),NA())</f>
        <v>8.1096612037701021E-3</v>
      </c>
      <c r="Q2947" s="145">
        <f>IFERROR(_xll.qlIndexFixing(ONIndex1Y,I2947,TRUE,_xll.ohTrigger(RecalcTrigger,Trigger1Y)),NA())</f>
        <v>8.4456629944007489E-3</v>
      </c>
    </row>
    <row r="2948" spans="2:17" x14ac:dyDescent="0.2">
      <c r="B2948" s="39" t="s">
        <v>42</v>
      </c>
      <c r="D2948" s="42">
        <f>_xll.qlCalendarAdvance(Calendar,$D2947,B2948,"f",FALSE)</f>
        <v>60511</v>
      </c>
      <c r="E2948" s="139">
        <f>_xll.qlInterestRateIndexValueDate(IndexON,D2948)</f>
        <v>60511</v>
      </c>
      <c r="F2948" s="155">
        <f>IFERROR(_xll.qlIndexFixing(IndexON,D2948,TRUE,_xll.ohTrigger(RecalcTrigger,TriggerON)),NA())</f>
        <v>8.2964773749427678E-3</v>
      </c>
      <c r="H2948" s="42">
        <f>_xll.qlCalendarAdvance(Calendar,$H2947,B2948,"f",FALSE)</f>
        <v>60511</v>
      </c>
      <c r="I2948" s="139">
        <f>_xll.qlInterestRateIndexValueDate(Index1M,$H2948)</f>
        <v>60513</v>
      </c>
      <c r="J2948" s="144">
        <f>IFERROR(_xll.qlIndexFixing(Index1M,$H2948,TRUE,_xll.ohTrigger(RecalcTrigger,Trigger1M)),NA())</f>
        <v>8.0488667859451857E-3</v>
      </c>
      <c r="K2948" s="44">
        <f>IFERROR(_xll.qlIndexFixing(Index3M,H2948,TRUE,_xll.ohTrigger(RecalcTrigger,Trigger3M)),NA())</f>
        <v>8.2655555522518197E-3</v>
      </c>
      <c r="L2948" s="44">
        <f>IFERROR(_xll.qlIndexFixing(Index6M,$H2948,TRUE,_xll.ohTrigger(RecalcTrigger,Trigger6M)),NA())</f>
        <v>8.1806523044048087E-3</v>
      </c>
      <c r="M2948" s="145">
        <f>IFERROR(_xll.qlIndexFixing(Index1Y,$H2948,TRUE,_xll.ohTrigger(RecalcTrigger,Trigger1Y)),NA())</f>
        <v>8.5396735882826112E-3</v>
      </c>
      <c r="N2948" s="144">
        <f>IFERROR(_xll.qlIndexFixing(ONIndex1M,I2948,TRUE,_xll.ohTrigger(RecalcTrigger,Trigger1M)),NA())</f>
        <v>8.0429547682747682E-3</v>
      </c>
      <c r="O2948" s="44">
        <f>IFERROR(_xll.qlIndexFixing(ONIndex3M,I2948,TRUE,_xll.ohTrigger(RecalcTrigger,Trigger3M)),NA())</f>
        <v>8.2448053861750026E-3</v>
      </c>
      <c r="P2948" s="44">
        <f>IFERROR(_xll.qlIndexFixing(ONIndex6M,I2948,TRUE,_xll.ohTrigger(RecalcTrigger,Trigger6M)),NA())</f>
        <v>8.1132379594617277E-3</v>
      </c>
      <c r="Q2948" s="145">
        <f>IFERROR(_xll.qlIndexFixing(ONIndex1Y,I2948,TRUE,_xll.ohTrigger(RecalcTrigger,Trigger1Y)),NA())</f>
        <v>8.4471773242622561E-3</v>
      </c>
    </row>
    <row r="2949" spans="2:17" x14ac:dyDescent="0.2">
      <c r="B2949" s="39" t="s">
        <v>42</v>
      </c>
      <c r="D2949" s="42">
        <f>_xll.qlCalendarAdvance(Calendar,$D2948,B2949,"f",FALSE)</f>
        <v>60518</v>
      </c>
      <c r="E2949" s="139">
        <f>_xll.qlInterestRateIndexValueDate(IndexON,D2949)</f>
        <v>60518</v>
      </c>
      <c r="F2949" s="155">
        <f>IFERROR(_xll.qlIndexFixing(IndexON,D2949,TRUE,_xll.ohTrigger(RecalcTrigger,TriggerON)),NA())</f>
        <v>8.2979513506842295E-3</v>
      </c>
      <c r="H2949" s="42">
        <f>_xll.qlCalendarAdvance(Calendar,$H2948,B2949,"f",FALSE)</f>
        <v>60518</v>
      </c>
      <c r="I2949" s="139">
        <f>_xll.qlInterestRateIndexValueDate(Index1M,$H2949)</f>
        <v>60520</v>
      </c>
      <c r="J2949" s="144">
        <f>IFERROR(_xll.qlIndexFixing(Index1M,$H2949,TRUE,_xll.ohTrigger(RecalcTrigger,Trigger1M)),NA())</f>
        <v>8.0508036178800202E-3</v>
      </c>
      <c r="K2949" s="44">
        <f>IFERROR(_xll.qlIndexFixing(Index3M,H2949,TRUE,_xll.ohTrigger(RecalcTrigger,Trigger3M)),NA())</f>
        <v>8.2677411286705658E-3</v>
      </c>
      <c r="L2949" s="44">
        <f>IFERROR(_xll.qlIndexFixing(Index6M,$H2949,TRUE,_xll.ohTrigger(RecalcTrigger,Trigger6M)),NA())</f>
        <v>8.1850732640403115E-3</v>
      </c>
      <c r="M2949" s="145">
        <f>IFERROR(_xll.qlIndexFixing(Index1Y,$H2949,TRUE,_xll.ohTrigger(RecalcTrigger,Trigger1Y)),NA())</f>
        <v>8.5422354005809074E-3</v>
      </c>
      <c r="N2949" s="144">
        <f>IFERROR(_xll.qlIndexFixing(ONIndex1M,I2949,TRUE,_xll.ohTrigger(RecalcTrigger,Trigger1M)),NA())</f>
        <v>8.0448199378135854E-3</v>
      </c>
      <c r="O2949" s="44">
        <f>IFERROR(_xll.qlIndexFixing(ONIndex3M,I2949,TRUE,_xll.ohTrigger(RecalcTrigger,Trigger3M)),NA())</f>
        <v>8.2467388163909305E-3</v>
      </c>
      <c r="P2949" s="44">
        <f>IFERROR(_xll.qlIndexFixing(ONIndex6M,I2949,TRUE,_xll.ohTrigger(RecalcTrigger,Trigger6M)),NA())</f>
        <v>8.1168762068450917E-3</v>
      </c>
      <c r="Q2949" s="145">
        <f>IFERROR(_xll.qlIndexFixing(ONIndex1Y,I2949,TRUE,_xll.ohTrigger(RecalcTrigger,Trigger1Y)),NA())</f>
        <v>8.4487295916968463E-3</v>
      </c>
    </row>
    <row r="2950" spans="2:17" x14ac:dyDescent="0.2">
      <c r="B2950" s="39" t="s">
        <v>42</v>
      </c>
      <c r="D2950" s="42">
        <f>_xll.qlCalendarAdvance(Calendar,$D2949,B2950,"f",FALSE)</f>
        <v>60525</v>
      </c>
      <c r="E2950" s="139">
        <f>_xll.qlInterestRateIndexValueDate(IndexON,D2950)</f>
        <v>60525</v>
      </c>
      <c r="F2950" s="155">
        <f>IFERROR(_xll.qlIndexFixing(IndexON,D2950,TRUE,_xll.ohTrigger(RecalcTrigger,TriggerON)),NA())</f>
        <v>8.2994635014088658E-3</v>
      </c>
      <c r="H2950" s="42">
        <f>_xll.qlCalendarAdvance(Calendar,$H2949,B2950,"f",FALSE)</f>
        <v>60525</v>
      </c>
      <c r="I2950" s="139">
        <f>_xll.qlInterestRateIndexValueDate(Index1M,$H2950)</f>
        <v>60527</v>
      </c>
      <c r="J2950" s="144">
        <f>IFERROR(_xll.qlIndexFixing(Index1M,$H2950,TRUE,_xll.ohTrigger(RecalcTrigger,Trigger1M)),NA())</f>
        <v>8.0527833304988583E-3</v>
      </c>
      <c r="K2950" s="44">
        <f>IFERROR(_xll.qlIndexFixing(Index3M,H2950,TRUE,_xll.ohTrigger(RecalcTrigger,Trigger3M)),NA())</f>
        <v>8.2699692014588117E-3</v>
      </c>
      <c r="L2950" s="44">
        <f>IFERROR(_xll.qlIndexFixing(Index6M,$H2950,TRUE,_xll.ohTrigger(RecalcTrigger,Trigger6M)),NA())</f>
        <v>8.189557101621758E-3</v>
      </c>
      <c r="M2950" s="145">
        <f>IFERROR(_xll.qlIndexFixing(Index1Y,$H2950,TRUE,_xll.ohTrigger(RecalcTrigger,Trigger1Y)),NA())</f>
        <v>8.5448368442410678E-3</v>
      </c>
      <c r="N2950" s="144">
        <f>IFERROR(_xll.qlIndexFixing(ONIndex1M,I2950,TRUE,_xll.ohTrigger(RecalcTrigger,Trigger1M)),NA())</f>
        <v>8.0467278610729664E-3</v>
      </c>
      <c r="O2950" s="44">
        <f>IFERROR(_xll.qlIndexFixing(ONIndex3M,I2950,TRUE,_xll.ohTrigger(RecalcTrigger,Trigger3M)),NA())</f>
        <v>8.2487143182330414E-3</v>
      </c>
      <c r="P2950" s="44">
        <f>IFERROR(_xll.qlIndexFixing(ONIndex6M,I2950,TRUE,_xll.ohTrigger(RecalcTrigger,Trigger6M)),NA())</f>
        <v>8.1205760300928631E-3</v>
      </c>
      <c r="Q2950" s="145">
        <f>IFERROR(_xll.qlIndexFixing(ONIndex1Y,I2950,TRUE,_xll.ohTrigger(RecalcTrigger,Trigger1Y)),NA())</f>
        <v>8.4503198476237884E-3</v>
      </c>
    </row>
    <row r="2951" spans="2:17" x14ac:dyDescent="0.2">
      <c r="B2951" s="39" t="s">
        <v>42</v>
      </c>
      <c r="D2951" s="42">
        <f>_xll.qlCalendarAdvance(Calendar,$D2950,B2951,"f",FALSE)</f>
        <v>60532</v>
      </c>
      <c r="E2951" s="139">
        <f>_xll.qlInterestRateIndexValueDate(IndexON,D2951)</f>
        <v>60532</v>
      </c>
      <c r="F2951" s="155">
        <f>IFERROR(_xll.qlIndexFixing(IndexON,D2951,TRUE,_xll.ohTrigger(RecalcTrigger,TriggerON)),NA())</f>
        <v>8.3010138795547306E-3</v>
      </c>
      <c r="H2951" s="42">
        <f>_xll.qlCalendarAdvance(Calendar,$H2950,B2951,"f",FALSE)</f>
        <v>60532</v>
      </c>
      <c r="I2951" s="139">
        <f>_xll.qlInterestRateIndexValueDate(Index1M,$H2951)</f>
        <v>60534</v>
      </c>
      <c r="J2951" s="144">
        <f>IFERROR(_xll.qlIndexFixing(Index1M,$H2951,TRUE,_xll.ohTrigger(RecalcTrigger,Trigger1M)),NA())</f>
        <v>8.0548059827745266E-3</v>
      </c>
      <c r="K2951" s="44">
        <f>IFERROR(_xll.qlIndexFixing(Index3M,H2951,TRUE,_xll.ohTrigger(RecalcTrigger,Trigger3M)),NA())</f>
        <v>8.2722398281731557E-3</v>
      </c>
      <c r="L2951" s="44">
        <f>IFERROR(_xll.qlIndexFixing(Index6M,$H2951,TRUE,_xll.ohTrigger(RecalcTrigger,Trigger6M)),NA())</f>
        <v>8.1941039022421867E-3</v>
      </c>
      <c r="M2951" s="145">
        <f>IFERROR(_xll.qlIndexFixing(Index1Y,$H2951,TRUE,_xll.ohTrigger(RecalcTrigger,Trigger1Y)),NA())</f>
        <v>8.5474779710139129E-3</v>
      </c>
      <c r="N2951" s="144">
        <f>IFERROR(_xll.qlIndexFixing(ONIndex1M,I2951,TRUE,_xll.ohTrigger(RecalcTrigger,Trigger1M)),NA())</f>
        <v>8.0486785972855301E-3</v>
      </c>
      <c r="O2951" s="44">
        <f>IFERROR(_xll.qlIndexFixing(ONIndex3M,I2951,TRUE,_xll.ohTrigger(RecalcTrigger,Trigger3M)),NA())</f>
        <v>8.2507319488556163E-3</v>
      </c>
      <c r="P2951" s="44">
        <f>IFERROR(_xll.qlIndexFixing(ONIndex6M,I2951,TRUE,_xll.ohTrigger(RecalcTrigger,Trigger6M)),NA())</f>
        <v>8.1243375132977746E-3</v>
      </c>
      <c r="Q2951" s="145">
        <f>IFERROR(_xll.qlIndexFixing(ONIndex1Y,I2951,TRUE,_xll.ohTrigger(RecalcTrigger,Trigger1Y)),NA())</f>
        <v>8.451948142882415E-3</v>
      </c>
    </row>
    <row r="2952" spans="2:17" x14ac:dyDescent="0.2">
      <c r="B2952" s="39" t="s">
        <v>42</v>
      </c>
      <c r="D2952" s="42">
        <f>_xll.qlCalendarAdvance(Calendar,$D2951,B2952,"f",FALSE)</f>
        <v>60539</v>
      </c>
      <c r="E2952" s="139">
        <f>_xll.qlInterestRateIndexValueDate(IndexON,D2952)</f>
        <v>60539</v>
      </c>
      <c r="F2952" s="155">
        <f>IFERROR(_xll.qlIndexFixing(IndexON,D2952,TRUE,_xll.ohTrigger(RecalcTrigger,TriggerON)),NA())</f>
        <v>8.302602537879622E-3</v>
      </c>
      <c r="H2952" s="42">
        <f>_xll.qlCalendarAdvance(Calendar,$H2951,B2952,"f",FALSE)</f>
        <v>60539</v>
      </c>
      <c r="I2952" s="139">
        <f>_xll.qlInterestRateIndexValueDate(Index1M,$H2952)</f>
        <v>60541</v>
      </c>
      <c r="J2952" s="144">
        <f>IFERROR(_xll.qlIndexFixing(Index1M,$H2952,TRUE,_xll.ohTrigger(RecalcTrigger,Trigger1M)),NA())</f>
        <v>8.0568716337073298E-3</v>
      </c>
      <c r="K2952" s="44">
        <f>IFERROR(_xll.qlIndexFixing(Index3M,H2952,TRUE,_xll.ohTrigger(RecalcTrigger,Trigger3M)),NA())</f>
        <v>8.2756290201149857E-3</v>
      </c>
      <c r="L2952" s="44">
        <f>IFERROR(_xll.qlIndexFixing(Index6M,$H2952,TRUE,_xll.ohTrigger(RecalcTrigger,Trigger6M)),NA())</f>
        <v>8.1991581670754488E-3</v>
      </c>
      <c r="M2952" s="145">
        <f>IFERROR(_xll.qlIndexFixing(Index1Y,$H2952,TRUE,_xll.ohTrigger(RecalcTrigger,Trigger1Y)),NA())</f>
        <v>8.5501588326570566E-3</v>
      </c>
      <c r="N2952" s="144">
        <f>IFERROR(_xll.qlIndexFixing(ONIndex1M,I2952,TRUE,_xll.ohTrigger(RecalcTrigger,Trigger1M)),NA())</f>
        <v>8.0506722050444068E-3</v>
      </c>
      <c r="O2952" s="44">
        <f>IFERROR(_xll.qlIndexFixing(ONIndex3M,I2952,TRUE,_xll.ohTrigger(RecalcTrigger,Trigger3M)),NA())</f>
        <v>8.252791765732681E-3</v>
      </c>
      <c r="P2952" s="44">
        <f>IFERROR(_xll.qlIndexFixing(ONIndex6M,I2952,TRUE,_xll.ohTrigger(RecalcTrigger,Trigger6M)),NA())</f>
        <v>8.1281607410321755E-3</v>
      </c>
      <c r="Q2952" s="145">
        <f>IFERROR(_xll.qlIndexFixing(ONIndex1Y,I2952,TRUE,_xll.ohTrigger(RecalcTrigger,Trigger1Y)),NA())</f>
        <v>8.4536145287916753E-3</v>
      </c>
    </row>
    <row r="2953" spans="2:17" x14ac:dyDescent="0.2">
      <c r="B2953" s="39" t="s">
        <v>42</v>
      </c>
      <c r="D2953" s="42">
        <f>_xll.qlCalendarAdvance(Calendar,$D2952,B2953,"f",FALSE)</f>
        <v>60546</v>
      </c>
      <c r="E2953" s="139">
        <f>_xll.qlInterestRateIndexValueDate(IndexON,D2953)</f>
        <v>60546</v>
      </c>
      <c r="F2953" s="155">
        <f>IFERROR(_xll.qlIndexFixing(IndexON,D2953,TRUE,_xll.ohTrigger(RecalcTrigger,TriggerON)),NA())</f>
        <v>8.3042295288215939E-3</v>
      </c>
      <c r="H2953" s="42">
        <f>_xll.qlCalendarAdvance(Calendar,$H2952,B2953,"f",FALSE)</f>
        <v>60546</v>
      </c>
      <c r="I2953" s="139">
        <f>_xll.qlInterestRateIndexValueDate(Index1M,$H2953)</f>
        <v>60548</v>
      </c>
      <c r="J2953" s="144">
        <f>IFERROR(_xll.qlIndexFixing(Index1M,$H2953,TRUE,_xll.ohTrigger(RecalcTrigger,Trigger1M)),NA())</f>
        <v>8.0589803422650985E-3</v>
      </c>
      <c r="K2953" s="44">
        <f>IFERROR(_xll.qlIndexFixing(Index3M,H2953,TRUE,_xll.ohTrigger(RecalcTrigger,Trigger3M)),NA())</f>
        <v>8.2771806235763992E-3</v>
      </c>
      <c r="L2953" s="44">
        <f>IFERROR(_xll.qlIndexFixing(Index6M,$H2953,TRUE,_xll.ohTrigger(RecalcTrigger,Trigger6M)),NA())</f>
        <v>8.2038357943710599E-3</v>
      </c>
      <c r="M2953" s="145">
        <f>IFERROR(_xll.qlIndexFixing(Index1Y,$H2953,TRUE,_xll.ohTrigger(RecalcTrigger,Trigger1Y)),NA())</f>
        <v>8.5528794809320539E-3</v>
      </c>
      <c r="N2953" s="144">
        <f>IFERROR(_xll.qlIndexFixing(ONIndex1M,I2953,TRUE,_xll.ohTrigger(RecalcTrigger,Trigger1M)),NA())</f>
        <v>8.0527087434223432E-3</v>
      </c>
      <c r="O2953" s="44">
        <f>IFERROR(_xll.qlIndexFixing(ONIndex3M,I2953,TRUE,_xll.ohTrigger(RecalcTrigger,Trigger3M)),NA())</f>
        <v>8.2548938261783888E-3</v>
      </c>
      <c r="P2953" s="44">
        <f>IFERROR(_xll.qlIndexFixing(ONIndex6M,I2953,TRUE,_xll.ohTrigger(RecalcTrigger,Trigger6M)),NA())</f>
        <v>8.1320457977085425E-3</v>
      </c>
      <c r="Q2953" s="145">
        <f>IFERROR(_xll.qlIndexFixing(ONIndex1Y,I2953,TRUE,_xll.ohTrigger(RecalcTrigger,Trigger1Y)),NA())</f>
        <v>8.4553190561109659E-3</v>
      </c>
    </row>
    <row r="2954" spans="2:17" x14ac:dyDescent="0.2">
      <c r="B2954" s="39" t="s">
        <v>42</v>
      </c>
      <c r="D2954" s="42">
        <f>_xll.qlCalendarAdvance(Calendar,$D2953,B2954,"f",FALSE)</f>
        <v>60553</v>
      </c>
      <c r="E2954" s="139">
        <f>_xll.qlInterestRateIndexValueDate(IndexON,D2954)</f>
        <v>60553</v>
      </c>
      <c r="F2954" s="155">
        <f>IFERROR(_xll.qlIndexFixing(IndexON,D2954,TRUE,_xll.ohTrigger(RecalcTrigger,TriggerON)),NA())</f>
        <v>8.3058949052183806E-3</v>
      </c>
      <c r="H2954" s="42">
        <f>_xll.qlCalendarAdvance(Calendar,$H2953,B2954,"f",FALSE)</f>
        <v>60553</v>
      </c>
      <c r="I2954" s="139">
        <f>_xll.qlInterestRateIndexValueDate(Index1M,$H2954)</f>
        <v>60555</v>
      </c>
      <c r="J2954" s="144">
        <f>IFERROR(_xll.qlIndexFixing(Index1M,$H2954,TRUE,_xll.ohTrigger(RecalcTrigger,Trigger1M)),NA())</f>
        <v>8.0611321674456393E-3</v>
      </c>
      <c r="K2954" s="44">
        <f>IFERROR(_xll.qlIndexFixing(Index3M,H2954,TRUE,_xll.ohTrigger(RecalcTrigger,Trigger3M)),NA())</f>
        <v>8.2795823756362397E-3</v>
      </c>
      <c r="L2954" s="44">
        <f>IFERROR(_xll.qlIndexFixing(Index6M,$H2954,TRUE,_xll.ohTrigger(RecalcTrigger,Trigger6M)),NA())</f>
        <v>8.2085766475979757E-3</v>
      </c>
      <c r="M2954" s="145">
        <f>IFERROR(_xll.qlIndexFixing(Index1Y,$H2954,TRUE,_xll.ohTrigger(RecalcTrigger,Trigger1Y)),NA())</f>
        <v>8.5556399676072446E-3</v>
      </c>
      <c r="N2954" s="144">
        <f>IFERROR(_xll.qlIndexFixing(ONIndex1M,I2954,TRUE,_xll.ohTrigger(RecalcTrigger,Trigger1M)),NA())</f>
        <v>8.0547882713322139E-3</v>
      </c>
      <c r="O2954" s="44">
        <f>IFERROR(_xll.qlIndexFixing(ONIndex3M,I2954,TRUE,_xll.ohTrigger(RecalcTrigger,Trigger3M)),NA())</f>
        <v>8.2570381875868293E-3</v>
      </c>
      <c r="P2954" s="44">
        <f>IFERROR(_xll.qlIndexFixing(ONIndex6M,I2954,TRUE,_xll.ohTrigger(RecalcTrigger,Trigger6M)),NA())</f>
        <v>8.1359927674196086E-3</v>
      </c>
      <c r="Q2954" s="145">
        <f>IFERROR(_xll.qlIndexFixing(ONIndex1Y,I2954,TRUE,_xll.ohTrigger(RecalcTrigger,Trigger1Y)),NA())</f>
        <v>8.4570617759194278E-3</v>
      </c>
    </row>
    <row r="2955" spans="2:17" x14ac:dyDescent="0.2">
      <c r="B2955" s="39" t="s">
        <v>42</v>
      </c>
      <c r="D2955" s="42">
        <f>_xll.qlCalendarAdvance(Calendar,$D2954,B2955,"f",FALSE)</f>
        <v>60560</v>
      </c>
      <c r="E2955" s="139">
        <f>_xll.qlInterestRateIndexValueDate(IndexON,D2955)</f>
        <v>60560</v>
      </c>
      <c r="F2955" s="155">
        <f>IFERROR(_xll.qlIndexFixing(IndexON,D2955,TRUE,_xll.ohTrigger(RecalcTrigger,TriggerON)),NA())</f>
        <v>8.307598719667908E-3</v>
      </c>
      <c r="H2955" s="42">
        <f>_xll.qlCalendarAdvance(Calendar,$H2954,B2955,"f",FALSE)</f>
        <v>60560</v>
      </c>
      <c r="I2955" s="139">
        <f>_xll.qlInterestRateIndexValueDate(Index1M,$H2955)</f>
        <v>60562</v>
      </c>
      <c r="J2955" s="144">
        <f>IFERROR(_xll.qlIndexFixing(Index1M,$H2955,TRUE,_xll.ohTrigger(RecalcTrigger,Trigger1M)),NA())</f>
        <v>8.0633271682292729E-3</v>
      </c>
      <c r="K2955" s="44">
        <f>IFERROR(_xll.qlIndexFixing(Index3M,H2955,TRUE,_xll.ohTrigger(RecalcTrigger,Trigger3M)),NA())</f>
        <v>8.2820269169725513E-3</v>
      </c>
      <c r="L2955" s="44">
        <f>IFERROR(_xll.qlIndexFixing(Index6M,$H2955,TRUE,_xll.ohTrigger(RecalcTrigger,Trigger6M)),NA())</f>
        <v>8.2133808118797502E-3</v>
      </c>
      <c r="M2955" s="145">
        <f>IFERROR(_xll.qlIndexFixing(Index1Y,$H2955,TRUE,_xll.ohTrigger(RecalcTrigger,Trigger1Y)),NA())</f>
        <v>8.5584403444544793E-3</v>
      </c>
      <c r="N2955" s="144">
        <f>IFERROR(_xll.qlIndexFixing(ONIndex1M,I2955,TRUE,_xll.ohTrigger(RecalcTrigger,Trigger1M)),NA())</f>
        <v>8.0569108476868934E-3</v>
      </c>
      <c r="O2955" s="44">
        <f>IFERROR(_xll.qlIndexFixing(ONIndex3M,I2955,TRUE,_xll.ohTrigger(RecalcTrigger,Trigger3M)),NA())</f>
        <v>8.2592249072721557E-3</v>
      </c>
      <c r="P2955" s="44">
        <f>IFERROR(_xll.qlIndexFixing(ONIndex6M,I2955,TRUE,_xll.ohTrigger(RecalcTrigger,Trigger6M)),NA())</f>
        <v>8.1400017346577869E-3</v>
      </c>
      <c r="Q2955" s="145">
        <f>IFERROR(_xll.qlIndexFixing(ONIndex1Y,I2955,TRUE,_xll.ohTrigger(RecalcTrigger,Trigger1Y)),NA())</f>
        <v>8.4588427393761378E-3</v>
      </c>
    </row>
    <row r="2956" spans="2:17" x14ac:dyDescent="0.2">
      <c r="B2956" s="39" t="s">
        <v>42</v>
      </c>
      <c r="D2956" s="42">
        <f>_xll.qlCalendarAdvance(Calendar,$D2955,B2956,"f",FALSE)</f>
        <v>60567</v>
      </c>
      <c r="E2956" s="139">
        <f>_xll.qlInterestRateIndexValueDate(IndexON,D2956)</f>
        <v>60567</v>
      </c>
      <c r="F2956" s="155">
        <f>IFERROR(_xll.qlIndexFixing(IndexON,D2956,TRUE,_xll.ohTrigger(RecalcTrigger,TriggerON)),NA())</f>
        <v>8.30934102460823E-3</v>
      </c>
      <c r="H2956" s="42">
        <f>_xll.qlCalendarAdvance(Calendar,$H2955,B2956,"f",FALSE)</f>
        <v>60567</v>
      </c>
      <c r="I2956" s="139">
        <f>_xll.qlInterestRateIndexValueDate(Index1M,$H2956)</f>
        <v>60569</v>
      </c>
      <c r="J2956" s="144">
        <f>IFERROR(_xll.qlIndexFixing(Index1M,$H2956,TRUE,_xll.ohTrigger(RecalcTrigger,Trigger1M)),NA())</f>
        <v>8.0655654036088098E-3</v>
      </c>
      <c r="K2956" s="44">
        <f>IFERROR(_xll.qlIndexFixing(Index3M,H2956,TRUE,_xll.ohTrigger(RecalcTrigger,Trigger3M)),NA())</f>
        <v>8.2845143051462466E-3</v>
      </c>
      <c r="L2956" s="44">
        <f>IFERROR(_xll.qlIndexFixing(Index6M,$H2956,TRUE,_xll.ohTrigger(RecalcTrigger,Trigger6M)),NA())</f>
        <v>8.218248372347409E-3</v>
      </c>
      <c r="M2956" s="145">
        <f>IFERROR(_xll.qlIndexFixing(Index1Y,$H2956,TRUE,_xll.ohTrigger(RecalcTrigger,Trigger1Y)),NA())</f>
        <v>8.5612806632526101E-3</v>
      </c>
      <c r="N2956" s="144">
        <f>IFERROR(_xll.qlIndexFixing(ONIndex1M,I2956,TRUE,_xll.ohTrigger(RecalcTrigger,Trigger1M)),NA())</f>
        <v>8.0590765313992563E-3</v>
      </c>
      <c r="O2956" s="44">
        <f>IFERROR(_xll.qlIndexFixing(ONIndex3M,I2956,TRUE,_xll.ohTrigger(RecalcTrigger,Trigger3M)),NA())</f>
        <v>8.2614540427883298E-3</v>
      </c>
      <c r="P2956" s="44">
        <f>IFERROR(_xll.qlIndexFixing(ONIndex6M,I2956,TRUE,_xll.ohTrigger(RecalcTrigger,Trigger6M)),NA())</f>
        <v>8.1440727836756821E-3</v>
      </c>
      <c r="Q2956" s="145">
        <f>IFERROR(_xll.qlIndexFixing(ONIndex1Y,I2956,TRUE,_xll.ohTrigger(RecalcTrigger,Trigger1Y)),NA())</f>
        <v>8.4606619971605568E-3</v>
      </c>
    </row>
    <row r="2957" spans="2:17" x14ac:dyDescent="0.2">
      <c r="B2957" s="39" t="s">
        <v>42</v>
      </c>
      <c r="D2957" s="42">
        <f>_xll.qlCalendarAdvance(Calendar,$D2956,B2957,"f",FALSE)</f>
        <v>60574</v>
      </c>
      <c r="E2957" s="139">
        <f>_xll.qlInterestRateIndexValueDate(IndexON,D2957)</f>
        <v>60574</v>
      </c>
      <c r="F2957" s="155">
        <f>IFERROR(_xll.qlIndexFixing(IndexON,D2957,TRUE,_xll.ohTrigger(RecalcTrigger,TriggerON)),NA())</f>
        <v>8.3111218728770808E-3</v>
      </c>
      <c r="H2957" s="42">
        <f>_xll.qlCalendarAdvance(Calendar,$H2956,B2957,"f",FALSE)</f>
        <v>60574</v>
      </c>
      <c r="I2957" s="139">
        <f>_xll.qlInterestRateIndexValueDate(Index1M,$H2957)</f>
        <v>60576</v>
      </c>
      <c r="J2957" s="144">
        <f>IFERROR(_xll.qlIndexFixing(Index1M,$H2957,TRUE,_xll.ohTrigger(RecalcTrigger,Trigger1M)),NA())</f>
        <v>8.0678469325620727E-3</v>
      </c>
      <c r="K2957" s="44">
        <f>IFERROR(_xll.qlIndexFixing(Index3M,H2957,TRUE,_xll.ohTrigger(RecalcTrigger,Trigger3M)),NA())</f>
        <v>8.2870445977260548E-3</v>
      </c>
      <c r="L2957" s="44">
        <f>IFERROR(_xll.qlIndexFixing(Index6M,$H2957,TRUE,_xll.ohTrigger(RecalcTrigger,Trigger6M)),NA())</f>
        <v>8.2227116957230544E-3</v>
      </c>
      <c r="M2957" s="145">
        <f>IFERROR(_xll.qlIndexFixing(Index1Y,$H2957,TRUE,_xll.ohTrigger(RecalcTrigger,Trigger1Y)),NA())</f>
        <v>8.5641609757848743E-3</v>
      </c>
      <c r="N2957" s="144">
        <f>IFERROR(_xll.qlIndexFixing(ONIndex1M,I2957,TRUE,_xll.ohTrigger(RecalcTrigger,Trigger1M)),NA())</f>
        <v>8.0612853813821772E-3</v>
      </c>
      <c r="O2957" s="44">
        <f>IFERROR(_xll.qlIndexFixing(ONIndex3M,I2957,TRUE,_xll.ohTrigger(RecalcTrigger,Trigger3M)),NA())</f>
        <v>8.2637256512096968E-3</v>
      </c>
      <c r="P2957" s="44">
        <f>IFERROR(_xll.qlIndexFixing(ONIndex6M,I2957,TRUE,_xll.ohTrigger(RecalcTrigger,Trigger6M)),NA())</f>
        <v>8.1482059988058353E-3</v>
      </c>
      <c r="Q2957" s="145">
        <f>IFERROR(_xll.qlIndexFixing(ONIndex1Y,I2957,TRUE,_xll.ohTrigger(RecalcTrigger,Trigger1Y)),NA())</f>
        <v>8.4625196005916337E-3</v>
      </c>
    </row>
    <row r="2958" spans="2:17" x14ac:dyDescent="0.2">
      <c r="B2958" s="39" t="s">
        <v>42</v>
      </c>
      <c r="D2958" s="42">
        <f>_xll.qlCalendarAdvance(Calendar,$D2957,B2958,"f",FALSE)</f>
        <v>60581</v>
      </c>
      <c r="E2958" s="139">
        <f>_xll.qlInterestRateIndexValueDate(IndexON,D2958)</f>
        <v>60581</v>
      </c>
      <c r="F2958" s="155">
        <f>IFERROR(_xll.qlIndexFixing(IndexON,D2958,TRUE,_xll.ohTrigger(RecalcTrigger,TriggerON)),NA())</f>
        <v>8.3129413169924504E-3</v>
      </c>
      <c r="H2958" s="42">
        <f>_xll.qlCalendarAdvance(Calendar,$H2957,B2958,"f",FALSE)</f>
        <v>60581</v>
      </c>
      <c r="I2958" s="139">
        <f>_xll.qlInterestRateIndexValueDate(Index1M,$H2958)</f>
        <v>60583</v>
      </c>
      <c r="J2958" s="144">
        <f>IFERROR(_xll.qlIndexFixing(Index1M,$H2958,TRUE,_xll.ohTrigger(RecalcTrigger,Trigger1M)),NA())</f>
        <v>8.0701718140893663E-3</v>
      </c>
      <c r="K2958" s="44">
        <f>IFERROR(_xll.qlIndexFixing(Index3M,H2958,TRUE,_xll.ohTrigger(RecalcTrigger,Trigger3M)),NA())</f>
        <v>8.2896178522807104E-3</v>
      </c>
      <c r="L2958" s="44">
        <f>IFERROR(_xll.qlIndexFixing(Index6M,$H2958,TRUE,_xll.ohTrigger(RecalcTrigger,Trigger6M)),NA())</f>
        <v>8.2277016207328198E-3</v>
      </c>
      <c r="M2958" s="145">
        <f>IFERROR(_xll.qlIndexFixing(Index1Y,$H2958,TRUE,_xll.ohTrigger(RecalcTrigger,Trigger1Y)),NA())</f>
        <v>8.5670813338406381E-3</v>
      </c>
      <c r="N2958" s="144">
        <f>IFERROR(_xll.qlIndexFixing(ONIndex1M,I2958,TRUE,_xll.ohTrigger(RecalcTrigger,Trigger1M)),NA())</f>
        <v>8.0635374567084028E-3</v>
      </c>
      <c r="O2958" s="44">
        <f>IFERROR(_xll.qlIndexFixing(ONIndex3M,I2958,TRUE,_xll.ohTrigger(RecalcTrigger,Trigger3M)),NA())</f>
        <v>8.2660397902500904E-3</v>
      </c>
      <c r="P2958" s="44">
        <f>IFERROR(_xll.qlIndexFixing(ONIndex6M,I2958,TRUE,_xll.ohTrigger(RecalcTrigger,Trigger6M)),NA())</f>
        <v>8.1524014644607234E-3</v>
      </c>
      <c r="Q2958" s="145">
        <f>IFERROR(_xll.qlIndexFixing(ONIndex1Y,I2958,TRUE,_xll.ohTrigger(RecalcTrigger,Trigger1Y)),NA())</f>
        <v>8.4644156004287652E-3</v>
      </c>
    </row>
    <row r="2959" spans="2:17" x14ac:dyDescent="0.2">
      <c r="B2959" s="39" t="s">
        <v>42</v>
      </c>
      <c r="D2959" s="42">
        <f>_xll.qlCalendarAdvance(Calendar,$D2958,B2959,"f",FALSE)</f>
        <v>60588</v>
      </c>
      <c r="E2959" s="139">
        <f>_xll.qlInterestRateIndexValueDate(IndexON,D2959)</f>
        <v>60588</v>
      </c>
      <c r="F2959" s="155">
        <f>IFERROR(_xll.qlIndexFixing(IndexON,D2959,TRUE,_xll.ohTrigger(RecalcTrigger,TriggerON)),NA())</f>
        <v>8.3147994096322009E-3</v>
      </c>
      <c r="H2959" s="42">
        <f>_xll.qlCalendarAdvance(Calendar,$H2958,B2959,"f",FALSE)</f>
        <v>60588</v>
      </c>
      <c r="I2959" s="139">
        <f>_xll.qlInterestRateIndexValueDate(Index1M,$H2959)</f>
        <v>60590</v>
      </c>
      <c r="J2959" s="144">
        <f>IFERROR(_xll.qlIndexFixing(Index1M,$H2959,TRUE,_xll.ohTrigger(RecalcTrigger,Trigger1M)),NA())</f>
        <v>8.0725401071660152E-3</v>
      </c>
      <c r="K2959" s="44">
        <f>IFERROR(_xll.qlIndexFixing(Index3M,H2959,TRUE,_xll.ohTrigger(RecalcTrigger,Trigger3M)),NA())</f>
        <v>8.2922341263789463E-3</v>
      </c>
      <c r="L2959" s="44">
        <f>IFERROR(_xll.qlIndexFixing(Index6M,$H2959,TRUE,_xll.ohTrigger(RecalcTrigger,Trigger6M)),NA())</f>
        <v>8.2327551897559605E-3</v>
      </c>
      <c r="M2959" s="145">
        <f>IFERROR(_xll.qlIndexFixing(Index1Y,$H2959,TRUE,_xll.ohTrigger(RecalcTrigger,Trigger1Y)),NA())</f>
        <v>8.5700417892140869E-3</v>
      </c>
      <c r="N2959" s="144">
        <f>IFERROR(_xll.qlIndexFixing(ONIndex1M,I2959,TRUE,_xll.ohTrigger(RecalcTrigger,Trigger1M)),NA())</f>
        <v>8.0658328161309356E-3</v>
      </c>
      <c r="O2959" s="44">
        <f>IFERROR(_xll.qlIndexFixing(ONIndex3M,I2959,TRUE,_xll.ohTrigger(RecalcTrigger,Trigger3M)),NA())</f>
        <v>8.2683965169838558E-3</v>
      </c>
      <c r="P2959" s="44">
        <f>IFERROR(_xll.qlIndexFixing(ONIndex6M,I2959,TRUE,_xll.ohTrigger(RecalcTrigger,Trigger6M)),NA())</f>
        <v>8.1566592647330793E-3</v>
      </c>
      <c r="Q2959" s="145">
        <f>IFERROR(_xll.qlIndexFixing(ONIndex1Y,I2959,TRUE,_xll.ohTrigger(RecalcTrigger,Trigger1Y)),NA())</f>
        <v>8.4663500478310283E-3</v>
      </c>
    </row>
    <row r="2960" spans="2:17" x14ac:dyDescent="0.2">
      <c r="B2960" s="39" t="s">
        <v>42</v>
      </c>
      <c r="D2960" s="42">
        <f>_xll.qlCalendarAdvance(Calendar,$D2959,B2960,"f",FALSE)</f>
        <v>60595</v>
      </c>
      <c r="E2960" s="139">
        <f>_xll.qlInterestRateIndexValueDate(IndexON,D2960)</f>
        <v>60595</v>
      </c>
      <c r="F2960" s="155">
        <f>IFERROR(_xll.qlIndexFixing(IndexON,D2960,TRUE,_xll.ohTrigger(RecalcTrigger,TriggerON)),NA())</f>
        <v>8.3166962034741942E-3</v>
      </c>
      <c r="H2960" s="42">
        <f>_xll.qlCalendarAdvance(Calendar,$H2959,B2960,"f",FALSE)</f>
        <v>60595</v>
      </c>
      <c r="I2960" s="139">
        <f>_xll.qlInterestRateIndexValueDate(Index1M,$H2960)</f>
        <v>60597</v>
      </c>
      <c r="J2960" s="144">
        <f>IFERROR(_xll.qlIndexFixing(Index1M,$H2960,TRUE,_xll.ohTrigger(RecalcTrigger,Trigger1M)),NA())</f>
        <v>8.074951870792324E-3</v>
      </c>
      <c r="K2960" s="44">
        <f>IFERROR(_xll.qlIndexFixing(Index3M,H2960,TRUE,_xll.ohTrigger(RecalcTrigger,Trigger3M)),NA())</f>
        <v>8.2948934775938388E-3</v>
      </c>
      <c r="L2960" s="44">
        <f>IFERROR(_xll.qlIndexFixing(Index6M,$H2960,TRUE,_xll.ohTrigger(RecalcTrigger,Trigger6M)),NA())</f>
        <v>8.2378724879433665E-3</v>
      </c>
      <c r="M2960" s="145">
        <f>IFERROR(_xll.qlIndexFixing(Index1Y,$H2960,TRUE,_xll.ohTrigger(RecalcTrigger,Trigger1Y)),NA())</f>
        <v>8.5730423937048807E-3</v>
      </c>
      <c r="N2960" s="144">
        <f>IFERROR(_xll.qlIndexFixing(ONIndex1M,I2960,TRUE,_xll.ohTrigger(RecalcTrigger,Trigger1M)),NA())</f>
        <v>8.0681715185626501E-3</v>
      </c>
      <c r="O2960" s="44">
        <f>IFERROR(_xll.qlIndexFixing(ONIndex3M,I2960,TRUE,_xll.ohTrigger(RecalcTrigger,Trigger3M)),NA())</f>
        <v>8.2707958887251465E-3</v>
      </c>
      <c r="P2960" s="44">
        <f>IFERROR(_xll.qlIndexFixing(ONIndex6M,I2960,TRUE,_xll.ohTrigger(RecalcTrigger,Trigger6M)),NA())</f>
        <v>8.1609794842751882E-3</v>
      </c>
      <c r="Q2960" s="145">
        <f>IFERROR(_xll.qlIndexFixing(ONIndex1Y,I2960,TRUE,_xll.ohTrigger(RecalcTrigger,Trigger1Y)),NA())</f>
        <v>8.4683229935578197E-3</v>
      </c>
    </row>
    <row r="2961" spans="2:17" x14ac:dyDescent="0.2">
      <c r="B2961" s="39" t="s">
        <v>42</v>
      </c>
      <c r="D2961" s="42">
        <f>_xll.qlCalendarAdvance(Calendar,$D2960,B2961,"f",FALSE)</f>
        <v>60602</v>
      </c>
      <c r="E2961" s="139">
        <f>_xll.qlInterestRateIndexValueDate(IndexON,D2961)</f>
        <v>60602</v>
      </c>
      <c r="F2961" s="155">
        <f>IFERROR(_xll.qlIndexFixing(IndexON,D2961,TRUE,_xll.ohTrigger(RecalcTrigger,TriggerON)),NA())</f>
        <v>8.3186317510364205E-3</v>
      </c>
      <c r="H2961" s="42">
        <f>_xll.qlCalendarAdvance(Calendar,$H2960,B2961,"f",FALSE)</f>
        <v>60602</v>
      </c>
      <c r="I2961" s="139">
        <f>_xll.qlInterestRateIndexValueDate(Index1M,$H2961)</f>
        <v>60604</v>
      </c>
      <c r="J2961" s="144">
        <f>IFERROR(_xll.qlIndexFixing(Index1M,$H2961,TRUE,_xll.ohTrigger(RecalcTrigger,Trigger1M)),NA())</f>
        <v>8.0774071639461154E-3</v>
      </c>
      <c r="K2961" s="44">
        <f>IFERROR(_xll.qlIndexFixing(Index3M,H2961,TRUE,_xll.ohTrigger(RecalcTrigger,Trigger3M)),NA())</f>
        <v>8.2970027913091826E-3</v>
      </c>
      <c r="L2961" s="44">
        <f>IFERROR(_xll.qlIndexFixing(Index6M,$H2961,TRUE,_xll.ohTrigger(RecalcTrigger,Trigger6M)),NA())</f>
        <v>8.2435400975011675E-3</v>
      </c>
      <c r="M2961" s="145">
        <f>IFERROR(_xll.qlIndexFixing(Index1Y,$H2961,TRUE,_xll.ohTrigger(RecalcTrigger,Trigger1Y)),NA())</f>
        <v>8.5760831991190337E-3</v>
      </c>
      <c r="N2961" s="144">
        <f>IFERROR(_xll.qlIndexFixing(ONIndex1M,I2961,TRUE,_xll.ohTrigger(RecalcTrigger,Trigger1M)),NA())</f>
        <v>8.070553622916421E-3</v>
      </c>
      <c r="O2961" s="44">
        <f>IFERROR(_xll.qlIndexFixing(ONIndex3M,I2961,TRUE,_xll.ohTrigger(RecalcTrigger,Trigger3M)),NA())</f>
        <v>8.2732379632677322E-3</v>
      </c>
      <c r="P2961" s="44">
        <f>IFERROR(_xll.qlIndexFixing(ONIndex6M,I2961,TRUE,_xll.ohTrigger(RecalcTrigger,Trigger6M)),NA())</f>
        <v>8.1653622072597187E-3</v>
      </c>
      <c r="Q2961" s="145">
        <f>IFERROR(_xll.qlIndexFixing(ONIndex1Y,I2961,TRUE,_xll.ohTrigger(RecalcTrigger,Trigger1Y)),NA())</f>
        <v>8.4703344889280885E-3</v>
      </c>
    </row>
    <row r="2962" spans="2:17" x14ac:dyDescent="0.2">
      <c r="B2962" s="39" t="s">
        <v>42</v>
      </c>
      <c r="D2962" s="42">
        <f>_xll.qlCalendarAdvance(Calendar,$D2961,B2962,"f",FALSE)</f>
        <v>60609</v>
      </c>
      <c r="E2962" s="139">
        <f>_xll.qlInterestRateIndexValueDate(IndexON,D2962)</f>
        <v>60609</v>
      </c>
      <c r="F2962" s="155">
        <f>IFERROR(_xll.qlIndexFixing(IndexON,D2962,TRUE,_xll.ohTrigger(RecalcTrigger,TriggerON)),NA())</f>
        <v>8.3206061049168056E-3</v>
      </c>
      <c r="H2962" s="42">
        <f>_xll.qlCalendarAdvance(Calendar,$H2961,B2962,"f",FALSE)</f>
        <v>60609</v>
      </c>
      <c r="I2962" s="139">
        <f>_xll.qlInterestRateIndexValueDate(Index1M,$H2962)</f>
        <v>60611</v>
      </c>
      <c r="J2962" s="144">
        <f>IFERROR(_xll.qlIndexFixing(Index1M,$H2962,TRUE,_xll.ohTrigger(RecalcTrigger,Trigger1M)),NA())</f>
        <v>8.0799060456276939E-3</v>
      </c>
      <c r="K2962" s="44">
        <f>IFERROR(_xll.qlIndexFixing(Index3M,H2962,TRUE,_xll.ohTrigger(RecalcTrigger,Trigger3M)),NA())</f>
        <v>8.2997421516619596E-3</v>
      </c>
      <c r="L2962" s="44">
        <f>IFERROR(_xll.qlIndexFixing(Index6M,$H2962,TRUE,_xll.ohTrigger(RecalcTrigger,Trigger6M)),NA())</f>
        <v>8.2487898231992773E-3</v>
      </c>
      <c r="M2962" s="145">
        <f>IFERROR(_xll.qlIndexFixing(Index1Y,$H2962,TRUE,_xll.ohTrigger(RecalcTrigger,Trigger1Y)),NA())</f>
        <v>8.579164257267154E-3</v>
      </c>
      <c r="N2962" s="144">
        <f>IFERROR(_xll.qlIndexFixing(ONIndex1M,I2962,TRUE,_xll.ohTrigger(RecalcTrigger,Trigger1M)),NA())</f>
        <v>8.0729791881850588E-3</v>
      </c>
      <c r="O2962" s="44">
        <f>IFERROR(_xll.qlIndexFixing(ONIndex3M,I2962,TRUE,_xll.ohTrigger(RecalcTrigger,Trigger3M)),NA())</f>
        <v>8.2757227975260861E-3</v>
      </c>
      <c r="P2962" s="44">
        <f>IFERROR(_xll.qlIndexFixing(ONIndex6M,I2962,TRUE,_xll.ohTrigger(RecalcTrigger,Trigger6M)),NA())</f>
        <v>8.1698075177794038E-3</v>
      </c>
      <c r="Q2962" s="145">
        <f>IFERROR(_xll.qlIndexFixing(ONIndex1Y,I2962,TRUE,_xll.ohTrigger(RecalcTrigger,Trigger1Y)),NA())</f>
        <v>8.4723845849410395E-3</v>
      </c>
    </row>
    <row r="2963" spans="2:17" x14ac:dyDescent="0.2">
      <c r="B2963" s="39" t="s">
        <v>42</v>
      </c>
      <c r="D2963" s="42">
        <f>_xll.qlCalendarAdvance(Calendar,$D2962,B2963,"f",FALSE)</f>
        <v>60616</v>
      </c>
      <c r="E2963" s="139">
        <f>_xll.qlInterestRateIndexValueDate(IndexON,D2963)</f>
        <v>60616</v>
      </c>
      <c r="F2963" s="155">
        <f>IFERROR(_xll.qlIndexFixing(IndexON,D2963,TRUE,_xll.ohTrigger(RecalcTrigger,TriggerON)),NA())</f>
        <v>8.3226193179530839E-3</v>
      </c>
      <c r="H2963" s="42">
        <f>_xll.qlCalendarAdvance(Calendar,$H2962,B2963,"f",FALSE)</f>
        <v>60616</v>
      </c>
      <c r="I2963" s="139">
        <f>_xll.qlInterestRateIndexValueDate(Index1M,$H2963)</f>
        <v>60618</v>
      </c>
      <c r="J2963" s="144">
        <f>IFERROR(_xll.qlIndexFixing(Index1M,$H2963,TRUE,_xll.ohTrigger(RecalcTrigger,Trigger1M)),NA())</f>
        <v>8.0824485748248742E-3</v>
      </c>
      <c r="K2963" s="44">
        <f>IFERROR(_xll.qlIndexFixing(Index3M,H2963,TRUE,_xll.ohTrigger(RecalcTrigger,Trigger3M)),NA())</f>
        <v>8.3025247515964296E-3</v>
      </c>
      <c r="L2963" s="44">
        <f>IFERROR(_xll.qlIndexFixing(Index6M,$H2963,TRUE,_xll.ohTrigger(RecalcTrigger,Trigger6M)),NA())</f>
        <v>8.2541035411888529E-3</v>
      </c>
      <c r="M2963" s="145">
        <f>IFERROR(_xll.qlIndexFixing(Index1Y,$H2963,TRUE,_xll.ohTrigger(RecalcTrigger,Trigger1Y)),NA())</f>
        <v>8.582285619965109E-3</v>
      </c>
      <c r="N2963" s="144">
        <f>IFERROR(_xll.qlIndexFixing(ONIndex1M,I2963,TRUE,_xll.ohTrigger(RecalcTrigger,Trigger1M)),NA())</f>
        <v>8.0754482733613742E-3</v>
      </c>
      <c r="O2963" s="44">
        <f>IFERROR(_xll.qlIndexFixing(ONIndex3M,I2963,TRUE,_xll.ohTrigger(RecalcTrigger,Trigger3M)),NA())</f>
        <v>8.2782504491341058E-3</v>
      </c>
      <c r="P2963" s="44">
        <f>IFERROR(_xll.qlIndexFixing(ONIndex6M,I2963,TRUE,_xll.ohTrigger(RecalcTrigger,Trigger6M)),NA())</f>
        <v>8.1743155004865287E-3</v>
      </c>
      <c r="Q2963" s="145">
        <f>IFERROR(_xll.qlIndexFixing(ONIndex1Y,I2963,TRUE,_xll.ohTrigger(RecalcTrigger,Trigger1Y)),NA())</f>
        <v>8.4744733322761334E-3</v>
      </c>
    </row>
    <row r="2964" spans="2:17" x14ac:dyDescent="0.2">
      <c r="B2964" s="39" t="s">
        <v>42</v>
      </c>
      <c r="D2964" s="42">
        <f>_xll.qlCalendarAdvance(Calendar,$D2963,B2964,"f",FALSE)</f>
        <v>60623</v>
      </c>
      <c r="E2964" s="139">
        <f>_xll.qlInterestRateIndexValueDate(IndexON,D2964)</f>
        <v>60623</v>
      </c>
      <c r="F2964" s="155">
        <f>IFERROR(_xll.qlIndexFixing(IndexON,D2964,TRUE,_xll.ohTrigger(RecalcTrigger,TriggerON)),NA())</f>
        <v>8.3246714426632451E-3</v>
      </c>
      <c r="H2964" s="42">
        <f>_xll.qlCalendarAdvance(Calendar,$H2963,B2964,"f",FALSE)</f>
        <v>60623</v>
      </c>
      <c r="I2964" s="139">
        <f>_xll.qlInterestRateIndexValueDate(Index1M,$H2964)</f>
        <v>60625</v>
      </c>
      <c r="J2964" s="144">
        <f>IFERROR(_xll.qlIndexFixing(Index1M,$H2964,TRUE,_xll.ohTrigger(RecalcTrigger,Trigger1M)),NA())</f>
        <v>8.085034810522973E-3</v>
      </c>
      <c r="K2964" s="44">
        <f>IFERROR(_xll.qlIndexFixing(Index3M,H2964,TRUE,_xll.ohTrigger(RecalcTrigger,Trigger3M)),NA())</f>
        <v>8.3053506486852058E-3</v>
      </c>
      <c r="L2964" s="44">
        <f>IFERROR(_xll.qlIndexFixing(Index6M,$H2964,TRUE,_xll.ohTrigger(RecalcTrigger,Trigger6M)),NA())</f>
        <v>8.2594813366545002E-3</v>
      </c>
      <c r="M2964" s="145">
        <f>IFERROR(_xll.qlIndexFixing(Index1Y,$H2964,TRUE,_xll.ohTrigger(RecalcTrigger,Trigger1Y)),NA())</f>
        <v>8.5854473355185864E-3</v>
      </c>
      <c r="N2964" s="144">
        <f>IFERROR(_xll.qlIndexFixing(ONIndex1M,I2964,TRUE,_xll.ohTrigger(RecalcTrigger,Trigger1M)),NA())</f>
        <v>8.0783234501780044E-3</v>
      </c>
      <c r="O2964" s="44">
        <f>IFERROR(_xll.qlIndexFixing(ONIndex3M,I2964,TRUE,_xll.ohTrigger(RecalcTrigger,Trigger3M)),NA())</f>
        <v>8.2811916966196719E-3</v>
      </c>
      <c r="P2964" s="44">
        <f>IFERROR(_xll.qlIndexFixing(ONIndex6M,I2964,TRUE,_xll.ohTrigger(RecalcTrigger,Trigger6M)),NA())</f>
        <v>8.1795443301757587E-3</v>
      </c>
      <c r="Q2964" s="145">
        <f>IFERROR(_xll.qlIndexFixing(ONIndex1Y,I2964,TRUE,_xll.ohTrigger(RecalcTrigger,Trigger1Y)),NA())</f>
        <v>8.476907865890837E-3</v>
      </c>
    </row>
    <row r="2965" spans="2:17" x14ac:dyDescent="0.2">
      <c r="B2965" s="39" t="s">
        <v>42</v>
      </c>
      <c r="D2965" s="42">
        <f>_xll.qlCalendarAdvance(Calendar,$D2964,B2965,"f",FALSE)</f>
        <v>60630</v>
      </c>
      <c r="E2965" s="139">
        <f>_xll.qlInterestRateIndexValueDate(IndexON,D2965)</f>
        <v>60630</v>
      </c>
      <c r="F2965" s="155">
        <f>IFERROR(_xll.qlIndexFixing(IndexON,D2965,TRUE,_xll.ohTrigger(RecalcTrigger,TriggerON)),NA())</f>
        <v>8.3267625315652793E-3</v>
      </c>
      <c r="H2965" s="42">
        <f>_xll.qlCalendarAdvance(Calendar,$H2964,B2965,"f",FALSE)</f>
        <v>60630</v>
      </c>
      <c r="I2965" s="139">
        <f>_xll.qlInterestRateIndexValueDate(Index1M,$H2965)</f>
        <v>60632</v>
      </c>
      <c r="J2965" s="144">
        <f>IFERROR(_xll.qlIndexFixing(Index1M,$H2965,TRUE,_xll.ohTrigger(RecalcTrigger,Trigger1M)),NA())</f>
        <v>8.0868183022494312E-3</v>
      </c>
      <c r="K2965" s="44">
        <f>IFERROR(_xll.qlIndexFixing(Index3M,H2965,TRUE,_xll.ohTrigger(RecalcTrigger,Trigger3M)),NA())</f>
        <v>8.3082199005017898E-3</v>
      </c>
      <c r="L2965" s="44">
        <f>IFERROR(_xll.qlIndexFixing(Index6M,$H2965,TRUE,_xll.ohTrigger(RecalcTrigger,Trigger6M)),NA())</f>
        <v>8.2644178971939888E-3</v>
      </c>
      <c r="M2965" s="145">
        <f>IFERROR(_xll.qlIndexFixing(Index1Y,$H2965,TRUE,_xll.ohTrigger(RecalcTrigger,Trigger1Y)),NA())</f>
        <v>8.5886491456962331E-3</v>
      </c>
      <c r="N2965" s="144">
        <f>IFERROR(_xll.qlIndexFixing(ONIndex1M,I2965,TRUE,_xll.ohTrigger(RecalcTrigger,Trigger1M)),NA())</f>
        <v>8.0808859904379915E-3</v>
      </c>
      <c r="O2965" s="44">
        <f>IFERROR(_xll.qlIndexFixing(ONIndex3M,I2965,TRUE,_xll.ohTrigger(RecalcTrigger,Trigger3M)),NA())</f>
        <v>8.2838112927596796E-3</v>
      </c>
      <c r="P2965" s="44">
        <f>IFERROR(_xll.qlIndexFixing(ONIndex6M,I2965,TRUE,_xll.ohTrigger(RecalcTrigger,Trigger6M)),NA())</f>
        <v>8.1841868940291107E-3</v>
      </c>
      <c r="Q2965" s="145">
        <f>IFERROR(_xll.qlIndexFixing(ONIndex1Y,I2965,TRUE,_xll.ohTrigger(RecalcTrigger,Trigger1Y)),NA())</f>
        <v>8.4790796097156118E-3</v>
      </c>
    </row>
    <row r="2966" spans="2:17" x14ac:dyDescent="0.2">
      <c r="B2966" s="39" t="s">
        <v>42</v>
      </c>
      <c r="D2966" s="42">
        <f>_xll.qlCalendarAdvance(Calendar,$D2965,B2966,"f",FALSE)</f>
        <v>60637</v>
      </c>
      <c r="E2966" s="139">
        <f>_xll.qlInterestRateIndexValueDate(IndexON,D2966)</f>
        <v>60637</v>
      </c>
      <c r="F2966" s="155">
        <f>IFERROR(_xll.qlIndexFixing(IndexON,D2966,TRUE,_xll.ohTrigger(RecalcTrigger,TriggerON)),NA())</f>
        <v>8.3288926374969208E-3</v>
      </c>
      <c r="H2966" s="42">
        <f>_xll.qlCalendarAdvance(Calendar,$H2965,B2966,"f",FALSE)</f>
        <v>60637</v>
      </c>
      <c r="I2966" s="139">
        <f>_xll.qlInterestRateIndexValueDate(Index1M,$H2966)</f>
        <v>60639</v>
      </c>
      <c r="J2966" s="144">
        <f>IFERROR(_xll.qlIndexFixing(Index1M,$H2966,TRUE,_xll.ohTrigger(RecalcTrigger,Trigger1M)),NA())</f>
        <v>8.0903386374056585E-3</v>
      </c>
      <c r="K2966" s="44">
        <f>IFERROR(_xll.qlIndexFixing(Index3M,H2966,TRUE,_xll.ohTrigger(RecalcTrigger,Trigger3M)),NA())</f>
        <v>8.3111325646223477E-3</v>
      </c>
      <c r="L2966" s="44">
        <f>IFERROR(_xll.qlIndexFixing(Index6M,$H2966,TRUE,_xll.ohTrigger(RecalcTrigger,Trigger6M)),NA())</f>
        <v>8.2699193589716152E-3</v>
      </c>
      <c r="M2966" s="145">
        <f>IFERROR(_xll.qlIndexFixing(Index1Y,$H2966,TRUE,_xll.ohTrigger(RecalcTrigger,Trigger1Y)),NA())</f>
        <v>8.5918902515180976E-3</v>
      </c>
      <c r="N2966" s="144">
        <f>IFERROR(_xll.qlIndexFixing(ONIndex1M,I2966,TRUE,_xll.ohTrigger(RecalcTrigger,Trigger1M)),NA())</f>
        <v>8.0831172369055793E-3</v>
      </c>
      <c r="O2966" s="44">
        <f>IFERROR(_xll.qlIndexFixing(ONIndex3M,I2966,TRUE,_xll.ohTrigger(RecalcTrigger,Trigger3M)),NA())</f>
        <v>8.286090881037822E-3</v>
      </c>
      <c r="P2966" s="44">
        <f>IFERROR(_xll.qlIndexFixing(ONIndex6M,I2966,TRUE,_xll.ohTrigger(RecalcTrigger,Trigger6M)),NA())</f>
        <v>8.1882163241786543E-3</v>
      </c>
      <c r="Q2966" s="145">
        <f>IFERROR(_xll.qlIndexFixing(ONIndex1Y,I2966,TRUE,_xll.ohTrigger(RecalcTrigger,Trigger1Y)),NA())</f>
        <v>8.4809719934053618E-3</v>
      </c>
    </row>
    <row r="2967" spans="2:17" x14ac:dyDescent="0.2">
      <c r="B2967" s="39" t="s">
        <v>42</v>
      </c>
      <c r="D2967" s="42">
        <f>_xll.qlCalendarAdvance(Calendar,$D2966,B2967,"f",FALSE)</f>
        <v>60644</v>
      </c>
      <c r="E2967" s="139">
        <f>_xll.qlInterestRateIndexValueDate(IndexON,D2967)</f>
        <v>60644</v>
      </c>
      <c r="F2967" s="155">
        <f>IFERROR(_xll.qlIndexFixing(IndexON,D2967,TRUE,_xll.ohTrigger(RecalcTrigger,TriggerON)),NA())</f>
        <v>8.3310618128962233E-3</v>
      </c>
      <c r="H2967" s="42">
        <f>_xll.qlCalendarAdvance(Calendar,$H2966,B2967,"f",FALSE)</f>
        <v>60644</v>
      </c>
      <c r="I2967" s="139">
        <f>_xll.qlInterestRateIndexValueDate(Index1M,$H2967)</f>
        <v>60646</v>
      </c>
      <c r="J2967" s="144">
        <f>IFERROR(_xll.qlIndexFixing(Index1M,$H2967,TRUE,_xll.ohTrigger(RecalcTrigger,Trigger1M)),NA())</f>
        <v>8.0930563465758665E-3</v>
      </c>
      <c r="K2967" s="44">
        <f>IFERROR(_xll.qlIndexFixing(Index3M,H2967,TRUE,_xll.ohTrigger(RecalcTrigger,Trigger3M)),NA())</f>
        <v>8.3140886986248219E-3</v>
      </c>
      <c r="L2967" s="44">
        <f>IFERROR(_xll.qlIndexFixing(Index6M,$H2967,TRUE,_xll.ohTrigger(RecalcTrigger,Trigger6M)),NA())</f>
        <v>8.2754851461804124E-3</v>
      </c>
      <c r="M2967" s="145">
        <f>IFERROR(_xll.qlIndexFixing(Index1Y,$H2967,TRUE,_xll.ohTrigger(RecalcTrigger,Trigger1Y)),NA())</f>
        <v>8.5951697976788723E-3</v>
      </c>
      <c r="N2967" s="144">
        <f>IFERROR(_xll.qlIndexFixing(ONIndex1M,I2967,TRUE,_xll.ohTrigger(RecalcTrigger,Trigger1M)),NA())</f>
        <v>8.0857609905216066E-3</v>
      </c>
      <c r="O2967" s="44">
        <f>IFERROR(_xll.qlIndexFixing(ONIndex3M,I2967,TRUE,_xll.ohTrigger(RecalcTrigger,Trigger3M)),NA())</f>
        <v>8.2887903753459113E-3</v>
      </c>
      <c r="P2967" s="44">
        <f>IFERROR(_xll.qlIndexFixing(ONIndex6M,I2967,TRUE,_xll.ohTrigger(RecalcTrigger,Trigger6M)),NA())</f>
        <v>8.1929758384813312E-3</v>
      </c>
      <c r="Q2967" s="145">
        <f>IFERROR(_xll.qlIndexFixing(ONIndex1Y,I2967,TRUE,_xll.ohTrigger(RecalcTrigger,Trigger1Y)),NA())</f>
        <v>8.4832158568204363E-3</v>
      </c>
    </row>
    <row r="2968" spans="2:17" x14ac:dyDescent="0.2">
      <c r="B2968" s="39" t="s">
        <v>42</v>
      </c>
      <c r="D2968" s="42">
        <f>_xll.qlCalendarAdvance(Calendar,$D2967,B2968,"f",FALSE)</f>
        <v>60651</v>
      </c>
      <c r="E2968" s="139">
        <f>_xll.qlInterestRateIndexValueDate(IndexON,D2968)</f>
        <v>60651</v>
      </c>
      <c r="F2968" s="155">
        <f>IFERROR(_xll.qlIndexFixing(IndexON,D2968,TRUE,_xll.ohTrigger(RecalcTrigger,TriggerON)),NA())</f>
        <v>8.333270110600921E-3</v>
      </c>
      <c r="H2968" s="42">
        <f>_xll.qlCalendarAdvance(Calendar,$H2967,B2968,"f",FALSE)</f>
        <v>60651</v>
      </c>
      <c r="I2968" s="139">
        <f>_xll.qlInterestRateIndexValueDate(Index1M,$H2968)</f>
        <v>60653</v>
      </c>
      <c r="J2968" s="144">
        <f>IFERROR(_xll.qlIndexFixing(Index1M,$H2968,TRUE,_xll.ohTrigger(RecalcTrigger,Trigger1M)),NA())</f>
        <v>8.0958179982157374E-3</v>
      </c>
      <c r="K2968" s="44">
        <f>IFERROR(_xll.qlIndexFixing(Index3M,H2968,TRUE,_xll.ohTrigger(RecalcTrigger,Trigger3M)),NA())</f>
        <v>8.3170883600898193E-3</v>
      </c>
      <c r="L2968" s="44">
        <f>IFERROR(_xll.qlIndexFixing(Index6M,$H2968,TRUE,_xll.ohTrigger(RecalcTrigger,Trigger6M)),NA())</f>
        <v>8.2811153440277979E-3</v>
      </c>
      <c r="M2968" s="145">
        <f>IFERROR(_xll.qlIndexFixing(Index1Y,$H2968,TRUE,_xll.ohTrigger(RecalcTrigger,Trigger1Y)),NA())</f>
        <v>8.5984869274793024E-3</v>
      </c>
      <c r="N2968" s="144">
        <f>IFERROR(_xll.qlIndexFixing(ONIndex1M,I2968,TRUE,_xll.ohTrigger(RecalcTrigger,Trigger1M)),NA())</f>
        <v>8.0884485586096844E-3</v>
      </c>
      <c r="O2968" s="44">
        <f>IFERROR(_xll.qlIndexFixing(ONIndex3M,I2968,TRUE,_xll.ohTrigger(RecalcTrigger,Trigger3M)),NA())</f>
        <v>8.2915329736543697E-3</v>
      </c>
      <c r="P2968" s="44">
        <f>IFERROR(_xll.qlIndexFixing(ONIndex6M,I2968,TRUE,_xll.ohTrigger(RecalcTrigger,Trigger6M)),NA())</f>
        <v>8.1977984464742804E-3</v>
      </c>
      <c r="Q2968" s="145">
        <f>IFERROR(_xll.qlIndexFixing(ONIndex1Y,I2968,TRUE,_xll.ohTrigger(RecalcTrigger,Trigger1Y)),NA())</f>
        <v>8.4854986267135502E-3</v>
      </c>
    </row>
    <row r="2969" spans="2:17" x14ac:dyDescent="0.2">
      <c r="B2969" s="39" t="s">
        <v>42</v>
      </c>
      <c r="D2969" s="42">
        <f>_xll.qlCalendarAdvance(Calendar,$D2968,B2969,"f",FALSE)</f>
        <v>60658</v>
      </c>
      <c r="E2969" s="139">
        <f>_xll.qlInterestRateIndexValueDate(IndexON,D2969)</f>
        <v>60658</v>
      </c>
      <c r="F2969" s="155">
        <f>IFERROR(_xll.qlIndexFixing(IndexON,D2969,TRUE,_xll.ohTrigger(RecalcTrigger,TriggerON)),NA())</f>
        <v>8.335517583049068E-3</v>
      </c>
      <c r="H2969" s="42">
        <f>_xll.qlCalendarAdvance(Calendar,$H2968,B2969,"f",FALSE)</f>
        <v>60658</v>
      </c>
      <c r="I2969" s="139">
        <f>_xll.qlInterestRateIndexValueDate(Index1M,$H2969)</f>
        <v>60660</v>
      </c>
      <c r="J2969" s="144">
        <f>IFERROR(_xll.qlIndexFixing(Index1M,$H2969,TRUE,_xll.ohTrigger(RecalcTrigger,Trigger1M)),NA())</f>
        <v>8.0977387093769757E-3</v>
      </c>
      <c r="K2969" s="44">
        <f>IFERROR(_xll.qlIndexFixing(Index3M,H2969,TRUE,_xll.ohTrigger(RecalcTrigger,Trigger3M)),NA())</f>
        <v>8.3201316065961706E-3</v>
      </c>
      <c r="L2969" s="44">
        <f>IFERROR(_xll.qlIndexFixing(Index6M,$H2969,TRUE,_xll.ohTrigger(RecalcTrigger,Trigger6M)),NA())</f>
        <v>8.2868100377322378E-3</v>
      </c>
      <c r="M2969" s="145">
        <f>IFERROR(_xll.qlIndexFixing(Index1Y,$H2969,TRUE,_xll.ohTrigger(RecalcTrigger,Trigger1Y)),NA())</f>
        <v>8.6018407828266086E-3</v>
      </c>
      <c r="N2969" s="144">
        <f>IFERROR(_xll.qlIndexFixing(ONIndex1M,I2969,TRUE,_xll.ohTrigger(RecalcTrigger,Trigger1M)),NA())</f>
        <v>8.0911800000826872E-3</v>
      </c>
      <c r="O2969" s="44">
        <f>IFERROR(_xll.qlIndexFixing(ONIndex3M,I2969,TRUE,_xll.ohTrigger(RecalcTrigger,Trigger3M)),NA())</f>
        <v>8.2943187334372226E-3</v>
      </c>
      <c r="P2969" s="44">
        <f>IFERROR(_xll.qlIndexFixing(ONIndex6M,I2969,TRUE,_xll.ohTrigger(RecalcTrigger,Trigger6M)),NA())</f>
        <v>8.2026842321702986E-3</v>
      </c>
      <c r="Q2969" s="145">
        <f>IFERROR(_xll.qlIndexFixing(ONIndex1Y,I2969,TRUE,_xll.ohTrigger(RecalcTrigger,Trigger1Y)),NA())</f>
        <v>8.4878203541638442E-3</v>
      </c>
    </row>
    <row r="2970" spans="2:17" x14ac:dyDescent="0.2">
      <c r="B2970" s="39" t="s">
        <v>42</v>
      </c>
      <c r="D2970" s="42">
        <f>_xll.qlCalendarAdvance(Calendar,$D2969,B2970,"f",FALSE)</f>
        <v>60665</v>
      </c>
      <c r="E2970" s="139">
        <f>_xll.qlInterestRateIndexValueDate(IndexON,D2970)</f>
        <v>60665</v>
      </c>
      <c r="F2970" s="155">
        <f>IFERROR(_xll.qlIndexFixing(IndexON,D2970,TRUE,_xll.ohTrigger(RecalcTrigger,TriggerON)),NA())</f>
        <v>8.3378042828385901E-3</v>
      </c>
      <c r="H2970" s="42">
        <f>_xll.qlCalendarAdvance(Calendar,$H2969,B2970,"f",FALSE)</f>
        <v>60665</v>
      </c>
      <c r="I2970" s="139">
        <f>_xll.qlInterestRateIndexValueDate(Index1M,$H2970)</f>
        <v>60667</v>
      </c>
      <c r="J2970" s="144">
        <f>IFERROR(_xll.qlIndexFixing(Index1M,$H2970,TRUE,_xll.ohTrigger(RecalcTrigger,Trigger1M)),NA())</f>
        <v>8.1002812015266001E-3</v>
      </c>
      <c r="K2970" s="44">
        <f>IFERROR(_xll.qlIndexFixing(Index3M,H2970,TRUE,_xll.ohTrigger(RecalcTrigger,Trigger3M)),NA())</f>
        <v>8.3228937604981779E-3</v>
      </c>
      <c r="L2970" s="44">
        <f>IFERROR(_xll.qlIndexFixing(Index6M,$H2970,TRUE,_xll.ohTrigger(RecalcTrigger,Trigger6M)),NA())</f>
        <v>8.2925693125166094E-3</v>
      </c>
      <c r="M2970" s="145">
        <f>IFERROR(_xll.qlIndexFixing(Index1Y,$H2970,TRUE,_xll.ohTrigger(RecalcTrigger,Trigger1Y)),NA())</f>
        <v>8.6052305042331884E-3</v>
      </c>
      <c r="N2970" s="144">
        <f>IFERROR(_xll.qlIndexFixing(ONIndex1M,I2970,TRUE,_xll.ohTrigger(RecalcTrigger,Trigger1M)),NA())</f>
        <v>8.0939553736936176E-3</v>
      </c>
      <c r="O2970" s="44">
        <f>IFERROR(_xll.qlIndexFixing(ONIndex3M,I2970,TRUE,_xll.ohTrigger(RecalcTrigger,Trigger3M)),NA())</f>
        <v>8.2971477120885595E-3</v>
      </c>
      <c r="P2970" s="44">
        <f>IFERROR(_xll.qlIndexFixing(ONIndex6M,I2970,TRUE,_xll.ohTrigger(RecalcTrigger,Trigger6M)),NA())</f>
        <v>8.2076332804614793E-3</v>
      </c>
      <c r="Q2970" s="145">
        <f>IFERROR(_xll.qlIndexFixing(ONIndex1Y,I2970,TRUE,_xll.ohTrigger(RecalcTrigger,Trigger1Y)),NA())</f>
        <v>8.4901810900905872E-3</v>
      </c>
    </row>
    <row r="2971" spans="2:17" x14ac:dyDescent="0.2">
      <c r="B2971" s="39" t="s">
        <v>42</v>
      </c>
      <c r="D2971" s="42">
        <f>_xll.qlCalendarAdvance(Calendar,$D2970,B2971,"f",FALSE)</f>
        <v>60672</v>
      </c>
      <c r="E2971" s="139">
        <f>_xll.qlInterestRateIndexValueDate(IndexON,D2971)</f>
        <v>60672</v>
      </c>
      <c r="F2971" s="155">
        <f>IFERROR(_xll.qlIndexFixing(IndexON,D2971,TRUE,_xll.ohTrigger(RecalcTrigger,TriggerON)),NA())</f>
        <v>8.3401302628871576E-3</v>
      </c>
      <c r="H2971" s="42">
        <f>_xll.qlCalendarAdvance(Calendar,$H2970,B2971,"f",FALSE)</f>
        <v>60672</v>
      </c>
      <c r="I2971" s="139">
        <f>_xll.qlInterestRateIndexValueDate(Index1M,$H2971)</f>
        <v>60674</v>
      </c>
      <c r="J2971" s="144">
        <f>IFERROR(_xll.qlIndexFixing(Index1M,$H2971,TRUE,_xll.ohTrigger(RecalcTrigger,Trigger1M)),NA())</f>
        <v>8.1031621516764706E-3</v>
      </c>
      <c r="K2971" s="44">
        <f>IFERROR(_xll.qlIndexFixing(Index3M,H2971,TRUE,_xll.ohTrigger(RecalcTrigger,Trigger3M)),NA())</f>
        <v>8.3260211454882545E-3</v>
      </c>
      <c r="L2971" s="44">
        <f>IFERROR(_xll.qlIndexFixing(Index6M,$H2971,TRUE,_xll.ohTrigger(RecalcTrigger,Trigger6M)),NA())</f>
        <v>8.2983932536117404E-3</v>
      </c>
      <c r="M2971" s="145">
        <f>IFERROR(_xll.qlIndexFixing(Index1Y,$H2971,TRUE,_xll.ohTrigger(RecalcTrigger,Trigger1Y)),NA())</f>
        <v>8.608655230816168E-3</v>
      </c>
      <c r="N2971" s="144">
        <f>IFERROR(_xll.qlIndexFixing(ONIndex1M,I2971,TRUE,_xll.ohTrigger(RecalcTrigger,Trigger1M)),NA())</f>
        <v>8.0967747385951583E-3</v>
      </c>
      <c r="O2971" s="44">
        <f>IFERROR(_xll.qlIndexFixing(ONIndex3M,I2971,TRUE,_xll.ohTrigger(RecalcTrigger,Trigger3M)),NA())</f>
        <v>8.3000199670024699E-3</v>
      </c>
      <c r="P2971" s="44">
        <f>IFERROR(_xll.qlIndexFixing(ONIndex6M,I2971,TRUE,_xll.ohTrigger(RecalcTrigger,Trigger6M)),NA())</f>
        <v>8.2126456755204913E-3</v>
      </c>
      <c r="Q2971" s="145">
        <f>IFERROR(_xll.qlIndexFixing(ONIndex1Y,I2971,TRUE,_xll.ohTrigger(RecalcTrigger,Trigger1Y)),NA())</f>
        <v>8.4925808855729201E-3</v>
      </c>
    </row>
    <row r="2972" spans="2:17" x14ac:dyDescent="0.2">
      <c r="B2972" s="39" t="s">
        <v>42</v>
      </c>
      <c r="D2972" s="42">
        <f>_xll.qlCalendarAdvance(Calendar,$D2971,B2972,"f",FALSE)</f>
        <v>60679</v>
      </c>
      <c r="E2972" s="139">
        <f>_xll.qlInterestRateIndexValueDate(IndexON,D2972)</f>
        <v>60679</v>
      </c>
      <c r="F2972" s="155">
        <f>IFERROR(_xll.qlIndexFixing(IndexON,D2972,TRUE,_xll.ohTrigger(RecalcTrigger,TriggerON)),NA())</f>
        <v>8.3424955754729524E-3</v>
      </c>
      <c r="H2972" s="42">
        <f>_xll.qlCalendarAdvance(Calendar,$H2971,B2972,"f",FALSE)</f>
        <v>60679</v>
      </c>
      <c r="I2972" s="139">
        <f>_xll.qlInterestRateIndexValueDate(Index1M,$H2972)</f>
        <v>60681</v>
      </c>
      <c r="J2972" s="144">
        <f>IFERROR(_xll.qlIndexFixing(Index1M,$H2972,TRUE,_xll.ohTrigger(RecalcTrigger,Trigger1M)),NA())</f>
        <v>8.1060872593582568E-3</v>
      </c>
      <c r="K2972" s="44">
        <f>IFERROR(_xll.qlIndexFixing(Index3M,H2972,TRUE,_xll.ohTrigger(RecalcTrigger,Trigger3M)),NA())</f>
        <v>8.3291922831202903E-3</v>
      </c>
      <c r="L2972" s="44">
        <f>IFERROR(_xll.qlIndexFixing(Index6M,$H2972,TRUE,_xll.ohTrigger(RecalcTrigger,Trigger6M)),NA())</f>
        <v>8.3042819462546408E-3</v>
      </c>
      <c r="M2972" s="145">
        <f>IFERROR(_xll.qlIndexFixing(Index1Y,$H2972,TRUE,_xll.ohTrigger(RecalcTrigger,Trigger1Y)),NA())</f>
        <v>8.6121141002976302E-3</v>
      </c>
      <c r="N2972" s="144">
        <f>IFERROR(_xll.qlIndexFixing(ONIndex1M,I2972,TRUE,_xll.ohTrigger(RecalcTrigger,Trigger1M)),NA())</f>
        <v>8.0996381535403117E-3</v>
      </c>
      <c r="O2972" s="44">
        <f>IFERROR(_xll.qlIndexFixing(ONIndex3M,I2972,TRUE,_xll.ohTrigger(RecalcTrigger,Trigger3M)),NA())</f>
        <v>8.3029355552532991E-3</v>
      </c>
      <c r="P2972" s="44">
        <f>IFERROR(_xll.qlIndexFixing(ONIndex6M,I2972,TRUE,_xll.ohTrigger(RecalcTrigger,Trigger6M)),NA())</f>
        <v>8.2177215014400673E-3</v>
      </c>
      <c r="Q2972" s="145">
        <f>IFERROR(_xll.qlIndexFixing(ONIndex1Y,I2972,TRUE,_xll.ohTrigger(RecalcTrigger,Trigger1Y)),NA())</f>
        <v>8.4950197914501757E-3</v>
      </c>
    </row>
    <row r="2973" spans="2:17" x14ac:dyDescent="0.2">
      <c r="B2973" s="39" t="s">
        <v>42</v>
      </c>
      <c r="D2973" s="42">
        <f>_xll.qlCalendarAdvance(Calendar,$D2972,B2973,"f",FALSE)</f>
        <v>60686</v>
      </c>
      <c r="E2973" s="139">
        <f>_xll.qlInterestRateIndexValueDate(IndexON,D2973)</f>
        <v>60686</v>
      </c>
      <c r="F2973" s="155">
        <f>IFERROR(_xll.qlIndexFixing(IndexON,D2973,TRUE,_xll.ohTrigger(RecalcTrigger,TriggerON)),NA())</f>
        <v>8.3449002735136446E-3</v>
      </c>
      <c r="H2973" s="42">
        <f>_xll.qlCalendarAdvance(Calendar,$H2972,B2973,"f",FALSE)</f>
        <v>60686</v>
      </c>
      <c r="I2973" s="139">
        <f>_xll.qlInterestRateIndexValueDate(Index1M,$H2973)</f>
        <v>60688</v>
      </c>
      <c r="J2973" s="144">
        <f>IFERROR(_xll.qlIndexFixing(Index1M,$H2973,TRUE,_xll.ohTrigger(RecalcTrigger,Trigger1M)),NA())</f>
        <v>8.1090565835533514E-3</v>
      </c>
      <c r="K2973" s="44">
        <f>IFERROR(_xll.qlIndexFixing(Index3M,H2973,TRUE,_xll.ohTrigger(RecalcTrigger,Trigger3M)),NA())</f>
        <v>8.3324072309796833E-3</v>
      </c>
      <c r="L2973" s="44">
        <f>IFERROR(_xll.qlIndexFixing(Index6M,$H2973,TRUE,_xll.ohTrigger(RecalcTrigger,Trigger6M)),NA())</f>
        <v>8.3102354756924793E-3</v>
      </c>
      <c r="M2973" s="145">
        <f>IFERROR(_xll.qlIndexFixing(Index1Y,$H2973,TRUE,_xll.ohTrigger(RecalcTrigger,Trigger1Y)),NA())</f>
        <v>8.6156062490048251E-3</v>
      </c>
      <c r="N2973" s="144">
        <f>IFERROR(_xll.qlIndexFixing(ONIndex1M,I2973,TRUE,_xll.ohTrigger(RecalcTrigger,Trigger1M)),NA())</f>
        <v>8.1025456775218885E-3</v>
      </c>
      <c r="O2973" s="44">
        <f>IFERROR(_xll.qlIndexFixing(ONIndex3M,I2973,TRUE,_xll.ohTrigger(RecalcTrigger,Trigger3M)),NA())</f>
        <v>8.3058945346348168E-3</v>
      </c>
      <c r="P2973" s="44">
        <f>IFERROR(_xll.qlIndexFixing(ONIndex6M,I2973,TRUE,_xll.ohTrigger(RecalcTrigger,Trigger6M)),NA())</f>
        <v>8.2228608426326844E-3</v>
      </c>
      <c r="Q2973" s="145">
        <f>IFERROR(_xll.qlIndexFixing(ONIndex1Y,I2973,TRUE,_xll.ohTrigger(RecalcTrigger,Trigger1Y)),NA())</f>
        <v>8.497497858961367E-3</v>
      </c>
    </row>
    <row r="2974" spans="2:17" x14ac:dyDescent="0.2">
      <c r="B2974" s="39" t="s">
        <v>42</v>
      </c>
      <c r="D2974" s="42">
        <f>_xll.qlCalendarAdvance(Calendar,$D2973,B2974,"f",FALSE)</f>
        <v>60693</v>
      </c>
      <c r="E2974" s="139">
        <f>_xll.qlInterestRateIndexValueDate(IndexON,D2974)</f>
        <v>60693</v>
      </c>
      <c r="F2974" s="155">
        <f>IFERROR(_xll.qlIndexFixing(IndexON,D2974,TRUE,_xll.ohTrigger(RecalcTrigger,TriggerON)),NA())</f>
        <v>8.3473444093673521E-3</v>
      </c>
      <c r="H2974" s="42">
        <f>_xll.qlCalendarAdvance(Calendar,$H2973,B2974,"f",FALSE)</f>
        <v>60693</v>
      </c>
      <c r="I2974" s="139">
        <f>_xll.qlInterestRateIndexValueDate(Index1M,$H2974)</f>
        <v>60695</v>
      </c>
      <c r="J2974" s="144">
        <f>IFERROR(_xll.qlIndexFixing(Index1M,$H2974,TRUE,_xll.ohTrigger(RecalcTrigger,Trigger1M)),NA())</f>
        <v>8.1133140037575879E-3</v>
      </c>
      <c r="K2974" s="44">
        <f>IFERROR(_xll.qlIndexFixing(Index3M,H2974,TRUE,_xll.ohTrigger(RecalcTrigger,Trigger3M)),NA())</f>
        <v>8.3366797356258498E-3</v>
      </c>
      <c r="L2974" s="44">
        <f>IFERROR(_xll.qlIndexFixing(Index6M,$H2974,TRUE,_xll.ohTrigger(RecalcTrigger,Trigger6M)),NA())</f>
        <v>8.3190004685286568E-3</v>
      </c>
      <c r="M2974" s="145">
        <f>IFERROR(_xll.qlIndexFixing(Index1Y,$H2974,TRUE,_xll.ohTrigger(RecalcTrigger,Trigger1Y)),NA())</f>
        <v>8.619130811868856E-3</v>
      </c>
      <c r="N2974" s="144">
        <f>IFERROR(_xll.qlIndexFixing(ONIndex1M,I2974,TRUE,_xll.ohTrigger(RecalcTrigger,Trigger1M)),NA())</f>
        <v>8.1054973695326993E-3</v>
      </c>
      <c r="O2974" s="44">
        <f>IFERROR(_xll.qlIndexFixing(ONIndex3M,I2974,TRUE,_xll.ohTrigger(RecalcTrigger,Trigger3M)),NA())</f>
        <v>8.3088969621414321E-3</v>
      </c>
      <c r="P2974" s="44">
        <f>IFERROR(_xll.qlIndexFixing(ONIndex6M,I2974,TRUE,_xll.ohTrigger(RecalcTrigger,Trigger6M)),NA())</f>
        <v>8.2280637834308834E-3</v>
      </c>
      <c r="Q2974" s="145">
        <f>IFERROR(_xll.qlIndexFixing(ONIndex1Y,I2974,TRUE,_xll.ohTrigger(RecalcTrigger,Trigger1Y)),NA())</f>
        <v>8.5000151388658907E-3</v>
      </c>
    </row>
    <row r="2975" spans="2:17" x14ac:dyDescent="0.2">
      <c r="B2975" s="39" t="s">
        <v>42</v>
      </c>
      <c r="D2975" s="42">
        <f>_xll.qlCalendarAdvance(Calendar,$D2974,B2975,"f",FALSE)</f>
        <v>60700</v>
      </c>
      <c r="E2975" s="139">
        <f>_xll.qlInterestRateIndexValueDate(IndexON,D2975)</f>
        <v>60700</v>
      </c>
      <c r="F2975" s="155">
        <f>IFERROR(_xll.qlIndexFixing(IndexON,D2975,TRUE,_xll.ohTrigger(RecalcTrigger,TriggerON)),NA())</f>
        <v>8.3498280360316812E-3</v>
      </c>
      <c r="H2975" s="42">
        <f>_xll.qlCalendarAdvance(Calendar,$H2974,B2975,"f",FALSE)</f>
        <v>60700</v>
      </c>
      <c r="I2975" s="139">
        <f>_xll.qlInterestRateIndexValueDate(Index1M,$H2975)</f>
        <v>60702</v>
      </c>
      <c r="J2975" s="144">
        <f>IFERROR(_xll.qlIndexFixing(Index1M,$H2975,TRUE,_xll.ohTrigger(RecalcTrigger,Trigger1M)),NA())</f>
        <v>8.1166998863135831E-3</v>
      </c>
      <c r="K2975" s="44">
        <f>IFERROR(_xll.qlIndexFixing(Index3M,H2975,TRUE,_xll.ohTrigger(RecalcTrigger,Trigger3M)),NA())</f>
        <v>8.3399921532521255E-3</v>
      </c>
      <c r="L2975" s="44">
        <f>IFERROR(_xll.qlIndexFixing(Index6M,$H2975,TRUE,_xll.ohTrigger(RecalcTrigger,Trigger6M)),NA())</f>
        <v>8.3251080016908813E-3</v>
      </c>
      <c r="M2975" s="145">
        <f>IFERROR(_xll.qlIndexFixing(Index1Y,$H2975,TRUE,_xll.ohTrigger(RecalcTrigger,Trigger1Y)),NA())</f>
        <v>8.6226869224238119E-3</v>
      </c>
      <c r="N2975" s="144">
        <f>IFERROR(_xll.qlIndexFixing(ONIndex1M,I2975,TRUE,_xll.ohTrigger(RecalcTrigger,Trigger1M)),NA())</f>
        <v>8.1084932884056826E-3</v>
      </c>
      <c r="O2975" s="44">
        <f>IFERROR(_xll.qlIndexFixing(ONIndex3M,I2975,TRUE,_xll.ohTrigger(RecalcTrigger,Trigger3M)),NA())</f>
        <v>8.3119428954070429E-3</v>
      </c>
      <c r="P2975" s="44">
        <f>IFERROR(_xll.qlIndexFixing(ONIndex6M,I2975,TRUE,_xll.ohTrigger(RecalcTrigger,Trigger6M)),NA())</f>
        <v>8.2333304083270775E-3</v>
      </c>
      <c r="Q2975" s="145">
        <f>IFERROR(_xll.qlIndexFixing(ONIndex1Y,I2975,TRUE,_xll.ohTrigger(RecalcTrigger,Trigger1Y)),NA())</f>
        <v>8.5025716824027597E-3</v>
      </c>
    </row>
    <row r="2976" spans="2:17" x14ac:dyDescent="0.2">
      <c r="B2976" s="39" t="s">
        <v>42</v>
      </c>
      <c r="D2976" s="42">
        <f>_xll.qlCalendarAdvance(Calendar,$D2975,B2976,"f",FALSE)</f>
        <v>60707</v>
      </c>
      <c r="E2976" s="139">
        <f>_xll.qlInterestRateIndexValueDate(IndexON,D2976)</f>
        <v>60707</v>
      </c>
      <c r="F2976" s="155">
        <f>IFERROR(_xll.qlIndexFixing(IndexON,D2976,TRUE,_xll.ohTrigger(RecalcTrigger,TriggerON)),NA())</f>
        <v>8.3523512057048777E-3</v>
      </c>
      <c r="H2976" s="42">
        <f>_xll.qlCalendarAdvance(Calendar,$H2975,B2976,"f",FALSE)</f>
        <v>60707</v>
      </c>
      <c r="I2976" s="139">
        <f>_xll.qlInterestRateIndexValueDate(Index1M,$H2976)</f>
        <v>60709</v>
      </c>
      <c r="J2976" s="144">
        <f>IFERROR(_xll.qlIndexFixing(Index1M,$H2976,TRUE,_xll.ohTrigger(RecalcTrigger,Trigger1M)),NA())</f>
        <v>8.1195002198669597E-3</v>
      </c>
      <c r="K2976" s="44">
        <f>IFERROR(_xll.qlIndexFixing(Index3M,H2976,TRUE,_xll.ohTrigger(RecalcTrigger,Trigger3M)),NA())</f>
        <v>8.3433485693580438E-3</v>
      </c>
      <c r="L2976" s="44">
        <f>IFERROR(_xll.qlIndexFixing(Index6M,$H2976,TRUE,_xll.ohTrigger(RecalcTrigger,Trigger6M)),NA())</f>
        <v>8.3312806659213874E-3</v>
      </c>
      <c r="M2976" s="145">
        <f>IFERROR(_xll.qlIndexFixing(Index1Y,$H2976,TRUE,_xll.ohTrigger(RecalcTrigger,Trigger1Y)),NA())</f>
        <v>8.6262737128087342E-3</v>
      </c>
      <c r="N2976" s="144">
        <f>IFERROR(_xll.qlIndexFixing(ONIndex1M,I2976,TRUE,_xll.ohTrigger(RecalcTrigger,Trigger1M)),NA())</f>
        <v>8.1115334931336491E-3</v>
      </c>
      <c r="O2976" s="44">
        <f>IFERROR(_xll.qlIndexFixing(ONIndex3M,I2976,TRUE,_xll.ohTrigger(RecalcTrigger,Trigger3M)),NA())</f>
        <v>8.3150323917458024E-3</v>
      </c>
      <c r="P2976" s="44">
        <f>IFERROR(_xll.qlIndexFixing(ONIndex6M,I2976,TRUE,_xll.ohTrigger(RecalcTrigger,Trigger6M)),NA())</f>
        <v>8.2386608014939355E-3</v>
      </c>
      <c r="Q2976" s="145">
        <f>IFERROR(_xll.qlIndexFixing(ONIndex1Y,I2976,TRUE,_xll.ohTrigger(RecalcTrigger,Trigger1Y)),NA())</f>
        <v>8.5051675403313709E-3</v>
      </c>
    </row>
    <row r="2977" spans="2:17" x14ac:dyDescent="0.2">
      <c r="B2977" s="39" t="s">
        <v>42</v>
      </c>
      <c r="D2977" s="42">
        <f>_xll.qlCalendarAdvance(Calendar,$D2976,B2977,"f",FALSE)</f>
        <v>60714</v>
      </c>
      <c r="E2977" s="139">
        <f>_xll.qlInterestRateIndexValueDate(IndexON,D2977)</f>
        <v>60714</v>
      </c>
      <c r="F2977" s="155">
        <f>IFERROR(_xll.qlIndexFixing(IndexON,D2977,TRUE,_xll.ohTrigger(RecalcTrigger,TriggerON)),NA())</f>
        <v>8.3549139713046117E-3</v>
      </c>
      <c r="H2977" s="42">
        <f>_xll.qlCalendarAdvance(Calendar,$H2976,B2977,"f",FALSE)</f>
        <v>60714</v>
      </c>
      <c r="I2977" s="139">
        <f>_xll.qlInterestRateIndexValueDate(Index1M,$H2977)</f>
        <v>60716</v>
      </c>
      <c r="J2977" s="144">
        <f>IFERROR(_xll.qlIndexFixing(Index1M,$H2977,TRUE,_xll.ohTrigger(RecalcTrigger,Trigger1M)),NA())</f>
        <v>8.1226600085851364E-3</v>
      </c>
      <c r="K2977" s="44">
        <f>IFERROR(_xll.qlIndexFixing(Index3M,H2977,TRUE,_xll.ohTrigger(RecalcTrigger,Trigger3M)),NA())</f>
        <v>8.3467490415427472E-3</v>
      </c>
      <c r="L2977" s="44">
        <f>IFERROR(_xll.qlIndexFixing(Index6M,$H2977,TRUE,_xll.ohTrigger(RecalcTrigger,Trigger6M)),NA())</f>
        <v>8.3375185465244094E-3</v>
      </c>
      <c r="M2977" s="145">
        <f>IFERROR(_xll.qlIndexFixing(Index1Y,$H2977,TRUE,_xll.ohTrigger(RecalcTrigger,Trigger1Y)),NA())</f>
        <v>8.6298903137649804E-3</v>
      </c>
      <c r="N2977" s="144">
        <f>IFERROR(_xll.qlIndexFixing(ONIndex1M,I2977,TRUE,_xll.ohTrigger(RecalcTrigger,Trigger1M)),NA())</f>
        <v>8.1146180423896652E-3</v>
      </c>
      <c r="O2977" s="44">
        <f>IFERROR(_xll.qlIndexFixing(ONIndex3M,I2977,TRUE,_xll.ohTrigger(RecalcTrigger,Trigger3M)),NA())</f>
        <v>8.3181655083119921E-3</v>
      </c>
      <c r="P2977" s="44">
        <f>IFERROR(_xll.qlIndexFixing(ONIndex6M,I2977,TRUE,_xll.ohTrigger(RecalcTrigger,Trigger6M)),NA())</f>
        <v>8.2440550471840623E-3</v>
      </c>
      <c r="Q2977" s="145">
        <f>IFERROR(_xll.qlIndexFixing(ONIndex1Y,I2977,TRUE,_xll.ohTrigger(RecalcTrigger,Trigger1Y)),NA())</f>
        <v>8.5078027638907372E-3</v>
      </c>
    </row>
    <row r="2978" spans="2:17" x14ac:dyDescent="0.2">
      <c r="B2978" s="39" t="s">
        <v>42</v>
      </c>
      <c r="D2978" s="42">
        <f>_xll.qlCalendarAdvance(Calendar,$D2977,B2978,"f",FALSE)</f>
        <v>60721</v>
      </c>
      <c r="E2978" s="139">
        <f>_xll.qlInterestRateIndexValueDate(IndexON,D2978)</f>
        <v>60721</v>
      </c>
      <c r="F2978" s="155">
        <f>IFERROR(_xll.qlIndexFixing(IndexON,D2978,TRUE,_xll.ohTrigger(RecalcTrigger,TriggerON)),NA())</f>
        <v>8.3575163855087453E-3</v>
      </c>
      <c r="H2978" s="42">
        <f>_xll.qlCalendarAdvance(Calendar,$H2977,B2978,"f",FALSE)</f>
        <v>60721</v>
      </c>
      <c r="I2978" s="139">
        <f>_xll.qlInterestRateIndexValueDate(Index1M,$H2978)</f>
        <v>60723</v>
      </c>
      <c r="J2978" s="144">
        <f>IFERROR(_xll.qlIndexFixing(Index1M,$H2978,TRUE,_xll.ohTrigger(RecalcTrigger,Trigger1M)),NA())</f>
        <v>8.1258643297435484E-3</v>
      </c>
      <c r="K2978" s="44">
        <f>IFERROR(_xll.qlIndexFixing(Index3M,H2978,TRUE,_xll.ohTrigger(RecalcTrigger,Trigger3M)),NA())</f>
        <v>8.349842483058114E-3</v>
      </c>
      <c r="L2978" s="44">
        <f>IFERROR(_xll.qlIndexFixing(Index6M,$H2978,TRUE,_xll.ohTrigger(RecalcTrigger,Trigger6M)),NA())</f>
        <v>8.3421144716560331E-3</v>
      </c>
      <c r="M2978" s="145">
        <f>IFERROR(_xll.qlIndexFixing(Index1Y,$H2978,TRUE,_xll.ohTrigger(RecalcTrigger,Trigger1Y)),NA())</f>
        <v>8.6350755435068791E-3</v>
      </c>
      <c r="N2978" s="144">
        <f>IFERROR(_xll.qlIndexFixing(ONIndex1M,I2978,TRUE,_xll.ohTrigger(RecalcTrigger,Trigger1M)),NA())</f>
        <v>8.1177469954862858E-3</v>
      </c>
      <c r="O2978" s="44">
        <f>IFERROR(_xll.qlIndexFixing(ONIndex3M,I2978,TRUE,_xll.ohTrigger(RecalcTrigger,Trigger3M)),NA())</f>
        <v>8.3213423028194455E-3</v>
      </c>
      <c r="P2978" s="44">
        <f>IFERROR(_xll.qlIndexFixing(ONIndex6M,I2978,TRUE,_xll.ohTrigger(RecalcTrigger,Trigger6M)),NA())</f>
        <v>8.249513229889871E-3</v>
      </c>
      <c r="Q2978" s="145">
        <f>IFERROR(_xll.qlIndexFixing(ONIndex1Y,I2978,TRUE,_xll.ohTrigger(RecalcTrigger,Trigger1Y)),NA())</f>
        <v>8.5104774039201914E-3</v>
      </c>
    </row>
    <row r="2979" spans="2:17" x14ac:dyDescent="0.2">
      <c r="B2979" s="39" t="s">
        <v>42</v>
      </c>
      <c r="D2979" s="42">
        <f>_xll.qlCalendarAdvance(Calendar,$D2978,B2979,"f",FALSE)</f>
        <v>60728</v>
      </c>
      <c r="E2979" s="139">
        <f>_xll.qlInterestRateIndexValueDate(IndexON,D2979)</f>
        <v>60728</v>
      </c>
      <c r="F2979" s="155">
        <f>IFERROR(_xll.qlIndexFixing(IndexON,D2979,TRUE,_xll.ohTrigger(RecalcTrigger,TriggerON)),NA())</f>
        <v>8.3601585007553325E-3</v>
      </c>
      <c r="H2979" s="42">
        <f>_xll.qlCalendarAdvance(Calendar,$H2978,B2979,"f",FALSE)</f>
        <v>60728</v>
      </c>
      <c r="I2979" s="139">
        <f>_xll.qlInterestRateIndexValueDate(Index1M,$H2979)</f>
        <v>60730</v>
      </c>
      <c r="J2979" s="144">
        <f>IFERROR(_xll.qlIndexFixing(Index1M,$H2979,TRUE,_xll.ohTrigger(RecalcTrigger,Trigger1M)),NA())</f>
        <v>8.1291132423425005E-3</v>
      </c>
      <c r="K2979" s="44">
        <f>IFERROR(_xll.qlIndexFixing(Index3M,H2979,TRUE,_xll.ohTrigger(RecalcTrigger,Trigger3M)),NA())</f>
        <v>8.3533279934737883E-3</v>
      </c>
      <c r="L2979" s="44">
        <f>IFERROR(_xll.qlIndexFixing(Index6M,$H2979,TRUE,_xll.ohTrigger(RecalcTrigger,Trigger6M)),NA())</f>
        <v>8.3484685013807038E-3</v>
      </c>
      <c r="M2979" s="145">
        <f>IFERROR(_xll.qlIndexFixing(Index1Y,$H2979,TRUE,_xll.ohTrigger(RecalcTrigger,Trigger1Y)),NA())</f>
        <v>8.637209463373121E-3</v>
      </c>
      <c r="N2979" s="144">
        <f>IFERROR(_xll.qlIndexFixing(ONIndex1M,I2979,TRUE,_xll.ohTrigger(RecalcTrigger,Trigger1M)),NA())</f>
        <v>8.1218352760803469E-3</v>
      </c>
      <c r="O2979" s="44">
        <f>IFERROR(_xll.qlIndexFixing(ONIndex3M,I2979,TRUE,_xll.ohTrigger(RecalcTrigger,Trigger3M)),NA())</f>
        <v>8.325491024585574E-3</v>
      </c>
      <c r="P2979" s="44">
        <f>IFERROR(_xll.qlIndexFixing(ONIndex6M,I2979,TRUE,_xll.ohTrigger(RecalcTrigger,Trigger6M)),NA())</f>
        <v>8.2566249772408895E-3</v>
      </c>
      <c r="Q2979" s="145">
        <f>IFERROR(_xll.qlIndexFixing(ONIndex1Y,I2979,TRUE,_xll.ohTrigger(RecalcTrigger,Trigger1Y)),NA())</f>
        <v>8.5139742270712304E-3</v>
      </c>
    </row>
    <row r="2980" spans="2:17" x14ac:dyDescent="0.2">
      <c r="B2980" s="39" t="s">
        <v>42</v>
      </c>
      <c r="D2980" s="42">
        <f>_xll.qlCalendarAdvance(Calendar,$D2979,B2980,"f",FALSE)</f>
        <v>60735</v>
      </c>
      <c r="E2980" s="139">
        <f>_xll.qlInterestRateIndexValueDate(IndexON,D2980)</f>
        <v>60735</v>
      </c>
      <c r="F2980" s="155">
        <f>IFERROR(_xll.qlIndexFixing(IndexON,D2980,TRUE,_xll.ohTrigger(RecalcTrigger,TriggerON)),NA())</f>
        <v>8.3628403697222353E-3</v>
      </c>
      <c r="H2980" s="42">
        <f>_xll.qlCalendarAdvance(Calendar,$H2979,B2980,"f",FALSE)</f>
        <v>60735</v>
      </c>
      <c r="I2980" s="139">
        <f>_xll.qlInterestRateIndexValueDate(Index1M,$H2980)</f>
        <v>60737</v>
      </c>
      <c r="J2980" s="144">
        <f>IFERROR(_xll.qlIndexFixing(Index1M,$H2980,TRUE,_xll.ohTrigger(RecalcTrigger,Trigger1M)),NA())</f>
        <v>8.1324068053847953E-3</v>
      </c>
      <c r="K2980" s="44">
        <f>IFERROR(_xll.qlIndexFixing(Index3M,H2980,TRUE,_xll.ohTrigger(RecalcTrigger,Trigger3M)),NA())</f>
        <v>8.3568577276042638E-3</v>
      </c>
      <c r="L2980" s="44">
        <f>IFERROR(_xll.qlIndexFixing(Index6M,$H2980,TRUE,_xll.ohTrigger(RecalcTrigger,Trigger6M)),NA())</f>
        <v>8.3548879802649093E-3</v>
      </c>
      <c r="M2980" s="145">
        <f>IFERROR(_xll.qlIndexFixing(Index1Y,$H2980,TRUE,_xll.ohTrigger(RecalcTrigger,Trigger1Y)),NA())</f>
        <v>8.6409102665222035E-3</v>
      </c>
      <c r="N2980" s="144">
        <f>IFERROR(_xll.qlIndexFixing(ONIndex1M,I2980,TRUE,_xll.ohTrigger(RecalcTrigger,Trigger1M)),NA())</f>
        <v>8.12413834821335E-3</v>
      </c>
      <c r="O2980" s="44">
        <f>IFERROR(_xll.qlIndexFixing(ONIndex3M,I2980,TRUE,_xll.ohTrigger(RecalcTrigger,Trigger3M)),NA())</f>
        <v>8.3278271543552052E-3</v>
      </c>
      <c r="P2980" s="44">
        <f>IFERROR(_xll.qlIndexFixing(ONIndex6M,I2980,TRUE,_xll.ohTrigger(RecalcTrigger,Trigger6M)),NA())</f>
        <v>8.2606217435188256E-3</v>
      </c>
      <c r="Q2980" s="145">
        <f>IFERROR(_xll.qlIndexFixing(ONIndex1Y,I2980,TRUE,_xll.ohTrigger(RecalcTrigger,Trigger1Y)),NA())</f>
        <v>8.5159451374661188E-3</v>
      </c>
    </row>
    <row r="2981" spans="2:17" x14ac:dyDescent="0.2">
      <c r="B2981" s="39" t="s">
        <v>42</v>
      </c>
      <c r="D2981" s="42">
        <f>_xll.qlCalendarAdvance(Calendar,$D2980,B2981,"f",FALSE)</f>
        <v>60742</v>
      </c>
      <c r="E2981" s="139">
        <f>_xll.qlInterestRateIndexValueDate(IndexON,D2981)</f>
        <v>60742</v>
      </c>
      <c r="F2981" s="155">
        <f>IFERROR(_xll.qlIndexFixing(IndexON,D2981,TRUE,_xll.ohTrigger(RecalcTrigger,TriggerON)),NA())</f>
        <v>8.3655620450073798E-3</v>
      </c>
      <c r="H2981" s="42">
        <f>_xll.qlCalendarAdvance(Calendar,$H2980,B2981,"f",FALSE)</f>
        <v>60742</v>
      </c>
      <c r="I2981" s="139">
        <f>_xll.qlInterestRateIndexValueDate(Index1M,$H2981)</f>
        <v>60744</v>
      </c>
      <c r="J2981" s="144">
        <f>IFERROR(_xll.qlIndexFixing(Index1M,$H2981,TRUE,_xll.ohTrigger(RecalcTrigger,Trigger1M)),NA())</f>
        <v>8.1357450778682394E-3</v>
      </c>
      <c r="K2981" s="44">
        <f>IFERROR(_xll.qlIndexFixing(Index3M,H2981,TRUE,_xll.ohTrigger(RecalcTrigger,Trigger3M)),NA())</f>
        <v>8.360431743047422E-3</v>
      </c>
      <c r="L2981" s="44">
        <f>IFERROR(_xll.qlIndexFixing(Index6M,$H2981,TRUE,_xll.ohTrigger(RecalcTrigger,Trigger6M)),NA())</f>
        <v>8.3613729936266312E-3</v>
      </c>
      <c r="M2981" s="145">
        <f>IFERROR(_xll.qlIndexFixing(Index1Y,$H2981,TRUE,_xll.ohTrigger(RecalcTrigger,Trigger1Y)),NA())</f>
        <v>8.644637389236114E-3</v>
      </c>
      <c r="N2981" s="144">
        <f>IFERROR(_xll.qlIndexFixing(ONIndex1M,I2981,TRUE,_xll.ohTrigger(RecalcTrigger,Trigger1M)),NA())</f>
        <v>8.1274008656695429E-3</v>
      </c>
      <c r="O2981" s="44">
        <f>IFERROR(_xll.qlIndexFixing(ONIndex3M,I2981,TRUE,_xll.ohTrigger(RecalcTrigger,Trigger3M)),NA())</f>
        <v>8.3311353261716903E-3</v>
      </c>
      <c r="P2981" s="44">
        <f>IFERROR(_xll.qlIndexFixing(ONIndex6M,I2981,TRUE,_xll.ohTrigger(RecalcTrigger,Trigger6M)),NA())</f>
        <v>8.2662722429471813E-3</v>
      </c>
      <c r="Q2981" s="145">
        <f>IFERROR(_xll.qlIndexFixing(ONIndex1Y,I2981,TRUE,_xll.ohTrigger(RecalcTrigger,Trigger1Y)),NA())</f>
        <v>8.5187383330609379E-3</v>
      </c>
    </row>
    <row r="2982" spans="2:17" x14ac:dyDescent="0.2">
      <c r="B2982" s="39" t="s">
        <v>42</v>
      </c>
      <c r="D2982" s="42">
        <f>_xll.qlCalendarAdvance(Calendar,$D2981,B2982,"f",FALSE)</f>
        <v>60749</v>
      </c>
      <c r="E2982" s="139">
        <f>_xll.qlInterestRateIndexValueDate(IndexON,D2982)</f>
        <v>60749</v>
      </c>
      <c r="F2982" s="155">
        <f>IFERROR(_xll.qlIndexFixing(IndexON,D2982,TRUE,_xll.ohTrigger(RecalcTrigger,TriggerON)),NA())</f>
        <v>8.3683235792886279E-3</v>
      </c>
      <c r="H2982" s="42">
        <f>_xll.qlCalendarAdvance(Calendar,$H2981,B2982,"f",FALSE)</f>
        <v>60749</v>
      </c>
      <c r="I2982" s="139">
        <f>_xll.qlInterestRateIndexValueDate(Index1M,$H2982)</f>
        <v>60751</v>
      </c>
      <c r="J2982" s="144">
        <f>IFERROR(_xll.qlIndexFixing(Index1M,$H2982,TRUE,_xll.ohTrigger(RecalcTrigger,Trigger1M)),NA())</f>
        <v>8.1391281187906395E-3</v>
      </c>
      <c r="K2982" s="44">
        <f>IFERROR(_xll.qlIndexFixing(Index3M,H2982,TRUE,_xll.ohTrigger(RecalcTrigger,Trigger3M)),NA())</f>
        <v>8.364050097411686E-3</v>
      </c>
      <c r="L2982" s="44">
        <f>IFERROR(_xll.qlIndexFixing(Index6M,$H2982,TRUE,_xll.ohTrigger(RecalcTrigger,Trigger6M)),NA())</f>
        <v>8.3679236267895311E-3</v>
      </c>
      <c r="M2982" s="145">
        <f>IFERROR(_xll.qlIndexFixing(Index1Y,$H2982,TRUE,_xll.ohTrigger(RecalcTrigger,Trigger1Y)),NA())</f>
        <v>8.6483899552693682E-3</v>
      </c>
      <c r="N2982" s="144">
        <f>IFERROR(_xll.qlIndexFixing(ONIndex1M,I2982,TRUE,_xll.ohTrigger(RecalcTrigger,Trigger1M)),NA())</f>
        <v>8.1307080225379025E-3</v>
      </c>
      <c r="O2982" s="44">
        <f>IFERROR(_xll.qlIndexFixing(ONIndex3M,I2982,TRUE,_xll.ohTrigger(RecalcTrigger,Trigger3M)),NA())</f>
        <v>8.334487405265989E-3</v>
      </c>
      <c r="P2982" s="44">
        <f>IFERROR(_xll.qlIndexFixing(ONIndex6M,I2982,TRUE,_xll.ohTrigger(RecalcTrigger,Trigger6M)),NA())</f>
        <v>8.2719870167213827E-3</v>
      </c>
      <c r="Q2982" s="145">
        <f>IFERROR(_xll.qlIndexFixing(ONIndex1Y,I2982,TRUE,_xll.ohTrigger(RecalcTrigger,Trigger1Y)),NA())</f>
        <v>8.5215711491226642E-3</v>
      </c>
    </row>
    <row r="2983" spans="2:17" x14ac:dyDescent="0.2">
      <c r="B2983" s="39" t="s">
        <v>42</v>
      </c>
      <c r="D2983" s="42">
        <f>_xll.qlCalendarAdvance(Calendar,$D2982,B2983,"f",FALSE)</f>
        <v>60756</v>
      </c>
      <c r="E2983" s="139">
        <f>_xll.qlInterestRateIndexValueDate(IndexON,D2983)</f>
        <v>60756</v>
      </c>
      <c r="F2983" s="155">
        <f>IFERROR(_xll.qlIndexFixing(IndexON,D2983,TRUE,_xll.ohTrigger(RecalcTrigger,TriggerON)),NA())</f>
        <v>8.3711250252438418E-3</v>
      </c>
      <c r="H2983" s="42">
        <f>_xll.qlCalendarAdvance(Calendar,$H2982,B2983,"f",FALSE)</f>
        <v>60756</v>
      </c>
      <c r="I2983" s="139">
        <f>_xll.qlInterestRateIndexValueDate(Index1M,$H2983)</f>
        <v>60758</v>
      </c>
      <c r="J2983" s="144">
        <f>IFERROR(_xll.qlIndexFixing(Index1M,$H2983,TRUE,_xll.ohTrigger(RecalcTrigger,Trigger1M)),NA())</f>
        <v>8.1425559871622921E-3</v>
      </c>
      <c r="K2983" s="44">
        <f>IFERROR(_xll.qlIndexFixing(Index3M,H2983,TRUE,_xll.ohTrigger(RecalcTrigger,Trigger3M)),NA())</f>
        <v>8.3680802780668508E-3</v>
      </c>
      <c r="L2983" s="44">
        <f>IFERROR(_xll.qlIndexFixing(Index6M,$H2983,TRUE,_xll.ohTrigger(RecalcTrigger,Trigger6M)),NA())</f>
        <v>8.3763201519515898E-3</v>
      </c>
      <c r="M2983" s="145">
        <f>IFERROR(_xll.qlIndexFixing(Index1Y,$H2983,TRUE,_xll.ohTrigger(RecalcTrigger,Trigger1Y)),NA())</f>
        <v>8.6521670869766087E-3</v>
      </c>
      <c r="N2983" s="144">
        <f>IFERROR(_xll.qlIndexFixing(ONIndex1M,I2983,TRUE,_xll.ohTrigger(RecalcTrigger,Trigger1M)),NA())</f>
        <v>8.1340598775714312E-3</v>
      </c>
      <c r="O2983" s="44">
        <f>IFERROR(_xll.qlIndexFixing(ONIndex3M,I2983,TRUE,_xll.ohTrigger(RecalcTrigger,Trigger3M)),NA())</f>
        <v>8.3378834490321907E-3</v>
      </c>
      <c r="P2983" s="44">
        <f>IFERROR(_xll.qlIndexFixing(ONIndex6M,I2983,TRUE,_xll.ohTrigger(RecalcTrigger,Trigger6M)),NA())</f>
        <v>8.2777661489341625E-3</v>
      </c>
      <c r="Q2983" s="145">
        <f>IFERROR(_xll.qlIndexFixing(ONIndex1Y,I2983,TRUE,_xll.ohTrigger(RecalcTrigger,Trigger1Y)),NA())</f>
        <v>8.5244436367304388E-3</v>
      </c>
    </row>
    <row r="2984" spans="2:17" x14ac:dyDescent="0.2">
      <c r="B2984" s="39" t="s">
        <v>42</v>
      </c>
      <c r="D2984" s="42">
        <f>_xll.qlCalendarAdvance(Calendar,$D2983,B2984,"f",FALSE)</f>
        <v>60763</v>
      </c>
      <c r="E2984" s="139">
        <f>_xll.qlInterestRateIndexValueDate(IndexON,D2984)</f>
        <v>60763</v>
      </c>
      <c r="F2984" s="155">
        <f>IFERROR(_xll.qlIndexFixing(IndexON,D2984,TRUE,_xll.ohTrigger(RecalcTrigger,TriggerON)),NA())</f>
        <v>8.3739664355508836E-3</v>
      </c>
      <c r="H2984" s="42">
        <f>_xll.qlCalendarAdvance(Calendar,$H2983,B2984,"f",FALSE)</f>
        <v>60763</v>
      </c>
      <c r="I2984" s="139">
        <f>_xll.qlInterestRateIndexValueDate(Index1M,$H2984)</f>
        <v>60765</v>
      </c>
      <c r="J2984" s="144">
        <f>IFERROR(_xll.qlIndexFixing(Index1M,$H2984,TRUE,_xll.ohTrigger(RecalcTrigger,Trigger1M)),NA())</f>
        <v>8.146028741986E-3</v>
      </c>
      <c r="K2984" s="44">
        <f>IFERROR(_xll.qlIndexFixing(Index3M,H2984,TRUE,_xll.ohTrigger(RecalcTrigger,Trigger3M)),NA())</f>
        <v>8.371790755720674E-3</v>
      </c>
      <c r="L2984" s="44">
        <f>IFERROR(_xll.qlIndexFixing(Index6M,$H2984,TRUE,_xll.ohTrigger(RecalcTrigger,Trigger6M)),NA())</f>
        <v>8.3830169363194942E-3</v>
      </c>
      <c r="M2984" s="145">
        <f>IFERROR(_xll.qlIndexFixing(Index1Y,$H2984,TRUE,_xll.ohTrigger(RecalcTrigger,Trigger1Y)),NA())</f>
        <v>8.6559679053154655E-3</v>
      </c>
      <c r="N2984" s="144">
        <f>IFERROR(_xll.qlIndexFixing(ONIndex1M,I2984,TRUE,_xll.ohTrigger(RecalcTrigger,Trigger1M)),NA())</f>
        <v>8.1374564897629398E-3</v>
      </c>
      <c r="O2984" s="44">
        <f>IFERROR(_xll.qlIndexFixing(ONIndex3M,I2984,TRUE,_xll.ohTrigger(RecalcTrigger,Trigger3M)),NA())</f>
        <v>8.3413235144647047E-3</v>
      </c>
      <c r="P2984" s="44">
        <f>IFERROR(_xll.qlIndexFixing(ONIndex6M,I2984,TRUE,_xll.ohTrigger(RecalcTrigger,Trigger6M)),NA())</f>
        <v>8.2836097241578699E-3</v>
      </c>
      <c r="Q2984" s="145">
        <f>IFERROR(_xll.qlIndexFixing(ONIndex1Y,I2984,TRUE,_xll.ohTrigger(RecalcTrigger,Trigger1Y)),NA())</f>
        <v>8.5273558468834665E-3</v>
      </c>
    </row>
    <row r="2985" spans="2:17" x14ac:dyDescent="0.2">
      <c r="B2985" s="39" t="s">
        <v>42</v>
      </c>
      <c r="D2985" s="42">
        <f>_xll.qlCalendarAdvance(Calendar,$D2984,B2985,"f",FALSE)</f>
        <v>60770</v>
      </c>
      <c r="E2985" s="139">
        <f>_xll.qlInterestRateIndexValueDate(IndexON,D2985)</f>
        <v>60770</v>
      </c>
      <c r="F2985" s="155">
        <f>IFERROR(_xll.qlIndexFixing(IndexON,D2985,TRUE,_xll.ohTrigger(RecalcTrigger,TriggerON)),NA())</f>
        <v>8.3768478627277432E-3</v>
      </c>
      <c r="H2985" s="42">
        <f>_xll.qlCalendarAdvance(Calendar,$H2984,B2985,"f",FALSE)</f>
        <v>60770</v>
      </c>
      <c r="I2985" s="139">
        <f>_xll.qlInterestRateIndexValueDate(Index1M,$H2985)</f>
        <v>60772</v>
      </c>
      <c r="J2985" s="144">
        <f>IFERROR(_xll.qlIndexFixing(Index1M,$H2985,TRUE,_xll.ohTrigger(RecalcTrigger,Trigger1M)),NA())</f>
        <v>8.1495464422595698E-3</v>
      </c>
      <c r="K2985" s="44">
        <f>IFERROR(_xll.qlIndexFixing(Index3M,H2985,TRUE,_xll.ohTrigger(RecalcTrigger,Trigger3M)),NA())</f>
        <v>8.3755457503072485E-3</v>
      </c>
      <c r="L2985" s="44">
        <f>IFERROR(_xll.qlIndexFixing(Index6M,$H2985,TRUE,_xll.ohTrigger(RecalcTrigger,Trigger6M)),NA())</f>
        <v>8.3897796197684275E-3</v>
      </c>
      <c r="M2985" s="145">
        <f>IFERROR(_xll.qlIndexFixing(Index1Y,$H2985,TRUE,_xll.ohTrigger(RecalcTrigger,Trigger1Y)),NA())</f>
        <v>8.6597915298439153E-3</v>
      </c>
      <c r="N2985" s="144">
        <f>IFERROR(_xll.qlIndexFixing(ONIndex1M,I2985,TRUE,_xll.ohTrigger(RecalcTrigger,Trigger1M)),NA())</f>
        <v>8.1408979181851748E-3</v>
      </c>
      <c r="O2985" s="44">
        <f>IFERROR(_xll.qlIndexFixing(ONIndex3M,I2985,TRUE,_xll.ohTrigger(RecalcTrigger,Trigger3M)),NA())</f>
        <v>8.3448076594372367E-3</v>
      </c>
      <c r="P2985" s="44">
        <f>IFERROR(_xll.qlIndexFixing(ONIndex6M,I2985,TRUE,_xll.ohTrigger(RecalcTrigger,Trigger6M)),NA())</f>
        <v>8.2895178265651737E-3</v>
      </c>
      <c r="Q2985" s="145">
        <f>IFERROR(_xll.qlIndexFixing(ONIndex1Y,I2985,TRUE,_xll.ohTrigger(RecalcTrigger,Trigger1Y)),NA())</f>
        <v>8.5303078305809521E-3</v>
      </c>
    </row>
    <row r="2986" spans="2:17" x14ac:dyDescent="0.2">
      <c r="B2986" s="39" t="s">
        <v>42</v>
      </c>
      <c r="D2986" s="42">
        <f>_xll.qlCalendarAdvance(Calendar,$D2985,B2986,"f",FALSE)</f>
        <v>60777</v>
      </c>
      <c r="E2986" s="139">
        <f>_xll.qlInterestRateIndexValueDate(IndexON,D2986)</f>
        <v>60777</v>
      </c>
      <c r="F2986" s="155">
        <f>IFERROR(_xll.qlIndexFixing(IndexON,D2986,TRUE,_xll.ohTrigger(RecalcTrigger,TriggerON)),NA())</f>
        <v>8.3797693592924105E-3</v>
      </c>
      <c r="H2986" s="42">
        <f>_xll.qlCalendarAdvance(Calendar,$H2985,B2986,"f",FALSE)</f>
        <v>60777</v>
      </c>
      <c r="I2986" s="139">
        <f>_xll.qlInterestRateIndexValueDate(Index1M,$H2986)</f>
        <v>60779</v>
      </c>
      <c r="J2986" s="144">
        <f>IFERROR(_xll.qlIndexFixing(Index1M,$H2986,TRUE,_xll.ohTrigger(RecalcTrigger,Trigger1M)),NA())</f>
        <v>8.1531091469858041E-3</v>
      </c>
      <c r="K2986" s="44">
        <f>IFERROR(_xll.qlIndexFixing(Index3M,H2986,TRUE,_xll.ohTrigger(RecalcTrigger,Trigger3M)),NA())</f>
        <v>8.3793453194430899E-3</v>
      </c>
      <c r="L2986" s="44">
        <f>IFERROR(_xll.qlIndexFixing(Index6M,$H2986,TRUE,_xll.ohTrigger(RecalcTrigger,Trigger6M)),NA())</f>
        <v>8.3966082876735411E-3</v>
      </c>
      <c r="M2986" s="145">
        <f>IFERROR(_xll.qlIndexFixing(Index1Y,$H2986,TRUE,_xll.ohTrigger(RecalcTrigger,Trigger1Y)),NA())</f>
        <v>8.6636370787202925E-3</v>
      </c>
      <c r="N2986" s="144">
        <f>IFERROR(_xll.qlIndexFixing(ONIndex1M,I2986,TRUE,_xll.ohTrigger(RecalcTrigger,Trigger1M)),NA())</f>
        <v>8.1443842215911388E-3</v>
      </c>
      <c r="O2986" s="44">
        <f>IFERROR(_xll.qlIndexFixing(ONIndex3M,I2986,TRUE,_xll.ohTrigger(RecalcTrigger,Trigger3M)),NA())</f>
        <v>8.3483359411840041E-3</v>
      </c>
      <c r="P2986" s="44">
        <f>IFERROR(_xll.qlIndexFixing(ONIndex6M,I2986,TRUE,_xll.ohTrigger(RecalcTrigger,Trigger6M)),NA())</f>
        <v>8.2954905404886148E-3</v>
      </c>
      <c r="Q2986" s="145">
        <f>IFERROR(_xll.qlIndexFixing(ONIndex1Y,I2986,TRUE,_xll.ohTrigger(RecalcTrigger,Trigger1Y)),NA())</f>
        <v>8.5332996387421645E-3</v>
      </c>
    </row>
    <row r="2987" spans="2:17" x14ac:dyDescent="0.2">
      <c r="B2987" s="39" t="s">
        <v>42</v>
      </c>
      <c r="D2987" s="42">
        <f>_xll.qlCalendarAdvance(Calendar,$D2986,B2987,"f",FALSE)</f>
        <v>60784</v>
      </c>
      <c r="E2987" s="139">
        <f>_xll.qlInterestRateIndexValueDate(IndexON,D2987)</f>
        <v>60784</v>
      </c>
      <c r="F2987" s="155">
        <f>IFERROR(_xll.qlIndexFixing(IndexON,D2987,TRUE,_xll.ohTrigger(RecalcTrigger,TriggerON)),NA())</f>
        <v>8.3827309782424919E-3</v>
      </c>
      <c r="H2987" s="42">
        <f>_xll.qlCalendarAdvance(Calendar,$H2986,B2987,"f",FALSE)</f>
        <v>60784</v>
      </c>
      <c r="I2987" s="139">
        <f>_xll.qlInterestRateIndexValueDate(Index1M,$H2987)</f>
        <v>60786</v>
      </c>
      <c r="J2987" s="144">
        <f>IFERROR(_xll.qlIndexFixing(Index1M,$H2987,TRUE,_xll.ohTrigger(RecalcTrigger,Trigger1M)),NA())</f>
        <v>8.1567169151774976E-3</v>
      </c>
      <c r="K2987" s="44">
        <f>IFERROR(_xll.qlIndexFixing(Index3M,H2987,TRUE,_xll.ohTrigger(RecalcTrigger,Trigger3M)),NA())</f>
        <v>8.3831895207421153E-3</v>
      </c>
      <c r="L2987" s="44">
        <f>IFERROR(_xll.qlIndexFixing(Index6M,$H2987,TRUE,_xll.ohTrigger(RecalcTrigger,Trigger6M)),NA())</f>
        <v>8.4016640765133006E-3</v>
      </c>
      <c r="M2987" s="145">
        <f>IFERROR(_xll.qlIndexFixing(Index1Y,$H2987,TRUE,_xll.ohTrigger(RecalcTrigger,Trigger1Y)),NA())</f>
        <v>8.6675036687041546E-3</v>
      </c>
      <c r="N2987" s="144">
        <f>IFERROR(_xll.qlIndexFixing(ONIndex1M,I2987,TRUE,_xll.ohTrigger(RecalcTrigger,Trigger1M)),NA())</f>
        <v>8.1479154588137703E-3</v>
      </c>
      <c r="O2987" s="44">
        <f>IFERROR(_xll.qlIndexFixing(ONIndex3M,I2987,TRUE,_xll.ohTrigger(RecalcTrigger,Trigger3M)),NA())</f>
        <v>8.3519084168592883E-3</v>
      </c>
      <c r="P2987" s="44">
        <f>IFERROR(_xll.qlIndexFixing(ONIndex6M,I2987,TRUE,_xll.ohTrigger(RecalcTrigger,Trigger6M)),NA())</f>
        <v>8.3015279502607342E-3</v>
      </c>
      <c r="Q2987" s="145">
        <f>IFERROR(_xll.qlIndexFixing(ONIndex1Y,I2987,TRUE,_xll.ohTrigger(RecalcTrigger,Trigger1Y)),NA())</f>
        <v>8.5363313224462445E-3</v>
      </c>
    </row>
    <row r="2988" spans="2:17" x14ac:dyDescent="0.2">
      <c r="B2988" s="39" t="s">
        <v>42</v>
      </c>
      <c r="D2988" s="42">
        <f>_xll.qlCalendarAdvance(Calendar,$D2987,B2988,"f",FALSE)</f>
        <v>60791</v>
      </c>
      <c r="E2988" s="139">
        <f>_xll.qlInterestRateIndexValueDate(IndexON,D2988)</f>
        <v>60791</v>
      </c>
      <c r="F2988" s="155">
        <f>IFERROR(_xll.qlIndexFixing(IndexON,D2988,TRUE,_xll.ohTrigger(RecalcTrigger,TriggerON)),NA())</f>
        <v>8.3857327718561692E-3</v>
      </c>
      <c r="H2988" s="42">
        <f>_xll.qlCalendarAdvance(Calendar,$H2987,B2988,"f",FALSE)</f>
        <v>60791</v>
      </c>
      <c r="I2988" s="139">
        <f>_xll.qlInterestRateIndexValueDate(Index1M,$H2988)</f>
        <v>60793</v>
      </c>
      <c r="J2988" s="144">
        <f>IFERROR(_xll.qlIndexFixing(Index1M,$H2988,TRUE,_xll.ohTrigger(RecalcTrigger,Trigger1M)),NA())</f>
        <v>8.160369805829959E-3</v>
      </c>
      <c r="K2988" s="44">
        <f>IFERROR(_xll.qlIndexFixing(Index3M,H2988,TRUE,_xll.ohTrigger(RecalcTrigger,Trigger3M)),NA())</f>
        <v>8.3870784118234495E-3</v>
      </c>
      <c r="L2988" s="44">
        <f>IFERROR(_xll.qlIndexFixing(Index6M,$H2988,TRUE,_xll.ohTrigger(RecalcTrigger,Trigger6M)),NA())</f>
        <v>8.4086102207265572E-3</v>
      </c>
      <c r="M2988" s="145">
        <f>IFERROR(_xll.qlIndexFixing(Index1Y,$H2988,TRUE,_xll.ohTrigger(RecalcTrigger,Trigger1Y)),NA())</f>
        <v>8.6713904151569498E-3</v>
      </c>
      <c r="N2988" s="144">
        <f>IFERROR(_xll.qlIndexFixing(ONIndex1M,I2988,TRUE,_xll.ohTrigger(RecalcTrigger,Trigger1M)),NA())</f>
        <v>8.1514916890057521E-3</v>
      </c>
      <c r="O2988" s="44">
        <f>IFERROR(_xll.qlIndexFixing(ONIndex3M,I2988,TRUE,_xll.ohTrigger(RecalcTrigger,Trigger3M)),NA())</f>
        <v>8.3555251439371148E-3</v>
      </c>
      <c r="P2988" s="44">
        <f>IFERROR(_xll.qlIndexFixing(ONIndex6M,I2988,TRUE,_xll.ohTrigger(RecalcTrigger,Trigger6M)),NA())</f>
        <v>8.307630140373945E-3</v>
      </c>
      <c r="Q2988" s="145">
        <f>IFERROR(_xll.qlIndexFixing(ONIndex1Y,I2988,TRUE,_xll.ohTrigger(RecalcTrigger,Trigger1Y)),NA())</f>
        <v>8.539402932612461E-3</v>
      </c>
    </row>
    <row r="2989" spans="2:17" x14ac:dyDescent="0.2">
      <c r="B2989" s="39" t="s">
        <v>42</v>
      </c>
      <c r="D2989" s="42">
        <f>_xll.qlCalendarAdvance(Calendar,$D2988,B2989,"f",FALSE)</f>
        <v>60798</v>
      </c>
      <c r="E2989" s="139">
        <f>_xll.qlInterestRateIndexValueDate(IndexON,D2989)</f>
        <v>60798</v>
      </c>
      <c r="F2989" s="155">
        <f>IFERROR(_xll.qlIndexFixing(IndexON,D2989,TRUE,_xll.ohTrigger(RecalcTrigger,TriggerON)),NA())</f>
        <v>8.3887747928113043E-3</v>
      </c>
      <c r="H2989" s="42">
        <f>_xll.qlCalendarAdvance(Calendar,$H2988,B2989,"f",FALSE)</f>
        <v>60798</v>
      </c>
      <c r="I2989" s="139">
        <f>_xll.qlInterestRateIndexValueDate(Index1M,$H2989)</f>
        <v>60800</v>
      </c>
      <c r="J2989" s="144">
        <f>IFERROR(_xll.qlIndexFixing(Index1M,$H2989,TRUE,_xll.ohTrigger(RecalcTrigger,Trigger1M)),NA())</f>
        <v>8.1640678779584808E-3</v>
      </c>
      <c r="K2989" s="44">
        <f>IFERROR(_xll.qlIndexFixing(Index3M,H2989,TRUE,_xll.ohTrigger(RecalcTrigger,Trigger3M)),NA())</f>
        <v>8.3910120503070899E-3</v>
      </c>
      <c r="L2989" s="44">
        <f>IFERROR(_xll.qlIndexFixing(Index6M,$H2989,TRUE,_xll.ohTrigger(RecalcTrigger,Trigger6M)),NA())</f>
        <v>8.4156225822267713E-3</v>
      </c>
      <c r="M2989" s="145">
        <f>IFERROR(_xll.qlIndexFixing(Index1Y,$H2989,TRUE,_xll.ohTrigger(RecalcTrigger,Trigger1Y)),NA())</f>
        <v>8.6752964320371915E-3</v>
      </c>
      <c r="N2989" s="144">
        <f>IFERROR(_xll.qlIndexFixing(ONIndex1M,I2989,TRUE,_xll.ohTrigger(RecalcTrigger,Trigger1M)),NA())</f>
        <v>8.1551129710000225E-3</v>
      </c>
      <c r="O2989" s="44">
        <f>IFERROR(_xll.qlIndexFixing(ONIndex3M,I2989,TRUE,_xll.ohTrigger(RecalcTrigger,Trigger3M)),NA())</f>
        <v>8.359186179811573E-3</v>
      </c>
      <c r="P2989" s="44">
        <f>IFERROR(_xll.qlIndexFixing(ONIndex6M,I2989,TRUE,_xll.ohTrigger(RecalcTrigger,Trigger6M)),NA())</f>
        <v>8.3137971949209799E-3</v>
      </c>
      <c r="Q2989" s="145">
        <f>IFERROR(_xll.qlIndexFixing(ONIndex1Y,I2989,TRUE,_xll.ohTrigger(RecalcTrigger,Trigger1Y)),NA())</f>
        <v>8.5425145203998909E-3</v>
      </c>
    </row>
    <row r="2990" spans="2:17" x14ac:dyDescent="0.2">
      <c r="B2990" s="39" t="s">
        <v>42</v>
      </c>
      <c r="D2990" s="42">
        <f>_xll.qlCalendarAdvance(Calendar,$D2989,B2990,"f",FALSE)</f>
        <v>60805</v>
      </c>
      <c r="E2990" s="139">
        <f>_xll.qlInterestRateIndexValueDate(IndexON,D2990)</f>
        <v>60805</v>
      </c>
      <c r="F2990" s="155">
        <f>IFERROR(_xll.qlIndexFixing(IndexON,D2990,TRUE,_xll.ohTrigger(RecalcTrigger,TriggerON)),NA())</f>
        <v>8.3918570939456316E-3</v>
      </c>
      <c r="H2990" s="42">
        <f>_xll.qlCalendarAdvance(Calendar,$H2989,B2990,"f",FALSE)</f>
        <v>60805</v>
      </c>
      <c r="I2990" s="139">
        <f>_xll.qlInterestRateIndexValueDate(Index1M,$H2990)</f>
        <v>60807</v>
      </c>
      <c r="J2990" s="144">
        <f>IFERROR(_xll.qlIndexFixing(Index1M,$H2990,TRUE,_xll.ohTrigger(RecalcTrigger,Trigger1M)),NA())</f>
        <v>8.1678111905608697E-3</v>
      </c>
      <c r="K2990" s="44">
        <f>IFERROR(_xll.qlIndexFixing(Index3M,H2990,TRUE,_xll.ohTrigger(RecalcTrigger,Trigger3M)),NA())</f>
        <v>8.3949904938147683E-3</v>
      </c>
      <c r="L2990" s="44">
        <f>IFERROR(_xll.qlIndexFixing(Index6M,$H2990,TRUE,_xll.ohTrigger(RecalcTrigger,Trigger6M)),NA())</f>
        <v>8.4227012319547864E-3</v>
      </c>
      <c r="M2990" s="145">
        <f>IFERROR(_xll.qlIndexFixing(Index1Y,$H2990,TRUE,_xll.ohTrigger(RecalcTrigger,Trigger1Y)),NA())</f>
        <v>8.6792208319072476E-3</v>
      </c>
      <c r="N2990" s="144">
        <f>IFERROR(_xll.qlIndexFixing(ONIndex1M,I2990,TRUE,_xll.ohTrigger(RecalcTrigger,Trigger1M)),NA())</f>
        <v>8.1587793636295203E-3</v>
      </c>
      <c r="O2990" s="44">
        <f>IFERROR(_xll.qlIndexFixing(ONIndex3M,I2990,TRUE,_xll.ohTrigger(RecalcTrigger,Trigger3M)),NA())</f>
        <v>8.3628915817968164E-3</v>
      </c>
      <c r="P2990" s="44">
        <f>IFERROR(_xll.qlIndexFixing(ONIndex6M,I2990,TRUE,_xll.ohTrigger(RecalcTrigger,Trigger6M)),NA())</f>
        <v>8.3200291982343799E-3</v>
      </c>
      <c r="Q2990" s="145">
        <f>IFERROR(_xll.qlIndexFixing(ONIndex1Y,I2990,TRUE,_xll.ohTrigger(RecalcTrigger,Trigger1Y)),NA())</f>
        <v>8.5456661367278031E-3</v>
      </c>
    </row>
    <row r="2991" spans="2:17" x14ac:dyDescent="0.2">
      <c r="B2991" s="39" t="s">
        <v>42</v>
      </c>
      <c r="D2991" s="42">
        <f>_xll.qlCalendarAdvance(Calendar,$D2990,B2991,"f",FALSE)</f>
        <v>60812</v>
      </c>
      <c r="E2991" s="139">
        <f>_xll.qlInterestRateIndexValueDate(IndexON,D2991)</f>
        <v>60812</v>
      </c>
      <c r="F2991" s="155">
        <f>IFERROR(_xll.qlIndexFixing(IndexON,D2991,TRUE,_xll.ohTrigger(RecalcTrigger,TriggerON)),NA())</f>
        <v>8.3949797275373328E-3</v>
      </c>
      <c r="H2991" s="42">
        <f>_xll.qlCalendarAdvance(Calendar,$H2990,B2991,"f",FALSE)</f>
        <v>60812</v>
      </c>
      <c r="I2991" s="139">
        <f>_xll.qlInterestRateIndexValueDate(Index1M,$H2991)</f>
        <v>60814</v>
      </c>
      <c r="J2991" s="144">
        <f>IFERROR(_xll.qlIndexFixing(Index1M,$H2991,TRUE,_xll.ohTrigger(RecalcTrigger,Trigger1M)),NA())</f>
        <v>8.1715998026524184E-3</v>
      </c>
      <c r="K2991" s="44">
        <f>IFERROR(_xll.qlIndexFixing(Index3M,H2991,TRUE,_xll.ohTrigger(RecalcTrigger,Trigger3M)),NA())</f>
        <v>8.3990137999690878E-3</v>
      </c>
      <c r="L2991" s="44">
        <f>IFERROR(_xll.qlIndexFixing(Index6M,$H2991,TRUE,_xll.ohTrigger(RecalcTrigger,Trigger6M)),NA())</f>
        <v>8.4317413108360838E-3</v>
      </c>
      <c r="M2991" s="145">
        <f>IFERROR(_xll.qlIndexFixing(Index1Y,$H2991,TRUE,_xll.ohTrigger(RecalcTrigger,Trigger1Y)),NA())</f>
        <v>8.683162725926119E-3</v>
      </c>
      <c r="N2991" s="144">
        <f>IFERROR(_xll.qlIndexFixing(ONIndex1M,I2991,TRUE,_xll.ohTrigger(RecalcTrigger,Trigger1M)),NA())</f>
        <v>8.1624909258870559E-3</v>
      </c>
      <c r="O2991" s="44">
        <f>IFERROR(_xll.qlIndexFixing(ONIndex3M,I2991,TRUE,_xll.ohTrigger(RecalcTrigger,Trigger3M)),NA())</f>
        <v>8.3666414072869344E-3</v>
      </c>
      <c r="P2991" s="44">
        <f>IFERROR(_xll.qlIndexFixing(ONIndex6M,I2991,TRUE,_xll.ohTrigger(RecalcTrigger,Trigger6M)),NA())</f>
        <v>8.3263262348065581E-3</v>
      </c>
      <c r="Q2991" s="145">
        <f>IFERROR(_xll.qlIndexFixing(ONIndex1Y,I2991,TRUE,_xll.ohTrigger(RecalcTrigger,Trigger1Y)),NA())</f>
        <v>8.5488578324355302E-3</v>
      </c>
    </row>
    <row r="2992" spans="2:17" x14ac:dyDescent="0.2">
      <c r="B2992" s="39" t="s">
        <v>42</v>
      </c>
      <c r="D2992" s="42">
        <f>_xll.qlCalendarAdvance(Calendar,$D2991,B2992,"f",FALSE)</f>
        <v>60819</v>
      </c>
      <c r="E2992" s="139">
        <f>_xll.qlInterestRateIndexValueDate(IndexON,D2992)</f>
        <v>60819</v>
      </c>
      <c r="F2992" s="155">
        <f>IFERROR(_xll.qlIndexFixing(IndexON,D2992,TRUE,_xll.ohTrigger(RecalcTrigger,TriggerON)),NA())</f>
        <v>8.3981427466639502E-3</v>
      </c>
      <c r="H2992" s="42">
        <f>_xll.qlCalendarAdvance(Calendar,$H2991,B2992,"f",FALSE)</f>
        <v>60819</v>
      </c>
      <c r="I2992" s="139">
        <f>_xll.qlInterestRateIndexValueDate(Index1M,$H2992)</f>
        <v>60821</v>
      </c>
      <c r="J2992" s="144">
        <f>IFERROR(_xll.qlIndexFixing(Index1M,$H2992,TRUE,_xll.ohTrigger(RecalcTrigger,Trigger1M)),NA())</f>
        <v>8.1754337732384275E-3</v>
      </c>
      <c r="K2992" s="44">
        <f>IFERROR(_xll.qlIndexFixing(Index3M,H2992,TRUE,_xll.ohTrigger(RecalcTrigger,Trigger3M)),NA())</f>
        <v>8.4030820263961258E-3</v>
      </c>
      <c r="L2992" s="44">
        <f>IFERROR(_xll.qlIndexFixing(Index6M,$H2992,TRUE,_xll.ohTrigger(RecalcTrigger,Trigger6M)),NA())</f>
        <v>8.4389585527533031E-3</v>
      </c>
      <c r="M2992" s="145">
        <f>IFERROR(_xll.qlIndexFixing(Index1Y,$H2992,TRUE,_xll.ohTrigger(RecalcTrigger,Trigger1Y)),NA())</f>
        <v>8.6871212238540316E-3</v>
      </c>
      <c r="N2992" s="144">
        <f>IFERROR(_xll.qlIndexFixing(ONIndex1M,I2992,TRUE,_xll.ohTrigger(RecalcTrigger,Trigger1M)),NA())</f>
        <v>8.1662477167654401E-3</v>
      </c>
      <c r="O2992" s="44">
        <f>IFERROR(_xll.qlIndexFixing(ONIndex3M,I2992,TRUE,_xll.ohTrigger(RecalcTrigger,Trigger3M)),NA())</f>
        <v>8.3704357136760166E-3</v>
      </c>
      <c r="P2992" s="44">
        <f>IFERROR(_xll.qlIndexFixing(ONIndex6M,I2992,TRUE,_xll.ohTrigger(RecalcTrigger,Trigger6M)),NA())</f>
        <v>8.3326883888101833E-3</v>
      </c>
      <c r="Q2992" s="145">
        <f>IFERROR(_xll.qlIndexFixing(ONIndex1Y,I2992,TRUE,_xll.ohTrigger(RecalcTrigger,Trigger1Y)),NA())</f>
        <v>8.5520896587620854E-3</v>
      </c>
    </row>
    <row r="2993" spans="2:17" x14ac:dyDescent="0.2">
      <c r="B2993" s="39" t="s">
        <v>42</v>
      </c>
      <c r="D2993" s="42">
        <f>_xll.qlCalendarAdvance(Calendar,$D2992,B2993,"f",FALSE)</f>
        <v>60826</v>
      </c>
      <c r="E2993" s="139">
        <f>_xll.qlInterestRateIndexValueDate(IndexON,D2993)</f>
        <v>60826</v>
      </c>
      <c r="F2993" s="155">
        <f>IFERROR(_xll.qlIndexFixing(IndexON,D2993,TRUE,_xll.ohTrigger(RecalcTrigger,TriggerON)),NA())</f>
        <v>8.4013462036836017E-3</v>
      </c>
      <c r="H2993" s="42">
        <f>_xll.qlCalendarAdvance(Calendar,$H2992,B2993,"f",FALSE)</f>
        <v>60826</v>
      </c>
      <c r="I2993" s="139">
        <f>_xll.qlInterestRateIndexValueDate(Index1M,$H2993)</f>
        <v>60828</v>
      </c>
      <c r="J2993" s="144">
        <f>IFERROR(_xll.qlIndexFixing(Index1M,$H2993,TRUE,_xll.ohTrigger(RecalcTrigger,Trigger1M)),NA())</f>
        <v>8.1793131613241976E-3</v>
      </c>
      <c r="K2993" s="44">
        <f>IFERROR(_xll.qlIndexFixing(Index3M,H2993,TRUE,_xll.ohTrigger(RecalcTrigger,Trigger3M)),NA())</f>
        <v>8.4071952307202234E-3</v>
      </c>
      <c r="L2993" s="44">
        <f>IFERROR(_xll.qlIndexFixing(Index6M,$H2993,TRUE,_xll.ohTrigger(RecalcTrigger,Trigger6M)),NA())</f>
        <v>8.4462324320792644E-3</v>
      </c>
      <c r="M2993" s="145">
        <f>IFERROR(_xll.qlIndexFixing(Index1Y,$H2993,TRUE,_xll.ohTrigger(RecalcTrigger,Trigger1Y)),NA())</f>
        <v>8.6910954340511295E-3</v>
      </c>
      <c r="N2993" s="144">
        <f>IFERROR(_xll.qlIndexFixing(ONIndex1M,I2993,TRUE,_xll.ohTrigger(RecalcTrigger,Trigger1M)),NA())</f>
        <v>8.1700497949377393E-3</v>
      </c>
      <c r="O2993" s="44">
        <f>IFERROR(_xll.qlIndexFixing(ONIndex3M,I2993,TRUE,_xll.ohTrigger(RecalcTrigger,Trigger3M)),NA())</f>
        <v>8.3742745584380884E-3</v>
      </c>
      <c r="P2993" s="44">
        <f>IFERROR(_xll.qlIndexFixing(ONIndex6M,I2993,TRUE,_xll.ohTrigger(RecalcTrigger,Trigger6M)),NA())</f>
        <v>8.3391157448975406E-3</v>
      </c>
      <c r="Q2993" s="145">
        <f>IFERROR(_xll.qlIndexFixing(ONIndex1Y,I2993,TRUE,_xll.ohTrigger(RecalcTrigger,Trigger1Y)),NA())</f>
        <v>8.5553616667066734E-3</v>
      </c>
    </row>
    <row r="2994" spans="2:17" x14ac:dyDescent="0.2">
      <c r="B2994" s="39" t="s">
        <v>42</v>
      </c>
      <c r="D2994" s="42">
        <f>_xll.qlCalendarAdvance(Calendar,$D2993,B2994,"f",FALSE)</f>
        <v>60833</v>
      </c>
      <c r="E2994" s="139">
        <f>_xll.qlInterestRateIndexValueDate(IndexON,D2994)</f>
        <v>60833</v>
      </c>
      <c r="F2994" s="155">
        <f>IFERROR(_xll.qlIndexFixing(IndexON,D2994,TRUE,_xll.ohTrigger(RecalcTrigger,TriggerON)),NA())</f>
        <v>8.4045901511942134E-3</v>
      </c>
      <c r="H2994" s="42">
        <f>_xll.qlCalendarAdvance(Calendar,$H2993,B2994,"f",FALSE)</f>
        <v>60833</v>
      </c>
      <c r="I2994" s="139">
        <f>_xll.qlInterestRateIndexValueDate(Index1M,$H2994)</f>
        <v>60835</v>
      </c>
      <c r="J2994" s="144">
        <f>IFERROR(_xll.qlIndexFixing(Index1M,$H2994,TRUE,_xll.ohTrigger(RecalcTrigger,Trigger1M)),NA())</f>
        <v>8.1832380259175275E-3</v>
      </c>
      <c r="K2994" s="44">
        <f>IFERROR(_xll.qlIndexFixing(Index3M,H2994,TRUE,_xll.ohTrigger(RecalcTrigger,Trigger3M)),NA())</f>
        <v>8.4113534705744092E-3</v>
      </c>
      <c r="L2994" s="44">
        <f>IFERROR(_xll.qlIndexFixing(Index6M,$H2994,TRUE,_xll.ohTrigger(RecalcTrigger,Trigger6M)),NA())</f>
        <v>8.4535593600064355E-3</v>
      </c>
      <c r="M2994" s="145">
        <f>IFERROR(_xll.qlIndexFixing(Index1Y,$H2994,TRUE,_xll.ohTrigger(RecalcTrigger,Trigger1Y)),NA())</f>
        <v>8.6950844634757149E-3</v>
      </c>
      <c r="N2994" s="144">
        <f>IFERROR(_xll.qlIndexFixing(ONIndex1M,I2994,TRUE,_xll.ohTrigger(RecalcTrigger,Trigger1M)),NA())</f>
        <v>8.1738972197165083E-3</v>
      </c>
      <c r="O2994" s="44">
        <f>IFERROR(_xll.qlIndexFixing(ONIndex3M,I2994,TRUE,_xll.ohTrigger(RecalcTrigger,Trigger3M)),NA())</f>
        <v>8.3781579986474952E-3</v>
      </c>
      <c r="P2994" s="44">
        <f>IFERROR(_xll.qlIndexFixing(ONIndex6M,I2994,TRUE,_xll.ohTrigger(RecalcTrigger,Trigger6M)),NA())</f>
        <v>8.3456083869215547E-3</v>
      </c>
      <c r="Q2994" s="145">
        <f>IFERROR(_xll.qlIndexFixing(ONIndex1Y,I2994,TRUE,_xll.ohTrigger(RecalcTrigger,Trigger1Y)),NA())</f>
        <v>8.558673906948755E-3</v>
      </c>
    </row>
    <row r="2995" spans="2:17" x14ac:dyDescent="0.2">
      <c r="B2995" s="39" t="s">
        <v>42</v>
      </c>
      <c r="D2995" s="42">
        <f>_xll.qlCalendarAdvance(Calendar,$D2994,B2995,"f",FALSE)</f>
        <v>60840</v>
      </c>
      <c r="E2995" s="139">
        <f>_xll.qlInterestRateIndexValueDate(IndexON,D2995)</f>
        <v>60840</v>
      </c>
      <c r="F2995" s="155">
        <f>IFERROR(_xll.qlIndexFixing(IndexON,D2995,TRUE,_xll.ohTrigger(RecalcTrigger,TriggerON)),NA())</f>
        <v>8.4078746418736472E-3</v>
      </c>
      <c r="H2995" s="42">
        <f>_xll.qlCalendarAdvance(Calendar,$H2994,B2995,"f",FALSE)</f>
        <v>60840</v>
      </c>
      <c r="I2995" s="139">
        <f>_xll.qlInterestRateIndexValueDate(Index1M,$H2995)</f>
        <v>60842</v>
      </c>
      <c r="J2995" s="144">
        <f>IFERROR(_xll.qlIndexFixing(Index1M,$H2995,TRUE,_xll.ohTrigger(RecalcTrigger,Trigger1M)),NA())</f>
        <v>8.1872084260337097E-3</v>
      </c>
      <c r="K2995" s="44">
        <f>IFERROR(_xll.qlIndexFixing(Index3M,H2995,TRUE,_xll.ohTrigger(RecalcTrigger,Trigger3M)),NA())</f>
        <v>8.4155568035856297E-3</v>
      </c>
      <c r="L2995" s="44">
        <f>IFERROR(_xll.qlIndexFixing(Index6M,$H2995,TRUE,_xll.ohTrigger(RecalcTrigger,Trigger6M)),NA())</f>
        <v>8.4609357420694468E-3</v>
      </c>
      <c r="M2995" s="145">
        <f>IFERROR(_xll.qlIndexFixing(Index1Y,$H2995,TRUE,_xll.ohTrigger(RecalcTrigger,Trigger1Y)),NA())</f>
        <v>8.6990874176855713E-3</v>
      </c>
      <c r="N2995" s="144">
        <f>IFERROR(_xll.qlIndexFixing(ONIndex1M,I2995,TRUE,_xll.ohTrigger(RecalcTrigger,Trigger1M)),NA())</f>
        <v>8.1777900496948774E-3</v>
      </c>
      <c r="O2995" s="44">
        <f>IFERROR(_xll.qlIndexFixing(ONIndex3M,I2995,TRUE,_xll.ohTrigger(RecalcTrigger,Trigger3M)),NA())</f>
        <v>8.3820860919381346E-3</v>
      </c>
      <c r="P2995" s="44">
        <f>IFERROR(_xll.qlIndexFixing(ONIndex6M,I2995,TRUE,_xll.ohTrigger(RecalcTrigger,Trigger6M)),NA())</f>
        <v>8.3521663994545747E-3</v>
      </c>
      <c r="Q2995" s="145">
        <f>IFERROR(_xll.qlIndexFixing(ONIndex1Y,I2995,TRUE,_xll.ohTrigger(RecalcTrigger,Trigger1Y)),NA())</f>
        <v>8.5620264309671512E-3</v>
      </c>
    </row>
    <row r="2996" spans="2:17" x14ac:dyDescent="0.2">
      <c r="B2996" s="39" t="s">
        <v>42</v>
      </c>
      <c r="D2996" s="42">
        <f>_xll.qlCalendarAdvance(Calendar,$D2995,B2996,"f",FALSE)</f>
        <v>60847</v>
      </c>
      <c r="E2996" s="139">
        <f>_xll.qlInterestRateIndexValueDate(IndexON,D2996)</f>
        <v>60847</v>
      </c>
      <c r="F2996" s="155">
        <f>IFERROR(_xll.qlIndexFixing(IndexON,D2996,TRUE,_xll.ohTrigger(RecalcTrigger,TriggerON)),NA())</f>
        <v>8.4111997284797013E-3</v>
      </c>
      <c r="H2996" s="42">
        <f>_xll.qlCalendarAdvance(Calendar,$H2995,B2996,"f",FALSE)</f>
        <v>60847</v>
      </c>
      <c r="I2996" s="139">
        <f>_xll.qlInterestRateIndexValueDate(Index1M,$H2996)</f>
        <v>60849</v>
      </c>
      <c r="J2996" s="144">
        <f>IFERROR(_xll.qlIndexFixing(Index1M,$H2996,TRUE,_xll.ohTrigger(RecalcTrigger,Trigger1M)),NA())</f>
        <v>8.1912244206780449E-3</v>
      </c>
      <c r="K2996" s="44">
        <f>IFERROR(_xll.qlIndexFixing(Index3M,H2996,TRUE,_xll.ohTrigger(RecalcTrigger,Trigger3M)),NA())</f>
        <v>8.41980528738865E-3</v>
      </c>
      <c r="L2996" s="44">
        <f>IFERROR(_xll.qlIndexFixing(Index6M,$H2996,TRUE,_xll.ohTrigger(RecalcTrigger,Trigger6M)),NA())</f>
        <v>8.4683579781489569E-3</v>
      </c>
      <c r="M2996" s="145">
        <f>IFERROR(_xll.qlIndexFixing(Index1Y,$H2996,TRUE,_xll.ohTrigger(RecalcTrigger,Trigger1Y)),NA())</f>
        <v>8.7031034008388311E-3</v>
      </c>
      <c r="N2996" s="144">
        <f>IFERROR(_xll.qlIndexFixing(ONIndex1M,I2996,TRUE,_xll.ohTrigger(RecalcTrigger,Trigger1M)),NA())</f>
        <v>8.1817283439455935E-3</v>
      </c>
      <c r="O2996" s="44">
        <f>IFERROR(_xll.qlIndexFixing(ONIndex3M,I2996,TRUE,_xll.ohTrigger(RecalcTrigger,Trigger3M)),NA())</f>
        <v>8.3860588955442239E-3</v>
      </c>
      <c r="P2996" s="44">
        <f>IFERROR(_xll.qlIndexFixing(ONIndex6M,I2996,TRUE,_xll.ohTrigger(RecalcTrigger,Trigger6M)),NA())</f>
        <v>8.3587898666692695E-3</v>
      </c>
      <c r="Q2996" s="145">
        <f>IFERROR(_xll.qlIndexFixing(ONIndex1Y,I2996,TRUE,_xll.ohTrigger(RecalcTrigger,Trigger1Y)),NA())</f>
        <v>8.5654192892814507E-3</v>
      </c>
    </row>
    <row r="2997" spans="2:17" x14ac:dyDescent="0.2">
      <c r="B2997" s="39" t="s">
        <v>42</v>
      </c>
      <c r="D2997" s="42">
        <f>_xll.qlCalendarAdvance(Calendar,$D2996,B2997,"f",FALSE)</f>
        <v>60854</v>
      </c>
      <c r="E2997" s="139">
        <f>_xll.qlInterestRateIndexValueDate(IndexON,D2997)</f>
        <v>60854</v>
      </c>
      <c r="F2997" s="155">
        <f>IFERROR(_xll.qlIndexFixing(IndexON,D2997,TRUE,_xll.ohTrigger(RecalcTrigger,TriggerON)),NA())</f>
        <v>8.4145654634504297E-3</v>
      </c>
      <c r="H2997" s="42">
        <f>_xll.qlCalendarAdvance(Calendar,$H2996,B2997,"f",FALSE)</f>
        <v>60854</v>
      </c>
      <c r="I2997" s="139">
        <f>_xll.qlInterestRateIndexValueDate(Index1M,$H2997)</f>
        <v>60856</v>
      </c>
      <c r="J2997" s="144">
        <f>IFERROR(_xll.qlIndexFixing(Index1M,$H2997,TRUE,_xll.ohTrigger(RecalcTrigger,Trigger1M)),NA())</f>
        <v>8.1952860688633278E-3</v>
      </c>
      <c r="K2997" s="44">
        <f>IFERROR(_xll.qlIndexFixing(Index3M,H2997,TRUE,_xll.ohTrigger(RecalcTrigger,Trigger3M)),NA())</f>
        <v>8.4240989796121567E-3</v>
      </c>
      <c r="L2997" s="44">
        <f>IFERROR(_xll.qlIndexFixing(Index6M,$H2997,TRUE,_xll.ohTrigger(RecalcTrigger,Trigger6M)),NA())</f>
        <v>8.4758224624682122E-3</v>
      </c>
      <c r="M2997" s="145">
        <f>IFERROR(_xll.qlIndexFixing(Index1Y,$H2997,TRUE,_xll.ohTrigger(RecalcTrigger,Trigger1Y)),NA())</f>
        <v>8.7071315156902578E-3</v>
      </c>
      <c r="N2997" s="144">
        <f>IFERROR(_xll.qlIndexFixing(ONIndex1M,I2997,TRUE,_xll.ohTrigger(RecalcTrigger,Trigger1M)),NA())</f>
        <v>8.1857121613015948E-3</v>
      </c>
      <c r="O2997" s="44">
        <f>IFERROR(_xll.qlIndexFixing(ONIndex3M,I2997,TRUE,_xll.ohTrigger(RecalcTrigger,Trigger3M)),NA())</f>
        <v>8.3900764669397887E-3</v>
      </c>
      <c r="P2997" s="44">
        <f>IFERROR(_xll.qlIndexFixing(ONIndex6M,I2997,TRUE,_xll.ohTrigger(RecalcTrigger,Trigger6M)),NA())</f>
        <v>8.3654788732179242E-3</v>
      </c>
      <c r="Q2997" s="145">
        <f>IFERROR(_xll.qlIndexFixing(ONIndex1Y,I2997,TRUE,_xll.ohTrigger(RecalcTrigger,Trigger1Y)),NA())</f>
        <v>8.5688525333704746E-3</v>
      </c>
    </row>
    <row r="2998" spans="2:17" x14ac:dyDescent="0.2">
      <c r="B2998" s="39" t="s">
        <v>42</v>
      </c>
      <c r="D2998" s="42">
        <f>_xll.qlCalendarAdvance(Calendar,$D2997,B2998,"f",FALSE)</f>
        <v>60861</v>
      </c>
      <c r="E2998" s="139">
        <f>_xll.qlInterestRateIndexValueDate(IndexON,D2998)</f>
        <v>60861</v>
      </c>
      <c r="F2998" s="155">
        <f>IFERROR(_xll.qlIndexFixing(IndexON,D2998,TRUE,_xll.ohTrigger(RecalcTrigger,TriggerON)),NA())</f>
        <v>8.4179718995436303E-3</v>
      </c>
      <c r="H2998" s="42">
        <f>_xll.qlCalendarAdvance(Calendar,$H2997,B2998,"f",FALSE)</f>
        <v>60861</v>
      </c>
      <c r="I2998" s="139">
        <f>_xll.qlInterestRateIndexValueDate(Index1M,$H2998)</f>
        <v>60863</v>
      </c>
      <c r="J2998" s="144">
        <f>IFERROR(_xll.qlIndexFixing(Index1M,$H2998,TRUE,_xll.ohTrigger(RecalcTrigger,Trigger1M)),NA())</f>
        <v>8.199393429607349E-3</v>
      </c>
      <c r="K2998" s="44">
        <f>IFERROR(_xll.qlIndexFixing(Index3M,H2998,TRUE,_xll.ohTrigger(RecalcTrigger,Trigger3M)),NA())</f>
        <v>8.4284379379013404E-3</v>
      </c>
      <c r="L2998" s="44">
        <f>IFERROR(_xll.qlIndexFixing(Index6M,$H2998,TRUE,_xll.ohTrigger(RecalcTrigger,Trigger6M)),NA())</f>
        <v>8.4833255835900408E-3</v>
      </c>
      <c r="M2998" s="145">
        <f>IFERROR(_xll.qlIndexFixing(Index1Y,$H2998,TRUE,_xll.ohTrigger(RecalcTrigger,Trigger1Y)),NA())</f>
        <v>8.7111708635947485E-3</v>
      </c>
      <c r="N2998" s="144">
        <f>IFERROR(_xll.qlIndexFixing(ONIndex1M,I2998,TRUE,_xll.ohTrigger(RecalcTrigger,Trigger1M)),NA())</f>
        <v>8.1897415608356283E-3</v>
      </c>
      <c r="O2998" s="44">
        <f>IFERROR(_xll.qlIndexFixing(ONIndex3M,I2998,TRUE,_xll.ohTrigger(RecalcTrigger,Trigger3M)),NA())</f>
        <v>8.3941388634389824E-3</v>
      </c>
      <c r="P2998" s="44">
        <f>IFERROR(_xll.qlIndexFixing(ONIndex6M,I2998,TRUE,_xll.ohTrigger(RecalcTrigger,Trigger6M)),NA())</f>
        <v>8.3722335030333994E-3</v>
      </c>
      <c r="Q2998" s="145">
        <f>IFERROR(_xll.qlIndexFixing(ONIndex1Y,I2998,TRUE,_xll.ohTrigger(RecalcTrigger,Trigger1Y)),NA())</f>
        <v>8.5723262138337475E-3</v>
      </c>
    </row>
    <row r="2999" spans="2:17" x14ac:dyDescent="0.2">
      <c r="B2999" s="39" t="s">
        <v>42</v>
      </c>
      <c r="D2999" s="42">
        <f>_xll.qlCalendarAdvance(Calendar,$D2998,B2999,"f",FALSE)</f>
        <v>60868</v>
      </c>
      <c r="E2999" s="139">
        <f>_xll.qlInterestRateIndexValueDate(IndexON,D2999)</f>
        <v>60868</v>
      </c>
      <c r="F2999" s="155">
        <f>IFERROR(_xll.qlIndexFixing(IndexON,D2999,TRUE,_xll.ohTrigger(RecalcTrigger,TriggerON)),NA())</f>
        <v>8.4214190895171015E-3</v>
      </c>
      <c r="H2999" s="42">
        <f>_xll.qlCalendarAdvance(Calendar,$H2998,B2999,"f",FALSE)</f>
        <v>60868</v>
      </c>
      <c r="I2999" s="139">
        <f>_xll.qlInterestRateIndexValueDate(Index1M,$H2999)</f>
        <v>60870</v>
      </c>
      <c r="J2999" s="144">
        <f>IFERROR(_xll.qlIndexFixing(Index1M,$H2999,TRUE,_xll.ohTrigger(RecalcTrigger,Trigger1M)),NA())</f>
        <v>8.2035465619129111E-3</v>
      </c>
      <c r="K2999" s="44">
        <f>IFERROR(_xll.qlIndexFixing(Index3M,H2999,TRUE,_xll.ohTrigger(RecalcTrigger,Trigger3M)),NA())</f>
        <v>8.4328222198857567E-3</v>
      </c>
      <c r="L2999" s="44">
        <f>IFERROR(_xll.qlIndexFixing(Index6M,$H2999,TRUE,_xll.ohTrigger(RecalcTrigger,Trigger6M)),NA())</f>
        <v>8.4908637244211545E-3</v>
      </c>
      <c r="M2999" s="145">
        <f>IFERROR(_xll.qlIndexFixing(Index1Y,$H2999,TRUE,_xll.ohTrigger(RecalcTrigger,Trigger1Y)),NA())</f>
        <v>8.7152205445057973E-3</v>
      </c>
      <c r="N2999" s="144">
        <f>IFERROR(_xll.qlIndexFixing(ONIndex1M,I2999,TRUE,_xll.ohTrigger(RecalcTrigger,Trigger1M)),NA())</f>
        <v>8.1938166013006963E-3</v>
      </c>
      <c r="O2999" s="44">
        <f>IFERROR(_xll.qlIndexFixing(ONIndex3M,I2999,TRUE,_xll.ohTrigger(RecalcTrigger,Trigger3M)),NA())</f>
        <v>8.3982461421960863E-3</v>
      </c>
      <c r="P2999" s="44">
        <f>IFERROR(_xll.qlIndexFixing(ONIndex6M,I2999,TRUE,_xll.ohTrigger(RecalcTrigger,Trigger6M)),NA())</f>
        <v>8.3790538407679804E-3</v>
      </c>
      <c r="Q2999" s="145">
        <f>IFERROR(_xll.qlIndexFixing(ONIndex1Y,I2999,TRUE,_xll.ohTrigger(RecalcTrigger,Trigger1Y)),NA())</f>
        <v>8.5758403818303464E-3</v>
      </c>
    </row>
    <row r="3000" spans="2:17" x14ac:dyDescent="0.2">
      <c r="B3000" s="39" t="s">
        <v>42</v>
      </c>
      <c r="D3000" s="42">
        <f>_xll.qlCalendarAdvance(Calendar,$D2999,B3000,"f",FALSE)</f>
        <v>60875</v>
      </c>
      <c r="E3000" s="139">
        <f>_xll.qlInterestRateIndexValueDate(IndexON,D3000)</f>
        <v>60875</v>
      </c>
      <c r="F3000" s="155">
        <f>IFERROR(_xll.qlIndexFixing(IndexON,D3000,TRUE,_xll.ohTrigger(RecalcTrigger,TriggerON)),NA())</f>
        <v>8.4249070856490249E-3</v>
      </c>
      <c r="H3000" s="42">
        <f>_xll.qlCalendarAdvance(Calendar,$H2999,B3000,"f",FALSE)</f>
        <v>60875</v>
      </c>
      <c r="I3000" s="139">
        <f>_xll.qlInterestRateIndexValueDate(Index1M,$H3000)</f>
        <v>60877</v>
      </c>
      <c r="J3000" s="144">
        <f>IFERROR(_xll.qlIndexFixing(Index1M,$H3000,TRUE,_xll.ohTrigger(RecalcTrigger,Trigger1M)),NA())</f>
        <v>8.2077455247953068E-3</v>
      </c>
      <c r="K3000" s="44">
        <f>IFERROR(_xll.qlIndexFixing(Index3M,H3000,TRUE,_xll.ohTrigger(RecalcTrigger,Trigger3M)),NA())</f>
        <v>8.4368281112548009E-3</v>
      </c>
      <c r="L3000" s="44">
        <f>IFERROR(_xll.qlIndexFixing(Index6M,$H3000,TRUE,_xll.ohTrigger(RecalcTrigger,Trigger6M)),NA())</f>
        <v>8.4951722444471436E-3</v>
      </c>
      <c r="M3000" s="145">
        <f>IFERROR(_xll.qlIndexFixing(Index1Y,$H3000,TRUE,_xll.ohTrigger(RecalcTrigger,Trigger1Y)),NA())</f>
        <v>8.7192796569752866E-3</v>
      </c>
      <c r="N3000" s="144">
        <f>IFERROR(_xll.qlIndexFixing(ONIndex1M,I3000,TRUE,_xll.ohTrigger(RecalcTrigger,Trigger1M)),NA())</f>
        <v>8.1979373418494816E-3</v>
      </c>
      <c r="O3000" s="44">
        <f>IFERROR(_xll.qlIndexFixing(ONIndex3M,I3000,TRUE,_xll.ohTrigger(RecalcTrigger,Trigger3M)),NA())</f>
        <v>8.4023983609249342E-3</v>
      </c>
      <c r="P3000" s="44">
        <f>IFERROR(_xll.qlIndexFixing(ONIndex6M,I3000,TRUE,_xll.ohTrigger(RecalcTrigger,Trigger6M)),NA())</f>
        <v>8.385939970594336E-3</v>
      </c>
      <c r="Q3000" s="145">
        <f>IFERROR(_xll.qlIndexFixing(ONIndex1Y,I3000,TRUE,_xll.ohTrigger(RecalcTrigger,Trigger1Y)),NA())</f>
        <v>8.5793950885193482E-3</v>
      </c>
    </row>
    <row r="3001" spans="2:17" x14ac:dyDescent="0.2">
      <c r="B3001" s="39" t="s">
        <v>42</v>
      </c>
      <c r="D3001" s="42">
        <f>_xll.qlCalendarAdvance(Calendar,$D3000,B3001,"f",FALSE)</f>
        <v>60882</v>
      </c>
      <c r="E3001" s="139">
        <f>_xll.qlInterestRateIndexValueDate(IndexON,D3001)</f>
        <v>60882</v>
      </c>
      <c r="F3001" s="155">
        <f>IFERROR(_xll.qlIndexFixing(IndexON,D3001,TRUE,_xll.ohTrigger(RecalcTrigger,TriggerON)),NA())</f>
        <v>8.4284359407771348E-3</v>
      </c>
      <c r="H3001" s="42">
        <f>_xll.qlCalendarAdvance(Calendar,$H3000,B3001,"f",FALSE)</f>
        <v>60882</v>
      </c>
      <c r="I3001" s="139">
        <f>_xll.qlInterestRateIndexValueDate(Index1M,$H3001)</f>
        <v>60884</v>
      </c>
      <c r="J3001" s="144">
        <f>IFERROR(_xll.qlIndexFixing(Index1M,$H3001,TRUE,_xll.ohTrigger(RecalcTrigger,Trigger1M)),NA())</f>
        <v>8.2119903772698288E-3</v>
      </c>
      <c r="K3001" s="44">
        <f>IFERROR(_xll.qlIndexFixing(Index3M,H3001,TRUE,_xll.ohTrigger(RecalcTrigger,Trigger3M)),NA())</f>
        <v>8.4412998523359616E-3</v>
      </c>
      <c r="L3001" s="44">
        <f>IFERROR(_xll.qlIndexFixing(Index6M,$H3001,TRUE,_xll.ohTrigger(RecalcTrigger,Trigger6M)),NA())</f>
        <v>8.5027674796750788E-3</v>
      </c>
      <c r="M3001" s="145">
        <f>IFERROR(_xll.qlIndexFixing(Index1Y,$H3001,TRUE,_xll.ohTrigger(RecalcTrigger,Trigger1Y)),NA())</f>
        <v>8.7233472981523771E-3</v>
      </c>
      <c r="N3001" s="144">
        <f>IFERROR(_xll.qlIndexFixing(ONIndex1M,I3001,TRUE,_xll.ohTrigger(RecalcTrigger,Trigger1M)),NA())</f>
        <v>8.2021038410751146E-3</v>
      </c>
      <c r="O3001" s="44">
        <f>IFERROR(_xll.qlIndexFixing(ONIndex3M,I3001,TRUE,_xll.ohTrigger(RecalcTrigger,Trigger3M)),NA())</f>
        <v>8.4065955768597433E-3</v>
      </c>
      <c r="P3001" s="44">
        <f>IFERROR(_xll.qlIndexFixing(ONIndex6M,I3001,TRUE,_xll.ohTrigger(RecalcTrigger,Trigger6M)),NA())</f>
        <v>8.3928919766851351E-3</v>
      </c>
      <c r="Q3001" s="145">
        <f>IFERROR(_xll.qlIndexFixing(ONIndex1Y,I3001,TRUE,_xll.ohTrigger(RecalcTrigger,Trigger1Y)),NA())</f>
        <v>8.5829903845802136E-3</v>
      </c>
    </row>
    <row r="3002" spans="2:17" x14ac:dyDescent="0.2">
      <c r="B3002" s="39" t="s">
        <v>42</v>
      </c>
      <c r="D3002" s="42">
        <f>_xll.qlCalendarAdvance(Calendar,$D3001,B3002,"f",FALSE)</f>
        <v>60889</v>
      </c>
      <c r="E3002" s="139">
        <f>_xll.qlInterestRateIndexValueDate(IndexON,D3002)</f>
        <v>60889</v>
      </c>
      <c r="F3002" s="155">
        <f>IFERROR(_xll.qlIndexFixing(IndexON,D3002,TRUE,_xll.ohTrigger(RecalcTrigger,TriggerON)),NA())</f>
        <v>8.4320057075792931E-3</v>
      </c>
      <c r="H3002" s="42">
        <f>_xll.qlCalendarAdvance(Calendar,$H3001,B3002,"f",FALSE)</f>
        <v>60889</v>
      </c>
      <c r="I3002" s="139">
        <f>_xll.qlInterestRateIndexValueDate(Index1M,$H3002)</f>
        <v>60891</v>
      </c>
      <c r="J3002" s="144">
        <f>IFERROR(_xll.qlIndexFixing(Index1M,$H3002,TRUE,_xll.ohTrigger(RecalcTrigger,Trigger1M)),NA())</f>
        <v>8.2162811783492717E-3</v>
      </c>
      <c r="K3002" s="44">
        <f>IFERROR(_xll.qlIndexFixing(Index3M,H3002,TRUE,_xll.ohTrigger(RecalcTrigger,Trigger3M)),NA())</f>
        <v>8.4458170847983328E-3</v>
      </c>
      <c r="L3002" s="44">
        <f>IFERROR(_xll.qlIndexFixing(Index6M,$H3002,TRUE,_xll.ohTrigger(RecalcTrigger,Trigger6M)),NA())</f>
        <v>8.510388351928775E-3</v>
      </c>
      <c r="M3002" s="145">
        <f>IFERROR(_xll.qlIndexFixing(Index1Y,$H3002,TRUE,_xll.ohTrigger(RecalcTrigger,Trigger1Y)),NA())</f>
        <v>8.7274225637859314E-3</v>
      </c>
      <c r="N3002" s="144">
        <f>IFERROR(_xll.qlIndexFixing(ONIndex1M,I3002,TRUE,_xll.ohTrigger(RecalcTrigger,Trigger1M)),NA())</f>
        <v>8.2063161581302779E-3</v>
      </c>
      <c r="O3002" s="44">
        <f>IFERROR(_xll.qlIndexFixing(ONIndex3M,I3002,TRUE,_xll.ohTrigger(RecalcTrigger,Trigger3M)),NA())</f>
        <v>8.4108378472347312E-3</v>
      </c>
      <c r="P3002" s="44">
        <f>IFERROR(_xll.qlIndexFixing(ONIndex6M,I3002,TRUE,_xll.ohTrigger(RecalcTrigger,Trigger6M)),NA())</f>
        <v>8.3999099436926628E-3</v>
      </c>
      <c r="Q3002" s="145">
        <f>IFERROR(_xll.qlIndexFixing(ONIndex1Y,I3002,TRUE,_xll.ohTrigger(RecalcTrigger,Trigger1Y)),NA())</f>
        <v>8.5866263212519556E-3</v>
      </c>
    </row>
    <row r="3003" spans="2:17" x14ac:dyDescent="0.2">
      <c r="B3003" s="39" t="s">
        <v>42</v>
      </c>
      <c r="D3003" s="42">
        <f>_xll.qlCalendarAdvance(Calendar,$D3002,B3003,"f",FALSE)</f>
        <v>60896</v>
      </c>
      <c r="E3003" s="139">
        <f>_xll.qlInterestRateIndexValueDate(IndexON,D3003)</f>
        <v>60896</v>
      </c>
      <c r="F3003" s="155">
        <f>IFERROR(_xll.qlIndexFixing(IndexON,D3003,TRUE,_xll.ohTrigger(RecalcTrigger,TriggerON)),NA())</f>
        <v>8.435616438653426E-3</v>
      </c>
      <c r="H3003" s="42">
        <f>_xll.qlCalendarAdvance(Calendar,$H3002,B3003,"f",FALSE)</f>
        <v>60896</v>
      </c>
      <c r="I3003" s="139">
        <f>_xll.qlInterestRateIndexValueDate(Index1M,$H3003)</f>
        <v>60898</v>
      </c>
      <c r="J3003" s="144">
        <f>IFERROR(_xll.qlIndexFixing(Index1M,$H3003,TRUE,_xll.ohTrigger(RecalcTrigger,Trigger1M)),NA())</f>
        <v>8.2206179870489282E-3</v>
      </c>
      <c r="K3003" s="44">
        <f>IFERROR(_xll.qlIndexFixing(Index3M,H3003,TRUE,_xll.ohTrigger(RecalcTrigger,Trigger3M)),NA())</f>
        <v>8.4503794029558831E-3</v>
      </c>
      <c r="L3003" s="44">
        <f>IFERROR(_xll.qlIndexFixing(Index6M,$H3003,TRUE,_xll.ohTrigger(RecalcTrigger,Trigger6M)),NA())</f>
        <v>8.5180311231459992E-3</v>
      </c>
      <c r="M3003" s="145">
        <f>IFERROR(_xll.qlIndexFixing(Index1Y,$H3003,TRUE,_xll.ohTrigger(RecalcTrigger,Trigger1Y)),NA())</f>
        <v>8.7315045482225344E-3</v>
      </c>
      <c r="N3003" s="144">
        <f>IFERROR(_xll.qlIndexFixing(ONIndex1M,I3003,TRUE,_xll.ohTrigger(RecalcTrigger,Trigger1M)),NA())</f>
        <v>8.2105743517679741E-3</v>
      </c>
      <c r="O3003" s="44">
        <f>IFERROR(_xll.qlIndexFixing(ONIndex3M,I3003,TRUE,_xll.ohTrigger(RecalcTrigger,Trigger3M)),NA())</f>
        <v>8.4151252296038592E-3</v>
      </c>
      <c r="P3003" s="44">
        <f>IFERROR(_xll.qlIndexFixing(ONIndex6M,I3003,TRUE,_xll.ohTrigger(RecalcTrigger,Trigger6M)),NA())</f>
        <v>8.4069939558695239E-3</v>
      </c>
      <c r="Q3003" s="145">
        <f>IFERROR(_xll.qlIndexFixing(ONIndex1Y,I3003,TRUE,_xll.ohTrigger(RecalcTrigger,Trigger1Y)),NA())</f>
        <v>8.590302949453843E-3</v>
      </c>
    </row>
    <row r="3004" spans="2:17" x14ac:dyDescent="0.2">
      <c r="B3004" s="39" t="s">
        <v>42</v>
      </c>
      <c r="D3004" s="42">
        <f>_xll.qlCalendarAdvance(Calendar,$D3003,B3004,"f",FALSE)</f>
        <v>60903</v>
      </c>
      <c r="E3004" s="139">
        <f>_xll.qlInterestRateIndexValueDate(IndexON,D3004)</f>
        <v>60903</v>
      </c>
      <c r="F3004" s="155">
        <f>IFERROR(_xll.qlIndexFixing(IndexON,D3004,TRUE,_xll.ohTrigger(RecalcTrigger,TriggerON)),NA())</f>
        <v>8.4392681864375874E-3</v>
      </c>
      <c r="H3004" s="42">
        <f>_xll.qlCalendarAdvance(Calendar,$H3003,B3004,"f",FALSE)</f>
        <v>60903</v>
      </c>
      <c r="I3004" s="139">
        <f>_xll.qlInterestRateIndexValueDate(Index1M,$H3004)</f>
        <v>60905</v>
      </c>
      <c r="J3004" s="144">
        <f>IFERROR(_xll.qlIndexFixing(Index1M,$H3004,TRUE,_xll.ohTrigger(RecalcTrigger,Trigger1M)),NA())</f>
        <v>8.2237688808621187E-3</v>
      </c>
      <c r="K3004" s="44">
        <f>IFERROR(_xll.qlIndexFixing(Index3M,H3004,TRUE,_xll.ohTrigger(RecalcTrigger,Trigger3M)),NA())</f>
        <v>8.455387153528237E-3</v>
      </c>
      <c r="L3004" s="44">
        <f>IFERROR(_xll.qlIndexFixing(Index6M,$H3004,TRUE,_xll.ohTrigger(RecalcTrigger,Trigger6M)),NA())</f>
        <v>8.5263444179086087E-3</v>
      </c>
      <c r="M3004" s="145">
        <f>IFERROR(_xll.qlIndexFixing(Index1Y,$H3004,TRUE,_xll.ohTrigger(RecalcTrigger,Trigger1Y)),NA())</f>
        <v>8.7355923444060561E-3</v>
      </c>
      <c r="N3004" s="144">
        <f>IFERROR(_xll.qlIndexFixing(ONIndex1M,I3004,TRUE,_xll.ohTrigger(RecalcTrigger,Trigger1M)),NA())</f>
        <v>8.2148784811408859E-3</v>
      </c>
      <c r="O3004" s="44">
        <f>IFERROR(_xll.qlIndexFixing(ONIndex3M,I3004,TRUE,_xll.ohTrigger(RecalcTrigger,Trigger3M)),NA())</f>
        <v>8.4194577812013449E-3</v>
      </c>
      <c r="P3004" s="44">
        <f>IFERROR(_xll.qlIndexFixing(ONIndex6M,I3004,TRUE,_xll.ohTrigger(RecalcTrigger,Trigger6M)),NA())</f>
        <v>8.4141440973883874E-3</v>
      </c>
      <c r="Q3004" s="145">
        <f>IFERROR(_xll.qlIndexFixing(ONIndex1Y,I3004,TRUE,_xll.ohTrigger(RecalcTrigger,Trigger1Y)),NA())</f>
        <v>8.5940203201850807E-3</v>
      </c>
    </row>
    <row r="3005" spans="2:17" x14ac:dyDescent="0.2">
      <c r="B3005" s="39" t="s">
        <v>42</v>
      </c>
      <c r="D3005" s="42">
        <f>_xll.qlCalendarAdvance(Calendar,$D3004,B3005,"f",FALSE)</f>
        <v>60910</v>
      </c>
      <c r="E3005" s="139">
        <f>_xll.qlInterestRateIndexValueDate(IndexON,D3005)</f>
        <v>60910</v>
      </c>
      <c r="F3005" s="155">
        <f>IFERROR(_xll.qlIndexFixing(IndexON,D3005,TRUE,_xll.ohTrigger(RecalcTrigger,TriggerON)),NA())</f>
        <v>8.4429610040093195E-3</v>
      </c>
      <c r="H3005" s="42">
        <f>_xll.qlCalendarAdvance(Calendar,$H3004,B3005,"f",FALSE)</f>
        <v>60910</v>
      </c>
      <c r="I3005" s="139">
        <f>_xll.qlInterestRateIndexValueDate(Index1M,$H3005)</f>
        <v>60912</v>
      </c>
      <c r="J3005" s="144">
        <f>IFERROR(_xll.qlIndexFixing(Index1M,$H3005,TRUE,_xll.ohTrigger(RecalcTrigger,Trigger1M)),NA())</f>
        <v>8.2294298633725504E-3</v>
      </c>
      <c r="K3005" s="44">
        <f>IFERROR(_xll.qlIndexFixing(Index3M,H3005,TRUE,_xll.ohTrigger(RecalcTrigger,Trigger3M)),NA())</f>
        <v>8.4599583404876277E-3</v>
      </c>
      <c r="L3005" s="44">
        <f>IFERROR(_xll.qlIndexFixing(Index6M,$H3005,TRUE,_xll.ohTrigger(RecalcTrigger,Trigger6M)),NA())</f>
        <v>8.534019109270154E-3</v>
      </c>
      <c r="M3005" s="145">
        <f>IFERROR(_xll.qlIndexFixing(Index1Y,$H3005,TRUE,_xll.ohTrigger(RecalcTrigger,Trigger1Y)),NA())</f>
        <v>8.7396850438789687E-3</v>
      </c>
      <c r="N3005" s="144">
        <f>IFERROR(_xll.qlIndexFixing(ONIndex1M,I3005,TRUE,_xll.ohTrigger(RecalcTrigger,Trigger1M)),NA())</f>
        <v>8.2192286050020158E-3</v>
      </c>
      <c r="O3005" s="44">
        <f>IFERROR(_xll.qlIndexFixing(ONIndex3M,I3005,TRUE,_xll.ohTrigger(RecalcTrigger,Trigger3M)),NA())</f>
        <v>8.4238355595811498E-3</v>
      </c>
      <c r="P3005" s="44">
        <f>IFERROR(_xll.qlIndexFixing(ONIndex6M,I3005,TRUE,_xll.ohTrigger(RecalcTrigger,Trigger6M)),NA())</f>
        <v>8.4213604525817942E-3</v>
      </c>
      <c r="Q3005" s="145">
        <f>IFERROR(_xll.qlIndexFixing(ONIndex1Y,I3005,TRUE,_xll.ohTrigger(RecalcTrigger,Trigger1Y)),NA())</f>
        <v>8.5977784845248095E-3</v>
      </c>
    </row>
    <row r="3006" spans="2:17" x14ac:dyDescent="0.2">
      <c r="B3006" s="39" t="s">
        <v>42</v>
      </c>
      <c r="D3006" s="42">
        <f>_xll.qlCalendarAdvance(Calendar,$D3005,B3006,"f",FALSE)</f>
        <v>60917</v>
      </c>
      <c r="E3006" s="139">
        <f>_xll.qlInterestRateIndexValueDate(IndexON,D3006)</f>
        <v>60917</v>
      </c>
      <c r="F3006" s="155">
        <f>IFERROR(_xll.qlIndexFixing(IndexON,D3006,TRUE,_xll.ohTrigger(RecalcTrigger,TriggerON)),NA())</f>
        <v>8.4466949434869321E-3</v>
      </c>
      <c r="H3006" s="42">
        <f>_xll.qlCalendarAdvance(Calendar,$H3005,B3006,"f",FALSE)</f>
        <v>60917</v>
      </c>
      <c r="I3006" s="139">
        <f>_xll.qlInterestRateIndexValueDate(Index1M,$H3006)</f>
        <v>60919</v>
      </c>
      <c r="J3006" s="144">
        <f>IFERROR(_xll.qlIndexFixing(Index1M,$H3006,TRUE,_xll.ohTrigger(RecalcTrigger,Trigger1M)),NA())</f>
        <v>8.2339050490271015E-3</v>
      </c>
      <c r="K3006" s="44">
        <f>IFERROR(_xll.qlIndexFixing(Index3M,H3006,TRUE,_xll.ohTrigger(RecalcTrigger,Trigger3M)),NA())</f>
        <v>8.4645216117337184E-3</v>
      </c>
      <c r="L3006" s="44">
        <f>IFERROR(_xll.qlIndexFixing(Index6M,$H3006,TRUE,_xll.ohTrigger(RecalcTrigger,Trigger6M)),NA())</f>
        <v>8.541704224087206E-3</v>
      </c>
      <c r="M3006" s="145">
        <f>IFERROR(_xll.qlIndexFixing(Index1Y,$H3006,TRUE,_xll.ohTrigger(RecalcTrigger,Trigger1Y)),NA())</f>
        <v>8.7437817367816886E-3</v>
      </c>
      <c r="N3006" s="144">
        <f>IFERROR(_xll.qlIndexFixing(ONIndex1M,I3006,TRUE,_xll.ohTrigger(RecalcTrigger,Trigger1M)),NA())</f>
        <v>8.2236247822642383E-3</v>
      </c>
      <c r="O3006" s="44">
        <f>IFERROR(_xll.qlIndexFixing(ONIndex3M,I3006,TRUE,_xll.ohTrigger(RecalcTrigger,Trigger3M)),NA())</f>
        <v>8.4282586217376831E-3</v>
      </c>
      <c r="P3006" s="44">
        <f>IFERROR(_xll.qlIndexFixing(ONIndex6M,I3006,TRUE,_xll.ohTrigger(RecalcTrigger,Trigger6M)),NA())</f>
        <v>8.4286431057822853E-3</v>
      </c>
      <c r="Q3006" s="145">
        <f>IFERROR(_xll.qlIndexFixing(ONIndex1Y,I3006,TRUE,_xll.ohTrigger(RecalcTrigger,Trigger1Y)),NA())</f>
        <v>8.6015774932324263E-3</v>
      </c>
    </row>
    <row r="3007" spans="2:17" x14ac:dyDescent="0.2">
      <c r="B3007" s="39" t="s">
        <v>42</v>
      </c>
      <c r="D3007" s="42">
        <f>_xll.qlCalendarAdvance(Calendar,$D3006,B3007,"f",FALSE)</f>
        <v>60924</v>
      </c>
      <c r="E3007" s="139">
        <f>_xll.qlInterestRateIndexValueDate(IndexON,D3007)</f>
        <v>60924</v>
      </c>
      <c r="F3007" s="155">
        <f>IFERROR(_xll.qlIndexFixing(IndexON,D3007,TRUE,_xll.ohTrigger(RecalcTrigger,TriggerON)),NA())</f>
        <v>8.4504700577081593E-3</v>
      </c>
      <c r="H3007" s="42">
        <f>_xll.qlCalendarAdvance(Calendar,$H3006,B3007,"f",FALSE)</f>
        <v>60924</v>
      </c>
      <c r="I3007" s="139">
        <f>_xll.qlInterestRateIndexValueDate(Index1M,$H3007)</f>
        <v>60926</v>
      </c>
      <c r="J3007" s="144">
        <f>IFERROR(_xll.qlIndexFixing(Index1M,$H3007,TRUE,_xll.ohTrigger(RecalcTrigger,Trigger1M)),NA())</f>
        <v>8.2384264783705308E-3</v>
      </c>
      <c r="K3007" s="44">
        <f>IFERROR(_xll.qlIndexFixing(Index3M,H3007,TRUE,_xll.ohTrigger(RecalcTrigger,Trigger3M)),NA())</f>
        <v>8.469073115382475E-3</v>
      </c>
      <c r="L3007" s="44">
        <f>IFERROR(_xll.qlIndexFixing(Index6M,$H3007,TRUE,_xll.ohTrigger(RecalcTrigger,Trigger6M)),NA())</f>
        <v>8.5493960212543151E-3</v>
      </c>
      <c r="M3007" s="145">
        <f>IFERROR(_xll.qlIndexFixing(Index1Y,$H3007,TRUE,_xll.ohTrigger(RecalcTrigger,Trigger1Y)),NA())</f>
        <v>8.7478815118523529E-3</v>
      </c>
      <c r="N3007" s="144">
        <f>IFERROR(_xll.qlIndexFixing(ONIndex1M,I3007,TRUE,_xll.ohTrigger(RecalcTrigger,Trigger1M)),NA())</f>
        <v>8.2280670720802362E-3</v>
      </c>
      <c r="O3007" s="44">
        <f>IFERROR(_xll.qlIndexFixing(ONIndex3M,I3007,TRUE,_xll.ohTrigger(RecalcTrigger,Trigger3M)),NA())</f>
        <v>8.4327270254647146E-3</v>
      </c>
      <c r="P3007" s="44">
        <f>IFERROR(_xll.qlIndexFixing(ONIndex6M,I3007,TRUE,_xll.ohTrigger(RecalcTrigger,Trigger6M)),NA())</f>
        <v>8.4359921415622097E-3</v>
      </c>
      <c r="Q3007" s="145">
        <f>IFERROR(_xll.qlIndexFixing(ONIndex1Y,I3007,TRUE,_xll.ohTrigger(RecalcTrigger,Trigger1Y)),NA())</f>
        <v>8.60541739762688E-3</v>
      </c>
    </row>
    <row r="3008" spans="2:17" x14ac:dyDescent="0.2">
      <c r="B3008" s="39" t="s">
        <v>42</v>
      </c>
      <c r="D3008" s="42">
        <f>_xll.qlCalendarAdvance(Calendar,$D3007,B3008,"f",FALSE)</f>
        <v>60931</v>
      </c>
      <c r="E3008" s="139">
        <f>_xll.qlInterestRateIndexValueDate(IndexON,D3008)</f>
        <v>60931</v>
      </c>
      <c r="F3008" s="155">
        <f>IFERROR(_xll.qlIndexFixing(IndexON,D3008,TRUE,_xll.ohTrigger(RecalcTrigger,TriggerON)),NA())</f>
        <v>8.4542863993508632E-3</v>
      </c>
      <c r="H3008" s="42">
        <f>_xll.qlCalendarAdvance(Calendar,$H3007,B3008,"f",FALSE)</f>
        <v>60931</v>
      </c>
      <c r="I3008" s="139">
        <f>_xll.qlInterestRateIndexValueDate(Index1M,$H3008)</f>
        <v>60933</v>
      </c>
      <c r="J3008" s="144">
        <f>IFERROR(_xll.qlIndexFixing(Index1M,$H3008,TRUE,_xll.ohTrigger(RecalcTrigger,Trigger1M)),NA())</f>
        <v>8.2429942104156328E-3</v>
      </c>
      <c r="K3008" s="44">
        <f>IFERROR(_xll.qlIndexFixing(Index3M,H3008,TRUE,_xll.ohTrigger(RecalcTrigger,Trigger3M)),NA())</f>
        <v>8.4736089936319984E-3</v>
      </c>
      <c r="L3008" s="44">
        <f>IFERROR(_xll.qlIndexFixing(Index6M,$H3008,TRUE,_xll.ohTrigger(RecalcTrigger,Trigger6M)),NA())</f>
        <v>8.5570907538763813E-3</v>
      </c>
      <c r="M3008" s="145">
        <f>IFERROR(_xll.qlIndexFixing(Index1Y,$H3008,TRUE,_xll.ohTrigger(RecalcTrigger,Trigger1Y)),NA())</f>
        <v>8.751983456426608E-3</v>
      </c>
      <c r="N3008" s="144">
        <f>IFERROR(_xll.qlIndexFixing(ONIndex1M,I3008,TRUE,_xll.ohTrigger(RecalcTrigger,Trigger1M)),NA())</f>
        <v>8.2325555330431399E-3</v>
      </c>
      <c r="O3008" s="44">
        <f>IFERROR(_xll.qlIndexFixing(ONIndex3M,I3008,TRUE,_xll.ohTrigger(RecalcTrigger,Trigger3M)),NA())</f>
        <v>8.4372408278365896E-3</v>
      </c>
      <c r="P3008" s="44">
        <f>IFERROR(_xll.qlIndexFixing(ONIndex6M,I3008,TRUE,_xll.ohTrigger(RecalcTrigger,Trigger6M)),NA())</f>
        <v>8.4434076439343642E-3</v>
      </c>
      <c r="Q3008" s="145">
        <f>IFERROR(_xll.qlIndexFixing(ONIndex1Y,I3008,TRUE,_xll.ohTrigger(RecalcTrigger,Trigger1Y)),NA())</f>
        <v>8.6092982486274394E-3</v>
      </c>
    </row>
    <row r="3009" spans="2:17" x14ac:dyDescent="0.2">
      <c r="B3009" s="39" t="s">
        <v>42</v>
      </c>
      <c r="D3009" s="42">
        <f>_xll.qlCalendarAdvance(Calendar,$D3008,B3009,"f",FALSE)</f>
        <v>60938</v>
      </c>
      <c r="E3009" s="139">
        <f>_xll.qlInterestRateIndexValueDate(IndexON,D3009)</f>
        <v>60938</v>
      </c>
      <c r="F3009" s="155">
        <f>IFERROR(_xll.qlIndexFixing(IndexON,D3009,TRUE,_xll.ohTrigger(RecalcTrigger,TriggerON)),NA())</f>
        <v>8.458144021092906E-3</v>
      </c>
      <c r="H3009" s="42">
        <f>_xll.qlCalendarAdvance(Calendar,$H3008,B3009,"f",FALSE)</f>
        <v>60938</v>
      </c>
      <c r="I3009" s="139">
        <f>_xll.qlInterestRateIndexValueDate(Index1M,$H3009)</f>
        <v>60940</v>
      </c>
      <c r="J3009" s="144">
        <f>IFERROR(_xll.qlIndexFixing(Index1M,$H3009,TRUE,_xll.ohTrigger(RecalcTrigger,Trigger1M)),NA())</f>
        <v>8.2476083041876924E-3</v>
      </c>
      <c r="K3009" s="44">
        <f>IFERROR(_xll.qlIndexFixing(Index3M,H3009,TRUE,_xll.ohTrigger(RecalcTrigger,Trigger3M)),NA())</f>
        <v>8.4781253827798837E-3</v>
      </c>
      <c r="L3009" s="44">
        <f>IFERROR(_xll.qlIndexFixing(Index6M,$H3009,TRUE,_xll.ohTrigger(RecalcTrigger,Trigger6M)),NA())</f>
        <v>8.5641375644168651E-3</v>
      </c>
      <c r="M3009" s="145">
        <f>IFERROR(_xll.qlIndexFixing(Index1Y,$H3009,TRUE,_xll.ohTrigger(RecalcTrigger,Trigger1Y)),NA())</f>
        <v>8.756086656437824E-3</v>
      </c>
      <c r="N3009" s="144">
        <f>IFERROR(_xll.qlIndexFixing(ONIndex1M,I3009,TRUE,_xll.ohTrigger(RecalcTrigger,Trigger1M)),NA())</f>
        <v>8.2370902243056321E-3</v>
      </c>
      <c r="O3009" s="44">
        <f>IFERROR(_xll.qlIndexFixing(ONIndex3M,I3009,TRUE,_xll.ohTrigger(RecalcTrigger,Trigger3M)),NA())</f>
        <v>8.4418000863273335E-3</v>
      </c>
      <c r="P3009" s="44">
        <f>IFERROR(_xll.qlIndexFixing(ONIndex6M,I3009,TRUE,_xll.ohTrigger(RecalcTrigger,Trigger6M)),NA())</f>
        <v>8.4508896973911618E-3</v>
      </c>
      <c r="Q3009" s="145">
        <f>IFERROR(_xll.qlIndexFixing(ONIndex1Y,I3009,TRUE,_xll.ohTrigger(RecalcTrigger,Trigger1Y)),NA())</f>
        <v>8.6132200969935013E-3</v>
      </c>
    </row>
    <row r="3010" spans="2:17" x14ac:dyDescent="0.2">
      <c r="B3010" s="39" t="s">
        <v>42</v>
      </c>
      <c r="D3010" s="42">
        <f>_xll.qlCalendarAdvance(Calendar,$D3009,B3010,"f",FALSE)</f>
        <v>60945</v>
      </c>
      <c r="E3010" s="139">
        <f>_xll.qlInterestRateIndexValueDate(IndexON,D3010)</f>
        <v>60945</v>
      </c>
      <c r="F3010" s="155">
        <f>IFERROR(_xll.qlIndexFixing(IndexON,D3010,TRUE,_xll.ohTrigger(RecalcTrigger,TriggerON)),NA())</f>
        <v>8.4620429754522775E-3</v>
      </c>
      <c r="H3010" s="42">
        <f>_xll.qlCalendarAdvance(Calendar,$H3009,B3010,"f",FALSE)</f>
        <v>60945</v>
      </c>
      <c r="I3010" s="139">
        <f>_xll.qlInterestRateIndexValueDate(Index1M,$H3010)</f>
        <v>60947</v>
      </c>
      <c r="J3010" s="144">
        <f>IFERROR(_xll.qlIndexFixing(Index1M,$H3010,TRUE,_xll.ohTrigger(RecalcTrigger,Trigger1M)),NA())</f>
        <v>8.2522688186970061E-3</v>
      </c>
      <c r="K3010" s="44">
        <f>IFERROR(_xll.qlIndexFixing(Index3M,H3010,TRUE,_xll.ohTrigger(RecalcTrigger,Trigger3M)),NA())</f>
        <v>8.4826184132136759E-3</v>
      </c>
      <c r="L3010" s="44">
        <f>IFERROR(_xll.qlIndexFixing(Index6M,$H3010,TRUE,_xll.ohTrigger(RecalcTrigger,Trigger6M)),NA())</f>
        <v>8.5718284740678805E-3</v>
      </c>
      <c r="M3010" s="145">
        <f>IFERROR(_xll.qlIndexFixing(Index1Y,$H3010,TRUE,_xll.ohTrigger(RecalcTrigger,Trigger1Y)),NA())</f>
        <v>8.7601901964175291E-3</v>
      </c>
      <c r="N3010" s="144">
        <f>IFERROR(_xll.qlIndexFixing(ONIndex1M,I3010,TRUE,_xll.ohTrigger(RecalcTrigger,Trigger1M)),NA())</f>
        <v>8.2416712047006513E-3</v>
      </c>
      <c r="O3010" s="44">
        <f>IFERROR(_xll.qlIndexFixing(ONIndex3M,I3010,TRUE,_xll.ohTrigger(RecalcTrigger,Trigger3M)),NA())</f>
        <v>8.4464048583310358E-3</v>
      </c>
      <c r="P3010" s="44">
        <f>IFERROR(_xll.qlIndexFixing(ONIndex6M,I3010,TRUE,_xll.ohTrigger(RecalcTrigger,Trigger6M)),NA())</f>
        <v>8.4584383861852075E-3</v>
      </c>
      <c r="Q3010" s="145">
        <f>IFERROR(_xll.qlIndexFixing(ONIndex1Y,I3010,TRUE,_xll.ohTrigger(RecalcTrigger,Trigger1Y)),NA())</f>
        <v>8.6171829939640787E-3</v>
      </c>
    </row>
    <row r="3011" spans="2:17" x14ac:dyDescent="0.2">
      <c r="B3011" s="39" t="s">
        <v>42</v>
      </c>
      <c r="D3011" s="42">
        <f>_xll.qlCalendarAdvance(Calendar,$D3010,B3011,"f",FALSE)</f>
        <v>60952</v>
      </c>
      <c r="E3011" s="139">
        <f>_xll.qlInterestRateIndexValueDate(IndexON,D3011)</f>
        <v>60952</v>
      </c>
      <c r="F3011" s="155">
        <f>IFERROR(_xll.qlIndexFixing(IndexON,D3011,TRUE,_xll.ohTrigger(RecalcTrigger,TriggerON)),NA())</f>
        <v>8.4659833151867758E-3</v>
      </c>
      <c r="H3011" s="42">
        <f>_xll.qlCalendarAdvance(Calendar,$H3010,B3011,"f",FALSE)</f>
        <v>60952</v>
      </c>
      <c r="I3011" s="139">
        <f>_xll.qlInterestRateIndexValueDate(Index1M,$H3011)</f>
        <v>60954</v>
      </c>
      <c r="J3011" s="144">
        <f>IFERROR(_xll.qlIndexFixing(Index1M,$H3011,TRUE,_xll.ohTrigger(RecalcTrigger,Trigger1M)),NA())</f>
        <v>8.2569758129688586E-3</v>
      </c>
      <c r="K3011" s="44">
        <f>IFERROR(_xll.qlIndexFixing(Index3M,H3011,TRUE,_xll.ohTrigger(RecalcTrigger,Trigger3M)),NA())</f>
        <v>8.4870842094143389E-3</v>
      </c>
      <c r="L3011" s="44">
        <f>IFERROR(_xll.qlIndexFixing(Index6M,$H3011,TRUE,_xll.ohTrigger(RecalcTrigger,Trigger6M)),NA())</f>
        <v>8.5795111687785655E-3</v>
      </c>
      <c r="M3011" s="145">
        <f>IFERROR(_xll.qlIndexFixing(Index1Y,$H3011,TRUE,_xll.ohTrigger(RecalcTrigger,Trigger1Y)),NA())</f>
        <v>8.7642931594934508E-3</v>
      </c>
      <c r="N3011" s="144">
        <f>IFERROR(_xll.qlIndexFixing(ONIndex1M,I3011,TRUE,_xll.ohTrigger(RecalcTrigger,Trigger1M)),NA())</f>
        <v>8.2462985332210081E-3</v>
      </c>
      <c r="O3011" s="44">
        <f>IFERROR(_xll.qlIndexFixing(ONIndex3M,I3011,TRUE,_xll.ohTrigger(RecalcTrigger,Trigger3M)),NA())</f>
        <v>8.4510552014016582E-3</v>
      </c>
      <c r="P3011" s="44">
        <f>IFERROR(_xll.qlIndexFixing(ONIndex6M,I3011,TRUE,_xll.ohTrigger(RecalcTrigger,Trigger6M)),NA())</f>
        <v>8.4660537947289782E-3</v>
      </c>
      <c r="Q3011" s="145">
        <f>IFERROR(_xll.qlIndexFixing(ONIndex1Y,I3011,TRUE,_xll.ohTrigger(RecalcTrigger,Trigger1Y)),NA())</f>
        <v>8.6211869906183125E-3</v>
      </c>
    </row>
    <row r="3012" spans="2:17" x14ac:dyDescent="0.2">
      <c r="B3012" s="39" t="s">
        <v>42</v>
      </c>
      <c r="D3012" s="42">
        <f>_xll.qlCalendarAdvance(Calendar,$D3011,B3012,"f",FALSE)</f>
        <v>60959</v>
      </c>
      <c r="E3012" s="139">
        <f>_xll.qlInterestRateIndexValueDate(IndexON,D3012)</f>
        <v>60959</v>
      </c>
      <c r="F3012" s="155">
        <f>IFERROR(_xll.qlIndexFixing(IndexON,D3012,TRUE,_xll.ohTrigger(RecalcTrigger,TriggerON)),NA())</f>
        <v>8.469965092734455E-3</v>
      </c>
      <c r="H3012" s="42">
        <f>_xll.qlCalendarAdvance(Calendar,$H3011,B3012,"f",FALSE)</f>
        <v>60959</v>
      </c>
      <c r="I3012" s="139">
        <f>_xll.qlInterestRateIndexValueDate(Index1M,$H3012)</f>
        <v>60961</v>
      </c>
      <c r="J3012" s="144">
        <f>IFERROR(_xll.qlIndexFixing(Index1M,$H3012,TRUE,_xll.ohTrigger(RecalcTrigger,Trigger1M)),NA())</f>
        <v>8.2616797024318012E-3</v>
      </c>
      <c r="K3012" s="44">
        <f>IFERROR(_xll.qlIndexFixing(Index3M,H3012,TRUE,_xll.ohTrigger(RecalcTrigger,Trigger3M)),NA())</f>
        <v>8.4915188899562562E-3</v>
      </c>
      <c r="L3012" s="44">
        <f>IFERROR(_xll.qlIndexFixing(Index6M,$H3012,TRUE,_xll.ohTrigger(RecalcTrigger,Trigger6M)),NA())</f>
        <v>8.5871818581267998E-3</v>
      </c>
      <c r="M3012" s="145">
        <f>IFERROR(_xll.qlIndexFixing(Index1Y,$H3012,TRUE,_xll.ohTrigger(RecalcTrigger,Trigger1Y)),NA())</f>
        <v>8.7683946273932264E-3</v>
      </c>
      <c r="N3012" s="144">
        <f>IFERROR(_xll.qlIndexFixing(ONIndex1M,I3012,TRUE,_xll.ohTrigger(RecalcTrigger,Trigger1M)),NA())</f>
        <v>8.2509722686197051E-3</v>
      </c>
      <c r="O3012" s="44">
        <f>IFERROR(_xll.qlIndexFixing(ONIndex3M,I3012,TRUE,_xll.ohTrigger(RecalcTrigger,Trigger3M)),NA())</f>
        <v>8.4557511723737377E-3</v>
      </c>
      <c r="P3012" s="44">
        <f>IFERROR(_xll.qlIndexFixing(ONIndex6M,I3012,TRUE,_xll.ohTrigger(RecalcTrigger,Trigger6M)),NA())</f>
        <v>8.4737360072750789E-3</v>
      </c>
      <c r="Q3012" s="145">
        <f>IFERROR(_xll.qlIndexFixing(ONIndex1Y,I3012,TRUE,_xll.ohTrigger(RecalcTrigger,Trigger1Y)),NA())</f>
        <v>8.6252321376356633E-3</v>
      </c>
    </row>
    <row r="3013" spans="2:17" x14ac:dyDescent="0.2">
      <c r="B3013" s="39" t="s">
        <v>42</v>
      </c>
      <c r="D3013" s="42">
        <f>_xll.qlCalendarAdvance(Calendar,$D3012,B3013,"f",FALSE)</f>
        <v>60966</v>
      </c>
      <c r="E3013" s="139">
        <f>_xll.qlInterestRateIndexValueDate(IndexON,D3013)</f>
        <v>60966</v>
      </c>
      <c r="F3013" s="155">
        <f>IFERROR(_xll.qlIndexFixing(IndexON,D3013,TRUE,_xll.ohTrigger(RecalcTrigger,TriggerON)),NA())</f>
        <v>8.473988360773177E-3</v>
      </c>
      <c r="H3013" s="42">
        <f>_xll.qlCalendarAdvance(Calendar,$H3012,B3013,"f",FALSE)</f>
        <v>60966</v>
      </c>
      <c r="I3013" s="139">
        <f>_xll.qlInterestRateIndexValueDate(Index1M,$H3013)</f>
        <v>60968</v>
      </c>
      <c r="J3013" s="144">
        <f>IFERROR(_xll.qlIndexFixing(Index1M,$H3013,TRUE,_xll.ohTrigger(RecalcTrigger,Trigger1M)),NA())</f>
        <v>8.2662380065559593E-3</v>
      </c>
      <c r="K3013" s="44">
        <f>IFERROR(_xll.qlIndexFixing(Index3M,H3013,TRUE,_xll.ohTrigger(RecalcTrigger,Trigger3M)),NA())</f>
        <v>8.4951062485014717E-3</v>
      </c>
      <c r="L3013" s="44">
        <f>IFERROR(_xll.qlIndexFixing(Index6M,$H3013,TRUE,_xll.ohTrigger(RecalcTrigger,Trigger6M)),NA())</f>
        <v>8.5954769025277343E-3</v>
      </c>
      <c r="M3013" s="145">
        <f>IFERROR(_xll.qlIndexFixing(Index1Y,$H3013,TRUE,_xll.ohTrigger(RecalcTrigger,Trigger1Y)),NA())</f>
        <v>8.7724936804400248E-3</v>
      </c>
      <c r="N3013" s="144">
        <f>IFERROR(_xll.qlIndexFixing(ONIndex1M,I3013,TRUE,_xll.ohTrigger(RecalcTrigger,Trigger1M)),NA())</f>
        <v>8.2556924698895529E-3</v>
      </c>
      <c r="O3013" s="44">
        <f>IFERROR(_xll.qlIndexFixing(ONIndex3M,I3013,TRUE,_xll.ohTrigger(RecalcTrigger,Trigger3M)),NA())</f>
        <v>8.4604928291209802E-3</v>
      </c>
      <c r="P3013" s="44">
        <f>IFERROR(_xll.qlIndexFixing(ONIndex6M,I3013,TRUE,_xll.ohTrigger(RecalcTrigger,Trigger6M)),NA())</f>
        <v>8.4814851081560505E-3</v>
      </c>
      <c r="Q3013" s="145">
        <f>IFERROR(_xll.qlIndexFixing(ONIndex1Y,I3013,TRUE,_xll.ohTrigger(RecalcTrigger,Trigger1Y)),NA())</f>
        <v>8.6293184862551442E-3</v>
      </c>
    </row>
    <row r="3014" spans="2:17" x14ac:dyDescent="0.2">
      <c r="B3014" s="39" t="s">
        <v>42</v>
      </c>
      <c r="D3014" s="42">
        <f>_xll.qlCalendarAdvance(Calendar,$D3013,B3014,"f",FALSE)</f>
        <v>60973</v>
      </c>
      <c r="E3014" s="139">
        <f>_xll.qlInterestRateIndexValueDate(IndexON,D3014)</f>
        <v>60973</v>
      </c>
      <c r="F3014" s="155">
        <f>IFERROR(_xll.qlIndexFixing(IndexON,D3014,TRUE,_xll.ohTrigger(RecalcTrigger,TriggerON)),NA())</f>
        <v>8.478053172140676E-3</v>
      </c>
      <c r="H3014" s="42">
        <f>_xll.qlCalendarAdvance(Calendar,$H3013,B3014,"f",FALSE)</f>
        <v>60973</v>
      </c>
      <c r="I3014" s="139">
        <f>_xll.qlInterestRateIndexValueDate(Index1M,$H3014)</f>
        <v>60975</v>
      </c>
      <c r="J3014" s="144">
        <f>IFERROR(_xll.qlIndexFixing(Index1M,$H3014,TRUE,_xll.ohTrigger(RecalcTrigger,Trigger1M)),NA())</f>
        <v>8.2706317077987923E-3</v>
      </c>
      <c r="K3014" s="44">
        <f>IFERROR(_xll.qlIndexFixing(Index3M,H3014,TRUE,_xll.ohTrigger(RecalcTrigger,Trigger3M)),NA())</f>
        <v>8.499469682966776E-3</v>
      </c>
      <c r="L3014" s="44">
        <f>IFERROR(_xll.qlIndexFixing(Index6M,$H3014,TRUE,_xll.ohTrigger(RecalcTrigger,Trigger6M)),NA())</f>
        <v>8.6031102390866209E-3</v>
      </c>
      <c r="M3014" s="145">
        <f>IFERROR(_xll.qlIndexFixing(Index1Y,$H3014,TRUE,_xll.ohTrigger(RecalcTrigger,Trigger1Y)),NA())</f>
        <v>8.7765893975556217E-3</v>
      </c>
      <c r="N3014" s="144">
        <f>IFERROR(_xll.qlIndexFixing(ONIndex1M,I3014,TRUE,_xll.ohTrigger(RecalcTrigger,Trigger1M)),NA())</f>
        <v>8.2604591961832341E-3</v>
      </c>
      <c r="O3014" s="44">
        <f>IFERROR(_xll.qlIndexFixing(ONIndex3M,I3014,TRUE,_xll.ohTrigger(RecalcTrigger,Trigger3M)),NA())</f>
        <v>8.4652802286377948E-3</v>
      </c>
      <c r="P3014" s="44">
        <f>IFERROR(_xll.qlIndexFixing(ONIndex6M,I3014,TRUE,_xll.ohTrigger(RecalcTrigger,Trigger6M)),NA())</f>
        <v>8.4893011816244979E-3</v>
      </c>
      <c r="Q3014" s="145">
        <f>IFERROR(_xll.qlIndexFixing(ONIndex1Y,I3014,TRUE,_xll.ohTrigger(RecalcTrigger,Trigger1Y)),NA())</f>
        <v>8.63344608747596E-3</v>
      </c>
    </row>
    <row r="3015" spans="2:17" x14ac:dyDescent="0.2">
      <c r="B3015" s="39" t="s">
        <v>42</v>
      </c>
      <c r="D3015" s="42">
        <f>_xll.qlCalendarAdvance(Calendar,$D3014,B3015,"f",FALSE)</f>
        <v>60980</v>
      </c>
      <c r="E3015" s="139">
        <f>_xll.qlInterestRateIndexValueDate(IndexON,D3015)</f>
        <v>60980</v>
      </c>
      <c r="F3015" s="155">
        <f>IFERROR(_xll.qlIndexFixing(IndexON,D3015,TRUE,_xll.ohTrigger(RecalcTrigger,TriggerON)),NA())</f>
        <v>8.4821595791950699E-3</v>
      </c>
      <c r="H3015" s="42">
        <f>_xll.qlCalendarAdvance(Calendar,$H3014,B3015,"f",FALSE)</f>
        <v>60980</v>
      </c>
      <c r="I3015" s="139">
        <f>_xll.qlInterestRateIndexValueDate(Index1M,$H3015)</f>
        <v>60982</v>
      </c>
      <c r="J3015" s="144">
        <f>IFERROR(_xll.qlIndexFixing(Index1M,$H3015,TRUE,_xll.ohTrigger(RecalcTrigger,Trigger1M)),NA())</f>
        <v>8.2748495613502171E-3</v>
      </c>
      <c r="K3015" s="44">
        <f>IFERROR(_xll.qlIndexFixing(Index3M,H3015,TRUE,_xll.ohTrigger(RecalcTrigger,Trigger3M)),NA())</f>
        <v>8.503789493310876E-3</v>
      </c>
      <c r="L3015" s="44">
        <f>IFERROR(_xll.qlIndexFixing(Index6M,$H3015,TRUE,_xll.ohTrigger(RecalcTrigger,Trigger6M)),NA())</f>
        <v>8.6107201208241255E-3</v>
      </c>
      <c r="M3015" s="145">
        <f>IFERROR(_xll.qlIndexFixing(Index1Y,$H3015,TRUE,_xll.ohTrigger(RecalcTrigger,Trigger1Y)),NA())</f>
        <v>8.7806808562586377E-3</v>
      </c>
      <c r="N3015" s="144">
        <f>IFERROR(_xll.qlIndexFixing(ONIndex1M,I3015,TRUE,_xll.ohTrigger(RecalcTrigger,Trigger1M)),NA())</f>
        <v>8.2652725061738153E-3</v>
      </c>
      <c r="O3015" s="44">
        <f>IFERROR(_xll.qlIndexFixing(ONIndex3M,I3015,TRUE,_xll.ohTrigger(RecalcTrigger,Trigger3M)),NA())</f>
        <v>8.4701134286380153E-3</v>
      </c>
      <c r="P3015" s="44">
        <f>IFERROR(_xll.qlIndexFixing(ONIndex6M,I3015,TRUE,_xll.ohTrigger(RecalcTrigger,Trigger6M)),NA())</f>
        <v>8.4971843123327062E-3</v>
      </c>
      <c r="Q3015" s="145">
        <f>IFERROR(_xll.qlIndexFixing(ONIndex1Y,I3015,TRUE,_xll.ohTrigger(RecalcTrigger,Trigger1Y)),NA())</f>
        <v>8.6376149923772516E-3</v>
      </c>
    </row>
    <row r="3016" spans="2:17" x14ac:dyDescent="0.2">
      <c r="B3016" s="39" t="s">
        <v>42</v>
      </c>
      <c r="D3016" s="42">
        <f>_xll.qlCalendarAdvance(Calendar,$D3015,B3016,"f",FALSE)</f>
        <v>60987</v>
      </c>
      <c r="E3016" s="139">
        <f>_xll.qlInterestRateIndexValueDate(IndexON,D3016)</f>
        <v>60987</v>
      </c>
      <c r="F3016" s="155">
        <f>IFERROR(_xll.qlIndexFixing(IndexON,D3016,TRUE,_xll.ohTrigger(RecalcTrigger,TriggerON)),NA())</f>
        <v>8.4863076346941568E-3</v>
      </c>
      <c r="H3016" s="42">
        <f>_xll.qlCalendarAdvance(Calendar,$H3015,B3016,"f",FALSE)</f>
        <v>60987</v>
      </c>
      <c r="I3016" s="139">
        <f>_xll.qlInterestRateIndexValueDate(Index1M,$H3016)</f>
        <v>60989</v>
      </c>
      <c r="J3016" s="144">
        <f>IFERROR(_xll.qlIndexFixing(Index1M,$H3016,TRUE,_xll.ohTrigger(RecalcTrigger,Trigger1M)),NA())</f>
        <v>8.2788822692927977E-3</v>
      </c>
      <c r="K3016" s="44">
        <f>IFERROR(_xll.qlIndexFixing(Index3M,H3016,TRUE,_xll.ohTrigger(RecalcTrigger,Trigger3M)),NA())</f>
        <v>8.5080621568121018E-3</v>
      </c>
      <c r="L3016" s="44">
        <f>IFERROR(_xll.qlIndexFixing(Index6M,$H3016,TRUE,_xll.ohTrigger(RecalcTrigger,Trigger6M)),NA())</f>
        <v>8.6183027563699558E-3</v>
      </c>
      <c r="M3016" s="145">
        <f>IFERROR(_xll.qlIndexFixing(Index1Y,$H3016,TRUE,_xll.ohTrigger(RecalcTrigger,Trigger1Y)),NA())</f>
        <v>8.7847671331056122E-3</v>
      </c>
      <c r="N3016" s="144">
        <f>IFERROR(_xll.qlIndexFixing(ONIndex1M,I3016,TRUE,_xll.ohTrigger(RecalcTrigger,Trigger1M)),NA())</f>
        <v>8.2694276683081824E-3</v>
      </c>
      <c r="O3016" s="44">
        <f>IFERROR(_xll.qlIndexFixing(ONIndex3M,I3016,TRUE,_xll.ohTrigger(RecalcTrigger,Trigger3M)),NA())</f>
        <v>8.4745157711285657E-3</v>
      </c>
      <c r="P3016" s="44">
        <f>IFERROR(_xll.qlIndexFixing(ONIndex6M,I3016,TRUE,_xll.ohTrigger(RecalcTrigger,Trigger6M)),NA())</f>
        <v>8.5051046325723689E-3</v>
      </c>
      <c r="Q3016" s="145">
        <f>IFERROR(_xll.qlIndexFixing(ONIndex1Y,I3016,TRUE,_xll.ohTrigger(RecalcTrigger,Trigger1Y)),NA())</f>
        <v>8.6418107709818059E-3</v>
      </c>
    </row>
    <row r="3017" spans="2:17" x14ac:dyDescent="0.2">
      <c r="B3017" s="39" t="s">
        <v>42</v>
      </c>
      <c r="D3017" s="42">
        <f>_xll.qlCalendarAdvance(Calendar,$D3016,B3017,"f",FALSE)</f>
        <v>60994</v>
      </c>
      <c r="E3017" s="139">
        <f>_xll.qlInterestRateIndexValueDate(IndexON,D3017)</f>
        <v>60994</v>
      </c>
      <c r="F3017" s="155">
        <f>IFERROR(_xll.qlIndexFixing(IndexON,D3017,TRUE,_xll.ohTrigger(RecalcTrigger,TriggerON)),NA())</f>
        <v>8.4904772427130126E-3</v>
      </c>
      <c r="H3017" s="42">
        <f>_xll.qlCalendarAdvance(Calendar,$H3016,B3017,"f",FALSE)</f>
        <v>60994</v>
      </c>
      <c r="I3017" s="139">
        <f>_xll.qlInterestRateIndexValueDate(Index1M,$H3017)</f>
        <v>60996</v>
      </c>
      <c r="J3017" s="144">
        <f>IFERROR(_xll.qlIndexFixing(Index1M,$H3017,TRUE,_xll.ohTrigger(RecalcTrigger,Trigger1M)),NA())</f>
        <v>8.2828408010302002E-3</v>
      </c>
      <c r="K3017" s="44">
        <f>IFERROR(_xll.qlIndexFixing(Index3M,H3017,TRUE,_xll.ohTrigger(RecalcTrigger,Trigger3M)),NA())</f>
        <v>8.5123131198958646E-3</v>
      </c>
      <c r="L3017" s="44">
        <f>IFERROR(_xll.qlIndexFixing(Index6M,$H3017,TRUE,_xll.ohTrigger(RecalcTrigger,Trigger6M)),NA())</f>
        <v>8.6258552712849598E-3</v>
      </c>
      <c r="M3017" s="145">
        <f>IFERROR(_xll.qlIndexFixing(Index1Y,$H3017,TRUE,_xll.ohTrigger(RecalcTrigger,Trigger1Y)),NA())</f>
        <v>8.7888475266990323E-3</v>
      </c>
      <c r="N3017" s="144">
        <f>IFERROR(_xll.qlIndexFixing(ONIndex1M,I3017,TRUE,_xll.ohTrigger(RecalcTrigger,Trigger1M)),NA())</f>
        <v>8.2733913616017674E-3</v>
      </c>
      <c r="O3017" s="44">
        <f>IFERROR(_xll.qlIndexFixing(ONIndex3M,I3017,TRUE,_xll.ohTrigger(RecalcTrigger,Trigger3M)),NA())</f>
        <v>8.478788426558026E-3</v>
      </c>
      <c r="P3017" s="44">
        <f>IFERROR(_xll.qlIndexFixing(ONIndex6M,I3017,TRUE,_xll.ohTrigger(RecalcTrigger,Trigger6M)),NA())</f>
        <v>8.5129976365827531E-3</v>
      </c>
      <c r="Q3017" s="145">
        <f>IFERROR(_xll.qlIndexFixing(ONIndex1Y,I3017,TRUE,_xll.ohTrigger(RecalcTrigger,Trigger1Y)),NA())</f>
        <v>8.6460022471879228E-3</v>
      </c>
    </row>
    <row r="3018" spans="2:17" x14ac:dyDescent="0.2">
      <c r="B3018" s="39" t="s">
        <v>42</v>
      </c>
      <c r="D3018" s="42">
        <f>_xll.qlCalendarAdvance(Calendar,$D3017,B3018,"f",FALSE)</f>
        <v>61001</v>
      </c>
      <c r="E3018" s="139">
        <f>_xll.qlInterestRateIndexValueDate(IndexON,D3018)</f>
        <v>61001</v>
      </c>
      <c r="F3018" s="155">
        <f>IFERROR(_xll.qlIndexFixing(IndexON,D3018,TRUE,_xll.ohTrigger(RecalcTrigger,TriggerON)),NA())</f>
        <v>8.4946420754317131E-3</v>
      </c>
      <c r="H3018" s="42">
        <f>_xll.qlCalendarAdvance(Calendar,$H3017,B3018,"f",FALSE)</f>
        <v>61001</v>
      </c>
      <c r="I3018" s="139">
        <f>_xll.qlInterestRateIndexValueDate(Index1M,$H3018)</f>
        <v>61003</v>
      </c>
      <c r="J3018" s="144">
        <f>IFERROR(_xll.qlIndexFixing(Index1M,$H3018,TRUE,_xll.ohTrigger(RecalcTrigger,Trigger1M)),NA())</f>
        <v>8.2867944572576069E-3</v>
      </c>
      <c r="K3018" s="44">
        <f>IFERROR(_xll.qlIndexFixing(Index3M,H3018,TRUE,_xll.ohTrigger(RecalcTrigger,Trigger3M)),NA())</f>
        <v>8.5165587405633403E-3</v>
      </c>
      <c r="L3018" s="44">
        <f>IFERROR(_xll.qlIndexFixing(Index6M,$H3018,TRUE,_xll.ohTrigger(RecalcTrigger,Trigger6M)),NA())</f>
        <v>8.6327470513581292E-3</v>
      </c>
      <c r="M3018" s="145">
        <f>IFERROR(_xll.qlIndexFixing(Index1Y,$H3018,TRUE,_xll.ohTrigger(RecalcTrigger,Trigger1Y)),NA())</f>
        <v>8.792921921143438E-3</v>
      </c>
      <c r="N3018" s="144">
        <f>IFERROR(_xll.qlIndexFixing(ONIndex1M,I3018,TRUE,_xll.ohTrigger(RecalcTrigger,Trigger1M)),NA())</f>
        <v>8.277350211889356E-3</v>
      </c>
      <c r="O3018" s="44">
        <f>IFERROR(_xll.qlIndexFixing(ONIndex3M,I3018,TRUE,_xll.ohTrigger(RecalcTrigger,Trigger3M)),NA())</f>
        <v>8.4830558615234253E-3</v>
      </c>
      <c r="P3018" s="44">
        <f>IFERROR(_xll.qlIndexFixing(ONIndex6M,I3018,TRUE,_xll.ohTrigger(RecalcTrigger,Trigger6M)),NA())</f>
        <v>8.5208609578568684E-3</v>
      </c>
      <c r="Q3018" s="145">
        <f>IFERROR(_xll.qlIndexFixing(ONIndex1Y,I3018,TRUE,_xll.ohTrigger(RecalcTrigger,Trigger1Y)),NA())</f>
        <v>8.6501882869427504E-3</v>
      </c>
    </row>
    <row r="3019" spans="2:17" x14ac:dyDescent="0.2">
      <c r="B3019" s="39" t="s">
        <v>42</v>
      </c>
      <c r="D3019" s="42">
        <f>_xll.qlCalendarAdvance(Calendar,$D3018,B3019,"f",FALSE)</f>
        <v>61008</v>
      </c>
      <c r="E3019" s="139">
        <f>_xll.qlInterestRateIndexValueDate(IndexON,D3019)</f>
        <v>61008</v>
      </c>
      <c r="F3019" s="155">
        <f>IFERROR(_xll.qlIndexFixing(IndexON,D3019,TRUE,_xll.ohTrigger(RecalcTrigger,TriggerON)),NA())</f>
        <v>8.4988019555520822E-3</v>
      </c>
      <c r="H3019" s="42">
        <f>_xll.qlCalendarAdvance(Calendar,$H3018,B3019,"f",FALSE)</f>
        <v>61008</v>
      </c>
      <c r="I3019" s="139">
        <f>_xll.qlInterestRateIndexValueDate(Index1M,$H3019)</f>
        <v>61010</v>
      </c>
      <c r="J3019" s="144">
        <f>IFERROR(_xll.qlIndexFixing(Index1M,$H3019,TRUE,_xll.ohTrigger(RecalcTrigger,Trigger1M)),NA())</f>
        <v>8.2907432195147845E-3</v>
      </c>
      <c r="K3019" s="44">
        <f>IFERROR(_xll.qlIndexFixing(Index3M,H3019,TRUE,_xll.ohTrigger(RecalcTrigger,Trigger3M)),NA())</f>
        <v>8.5207989988775878E-3</v>
      </c>
      <c r="L3019" s="44">
        <f>IFERROR(_xll.qlIndexFixing(Index6M,$H3019,TRUE,_xll.ohTrigger(RecalcTrigger,Trigger6M)),NA())</f>
        <v>8.6402403784572781E-3</v>
      </c>
      <c r="M3019" s="145">
        <f>IFERROR(_xll.qlIndexFixing(Index1Y,$H3019,TRUE,_xll.ohTrigger(RecalcTrigger,Trigger1Y)),NA())</f>
        <v>8.7969902954787207E-3</v>
      </c>
      <c r="N3019" s="144">
        <f>IFERROR(_xll.qlIndexFixing(ONIndex1M,I3019,TRUE,_xll.ohTrigger(RecalcTrigger,Trigger1M)),NA())</f>
        <v>8.281304200545847E-3</v>
      </c>
      <c r="O3019" s="44">
        <f>IFERROR(_xll.qlIndexFixing(ONIndex3M,I3019,TRUE,_xll.ohTrigger(RecalcTrigger,Trigger3M)),NA())</f>
        <v>8.4873180557210048E-3</v>
      </c>
      <c r="P3019" s="44">
        <f>IFERROR(_xll.qlIndexFixing(ONIndex6M,I3019,TRUE,_xll.ohTrigger(RecalcTrigger,Trigger6M)),NA())</f>
        <v>8.5286945322859964E-3</v>
      </c>
      <c r="Q3019" s="145">
        <f>IFERROR(_xll.qlIndexFixing(ONIndex1Y,I3019,TRUE,_xll.ohTrigger(RecalcTrigger,Trigger1Y)),NA())</f>
        <v>8.6543688698625942E-3</v>
      </c>
    </row>
    <row r="3020" spans="2:17" x14ac:dyDescent="0.2">
      <c r="B3020" s="39" t="s">
        <v>42</v>
      </c>
      <c r="D3020" s="42">
        <f>_xll.qlCalendarAdvance(Calendar,$D3019,B3020,"f",FALSE)</f>
        <v>61015</v>
      </c>
      <c r="E3020" s="139">
        <f>_xll.qlInterestRateIndexValueDate(IndexON,D3020)</f>
        <v>61015</v>
      </c>
      <c r="F3020" s="155">
        <f>IFERROR(_xll.qlIndexFixing(IndexON,D3020,TRUE,_xll.ohTrigger(RecalcTrigger,TriggerON)),NA())</f>
        <v>8.5029568642891462E-3</v>
      </c>
      <c r="H3020" s="42">
        <f>_xll.qlCalendarAdvance(Calendar,$H3019,B3020,"f",FALSE)</f>
        <v>61015</v>
      </c>
      <c r="I3020" s="139">
        <f>_xll.qlInterestRateIndexValueDate(Index1M,$H3020)</f>
        <v>61017</v>
      </c>
      <c r="J3020" s="144">
        <f>IFERROR(_xll.qlIndexFixing(Index1M,$H3020,TRUE,_xll.ohTrigger(RecalcTrigger,Trigger1M)),NA())</f>
        <v>8.2946870693414998E-3</v>
      </c>
      <c r="K3020" s="44">
        <f>IFERROR(_xll.qlIndexFixing(Index3M,H3020,TRUE,_xll.ohTrigger(RecalcTrigger,Trigger3M)),NA())</f>
        <v>8.5250338748990018E-3</v>
      </c>
      <c r="L3020" s="44">
        <f>IFERROR(_xll.qlIndexFixing(Index6M,$H3020,TRUE,_xll.ohTrigger(RecalcTrigger,Trigger6M)),NA())</f>
        <v>8.6477030042594535E-3</v>
      </c>
      <c r="M3020" s="145">
        <f>IFERROR(_xll.qlIndexFixing(Index1Y,$H3020,TRUE,_xll.ohTrigger(RecalcTrigger,Trigger1Y)),NA())</f>
        <v>8.8010526287454274E-3</v>
      </c>
      <c r="N3020" s="144">
        <f>IFERROR(_xll.qlIndexFixing(ONIndex1M,I3020,TRUE,_xll.ohTrigger(RecalcTrigger,Trigger1M)),NA())</f>
        <v>8.2852533094257552E-3</v>
      </c>
      <c r="O3020" s="44">
        <f>IFERROR(_xll.qlIndexFixing(ONIndex3M,I3020,TRUE,_xll.ohTrigger(RecalcTrigger,Trigger3M)),NA())</f>
        <v>8.4915749897263026E-3</v>
      </c>
      <c r="P3020" s="44">
        <f>IFERROR(_xll.qlIndexFixing(ONIndex6M,I3020,TRUE,_xll.ohTrigger(RecalcTrigger,Trigger6M)),NA())</f>
        <v>8.5364982957614188E-3</v>
      </c>
      <c r="Q3020" s="145">
        <f>IFERROR(_xll.qlIndexFixing(ONIndex1Y,I3020,TRUE,_xll.ohTrigger(RecalcTrigger,Trigger1Y)),NA())</f>
        <v>8.6585439747643989E-3</v>
      </c>
    </row>
    <row r="3021" spans="2:17" x14ac:dyDescent="0.2">
      <c r="B3021" s="39" t="s">
        <v>42</v>
      </c>
      <c r="D3021" s="42">
        <f>_xll.qlCalendarAdvance(Calendar,$D3020,B3021,"f",FALSE)</f>
        <v>61022</v>
      </c>
      <c r="E3021" s="139">
        <f>_xll.qlInterestRateIndexValueDate(IndexON,D3021)</f>
        <v>61022</v>
      </c>
      <c r="F3021" s="155">
        <f>IFERROR(_xll.qlIndexFixing(IndexON,D3021,TRUE,_xll.ohTrigger(RecalcTrigger,TriggerON)),NA())</f>
        <v>8.5071067828579316E-3</v>
      </c>
      <c r="H3021" s="42">
        <f>_xll.qlCalendarAdvance(Calendar,$H3020,B3021,"f",FALSE)</f>
        <v>61022</v>
      </c>
      <c r="I3021" s="139">
        <f>_xll.qlInterestRateIndexValueDate(Index1M,$H3021)</f>
        <v>61024</v>
      </c>
      <c r="J3021" s="144">
        <f>IFERROR(_xll.qlIndexFixing(Index1M,$H3021,TRUE,_xll.ohTrigger(RecalcTrigger,Trigger1M)),NA())</f>
        <v>8.2986259882750213E-3</v>
      </c>
      <c r="K3021" s="44">
        <f>IFERROR(_xll.qlIndexFixing(Index3M,H3021,TRUE,_xll.ohTrigger(RecalcTrigger,Trigger3M)),NA())</f>
        <v>8.5292633486879765E-3</v>
      </c>
      <c r="L3021" s="44">
        <f>IFERROR(_xll.qlIndexFixing(Index6M,$H3021,TRUE,_xll.ohTrigger(RecalcTrigger,Trigger6M)),NA())</f>
        <v>8.6551348641577697E-3</v>
      </c>
      <c r="M3021" s="145">
        <f>IFERROR(_xll.qlIndexFixing(Index1Y,$H3021,TRUE,_xll.ohTrigger(RecalcTrigger,Trigger1Y)),NA())</f>
        <v>8.8051088999827887E-3</v>
      </c>
      <c r="N3021" s="144">
        <f>IFERROR(_xll.qlIndexFixing(ONIndex1M,I3021,TRUE,_xll.ohTrigger(RecalcTrigger,Trigger1M)),NA())</f>
        <v>8.289197519664171E-3</v>
      </c>
      <c r="O3021" s="44">
        <f>IFERROR(_xll.qlIndexFixing(ONIndex3M,I3021,TRUE,_xll.ohTrigger(RecalcTrigger,Trigger3M)),NA())</f>
        <v>8.4958266435553043E-3</v>
      </c>
      <c r="P3021" s="44">
        <f>IFERROR(_xll.qlIndexFixing(ONIndex6M,I3021,TRUE,_xll.ohTrigger(RecalcTrigger,Trigger6M)),NA())</f>
        <v>8.5442721844142255E-3</v>
      </c>
      <c r="Q3021" s="145">
        <f>IFERROR(_xll.qlIndexFixing(ONIndex1Y,I3021,TRUE,_xll.ohTrigger(RecalcTrigger,Trigger1Y)),NA())</f>
        <v>8.6627135811045974E-3</v>
      </c>
    </row>
    <row r="3022" spans="2:17" x14ac:dyDescent="0.2">
      <c r="B3022" s="39" t="s">
        <v>42</v>
      </c>
      <c r="D3022" s="42">
        <f>_xll.qlCalendarAdvance(Calendar,$D3021,B3022,"f",FALSE)</f>
        <v>61029</v>
      </c>
      <c r="E3022" s="139">
        <f>_xll.qlInterestRateIndexValueDate(IndexON,D3022)</f>
        <v>61029</v>
      </c>
      <c r="F3022" s="155">
        <f>IFERROR(_xll.qlIndexFixing(IndexON,D3022,TRUE,_xll.ohTrigger(RecalcTrigger,TriggerON)),NA())</f>
        <v>8.5112516922336567E-3</v>
      </c>
      <c r="H3022" s="42">
        <f>_xll.qlCalendarAdvance(Calendar,$H3021,B3022,"f",FALSE)</f>
        <v>61029</v>
      </c>
      <c r="I3022" s="139">
        <f>_xll.qlInterestRateIndexValueDate(Index1M,$H3022)</f>
        <v>61031</v>
      </c>
      <c r="J3022" s="144">
        <f>IFERROR(_xll.qlIndexFixing(Index1M,$H3022,TRUE,_xll.ohTrigger(RecalcTrigger,Trigger1M)),NA())</f>
        <v>8.3010547368008881E-3</v>
      </c>
      <c r="K3022" s="44">
        <f>IFERROR(_xll.qlIndexFixing(Index3M,H3022,TRUE,_xll.ohTrigger(RecalcTrigger,Trigger3M)),NA())</f>
        <v>8.5330856316936776E-3</v>
      </c>
      <c r="L3022" s="44">
        <f>IFERROR(_xll.qlIndexFixing(Index6M,$H3022,TRUE,_xll.ohTrigger(RecalcTrigger,Trigger6M)),NA())</f>
        <v>8.662535893547995E-3</v>
      </c>
      <c r="M3022" s="145">
        <f>IFERROR(_xll.qlIndexFixing(Index1Y,$H3022,TRUE,_xll.ohTrigger(RecalcTrigger,Trigger1Y)),NA())</f>
        <v>8.8091590882306958E-3</v>
      </c>
      <c r="N3022" s="144">
        <f>IFERROR(_xll.qlIndexFixing(ONIndex1M,I3022,TRUE,_xll.ohTrigger(RecalcTrigger,Trigger1M)),NA())</f>
        <v>8.2931368131955452E-3</v>
      </c>
      <c r="O3022" s="44">
        <f>IFERROR(_xll.qlIndexFixing(ONIndex3M,I3022,TRUE,_xll.ohTrigger(RecalcTrigger,Trigger3M)),NA())</f>
        <v>8.5000729971440592E-3</v>
      </c>
      <c r="P3022" s="44">
        <f>IFERROR(_xll.qlIndexFixing(ONIndex6M,I3022,TRUE,_xll.ohTrigger(RecalcTrigger,Trigger6M)),NA())</f>
        <v>8.5520161344554424E-3</v>
      </c>
      <c r="Q3022" s="145">
        <f>IFERROR(_xll.qlIndexFixing(ONIndex1Y,I3022,TRUE,_xll.ohTrigger(RecalcTrigger,Trigger1Y)),NA())</f>
        <v>8.6668776683396231E-3</v>
      </c>
    </row>
    <row r="3023" spans="2:17" x14ac:dyDescent="0.2">
      <c r="B3023" s="39" t="s">
        <v>42</v>
      </c>
      <c r="D3023" s="42">
        <f>_xll.qlCalendarAdvance(Calendar,$D3022,B3023,"f",FALSE)</f>
        <v>61036</v>
      </c>
      <c r="E3023" s="139">
        <f>_xll.qlInterestRateIndexValueDate(IndexON,D3023)</f>
        <v>61036</v>
      </c>
      <c r="F3023" s="155">
        <f>IFERROR(_xll.qlIndexFixing(IndexON,D3023,TRUE,_xll.ohTrigger(RecalcTrigger,TriggerON)),NA())</f>
        <v>8.5153915735514119E-3</v>
      </c>
      <c r="H3023" s="42">
        <f>_xll.qlCalendarAdvance(Calendar,$H3022,B3023,"f",FALSE)</f>
        <v>61036</v>
      </c>
      <c r="I3023" s="139">
        <f>_xll.qlInterestRateIndexValueDate(Index1M,$H3023)</f>
        <v>61038</v>
      </c>
      <c r="J3023" s="144">
        <f>IFERROR(_xll.qlIndexFixing(Index1M,$H3023,TRUE,_xll.ohTrigger(RecalcTrigger,Trigger1M)),NA())</f>
        <v>8.3049848011234363E-3</v>
      </c>
      <c r="K3023" s="44">
        <f>IFERROR(_xll.qlIndexFixing(Index3M,H3023,TRUE,_xll.ohTrigger(RecalcTrigger,Trigger3M)),NA())</f>
        <v>8.5373045336944627E-3</v>
      </c>
      <c r="L3023" s="44">
        <f>IFERROR(_xll.qlIndexFixing(Index6M,$H3023,TRUE,_xll.ohTrigger(RecalcTrigger,Trigger6M)),NA())</f>
        <v>8.6699060278241299E-3</v>
      </c>
      <c r="M3023" s="145">
        <f>IFERROR(_xll.qlIndexFixing(Index1Y,$H3023,TRUE,_xll.ohTrigger(RecalcTrigger,Trigger1Y)),NA())</f>
        <v>8.8132031725281623E-3</v>
      </c>
      <c r="N3023" s="144">
        <f>IFERROR(_xll.qlIndexFixing(ONIndex1M,I3023,TRUE,_xll.ohTrigger(RecalcTrigger,Trigger1M)),NA())</f>
        <v>8.2970711713947765E-3</v>
      </c>
      <c r="O3023" s="44">
        <f>IFERROR(_xll.qlIndexFixing(ONIndex3M,I3023,TRUE,_xll.ohTrigger(RecalcTrigger,Trigger3M)),NA())</f>
        <v>8.5043140307483611E-3</v>
      </c>
      <c r="P3023" s="44">
        <f>IFERROR(_xll.qlIndexFixing(ONIndex6M,I3023,TRUE,_xll.ohTrigger(RecalcTrigger,Trigger6M)),NA())</f>
        <v>8.559730081616479E-3</v>
      </c>
      <c r="Q3023" s="145">
        <f>IFERROR(_xll.qlIndexFixing(ONIndex1Y,I3023,TRUE,_xll.ohTrigger(RecalcTrigger,Trigger1Y)),NA())</f>
        <v>8.6710362156061649E-3</v>
      </c>
    </row>
    <row r="3024" spans="2:17" x14ac:dyDescent="0.2">
      <c r="B3024" s="39" t="s">
        <v>42</v>
      </c>
      <c r="D3024" s="42">
        <f>_xll.qlCalendarAdvance(Calendar,$D3023,B3024,"f",FALSE)</f>
        <v>61043</v>
      </c>
      <c r="E3024" s="139">
        <f>_xll.qlInterestRateIndexValueDate(IndexON,D3024)</f>
        <v>61043</v>
      </c>
      <c r="F3024" s="155">
        <f>IFERROR(_xll.qlIndexFixing(IndexON,D3024,TRUE,_xll.ohTrigger(RecalcTrigger,TriggerON)),NA())</f>
        <v>8.5195264080262234E-3</v>
      </c>
      <c r="H3024" s="42">
        <f>_xll.qlCalendarAdvance(Calendar,$H3023,B3024,"f",FALSE)</f>
        <v>61043</v>
      </c>
      <c r="I3024" s="139">
        <f>_xll.qlInterestRateIndexValueDate(Index1M,$H3024)</f>
        <v>61045</v>
      </c>
      <c r="J3024" s="144">
        <f>IFERROR(_xll.qlIndexFixing(Index1M,$H3024,TRUE,_xll.ohTrigger(RecalcTrigger,Trigger1M)),NA())</f>
        <v>8.3089098847358555E-3</v>
      </c>
      <c r="K3024" s="44">
        <f>IFERROR(_xll.qlIndexFixing(Index3M,H3024,TRUE,_xll.ohTrigger(RecalcTrigger,Trigger3M)),NA())</f>
        <v>8.5415179751526689E-3</v>
      </c>
      <c r="L3024" s="44">
        <f>IFERROR(_xll.qlIndexFixing(Index6M,$H3024,TRUE,_xll.ohTrigger(RecalcTrigger,Trigger6M)),NA())</f>
        <v>8.6772452023828224E-3</v>
      </c>
      <c r="M3024" s="145">
        <f>IFERROR(_xll.qlIndexFixing(Index1Y,$H3024,TRUE,_xll.ohTrigger(RecalcTrigger,Trigger1Y)),NA())</f>
        <v>8.8172411319144203E-3</v>
      </c>
      <c r="N3024" s="144">
        <f>IFERROR(_xll.qlIndexFixing(ONIndex1M,I3024,TRUE,_xll.ohTrigger(RecalcTrigger,Trigger1M)),NA())</f>
        <v>8.3010005757966354E-3</v>
      </c>
      <c r="O3024" s="44">
        <f>IFERROR(_xll.qlIndexFixing(ONIndex3M,I3024,TRUE,_xll.ohTrigger(RecalcTrigger,Trigger3M)),NA())</f>
        <v>8.5085497243042596E-3</v>
      </c>
      <c r="P3024" s="44">
        <f>IFERROR(_xll.qlIndexFixing(ONIndex6M,I3024,TRUE,_xll.ohTrigger(RecalcTrigger,Trigger6M)),NA())</f>
        <v>8.567413961868553E-3</v>
      </c>
      <c r="Q3024" s="145">
        <f>IFERROR(_xll.qlIndexFixing(ONIndex1Y,I3024,TRUE,_xll.ohTrigger(RecalcTrigger,Trigger1Y)),NA())</f>
        <v>8.6751892024405919E-3</v>
      </c>
    </row>
    <row r="3025" spans="2:17" x14ac:dyDescent="0.2">
      <c r="B3025" s="39" t="s">
        <v>42</v>
      </c>
      <c r="D3025" s="42">
        <f>_xll.qlCalendarAdvance(Calendar,$D3024,B3025,"f",FALSE)</f>
        <v>61050</v>
      </c>
      <c r="E3025" s="139">
        <f>_xll.qlInterestRateIndexValueDate(IndexON,D3025)</f>
        <v>61050</v>
      </c>
      <c r="F3025" s="155">
        <f>IFERROR(_xll.qlIndexFixing(IndexON,D3025,TRUE,_xll.ohTrigger(RecalcTrigger,TriggerON)),NA())</f>
        <v>8.5236561769530539E-3</v>
      </c>
      <c r="H3025" s="42">
        <f>_xll.qlCalendarAdvance(Calendar,$H3024,B3025,"f",FALSE)</f>
        <v>61050</v>
      </c>
      <c r="I3025" s="139">
        <f>_xll.qlInterestRateIndexValueDate(Index1M,$H3025)</f>
        <v>61052</v>
      </c>
      <c r="J3025" s="144">
        <f>IFERROR(_xll.qlIndexFixing(Index1M,$H3025,TRUE,_xll.ohTrigger(RecalcTrigger,Trigger1M)),NA())</f>
        <v>8.3128299691757682E-3</v>
      </c>
      <c r="K3025" s="44">
        <f>IFERROR(_xll.qlIndexFixing(Index3M,H3025,TRUE,_xll.ohTrigger(RecalcTrigger,Trigger3M)),NA())</f>
        <v>8.5457259361246974E-3</v>
      </c>
      <c r="L3025" s="44">
        <f>IFERROR(_xll.qlIndexFixing(Index6M,$H3025,TRUE,_xll.ohTrigger(RecalcTrigger,Trigger6M)),NA())</f>
        <v>8.6845533526185154E-3</v>
      </c>
      <c r="M3025" s="145">
        <f>IFERROR(_xll.qlIndexFixing(Index1Y,$H3025,TRUE,_xll.ohTrigger(RecalcTrigger,Trigger1Y)),NA())</f>
        <v>8.8212729454282632E-3</v>
      </c>
      <c r="N3025" s="144">
        <f>IFERROR(_xll.qlIndexFixing(ONIndex1M,I3025,TRUE,_xll.ohTrigger(RecalcTrigger,Trigger1M)),NA())</f>
        <v>8.3049250081757009E-3</v>
      </c>
      <c r="O3025" s="44">
        <f>IFERROR(_xll.qlIndexFixing(ONIndex3M,I3025,TRUE,_xll.ohTrigger(RecalcTrigger,Trigger3M)),NA())</f>
        <v>8.5127800582274205E-3</v>
      </c>
      <c r="P3025" s="44">
        <f>IFERROR(_xll.qlIndexFixing(ONIndex6M,I3025,TRUE,_xll.ohTrigger(RecalcTrigger,Trigger6M)),NA())</f>
        <v>8.5750677115026264E-3</v>
      </c>
      <c r="Q3025" s="145">
        <f>IFERROR(_xll.qlIndexFixing(ONIndex1Y,I3025,TRUE,_xll.ohTrigger(RecalcTrigger,Trigger1Y)),NA())</f>
        <v>8.6793366077397849E-3</v>
      </c>
    </row>
    <row r="3026" spans="2:17" x14ac:dyDescent="0.2">
      <c r="B3026" s="39" t="s">
        <v>42</v>
      </c>
      <c r="D3026" s="42">
        <f>_xll.qlCalendarAdvance(Calendar,$D3025,B3026,"f",FALSE)</f>
        <v>61057</v>
      </c>
      <c r="E3026" s="139">
        <f>_xll.qlInterestRateIndexValueDate(IndexON,D3026)</f>
        <v>61057</v>
      </c>
      <c r="F3026" s="155">
        <f>IFERROR(_xll.qlIndexFixing(IndexON,D3026,TRUE,_xll.ohTrigger(RecalcTrigger,TriggerON)),NA())</f>
        <v>8.5277808611472494E-3</v>
      </c>
      <c r="H3026" s="42">
        <f>_xll.qlCalendarAdvance(Calendar,$H3025,B3026,"f",FALSE)</f>
        <v>61057</v>
      </c>
      <c r="I3026" s="139">
        <f>_xll.qlInterestRateIndexValueDate(Index1M,$H3026)</f>
        <v>61059</v>
      </c>
      <c r="J3026" s="144">
        <f>IFERROR(_xll.qlIndexFixing(Index1M,$H3026,TRUE,_xll.ohTrigger(RecalcTrigger,Trigger1M)),NA())</f>
        <v>8.3186211576605478E-3</v>
      </c>
      <c r="K3026" s="44">
        <f>IFERROR(_xll.qlIndexFixing(Index3M,H3026,TRUE,_xll.ohTrigger(RecalcTrigger,Trigger3M)),NA())</f>
        <v>8.5511300988375238E-3</v>
      </c>
      <c r="L3026" s="44">
        <f>IFERROR(_xll.qlIndexFixing(Index6M,$H3026,TRUE,_xll.ohTrigger(RecalcTrigger,Trigger6M)),NA())</f>
        <v>8.694897332698669E-3</v>
      </c>
      <c r="M3026" s="145">
        <f>IFERROR(_xll.qlIndexFixing(Index1Y,$H3026,TRUE,_xll.ohTrigger(RecalcTrigger,Trigger1Y)),NA())</f>
        <v>8.8264724481169482E-3</v>
      </c>
      <c r="N3026" s="144">
        <f>IFERROR(_xll.qlIndexFixing(ONIndex1M,I3026,TRUE,_xll.ohTrigger(RecalcTrigger,Trigger1M)),NA())</f>
        <v>8.3088444497469993E-3</v>
      </c>
      <c r="O3026" s="44">
        <f>IFERROR(_xll.qlIndexFixing(ONIndex3M,I3026,TRUE,_xll.ohTrigger(RecalcTrigger,Trigger3M)),NA())</f>
        <v>8.5170050124538932E-3</v>
      </c>
      <c r="P3026" s="44">
        <f>IFERROR(_xll.qlIndexFixing(ONIndex6M,I3026,TRUE,_xll.ohTrigger(RecalcTrigger,Trigger6M)),NA())</f>
        <v>8.5826912664899169E-3</v>
      </c>
      <c r="Q3026" s="145">
        <f>IFERROR(_xll.qlIndexFixing(ONIndex1Y,I3026,TRUE,_xll.ohTrigger(RecalcTrigger,Trigger1Y)),NA())</f>
        <v>8.6834784111200491E-3</v>
      </c>
    </row>
    <row r="3027" spans="2:17" x14ac:dyDescent="0.2">
      <c r="B3027" s="39" t="s">
        <v>42</v>
      </c>
      <c r="D3027" s="42">
        <f>_xll.qlCalendarAdvance(Calendar,$D3026,B3027,"f",FALSE)</f>
        <v>61064</v>
      </c>
      <c r="E3027" s="139">
        <f>_xll.qlInterestRateIndexValueDate(IndexON,D3027)</f>
        <v>61064</v>
      </c>
      <c r="F3027" s="155">
        <f>IFERROR(_xll.qlIndexFixing(IndexON,D3027,TRUE,_xll.ohTrigger(RecalcTrigger,TriggerON)),NA())</f>
        <v>8.5319004421435807E-3</v>
      </c>
      <c r="H3027" s="42">
        <f>_xll.qlCalendarAdvance(Calendar,$H3026,B3027,"f",FALSE)</f>
        <v>61064</v>
      </c>
      <c r="I3027" s="139">
        <f>_xll.qlInterestRateIndexValueDate(Index1M,$H3027)</f>
        <v>61066</v>
      </c>
      <c r="J3027" s="144">
        <f>IFERROR(_xll.qlIndexFixing(Index1M,$H3027,TRUE,_xll.ohTrigger(RecalcTrigger,Trigger1M)),NA())</f>
        <v>8.3221549193410183E-3</v>
      </c>
      <c r="K3027" s="44">
        <f>IFERROR(_xll.qlIndexFixing(Index3M,H3027,TRUE,_xll.ohTrigger(RecalcTrigger,Trigger3M)),NA())</f>
        <v>8.5553261430400575E-3</v>
      </c>
      <c r="L3027" s="44">
        <f>IFERROR(_xll.qlIndexFixing(Index6M,$H3027,TRUE,_xll.ohTrigger(RecalcTrigger,Trigger6M)),NA())</f>
        <v>8.7021328702467059E-3</v>
      </c>
      <c r="M3027" s="145">
        <f>IFERROR(_xll.qlIndexFixing(Index1Y,$H3027,TRUE,_xll.ohTrigger(RecalcTrigger,Trigger1Y)),NA())</f>
        <v>8.83049083351377E-3</v>
      </c>
      <c r="N3027" s="144">
        <f>IFERROR(_xll.qlIndexFixing(ONIndex1M,I3027,TRUE,_xll.ohTrigger(RecalcTrigger,Trigger1M)),NA())</f>
        <v>8.3127588823650456E-3</v>
      </c>
      <c r="O3027" s="44">
        <f>IFERROR(_xll.qlIndexFixing(ONIndex3M,I3027,TRUE,_xll.ohTrigger(RecalcTrigger,Trigger3M)),NA())</f>
        <v>8.5212245670795994E-3</v>
      </c>
      <c r="P3027" s="44">
        <f>IFERROR(_xll.qlIndexFixing(ONIndex6M,I3027,TRUE,_xll.ohTrigger(RecalcTrigger,Trigger6M)),NA())</f>
        <v>8.5902845624019619E-3</v>
      </c>
      <c r="Q3027" s="145">
        <f>IFERROR(_xll.qlIndexFixing(ONIndex1Y,I3027,TRUE,_xll.ohTrigger(RecalcTrigger,Trigger1Y)),NA())</f>
        <v>8.6876145917980097E-3</v>
      </c>
    </row>
    <row r="3028" spans="2:17" x14ac:dyDescent="0.2">
      <c r="B3028" s="39" t="s">
        <v>42</v>
      </c>
      <c r="D3028" s="42">
        <f>_xll.qlCalendarAdvance(Calendar,$D3027,B3028,"f",FALSE)</f>
        <v>61071</v>
      </c>
      <c r="E3028" s="139">
        <f>_xll.qlInterestRateIndexValueDate(IndexON,D3028)</f>
        <v>61071</v>
      </c>
      <c r="F3028" s="155">
        <f>IFERROR(_xll.qlIndexFixing(IndexON,D3028,TRUE,_xll.ohTrigger(RecalcTrigger,TriggerON)),NA())</f>
        <v>8.5360149009972019E-3</v>
      </c>
      <c r="H3028" s="42">
        <f>_xll.qlCalendarAdvance(Calendar,$H3027,B3028,"f",FALSE)</f>
        <v>61071</v>
      </c>
      <c r="I3028" s="139">
        <f>_xll.qlInterestRateIndexValueDate(Index1M,$H3028)</f>
        <v>61073</v>
      </c>
      <c r="J3028" s="144">
        <f>IFERROR(_xll.qlIndexFixing(Index1M,$H3028,TRUE,_xll.ohTrigger(RecalcTrigger,Trigger1M)),NA())</f>
        <v>8.3260588051256579E-3</v>
      </c>
      <c r="K3028" s="44">
        <f>IFERROR(_xll.qlIndexFixing(Index3M,H3028,TRUE,_xll.ohTrigger(RecalcTrigger,Trigger3M)),NA())</f>
        <v>8.55951664241799E-3</v>
      </c>
      <c r="L3028" s="44">
        <f>IFERROR(_xll.qlIndexFixing(Index6M,$H3028,TRUE,_xll.ohTrigger(RecalcTrigger,Trigger6M)),NA())</f>
        <v>8.7093371635458341E-3</v>
      </c>
      <c r="M3028" s="145">
        <f>IFERROR(_xll.qlIndexFixing(Index1Y,$H3028,TRUE,_xll.ohTrigger(RecalcTrigger,Trigger1Y)),NA())</f>
        <v>8.8345030053389798E-3</v>
      </c>
      <c r="N3028" s="144">
        <f>IFERROR(_xll.qlIndexFixing(ONIndex1M,I3028,TRUE,_xll.ohTrigger(RecalcTrigger,Trigger1M)),NA())</f>
        <v>8.3166682874047382E-3</v>
      </c>
      <c r="O3028" s="44">
        <f>IFERROR(_xll.qlIndexFixing(ONIndex3M,I3028,TRUE,_xll.ohTrigger(RecalcTrigger,Trigger3M)),NA())</f>
        <v>8.5254387024402689E-3</v>
      </c>
      <c r="P3028" s="44">
        <f>IFERROR(_xll.qlIndexFixing(ONIndex6M,I3028,TRUE,_xll.ohTrigger(RecalcTrigger,Trigger6M)),NA())</f>
        <v>8.5978475357695316E-3</v>
      </c>
      <c r="Q3028" s="145">
        <f>IFERROR(_xll.qlIndexFixing(ONIndex1Y,I3028,TRUE,_xll.ohTrigger(RecalcTrigger,Trigger1Y)),NA())</f>
        <v>8.6917451290702274E-3</v>
      </c>
    </row>
    <row r="3029" spans="2:17" x14ac:dyDescent="0.2">
      <c r="B3029" s="39" t="s">
        <v>42</v>
      </c>
      <c r="D3029" s="42">
        <f>_xll.qlCalendarAdvance(Calendar,$D3028,B3029,"f",FALSE)</f>
        <v>61078</v>
      </c>
      <c r="E3029" s="139">
        <f>_xll.qlInterestRateIndexValueDate(IndexON,D3029)</f>
        <v>61078</v>
      </c>
      <c r="F3029" s="155">
        <f>IFERROR(_xll.qlIndexFixing(IndexON,D3029,TRUE,_xll.ohTrigger(RecalcTrigger,TriggerON)),NA())</f>
        <v>8.5401242187632675E-3</v>
      </c>
      <c r="H3029" s="42">
        <f>_xll.qlCalendarAdvance(Calendar,$H3028,B3029,"f",FALSE)</f>
        <v>61078</v>
      </c>
      <c r="I3029" s="139">
        <f>_xll.qlInterestRateIndexValueDate(Index1M,$H3029)</f>
        <v>61080</v>
      </c>
      <c r="J3029" s="144">
        <f>IFERROR(_xll.qlIndexFixing(Index1M,$H3029,TRUE,_xll.ohTrigger(RecalcTrigger,Trigger1M)),NA())</f>
        <v>8.329957612330241E-3</v>
      </c>
      <c r="K3029" s="44">
        <f>IFERROR(_xll.qlIndexFixing(Index3M,H3029,TRUE,_xll.ohTrigger(RecalcTrigger,Trigger3M)),NA())</f>
        <v>8.5637015770350967E-3</v>
      </c>
      <c r="L3029" s="44">
        <f>IFERROR(_xll.qlIndexFixing(Index6M,$H3029,TRUE,_xll.ohTrigger(RecalcTrigger,Trigger6M)),NA())</f>
        <v>8.7165101479754863E-3</v>
      </c>
      <c r="M3029" s="145">
        <f>IFERROR(_xll.qlIndexFixing(Index1Y,$H3029,TRUE,_xll.ohTrigger(RecalcTrigger,Trigger1Y)),NA())</f>
        <v>8.8385089426284737E-3</v>
      </c>
      <c r="N3029" s="144">
        <f>IFERROR(_xll.qlIndexFixing(ONIndex1M,I3029,TRUE,_xll.ohTrigger(RecalcTrigger,Trigger1M)),NA())</f>
        <v>8.320572646640656E-3</v>
      </c>
      <c r="O3029" s="44">
        <f>IFERROR(_xll.qlIndexFixing(ONIndex3M,I3029,TRUE,_xll.ohTrigger(RecalcTrigger,Trigger3M)),NA())</f>
        <v>8.5296473983120791E-3</v>
      </c>
      <c r="P3029" s="44">
        <f>IFERROR(_xll.qlIndexFixing(ONIndex6M,I3029,TRUE,_xll.ohTrigger(RecalcTrigger,Trigger6M)),NA())</f>
        <v>8.6053801225638438E-3</v>
      </c>
      <c r="Q3029" s="145">
        <f>IFERROR(_xll.qlIndexFixing(ONIndex1Y,I3029,TRUE,_xll.ohTrigger(RecalcTrigger,Trigger1Y)),NA())</f>
        <v>8.6958700021533275E-3</v>
      </c>
    </row>
    <row r="3030" spans="2:17" x14ac:dyDescent="0.2">
      <c r="B3030" s="39" t="s">
        <v>42</v>
      </c>
      <c r="D3030" s="42">
        <f>_xll.qlCalendarAdvance(Calendar,$D3029,B3030,"f",FALSE)</f>
        <v>61085</v>
      </c>
      <c r="E3030" s="139">
        <f>_xll.qlInterestRateIndexValueDate(IndexON,D3030)</f>
        <v>61085</v>
      </c>
      <c r="F3030" s="155">
        <f>IFERROR(_xll.qlIndexFixing(IndexON,D3030,TRUE,_xll.ohTrigger(RecalcTrigger,TriggerON)),NA())</f>
        <v>8.5442283766568039E-3</v>
      </c>
      <c r="H3030" s="42">
        <f>_xll.qlCalendarAdvance(Calendar,$H3029,B3030,"f",FALSE)</f>
        <v>61085</v>
      </c>
      <c r="I3030" s="139">
        <f>_xll.qlInterestRateIndexValueDate(Index1M,$H3030)</f>
        <v>61087</v>
      </c>
      <c r="J3030" s="144">
        <f>IFERROR(_xll.qlIndexFixing(Index1M,$H3030,TRUE,_xll.ohTrigger(RecalcTrigger,Trigger1M)),NA())</f>
        <v>8.3327289298124625E-3</v>
      </c>
      <c r="K3030" s="44">
        <f>IFERROR(_xll.qlIndexFixing(Index3M,H3030,TRUE,_xll.ohTrigger(RecalcTrigger,Trigger3M)),NA())</f>
        <v>8.5674815860526075E-3</v>
      </c>
      <c r="L3030" s="44">
        <f>IFERROR(_xll.qlIndexFixing(Index6M,$H3030,TRUE,_xll.ohTrigger(RecalcTrigger,Trigger6M)),NA())</f>
        <v>8.7218371627639426E-3</v>
      </c>
      <c r="M3030" s="145">
        <f>IFERROR(_xll.qlIndexFixing(Index1Y,$H3030,TRUE,_xll.ohTrigger(RecalcTrigger,Trigger1Y)),NA())</f>
        <v>8.8413390912535413E-3</v>
      </c>
      <c r="N3030" s="144">
        <f>IFERROR(_xll.qlIndexFixing(ONIndex1M,I3030,TRUE,_xll.ohTrigger(RecalcTrigger,Trigger1M)),NA())</f>
        <v>8.3255850927788089E-3</v>
      </c>
      <c r="O3030" s="44">
        <f>IFERROR(_xll.qlIndexFixing(ONIndex3M,I3030,TRUE,_xll.ohTrigger(RecalcTrigger,Trigger3M)),NA())</f>
        <v>8.5350505544745658E-3</v>
      </c>
      <c r="P3030" s="44">
        <f>IFERROR(_xll.qlIndexFixing(ONIndex6M,I3030,TRUE,_xll.ohTrigger(RecalcTrigger,Trigger6M)),NA())</f>
        <v>8.6150201238410773E-3</v>
      </c>
      <c r="Q3030" s="145">
        <f>IFERROR(_xll.qlIndexFixing(ONIndex1Y,I3030,TRUE,_xll.ohTrigger(RecalcTrigger,Trigger1Y)),NA())</f>
        <v>8.7011650543900032E-3</v>
      </c>
    </row>
    <row r="3031" spans="2:17" x14ac:dyDescent="0.2">
      <c r="B3031" s="39" t="s">
        <v>42</v>
      </c>
      <c r="D3031" s="42">
        <f>_xll.qlCalendarAdvance(Calendar,$D3030,B3031,"f",FALSE)</f>
        <v>61092</v>
      </c>
      <c r="E3031" s="139">
        <f>_xll.qlInterestRateIndexValueDate(IndexON,D3031)</f>
        <v>61092</v>
      </c>
      <c r="F3031" s="155">
        <f>IFERROR(_xll.qlIndexFixing(IndexON,D3031,TRUE,_xll.ohTrigger(RecalcTrigger,TriggerON)),NA())</f>
        <v>8.5483273558129014E-3</v>
      </c>
      <c r="H3031" s="42">
        <f>_xll.qlCalendarAdvance(Calendar,$H3030,B3031,"f",FALSE)</f>
        <v>61092</v>
      </c>
      <c r="I3031" s="139">
        <f>_xll.qlInterestRateIndexValueDate(Index1M,$H3031)</f>
        <v>61094</v>
      </c>
      <c r="J3031" s="144">
        <f>IFERROR(_xll.qlIndexFixing(Index1M,$H3031,TRUE,_xll.ohTrigger(RecalcTrigger,Trigger1M)),NA())</f>
        <v>8.3377399171633004E-3</v>
      </c>
      <c r="K3031" s="44">
        <f>IFERROR(_xll.qlIndexFixing(Index3M,H3031,TRUE,_xll.ohTrigger(RecalcTrigger,Trigger3M)),NA())</f>
        <v>8.5716556361586007E-3</v>
      </c>
      <c r="L3031" s="44">
        <f>IFERROR(_xll.qlIndexFixing(Index6M,$H3031,TRUE,_xll.ohTrigger(RecalcTrigger,Trigger6M)),NA())</f>
        <v>8.728953622063388E-3</v>
      </c>
      <c r="M3031" s="145">
        <f>IFERROR(_xll.qlIndexFixing(Index1Y,$H3031,TRUE,_xll.ohTrigger(RecalcTrigger,Trigger1Y)),NA())</f>
        <v>8.8465020297428375E-3</v>
      </c>
      <c r="N3031" s="144">
        <f>IFERROR(_xll.qlIndexFixing(ONIndex1M,I3031,TRUE,_xll.ohTrigger(RecalcTrigger,Trigger1M)),NA())</f>
        <v>8.3283661532007613E-3</v>
      </c>
      <c r="O3031" s="44">
        <f>IFERROR(_xll.qlIndexFixing(ONIndex3M,I3031,TRUE,_xll.ohTrigger(RecalcTrigger,Trigger3M)),NA())</f>
        <v>8.5380483929320405E-3</v>
      </c>
      <c r="P3031" s="44">
        <f>IFERROR(_xll.qlIndexFixing(ONIndex6M,I3031,TRUE,_xll.ohTrigger(RecalcTrigger,Trigger6M)),NA())</f>
        <v>8.6203538795182055E-3</v>
      </c>
      <c r="Q3031" s="145">
        <f>IFERROR(_xll.qlIndexFixing(ONIndex1Y,I3031,TRUE,_xll.ohTrigger(RecalcTrigger,Trigger1Y)),NA())</f>
        <v>8.7041026732581628E-3</v>
      </c>
    </row>
    <row r="3032" spans="2:17" x14ac:dyDescent="0.2">
      <c r="B3032" s="39" t="s">
        <v>42</v>
      </c>
      <c r="D3032" s="42">
        <f>_xll.qlCalendarAdvance(Calendar,$D3031,B3032,"f",FALSE)</f>
        <v>61099</v>
      </c>
      <c r="E3032" s="139">
        <f>_xll.qlInterestRateIndexValueDate(IndexON,D3032)</f>
        <v>61099</v>
      </c>
      <c r="F3032" s="155">
        <f>IFERROR(_xll.qlIndexFixing(IndexON,D3032,TRUE,_xll.ohTrigger(RecalcTrigger,TriggerON)),NA())</f>
        <v>8.5524211372867143E-3</v>
      </c>
      <c r="H3032" s="42">
        <f>_xll.qlCalendarAdvance(Calendar,$H3031,B3032,"f",FALSE)</f>
        <v>61099</v>
      </c>
      <c r="I3032" s="139">
        <f>_xll.qlInterestRateIndexValueDate(Index1M,$H3032)</f>
        <v>61101</v>
      </c>
      <c r="J3032" s="144">
        <f>IFERROR(_xll.qlIndexFixing(Index1M,$H3032,TRUE,_xll.ohTrigger(RecalcTrigger,Trigger1M)),NA())</f>
        <v>8.341623377866314E-3</v>
      </c>
      <c r="K3032" s="44">
        <f>IFERROR(_xll.qlIndexFixing(Index3M,H3032,TRUE,_xll.ohTrigger(RecalcTrigger,Trigger3M)),NA())</f>
        <v>8.575824063190721E-3</v>
      </c>
      <c r="L3032" s="44">
        <f>IFERROR(_xll.qlIndexFixing(Index6M,$H3032,TRUE,_xll.ohTrigger(RecalcTrigger,Trigger6M)),NA())</f>
        <v>8.7360385943539877E-3</v>
      </c>
      <c r="M3032" s="145">
        <f>IFERROR(_xll.qlIndexFixing(Index1Y,$H3032,TRUE,_xll.ohTrigger(RecalcTrigger,Trigger1Y)),NA())</f>
        <v>8.8504891376375502E-3</v>
      </c>
      <c r="N3032" s="144">
        <f>IFERROR(_xll.qlIndexFixing(ONIndex1M,I3032,TRUE,_xll.ohTrigger(RecalcTrigger,Trigger1M)),NA())</f>
        <v>8.3322552638342984E-3</v>
      </c>
      <c r="O3032" s="44">
        <f>IFERROR(_xll.qlIndexFixing(ONIndex3M,I3032,TRUE,_xll.ohTrigger(RecalcTrigger,Trigger3M)),NA())</f>
        <v>8.542240651712163E-3</v>
      </c>
      <c r="P3032" s="44">
        <f>IFERROR(_xll.qlIndexFixing(ONIndex6M,I3032,TRUE,_xll.ohTrigger(RecalcTrigger,Trigger6M)),NA())</f>
        <v>8.6277949222601791E-3</v>
      </c>
      <c r="Q3032" s="145">
        <f>IFERROR(_xll.qlIndexFixing(ONIndex1Y,I3032,TRUE,_xll.ohTrigger(RecalcTrigger,Trigger1Y)),NA())</f>
        <v>8.708210429793084E-3</v>
      </c>
    </row>
    <row r="3033" spans="2:17" x14ac:dyDescent="0.2">
      <c r="B3033" s="39" t="s">
        <v>42</v>
      </c>
      <c r="D3033" s="42">
        <f>_xll.qlCalendarAdvance(Calendar,$D3032,B3033,"f",FALSE)</f>
        <v>61106</v>
      </c>
      <c r="E3033" s="139">
        <f>_xll.qlInterestRateIndexValueDate(IndexON,D3033)</f>
        <v>61106</v>
      </c>
      <c r="F3033" s="155">
        <f>IFERROR(_xll.qlIndexFixing(IndexON,D3033,TRUE,_xll.ohTrigger(RecalcTrigger,TriggerON)),NA())</f>
        <v>8.5565097024531411E-3</v>
      </c>
      <c r="H3033" s="42">
        <f>_xll.qlCalendarAdvance(Calendar,$H3032,B3033,"f",FALSE)</f>
        <v>61106</v>
      </c>
      <c r="I3033" s="139">
        <f>_xll.qlInterestRateIndexValueDate(Index1M,$H3033)</f>
        <v>61108</v>
      </c>
      <c r="J3033" s="144">
        <f>IFERROR(_xll.qlIndexFixing(Index1M,$H3033,TRUE,_xll.ohTrigger(RecalcTrigger,Trigger1M)),NA())</f>
        <v>8.3455016861433418E-3</v>
      </c>
      <c r="K3033" s="44">
        <f>IFERROR(_xll.qlIndexFixing(Index3M,H3033,TRUE,_xll.ohTrigger(RecalcTrigger,Trigger3M)),NA())</f>
        <v>8.5799868472027224E-3</v>
      </c>
      <c r="L3033" s="44">
        <f>IFERROR(_xll.qlIndexFixing(Index6M,$H3033,TRUE,_xll.ohTrigger(RecalcTrigger,Trigger6M)),NA())</f>
        <v>8.743092015029057E-3</v>
      </c>
      <c r="M3033" s="145">
        <f>IFERROR(_xll.qlIndexFixing(Index1Y,$H3033,TRUE,_xll.ohTrigger(RecalcTrigger,Trigger1Y)),NA())</f>
        <v>8.8548586149073405E-3</v>
      </c>
      <c r="N3033" s="144">
        <f>IFERROR(_xll.qlIndexFixing(ONIndex1M,I3033,TRUE,_xll.ohTrigger(RecalcTrigger,Trigger1M)),NA())</f>
        <v>8.3361392548031432E-3</v>
      </c>
      <c r="O3033" s="44">
        <f>IFERROR(_xll.qlIndexFixing(ONIndex3M,I3033,TRUE,_xll.ohTrigger(RecalcTrigger,Trigger3M)),NA())</f>
        <v>8.5464273917068567E-3</v>
      </c>
      <c r="P3033" s="44">
        <f>IFERROR(_xll.qlIndexFixing(ONIndex6M,I3033,TRUE,_xll.ohTrigger(RecalcTrigger,Trigger6M)),NA())</f>
        <v>8.6352053221538938E-3</v>
      </c>
      <c r="Q3033" s="145">
        <f>IFERROR(_xll.qlIndexFixing(ONIndex1Y,I3033,TRUE,_xll.ohTrigger(RecalcTrigger,Trigger1Y)),NA())</f>
        <v>8.7123124394050677E-3</v>
      </c>
    </row>
    <row r="3034" spans="2:17" x14ac:dyDescent="0.2">
      <c r="B3034" s="39" t="s">
        <v>42</v>
      </c>
      <c r="D3034" s="42">
        <f>_xll.qlCalendarAdvance(Calendar,$D3033,B3034,"f",FALSE)</f>
        <v>61113</v>
      </c>
      <c r="E3034" s="139">
        <f>_xll.qlInterestRateIndexValueDate(IndexON,D3034)</f>
        <v>61113</v>
      </c>
      <c r="F3034" s="155">
        <f>IFERROR(_xll.qlIndexFixing(IndexON,D3034,TRUE,_xll.ohTrigger(RecalcTrigger,TriggerON)),NA())</f>
        <v>8.5605930323673363E-3</v>
      </c>
      <c r="H3034" s="42">
        <f>_xll.qlCalendarAdvance(Calendar,$H3033,B3034,"f",FALSE)</f>
        <v>61113</v>
      </c>
      <c r="I3034" s="139">
        <f>_xll.qlInterestRateIndexValueDate(Index1M,$H3034)</f>
        <v>61115</v>
      </c>
      <c r="J3034" s="144">
        <f>IFERROR(_xll.qlIndexFixing(Index1M,$H3034,TRUE,_xll.ohTrigger(RecalcTrigger,Trigger1M)),NA())</f>
        <v>8.3493748235391463E-3</v>
      </c>
      <c r="K3034" s="44">
        <f>IFERROR(_xll.qlIndexFixing(Index3M,H3034,TRUE,_xll.ohTrigger(RecalcTrigger,Trigger3M)),NA())</f>
        <v>8.5841439682589043E-3</v>
      </c>
      <c r="L3034" s="44">
        <f>IFERROR(_xll.qlIndexFixing(Index6M,$H3034,TRUE,_xll.ohTrigger(RecalcTrigger,Trigger6M)),NA())</f>
        <v>8.7501138194854139E-3</v>
      </c>
      <c r="M3034" s="145">
        <f>IFERROR(_xll.qlIndexFixing(Index1Y,$H3034,TRUE,_xll.ohTrigger(RecalcTrigger,Trigger1Y)),NA())</f>
        <v>8.8584443772767585E-3</v>
      </c>
      <c r="N3034" s="144">
        <f>IFERROR(_xll.qlIndexFixing(ONIndex1M,I3034,TRUE,_xll.ohTrigger(RecalcTrigger,Trigger1M)),NA())</f>
        <v>8.3400181074821944E-3</v>
      </c>
      <c r="O3034" s="44">
        <f>IFERROR(_xll.qlIndexFixing(ONIndex3M,I3034,TRUE,_xll.ohTrigger(RecalcTrigger,Trigger3M)),NA())</f>
        <v>8.5506085929321074E-3</v>
      </c>
      <c r="P3034" s="44">
        <f>IFERROR(_xll.qlIndexFixing(ONIndex6M,I3034,TRUE,_xll.ohTrigger(RecalcTrigger,Trigger6M)),NA())</f>
        <v>8.6425850154103756E-3</v>
      </c>
      <c r="Q3034" s="145">
        <f>IFERROR(_xll.qlIndexFixing(ONIndex1Y,I3034,TRUE,_xll.ohTrigger(RecalcTrigger,Trigger1Y)),NA())</f>
        <v>8.7164086813906749E-3</v>
      </c>
    </row>
    <row r="3035" spans="2:17" x14ac:dyDescent="0.2">
      <c r="B3035" s="39" t="s">
        <v>42</v>
      </c>
      <c r="D3035" s="42">
        <f>_xll.qlCalendarAdvance(Calendar,$D3034,B3035,"f",FALSE)</f>
        <v>61120</v>
      </c>
      <c r="E3035" s="139">
        <f>_xll.qlInterestRateIndexValueDate(IndexON,D3035)</f>
        <v>61120</v>
      </c>
      <c r="F3035" s="155">
        <f>IFERROR(_xll.qlIndexFixing(IndexON,D3035,TRUE,_xll.ohTrigger(RecalcTrigger,TriggerON)),NA())</f>
        <v>8.56467110816439E-3</v>
      </c>
      <c r="H3035" s="42">
        <f>_xll.qlCalendarAdvance(Calendar,$H3034,B3035,"f",FALSE)</f>
        <v>61120</v>
      </c>
      <c r="I3035" s="139">
        <f>_xll.qlInterestRateIndexValueDate(Index1M,$H3035)</f>
        <v>61122</v>
      </c>
      <c r="J3035" s="144">
        <f>IFERROR(_xll.qlIndexFixing(Index1M,$H3035,TRUE,_xll.ohTrigger(RecalcTrigger,Trigger1M)),NA())</f>
        <v>8.3532427715909963E-3</v>
      </c>
      <c r="K3035" s="44">
        <f>IFERROR(_xll.qlIndexFixing(Index3M,H3035,TRUE,_xll.ohTrigger(RecalcTrigger,Trigger3M)),NA())</f>
        <v>8.5886932080050105E-3</v>
      </c>
      <c r="L3035" s="44">
        <f>IFERROR(_xll.qlIndexFixing(Index6M,$H3035,TRUE,_xll.ohTrigger(RecalcTrigger,Trigger6M)),NA())</f>
        <v>8.758886949724454E-3</v>
      </c>
      <c r="M3035" s="145">
        <f>IFERROR(_xll.qlIndexFixing(Index1Y,$H3035,TRUE,_xll.ohTrigger(RecalcTrigger,Trigger1Y)),NA())</f>
        <v>8.8624124670902294E-3</v>
      </c>
      <c r="N3035" s="144">
        <f>IFERROR(_xll.qlIndexFixing(ONIndex1M,I3035,TRUE,_xll.ohTrigger(RecalcTrigger,Trigger1M)),NA())</f>
        <v>8.3438918035660947E-3</v>
      </c>
      <c r="O3035" s="44">
        <f>IFERROR(_xll.qlIndexFixing(ONIndex3M,I3035,TRUE,_xll.ohTrigger(RecalcTrigger,Trigger3M)),NA())</f>
        <v>8.5547842355637727E-3</v>
      </c>
      <c r="P3035" s="44">
        <f>IFERROR(_xll.qlIndexFixing(ONIndex6M,I3035,TRUE,_xll.ohTrigger(RecalcTrigger,Trigger6M)),NA())</f>
        <v>8.6499339380807783E-3</v>
      </c>
      <c r="Q3035" s="145">
        <f>IFERROR(_xll.qlIndexFixing(ONIndex1Y,I3035,TRUE,_xll.ohTrigger(RecalcTrigger,Trigger1Y)),NA())</f>
        <v>8.7204991349665306E-3</v>
      </c>
    </row>
    <row r="3036" spans="2:17" x14ac:dyDescent="0.2">
      <c r="B3036" s="39" t="s">
        <v>42</v>
      </c>
      <c r="D3036" s="42">
        <f>_xll.qlCalendarAdvance(Calendar,$D3035,B3036,"f",FALSE)</f>
        <v>61127</v>
      </c>
      <c r="E3036" s="139">
        <f>_xll.qlInterestRateIndexValueDate(IndexON,D3036)</f>
        <v>61127</v>
      </c>
      <c r="F3036" s="155">
        <f>IFERROR(_xll.qlIndexFixing(IndexON,D3036,TRUE,_xll.ohTrigger(RecalcTrigger,TriggerON)),NA())</f>
        <v>8.5687439109793928E-3</v>
      </c>
      <c r="H3036" s="42">
        <f>_xll.qlCalendarAdvance(Calendar,$H3035,B3036,"f",FALSE)</f>
        <v>61127</v>
      </c>
      <c r="I3036" s="139">
        <f>_xll.qlInterestRateIndexValueDate(Index1M,$H3036)</f>
        <v>61129</v>
      </c>
      <c r="J3036" s="144">
        <f>IFERROR(_xll.qlIndexFixing(Index1M,$H3036,TRUE,_xll.ohTrigger(RecalcTrigger,Trigger1M)),NA())</f>
        <v>8.3571055118336623E-3</v>
      </c>
      <c r="K3036" s="44">
        <f>IFERROR(_xll.qlIndexFixing(Index3M,H3036,TRUE,_xll.ohTrigger(RecalcTrigger,Trigger3M)),NA())</f>
        <v>8.5928386309264623E-3</v>
      </c>
      <c r="L3036" s="44">
        <f>IFERROR(_xll.qlIndexFixing(Index6M,$H3036,TRUE,_xll.ohTrigger(RecalcTrigger,Trigger6M)),NA())</f>
        <v>8.7658389627928972E-3</v>
      </c>
      <c r="M3036" s="145">
        <f>IFERROR(_xll.qlIndexFixing(Index1Y,$H3036,TRUE,_xll.ohTrigger(RecalcTrigger,Trigger1Y)),NA())</f>
        <v>8.8663741756121201E-3</v>
      </c>
      <c r="N3036" s="144">
        <f>IFERROR(_xll.qlIndexFixing(ONIndex1M,I3036,TRUE,_xll.ohTrigger(RecalcTrigger,Trigger1M)),NA())</f>
        <v>8.3477603245896148E-3</v>
      </c>
      <c r="O3036" s="44">
        <f>IFERROR(_xll.qlIndexFixing(ONIndex3M,I3036,TRUE,_xll.ohTrigger(RecalcTrigger,Trigger3M)),NA())</f>
        <v>8.5589542997777102E-3</v>
      </c>
      <c r="P3036" s="44">
        <f>IFERROR(_xll.qlIndexFixing(ONIndex6M,I3036,TRUE,_xll.ohTrigger(RecalcTrigger,Trigger6M)),NA())</f>
        <v>8.6572520260563834E-3</v>
      </c>
      <c r="Q3036" s="145">
        <f>IFERROR(_xll.qlIndexFixing(ONIndex1Y,I3036,TRUE,_xll.ohTrigger(RecalcTrigger,Trigger1Y)),NA())</f>
        <v>8.724583779669004E-3</v>
      </c>
    </row>
    <row r="3037" spans="2:17" x14ac:dyDescent="0.2">
      <c r="B3037" s="39" t="s">
        <v>42</v>
      </c>
      <c r="D3037" s="42">
        <f>_xll.qlCalendarAdvance(Calendar,$D3036,B3037,"f",FALSE)</f>
        <v>61134</v>
      </c>
      <c r="E3037" s="139">
        <f>_xll.qlInterestRateIndexValueDate(IndexON,D3037)</f>
        <v>61134</v>
      </c>
      <c r="F3037" s="155">
        <f>IFERROR(_xll.qlIndexFixing(IndexON,D3037,TRUE,_xll.ohTrigger(RecalcTrigger,TriggerON)),NA())</f>
        <v>8.572811422027371E-3</v>
      </c>
      <c r="H3037" s="42">
        <f>_xll.qlCalendarAdvance(Calendar,$H3036,B3037,"f",FALSE)</f>
        <v>61134</v>
      </c>
      <c r="I3037" s="139">
        <f>_xll.qlInterestRateIndexValueDate(Index1M,$H3037)</f>
        <v>61136</v>
      </c>
      <c r="J3037" s="144">
        <f>IFERROR(_xll.qlIndexFixing(Index1M,$H3037,TRUE,_xll.ohTrigger(RecalcTrigger,Trigger1M)),NA())</f>
        <v>8.3609630258069112E-3</v>
      </c>
      <c r="K3037" s="44">
        <f>IFERROR(_xll.qlIndexFixing(Index3M,H3037,TRUE,_xll.ohTrigger(RecalcTrigger,Trigger3M)),NA())</f>
        <v>8.5969783295564393E-3</v>
      </c>
      <c r="L3037" s="44">
        <f>IFERROR(_xll.qlIndexFixing(Index6M,$H3037,TRUE,_xll.ohTrigger(RecalcTrigger,Trigger6M)),NA())</f>
        <v>8.7727591500612809E-3</v>
      </c>
      <c r="M3037" s="145">
        <f>IFERROR(_xll.qlIndexFixing(Index1Y,$H3037,TRUE,_xll.ohTrigger(RecalcTrigger,Trigger1Y)),NA())</f>
        <v>8.8703294818761567E-3</v>
      </c>
      <c r="N3037" s="144">
        <f>IFERROR(_xll.qlIndexFixing(ONIndex1M,I3037,TRUE,_xll.ohTrigger(RecalcTrigger,Trigger1M)),NA())</f>
        <v>8.3516236523273335E-3</v>
      </c>
      <c r="O3037" s="44">
        <f>IFERROR(_xll.qlIndexFixing(ONIndex3M,I3037,TRUE,_xll.ohTrigger(RecalcTrigger,Trigger3M)),NA())</f>
        <v>8.5631187656698415E-3</v>
      </c>
      <c r="P3037" s="44">
        <f>IFERROR(_xll.qlIndexFixing(ONIndex6M,I3037,TRUE,_xll.ohTrigger(RecalcTrigger,Trigger6M)),NA())</f>
        <v>8.664539215548217E-3</v>
      </c>
      <c r="Q3037" s="145">
        <f>IFERROR(_xll.qlIndexFixing(ONIndex1Y,I3037,TRUE,_xll.ohTrigger(RecalcTrigger,Trigger1Y)),NA())</f>
        <v>8.7286625945548479E-3</v>
      </c>
    </row>
    <row r="3038" spans="2:17" x14ac:dyDescent="0.2">
      <c r="B3038" s="39" t="s">
        <v>42</v>
      </c>
      <c r="D3038" s="42">
        <f>_xll.qlCalendarAdvance(Calendar,$D3037,B3038,"f",FALSE)</f>
        <v>61141</v>
      </c>
      <c r="E3038" s="139">
        <f>_xll.qlInterestRateIndexValueDate(IndexON,D3038)</f>
        <v>61141</v>
      </c>
      <c r="F3038" s="155">
        <f>IFERROR(_xll.qlIndexFixing(IndexON,D3038,TRUE,_xll.ohTrigger(RecalcTrigger,TriggerON)),NA())</f>
        <v>8.576873622443415E-3</v>
      </c>
      <c r="H3038" s="42">
        <f>_xll.qlCalendarAdvance(Calendar,$H3037,B3038,"f",FALSE)</f>
        <v>61141</v>
      </c>
      <c r="I3038" s="139">
        <f>_xll.qlInterestRateIndexValueDate(Index1M,$H3038)</f>
        <v>61143</v>
      </c>
      <c r="J3038" s="144">
        <f>IFERROR(_xll.qlIndexFixing(Index1M,$H3038,TRUE,_xll.ohTrigger(RecalcTrigger,Trigger1M)),NA())</f>
        <v>8.3648152950530075E-3</v>
      </c>
      <c r="K3038" s="44">
        <f>IFERROR(_xll.qlIndexFixing(Index3M,H3038,TRUE,_xll.ohTrigger(RecalcTrigger,Trigger3M)),NA())</f>
        <v>8.6011122839491569E-3</v>
      </c>
      <c r="L3038" s="44">
        <f>IFERROR(_xll.qlIndexFixing(Index6M,$H3038,TRUE,_xll.ohTrigger(RecalcTrigger,Trigger6M)),NA())</f>
        <v>8.7796474469197822E-3</v>
      </c>
      <c r="M3038" s="145">
        <f>IFERROR(_xll.qlIndexFixing(Index1Y,$H3038,TRUE,_xll.ohTrigger(RecalcTrigger,Trigger1Y)),NA())</f>
        <v>8.8742783649162823E-3</v>
      </c>
      <c r="N3038" s="144">
        <f>IFERROR(_xll.qlIndexFixing(ONIndex1M,I3038,TRUE,_xll.ohTrigger(RecalcTrigger,Trigger1M)),NA())</f>
        <v>8.3554817679143412E-3</v>
      </c>
      <c r="O3038" s="44">
        <f>IFERROR(_xll.qlIndexFixing(ONIndex3M,I3038,TRUE,_xll.ohTrigger(RecalcTrigger,Trigger3M)),NA())</f>
        <v>8.5672776133360884E-3</v>
      </c>
      <c r="P3038" s="44">
        <f>IFERROR(_xll.qlIndexFixing(ONIndex6M,I3038,TRUE,_xll.ohTrigger(RecalcTrigger,Trigger6M)),NA())</f>
        <v>8.6717954422876886E-3</v>
      </c>
      <c r="Q3038" s="145">
        <f>IFERROR(_xll.qlIndexFixing(ONIndex1Y,I3038,TRUE,_xll.ohTrigger(RecalcTrigger,Trigger1Y)),NA())</f>
        <v>8.7327355590005595E-3</v>
      </c>
    </row>
    <row r="3039" spans="2:17" x14ac:dyDescent="0.2">
      <c r="B3039" s="39" t="s">
        <v>42</v>
      </c>
      <c r="D3039" s="42">
        <f>_xll.qlCalendarAdvance(Calendar,$D3038,B3039,"f",FALSE)</f>
        <v>61148</v>
      </c>
      <c r="E3039" s="139">
        <f>_xll.qlInterestRateIndexValueDate(IndexON,D3039)</f>
        <v>61148</v>
      </c>
      <c r="F3039" s="155">
        <f>IFERROR(_xll.qlIndexFixing(IndexON,D3039,TRUE,_xll.ohTrigger(RecalcTrigger,TriggerON)),NA())</f>
        <v>8.5809304933626152E-3</v>
      </c>
      <c r="H3039" s="42">
        <f>_xll.qlCalendarAdvance(Calendar,$H3038,B3039,"f",FALSE)</f>
        <v>61148</v>
      </c>
      <c r="I3039" s="139">
        <f>_xll.qlInterestRateIndexValueDate(Index1M,$H3039)</f>
        <v>61150</v>
      </c>
      <c r="J3039" s="144">
        <f>IFERROR(_xll.qlIndexFixing(Index1M,$H3039,TRUE,_xll.ohTrigger(RecalcTrigger,Trigger1M)),NA())</f>
        <v>8.3686623011117178E-3</v>
      </c>
      <c r="K3039" s="44">
        <f>IFERROR(_xll.qlIndexFixing(Index3M,H3039,TRUE,_xll.ohTrigger(RecalcTrigger,Trigger3M)),NA())</f>
        <v>8.6052404741692578E-3</v>
      </c>
      <c r="L3039" s="44">
        <f>IFERROR(_xll.qlIndexFixing(Index6M,$H3039,TRUE,_xll.ohTrigger(RecalcTrigger,Trigger6M)),NA())</f>
        <v>8.7847463372884797E-3</v>
      </c>
      <c r="M3039" s="145">
        <f>IFERROR(_xll.qlIndexFixing(Index1Y,$H3039,TRUE,_xll.ohTrigger(RecalcTrigger,Trigger1Y)),NA())</f>
        <v>8.8782208037662281E-3</v>
      </c>
      <c r="N3039" s="144">
        <f>IFERROR(_xll.qlIndexFixing(ONIndex1M,I3039,TRUE,_xll.ohTrigger(RecalcTrigger,Trigger1M)),NA())</f>
        <v>8.3593346532051527E-3</v>
      </c>
      <c r="O3039" s="44">
        <f>IFERROR(_xll.qlIndexFixing(ONIndex3M,I3039,TRUE,_xll.ohTrigger(RecalcTrigger,Trigger3M)),NA())</f>
        <v>8.5714308228723723E-3</v>
      </c>
      <c r="P3039" s="44">
        <f>IFERROR(_xll.qlIndexFixing(ONIndex6M,I3039,TRUE,_xll.ohTrigger(RecalcTrigger,Trigger6M)),NA())</f>
        <v>8.6790206426456962E-3</v>
      </c>
      <c r="Q3039" s="145">
        <f>IFERROR(_xll.qlIndexFixing(ONIndex1Y,I3039,TRUE,_xll.ohTrigger(RecalcTrigger,Trigger1Y)),NA())</f>
        <v>8.7368026522227638E-3</v>
      </c>
    </row>
    <row r="3040" spans="2:17" x14ac:dyDescent="0.2">
      <c r="B3040" s="39" t="s">
        <v>42</v>
      </c>
      <c r="D3040" s="42">
        <f>_xll.qlCalendarAdvance(Calendar,$D3039,B3040,"f",FALSE)</f>
        <v>61155</v>
      </c>
      <c r="E3040" s="139">
        <f>_xll.qlInterestRateIndexValueDate(IndexON,D3040)</f>
        <v>61155</v>
      </c>
      <c r="F3040" s="155">
        <f>IFERROR(_xll.qlIndexFixing(IndexON,D3040,TRUE,_xll.ohTrigger(RecalcTrigger,TriggerON)),NA())</f>
        <v>8.5849820158401258E-3</v>
      </c>
      <c r="H3040" s="42">
        <f>_xll.qlCalendarAdvance(Calendar,$H3039,B3040,"f",FALSE)</f>
        <v>61155</v>
      </c>
      <c r="I3040" s="139">
        <f>_xll.qlInterestRateIndexValueDate(Index1M,$H3040)</f>
        <v>61157</v>
      </c>
      <c r="J3040" s="144">
        <f>IFERROR(_xll.qlIndexFixing(Index1M,$H3040,TRUE,_xll.ohTrigger(RecalcTrigger,Trigger1M)),NA())</f>
        <v>8.3725040255153149E-3</v>
      </c>
      <c r="K3040" s="44">
        <f>IFERROR(_xll.qlIndexFixing(Index3M,H3040,TRUE,_xll.ohTrigger(RecalcTrigger,Trigger3M)),NA())</f>
        <v>8.6093628802692175E-3</v>
      </c>
      <c r="L3040" s="44">
        <f>IFERROR(_xll.qlIndexFixing(Index6M,$H3040,TRUE,_xll.ohTrigger(RecalcTrigger,Trigger6M)),NA())</f>
        <v>8.791577087730696E-3</v>
      </c>
      <c r="M3040" s="145">
        <f>IFERROR(_xll.qlIndexFixing(Index1Y,$H3040,TRUE,_xll.ohTrigger(RecalcTrigger,Trigger1Y)),NA())</f>
        <v>8.882156777459068E-3</v>
      </c>
      <c r="N3040" s="144">
        <f>IFERROR(_xll.qlIndexFixing(ONIndex1M,I3040,TRUE,_xll.ohTrigger(RecalcTrigger,Trigger1M)),NA())</f>
        <v>8.3631822896546026E-3</v>
      </c>
      <c r="O3040" s="44">
        <f>IFERROR(_xll.qlIndexFixing(ONIndex3M,I3040,TRUE,_xll.ohTrigger(RecalcTrigger,Trigger3M)),NA())</f>
        <v>8.575578374374615E-3</v>
      </c>
      <c r="P3040" s="44">
        <f>IFERROR(_xll.qlIndexFixing(ONIndex6M,I3040,TRUE,_xll.ohTrigger(RecalcTrigger,Trigger6M)),NA())</f>
        <v>8.6862147521937771E-3</v>
      </c>
      <c r="Q3040" s="145">
        <f>IFERROR(_xll.qlIndexFixing(ONIndex1Y,I3040,TRUE,_xll.ohTrigger(RecalcTrigger,Trigger1Y)),NA())</f>
        <v>8.7408638535979577E-3</v>
      </c>
    </row>
    <row r="3041" spans="2:17" x14ac:dyDescent="0.2">
      <c r="B3041" s="39" t="s">
        <v>42</v>
      </c>
      <c r="D3041" s="42">
        <f>_xll.qlCalendarAdvance(Calendar,$D3040,B3041,"f",FALSE)</f>
        <v>61162</v>
      </c>
      <c r="E3041" s="139">
        <f>_xll.qlInterestRateIndexValueDate(IndexON,D3041)</f>
        <v>61162</v>
      </c>
      <c r="F3041" s="155">
        <f>IFERROR(_xll.qlIndexFixing(IndexON,D3041,TRUE,_xll.ohTrigger(RecalcTrigger,TriggerON)),NA())</f>
        <v>8.5890281712508454E-3</v>
      </c>
      <c r="H3041" s="42">
        <f>_xll.qlCalendarAdvance(Calendar,$H3040,B3041,"f",FALSE)</f>
        <v>61162</v>
      </c>
      <c r="I3041" s="139">
        <f>_xll.qlInterestRateIndexValueDate(Index1M,$H3041)</f>
        <v>61164</v>
      </c>
      <c r="J3041" s="144">
        <f>IFERROR(_xll.qlIndexFixing(Index1M,$H3041,TRUE,_xll.ohTrigger(RecalcTrigger,Trigger1M)),NA())</f>
        <v>8.3763404498085614E-3</v>
      </c>
      <c r="K3041" s="44">
        <f>IFERROR(_xll.qlIndexFixing(Index3M,H3041,TRUE,_xll.ohTrigger(RecalcTrigger,Trigger3M)),NA())</f>
        <v>8.6134794823102059E-3</v>
      </c>
      <c r="L3041" s="44">
        <f>IFERROR(_xll.qlIndexFixing(Index6M,$H3041,TRUE,_xll.ohTrigger(RecalcTrigger,Trigger6M)),NA())</f>
        <v>8.7983757697288386E-3</v>
      </c>
      <c r="M3041" s="145">
        <f>IFERROR(_xll.qlIndexFixing(Index1Y,$H3041,TRUE,_xll.ohTrigger(RecalcTrigger,Trigger1Y)),NA())</f>
        <v>8.8860862650280946E-3</v>
      </c>
      <c r="N3041" s="144">
        <f>IFERROR(_xll.qlIndexFixing(ONIndex1M,I3041,TRUE,_xll.ohTrigger(RecalcTrigger,Trigger1M)),NA())</f>
        <v>8.3670246588773978E-3</v>
      </c>
      <c r="O3041" s="44">
        <f>IFERROR(_xll.qlIndexFixing(ONIndex3M,I3041,TRUE,_xll.ohTrigger(RecalcTrigger,Trigger3M)),NA())</f>
        <v>8.5797202481785462E-3</v>
      </c>
      <c r="P3041" s="44">
        <f>IFERROR(_xll.qlIndexFixing(ONIndex6M,I3041,TRUE,_xll.ohTrigger(RecalcTrigger,Trigger6M)),NA())</f>
        <v>8.6933777073028295E-3</v>
      </c>
      <c r="Q3041" s="145">
        <f>IFERROR(_xll.qlIndexFixing(ONIndex1Y,I3041,TRUE,_xll.ohTrigger(RecalcTrigger,Trigger1Y)),NA())</f>
        <v>8.7449191425825745E-3</v>
      </c>
    </row>
    <row r="3042" spans="2:17" x14ac:dyDescent="0.2">
      <c r="B3042" s="39" t="s">
        <v>42</v>
      </c>
      <c r="D3042" s="42">
        <f>_xll.qlCalendarAdvance(Calendar,$D3041,B3042,"f",FALSE)</f>
        <v>61169</v>
      </c>
      <c r="E3042" s="139">
        <f>_xll.qlInterestRateIndexValueDate(IndexON,D3042)</f>
        <v>61169</v>
      </c>
      <c r="F3042" s="155">
        <f>IFERROR(_xll.qlIndexFixing(IndexON,D3042,TRUE,_xll.ohTrigger(RecalcTrigger,TriggerON)),NA())</f>
        <v>8.5930689405699923E-3</v>
      </c>
      <c r="H3042" s="42">
        <f>_xll.qlCalendarAdvance(Calendar,$H3041,B3042,"f",FALSE)</f>
        <v>61169</v>
      </c>
      <c r="I3042" s="139">
        <f>_xll.qlInterestRateIndexValueDate(Index1M,$H3042)</f>
        <v>61171</v>
      </c>
      <c r="J3042" s="144">
        <f>IFERROR(_xll.qlIndexFixing(Index1M,$H3042,TRUE,_xll.ohTrigger(RecalcTrigger,Trigger1M)),NA())</f>
        <v>8.3801715555312239E-3</v>
      </c>
      <c r="K3042" s="44">
        <f>IFERROR(_xll.qlIndexFixing(Index3M,H3042,TRUE,_xll.ohTrigger(RecalcTrigger,Trigger3M)),NA())</f>
        <v>8.6175902603507805E-3</v>
      </c>
      <c r="L3042" s="44">
        <f>IFERROR(_xll.qlIndexFixing(Index6M,$H3042,TRUE,_xll.ohTrigger(RecalcTrigger,Trigger6M)),NA())</f>
        <v>8.8051423186827765E-3</v>
      </c>
      <c r="M3042" s="145">
        <f>IFERROR(_xll.qlIndexFixing(Index1Y,$H3042,TRUE,_xll.ohTrigger(RecalcTrigger,Trigger1Y)),NA())</f>
        <v>8.8900092455063869E-3</v>
      </c>
      <c r="N3042" s="144">
        <f>IFERROR(_xll.qlIndexFixing(ONIndex1M,I3042,TRUE,_xll.ohTrigger(RecalcTrigger,Trigger1M)),NA())</f>
        <v>8.3708617424083087E-3</v>
      </c>
      <c r="O3042" s="44">
        <f>IFERROR(_xll.qlIndexFixing(ONIndex3M,I3042,TRUE,_xll.ohTrigger(RecalcTrigger,Trigger3M)),NA())</f>
        <v>8.5838564239804072E-3</v>
      </c>
      <c r="P3042" s="44">
        <f>IFERROR(_xll.qlIndexFixing(ONIndex6M,I3042,TRUE,_xll.ohTrigger(RecalcTrigger,Trigger6M)),NA())</f>
        <v>8.7005094441039432E-3</v>
      </c>
      <c r="Q3042" s="145">
        <f>IFERROR(_xll.qlIndexFixing(ONIndex1Y,I3042,TRUE,_xll.ohTrigger(RecalcTrigger,Trigger1Y)),NA())</f>
        <v>8.748968498153431E-3</v>
      </c>
    </row>
    <row r="3043" spans="2:17" x14ac:dyDescent="0.2">
      <c r="B3043" s="39" t="s">
        <v>42</v>
      </c>
      <c r="D3043" s="42">
        <f>_xll.qlCalendarAdvance(Calendar,$D3042,B3043,"f",FALSE)</f>
        <v>61176</v>
      </c>
      <c r="E3043" s="139">
        <f>_xll.qlInterestRateIndexValueDate(IndexON,D3043)</f>
        <v>61176</v>
      </c>
      <c r="F3043" s="155">
        <f>IFERROR(_xll.qlIndexFixing(IndexON,D3043,TRUE,_xll.ohTrigger(RecalcTrigger,TriggerON)),NA())</f>
        <v>8.5971043050925289E-3</v>
      </c>
      <c r="H3043" s="42">
        <f>_xll.qlCalendarAdvance(Calendar,$H3042,B3043,"f",FALSE)</f>
        <v>61176</v>
      </c>
      <c r="I3043" s="139">
        <f>_xll.qlInterestRateIndexValueDate(Index1M,$H3043)</f>
        <v>61178</v>
      </c>
      <c r="J3043" s="144">
        <f>IFERROR(_xll.qlIndexFixing(Index1M,$H3043,TRUE,_xll.ohTrigger(RecalcTrigger,Trigger1M)),NA())</f>
        <v>8.3828860556527142E-3</v>
      </c>
      <c r="K3043" s="44">
        <f>IFERROR(_xll.qlIndexFixing(Index3M,H3043,TRUE,_xll.ohTrigger(RecalcTrigger,Trigger3M)),NA())</f>
        <v>8.6216951944477673E-3</v>
      </c>
      <c r="L3043" s="44">
        <f>IFERROR(_xll.qlIndexFixing(Index6M,$H3043,TRUE,_xll.ohTrigger(RecalcTrigger,Trigger6M)),NA())</f>
        <v>8.8118766699915082E-3</v>
      </c>
      <c r="M3043" s="145">
        <f>IFERROR(_xll.qlIndexFixing(Index1Y,$H3043,TRUE,_xll.ohTrigger(RecalcTrigger,Trigger1Y)),NA())</f>
        <v>8.8927707474291233E-3</v>
      </c>
      <c r="N3043" s="144">
        <f>IFERROR(_xll.qlIndexFixing(ONIndex1M,I3043,TRUE,_xll.ohTrigger(RecalcTrigger,Trigger1M)),NA())</f>
        <v>8.374693521622234E-3</v>
      </c>
      <c r="O3043" s="44">
        <f>IFERROR(_xll.qlIndexFixing(ONIndex3M,I3043,TRUE,_xll.ohTrigger(RecalcTrigger,Trigger3M)),NA())</f>
        <v>8.5879868823557359E-3</v>
      </c>
      <c r="P3043" s="44">
        <f>IFERROR(_xll.qlIndexFixing(ONIndex6M,I3043,TRUE,_xll.ohTrigger(RecalcTrigger,Trigger6M)),NA())</f>
        <v>8.7076098980887195E-3</v>
      </c>
      <c r="Q3043" s="145">
        <f>IFERROR(_xll.qlIndexFixing(ONIndex1Y,I3043,TRUE,_xll.ohTrigger(RecalcTrigger,Trigger1Y)),NA())</f>
        <v>8.7530118998468964E-3</v>
      </c>
    </row>
    <row r="3044" spans="2:17" x14ac:dyDescent="0.2">
      <c r="B3044" s="39" t="s">
        <v>42</v>
      </c>
      <c r="D3044" s="42">
        <f>_xll.qlCalendarAdvance(Calendar,$D3043,B3044,"f",FALSE)</f>
        <v>61183</v>
      </c>
      <c r="E3044" s="139">
        <f>_xll.qlInterestRateIndexValueDate(IndexON,D3044)</f>
        <v>61183</v>
      </c>
      <c r="F3044" s="155">
        <f>IFERROR(_xll.qlIndexFixing(IndexON,D3044,TRUE,_xll.ohTrigger(RecalcTrigger,TriggerON)),NA())</f>
        <v>8.6011342459535456E-3</v>
      </c>
      <c r="H3044" s="42">
        <f>_xll.qlCalendarAdvance(Calendar,$H3043,B3044,"f",FALSE)</f>
        <v>61183</v>
      </c>
      <c r="I3044" s="139">
        <f>_xll.qlInterestRateIndexValueDate(Index1M,$H3044)</f>
        <v>61185</v>
      </c>
      <c r="J3044" s="144">
        <f>IFERROR(_xll.qlIndexFixing(Index1M,$H3044,TRUE,_xll.ohTrigger(RecalcTrigger,Trigger1M)),NA())</f>
        <v>8.3878177374038798E-3</v>
      </c>
      <c r="K3044" s="44">
        <f>IFERROR(_xll.qlIndexFixing(Index3M,H3044,TRUE,_xll.ohTrigger(RecalcTrigger,Trigger3M)),NA())</f>
        <v>8.6257942646614603E-3</v>
      </c>
      <c r="L3044" s="44">
        <f>IFERROR(_xll.qlIndexFixing(Index6M,$H3044,TRUE,_xll.ohTrigger(RecalcTrigger,Trigger6M)),NA())</f>
        <v>8.8203039111459901E-3</v>
      </c>
      <c r="M3044" s="145">
        <f>IFERROR(_xll.qlIndexFixing(Index1Y,$H3044,TRUE,_xll.ohTrigger(RecalcTrigger,Trigger1Y)),NA())</f>
        <v>8.8978356013211125E-3</v>
      </c>
      <c r="N3044" s="144">
        <f>IFERROR(_xll.qlIndexFixing(ONIndex1M,I3044,TRUE,_xll.ohTrigger(RecalcTrigger,Trigger1M)),NA())</f>
        <v>8.3785199784536246E-3</v>
      </c>
      <c r="O3044" s="44">
        <f>IFERROR(_xll.qlIndexFixing(ONIndex3M,I3044,TRUE,_xll.ohTrigger(RecalcTrigger,Trigger3M)),NA())</f>
        <v>8.592111603240582E-3</v>
      </c>
      <c r="P3044" s="44">
        <f>IFERROR(_xll.qlIndexFixing(ONIndex6M,I3044,TRUE,_xll.ohTrigger(RecalcTrigger,Trigger6M)),NA())</f>
        <v>8.7146790056280565E-3</v>
      </c>
      <c r="Q3044" s="145">
        <f>IFERROR(_xll.qlIndexFixing(ONIndex1Y,I3044,TRUE,_xll.ohTrigger(RecalcTrigger,Trigger1Y)),NA())</f>
        <v>8.7570493269595318E-3</v>
      </c>
    </row>
    <row r="3045" spans="2:17" x14ac:dyDescent="0.2">
      <c r="B3045" s="39" t="s">
        <v>42</v>
      </c>
      <c r="D3045" s="42">
        <f>_xll.qlCalendarAdvance(Calendar,$D3044,B3045,"f",FALSE)</f>
        <v>61190</v>
      </c>
      <c r="E3045" s="139">
        <f>_xll.qlInterestRateIndexValueDate(IndexON,D3045)</f>
        <v>61190</v>
      </c>
      <c r="F3045" s="155">
        <f>IFERROR(_xll.qlIndexFixing(IndexON,D3045,TRUE,_xll.ohTrigger(RecalcTrigger,TriggerON)),NA())</f>
        <v>8.6051587442081967E-3</v>
      </c>
      <c r="H3045" s="42">
        <f>_xll.qlCalendarAdvance(Calendar,$H3044,B3045,"f",FALSE)</f>
        <v>61190</v>
      </c>
      <c r="I3045" s="139">
        <f>_xll.qlInterestRateIndexValueDate(Index1M,$H3045)</f>
        <v>61192</v>
      </c>
      <c r="J3045" s="144">
        <f>IFERROR(_xll.qlIndexFixing(Index1M,$H3045,TRUE,_xll.ohTrigger(RecalcTrigger,Trigger1M)),NA())</f>
        <v>8.3916327766359045E-3</v>
      </c>
      <c r="K3045" s="44">
        <f>IFERROR(_xll.qlIndexFixing(Index3M,H3045,TRUE,_xll.ohTrigger(RecalcTrigger,Trigger3M)),NA())</f>
        <v>8.6298874510452091E-3</v>
      </c>
      <c r="L3045" s="44">
        <f>IFERROR(_xll.qlIndexFixing(Index6M,$H3045,TRUE,_xll.ohTrigger(RecalcTrigger,Trigger6M)),NA())</f>
        <v>8.8269671660005343E-3</v>
      </c>
      <c r="M3045" s="145">
        <f>IFERROR(_xll.qlIndexFixing(Index1Y,$H3045,TRUE,_xll.ohTrigger(RecalcTrigger,Trigger1Y)),NA())</f>
        <v>8.9017389347226129E-3</v>
      </c>
      <c r="N3045" s="144">
        <f>IFERROR(_xll.qlIndexFixing(ONIndex1M,I3045,TRUE,_xll.ohTrigger(RecalcTrigger,Trigger1M)),NA())</f>
        <v>8.382341094197443E-3</v>
      </c>
      <c r="O3045" s="44">
        <f>IFERROR(_xll.qlIndexFixing(ONIndex3M,I3045,TRUE,_xll.ohTrigger(RecalcTrigger,Trigger3M)),NA())</f>
        <v>8.5962305666509309E-3</v>
      </c>
      <c r="P3045" s="44">
        <f>IFERROR(_xll.qlIndexFixing(ONIndex6M,I3045,TRUE,_xll.ohTrigger(RecalcTrigger,Trigger6M)),NA())</f>
        <v>8.7217167026132358E-3</v>
      </c>
      <c r="Q3045" s="145">
        <f>IFERROR(_xll.qlIndexFixing(ONIndex1Y,I3045,TRUE,_xll.ohTrigger(RecalcTrigger,Trigger1Y)),NA())</f>
        <v>8.761080758707962E-3</v>
      </c>
    </row>
    <row r="3046" spans="2:17" x14ac:dyDescent="0.2">
      <c r="B3046" s="39" t="s">
        <v>42</v>
      </c>
      <c r="D3046" s="42">
        <f>_xll.qlCalendarAdvance(Calendar,$D3045,B3046,"f",FALSE)</f>
        <v>61197</v>
      </c>
      <c r="E3046" s="139">
        <f>_xll.qlInterestRateIndexValueDate(IndexON,D3046)</f>
        <v>61197</v>
      </c>
      <c r="F3046" s="155">
        <f>IFERROR(_xll.qlIndexFixing(IndexON,D3046,TRUE,_xll.ohTrigger(RecalcTrigger,TriggerON)),NA())</f>
        <v>8.6091777809915726E-3</v>
      </c>
      <c r="H3046" s="42">
        <f>_xll.qlCalendarAdvance(Calendar,$H3045,B3046,"f",FALSE)</f>
        <v>61197</v>
      </c>
      <c r="I3046" s="139">
        <f>_xll.qlInterestRateIndexValueDate(Index1M,$H3046)</f>
        <v>61199</v>
      </c>
      <c r="J3046" s="144">
        <f>IFERROR(_xll.qlIndexFixing(Index1M,$H3046,TRUE,_xll.ohTrigger(RecalcTrigger,Trigger1M)),NA())</f>
        <v>8.3954424234489178E-3</v>
      </c>
      <c r="K3046" s="44">
        <f>IFERROR(_xll.qlIndexFixing(Index3M,H3046,TRUE,_xll.ohTrigger(RecalcTrigger,Trigger3M)),NA())</f>
        <v>8.6339747336627859E-3</v>
      </c>
      <c r="L3046" s="44">
        <f>IFERROR(_xll.qlIndexFixing(Index6M,$H3046,TRUE,_xll.ohTrigger(RecalcTrigger,Trigger6M)),NA())</f>
        <v>8.8335980135597365E-3</v>
      </c>
      <c r="M3046" s="145">
        <f>IFERROR(_xll.qlIndexFixing(Index1Y,$H3046,TRUE,_xll.ohTrigger(RecalcTrigger,Trigger1Y)),NA())</f>
        <v>8.9056356771630759E-3</v>
      </c>
      <c r="N3046" s="144">
        <f>IFERROR(_xll.qlIndexFixing(ONIndex1M,I3046,TRUE,_xll.ohTrigger(RecalcTrigger,Trigger1M)),NA())</f>
        <v>8.3861568503884598E-3</v>
      </c>
      <c r="O3046" s="44">
        <f>IFERROR(_xll.qlIndexFixing(ONIndex3M,I3046,TRUE,_xll.ohTrigger(RecalcTrigger,Trigger3M)),NA())</f>
        <v>8.6003437528425764E-3</v>
      </c>
      <c r="P3046" s="44">
        <f>IFERROR(_xll.qlIndexFixing(ONIndex6M,I3046,TRUE,_xll.ohTrigger(RecalcTrigger,Trigger6M)),NA())</f>
        <v>8.7287229251753473E-3</v>
      </c>
      <c r="Q3046" s="145">
        <f>IFERROR(_xll.qlIndexFixing(ONIndex1Y,I3046,TRUE,_xll.ohTrigger(RecalcTrigger,Trigger1Y)),NA())</f>
        <v>8.7651061743088121E-3</v>
      </c>
    </row>
    <row r="3047" spans="2:17" x14ac:dyDescent="0.2">
      <c r="B3047" s="39" t="s">
        <v>42</v>
      </c>
      <c r="D3047" s="42">
        <f>_xll.qlCalendarAdvance(Calendar,$D3046,B3047,"f",FALSE)</f>
        <v>61204</v>
      </c>
      <c r="E3047" s="139">
        <f>_xll.qlInterestRateIndexValueDate(IndexON,D3047)</f>
        <v>61204</v>
      </c>
      <c r="F3047" s="155">
        <f>IFERROR(_xll.qlIndexFixing(IndexON,D3047,TRUE,_xll.ohTrigger(RecalcTrigger,TriggerON)),NA())</f>
        <v>8.6131913376785718E-3</v>
      </c>
      <c r="H3047" s="42">
        <f>_xll.qlCalendarAdvance(Calendar,$H3046,B3047,"f",FALSE)</f>
        <v>61204</v>
      </c>
      <c r="I3047" s="139">
        <f>_xll.qlInterestRateIndexValueDate(Index1M,$H3047)</f>
        <v>61206</v>
      </c>
      <c r="J3047" s="144">
        <f>IFERROR(_xll.qlIndexFixing(Index1M,$H3047,TRUE,_xll.ohTrigger(RecalcTrigger,Trigger1M)),NA())</f>
        <v>8.3992466593826864E-3</v>
      </c>
      <c r="K3047" s="44">
        <f>IFERROR(_xll.qlIndexFixing(Index3M,H3047,TRUE,_xll.ohTrigger(RecalcTrigger,Trigger3M)),NA())</f>
        <v>8.6380560925692768E-3</v>
      </c>
      <c r="L3047" s="44">
        <f>IFERROR(_xll.qlIndexFixing(Index6M,$H3047,TRUE,_xll.ohTrigger(RecalcTrigger,Trigger6M)),NA())</f>
        <v>8.8401963892167819E-3</v>
      </c>
      <c r="M3047" s="145">
        <f>IFERROR(_xll.qlIndexFixing(Index1Y,$H3047,TRUE,_xll.ohTrigger(RecalcTrigger,Trigger1Y)),NA())</f>
        <v>8.9095258076747081E-3</v>
      </c>
      <c r="N3047" s="144">
        <f>IFERROR(_xll.qlIndexFixing(ONIndex1M,I3047,TRUE,_xll.ohTrigger(RecalcTrigger,Trigger1M)),NA())</f>
        <v>8.3899672288012539E-3</v>
      </c>
      <c r="O3047" s="44">
        <f>IFERROR(_xll.qlIndexFixing(ONIndex3M,I3047,TRUE,_xll.ohTrigger(RecalcTrigger,Trigger3M)),NA())</f>
        <v>8.6044511418315039E-3</v>
      </c>
      <c r="P3047" s="44">
        <f>IFERROR(_xll.qlIndexFixing(ONIndex6M,I3047,TRUE,_xll.ohTrigger(RecalcTrigger,Trigger6M)),NA())</f>
        <v>8.7356976092856087E-3</v>
      </c>
      <c r="Q3047" s="145">
        <f>IFERROR(_xll.qlIndexFixing(ONIndex1Y,I3047,TRUE,_xll.ohTrigger(RecalcTrigger,Trigger1Y)),NA())</f>
        <v>8.7691255532185153E-3</v>
      </c>
    </row>
    <row r="3048" spans="2:17" x14ac:dyDescent="0.2">
      <c r="B3048" s="39" t="s">
        <v>42</v>
      </c>
      <c r="D3048" s="42">
        <f>_xll.qlCalendarAdvance(Calendar,$D3047,B3048,"f",FALSE)</f>
        <v>61211</v>
      </c>
      <c r="E3048" s="139">
        <f>_xll.qlInterestRateIndexValueDate(IndexON,D3048)</f>
        <v>61211</v>
      </c>
      <c r="F3048" s="155">
        <f>IFERROR(_xll.qlIndexFixing(IndexON,D3048,TRUE,_xll.ohTrigger(RecalcTrigger,TriggerON)),NA())</f>
        <v>8.6171993952444126E-3</v>
      </c>
      <c r="H3048" s="42">
        <f>_xll.qlCalendarAdvance(Calendar,$H3047,B3048,"f",FALSE)</f>
        <v>61211</v>
      </c>
      <c r="I3048" s="139">
        <f>_xll.qlInterestRateIndexValueDate(Index1M,$H3048)</f>
        <v>61213</v>
      </c>
      <c r="J3048" s="144">
        <f>IFERROR(_xll.qlIndexFixing(Index1M,$H3048,TRUE,_xll.ohTrigger(RecalcTrigger,Trigger1M)),NA())</f>
        <v>8.4030454659744791E-3</v>
      </c>
      <c r="K3048" s="44">
        <f>IFERROR(_xll.qlIndexFixing(Index3M,H3048,TRUE,_xll.ohTrigger(RecalcTrigger,Trigger3M)),NA())</f>
        <v>8.64213150782411E-3</v>
      </c>
      <c r="L3048" s="44">
        <f>IFERROR(_xll.qlIndexFixing(Index6M,$H3048,TRUE,_xll.ohTrigger(RecalcTrigger,Trigger6M)),NA())</f>
        <v>8.8467622283665767E-3</v>
      </c>
      <c r="M3048" s="145">
        <f>IFERROR(_xll.qlIndexFixing(Index1Y,$H3048,TRUE,_xll.ohTrigger(RecalcTrigger,Trigger1Y)),NA())</f>
        <v>8.9134093052886318E-3</v>
      </c>
      <c r="N3048" s="144">
        <f>IFERROR(_xll.qlIndexFixing(ONIndex1M,I3048,TRUE,_xll.ohTrigger(RecalcTrigger,Trigger1M)),NA())</f>
        <v>8.3937722106508517E-3</v>
      </c>
      <c r="O3048" s="44">
        <f>IFERROR(_xll.qlIndexFixing(ONIndex3M,I3048,TRUE,_xll.ohTrigger(RecalcTrigger,Trigger3M)),NA())</f>
        <v>8.6085527137935713E-3</v>
      </c>
      <c r="P3048" s="44">
        <f>IFERROR(_xll.qlIndexFixing(ONIndex6M,I3048,TRUE,_xll.ohTrigger(RecalcTrigger,Trigger6M)),NA())</f>
        <v>8.7426406909951737E-3</v>
      </c>
      <c r="Q3048" s="145">
        <f>IFERROR(_xll.qlIndexFixing(ONIndex1Y,I3048,TRUE,_xll.ohTrigger(RecalcTrigger,Trigger1Y)),NA())</f>
        <v>8.7731388745737604E-3</v>
      </c>
    </row>
    <row r="3049" spans="2:17" x14ac:dyDescent="0.2">
      <c r="B3049" s="39" t="s">
        <v>42</v>
      </c>
      <c r="D3049" s="42">
        <f>_xll.qlCalendarAdvance(Calendar,$D3048,B3049,"f",FALSE)</f>
        <v>61218</v>
      </c>
      <c r="E3049" s="139">
        <f>_xll.qlInterestRateIndexValueDate(IndexON,D3049)</f>
        <v>61218</v>
      </c>
      <c r="F3049" s="155">
        <f>IFERROR(_xll.qlIndexFixing(IndexON,D3049,TRUE,_xll.ohTrigger(RecalcTrigger,TriggerON)),NA())</f>
        <v>8.6212019349041213E-3</v>
      </c>
      <c r="H3049" s="42">
        <f>_xll.qlCalendarAdvance(Calendar,$H3048,B3049,"f",FALSE)</f>
        <v>61218</v>
      </c>
      <c r="I3049" s="139">
        <f>_xll.qlInterestRateIndexValueDate(Index1M,$H3049)</f>
        <v>61220</v>
      </c>
      <c r="J3049" s="144">
        <f>IFERROR(_xll.qlIndexFixing(Index1M,$H3049,TRUE,_xll.ohTrigger(RecalcTrigger,Trigger1M)),NA())</f>
        <v>8.4068388247640624E-3</v>
      </c>
      <c r="K3049" s="44">
        <f>IFERROR(_xll.qlIndexFixing(Index3M,H3049,TRUE,_xll.ohTrigger(RecalcTrigger,Trigger3M)),NA())</f>
        <v>8.6462009594806301E-3</v>
      </c>
      <c r="L3049" s="44">
        <f>IFERROR(_xll.qlIndexFixing(Index6M,$H3049,TRUE,_xll.ohTrigger(RecalcTrigger,Trigger6M)),NA())</f>
        <v>8.8532954664023045E-3</v>
      </c>
      <c r="M3049" s="145">
        <f>IFERROR(_xll.qlIndexFixing(Index1Y,$H3049,TRUE,_xll.ohTrigger(RecalcTrigger,Trigger1Y)),NA())</f>
        <v>8.9172861490368349E-3</v>
      </c>
      <c r="N3049" s="144">
        <f>IFERROR(_xll.qlIndexFixing(ONIndex1M,I3049,TRUE,_xll.ohTrigger(RecalcTrigger,Trigger1M)),NA())</f>
        <v>8.397571777791768E-3</v>
      </c>
      <c r="O3049" s="44">
        <f>IFERROR(_xll.qlIndexFixing(ONIndex3M,I3049,TRUE,_xll.ohTrigger(RecalcTrigger,Trigger3M)),NA())</f>
        <v>8.6126484488247002E-3</v>
      </c>
      <c r="P3049" s="44">
        <f>IFERROR(_xll.qlIndexFixing(ONIndex6M,I3049,TRUE,_xll.ohTrigger(RecalcTrigger,Trigger6M)),NA())</f>
        <v>8.749552106115388E-3</v>
      </c>
      <c r="Q3049" s="145">
        <f>IFERROR(_xll.qlIndexFixing(ONIndex1Y,I3049,TRUE,_xll.ohTrigger(RecalcTrigger,Trigger1Y)),NA())</f>
        <v>8.7771461179109167E-3</v>
      </c>
    </row>
    <row r="3050" spans="2:17" x14ac:dyDescent="0.2">
      <c r="B3050" s="39" t="s">
        <v>42</v>
      </c>
      <c r="D3050" s="42">
        <f>_xll.qlCalendarAdvance(Calendar,$D3049,B3050,"f",FALSE)</f>
        <v>61225</v>
      </c>
      <c r="E3050" s="139">
        <f>_xll.qlInterestRateIndexValueDate(IndexON,D3050)</f>
        <v>61225</v>
      </c>
      <c r="F3050" s="155">
        <f>IFERROR(_xll.qlIndexFixing(IndexON,D3050,TRUE,_xll.ohTrigger(RecalcTrigger,TriggerON)),NA())</f>
        <v>8.6251989377927885E-3</v>
      </c>
      <c r="H3050" s="42">
        <f>_xll.qlCalendarAdvance(Calendar,$H3049,B3050,"f",FALSE)</f>
        <v>61225</v>
      </c>
      <c r="I3050" s="139">
        <f>_xll.qlInterestRateIndexValueDate(Index1M,$H3050)</f>
        <v>61227</v>
      </c>
      <c r="J3050" s="144">
        <f>IFERROR(_xll.qlIndexFixing(Index1M,$H3050,TRUE,_xll.ohTrigger(RecalcTrigger,Trigger1M)),NA())</f>
        <v>8.410626717288705E-3</v>
      </c>
      <c r="K3050" s="44">
        <f>IFERROR(_xll.qlIndexFixing(Index3M,H3050,TRUE,_xll.ohTrigger(RecalcTrigger,Trigger3M)),NA())</f>
        <v>8.6502644276034834E-3</v>
      </c>
      <c r="L3050" s="44">
        <f>IFERROR(_xll.qlIndexFixing(Index6M,$H3050,TRUE,_xll.ohTrigger(RecalcTrigger,Trigger6M)),NA())</f>
        <v>8.8597960387188698E-3</v>
      </c>
      <c r="M3050" s="145">
        <f>IFERROR(_xll.qlIndexFixing(Index1Y,$H3050,TRUE,_xll.ohTrigger(RecalcTrigger,Trigger1Y)),NA())</f>
        <v>8.9211563179510921E-3</v>
      </c>
      <c r="N3050" s="144">
        <f>IFERROR(_xll.qlIndexFixing(ONIndex1M,I3050,TRUE,_xll.ohTrigger(RecalcTrigger,Trigger1M)),NA())</f>
        <v>8.4013659116788375E-3</v>
      </c>
      <c r="O3050" s="44">
        <f>IFERROR(_xll.qlIndexFixing(ONIndex3M,I3050,TRUE,_xll.ohTrigger(RecalcTrigger,Trigger3M)),NA())</f>
        <v>8.6167383271806841E-3</v>
      </c>
      <c r="P3050" s="44">
        <f>IFERROR(_xll.qlIndexFixing(ONIndex6M,I3050,TRUE,_xll.ohTrigger(RecalcTrigger,Trigger6M)),NA())</f>
        <v>8.7564317907773415E-3</v>
      </c>
      <c r="Q3050" s="145">
        <f>IFERROR(_xll.qlIndexFixing(ONIndex1Y,I3050,TRUE,_xll.ohTrigger(RecalcTrigger,Trigger1Y)),NA())</f>
        <v>8.781147262206801E-3</v>
      </c>
    </row>
    <row r="3051" spans="2:17" x14ac:dyDescent="0.2">
      <c r="B3051" s="39" t="s">
        <v>42</v>
      </c>
      <c r="D3051" s="42">
        <f>_xll.qlCalendarAdvance(Calendar,$D3050,B3051,"f",FALSE)</f>
        <v>61232</v>
      </c>
      <c r="E3051" s="139">
        <f>_xll.qlInterestRateIndexValueDate(IndexON,D3051)</f>
        <v>61232</v>
      </c>
      <c r="F3051" s="155">
        <f>IFERROR(_xll.qlIndexFixing(IndexON,D3051,TRUE,_xll.ohTrigger(RecalcTrigger,TriggerON)),NA())</f>
        <v>8.6291903848856322E-3</v>
      </c>
      <c r="H3051" s="42">
        <f>_xll.qlCalendarAdvance(Calendar,$H3050,B3051,"f",FALSE)</f>
        <v>61232</v>
      </c>
      <c r="I3051" s="139">
        <f>_xll.qlInterestRateIndexValueDate(Index1M,$H3051)</f>
        <v>61234</v>
      </c>
      <c r="J3051" s="144">
        <f>IFERROR(_xll.qlIndexFixing(Index1M,$H3051,TRUE,_xll.ohTrigger(RecalcTrigger,Trigger1M)),NA())</f>
        <v>8.4144091250881736E-3</v>
      </c>
      <c r="K3051" s="44">
        <f>IFERROR(_xll.qlIndexFixing(Index3M,H3051,TRUE,_xll.ohTrigger(RecalcTrigger,Trigger3M)),NA())</f>
        <v>8.6543218922451471E-3</v>
      </c>
      <c r="L3051" s="44">
        <f>IFERROR(_xll.qlIndexFixing(Index6M,$H3051,TRUE,_xll.ohTrigger(RecalcTrigger,Trigger6M)),NA())</f>
        <v>8.8662638807124675E-3</v>
      </c>
      <c r="M3051" s="145">
        <f>IFERROR(_xll.qlIndexFixing(Index1Y,$H3051,TRUE,_xll.ohTrigger(RecalcTrigger,Trigger1Y)),NA())</f>
        <v>8.9250197910616547E-3</v>
      </c>
      <c r="N3051" s="144">
        <f>IFERROR(_xll.qlIndexFixing(ONIndex1M,I3051,TRUE,_xll.ohTrigger(RecalcTrigger,Trigger1M)),NA())</f>
        <v>8.4051545939267669E-3</v>
      </c>
      <c r="O3051" s="44">
        <f>IFERROR(_xll.qlIndexFixing(ONIndex3M,I3051,TRUE,_xll.ohTrigger(RecalcTrigger,Trigger3M)),NA())</f>
        <v>8.6208223287975727E-3</v>
      </c>
      <c r="P3051" s="44">
        <f>IFERROR(_xll.qlIndexFixing(ONIndex6M,I3051,TRUE,_xll.ohTrigger(RecalcTrigger,Trigger6M)),NA())</f>
        <v>8.7632796811920599E-3</v>
      </c>
      <c r="Q3051" s="145">
        <f>IFERROR(_xll.qlIndexFixing(ONIndex1Y,I3051,TRUE,_xll.ohTrigger(RecalcTrigger,Trigger1Y)),NA())</f>
        <v>8.7851422870777185E-3</v>
      </c>
    </row>
    <row r="3052" spans="2:17" x14ac:dyDescent="0.2">
      <c r="B3052" s="39" t="s">
        <v>42</v>
      </c>
      <c r="D3052" s="42">
        <f>_xll.qlCalendarAdvance(Calendar,$D3051,B3052,"f",FALSE)</f>
        <v>61239</v>
      </c>
      <c r="E3052" s="139">
        <f>_xll.qlInterestRateIndexValueDate(IndexON,D3052)</f>
        <v>61239</v>
      </c>
      <c r="F3052" s="155">
        <f>IFERROR(_xll.qlIndexFixing(IndexON,D3052,TRUE,_xll.ohTrigger(RecalcTrigger,TriggerON)),NA())</f>
        <v>8.6331762577973592E-3</v>
      </c>
      <c r="H3052" s="42">
        <f>_xll.qlCalendarAdvance(Calendar,$H3051,B3052,"f",FALSE)</f>
        <v>61239</v>
      </c>
      <c r="I3052" s="139">
        <f>_xll.qlInterestRateIndexValueDate(Index1M,$H3052)</f>
        <v>61241</v>
      </c>
      <c r="J3052" s="144">
        <f>IFERROR(_xll.qlIndexFixing(Index1M,$H3052,TRUE,_xll.ohTrigger(RecalcTrigger,Trigger1M)),NA())</f>
        <v>8.4181860297047328E-3</v>
      </c>
      <c r="K3052" s="44">
        <f>IFERROR(_xll.qlIndexFixing(Index3M,H3052,TRUE,_xll.ohTrigger(RecalcTrigger,Trigger3M)),NA())</f>
        <v>8.6579810488800306E-3</v>
      </c>
      <c r="L3052" s="44">
        <f>IFERROR(_xll.qlIndexFixing(Index6M,$H3052,TRUE,_xll.ohTrigger(RecalcTrigger,Trigger6M)),NA())</f>
        <v>8.8704683245150826E-3</v>
      </c>
      <c r="M3052" s="145">
        <f>IFERROR(_xll.qlIndexFixing(Index1Y,$H3052,TRUE,_xll.ohTrigger(RecalcTrigger,Trigger1Y)),NA())</f>
        <v>8.9288765474005126E-3</v>
      </c>
      <c r="N3052" s="144">
        <f>IFERROR(_xll.qlIndexFixing(ONIndex1M,I3052,TRUE,_xll.ohTrigger(RecalcTrigger,Trigger1M)),NA())</f>
        <v>8.4089378060703268E-3</v>
      </c>
      <c r="O3052" s="44">
        <f>IFERROR(_xll.qlIndexFixing(ONIndex3M,I3052,TRUE,_xll.ohTrigger(RecalcTrigger,Trigger3M)),NA())</f>
        <v>8.6249004339311597E-3</v>
      </c>
      <c r="P3052" s="44">
        <f>IFERROR(_xll.qlIndexFixing(ONIndex6M,I3052,TRUE,_xll.ohTrigger(RecalcTrigger,Trigger6M)),NA())</f>
        <v>8.7700957130909529E-3</v>
      </c>
      <c r="Q3052" s="145">
        <f>IFERROR(_xll.qlIndexFixing(ONIndex1Y,I3052,TRUE,_xll.ohTrigger(RecalcTrigger,Trigger1Y)),NA())</f>
        <v>8.7891311715804221E-3</v>
      </c>
    </row>
    <row r="3053" spans="2:17" x14ac:dyDescent="0.2">
      <c r="B3053" s="39" t="s">
        <v>42</v>
      </c>
      <c r="D3053" s="42">
        <f>_xll.qlCalendarAdvance(Calendar,$D3052,B3053,"f",FALSE)</f>
        <v>61246</v>
      </c>
      <c r="E3053" s="139">
        <f>_xll.qlInterestRateIndexValueDate(IndexON,D3053)</f>
        <v>61246</v>
      </c>
      <c r="F3053" s="155">
        <f>IFERROR(_xll.qlIndexFixing(IndexON,D3053,TRUE,_xll.ohTrigger(RecalcTrigger,TriggerON)),NA())</f>
        <v>8.6371565371035075E-3</v>
      </c>
      <c r="H3053" s="42">
        <f>_xll.qlCalendarAdvance(Calendar,$H3052,B3053,"f",FALSE)</f>
        <v>61246</v>
      </c>
      <c r="I3053" s="139">
        <f>_xll.qlInterestRateIndexValueDate(Index1M,$H3053)</f>
        <v>61248</v>
      </c>
      <c r="J3053" s="144">
        <f>IFERROR(_xll.qlIndexFixing(Index1M,$H3053,TRUE,_xll.ohTrigger(RecalcTrigger,Trigger1M)),NA())</f>
        <v>8.4219574126706553E-3</v>
      </c>
      <c r="K3053" s="44">
        <f>IFERROR(_xll.qlIndexFixing(Index3M,H3053,TRUE,_xll.ohTrigger(RecalcTrigger,Trigger3M)),NA())</f>
        <v>8.6620267849497057E-3</v>
      </c>
      <c r="L3053" s="44">
        <f>IFERROR(_xll.qlIndexFixing(Index6M,$H3053,TRUE,_xll.ohTrigger(RecalcTrigger,Trigger6M)),NA())</f>
        <v>8.8768793569514379E-3</v>
      </c>
      <c r="M3053" s="145">
        <f>IFERROR(_xll.qlIndexFixing(Index1Y,$H3053,TRUE,_xll.ohTrigger(RecalcTrigger,Trigger1Y)),NA())</f>
        <v>8.9327265659979206E-3</v>
      </c>
      <c r="N3053" s="144">
        <f>IFERROR(_xll.qlIndexFixing(ONIndex1M,I3053,TRUE,_xll.ohTrigger(RecalcTrigger,Trigger1M)),NA())</f>
        <v>8.4127155296442879E-3</v>
      </c>
      <c r="O3053" s="44">
        <f>IFERROR(_xll.qlIndexFixing(ONIndex3M,I3053,TRUE,_xll.ohTrigger(RecalcTrigger,Trigger3M)),NA())</f>
        <v>8.6289726225174945E-3</v>
      </c>
      <c r="P3053" s="44">
        <f>IFERROR(_xll.qlIndexFixing(ONIndex6M,I3053,TRUE,_xll.ohTrigger(RecalcTrigger,Trigger6M)),NA())</f>
        <v>8.7768798226850464E-3</v>
      </c>
      <c r="Q3053" s="145">
        <f>IFERROR(_xll.qlIndexFixing(ONIndex1Y,I3053,TRUE,_xll.ohTrigger(RecalcTrigger,Trigger1Y)),NA())</f>
        <v>8.793113895171345E-3</v>
      </c>
    </row>
    <row r="3054" spans="2:17" x14ac:dyDescent="0.2">
      <c r="B3054" s="39" t="s">
        <v>42</v>
      </c>
      <c r="D3054" s="42">
        <f>_xll.qlCalendarAdvance(Calendar,$D3053,B3054,"f",FALSE)</f>
        <v>61253</v>
      </c>
      <c r="E3054" s="139">
        <f>_xll.qlInterestRateIndexValueDate(IndexON,D3054)</f>
        <v>61253</v>
      </c>
      <c r="F3054" s="155">
        <f>IFERROR(_xll.qlIndexFixing(IndexON,D3054,TRUE,_xll.ohTrigger(RecalcTrigger,TriggerON)),NA())</f>
        <v>8.6411312044987199E-3</v>
      </c>
      <c r="H3054" s="42">
        <f>_xll.qlCalendarAdvance(Calendar,$H3053,B3054,"f",FALSE)</f>
        <v>61253</v>
      </c>
      <c r="I3054" s="139">
        <f>_xll.qlInterestRateIndexValueDate(Index1M,$H3054)</f>
        <v>61255</v>
      </c>
      <c r="J3054" s="144">
        <f>IFERROR(_xll.qlIndexFixing(Index1M,$H3054,TRUE,_xll.ohTrigger(RecalcTrigger,Trigger1M)),NA())</f>
        <v>8.4257232555307038E-3</v>
      </c>
      <c r="K3054" s="44">
        <f>IFERROR(_xll.qlIndexFixing(Index3M,H3054,TRUE,_xll.ohTrigger(RecalcTrigger,Trigger3M)),NA())</f>
        <v>8.6660664592388519E-3</v>
      </c>
      <c r="L3054" s="44">
        <f>IFERROR(_xll.qlIndexFixing(Index6M,$H3054,TRUE,_xll.ohTrigger(RecalcTrigger,Trigger6M)),NA())</f>
        <v>8.8832574865007844E-3</v>
      </c>
      <c r="M3054" s="145">
        <f>IFERROR(_xll.qlIndexFixing(Index1Y,$H3054,TRUE,_xll.ohTrigger(RecalcTrigger,Trigger1Y)),NA())</f>
        <v>8.9365698258843454E-3</v>
      </c>
      <c r="N3054" s="144">
        <f>IFERROR(_xll.qlIndexFixing(ONIndex1M,I3054,TRUE,_xll.ohTrigger(RecalcTrigger,Trigger1M)),NA())</f>
        <v>8.4164877461834209E-3</v>
      </c>
      <c r="O3054" s="44">
        <f>IFERROR(_xll.qlIndexFixing(ONIndex3M,I3054,TRUE,_xll.ohTrigger(RecalcTrigger,Trigger3M)),NA())</f>
        <v>8.633038874812371E-3</v>
      </c>
      <c r="P3054" s="44">
        <f>IFERROR(_xll.qlIndexFixing(ONIndex6M,I3054,TRUE,_xll.ohTrigger(RecalcTrigger,Trigger6M)),NA())</f>
        <v>8.783631945785686E-3</v>
      </c>
      <c r="Q3054" s="145">
        <f>IFERROR(_xll.qlIndexFixing(ONIndex1Y,I3054,TRUE,_xll.ohTrigger(RecalcTrigger,Trigger1Y)),NA())</f>
        <v>8.7970904370671121E-3</v>
      </c>
    </row>
    <row r="3055" spans="2:17" x14ac:dyDescent="0.2">
      <c r="B3055" s="39" t="s">
        <v>42</v>
      </c>
      <c r="D3055" s="42">
        <f>_xll.qlCalendarAdvance(Calendar,$D3054,B3055,"f",FALSE)</f>
        <v>61260</v>
      </c>
      <c r="E3055" s="139">
        <f>_xll.qlInterestRateIndexValueDate(IndexON,D3055)</f>
        <v>61260</v>
      </c>
      <c r="F3055" s="155">
        <f>IFERROR(_xll.qlIndexFixing(IndexON,D3055,TRUE,_xll.ohTrigger(RecalcTrigger,TriggerON)),NA())</f>
        <v>8.6451002407983424E-3</v>
      </c>
      <c r="H3055" s="42">
        <f>_xll.qlCalendarAdvance(Calendar,$H3054,B3055,"f",FALSE)</f>
        <v>61260</v>
      </c>
      <c r="I3055" s="139">
        <f>_xll.qlInterestRateIndexValueDate(Index1M,$H3055)</f>
        <v>61262</v>
      </c>
      <c r="J3055" s="144">
        <f>IFERROR(_xll.qlIndexFixing(Index1M,$H3055,TRUE,_xll.ohTrigger(RecalcTrigger,Trigger1M)),NA())</f>
        <v>8.4294835398171508E-3</v>
      </c>
      <c r="K3055" s="44">
        <f>IFERROR(_xll.qlIndexFixing(Index3M,H3055,TRUE,_xll.ohTrigger(RecalcTrigger,Trigger3M)),NA())</f>
        <v>8.6701000518047411E-3</v>
      </c>
      <c r="L3055" s="44">
        <f>IFERROR(_xll.qlIndexFixing(Index6M,$H3055,TRUE,_xll.ohTrigger(RecalcTrigger,Trigger6M)),NA())</f>
        <v>8.8896026485756653E-3</v>
      </c>
      <c r="M3055" s="145">
        <f>IFERROR(_xll.qlIndexFixing(Index1Y,$H3055,TRUE,_xll.ohTrigger(RecalcTrigger,Trigger1Y)),NA())</f>
        <v>8.9404063060904738E-3</v>
      </c>
      <c r="N3055" s="144">
        <f>IFERROR(_xll.qlIndexFixing(ONIndex1M,I3055,TRUE,_xll.ohTrigger(RecalcTrigger,Trigger1M)),NA())</f>
        <v>8.4202544372224963E-3</v>
      </c>
      <c r="O3055" s="44">
        <f>IFERROR(_xll.qlIndexFixing(ONIndex3M,I3055,TRUE,_xll.ohTrigger(RecalcTrigger,Trigger3M)),NA())</f>
        <v>8.6370991709916467E-3</v>
      </c>
      <c r="P3055" s="44">
        <f>IFERROR(_xll.qlIndexFixing(ONIndex6M,I3055,TRUE,_xll.ohTrigger(RecalcTrigger,Trigger6M)),NA())</f>
        <v>8.7903520185239614E-3</v>
      </c>
      <c r="Q3055" s="145">
        <f>IFERROR(_xll.qlIndexFixing(ONIndex1Y,I3055,TRUE,_xll.ohTrigger(RecalcTrigger,Trigger1Y)),NA())</f>
        <v>8.8010607767241567E-3</v>
      </c>
    </row>
    <row r="3056" spans="2:17" x14ac:dyDescent="0.2">
      <c r="B3056" s="39" t="s">
        <v>42</v>
      </c>
      <c r="D3056" s="42">
        <f>_xll.qlCalendarAdvance(Calendar,$D3055,B3056,"f",FALSE)</f>
        <v>61267</v>
      </c>
      <c r="E3056" s="139">
        <f>_xll.qlInterestRateIndexValueDate(IndexON,D3056)</f>
        <v>61267</v>
      </c>
      <c r="F3056" s="155">
        <f>IFERROR(_xll.qlIndexFixing(IndexON,D3056,TRUE,_xll.ohTrigger(RecalcTrigger,TriggerON)),NA())</f>
        <v>8.6490636272174015E-3</v>
      </c>
      <c r="H3056" s="42">
        <f>_xll.qlCalendarAdvance(Calendar,$H3055,B3056,"f",FALSE)</f>
        <v>61267</v>
      </c>
      <c r="I3056" s="139">
        <f>_xll.qlInterestRateIndexValueDate(Index1M,$H3056)</f>
        <v>61269</v>
      </c>
      <c r="J3056" s="144">
        <f>IFERROR(_xll.qlIndexFixing(Index1M,$H3056,TRUE,_xll.ohTrigger(RecalcTrigger,Trigger1M)),NA())</f>
        <v>8.4332382470697631E-3</v>
      </c>
      <c r="K3056" s="44">
        <f>IFERROR(_xll.qlIndexFixing(Index3M,H3056,TRUE,_xll.ohTrigger(RecalcTrigger,Trigger3M)),NA())</f>
        <v>8.6741275427046436E-3</v>
      </c>
      <c r="L3056" s="44">
        <f>IFERROR(_xll.qlIndexFixing(Index6M,$H3056,TRUE,_xll.ohTrigger(RecalcTrigger,Trigger6M)),NA())</f>
        <v>8.8959147785895049E-3</v>
      </c>
      <c r="M3056" s="145">
        <f>IFERROR(_xll.qlIndexFixing(Index1Y,$H3056,TRUE,_xll.ohTrigger(RecalcTrigger,Trigger1Y)),NA())</f>
        <v>8.9430964373896568E-3</v>
      </c>
      <c r="N3056" s="144">
        <f>IFERROR(_xll.qlIndexFixing(ONIndex1M,I3056,TRUE,_xll.ohTrigger(RecalcTrigger,Trigger1M)),NA())</f>
        <v>8.4240155842962849E-3</v>
      </c>
      <c r="O3056" s="44">
        <f>IFERROR(_xll.qlIndexFixing(ONIndex3M,I3056,TRUE,_xll.ohTrigger(RecalcTrigger,Trigger3M)),NA())</f>
        <v>8.6411534911512433E-3</v>
      </c>
      <c r="P3056" s="44">
        <f>IFERROR(_xll.qlIndexFixing(ONIndex6M,I3056,TRUE,_xll.ohTrigger(RecalcTrigger,Trigger6M)),NA())</f>
        <v>8.7970399770309626E-3</v>
      </c>
      <c r="Q3056" s="145">
        <f>IFERROR(_xll.qlIndexFixing(ONIndex1Y,I3056,TRUE,_xll.ohTrigger(RecalcTrigger,Trigger1Y)),NA())</f>
        <v>8.8050248931992314E-3</v>
      </c>
    </row>
    <row r="3057" spans="2:17" x14ac:dyDescent="0.2">
      <c r="B3057" s="39" t="s">
        <v>42</v>
      </c>
      <c r="D3057" s="42">
        <f>_xll.qlCalendarAdvance(Calendar,$D3056,B3057,"f",FALSE)</f>
        <v>61274</v>
      </c>
      <c r="E3057" s="139">
        <f>_xll.qlInterestRateIndexValueDate(IndexON,D3057)</f>
        <v>61274</v>
      </c>
      <c r="F3057" s="155">
        <f>IFERROR(_xll.qlIndexFixing(IndexON,D3057,TRUE,_xll.ohTrigger(RecalcTrigger,TriggerON)),NA())</f>
        <v>8.6530213450508597E-3</v>
      </c>
      <c r="H3057" s="42">
        <f>_xll.qlCalendarAdvance(Calendar,$H3056,B3057,"f",FALSE)</f>
        <v>61274</v>
      </c>
      <c r="I3057" s="139">
        <f>_xll.qlInterestRateIndexValueDate(Index1M,$H3057)</f>
        <v>61276</v>
      </c>
      <c r="J3057" s="144">
        <f>IFERROR(_xll.qlIndexFixing(Index1M,$H3057,TRUE,_xll.ohTrigger(RecalcTrigger,Trigger1M)),NA())</f>
        <v>8.4369873588283073E-3</v>
      </c>
      <c r="K3057" s="44">
        <f>IFERROR(_xll.qlIndexFixing(Index3M,H3057,TRUE,_xll.ohTrigger(RecalcTrigger,Trigger3M)),NA())</f>
        <v>8.6785394902564612E-3</v>
      </c>
      <c r="L3057" s="44">
        <f>IFERROR(_xll.qlIndexFixing(Index6M,$H3057,TRUE,_xll.ohTrigger(RecalcTrigger,Trigger6M)),NA())</f>
        <v>8.9027406613000834E-3</v>
      </c>
      <c r="M3057" s="145">
        <f>IFERROR(_xll.qlIndexFixing(Index1Y,$H3057,TRUE,_xll.ohTrigger(RecalcTrigger,Trigger1Y)),NA())</f>
        <v>8.9480588435824227E-3</v>
      </c>
      <c r="N3057" s="144">
        <f>IFERROR(_xll.qlIndexFixing(ONIndex1M,I3057,TRUE,_xll.ohTrigger(RecalcTrigger,Trigger1M)),NA())</f>
        <v>8.4277711690194934E-3</v>
      </c>
      <c r="O3057" s="44">
        <f>IFERROR(_xll.qlIndexFixing(ONIndex3M,I3057,TRUE,_xll.ohTrigger(RecalcTrigger,Trigger3M)),NA())</f>
        <v>8.6452018152272103E-3</v>
      </c>
      <c r="P3057" s="44">
        <f>IFERROR(_xll.qlIndexFixing(ONIndex6M,I3057,TRUE,_xll.ohTrigger(RecalcTrigger,Trigger6M)),NA())</f>
        <v>8.8036957570380991E-3</v>
      </c>
      <c r="Q3057" s="145">
        <f>IFERROR(_xll.qlIndexFixing(ONIndex1Y,I3057,TRUE,_xll.ohTrigger(RecalcTrigger,Trigger1Y)),NA())</f>
        <v>8.8089827657888975E-3</v>
      </c>
    </row>
    <row r="3058" spans="2:17" x14ac:dyDescent="0.2">
      <c r="B3058" s="39" t="s">
        <v>42</v>
      </c>
      <c r="D3058" s="42">
        <f>_xll.qlCalendarAdvance(Calendar,$D3057,B3058,"f",FALSE)</f>
        <v>61281</v>
      </c>
      <c r="E3058" s="139">
        <f>_xll.qlInterestRateIndexValueDate(IndexON,D3058)</f>
        <v>61281</v>
      </c>
      <c r="F3058" s="155">
        <f>IFERROR(_xll.qlIndexFixing(IndexON,D3058,TRUE,_xll.ohTrigger(RecalcTrigger,TriggerON)),NA())</f>
        <v>8.6569733752739353E-3</v>
      </c>
      <c r="H3058" s="42">
        <f>_xll.qlCalendarAdvance(Calendar,$H3057,B3058,"f",FALSE)</f>
        <v>61281</v>
      </c>
      <c r="I3058" s="139">
        <f>_xll.qlInterestRateIndexValueDate(Index1M,$H3058)</f>
        <v>61283</v>
      </c>
      <c r="J3058" s="144">
        <f>IFERROR(_xll.qlIndexFixing(Index1M,$H3058,TRUE,_xll.ohTrigger(RecalcTrigger,Trigger1M)),NA())</f>
        <v>8.4407308566350481E-3</v>
      </c>
      <c r="K3058" s="44">
        <f>IFERROR(_xll.qlIndexFixing(Index3M,H3058,TRUE,_xll.ohTrigger(RecalcTrigger,Trigger3M)),NA())</f>
        <v>8.6825543721547049E-3</v>
      </c>
      <c r="L3058" s="44">
        <f>IFERROR(_xll.qlIndexFixing(Index6M,$H3058,TRUE,_xll.ohTrigger(RecalcTrigger,Trigger6M)),NA())</f>
        <v>8.9089842964289942E-3</v>
      </c>
      <c r="M3058" s="145">
        <f>IFERROR(_xll.qlIndexFixing(Index1Y,$H3058,TRUE,_xll.ohTrigger(RecalcTrigger,Trigger1Y)),NA())</f>
        <v>8.9518748589283107E-3</v>
      </c>
      <c r="N3058" s="144">
        <f>IFERROR(_xll.qlIndexFixing(ONIndex1M,I3058,TRUE,_xll.ohTrigger(RecalcTrigger,Trigger1M)),NA())</f>
        <v>8.4315211730867645E-3</v>
      </c>
      <c r="O3058" s="44">
        <f>IFERROR(_xll.qlIndexFixing(ONIndex3M,I3058,TRUE,_xll.ohTrigger(RecalcTrigger,Trigger3M)),NA())</f>
        <v>8.6492441234753414E-3</v>
      </c>
      <c r="P3058" s="44">
        <f>IFERROR(_xll.qlIndexFixing(ONIndex6M,I3058,TRUE,_xll.ohTrigger(RecalcTrigger,Trigger6M)),NA())</f>
        <v>8.8103192948363329E-3</v>
      </c>
      <c r="Q3058" s="145">
        <f>IFERROR(_xll.qlIndexFixing(ONIndex1Y,I3058,TRUE,_xll.ohTrigger(RecalcTrigger,Trigger1Y)),NA())</f>
        <v>8.8129343741094601E-3</v>
      </c>
    </row>
    <row r="3059" spans="2:17" x14ac:dyDescent="0.2">
      <c r="B3059" s="39" t="s">
        <v>42</v>
      </c>
      <c r="D3059" s="42">
        <f>_xll.qlCalendarAdvance(Calendar,$D3058,B3059,"f",FALSE)</f>
        <v>61288</v>
      </c>
      <c r="E3059" s="139">
        <f>_xll.qlInterestRateIndexValueDate(IndexON,D3059)</f>
        <v>61288</v>
      </c>
      <c r="F3059" s="155">
        <f>IFERROR(_xll.qlIndexFixing(IndexON,D3059,TRUE,_xll.ohTrigger(RecalcTrigger,TriggerON)),NA())</f>
        <v>8.6609196991815907E-3</v>
      </c>
      <c r="H3059" s="42">
        <f>_xll.qlCalendarAdvance(Calendar,$H3058,B3059,"f",FALSE)</f>
        <v>61288</v>
      </c>
      <c r="I3059" s="139">
        <f>_xll.qlInterestRateIndexValueDate(Index1M,$H3059)</f>
        <v>61290</v>
      </c>
      <c r="J3059" s="144">
        <f>IFERROR(_xll.qlIndexFixing(Index1M,$H3059,TRUE,_xll.ohTrigger(RecalcTrigger,Trigger1M)),NA())</f>
        <v>8.4444687220247561E-3</v>
      </c>
      <c r="K3059" s="44">
        <f>IFERROR(_xll.qlIndexFixing(Index3M,H3059,TRUE,_xll.ohTrigger(RecalcTrigger,Trigger3M)),NA())</f>
        <v>8.6865630910350281E-3</v>
      </c>
      <c r="L3059" s="44">
        <f>IFERROR(_xll.qlIndexFixing(Index6M,$H3059,TRUE,_xll.ohTrigger(RecalcTrigger,Trigger6M)),NA())</f>
        <v>8.917362117541695E-3</v>
      </c>
      <c r="M3059" s="145">
        <f>IFERROR(_xll.qlIndexFixing(Index1Y,$H3059,TRUE,_xll.ohTrigger(RecalcTrigger,Trigger1Y)),NA())</f>
        <v>8.9556840107133922E-3</v>
      </c>
      <c r="N3059" s="144">
        <f>IFERROR(_xll.qlIndexFixing(ONIndex1M,I3059,TRUE,_xll.ohTrigger(RecalcTrigger,Trigger1M)),NA())</f>
        <v>8.4352655778729968E-3</v>
      </c>
      <c r="O3059" s="44">
        <f>IFERROR(_xll.qlIndexFixing(ONIndex3M,I3059,TRUE,_xll.ohTrigger(RecalcTrigger,Trigger3M)),NA())</f>
        <v>8.6532803961514304E-3</v>
      </c>
      <c r="P3059" s="44">
        <f>IFERROR(_xll.qlIndexFixing(ONIndex6M,I3059,TRUE,_xll.ohTrigger(RecalcTrigger,Trigger6M)),NA())</f>
        <v>8.8169105263968817E-3</v>
      </c>
      <c r="Q3059" s="145">
        <f>IFERROR(_xll.qlIndexFixing(ONIndex1Y,I3059,TRUE,_xll.ohTrigger(RecalcTrigger,Trigger1Y)),NA())</f>
        <v>8.8168796970578001E-3</v>
      </c>
    </row>
    <row r="3060" spans="2:17" x14ac:dyDescent="0.2">
      <c r="B3060" s="39" t="s">
        <v>42</v>
      </c>
      <c r="D3060" s="42">
        <f>_xll.qlCalendarAdvance(Calendar,$D3059,B3060,"f",FALSE)</f>
        <v>61295</v>
      </c>
      <c r="E3060" s="139">
        <f>_xll.qlInterestRateIndexValueDate(IndexON,D3060)</f>
        <v>61295</v>
      </c>
      <c r="F3060" s="155">
        <f>IFERROR(_xll.qlIndexFixing(IndexON,D3060,TRUE,_xll.ohTrigger(RecalcTrigger,TriggerON)),NA())</f>
        <v>8.6648602979089162E-3</v>
      </c>
      <c r="H3060" s="42">
        <f>_xll.qlCalendarAdvance(Calendar,$H3059,B3060,"f",FALSE)</f>
        <v>61295</v>
      </c>
      <c r="I3060" s="139">
        <f>_xll.qlInterestRateIndexValueDate(Index1M,$H3060)</f>
        <v>61297</v>
      </c>
      <c r="J3060" s="144">
        <f>IFERROR(_xll.qlIndexFixing(Index1M,$H3060,TRUE,_xll.ohTrigger(RecalcTrigger,Trigger1M)),NA())</f>
        <v>8.4482009365371979E-3</v>
      </c>
      <c r="K3060" s="44">
        <f>IFERROR(_xll.qlIndexFixing(Index3M,H3060,TRUE,_xll.ohTrigger(RecalcTrigger,Trigger3M)),NA())</f>
        <v>8.6905656269525133E-3</v>
      </c>
      <c r="L3060" s="44">
        <f>IFERROR(_xll.qlIndexFixing(Index6M,$H3060,TRUE,_xll.ohTrigger(RecalcTrigger,Trigger6M)),NA())</f>
        <v>8.9213718086690128E-3</v>
      </c>
      <c r="M3060" s="145">
        <f>IFERROR(_xll.qlIndexFixing(Index1Y,$H3060,TRUE,_xll.ohTrigger(RecalcTrigger,Trigger1Y)),NA())</f>
        <v>8.9594862779677018E-3</v>
      </c>
      <c r="N3060" s="144">
        <f>IFERROR(_xll.qlIndexFixing(ONIndex1M,I3060,TRUE,_xll.ohTrigger(RecalcTrigger,Trigger1M)),NA())</f>
        <v>8.4390043649129609E-3</v>
      </c>
      <c r="O3060" s="44">
        <f>IFERROR(_xll.qlIndexFixing(ONIndex3M,I3060,TRUE,_xll.ohTrigger(RecalcTrigger,Trigger3M)),NA())</f>
        <v>8.6573106130316546E-3</v>
      </c>
      <c r="P3060" s="44">
        <f>IFERROR(_xll.qlIndexFixing(ONIndex6M,I3060,TRUE,_xll.ohTrigger(RecalcTrigger,Trigger6M)),NA())</f>
        <v>8.823469387531091E-3</v>
      </c>
      <c r="Q3060" s="145">
        <f>IFERROR(_xll.qlIndexFixing(ONIndex1Y,I3060,TRUE,_xll.ohTrigger(RecalcTrigger,Trigger1Y)),NA())</f>
        <v>8.8208187140903505E-3</v>
      </c>
    </row>
    <row r="3061" spans="2:17" x14ac:dyDescent="0.2">
      <c r="B3061" s="39" t="s">
        <v>42</v>
      </c>
      <c r="D3061" s="42">
        <f>_xll.qlCalendarAdvance(Calendar,$D3060,B3061,"f",FALSE)</f>
        <v>61302</v>
      </c>
      <c r="E3061" s="139">
        <f>_xll.qlInterestRateIndexValueDate(IndexON,D3061)</f>
        <v>61302</v>
      </c>
      <c r="F3061" s="155">
        <f>IFERROR(_xll.qlIndexFixing(IndexON,D3061,TRUE,_xll.ohTrigger(RecalcTrigger,TriggerON)),NA())</f>
        <v>8.6687951525110662E-3</v>
      </c>
      <c r="H3061" s="42">
        <f>_xll.qlCalendarAdvance(Calendar,$H3060,B3061,"f",FALSE)</f>
        <v>61302</v>
      </c>
      <c r="I3061" s="139">
        <f>_xll.qlInterestRateIndexValueDate(Index1M,$H3061)</f>
        <v>61304</v>
      </c>
      <c r="J3061" s="144">
        <f>IFERROR(_xll.qlIndexFixing(Index1M,$H3061,TRUE,_xll.ohTrigger(RecalcTrigger,Trigger1M)),NA())</f>
        <v>8.4519274817046464E-3</v>
      </c>
      <c r="K3061" s="44">
        <f>IFERROR(_xll.qlIndexFixing(Index3M,H3061,TRUE,_xll.ohTrigger(RecalcTrigger,Trigger3M)),NA())</f>
        <v>8.6945619599639833E-3</v>
      </c>
      <c r="L3061" s="44">
        <f>IFERROR(_xll.qlIndexFixing(Index6M,$H3061,TRUE,_xll.ohTrigger(RecalcTrigger,Trigger6M)),NA())</f>
        <v>8.926977687248417E-3</v>
      </c>
      <c r="M3061" s="145">
        <f>IFERROR(_xll.qlIndexFixing(Index1Y,$H3061,TRUE,_xll.ohTrigger(RecalcTrigger,Trigger1Y)),NA())</f>
        <v>8.96328163972019E-3</v>
      </c>
      <c r="N3061" s="144">
        <f>IFERROR(_xll.qlIndexFixing(ONIndex1M,I3061,TRUE,_xll.ohTrigger(RecalcTrigger,Trigger1M)),NA())</f>
        <v>8.4427375159812357E-3</v>
      </c>
      <c r="O3061" s="44">
        <f>IFERROR(_xll.qlIndexFixing(ONIndex3M,I3061,TRUE,_xll.ohTrigger(RecalcTrigger,Trigger3M)),NA())</f>
        <v>8.6613347545316799E-3</v>
      </c>
      <c r="P3061" s="44">
        <f>IFERROR(_xll.qlIndexFixing(ONIndex6M,I3061,TRUE,_xll.ohTrigger(RecalcTrigger,Trigger6M)),NA())</f>
        <v>8.8299958142901147E-3</v>
      </c>
      <c r="Q3061" s="145">
        <f>IFERROR(_xll.qlIndexFixing(ONIndex1Y,I3061,TRUE,_xll.ohTrigger(RecalcTrigger,Trigger1Y)),NA())</f>
        <v>8.8247514047434805E-3</v>
      </c>
    </row>
    <row r="3062" spans="2:17" x14ac:dyDescent="0.2">
      <c r="B3062" s="39" t="s">
        <v>42</v>
      </c>
      <c r="D3062" s="42">
        <f>_xll.qlCalendarAdvance(Calendar,$D3061,B3062,"f",FALSE)</f>
        <v>61309</v>
      </c>
      <c r="E3062" s="139">
        <f>_xll.qlInterestRateIndexValueDate(IndexON,D3062)</f>
        <v>61309</v>
      </c>
      <c r="F3062" s="155">
        <f>IFERROR(_xll.qlIndexFixing(IndexON,D3062,TRUE,_xll.ohTrigger(RecalcTrigger,TriggerON)),NA())</f>
        <v>8.6727242441231311E-3</v>
      </c>
      <c r="H3062" s="42">
        <f>_xll.qlCalendarAdvance(Calendar,$H3061,B3062,"f",FALSE)</f>
        <v>61309</v>
      </c>
      <c r="I3062" s="139">
        <f>_xll.qlInterestRateIndexValueDate(Index1M,$H3062)</f>
        <v>61311</v>
      </c>
      <c r="J3062" s="144">
        <f>IFERROR(_xll.qlIndexFixing(Index1M,$H3062,TRUE,_xll.ohTrigger(RecalcTrigger,Trigger1M)),NA())</f>
        <v>8.455648339074362E-3</v>
      </c>
      <c r="K3062" s="44">
        <f>IFERROR(_xll.qlIndexFixing(Index3M,H3062,TRUE,_xll.ohTrigger(RecalcTrigger,Trigger3M)),NA())</f>
        <v>8.6985520701279972E-3</v>
      </c>
      <c r="L3062" s="44">
        <f>IFERROR(_xll.qlIndexFixing(Index6M,$H3062,TRUE,_xll.ohTrigger(RecalcTrigger,Trigger6M)),NA())</f>
        <v>8.9330902686138823E-3</v>
      </c>
      <c r="M3062" s="145">
        <f>IFERROR(_xll.qlIndexFixing(Index1Y,$H3062,TRUE,_xll.ohTrigger(RecalcTrigger,Trigger1Y)),NA())</f>
        <v>8.9670700750002375E-3</v>
      </c>
      <c r="N3062" s="144">
        <f>IFERROR(_xll.qlIndexFixing(ONIndex1M,I3062,TRUE,_xll.ohTrigger(RecalcTrigger,Trigger1M)),NA())</f>
        <v>8.4464650124527196E-3</v>
      </c>
      <c r="O3062" s="44">
        <f>IFERROR(_xll.qlIndexFixing(ONIndex3M,I3062,TRUE,_xll.ohTrigger(RecalcTrigger,Trigger3M)),NA())</f>
        <v>8.6653528008273639E-3</v>
      </c>
      <c r="P3062" s="44">
        <f>IFERROR(_xll.qlIndexFixing(ONIndex6M,I3062,TRUE,_xll.ohTrigger(RecalcTrigger,Trigger6M)),NA())</f>
        <v>8.8364897431247869E-3</v>
      </c>
      <c r="Q3062" s="145">
        <f>IFERROR(_xll.qlIndexFixing(ONIndex1Y,I3062,TRUE,_xll.ohTrigger(RecalcTrigger,Trigger1Y)),NA())</f>
        <v>8.8286777479940071E-3</v>
      </c>
    </row>
    <row r="3063" spans="2:17" x14ac:dyDescent="0.2">
      <c r="B3063" s="39" t="s">
        <v>42</v>
      </c>
      <c r="D3063" s="42">
        <f>_xll.qlCalendarAdvance(Calendar,$D3062,B3063,"f",FALSE)</f>
        <v>61316</v>
      </c>
      <c r="E3063" s="139">
        <f>_xll.qlInterestRateIndexValueDate(IndexON,D3063)</f>
        <v>61316</v>
      </c>
      <c r="F3063" s="155">
        <f>IFERROR(_xll.qlIndexFixing(IndexON,D3063,TRUE,_xll.ohTrigger(RecalcTrigger,TriggerON)),NA())</f>
        <v>8.6766475541999455E-3</v>
      </c>
      <c r="H3063" s="42">
        <f>_xll.qlCalendarAdvance(Calendar,$H3062,B3063,"f",FALSE)</f>
        <v>61316</v>
      </c>
      <c r="I3063" s="139">
        <f>_xll.qlInterestRateIndexValueDate(Index1M,$H3063)</f>
        <v>61318</v>
      </c>
      <c r="J3063" s="144">
        <f>IFERROR(_xll.qlIndexFixing(Index1M,$H3063,TRUE,_xll.ohTrigger(RecalcTrigger,Trigger1M)),NA())</f>
        <v>8.4593634901811154E-3</v>
      </c>
      <c r="K3063" s="44">
        <f>IFERROR(_xll.qlIndexFixing(Index3M,H3063,TRUE,_xll.ohTrigger(RecalcTrigger,Trigger3M)),NA())</f>
        <v>8.7025359375031176E-3</v>
      </c>
      <c r="L3063" s="44">
        <f>IFERROR(_xll.qlIndexFixing(Index6M,$H3063,TRUE,_xll.ohTrigger(RecalcTrigger,Trigger6M)),NA())</f>
        <v>8.939169365833782E-3</v>
      </c>
      <c r="M3063" s="145">
        <f>IFERROR(_xll.qlIndexFixing(Index1Y,$H3063,TRUE,_xll.ohTrigger(RecalcTrigger,Trigger1Y)),NA())</f>
        <v>8.9708515628367964E-3</v>
      </c>
      <c r="N3063" s="144">
        <f>IFERROR(_xll.qlIndexFixing(ONIndex1M,I3063,TRUE,_xll.ohTrigger(RecalcTrigger,Trigger1M)),NA())</f>
        <v>8.4501868357822474E-3</v>
      </c>
      <c r="O3063" s="44">
        <f>IFERROR(_xll.qlIndexFixing(ONIndex3M,I3063,TRUE,_xll.ohTrigger(RecalcTrigger,Trigger3M)),NA())</f>
        <v>8.6693647317748201E-3</v>
      </c>
      <c r="P3063" s="44">
        <f>IFERROR(_xll.qlIndexFixing(ONIndex6M,I3063,TRUE,_xll.ohTrigger(RecalcTrigger,Trigger6M)),NA())</f>
        <v>8.8429511095267088E-3</v>
      </c>
      <c r="Q3063" s="145">
        <f>IFERROR(_xll.qlIndexFixing(ONIndex1Y,I3063,TRUE,_xll.ohTrigger(RecalcTrigger,Trigger1Y)),NA())</f>
        <v>8.8325977232983632E-3</v>
      </c>
    </row>
    <row r="3064" spans="2:17" x14ac:dyDescent="0.2">
      <c r="B3064" s="39" t="s">
        <v>42</v>
      </c>
      <c r="D3064" s="42">
        <f>_xll.qlCalendarAdvance(Calendar,$D3063,B3064,"f",FALSE)</f>
        <v>61323</v>
      </c>
      <c r="E3064" s="139">
        <f>_xll.qlInterestRateIndexValueDate(IndexON,D3064)</f>
        <v>61323</v>
      </c>
      <c r="F3064" s="155">
        <f>IFERROR(_xll.qlIndexFixing(IndexON,D3064,TRUE,_xll.ohTrigger(RecalcTrigger,TriggerON)),NA())</f>
        <v>8.6805650634769194E-3</v>
      </c>
      <c r="H3064" s="42">
        <f>_xll.qlCalendarAdvance(Calendar,$H3063,B3064,"f",FALSE)</f>
        <v>61323</v>
      </c>
      <c r="I3064" s="139">
        <f>_xll.qlInterestRateIndexValueDate(Index1M,$H3064)</f>
        <v>61325</v>
      </c>
      <c r="J3064" s="144">
        <f>IFERROR(_xll.qlIndexFixing(Index1M,$H3064,TRUE,_xll.ohTrigger(RecalcTrigger,Trigger1M)),NA())</f>
        <v>8.4634367977510696E-3</v>
      </c>
      <c r="K3064" s="44">
        <f>IFERROR(_xll.qlIndexFixing(Index3M,H3064,TRUE,_xll.ohTrigger(RecalcTrigger,Trigger3M)),NA())</f>
        <v>8.7065135421426909E-3</v>
      </c>
      <c r="L3064" s="44">
        <f>IFERROR(_xll.qlIndexFixing(Index6M,$H3064,TRUE,_xll.ohTrigger(RecalcTrigger,Trigger6M)),NA())</f>
        <v>8.9452149143272458E-3</v>
      </c>
      <c r="M3064" s="145">
        <f>IFERROR(_xll.qlIndexFixing(Index1Y,$H3064,TRUE,_xll.ohTrigger(RecalcTrigger,Trigger1Y)),NA())</f>
        <v>8.9746260822583801E-3</v>
      </c>
      <c r="N3064" s="144">
        <f>IFERROR(_xll.qlIndexFixing(ONIndex1M,I3064,TRUE,_xll.ohTrigger(RecalcTrigger,Trigger1M)),NA())</f>
        <v>8.4539029678243338E-3</v>
      </c>
      <c r="O3064" s="44">
        <f>IFERROR(_xll.qlIndexFixing(ONIndex3M,I3064,TRUE,_xll.ohTrigger(RecalcTrigger,Trigger3M)),NA())</f>
        <v>8.6733705275499062E-3</v>
      </c>
      <c r="P3064" s="44">
        <f>IFERROR(_xll.qlIndexFixing(ONIndex6M,I3064,TRUE,_xll.ohTrigger(RecalcTrigger,Trigger6M)),NA())</f>
        <v>8.8493798493871623E-3</v>
      </c>
      <c r="Q3064" s="145">
        <f>IFERROR(_xll.qlIndexFixing(ONIndex1Y,I3064,TRUE,_xll.ohTrigger(RecalcTrigger,Trigger1Y)),NA())</f>
        <v>8.836511309793238E-3</v>
      </c>
    </row>
    <row r="3065" spans="2:17" x14ac:dyDescent="0.2">
      <c r="B3065" s="39" t="s">
        <v>42</v>
      </c>
      <c r="D3065" s="42">
        <f>_xll.qlCalendarAdvance(Calendar,$D3064,B3065,"f",FALSE)</f>
        <v>61330</v>
      </c>
      <c r="E3065" s="139">
        <f>_xll.qlInterestRateIndexValueDate(IndexON,D3065)</f>
        <v>61330</v>
      </c>
      <c r="F3065" s="155">
        <f>IFERROR(_xll.qlIndexFixing(IndexON,D3065,TRUE,_xll.ohTrigger(RecalcTrigger,TriggerON)),NA())</f>
        <v>8.6844767534088874E-3</v>
      </c>
      <c r="H3065" s="42">
        <f>_xll.qlCalendarAdvance(Calendar,$H3064,B3065,"f",FALSE)</f>
        <v>61330</v>
      </c>
      <c r="I3065" s="139">
        <f>_xll.qlInterestRateIndexValueDate(Index1M,$H3065)</f>
        <v>61332</v>
      </c>
      <c r="J3065" s="144">
        <f>IFERROR(_xll.qlIndexFixing(Index1M,$H3065,TRUE,_xll.ohTrigger(RecalcTrigger,Trigger1M)),NA())</f>
        <v>8.4667765997623046E-3</v>
      </c>
      <c r="K3065" s="44">
        <f>IFERROR(_xll.qlIndexFixing(Index3M,H3065,TRUE,_xll.ohTrigger(RecalcTrigger,Trigger3M)),NA())</f>
        <v>8.7100970954422877E-3</v>
      </c>
      <c r="L3065" s="44">
        <f>IFERROR(_xll.qlIndexFixing(Index6M,$H3065,TRUE,_xll.ohTrigger(RecalcTrigger,Trigger6M)),NA())</f>
        <v>8.9517556535115249E-3</v>
      </c>
      <c r="M3065" s="145">
        <f>IFERROR(_xll.qlIndexFixing(Index1Y,$H3065,TRUE,_xll.ohTrigger(RecalcTrigger,Trigger1Y)),NA())</f>
        <v>8.9783936122941541E-3</v>
      </c>
      <c r="N3065" s="144">
        <f>IFERROR(_xll.qlIndexFixing(ONIndex1M,I3065,TRUE,_xll.ohTrigger(RecalcTrigger,Trigger1M)),NA())</f>
        <v>8.4576133898739414E-3</v>
      </c>
      <c r="O3065" s="44">
        <f>IFERROR(_xll.qlIndexFixing(ONIndex3M,I3065,TRUE,_xll.ohTrigger(RecalcTrigger,Trigger3M)),NA())</f>
        <v>8.6773701684084159E-3</v>
      </c>
      <c r="P3065" s="44">
        <f>IFERROR(_xll.qlIndexFixing(ONIndex6M,I3065,TRUE,_xll.ohTrigger(RecalcTrigger,Trigger6M)),NA())</f>
        <v>8.8557758995566616E-3</v>
      </c>
      <c r="Q3065" s="145">
        <f>IFERROR(_xll.qlIndexFixing(ONIndex1Y,I3065,TRUE,_xll.ohTrigger(RecalcTrigger,Trigger1Y)),NA())</f>
        <v>8.8404184870150004E-3</v>
      </c>
    </row>
    <row r="3066" spans="2:17" x14ac:dyDescent="0.2">
      <c r="B3066" s="39" t="s">
        <v>42</v>
      </c>
      <c r="D3066" s="42">
        <f>_xll.qlCalendarAdvance(Calendar,$D3065,B3066,"f",FALSE)</f>
        <v>61337</v>
      </c>
      <c r="E3066" s="139">
        <f>_xll.qlInterestRateIndexValueDate(IndexON,D3066)</f>
        <v>61337</v>
      </c>
      <c r="F3066" s="155">
        <f>IFERROR(_xll.qlIndexFixing(IndexON,D3066,TRUE,_xll.ohTrigger(RecalcTrigger,TriggerON)),NA())</f>
        <v>8.6883826050510038E-3</v>
      </c>
      <c r="H3066" s="42">
        <f>_xll.qlCalendarAdvance(Calendar,$H3065,B3066,"f",FALSE)</f>
        <v>61337</v>
      </c>
      <c r="I3066" s="139">
        <f>_xll.qlInterestRateIndexValueDate(Index1M,$H3066)</f>
        <v>61339</v>
      </c>
      <c r="J3066" s="144">
        <f>IFERROR(_xll.qlIndexFixing(Index1M,$H3066,TRUE,_xll.ohTrigger(RecalcTrigger,Trigger1M)),NA())</f>
        <v>8.4704745213087795E-3</v>
      </c>
      <c r="K3066" s="44">
        <f>IFERROR(_xll.qlIndexFixing(Index3M,H3066,TRUE,_xll.ohTrigger(RecalcTrigger,Trigger3M)),NA())</f>
        <v>8.7140624728779294E-3</v>
      </c>
      <c r="L3066" s="44">
        <f>IFERROR(_xll.qlIndexFixing(Index6M,$H3066,TRUE,_xll.ohTrigger(RecalcTrigger,Trigger6M)),NA())</f>
        <v>8.957731631111944E-3</v>
      </c>
      <c r="M3066" s="145">
        <f>IFERROR(_xll.qlIndexFixing(Index1Y,$H3066,TRUE,_xll.ohTrigger(RecalcTrigger,Trigger1Y)),NA())</f>
        <v>8.9821541319721979E-3</v>
      </c>
      <c r="N3066" s="144">
        <f>IFERROR(_xll.qlIndexFixing(ONIndex1M,I3066,TRUE,_xll.ohTrigger(RecalcTrigger,Trigger1M)),NA())</f>
        <v>8.461318083705649E-3</v>
      </c>
      <c r="O3066" s="44">
        <f>IFERROR(_xll.qlIndexFixing(ONIndex3M,I3066,TRUE,_xll.ohTrigger(RecalcTrigger,Trigger3M)),NA())</f>
        <v>8.6813636344462708E-3</v>
      </c>
      <c r="P3066" s="44">
        <f>IFERROR(_xll.qlIndexFixing(ONIndex6M,I3066,TRUE,_xll.ohTrigger(RecalcTrigger,Trigger6M)),NA())</f>
        <v>8.8621391950471917E-3</v>
      </c>
      <c r="Q3066" s="145">
        <f>IFERROR(_xll.qlIndexFixing(ONIndex1Y,I3066,TRUE,_xll.ohTrigger(RecalcTrigger,Trigger1Y)),NA())</f>
        <v>8.8443192341003396E-3</v>
      </c>
    </row>
    <row r="3067" spans="2:17" x14ac:dyDescent="0.2">
      <c r="B3067" s="39" t="s">
        <v>42</v>
      </c>
      <c r="D3067" s="42">
        <f>_xll.qlCalendarAdvance(Calendar,$D3066,B3067,"f",FALSE)</f>
        <v>61344</v>
      </c>
      <c r="E3067" s="139">
        <f>_xll.qlInterestRateIndexValueDate(IndexON,D3067)</f>
        <v>61344</v>
      </c>
      <c r="F3067" s="155">
        <f>IFERROR(_xll.qlIndexFixing(IndexON,D3067,TRUE,_xll.ohTrigger(RecalcTrigger,TriggerON)),NA())</f>
        <v>8.6922825996182951E-3</v>
      </c>
      <c r="H3067" s="42">
        <f>_xll.qlCalendarAdvance(Calendar,$H3066,B3067,"f",FALSE)</f>
        <v>61344</v>
      </c>
      <c r="I3067" s="139">
        <f>_xll.qlInterestRateIndexValueDate(Index1M,$H3067)</f>
        <v>61346</v>
      </c>
      <c r="J3067" s="144">
        <f>IFERROR(_xll.qlIndexFixing(Index1M,$H3067,TRUE,_xll.ohTrigger(RecalcTrigger,Trigger1M)),NA())</f>
        <v>8.474166662748861E-3</v>
      </c>
      <c r="K3067" s="44">
        <f>IFERROR(_xll.qlIndexFixing(Index3M,H3067,TRUE,_xll.ohTrigger(RecalcTrigger,Trigger3M)),NA())</f>
        <v>8.7180215292845965E-3</v>
      </c>
      <c r="L3067" s="44">
        <f>IFERROR(_xll.qlIndexFixing(Index6M,$H3067,TRUE,_xll.ohTrigger(RecalcTrigger,Trigger6M)),NA())</f>
        <v>8.9636738608990778E-3</v>
      </c>
      <c r="M3067" s="145">
        <f>IFERROR(_xll.qlIndexFixing(Index1Y,$H3067,TRUE,_xll.ohTrigger(RecalcTrigger,Trigger1Y)),NA())</f>
        <v>8.9859076203210285E-3</v>
      </c>
      <c r="N3067" s="144">
        <f>IFERROR(_xll.qlIndexFixing(ONIndex1M,I3067,TRUE,_xll.ohTrigger(RecalcTrigger,Trigger1M)),NA())</f>
        <v>8.4650170306943551E-3</v>
      </c>
      <c r="O3067" s="44">
        <f>IFERROR(_xll.qlIndexFixing(ONIndex3M,I3067,TRUE,_xll.ohTrigger(RecalcTrigger,Trigger3M)),NA())</f>
        <v>8.6853509055195843E-3</v>
      </c>
      <c r="P3067" s="44">
        <f>IFERROR(_xll.qlIndexFixing(ONIndex6M,I3067,TRUE,_xll.ohTrigger(RecalcTrigger,Trigger6M)),NA())</f>
        <v>8.868469672549395E-3</v>
      </c>
      <c r="Q3067" s="145">
        <f>IFERROR(_xll.qlIndexFixing(ONIndex1Y,I3067,TRUE,_xll.ohTrigger(RecalcTrigger,Trigger1Y)),NA())</f>
        <v>8.8482135304257525E-3</v>
      </c>
    </row>
    <row r="3068" spans="2:17" x14ac:dyDescent="0.2">
      <c r="B3068" s="39" t="s">
        <v>42</v>
      </c>
      <c r="D3068" s="42">
        <f>_xll.qlCalendarAdvance(Calendar,$D3067,B3068,"f",FALSE)</f>
        <v>61351</v>
      </c>
      <c r="E3068" s="139">
        <f>_xll.qlInterestRateIndexValueDate(IndexON,D3068)</f>
        <v>61351</v>
      </c>
      <c r="F3068" s="155">
        <f>IFERROR(_xll.qlIndexFixing(IndexON,D3068,TRUE,_xll.ohTrigger(RecalcTrigger,TriggerON)),NA())</f>
        <v>8.6961767180859795E-3</v>
      </c>
      <c r="H3068" s="42">
        <f>_xll.qlCalendarAdvance(Calendar,$H3067,B3068,"f",FALSE)</f>
        <v>61351</v>
      </c>
      <c r="I3068" s="139">
        <f>_xll.qlInterestRateIndexValueDate(Index1M,$H3068)</f>
        <v>61353</v>
      </c>
      <c r="J3068" s="144">
        <f>IFERROR(_xll.qlIndexFixing(Index1M,$H3068,TRUE,_xll.ohTrigger(RecalcTrigger,Trigger1M)),NA())</f>
        <v>8.4778530056173196E-3</v>
      </c>
      <c r="K3068" s="44">
        <f>IFERROR(_xll.qlIndexFixing(Index3M,H3068,TRUE,_xll.ohTrigger(RecalcTrigger,Trigger3M)),NA())</f>
        <v>8.721974244720437E-3</v>
      </c>
      <c r="L3068" s="44">
        <f>IFERROR(_xll.qlIndexFixing(Index6M,$H3068,TRUE,_xll.ohTrigger(RecalcTrigger,Trigger6M)),NA())</f>
        <v>8.9695822782941987E-3</v>
      </c>
      <c r="M3068" s="145">
        <f>IFERROR(_xll.qlIndexFixing(Index1Y,$H3068,TRUE,_xll.ohTrigger(RecalcTrigger,Trigger1Y)),NA())</f>
        <v>8.9896540563687236E-3</v>
      </c>
      <c r="N3068" s="144">
        <f>IFERROR(_xll.qlIndexFixing(ONIndex1M,I3068,TRUE,_xll.ohTrigger(RecalcTrigger,Trigger1M)),NA())</f>
        <v>8.4692373382377895E-3</v>
      </c>
      <c r="O3068" s="44">
        <f>IFERROR(_xll.qlIndexFixing(ONIndex3M,I3068,TRUE,_xll.ohTrigger(RecalcTrigger,Trigger3M)),NA())</f>
        <v>8.6899001759199734E-3</v>
      </c>
      <c r="P3068" s="44">
        <f>IFERROR(_xll.qlIndexFixing(ONIndex6M,I3068,TRUE,_xll.ohTrigger(RecalcTrigger,Trigger6M)),NA())</f>
        <v>8.8756642362941562E-3</v>
      </c>
      <c r="Q3068" s="145">
        <f>IFERROR(_xll.qlIndexFixing(ONIndex1Y,I3068,TRUE,_xll.ohTrigger(RecalcTrigger,Trigger1Y)),NA())</f>
        <v>8.8526562292745581E-3</v>
      </c>
    </row>
    <row r="3069" spans="2:17" x14ac:dyDescent="0.2">
      <c r="B3069" s="39" t="s">
        <v>42</v>
      </c>
      <c r="D3069" s="42">
        <f>_xll.qlCalendarAdvance(Calendar,$D3068,B3069,"f",FALSE)</f>
        <v>61358</v>
      </c>
      <c r="E3069" s="139">
        <f>_xll.qlInterestRateIndexValueDate(IndexON,D3069)</f>
        <v>61358</v>
      </c>
      <c r="F3069" s="155">
        <f>IFERROR(_xll.qlIndexFixing(IndexON,D3069,TRUE,_xll.ohTrigger(RecalcTrigger,TriggerON)),NA())</f>
        <v>8.7000649419088916E-3</v>
      </c>
      <c r="H3069" s="42">
        <f>_xll.qlCalendarAdvance(Calendar,$H3068,B3069,"f",FALSE)</f>
        <v>61358</v>
      </c>
      <c r="I3069" s="139">
        <f>_xll.qlInterestRateIndexValueDate(Index1M,$H3069)</f>
        <v>61360</v>
      </c>
      <c r="J3069" s="144">
        <f>IFERROR(_xll.qlIndexFixing(Index1M,$H3069,TRUE,_xll.ohTrigger(RecalcTrigger,Trigger1M)),NA())</f>
        <v>8.48153353145642E-3</v>
      </c>
      <c r="K3069" s="44">
        <f>IFERROR(_xll.qlIndexFixing(Index3M,H3069,TRUE,_xll.ohTrigger(RecalcTrigger,Trigger3M)),NA())</f>
        <v>8.7259205992409675E-3</v>
      </c>
      <c r="L3069" s="44">
        <f>IFERROR(_xll.qlIndexFixing(Index6M,$H3069,TRUE,_xll.ohTrigger(RecalcTrigger,Trigger6M)),NA())</f>
        <v>8.9754568187190194E-3</v>
      </c>
      <c r="M3069" s="145">
        <f>IFERROR(_xll.qlIndexFixing(Index1Y,$H3069,TRUE,_xll.ohTrigger(RecalcTrigger,Trigger1Y)),NA())</f>
        <v>8.9933934191427124E-3</v>
      </c>
      <c r="N3069" s="144">
        <f>IFERROR(_xll.qlIndexFixing(ONIndex1M,I3069,TRUE,_xll.ohTrigger(RecalcTrigger,Trigger1M)),NA())</f>
        <v>8.4723976105216536E-3</v>
      </c>
      <c r="O3069" s="44">
        <f>IFERROR(_xll.qlIndexFixing(ONIndex3M,I3069,TRUE,_xll.ohTrigger(RecalcTrigger,Trigger3M)),NA())</f>
        <v>8.6933067841954426E-3</v>
      </c>
      <c r="P3069" s="44">
        <f>IFERROR(_xll.qlIndexFixing(ONIndex6M,I3069,TRUE,_xll.ohTrigger(RecalcTrigger,Trigger6M)),NA())</f>
        <v>8.8810319169141394E-3</v>
      </c>
      <c r="Q3069" s="145">
        <f>IFERROR(_xll.qlIndexFixing(ONIndex1Y,I3069,TRUE,_xll.ohTrigger(RecalcTrigger,Trigger1Y)),NA())</f>
        <v>8.8559826878231718E-3</v>
      </c>
    </row>
    <row r="3070" spans="2:17" x14ac:dyDescent="0.2">
      <c r="B3070" s="39" t="s">
        <v>42</v>
      </c>
      <c r="D3070" s="42">
        <f>_xll.qlCalendarAdvance(Calendar,$D3069,B3070,"f",FALSE)</f>
        <v>61365</v>
      </c>
      <c r="E3070" s="139">
        <f>_xll.qlInterestRateIndexValueDate(IndexON,D3070)</f>
        <v>61365</v>
      </c>
      <c r="F3070" s="155">
        <f>IFERROR(_xll.qlIndexFixing(IndexON,D3070,TRUE,_xll.ohTrigger(RecalcTrigger,TriggerON)),NA())</f>
        <v>8.7039472519023775E-3</v>
      </c>
      <c r="H3070" s="42">
        <f>_xll.qlCalendarAdvance(Calendar,$H3069,B3070,"f",FALSE)</f>
        <v>61365</v>
      </c>
      <c r="I3070" s="139">
        <f>_xll.qlInterestRateIndexValueDate(Index1M,$H3070)</f>
        <v>61367</v>
      </c>
      <c r="J3070" s="144">
        <f>IFERROR(_xll.qlIndexFixing(Index1M,$H3070,TRUE,_xll.ohTrigger(RecalcTrigger,Trigger1M)),NA())</f>
        <v>8.4852082217984348E-3</v>
      </c>
      <c r="K3070" s="44">
        <f>IFERROR(_xll.qlIndexFixing(Index3M,H3070,TRUE,_xll.ohTrigger(RecalcTrigger,Trigger3M)),NA())</f>
        <v>8.7298605729069709E-3</v>
      </c>
      <c r="L3070" s="44">
        <f>IFERROR(_xll.qlIndexFixing(Index6M,$H3070,TRUE,_xll.ohTrigger(RecalcTrigger,Trigger6M)),NA())</f>
        <v>8.9807800656791035E-3</v>
      </c>
      <c r="M3070" s="145">
        <f>IFERROR(_xll.qlIndexFixing(Index1Y,$H3070,TRUE,_xll.ohTrigger(RecalcTrigger,Trigger1Y)),NA())</f>
        <v>8.9971256876717285E-3</v>
      </c>
      <c r="N3070" s="144">
        <f>IFERROR(_xll.qlIndexFixing(ONIndex1M,I3070,TRUE,_xll.ohTrigger(RecalcTrigger,Trigger1M)),NA())</f>
        <v>8.4760792066695956E-3</v>
      </c>
      <c r="O3070" s="44">
        <f>IFERROR(_xll.qlIndexFixing(ONIndex3M,I3070,TRUE,_xll.ohTrigger(RecalcTrigger,Trigger3M)),NA())</f>
        <v>8.6972753517500223E-3</v>
      </c>
      <c r="P3070" s="44">
        <f>IFERROR(_xll.qlIndexFixing(ONIndex6M,I3070,TRUE,_xll.ohTrigger(RecalcTrigger,Trigger6M)),NA())</f>
        <v>8.887263555799052E-3</v>
      </c>
      <c r="Q3070" s="145">
        <f>IFERROR(_xll.qlIndexFixing(ONIndex1Y,I3070,TRUE,_xll.ohTrigger(RecalcTrigger,Trigger1Y)),NA())</f>
        <v>8.8598575074883001E-3</v>
      </c>
    </row>
    <row r="3071" spans="2:17" x14ac:dyDescent="0.2">
      <c r="B3071" s="39" t="s">
        <v>42</v>
      </c>
      <c r="D3071" s="42">
        <f>_xll.qlCalendarAdvance(Calendar,$D3070,B3071,"f",FALSE)</f>
        <v>61372</v>
      </c>
      <c r="E3071" s="139">
        <f>_xll.qlInterestRateIndexValueDate(IndexON,D3071)</f>
        <v>61372</v>
      </c>
      <c r="F3071" s="155">
        <f>IFERROR(_xll.qlIndexFixing(IndexON,D3071,TRUE,_xll.ohTrigger(RecalcTrigger,TriggerON)),NA())</f>
        <v>8.7078236296012079E-3</v>
      </c>
      <c r="H3071" s="42">
        <f>_xll.qlCalendarAdvance(Calendar,$H3070,B3071,"f",FALSE)</f>
        <v>61372</v>
      </c>
      <c r="I3071" s="139">
        <f>_xll.qlInterestRateIndexValueDate(Index1M,$H3071)</f>
        <v>61374</v>
      </c>
      <c r="J3071" s="144">
        <f>IFERROR(_xll.qlIndexFixing(Index1M,$H3071,TRUE,_xll.ohTrigger(RecalcTrigger,Trigger1M)),NA())</f>
        <v>8.4888770581831308E-3</v>
      </c>
      <c r="K3071" s="44">
        <f>IFERROR(_xll.qlIndexFixing(Index3M,H3071,TRUE,_xll.ohTrigger(RecalcTrigger,Trigger3M)),NA())</f>
        <v>8.7337941457739637E-3</v>
      </c>
      <c r="L3071" s="44">
        <f>IFERROR(_xll.qlIndexFixing(Index6M,$H3071,TRUE,_xll.ohTrigger(RecalcTrigger,Trigger6M)),NA())</f>
        <v>8.9865889649290709E-3</v>
      </c>
      <c r="M3071" s="145">
        <f>IFERROR(_xll.qlIndexFixing(Index1Y,$H3071,TRUE,_xll.ohTrigger(RecalcTrigger,Trigger1Y)),NA())</f>
        <v>9.0008508409827638E-3</v>
      </c>
      <c r="N3071" s="144">
        <f>IFERROR(_xll.qlIndexFixing(ONIndex1M,I3071,TRUE,_xll.ohTrigger(RecalcTrigger,Trigger1M)),NA())</f>
        <v>8.4797549821136187E-3</v>
      </c>
      <c r="O3071" s="44">
        <f>IFERROR(_xll.qlIndexFixing(ONIndex3M,I3071,TRUE,_xll.ohTrigger(RecalcTrigger,Trigger3M)),NA())</f>
        <v>8.7012376452033635E-3</v>
      </c>
      <c r="P3071" s="44">
        <f>IFERROR(_xll.qlIndexFixing(ONIndex6M,I3071,TRUE,_xll.ohTrigger(RecalcTrigger,Trigger6M)),NA())</f>
        <v>8.8934621206604447E-3</v>
      </c>
      <c r="Q3071" s="145">
        <f>IFERROR(_xll.qlIndexFixing(ONIndex1Y,I3071,TRUE,_xll.ohTrigger(RecalcTrigger,Trigger1Y)),NA())</f>
        <v>8.8637257934998104E-3</v>
      </c>
    </row>
    <row r="3072" spans="2:17" x14ac:dyDescent="0.2">
      <c r="B3072" s="39" t="s">
        <v>42</v>
      </c>
      <c r="D3072" s="42">
        <f>_xll.qlCalendarAdvance(Calendar,$D3071,B3072,"f",FALSE)</f>
        <v>61379</v>
      </c>
      <c r="E3072" s="139">
        <f>_xll.qlInterestRateIndexValueDate(IndexON,D3072)</f>
        <v>61379</v>
      </c>
      <c r="F3072" s="155">
        <f>IFERROR(_xll.qlIndexFixing(IndexON,D3072,TRUE,_xll.ohTrigger(RecalcTrigger,TriggerON)),NA())</f>
        <v>8.711694055820729E-3</v>
      </c>
      <c r="H3072" s="42">
        <f>_xll.qlCalendarAdvance(Calendar,$H3071,B3072,"f",FALSE)</f>
        <v>61379</v>
      </c>
      <c r="I3072" s="139">
        <f>_xll.qlInterestRateIndexValueDate(Index1M,$H3072)</f>
        <v>61381</v>
      </c>
      <c r="J3072" s="144">
        <f>IFERROR(_xll.qlIndexFixing(Index1M,$H3072,TRUE,_xll.ohTrigger(RecalcTrigger,Trigger1M)),NA())</f>
        <v>8.4925400221527725E-3</v>
      </c>
      <c r="K3072" s="44">
        <f>IFERROR(_xll.qlIndexFixing(Index3M,H3072,TRUE,_xll.ohTrigger(RecalcTrigger,Trigger3M)),NA())</f>
        <v>8.7377212978983383E-3</v>
      </c>
      <c r="L3072" s="44">
        <f>IFERROR(_xll.qlIndexFixing(Index6M,$H3072,TRUE,_xll.ohTrigger(RecalcTrigger,Trigger6M)),NA())</f>
        <v>8.9923637988465043E-3</v>
      </c>
      <c r="M3072" s="145">
        <f>IFERROR(_xll.qlIndexFixing(Index1Y,$H3072,TRUE,_xll.ohTrigger(RecalcTrigger,Trigger1Y)),NA())</f>
        <v>9.0045688581036828E-3</v>
      </c>
      <c r="N3072" s="144">
        <f>IFERROR(_xll.qlIndexFixing(ONIndex1M,I3072,TRUE,_xll.ohTrigger(RecalcTrigger,Trigger1M)),NA())</f>
        <v>8.4834249186283017E-3</v>
      </c>
      <c r="O3072" s="44">
        <f>IFERROR(_xll.qlIndexFixing(ONIndex3M,I3072,TRUE,_xll.ohTrigger(RecalcTrigger,Trigger3M)),NA())</f>
        <v>8.7051936444115796E-3</v>
      </c>
      <c r="P3072" s="44">
        <f>IFERROR(_xll.qlIndexFixing(ONIndex6M,I3072,TRUE,_xll.ohTrigger(RecalcTrigger,Trigger6M)),NA())</f>
        <v>8.8996275473096631E-3</v>
      </c>
      <c r="Q3072" s="145">
        <f>IFERROR(_xll.qlIndexFixing(ONIndex1Y,I3072,TRUE,_xll.ohTrigger(RecalcTrigger,Trigger1Y)),NA())</f>
        <v>8.8675875252341996E-3</v>
      </c>
    </row>
    <row r="3073" spans="2:17" x14ac:dyDescent="0.2">
      <c r="B3073" s="39" t="s">
        <v>42</v>
      </c>
      <c r="D3073" s="42">
        <f>_xll.qlCalendarAdvance(Calendar,$D3072,B3073,"f",FALSE)</f>
        <v>61386</v>
      </c>
      <c r="E3073" s="139">
        <f>_xll.qlInterestRateIndexValueDate(IndexON,D3073)</f>
        <v>61386</v>
      </c>
      <c r="F3073" s="155">
        <f>IFERROR(_xll.qlIndexFixing(IndexON,D3073,TRUE,_xll.ohTrigger(RecalcTrigger,TriggerON)),NA())</f>
        <v>8.715558511696031E-3</v>
      </c>
      <c r="H3073" s="42">
        <f>_xll.qlCalendarAdvance(Calendar,$H3072,B3073,"f",FALSE)</f>
        <v>61386</v>
      </c>
      <c r="I3073" s="139">
        <f>_xll.qlInterestRateIndexValueDate(Index1M,$H3073)</f>
        <v>61388</v>
      </c>
      <c r="J3073" s="144">
        <f>IFERROR(_xll.qlIndexFixing(Index1M,$H3073,TRUE,_xll.ohTrigger(RecalcTrigger,Trigger1M)),NA())</f>
        <v>8.4961970952421306E-3</v>
      </c>
      <c r="K3073" s="44">
        <f>IFERROR(_xll.qlIndexFixing(Index3M,H3073,TRUE,_xll.ohTrigger(RecalcTrigger,Trigger3M)),NA())</f>
        <v>8.7416420093391206E-3</v>
      </c>
      <c r="L3073" s="44">
        <f>IFERROR(_xll.qlIndexFixing(Index6M,$H3073,TRUE,_xll.ohTrigger(RecalcTrigger,Trigger6M)),NA())</f>
        <v>8.998104502861079E-3</v>
      </c>
      <c r="M3073" s="145">
        <f>IFERROR(_xll.qlIndexFixing(Index1Y,$H3073,TRUE,_xll.ohTrigger(RecalcTrigger,Trigger1Y)),NA())</f>
        <v>9.0082797180614793E-3</v>
      </c>
      <c r="N3073" s="144">
        <f>IFERROR(_xll.qlIndexFixing(ONIndex1M,I3073,TRUE,_xll.ohTrigger(RecalcTrigger,Trigger1M)),NA())</f>
        <v>8.4870889976684794E-3</v>
      </c>
      <c r="O3073" s="44">
        <f>IFERROR(_xll.qlIndexFixing(ONIndex3M,I3073,TRUE,_xll.ohTrigger(RecalcTrigger,Trigger3M)),NA())</f>
        <v>8.7091433296304643E-3</v>
      </c>
      <c r="P3073" s="44">
        <f>IFERROR(_xll.qlIndexFixing(ONIndex6M,I3073,TRUE,_xll.ohTrigger(RecalcTrigger,Trigger6M)),NA())</f>
        <v>8.905759771877797E-3</v>
      </c>
      <c r="Q3073" s="145">
        <f>IFERROR(_xll.qlIndexFixing(ONIndex1Y,I3073,TRUE,_xll.ohTrigger(RecalcTrigger,Trigger1Y)),NA())</f>
        <v>8.8714426819880288E-3</v>
      </c>
    </row>
    <row r="3074" spans="2:17" x14ac:dyDescent="0.2">
      <c r="B3074" s="39" t="s">
        <v>42</v>
      </c>
      <c r="D3074" s="42">
        <f>_xll.qlCalendarAdvance(Calendar,$D3073,B3074,"f",FALSE)</f>
        <v>61393</v>
      </c>
      <c r="E3074" s="139">
        <f>_xll.qlInterestRateIndexValueDate(IndexON,D3074)</f>
        <v>61393</v>
      </c>
      <c r="F3074" s="155">
        <f>IFERROR(_xll.qlIndexFixing(IndexON,D3074,TRUE,_xll.ohTrigger(RecalcTrigger,TriggerON)),NA())</f>
        <v>8.7194169787618847E-3</v>
      </c>
      <c r="H3074" s="42">
        <f>_xll.qlCalendarAdvance(Calendar,$H3073,B3074,"f",FALSE)</f>
        <v>61393</v>
      </c>
      <c r="I3074" s="139">
        <f>_xll.qlInterestRateIndexValueDate(Index1M,$H3074)</f>
        <v>61395</v>
      </c>
      <c r="J3074" s="144">
        <f>IFERROR(_xll.qlIndexFixing(Index1M,$H3074,TRUE,_xll.ohTrigger(RecalcTrigger,Trigger1M)),NA())</f>
        <v>8.4987663944256237E-3</v>
      </c>
      <c r="K3074" s="44">
        <f>IFERROR(_xll.qlIndexFixing(Index3M,H3074,TRUE,_xll.ohTrigger(RecalcTrigger,Trigger3M)),NA())</f>
        <v>8.74517174028E-3</v>
      </c>
      <c r="L3074" s="44">
        <f>IFERROR(_xll.qlIndexFixing(Index6M,$H3074,TRUE,_xll.ohTrigger(RecalcTrigger,Trigger6M)),NA())</f>
        <v>9.003811012402026E-3</v>
      </c>
      <c r="M3074" s="145">
        <f>IFERROR(_xll.qlIndexFixing(Index1Y,$H3074,TRUE,_xll.ohTrigger(RecalcTrigger,Trigger1Y)),NA())</f>
        <v>9.0119833998831451E-3</v>
      </c>
      <c r="N3074" s="144">
        <f>IFERROR(_xll.qlIndexFixing(ONIndex1M,I3074,TRUE,_xll.ohTrigger(RecalcTrigger,Trigger1M)),NA())</f>
        <v>8.4907472008488583E-3</v>
      </c>
      <c r="O3074" s="44">
        <f>IFERROR(_xll.qlIndexFixing(ONIndex3M,I3074,TRUE,_xll.ohTrigger(RecalcTrigger,Trigger3M)),NA())</f>
        <v>8.7130866808760032E-3</v>
      </c>
      <c r="P3074" s="44">
        <f>IFERROR(_xll.qlIndexFixing(ONIndex6M,I3074,TRUE,_xll.ohTrigger(RecalcTrigger,Trigger6M)),NA())</f>
        <v>8.9118587303360641E-3</v>
      </c>
      <c r="Q3074" s="145">
        <f>IFERROR(_xll.qlIndexFixing(ONIndex1Y,I3074,TRUE,_xll.ohTrigger(RecalcTrigger,Trigger1Y)),NA())</f>
        <v>8.875291243057859E-3</v>
      </c>
    </row>
    <row r="3075" spans="2:17" x14ac:dyDescent="0.2">
      <c r="B3075" s="39" t="s">
        <v>42</v>
      </c>
      <c r="D3075" s="42">
        <f>_xll.qlCalendarAdvance(Calendar,$D3074,B3075,"f",FALSE)</f>
        <v>61400</v>
      </c>
      <c r="E3075" s="139">
        <f>_xll.qlInterestRateIndexValueDate(IndexON,D3075)</f>
        <v>61400</v>
      </c>
      <c r="F3075" s="155">
        <f>IFERROR(_xll.qlIndexFixing(IndexON,D3075,TRUE,_xll.ohTrigger(RecalcTrigger,TriggerON)),NA())</f>
        <v>8.7232694379135722E-3</v>
      </c>
      <c r="H3075" s="42">
        <f>_xll.qlCalendarAdvance(Calendar,$H3074,B3075,"f",FALSE)</f>
        <v>61400</v>
      </c>
      <c r="I3075" s="139">
        <f>_xll.qlInterestRateIndexValueDate(Index1M,$H3075)</f>
        <v>61402</v>
      </c>
      <c r="J3075" s="144">
        <f>IFERROR(_xll.qlIndexFixing(Index1M,$H3075,TRUE,_xll.ohTrigger(RecalcTrigger,Trigger1M)),NA())</f>
        <v>8.5024126468235713E-3</v>
      </c>
      <c r="K3075" s="44">
        <f>IFERROR(_xll.qlIndexFixing(Index3M,H3075,TRUE,_xll.ohTrigger(RecalcTrigger,Trigger3M)),NA())</f>
        <v>8.7490798822953408E-3</v>
      </c>
      <c r="L3075" s="44">
        <f>IFERROR(_xll.qlIndexFixing(Index6M,$H3075,TRUE,_xll.ohTrigger(RecalcTrigger,Trigger6M)),NA())</f>
        <v>9.0094832628998985E-3</v>
      </c>
      <c r="M3075" s="145">
        <f>IFERROR(_xll.qlIndexFixing(Index1Y,$H3075,TRUE,_xll.ohTrigger(RecalcTrigger,Trigger1Y)),NA())</f>
        <v>9.0156798825961112E-3</v>
      </c>
      <c r="N3075" s="144">
        <f>IFERROR(_xll.qlIndexFixing(ONIndex1M,I3075,TRUE,_xll.ohTrigger(RecalcTrigger,Trigger1M)),NA())</f>
        <v>8.4943995097042091E-3</v>
      </c>
      <c r="O3075" s="44">
        <f>IFERROR(_xll.qlIndexFixing(ONIndex3M,I3075,TRUE,_xll.ohTrigger(RecalcTrigger,Trigger3M)),NA())</f>
        <v>8.717023678324054E-3</v>
      </c>
      <c r="P3075" s="44">
        <f>IFERROR(_xll.qlIndexFixing(ONIndex6M,I3075,TRUE,_xll.ohTrigger(RecalcTrigger,Trigger6M)),NA())</f>
        <v>8.9179243586556822E-3</v>
      </c>
      <c r="Q3075" s="145">
        <f>IFERROR(_xll.qlIndexFixing(ONIndex1Y,I3075,TRUE,_xll.ohTrigger(RecalcTrigger,Trigger1Y)),NA())</f>
        <v>8.8791331876603152E-3</v>
      </c>
    </row>
    <row r="3076" spans="2:17" x14ac:dyDescent="0.2">
      <c r="B3076" s="39" t="s">
        <v>42</v>
      </c>
      <c r="D3076" s="42">
        <f>_xll.qlCalendarAdvance(Calendar,$D3075,B3076,"f",FALSE)</f>
        <v>61407</v>
      </c>
      <c r="E3076" s="139">
        <f>_xll.qlInterestRateIndexValueDate(IndexON,D3076)</f>
        <v>61407</v>
      </c>
      <c r="F3076" s="155">
        <f>IFERROR(_xll.qlIndexFixing(IndexON,D3076,TRUE,_xll.ohTrigger(RecalcTrigger,TriggerON)),NA())</f>
        <v>8.7271158702062479E-3</v>
      </c>
      <c r="H3076" s="42">
        <f>_xll.qlCalendarAdvance(Calendar,$H3075,B3076,"f",FALSE)</f>
        <v>61407</v>
      </c>
      <c r="I3076" s="139">
        <f>_xll.qlInterestRateIndexValueDate(Index1M,$H3076)</f>
        <v>61409</v>
      </c>
      <c r="J3076" s="144">
        <f>IFERROR(_xll.qlIndexFixing(Index1M,$H3076,TRUE,_xll.ohTrigger(RecalcTrigger,Trigger1M)),NA())</f>
        <v>8.5060529572297903E-3</v>
      </c>
      <c r="K3076" s="44">
        <f>IFERROR(_xll.qlIndexFixing(Index3M,H3076,TRUE,_xll.ohTrigger(RecalcTrigger,Trigger3M)),NA())</f>
        <v>8.7529815253359899E-3</v>
      </c>
      <c r="L3076" s="44">
        <f>IFERROR(_xll.qlIndexFixing(Index6M,$H3076,TRUE,_xll.ohTrigger(RecalcTrigger,Trigger6M)),NA())</f>
        <v>9.0151211897865659E-3</v>
      </c>
      <c r="M3076" s="145">
        <f>IFERROR(_xll.qlIndexFixing(Index1Y,$H3076,TRUE,_xll.ohTrigger(RecalcTrigger,Trigger1Y)),NA())</f>
        <v>9.0193691452269374E-3</v>
      </c>
      <c r="N3076" s="144">
        <f>IFERROR(_xll.qlIndexFixing(ONIndex1M,I3076,TRUE,_xll.ohTrigger(RecalcTrigger,Trigger1M)),NA())</f>
        <v>8.4980459059291746E-3</v>
      </c>
      <c r="O3076" s="44">
        <f>IFERROR(_xll.qlIndexFixing(ONIndex3M,I3076,TRUE,_xll.ohTrigger(RecalcTrigger,Trigger3M)),NA())</f>
        <v>8.7209543022304103E-3</v>
      </c>
      <c r="P3076" s="44">
        <f>IFERROR(_xll.qlIndexFixing(ONIndex6M,I3076,TRUE,_xll.ohTrigger(RecalcTrigger,Trigger6M)),NA())</f>
        <v>8.9239565928878051E-3</v>
      </c>
      <c r="Q3076" s="145">
        <f>IFERROR(_xll.qlIndexFixing(ONIndex1Y,I3076,TRUE,_xll.ohTrigger(RecalcTrigger,Trigger1Y)),NA())</f>
        <v>8.8829684951718946E-3</v>
      </c>
    </row>
    <row r="3077" spans="2:17" x14ac:dyDescent="0.2">
      <c r="B3077" s="39" t="s">
        <v>42</v>
      </c>
      <c r="D3077" s="42">
        <f>_xll.qlCalendarAdvance(Calendar,$D3076,B3077,"f",FALSE)</f>
        <v>61414</v>
      </c>
      <c r="E3077" s="139">
        <f>_xll.qlInterestRateIndexValueDate(IndexON,D3077)</f>
        <v>61414</v>
      </c>
      <c r="F3077" s="155">
        <f>IFERROR(_xll.qlIndexFixing(IndexON,D3077,TRUE,_xll.ohTrigger(RecalcTrigger,TriggerON)),NA())</f>
        <v>8.7309562570947463E-3</v>
      </c>
      <c r="H3077" s="42">
        <f>_xll.qlCalendarAdvance(Calendar,$H3076,B3077,"f",FALSE)</f>
        <v>61414</v>
      </c>
      <c r="I3077" s="139">
        <f>_xll.qlInterestRateIndexValueDate(Index1M,$H3077)</f>
        <v>61416</v>
      </c>
      <c r="J3077" s="144">
        <f>IFERROR(_xll.qlIndexFixing(Index1M,$H3077,TRUE,_xll.ohTrigger(RecalcTrigger,Trigger1M)),NA())</f>
        <v>8.5096873071762984E-3</v>
      </c>
      <c r="K3077" s="44">
        <f>IFERROR(_xll.qlIndexFixing(Index3M,H3077,TRUE,_xll.ohTrigger(RecalcTrigger,Trigger3M)),NA())</f>
        <v>8.7568766494641181E-3</v>
      </c>
      <c r="L3077" s="44">
        <f>IFERROR(_xll.qlIndexFixing(Index6M,$H3077,TRUE,_xll.ohTrigger(RecalcTrigger,Trigger6M)),NA())</f>
        <v>9.0207247284952129E-3</v>
      </c>
      <c r="M3077" s="145">
        <f>IFERROR(_xll.qlIndexFixing(Index1Y,$H3077,TRUE,_xll.ohTrigger(RecalcTrigger,Trigger1Y)),NA())</f>
        <v>9.0230511668023972E-3</v>
      </c>
      <c r="N3077" s="144">
        <f>IFERROR(_xll.qlIndexFixing(ONIndex1M,I3077,TRUE,_xll.ohTrigger(RecalcTrigger,Trigger1M)),NA())</f>
        <v>8.5016863708187174E-3</v>
      </c>
      <c r="O3077" s="44">
        <f>IFERROR(_xll.qlIndexFixing(ONIndex3M,I3077,TRUE,_xll.ohTrigger(RecalcTrigger,Trigger3M)),NA())</f>
        <v>8.7248785323712497E-3</v>
      </c>
      <c r="P3077" s="44">
        <f>IFERROR(_xll.qlIndexFixing(ONIndex6M,I3077,TRUE,_xll.ohTrigger(RecalcTrigger,Trigger6M)),NA())</f>
        <v>8.9299553690036504E-3</v>
      </c>
      <c r="Q3077" s="145">
        <f>IFERROR(_xll.qlIndexFixing(ONIndex1Y,I3077,TRUE,_xll.ohTrigger(RecalcTrigger,Trigger1Y)),NA())</f>
        <v>8.8867971448891581E-3</v>
      </c>
    </row>
    <row r="3078" spans="2:17" x14ac:dyDescent="0.2">
      <c r="B3078" s="39" t="s">
        <v>42</v>
      </c>
      <c r="D3078" s="42">
        <f>_xll.qlCalendarAdvance(Calendar,$D3077,B3078,"f",FALSE)</f>
        <v>61421</v>
      </c>
      <c r="E3078" s="139">
        <f>_xll.qlInterestRateIndexValueDate(IndexON,D3078)</f>
        <v>61421</v>
      </c>
      <c r="F3078" s="155">
        <f>IFERROR(_xll.qlIndexFixing(IndexON,D3078,TRUE,_xll.ohTrigger(RecalcTrigger,TriggerON)),NA())</f>
        <v>8.7347905795542857E-3</v>
      </c>
      <c r="H3078" s="42">
        <f>_xll.qlCalendarAdvance(Calendar,$H3077,B3078,"f",FALSE)</f>
        <v>61421</v>
      </c>
      <c r="I3078" s="139">
        <f>_xll.qlInterestRateIndexValueDate(Index1M,$H3078)</f>
        <v>61423</v>
      </c>
      <c r="J3078" s="144">
        <f>IFERROR(_xll.qlIndexFixing(Index1M,$H3078,TRUE,_xll.ohTrigger(RecalcTrigger,Trigger1M)),NA())</f>
        <v>8.5143934513440267E-3</v>
      </c>
      <c r="K3078" s="44">
        <f>IFERROR(_xll.qlIndexFixing(Index3M,H3078,TRUE,_xll.ohTrigger(RecalcTrigger,Trigger3M)),NA())</f>
        <v>8.761531251921131E-3</v>
      </c>
      <c r="L3078" s="44">
        <f>IFERROR(_xll.qlIndexFixing(Index6M,$H3078,TRUE,_xll.ohTrigger(RecalcTrigger,Trigger6M)),NA())</f>
        <v>9.0282875126566492E-3</v>
      </c>
      <c r="M3078" s="145">
        <f>IFERROR(_xll.qlIndexFixing(Index1Y,$H3078,TRUE,_xll.ohTrigger(RecalcTrigger,Trigger1Y)),NA())</f>
        <v>9.025614324265397E-3</v>
      </c>
      <c r="N3078" s="144">
        <f>IFERROR(_xll.qlIndexFixing(ONIndex1M,I3078,TRUE,_xll.ohTrigger(RecalcTrigger,Trigger1M)),NA())</f>
        <v>8.5053208861474161E-3</v>
      </c>
      <c r="O3078" s="44">
        <f>IFERROR(_xll.qlIndexFixing(ONIndex3M,I3078,TRUE,_xll.ohTrigger(RecalcTrigger,Trigger3M)),NA())</f>
        <v>8.7287963493221099E-3</v>
      </c>
      <c r="P3078" s="44">
        <f>IFERROR(_xll.qlIndexFixing(ONIndex6M,I3078,TRUE,_xll.ohTrigger(RecalcTrigger,Trigger6M)),NA())</f>
        <v>8.9359206232142441E-3</v>
      </c>
      <c r="Q3078" s="145">
        <f>IFERROR(_xll.qlIndexFixing(ONIndex1Y,I3078,TRUE,_xll.ohTrigger(RecalcTrigger,Trigger1Y)),NA())</f>
        <v>8.8906191159487946E-3</v>
      </c>
    </row>
    <row r="3079" spans="2:17" x14ac:dyDescent="0.2">
      <c r="B3079" s="39" t="s">
        <v>42</v>
      </c>
      <c r="D3079" s="42">
        <f>_xll.qlCalendarAdvance(Calendar,$D3078,B3079,"f",FALSE)</f>
        <v>61428</v>
      </c>
      <c r="E3079" s="139">
        <f>_xll.qlInterestRateIndexValueDate(IndexON,D3079)</f>
        <v>61428</v>
      </c>
      <c r="F3079" s="155">
        <f>IFERROR(_xll.qlIndexFixing(IndexON,D3079,TRUE,_xll.ohTrigger(RecalcTrigger,TriggerON)),NA())</f>
        <v>8.7386188186400204E-3</v>
      </c>
      <c r="H3079" s="42">
        <f>_xll.qlCalendarAdvance(Calendar,$H3078,B3079,"f",FALSE)</f>
        <v>61428</v>
      </c>
      <c r="I3079" s="139">
        <f>_xll.qlInterestRateIndexValueDate(Index1M,$H3079)</f>
        <v>61430</v>
      </c>
      <c r="J3079" s="144">
        <f>IFERROR(_xll.qlIndexFixing(Index1M,$H3079,TRUE,_xll.ohTrigger(RecalcTrigger,Trigger1M)),NA())</f>
        <v>8.5180147914618032E-3</v>
      </c>
      <c r="K3079" s="44">
        <f>IFERROR(_xll.qlIndexFixing(Index3M,H3079,TRUE,_xll.ohTrigger(RecalcTrigger,Trigger3M)),NA())</f>
        <v>8.7654125223722516E-3</v>
      </c>
      <c r="L3079" s="44">
        <f>IFERROR(_xll.qlIndexFixing(Index6M,$H3079,TRUE,_xll.ohTrigger(RecalcTrigger,Trigger6M)),NA())</f>
        <v>9.0338126798956472E-3</v>
      </c>
      <c r="M3079" s="145">
        <f>IFERROR(_xll.qlIndexFixing(Index1Y,$H3079,TRUE,_xll.ohTrigger(RecalcTrigger,Trigger1Y)),NA())</f>
        <v>9.0292831275817775E-3</v>
      </c>
      <c r="N3079" s="144">
        <f>IFERROR(_xll.qlIndexFixing(ONIndex1M,I3079,TRUE,_xll.ohTrigger(RecalcTrigger,Trigger1M)),NA())</f>
        <v>8.5089494332901694E-3</v>
      </c>
      <c r="O3079" s="44">
        <f>IFERROR(_xll.qlIndexFixing(ONIndex3M,I3079,TRUE,_xll.ohTrigger(RecalcTrigger,Trigger3M)),NA())</f>
        <v>8.7327077326992963E-3</v>
      </c>
      <c r="P3079" s="44">
        <f>IFERROR(_xll.qlIndexFixing(ONIndex6M,I3079,TRUE,_xll.ohTrigger(RecalcTrigger,Trigger6M)),NA())</f>
        <v>8.9418522913309317E-3</v>
      </c>
      <c r="Q3079" s="145">
        <f>IFERROR(_xll.qlIndexFixing(ONIndex1Y,I3079,TRUE,_xll.ohTrigger(RecalcTrigger,Trigger1Y)),NA())</f>
        <v>8.8944343878871734E-3</v>
      </c>
    </row>
    <row r="3080" spans="2:17" x14ac:dyDescent="0.2">
      <c r="B3080" s="39" t="s">
        <v>42</v>
      </c>
      <c r="D3080" s="42">
        <f>_xll.qlCalendarAdvance(Calendar,$D3079,B3080,"f",FALSE)</f>
        <v>61435</v>
      </c>
      <c r="E3080" s="139">
        <f>_xll.qlInterestRateIndexValueDate(IndexON,D3080)</f>
        <v>61435</v>
      </c>
      <c r="F3080" s="155">
        <f>IFERROR(_xll.qlIndexFixing(IndexON,D3080,TRUE,_xll.ohTrigger(RecalcTrigger,TriggerON)),NA())</f>
        <v>8.742440955726849E-3</v>
      </c>
      <c r="H3080" s="42">
        <f>_xll.qlCalendarAdvance(Calendar,$H3079,B3080,"f",FALSE)</f>
        <v>61435</v>
      </c>
      <c r="I3080" s="139">
        <f>_xll.qlInterestRateIndexValueDate(Index1M,$H3080)</f>
        <v>61437</v>
      </c>
      <c r="J3080" s="144">
        <f>IFERROR(_xll.qlIndexFixing(Index1M,$H3080,TRUE,_xll.ohTrigger(RecalcTrigger,Trigger1M)),NA())</f>
        <v>8.5216301114676707E-3</v>
      </c>
      <c r="K3080" s="44">
        <f>IFERROR(_xll.qlIndexFixing(Index3M,H3080,TRUE,_xll.ohTrigger(RecalcTrigger,Trigger3M)),NA())</f>
        <v>8.7692872109952462E-3</v>
      </c>
      <c r="L3080" s="44">
        <f>IFERROR(_xll.qlIndexFixing(Index6M,$H3080,TRUE,_xll.ohTrigger(RecalcTrigger,Trigger6M)),NA())</f>
        <v>9.0393032436850776E-3</v>
      </c>
      <c r="M3080" s="145">
        <f>IFERROR(_xll.qlIndexFixing(Index1Y,$H3080,TRUE,_xll.ohTrigger(RecalcTrigger,Trigger1Y)),NA())</f>
        <v>9.032944631852188E-3</v>
      </c>
      <c r="N3080" s="144">
        <f>IFERROR(_xll.qlIndexFixing(ONIndex1M,I3080,TRUE,_xll.ohTrigger(RecalcTrigger,Trigger1M)),NA())</f>
        <v>8.5125719940215561E-3</v>
      </c>
      <c r="O3080" s="44">
        <f>IFERROR(_xll.qlIndexFixing(ONIndex3M,I3080,TRUE,_xll.ohTrigger(RecalcTrigger,Trigger3M)),NA())</f>
        <v>8.7366126629984109E-3</v>
      </c>
      <c r="P3080" s="44">
        <f>IFERROR(_xll.qlIndexFixing(ONIndex6M,I3080,TRUE,_xll.ohTrigger(RecalcTrigger,Trigger6M)),NA())</f>
        <v>8.947750309244995E-3</v>
      </c>
      <c r="Q3080" s="145">
        <f>IFERROR(_xll.qlIndexFixing(ONIndex1Y,I3080,TRUE,_xll.ohTrigger(RecalcTrigger,Trigger1Y)),NA())</f>
        <v>8.8982429400008556E-3</v>
      </c>
    </row>
    <row r="3081" spans="2:17" x14ac:dyDescent="0.2">
      <c r="B3081" s="39" t="s">
        <v>42</v>
      </c>
      <c r="D3081" s="42">
        <f>_xll.qlCalendarAdvance(Calendar,$D3080,B3081,"f",FALSE)</f>
        <v>61442</v>
      </c>
      <c r="E3081" s="139">
        <f>_xll.qlInterestRateIndexValueDate(IndexON,D3081)</f>
        <v>61442</v>
      </c>
      <c r="F3081" s="155">
        <f>IFERROR(_xll.qlIndexFixing(IndexON,D3081,TRUE,_xll.ohTrigger(RecalcTrigger,TriggerON)),NA())</f>
        <v>8.7462569717899896E-3</v>
      </c>
      <c r="H3081" s="42">
        <f>_xll.qlCalendarAdvance(Calendar,$H3080,B3081,"f",FALSE)</f>
        <v>61442</v>
      </c>
      <c r="I3081" s="139">
        <f>_xll.qlInterestRateIndexValueDate(Index1M,$H3081)</f>
        <v>61444</v>
      </c>
      <c r="J3081" s="144">
        <f>IFERROR(_xll.qlIndexFixing(Index1M,$H3081,TRUE,_xll.ohTrigger(RecalcTrigger,Trigger1M)),NA())</f>
        <v>8.5255975576722688E-3</v>
      </c>
      <c r="K3081" s="44">
        <f>IFERROR(_xll.qlIndexFixing(Index3M,H3081,TRUE,_xll.ohTrigger(RecalcTrigger,Trigger3M)),NA())</f>
        <v>8.7731552978469376E-3</v>
      </c>
      <c r="L3081" s="44">
        <f>IFERROR(_xll.qlIndexFixing(Index6M,$H3081,TRUE,_xll.ohTrigger(RecalcTrigger,Trigger6M)),NA())</f>
        <v>9.0447591394482076E-3</v>
      </c>
      <c r="M3081" s="145">
        <f>IFERROR(_xll.qlIndexFixing(Index1Y,$H3081,TRUE,_xll.ohTrigger(RecalcTrigger,Trigger1Y)),NA())</f>
        <v>9.0365988161053481E-3</v>
      </c>
      <c r="N3081" s="144">
        <f>IFERROR(_xll.qlIndexFixing(ONIndex1M,I3081,TRUE,_xll.ohTrigger(RecalcTrigger,Trigger1M)),NA())</f>
        <v>8.5161885497164747E-3</v>
      </c>
      <c r="O3081" s="44">
        <f>IFERROR(_xll.qlIndexFixing(ONIndex3M,I3081,TRUE,_xll.ohTrigger(RecalcTrigger,Trigger3M)),NA())</f>
        <v>8.740511120155503E-3</v>
      </c>
      <c r="P3081" s="44">
        <f>IFERROR(_xll.qlIndexFixing(ONIndex6M,I3081,TRUE,_xll.ohTrigger(RecalcTrigger,Trigger6M)),NA())</f>
        <v>8.9536146134072681E-3</v>
      </c>
      <c r="Q3081" s="145">
        <f>IFERROR(_xll.qlIndexFixing(ONIndex1Y,I3081,TRUE,_xll.ohTrigger(RecalcTrigger,Trigger1Y)),NA())</f>
        <v>8.9020447513465939E-3</v>
      </c>
    </row>
    <row r="3082" spans="2:17" x14ac:dyDescent="0.2">
      <c r="B3082" s="39" t="s">
        <v>42</v>
      </c>
      <c r="D3082" s="42">
        <f>_xll.qlCalendarAdvance(Calendar,$D3081,B3082,"f",FALSE)</f>
        <v>61449</v>
      </c>
      <c r="E3082" s="139">
        <f>_xll.qlInterestRateIndexValueDate(IndexON,D3082)</f>
        <v>61449</v>
      </c>
      <c r="F3082" s="155">
        <f>IFERROR(_xll.qlIndexFixing(IndexON,D3082,TRUE,_xll.ohTrigger(RecalcTrigger,TriggerON)),NA())</f>
        <v>8.7500668481244048E-3</v>
      </c>
      <c r="H3082" s="42">
        <f>_xll.qlCalendarAdvance(Calendar,$H3081,B3082,"f",FALSE)</f>
        <v>61449</v>
      </c>
      <c r="I3082" s="139">
        <f>_xll.qlInterestRateIndexValueDate(Index1M,$H3082)</f>
        <v>61451</v>
      </c>
      <c r="J3082" s="144">
        <f>IFERROR(_xll.qlIndexFixing(Index1M,$H3082,TRUE,_xll.ohTrigger(RecalcTrigger,Trigger1M)),NA())</f>
        <v>8.5288426172977494E-3</v>
      </c>
      <c r="K3082" s="44">
        <f>IFERROR(_xll.qlIndexFixing(Index3M,H3082,TRUE,_xll.ohTrigger(RecalcTrigger,Trigger3M)),NA())</f>
        <v>8.7770167629832793E-3</v>
      </c>
      <c r="L3082" s="44">
        <f>IFERROR(_xll.qlIndexFixing(Index6M,$H3082,TRUE,_xll.ohTrigger(RecalcTrigger,Trigger6M)),NA())</f>
        <v>9.0487136585299301E-3</v>
      </c>
      <c r="M3082" s="145">
        <f>IFERROR(_xll.qlIndexFixing(Index1Y,$H3082,TRUE,_xll.ohTrigger(RecalcTrigger,Trigger1Y)),NA())</f>
        <v>9.0402456593691033E-3</v>
      </c>
      <c r="N3082" s="144">
        <f>IFERROR(_xll.qlIndexFixing(ONIndex1M,I3082,TRUE,_xll.ohTrigger(RecalcTrigger,Trigger1M)),NA())</f>
        <v>8.5197990819896319E-3</v>
      </c>
      <c r="O3082" s="44">
        <f>IFERROR(_xll.qlIndexFixing(ONIndex3M,I3082,TRUE,_xll.ohTrigger(RecalcTrigger,Trigger3M)),NA())</f>
        <v>8.7444030845063025E-3</v>
      </c>
      <c r="P3082" s="44">
        <f>IFERROR(_xll.qlIndexFixing(ONIndex6M,I3082,TRUE,_xll.ohTrigger(RecalcTrigger,Trigger6M)),NA())</f>
        <v>8.9594451393892882E-3</v>
      </c>
      <c r="Q3082" s="145">
        <f>IFERROR(_xll.qlIndexFixing(ONIndex1Y,I3082,TRUE,_xll.ohTrigger(RecalcTrigger,Trigger1Y)),NA())</f>
        <v>8.9058398013808215E-3</v>
      </c>
    </row>
    <row r="3083" spans="2:17" x14ac:dyDescent="0.2">
      <c r="B3083" s="39" t="s">
        <v>42</v>
      </c>
      <c r="D3083" s="42">
        <f>_xll.qlCalendarAdvance(Calendar,$D3082,B3083,"f",FALSE)</f>
        <v>61456</v>
      </c>
      <c r="E3083" s="139">
        <f>_xll.qlInterestRateIndexValueDate(IndexON,D3083)</f>
        <v>61456</v>
      </c>
      <c r="F3083" s="155">
        <f>IFERROR(_xll.qlIndexFixing(IndexON,D3083,TRUE,_xll.ohTrigger(RecalcTrigger,TriggerON)),NA())</f>
        <v>8.7538705657852489E-3</v>
      </c>
      <c r="H3083" s="42">
        <f>_xll.qlCalendarAdvance(Calendar,$H3082,B3083,"f",FALSE)</f>
        <v>61456</v>
      </c>
      <c r="I3083" s="139">
        <f>_xll.qlInterestRateIndexValueDate(Index1M,$H3083)</f>
        <v>61458</v>
      </c>
      <c r="J3083" s="144">
        <f>IFERROR(_xll.qlIndexFixing(Index1M,$H3083,TRUE,_xll.ohTrigger(RecalcTrigger,Trigger1M)),NA())</f>
        <v>8.5324397661989959E-3</v>
      </c>
      <c r="K3083" s="44">
        <f>IFERROR(_xll.qlIndexFixing(Index3M,H3083,TRUE,_xll.ohTrigger(RecalcTrigger,Trigger3M)),NA())</f>
        <v>8.7804904986858705E-3</v>
      </c>
      <c r="L3083" s="44">
        <f>IFERROR(_xll.qlIndexFixing(Index6M,$H3083,TRUE,_xll.ohTrigger(RecalcTrigger,Trigger6M)),NA())</f>
        <v>9.0541071411923829E-3</v>
      </c>
      <c r="M3083" s="145">
        <f>IFERROR(_xll.qlIndexFixing(Index1Y,$H3083,TRUE,_xll.ohTrigger(RecalcTrigger,Trigger1Y)),NA())</f>
        <v>9.0438851406715176E-3</v>
      </c>
      <c r="N3083" s="144">
        <f>IFERROR(_xll.qlIndexFixing(ONIndex1M,I3083,TRUE,_xll.ohTrigger(RecalcTrigger,Trigger1M)),NA())</f>
        <v>8.5234035725356705E-3</v>
      </c>
      <c r="O3083" s="44">
        <f>IFERROR(_xll.qlIndexFixing(ONIndex3M,I3083,TRUE,_xll.ohTrigger(RecalcTrigger,Trigger3M)),NA())</f>
        <v>8.7482885359069229E-3</v>
      </c>
      <c r="P3083" s="44">
        <f>IFERROR(_xll.qlIndexFixing(ONIndex6M,I3083,TRUE,_xll.ohTrigger(RecalcTrigger,Trigger6M)),NA())</f>
        <v>8.9652418234820175E-3</v>
      </c>
      <c r="Q3083" s="145">
        <f>IFERROR(_xll.qlIndexFixing(ONIndex1Y,I3083,TRUE,_xll.ohTrigger(RecalcTrigger,Trigger1Y)),NA())</f>
        <v>8.9096280693201635E-3</v>
      </c>
    </row>
    <row r="3084" spans="2:17" x14ac:dyDescent="0.2">
      <c r="B3084" s="39" t="s">
        <v>42</v>
      </c>
      <c r="D3084" s="42">
        <f>_xll.qlCalendarAdvance(Calendar,$D3083,B3084,"f",FALSE)</f>
        <v>61463</v>
      </c>
      <c r="E3084" s="139">
        <f>_xll.qlInterestRateIndexValueDate(IndexON,D3084)</f>
        <v>61463</v>
      </c>
      <c r="F3084" s="155">
        <f>IFERROR(_xll.qlIndexFixing(IndexON,D3084,TRUE,_xll.ohTrigger(RecalcTrigger,TriggerON)),NA())</f>
        <v>8.7576681059076122E-3</v>
      </c>
      <c r="H3084" s="42">
        <f>_xll.qlCalendarAdvance(Calendar,$H3083,B3084,"f",FALSE)</f>
        <v>61463</v>
      </c>
      <c r="I3084" s="139">
        <f>_xll.qlInterestRateIndexValueDate(Index1M,$H3084)</f>
        <v>61465</v>
      </c>
      <c r="J3084" s="144">
        <f>IFERROR(_xll.qlIndexFixing(Index1M,$H3084,TRUE,_xll.ohTrigger(RecalcTrigger,Trigger1M)),NA())</f>
        <v>8.5360308211399061E-3</v>
      </c>
      <c r="K3084" s="44">
        <f>IFERROR(_xll.qlIndexFixing(Index3M,H3084,TRUE,_xll.ohTrigger(RecalcTrigger,Trigger3M)),NA())</f>
        <v>8.7843390463677295E-3</v>
      </c>
      <c r="L3084" s="44">
        <f>IFERROR(_xll.qlIndexFixing(Index6M,$H3084,TRUE,_xll.ohTrigger(RecalcTrigger,Trigger6M)),NA())</f>
        <v>9.0594657783298997E-3</v>
      </c>
      <c r="M3084" s="145">
        <f>IFERROR(_xll.qlIndexFixing(Index1Y,$H3084,TRUE,_xll.ohTrigger(RecalcTrigger,Trigger1Y)),NA())</f>
        <v>9.0489885869925492E-3</v>
      </c>
      <c r="N3084" s="144">
        <f>IFERROR(_xll.qlIndexFixing(ONIndex1M,I3084,TRUE,_xll.ohTrigger(RecalcTrigger,Trigger1M)),NA())</f>
        <v>8.527002002649553E-3</v>
      </c>
      <c r="O3084" s="44">
        <f>IFERROR(_xll.qlIndexFixing(ONIndex3M,I3084,TRUE,_xll.ohTrigger(RecalcTrigger,Trigger3M)),NA())</f>
        <v>8.7521674546131578E-3</v>
      </c>
      <c r="P3084" s="44">
        <f>IFERROR(_xll.qlIndexFixing(ONIndex6M,I3084,TRUE,_xll.ohTrigger(RecalcTrigger,Trigger6M)),NA())</f>
        <v>8.9710046015767375E-3</v>
      </c>
      <c r="Q3084" s="145">
        <f>IFERROR(_xll.qlIndexFixing(ONIndex1Y,I3084,TRUE,_xll.ohTrigger(RecalcTrigger,Trigger1Y)),NA())</f>
        <v>8.913409534780925E-3</v>
      </c>
    </row>
    <row r="3085" spans="2:17" x14ac:dyDescent="0.2">
      <c r="B3085" s="39" t="s">
        <v>42</v>
      </c>
      <c r="D3085" s="42">
        <f>_xll.qlCalendarAdvance(Calendar,$D3084,B3085,"f",FALSE)</f>
        <v>61470</v>
      </c>
      <c r="E3085" s="139">
        <f>_xll.qlInterestRateIndexValueDate(IndexON,D3085)</f>
        <v>61470</v>
      </c>
      <c r="F3085" s="155">
        <f>IFERROR(_xll.qlIndexFixing(IndexON,D3085,TRUE,_xll.ohTrigger(RecalcTrigger,TriggerON)),NA())</f>
        <v>8.7614594498663934E-3</v>
      </c>
      <c r="H3085" s="42">
        <f>_xll.qlCalendarAdvance(Calendar,$H3084,B3085,"f",FALSE)</f>
        <v>61470</v>
      </c>
      <c r="I3085" s="139">
        <f>_xll.qlInterestRateIndexValueDate(Index1M,$H3085)</f>
        <v>61472</v>
      </c>
      <c r="J3085" s="144">
        <f>IFERROR(_xll.qlIndexFixing(Index1M,$H3085,TRUE,_xll.ohTrigger(RecalcTrigger,Trigger1M)),NA())</f>
        <v>8.5396157636627446E-3</v>
      </c>
      <c r="K3085" s="44">
        <f>IFERROR(_xll.qlIndexFixing(Index3M,H3085,TRUE,_xll.ohTrigger(RecalcTrigger,Trigger3M)),NA())</f>
        <v>8.788180914050616E-3</v>
      </c>
      <c r="L3085" s="44">
        <f>IFERROR(_xll.qlIndexFixing(Index6M,$H3085,TRUE,_xll.ohTrigger(RecalcTrigger,Trigger6M)),NA())</f>
        <v>9.0647895053821027E-3</v>
      </c>
      <c r="M3085" s="145">
        <f>IFERROR(_xll.qlIndexFixing(Index1Y,$H3085,TRUE,_xll.ohTrigger(RecalcTrigger,Trigger1Y)),NA())</f>
        <v>9.0511419335041338E-3</v>
      </c>
      <c r="N3085" s="144">
        <f>IFERROR(_xll.qlIndexFixing(ONIndex1M,I3085,TRUE,_xll.ohTrigger(RecalcTrigger,Trigger1M)),NA())</f>
        <v>8.5316196210172279E-3</v>
      </c>
      <c r="O3085" s="44">
        <f>IFERROR(_xll.qlIndexFixing(ONIndex3M,I3085,TRUE,_xll.ohTrigger(RecalcTrigger,Trigger3M)),NA())</f>
        <v>8.7571450046652899E-3</v>
      </c>
      <c r="P3085" s="44">
        <f>IFERROR(_xll.qlIndexFixing(ONIndex6M,I3085,TRUE,_xll.ohTrigger(RecalcTrigger,Trigger6M)),NA())</f>
        <v>8.9783639636564772E-3</v>
      </c>
      <c r="Q3085" s="145">
        <f>IFERROR(_xll.qlIndexFixing(ONIndex1Y,I3085,TRUE,_xll.ohTrigger(RecalcTrigger,Trigger1Y)),NA())</f>
        <v>8.9182613893790119E-3</v>
      </c>
    </row>
    <row r="3086" spans="2:17" x14ac:dyDescent="0.2">
      <c r="B3086" s="39" t="s">
        <v>42</v>
      </c>
      <c r="D3086" s="42">
        <f>_xll.qlCalendarAdvance(Calendar,$D3085,B3086,"f",FALSE)</f>
        <v>61477</v>
      </c>
      <c r="E3086" s="139">
        <f>_xll.qlInterestRateIndexValueDate(IndexON,D3086)</f>
        <v>61477</v>
      </c>
      <c r="F3086" s="155">
        <f>IFERROR(_xll.qlIndexFixing(IndexON,D3086,TRUE,_xll.ohTrigger(RecalcTrigger,TriggerON)),NA())</f>
        <v>8.7652445783970023E-3</v>
      </c>
      <c r="H3086" s="42">
        <f>_xll.qlCalendarAdvance(Calendar,$H3085,B3086,"f",FALSE)</f>
        <v>61477</v>
      </c>
      <c r="I3086" s="139">
        <f>_xll.qlInterestRateIndexValueDate(Index1M,$H3086)</f>
        <v>61479</v>
      </c>
      <c r="J3086" s="144">
        <f>IFERROR(_xll.qlIndexFixing(Index1M,$H3086,TRUE,_xll.ohTrigger(RecalcTrigger,Trigger1M)),NA())</f>
        <v>8.543194575299784E-3</v>
      </c>
      <c r="K3086" s="44">
        <f>IFERROR(_xll.qlIndexFixing(Index3M,H3086,TRUE,_xll.ohTrigger(RecalcTrigger,Trigger3M)),NA())</f>
        <v>8.7920160817900449E-3</v>
      </c>
      <c r="L3086" s="44">
        <f>IFERROR(_xll.qlIndexFixing(Index6M,$H3086,TRUE,_xll.ohTrigger(RecalcTrigger,Trigger6M)),NA())</f>
        <v>9.0700782577877396E-3</v>
      </c>
      <c r="M3086" s="145">
        <f>IFERROR(_xll.qlIndexFixing(Index1Y,$H3086,TRUE,_xll.ohTrigger(RecalcTrigger,Trigger1Y)),NA())</f>
        <v>9.0547592030900265E-3</v>
      </c>
      <c r="N3086" s="144">
        <f>IFERROR(_xll.qlIndexFixing(ONIndex1M,I3086,TRUE,_xll.ohTrigger(RecalcTrigger,Trigger1M)),NA())</f>
        <v>8.5345376818501961E-3</v>
      </c>
      <c r="O3086" s="44">
        <f>IFERROR(_xll.qlIndexFixing(ONIndex3M,I3086,TRUE,_xll.ohTrigger(RecalcTrigger,Trigger3M)),NA())</f>
        <v>8.7602880579629172E-3</v>
      </c>
      <c r="P3086" s="44">
        <f>IFERROR(_xll.qlIndexFixing(ONIndex6M,I3086,TRUE,_xll.ohTrigger(RecalcTrigger,Trigger6M)),NA())</f>
        <v>8.9829456336998348E-3</v>
      </c>
      <c r="Q3086" s="145">
        <f>IFERROR(_xll.qlIndexFixing(ONIndex1Y,I3086,TRUE,_xll.ohTrigger(RecalcTrigger,Trigger1Y)),NA())</f>
        <v>8.9213313618552448E-3</v>
      </c>
    </row>
    <row r="3087" spans="2:17" x14ac:dyDescent="0.2">
      <c r="B3087" s="39" t="s">
        <v>42</v>
      </c>
      <c r="D3087" s="42">
        <f>_xll.qlCalendarAdvance(Calendar,$D3086,B3087,"f",FALSE)</f>
        <v>61485</v>
      </c>
      <c r="E3087" s="139">
        <f>_xll.qlInterestRateIndexValueDate(IndexON,D3087)</f>
        <v>61485</v>
      </c>
      <c r="F3087" s="155">
        <f>IFERROR(_xll.qlIndexFixing(IndexON,D3087,TRUE,_xll.ohTrigger(RecalcTrigger,TriggerON)),NA())</f>
        <v>8.769562805293063E-3</v>
      </c>
      <c r="H3087" s="42">
        <f>_xll.qlCalendarAdvance(Calendar,$H3086,B3087,"f",FALSE)</f>
        <v>61485</v>
      </c>
      <c r="I3087" s="139">
        <f>_xll.qlInterestRateIndexValueDate(Index1M,$H3087)</f>
        <v>61487</v>
      </c>
      <c r="J3087" s="144">
        <f>IFERROR(_xll.qlIndexFixing(Index1M,$H3087,TRUE,_xll.ohTrigger(RecalcTrigger,Trigger1M)),NA())</f>
        <v>8.5469210884496979E-3</v>
      </c>
      <c r="K3087" s="44">
        <f>IFERROR(_xll.qlIndexFixing(Index3M,H3087,TRUE,_xll.ohTrigger(RecalcTrigger,Trigger3M)),NA())</f>
        <v>8.7975292452067231E-3</v>
      </c>
      <c r="L3087" s="44">
        <f>IFERROR(_xll.qlIndexFixing(Index6M,$H3087,TRUE,_xll.ohTrigger(RecalcTrigger,Trigger6M)),NA())</f>
        <v>9.0770331064737569E-3</v>
      </c>
      <c r="M3087" s="145">
        <f>IFERROR(_xll.qlIndexFixing(Index1Y,$H3087,TRUE,_xll.ohTrigger(RecalcTrigger,Trigger1Y)),NA())</f>
        <v>9.0596170036149216E-3</v>
      </c>
      <c r="N3087" s="144">
        <f>IFERROR(_xll.qlIndexFixing(ONIndex1M,I3087,TRUE,_xll.ohTrigger(RecalcTrigger,Trigger1M)),NA())</f>
        <v>8.5382716949489179E-3</v>
      </c>
      <c r="O3087" s="44">
        <f>IFERROR(_xll.qlIndexFixing(ONIndex3M,I3087,TRUE,_xll.ohTrigger(RecalcTrigger,Trigger3M)),NA())</f>
        <v>8.7643155907102255E-3</v>
      </c>
      <c r="P3087" s="44">
        <f>IFERROR(_xll.qlIndexFixing(ONIndex6M,I3087,TRUE,_xll.ohTrigger(RecalcTrigger,Trigger6M)),NA())</f>
        <v>8.9888947408667264E-3</v>
      </c>
      <c r="Q3087" s="145">
        <f>IFERROR(_xll.qlIndexFixing(ONIndex1Y,I3087,TRUE,_xll.ohTrigger(RecalcTrigger,Trigger1Y)),NA())</f>
        <v>8.9252496216118971E-3</v>
      </c>
    </row>
    <row r="3088" spans="2:17" x14ac:dyDescent="0.2">
      <c r="B3088" s="39" t="s">
        <v>42</v>
      </c>
      <c r="D3088" s="42">
        <f>_xll.qlCalendarAdvance(Calendar,$D3087,B3088,"f",FALSE)</f>
        <v>61492</v>
      </c>
      <c r="E3088" s="139">
        <f>_xll.qlInterestRateIndexValueDate(IndexON,D3088)</f>
        <v>61492</v>
      </c>
      <c r="F3088" s="155">
        <f>IFERROR(_xll.qlIndexFixing(IndexON,D3088,TRUE,_xll.ohTrigger(RecalcTrigger,TriggerON)),NA())</f>
        <v>8.7733345522078565E-3</v>
      </c>
      <c r="H3088" s="42">
        <f>_xll.qlCalendarAdvance(Calendar,$H3087,B3088,"f",FALSE)</f>
        <v>61492</v>
      </c>
      <c r="I3088" s="139">
        <f>_xll.qlInterestRateIndexValueDate(Index1M,$H3088)</f>
        <v>61494</v>
      </c>
      <c r="J3088" s="144">
        <f>IFERROR(_xll.qlIndexFixing(Index1M,$H3088,TRUE,_xll.ohTrigger(RecalcTrigger,Trigger1M)),NA())</f>
        <v>8.5504870580157839E-3</v>
      </c>
      <c r="K3088" s="44">
        <f>IFERROR(_xll.qlIndexFixing(Index3M,H3088,TRUE,_xll.ohTrigger(RecalcTrigger,Trigger3M)),NA())</f>
        <v>8.8013488116596341E-3</v>
      </c>
      <c r="L3088" s="44">
        <f>IFERROR(_xll.qlIndexFixing(Index6M,$H3088,TRUE,_xll.ohTrigger(RecalcTrigger,Trigger6M)),NA())</f>
        <v>9.0822418962464499E-3</v>
      </c>
      <c r="M3088" s="145">
        <f>IFERROR(_xll.qlIndexFixing(Index1Y,$H3088,TRUE,_xll.ohTrigger(RecalcTrigger,Trigger1Y)),NA())</f>
        <v>9.063217377666348E-3</v>
      </c>
      <c r="N3088" s="144">
        <f>IFERROR(_xll.qlIndexFixing(ONIndex1M,I3088,TRUE,_xll.ohTrigger(RecalcTrigger,Trigger1M)),NA())</f>
        <v>8.5418448217033927E-3</v>
      </c>
      <c r="O3088" s="44">
        <f>IFERROR(_xll.qlIndexFixing(ONIndex3M,I3088,TRUE,_xll.ohTrigger(RecalcTrigger,Trigger3M)),NA())</f>
        <v>8.7681672333950189E-3</v>
      </c>
      <c r="P3088" s="44">
        <f>IFERROR(_xll.qlIndexFixing(ONIndex6M,I3088,TRUE,_xll.ohTrigger(RecalcTrigger,Trigger6M)),NA())</f>
        <v>8.9945163697890962E-3</v>
      </c>
      <c r="Q3088" s="145">
        <f>IFERROR(_xll.qlIndexFixing(ONIndex1Y,I3088,TRUE,_xll.ohTrigger(RecalcTrigger,Trigger1Y)),NA())</f>
        <v>8.9290026837129943E-3</v>
      </c>
    </row>
    <row r="3089" spans="2:17" x14ac:dyDescent="0.2">
      <c r="B3089" s="39" t="s">
        <v>42</v>
      </c>
      <c r="D3089" s="42">
        <f>_xll.qlCalendarAdvance(Calendar,$D3088,B3089,"f",FALSE)</f>
        <v>61499</v>
      </c>
      <c r="E3089" s="139">
        <f>_xll.qlInterestRateIndexValueDate(IndexON,D3089)</f>
        <v>61499</v>
      </c>
      <c r="F3089" s="155">
        <f>IFERROR(_xll.qlIndexFixing(IndexON,D3089,TRUE,_xll.ohTrigger(RecalcTrigger,TriggerON)),NA())</f>
        <v>8.7771000248615394E-3</v>
      </c>
      <c r="H3089" s="42">
        <f>_xll.qlCalendarAdvance(Calendar,$H3088,B3089,"f",FALSE)</f>
        <v>61499</v>
      </c>
      <c r="I3089" s="139">
        <f>_xll.qlInterestRateIndexValueDate(Index1M,$H3089)</f>
        <v>61501</v>
      </c>
      <c r="J3089" s="144">
        <f>IFERROR(_xll.qlIndexFixing(Index1M,$H3089,TRUE,_xll.ohTrigger(RecalcTrigger,Trigger1M)),NA())</f>
        <v>8.5540468401003721E-3</v>
      </c>
      <c r="K3089" s="44">
        <f>IFERROR(_xll.qlIndexFixing(Index3M,H3089,TRUE,_xll.ohTrigger(RecalcTrigger,Trigger3M)),NA())</f>
        <v>8.8051616108415446E-3</v>
      </c>
      <c r="L3089" s="44">
        <f>IFERROR(_xll.qlIndexFixing(Index6M,$H3089,TRUE,_xll.ohTrigger(RecalcTrigger,Trigger6M)),NA())</f>
        <v>9.0874154976307246E-3</v>
      </c>
      <c r="M3089" s="145">
        <f>IFERROR(_xll.qlIndexFixing(Index1Y,$H3089,TRUE,_xll.ohTrigger(RecalcTrigger,Trigger1Y)),NA())</f>
        <v>9.0668102576247998E-3</v>
      </c>
      <c r="N3089" s="144">
        <f>IFERROR(_xll.qlIndexFixing(ONIndex1M,I3089,TRUE,_xll.ohTrigger(RecalcTrigger,Trigger1M)),NA())</f>
        <v>8.5454117933014828E-3</v>
      </c>
      <c r="O3089" s="44">
        <f>IFERROR(_xll.qlIndexFixing(ONIndex3M,I3089,TRUE,_xll.ohTrigger(RecalcTrigger,Trigger3M)),NA())</f>
        <v>8.7720122413070811E-3</v>
      </c>
      <c r="P3089" s="44">
        <f>IFERROR(_xll.qlIndexFixing(ONIndex6M,I3089,TRUE,_xll.ohTrigger(RecalcTrigger,Trigger6M)),NA())</f>
        <v>9.0001037634568348E-3</v>
      </c>
      <c r="Q3089" s="145">
        <f>IFERROR(_xll.qlIndexFixing(ONIndex1Y,I3089,TRUE,_xll.ohTrigger(RecalcTrigger,Trigger1Y)),NA())</f>
        <v>8.9327488363810659E-3</v>
      </c>
    </row>
    <row r="3090" spans="2:17" x14ac:dyDescent="0.2">
      <c r="B3090" s="39" t="s">
        <v>42</v>
      </c>
      <c r="D3090" s="42">
        <f>_xll.qlCalendarAdvance(Calendar,$D3089,B3090,"f",FALSE)</f>
        <v>61506</v>
      </c>
      <c r="E3090" s="139">
        <f>_xll.qlInterestRateIndexValueDate(IndexON,D3090)</f>
        <v>61506</v>
      </c>
      <c r="F3090" s="155">
        <f>IFERROR(_xll.qlIndexFixing(IndexON,D3090,TRUE,_xll.ohTrigger(RecalcTrigger,TriggerON)),NA())</f>
        <v>8.7808592042293299E-3</v>
      </c>
      <c r="H3090" s="42">
        <f>_xll.qlCalendarAdvance(Calendar,$H3089,B3090,"f",FALSE)</f>
        <v>61506</v>
      </c>
      <c r="I3090" s="139">
        <f>_xll.qlInterestRateIndexValueDate(Index1M,$H3090)</f>
        <v>61508</v>
      </c>
      <c r="J3090" s="144">
        <f>IFERROR(_xll.qlIndexFixing(Index1M,$H3090,TRUE,_xll.ohTrigger(RecalcTrigger,Trigger1M)),NA())</f>
        <v>8.5576004162511311E-3</v>
      </c>
      <c r="K3090" s="44">
        <f>IFERROR(_xll.qlIndexFixing(Index3M,H3090,TRUE,_xll.ohTrigger(RecalcTrigger,Trigger3M)),NA())</f>
        <v>8.8089676228075599E-3</v>
      </c>
      <c r="L3090" s="44">
        <f>IFERROR(_xll.qlIndexFixing(Index6M,$H3090,TRUE,_xll.ohTrigger(RecalcTrigger,Trigger6M)),NA())</f>
        <v>9.0925538460671935E-3</v>
      </c>
      <c r="M3090" s="145">
        <f>IFERROR(_xll.qlIndexFixing(Index1Y,$H3090,TRUE,_xll.ohTrigger(RecalcTrigger,Trigger1Y)),NA())</f>
        <v>9.0703956225163182E-3</v>
      </c>
      <c r="N3090" s="144">
        <f>IFERROR(_xll.qlIndexFixing(ONIndex1M,I3090,TRUE,_xll.ohTrigger(RecalcTrigger,Trigger1M)),NA())</f>
        <v>8.5489725912779591E-3</v>
      </c>
      <c r="O3090" s="44">
        <f>IFERROR(_xll.qlIndexFixing(ONIndex3M,I3090,TRUE,_xll.ohTrigger(RecalcTrigger,Trigger3M)),NA())</f>
        <v>8.7758505943025256E-3</v>
      </c>
      <c r="P3090" s="44">
        <f>IFERROR(_xll.qlIndexFixing(ONIndex6M,I3090,TRUE,_xll.ohTrigger(RecalcTrigger,Trigger6M)),NA())</f>
        <v>9.0056568584007124E-3</v>
      </c>
      <c r="Q3090" s="145">
        <f>IFERROR(_xll.qlIndexFixing(ONIndex1Y,I3090,TRUE,_xll.ohTrigger(RecalcTrigger,Trigger1Y)),NA())</f>
        <v>8.9364880593922891E-3</v>
      </c>
    </row>
    <row r="3091" spans="2:17" x14ac:dyDescent="0.2">
      <c r="B3091" s="39" t="s">
        <v>42</v>
      </c>
      <c r="D3091" s="42">
        <f>_xll.qlCalendarAdvance(Calendar,$D3090,B3091,"f",FALSE)</f>
        <v>61513</v>
      </c>
      <c r="E3091" s="139">
        <f>_xll.qlInterestRateIndexValueDate(IndexON,D3091)</f>
        <v>61513</v>
      </c>
      <c r="F3091" s="155">
        <f>IFERROR(_xll.qlIndexFixing(IndexON,D3091,TRUE,_xll.ohTrigger(RecalcTrigger,TriggerON)),NA())</f>
        <v>8.7846120715262543E-3</v>
      </c>
      <c r="H3091" s="42">
        <f>_xll.qlCalendarAdvance(Calendar,$H3090,B3091,"f",FALSE)</f>
        <v>61513</v>
      </c>
      <c r="I3091" s="139">
        <f>_xll.qlInterestRateIndexValueDate(Index1M,$H3091)</f>
        <v>61515</v>
      </c>
      <c r="J3091" s="144">
        <f>IFERROR(_xll.qlIndexFixing(Index1M,$H3091,TRUE,_xll.ohTrigger(RecalcTrigger,Trigger1M)),NA())</f>
        <v>8.5611477680028279E-3</v>
      </c>
      <c r="K3091" s="44">
        <f>IFERROR(_xll.qlIndexFixing(Index3M,H3091,TRUE,_xll.ohTrigger(RecalcTrigger,Trigger3M)),NA())</f>
        <v>8.8127668276110818E-3</v>
      </c>
      <c r="L3091" s="44">
        <f>IFERROR(_xll.qlIndexFixing(Index6M,$H3091,TRUE,_xll.ohTrigger(RecalcTrigger,Trigger6M)),NA())</f>
        <v>9.0976568769938811E-3</v>
      </c>
      <c r="M3091" s="145">
        <f>IFERROR(_xll.qlIndexFixing(Index1Y,$H3091,TRUE,_xll.ohTrigger(RecalcTrigger,Trigger1Y)),NA())</f>
        <v>9.0739734513665092E-3</v>
      </c>
      <c r="N3091" s="144">
        <f>IFERROR(_xll.qlIndexFixing(ONIndex1M,I3091,TRUE,_xll.ohTrigger(RecalcTrigger,Trigger1M)),NA())</f>
        <v>8.552527197167592E-3</v>
      </c>
      <c r="O3091" s="44">
        <f>IFERROR(_xll.qlIndexFixing(ONIndex3M,I3091,TRUE,_xll.ohTrigger(RecalcTrigger,Trigger3M)),NA())</f>
        <v>8.7796822724772738E-3</v>
      </c>
      <c r="P3091" s="44">
        <f>IFERROR(_xll.qlIndexFixing(ONIndex6M,I3091,TRUE,_xll.ohTrigger(RecalcTrigger,Trigger6M)),NA())</f>
        <v>9.0111755901123303E-3</v>
      </c>
      <c r="Q3091" s="145">
        <f>IFERROR(_xll.qlIndexFixing(ONIndex1Y,I3091,TRUE,_xll.ohTrigger(RecalcTrigger,Trigger1Y)),NA())</f>
        <v>8.9402203315636086E-3</v>
      </c>
    </row>
    <row r="3092" spans="2:17" x14ac:dyDescent="0.2">
      <c r="B3092" s="39" t="s">
        <v>42</v>
      </c>
      <c r="D3092" s="42">
        <f>_xll.qlCalendarAdvance(Calendar,$D3091,B3092,"f",FALSE)</f>
        <v>61520</v>
      </c>
      <c r="E3092" s="139">
        <f>_xll.qlInterestRateIndexValueDate(IndexON,D3092)</f>
        <v>61520</v>
      </c>
      <c r="F3092" s="155">
        <f>IFERROR(_xll.qlIndexFixing(IndexON,D3092,TRUE,_xll.ohTrigger(RecalcTrigger,TriggerON)),NA())</f>
        <v>8.7883586078074671E-3</v>
      </c>
      <c r="H3092" s="42">
        <f>_xll.qlCalendarAdvance(Calendar,$H3091,B3092,"f",FALSE)</f>
        <v>61520</v>
      </c>
      <c r="I3092" s="139">
        <f>_xll.qlInterestRateIndexValueDate(Index1M,$H3092)</f>
        <v>61522</v>
      </c>
      <c r="J3092" s="144">
        <f>IFERROR(_xll.qlIndexFixing(Index1M,$H3092,TRUE,_xll.ohTrigger(RecalcTrigger,Trigger1M)),NA())</f>
        <v>8.5646888768979718E-3</v>
      </c>
      <c r="K3092" s="44">
        <f>IFERROR(_xll.qlIndexFixing(Index3M,H3092,TRUE,_xll.ohTrigger(RecalcTrigger,Trigger3M)),NA())</f>
        <v>8.8165592053063638E-3</v>
      </c>
      <c r="L3092" s="44">
        <f>IFERROR(_xll.qlIndexFixing(Index6M,$H3092,TRUE,_xll.ohTrigger(RecalcTrigger,Trigger6M)),NA())</f>
        <v>9.1027245258526995E-3</v>
      </c>
      <c r="M3092" s="145">
        <f>IFERROR(_xll.qlIndexFixing(Index1Y,$H3092,TRUE,_xll.ohTrigger(RecalcTrigger,Trigger1Y)),NA())</f>
        <v>9.0775437232001061E-3</v>
      </c>
      <c r="N3092" s="144">
        <f>IFERROR(_xll.qlIndexFixing(ONIndex1M,I3092,TRUE,_xll.ohTrigger(RecalcTrigger,Trigger1M)),NA())</f>
        <v>8.5560755928248966E-3</v>
      </c>
      <c r="O3092" s="44">
        <f>IFERROR(_xll.qlIndexFixing(ONIndex3M,I3092,TRUE,_xll.ohTrigger(RecalcTrigger,Trigger3M)),NA())</f>
        <v>8.7835072561670557E-3</v>
      </c>
      <c r="P3092" s="44">
        <f>IFERROR(_xll.qlIndexFixing(ONIndex6M,I3092,TRUE,_xll.ohTrigger(RecalcTrigger,Trigger6M)),NA())</f>
        <v>9.0166598948826504E-3</v>
      </c>
      <c r="Q3092" s="145">
        <f>IFERROR(_xll.qlIndexFixing(ONIndex1Y,I3092,TRUE,_xll.ohTrigger(RecalcTrigger,Trigger1Y)),NA())</f>
        <v>8.9439456325113298E-3</v>
      </c>
    </row>
    <row r="3093" spans="2:17" x14ac:dyDescent="0.2">
      <c r="B3093" s="39" t="s">
        <v>42</v>
      </c>
      <c r="D3093" s="42">
        <f>_xll.qlCalendarAdvance(Calendar,$D3092,B3093,"f",FALSE)</f>
        <v>61527</v>
      </c>
      <c r="E3093" s="139">
        <f>_xll.qlInterestRateIndexValueDate(IndexON,D3093)</f>
        <v>61527</v>
      </c>
      <c r="F3093" s="155">
        <f>IFERROR(_xll.qlIndexFixing(IndexON,D3093,TRUE,_xll.ohTrigger(RecalcTrigger,TriggerON)),NA())</f>
        <v>8.7920987944478668E-3</v>
      </c>
      <c r="H3093" s="42">
        <f>_xll.qlCalendarAdvance(Calendar,$H3092,B3093,"f",FALSE)</f>
        <v>61527</v>
      </c>
      <c r="I3093" s="139">
        <f>_xll.qlInterestRateIndexValueDate(Index1M,$H3093)</f>
        <v>61529</v>
      </c>
      <c r="J3093" s="144">
        <f>IFERROR(_xll.qlIndexFixing(Index1M,$H3093,TRUE,_xll.ohTrigger(RecalcTrigger,Trigger1M)),NA())</f>
        <v>8.5682237244661744E-3</v>
      </c>
      <c r="K3093" s="44">
        <f>IFERROR(_xll.qlIndexFixing(Index3M,H3093,TRUE,_xll.ohTrigger(RecalcTrigger,Trigger3M)),NA())</f>
        <v>8.8203447359493595E-3</v>
      </c>
      <c r="L3093" s="44">
        <f>IFERROR(_xll.qlIndexFixing(Index6M,$H3093,TRUE,_xll.ohTrigger(RecalcTrigger,Trigger6M)),NA())</f>
        <v>9.1077567280851267E-3</v>
      </c>
      <c r="M3093" s="145">
        <f>IFERROR(_xll.qlIndexFixing(Index1Y,$H3093,TRUE,_xll.ohTrigger(RecalcTrigger,Trigger1Y)),NA())</f>
        <v>9.0811064170427166E-3</v>
      </c>
      <c r="N3093" s="144">
        <f>IFERROR(_xll.qlIndexFixing(ONIndex1M,I3093,TRUE,_xll.ohTrigger(RecalcTrigger,Trigger1M)),NA())</f>
        <v>8.5596177593849632E-3</v>
      </c>
      <c r="O3093" s="44">
        <f>IFERROR(_xll.qlIndexFixing(ONIndex3M,I3093,TRUE,_xll.ohTrigger(RecalcTrigger,Trigger3M)),NA())</f>
        <v>8.7873255253878568E-3</v>
      </c>
      <c r="P3093" s="44">
        <f>IFERROR(_xll.qlIndexFixing(ONIndex6M,I3093,TRUE,_xll.ohTrigger(RecalcTrigger,Trigger6M)),NA())</f>
        <v>9.0221097085230184E-3</v>
      </c>
      <c r="Q3093" s="145">
        <f>IFERROR(_xll.qlIndexFixing(ONIndex1Y,I3093,TRUE,_xll.ohTrigger(RecalcTrigger,Trigger1Y)),NA())</f>
        <v>8.9476639416119497E-3</v>
      </c>
    </row>
    <row r="3094" spans="2:17" x14ac:dyDescent="0.2">
      <c r="B3094" s="39" t="s">
        <v>42</v>
      </c>
      <c r="D3094" s="42">
        <f>_xll.qlCalendarAdvance(Calendar,$D3093,B3094,"f",FALSE)</f>
        <v>61534</v>
      </c>
      <c r="E3094" s="139">
        <f>_xll.qlInterestRateIndexValueDate(IndexON,D3094)</f>
        <v>61534</v>
      </c>
      <c r="F3094" s="155">
        <f>IFERROR(_xll.qlIndexFixing(IndexON,D3094,TRUE,_xll.ohTrigger(RecalcTrigger,TriggerON)),NA())</f>
        <v>8.7958326124226716E-3</v>
      </c>
      <c r="H3094" s="42">
        <f>_xll.qlCalendarAdvance(Calendar,$H3093,B3094,"f",FALSE)</f>
        <v>61534</v>
      </c>
      <c r="I3094" s="139">
        <f>_xll.qlInterestRateIndexValueDate(Index1M,$H3094)</f>
        <v>61536</v>
      </c>
      <c r="J3094" s="144">
        <f>IFERROR(_xll.qlIndexFixing(Index1M,$H3094,TRUE,_xll.ohTrigger(RecalcTrigger,Trigger1M)),NA())</f>
        <v>8.5717522922576783E-3</v>
      </c>
      <c r="K3094" s="44">
        <f>IFERROR(_xll.qlIndexFixing(Index3M,H3094,TRUE,_xll.ohTrigger(RecalcTrigger,Trigger3M)),NA())</f>
        <v>8.8241233995934691E-3</v>
      </c>
      <c r="L3094" s="44">
        <f>IFERROR(_xll.qlIndexFixing(Index6M,$H3094,TRUE,_xll.ohTrigger(RecalcTrigger,Trigger6M)),NA())</f>
        <v>9.1127534191352347E-3</v>
      </c>
      <c r="M3094" s="145">
        <f>IFERROR(_xll.qlIndexFixing(Index1Y,$H3094,TRUE,_xll.ohTrigger(RecalcTrigger,Trigger1Y)),NA())</f>
        <v>9.0846615119190757E-3</v>
      </c>
      <c r="N3094" s="144">
        <f>IFERROR(_xll.qlIndexFixing(ONIndex1M,I3094,TRUE,_xll.ohTrigger(RecalcTrigger,Trigger1M)),NA())</f>
        <v>8.5631536785424345E-3</v>
      </c>
      <c r="O3094" s="44">
        <f>IFERROR(_xll.qlIndexFixing(ONIndex3M,I3094,TRUE,_xll.ohTrigger(RecalcTrigger,Trigger3M)),NA())</f>
        <v>8.7911370599957905E-3</v>
      </c>
      <c r="P3094" s="44">
        <f>IFERROR(_xll.qlIndexFixing(ONIndex6M,I3094,TRUE,_xll.ohTrigger(RecalcTrigger,Trigger6M)),NA())</f>
        <v>9.0275249673243962E-3</v>
      </c>
      <c r="Q3094" s="145">
        <f>IFERROR(_xll.qlIndexFixing(ONIndex1Y,I3094,TRUE,_xll.ohTrigger(RecalcTrigger,Trigger1Y)),NA())</f>
        <v>8.951375237762349E-3</v>
      </c>
    </row>
    <row r="3095" spans="2:17" x14ac:dyDescent="0.2">
      <c r="B3095" s="39" t="s">
        <v>42</v>
      </c>
      <c r="D3095" s="42">
        <f>_xll.qlCalendarAdvance(Calendar,$D3094,B3095,"f",FALSE)</f>
        <v>61541</v>
      </c>
      <c r="E3095" s="139">
        <f>_xll.qlInterestRateIndexValueDate(IndexON,D3095)</f>
        <v>61541</v>
      </c>
      <c r="F3095" s="155">
        <f>IFERROR(_xll.qlIndexFixing(IndexON,D3095,TRUE,_xll.ohTrigger(RecalcTrigger,TriggerON)),NA())</f>
        <v>8.7995600429469079E-3</v>
      </c>
      <c r="H3095" s="42">
        <f>_xll.qlCalendarAdvance(Calendar,$H3094,B3095,"f",FALSE)</f>
        <v>61541</v>
      </c>
      <c r="I3095" s="139">
        <f>_xll.qlInterestRateIndexValueDate(Index1M,$H3095)</f>
        <v>61543</v>
      </c>
      <c r="J3095" s="144">
        <f>IFERROR(_xll.qlIndexFixing(Index1M,$H3095,TRUE,_xll.ohTrigger(RecalcTrigger,Trigger1M)),NA())</f>
        <v>8.5756276865364689E-3</v>
      </c>
      <c r="K3095" s="44">
        <f>IFERROR(_xll.qlIndexFixing(Index3M,H3095,TRUE,_xll.ohTrigger(RecalcTrigger,Trigger3M)),NA())</f>
        <v>8.8267663792621475E-3</v>
      </c>
      <c r="L3095" s="44">
        <f>IFERROR(_xll.qlIndexFixing(Index6M,$H3095,TRUE,_xll.ohTrigger(RecalcTrigger,Trigger6M)),NA())</f>
        <v>9.1177145344475269E-3</v>
      </c>
      <c r="M3095" s="145">
        <f>IFERROR(_xll.qlIndexFixing(Index1Y,$H3095,TRUE,_xll.ohTrigger(RecalcTrigger,Trigger1Y)),NA())</f>
        <v>9.0871206948744156E-3</v>
      </c>
      <c r="N3095" s="144">
        <f>IFERROR(_xll.qlIndexFixing(ONIndex1M,I3095,TRUE,_xll.ohTrigger(RecalcTrigger,Trigger1M)),NA())</f>
        <v>8.5666833320718894E-3</v>
      </c>
      <c r="O3095" s="44">
        <f>IFERROR(_xll.qlIndexFixing(ONIndex3M,I3095,TRUE,_xll.ohTrigger(RecalcTrigger,Trigger3M)),NA())</f>
        <v>8.7949418407262669E-3</v>
      </c>
      <c r="P3095" s="44">
        <f>IFERROR(_xll.qlIndexFixing(ONIndex6M,I3095,TRUE,_xll.ohTrigger(RecalcTrigger,Trigger6M)),NA())</f>
        <v>9.0329056071780656E-3</v>
      </c>
      <c r="Q3095" s="145">
        <f>IFERROR(_xll.qlIndexFixing(ONIndex1Y,I3095,TRUE,_xll.ohTrigger(RecalcTrigger,Trigger1Y)),NA())</f>
        <v>8.9550795006587691E-3</v>
      </c>
    </row>
    <row r="3096" spans="2:17" x14ac:dyDescent="0.2">
      <c r="B3096" s="39" t="s">
        <v>42</v>
      </c>
      <c r="D3096" s="42">
        <f>_xll.qlCalendarAdvance(Calendar,$D3095,B3096,"f",FALSE)</f>
        <v>61548</v>
      </c>
      <c r="E3096" s="139">
        <f>_xll.qlInterestRateIndexValueDate(IndexON,D3096)</f>
        <v>61548</v>
      </c>
      <c r="F3096" s="155">
        <f>IFERROR(_xll.qlIndexFixing(IndexON,D3096,TRUE,_xll.ohTrigger(RecalcTrigger,TriggerON)),NA())</f>
        <v>8.8032810671556661E-3</v>
      </c>
      <c r="H3096" s="42">
        <f>_xll.qlCalendarAdvance(Calendar,$H3095,B3096,"f",FALSE)</f>
        <v>61548</v>
      </c>
      <c r="I3096" s="139">
        <f>_xll.qlInterestRateIndexValueDate(Index1M,$H3096)</f>
        <v>61550</v>
      </c>
      <c r="J3096" s="144">
        <f>IFERROR(_xll.qlIndexFixing(Index1M,$H3096,TRUE,_xll.ohTrigger(RecalcTrigger,Trigger1M)),NA())</f>
        <v>8.578790514641936E-3</v>
      </c>
      <c r="K3096" s="44">
        <f>IFERROR(_xll.qlIndexFixing(Index3M,H3096,TRUE,_xll.ohTrigger(RecalcTrigger,Trigger3M)),NA())</f>
        <v>8.8316600460994973E-3</v>
      </c>
      <c r="L3096" s="44">
        <f>IFERROR(_xll.qlIndexFixing(Index6M,$H3096,TRUE,_xll.ohTrigger(RecalcTrigger,Trigger6M)),NA())</f>
        <v>9.1226400094682365E-3</v>
      </c>
      <c r="M3096" s="145">
        <f>IFERROR(_xll.qlIndexFixing(Index1Y,$H3096,TRUE,_xll.ohTrigger(RecalcTrigger,Trigger1Y)),NA())</f>
        <v>9.0917488208732827E-3</v>
      </c>
      <c r="N3096" s="144">
        <f>IFERROR(_xll.qlIndexFixing(ONIndex1M,I3096,TRUE,_xll.ohTrigger(RecalcTrigger,Trigger1M)),NA())</f>
        <v>8.5702067011883543E-3</v>
      </c>
      <c r="O3096" s="44">
        <f>IFERROR(_xll.qlIndexFixing(ONIndex3M,I3096,TRUE,_xll.ohTrigger(RecalcTrigger,Trigger3M)),NA())</f>
        <v>8.7987398470357192E-3</v>
      </c>
      <c r="P3096" s="44">
        <f>IFERROR(_xll.qlIndexFixing(ONIndex6M,I3096,TRUE,_xll.ohTrigger(RecalcTrigger,Trigger6M)),NA())</f>
        <v>9.038251563975308E-3</v>
      </c>
      <c r="Q3096" s="145">
        <f>IFERROR(_xll.qlIndexFixing(ONIndex1Y,I3096,TRUE,_xll.ohTrigger(RecalcTrigger,Trigger1Y)),NA())</f>
        <v>8.9587767093579629E-3</v>
      </c>
    </row>
    <row r="3097" spans="2:17" x14ac:dyDescent="0.2">
      <c r="B3097" s="39" t="s">
        <v>42</v>
      </c>
      <c r="D3097" s="42">
        <f>_xll.qlCalendarAdvance(Calendar,$D3096,B3097,"f",FALSE)</f>
        <v>61555</v>
      </c>
      <c r="E3097" s="139">
        <f>_xll.qlInterestRateIndexValueDate(IndexON,D3097)</f>
        <v>61555</v>
      </c>
      <c r="F3097" s="155">
        <f>IFERROR(_xll.qlIndexFixing(IndexON,D3097,TRUE,_xll.ohTrigger(RecalcTrigger,TriggerON)),NA())</f>
        <v>8.8069956662639726E-3</v>
      </c>
      <c r="H3097" s="42">
        <f>_xll.qlCalendarAdvance(Calendar,$H3096,B3097,"f",FALSE)</f>
        <v>61555</v>
      </c>
      <c r="I3097" s="139">
        <f>_xll.qlInterestRateIndexValueDate(Index1M,$H3097)</f>
        <v>61557</v>
      </c>
      <c r="J3097" s="144">
        <f>IFERROR(_xll.qlIndexFixing(Index1M,$H3097,TRUE,_xll.ohTrigger(RecalcTrigger,Trigger1M)),NA())</f>
        <v>8.5823001323145458E-3</v>
      </c>
      <c r="K3097" s="44">
        <f>IFERROR(_xll.qlIndexFixing(Index3M,H3097,TRUE,_xll.ohTrigger(RecalcTrigger,Trigger3M)),NA())</f>
        <v>8.8354179890707714E-3</v>
      </c>
      <c r="L3097" s="44">
        <f>IFERROR(_xll.qlIndexFixing(Index6M,$H3097,TRUE,_xll.ohTrigger(RecalcTrigger,Trigger6M)),NA())</f>
        <v>9.1275297796431631E-3</v>
      </c>
      <c r="M3097" s="145">
        <f>IFERROR(_xll.qlIndexFixing(Index1Y,$H3097,TRUE,_xll.ohTrigger(RecalcTrigger,Trigger1Y)),NA())</f>
        <v>9.0952809930008212E-3</v>
      </c>
      <c r="N3097" s="144">
        <f>IFERROR(_xll.qlIndexFixing(ONIndex1M,I3097,TRUE,_xll.ohTrigger(RecalcTrigger,Trigger1M)),NA())</f>
        <v>8.573723767746344E-3</v>
      </c>
      <c r="O3097" s="44">
        <f>IFERROR(_xll.qlIndexFixing(ONIndex3M,I3097,TRUE,_xll.ohTrigger(RecalcTrigger,Trigger3M)),NA())</f>
        <v>8.8025310594996853E-3</v>
      </c>
      <c r="P3097" s="44">
        <f>IFERROR(_xll.qlIndexFixing(ONIndex6M,I3097,TRUE,_xll.ohTrigger(RecalcTrigger,Trigger6M)),NA())</f>
        <v>9.0435627739271496E-3</v>
      </c>
      <c r="Q3097" s="145">
        <f>IFERROR(_xll.qlIndexFixing(ONIndex1Y,I3097,TRUE,_xll.ohTrigger(RecalcTrigger,Trigger1Y)),NA())</f>
        <v>8.9624668431564913E-3</v>
      </c>
    </row>
    <row r="3098" spans="2:17" x14ac:dyDescent="0.2">
      <c r="B3098" s="39" t="s">
        <v>42</v>
      </c>
      <c r="D3098" s="42">
        <f>_xll.qlCalendarAdvance(Calendar,$D3097,B3098,"f",FALSE)</f>
        <v>61562</v>
      </c>
      <c r="E3098" s="139">
        <f>_xll.qlInterestRateIndexValueDate(IndexON,D3098)</f>
        <v>61562</v>
      </c>
      <c r="F3098" s="155">
        <f>IFERROR(_xll.qlIndexFixing(IndexON,D3098,TRUE,_xll.ohTrigger(RecalcTrigger,TriggerON)),NA())</f>
        <v>8.8107038212470457E-3</v>
      </c>
      <c r="H3098" s="42">
        <f>_xll.qlCalendarAdvance(Calendar,$H3097,B3098,"f",FALSE)</f>
        <v>61562</v>
      </c>
      <c r="I3098" s="139">
        <f>_xll.qlInterestRateIndexValueDate(Index1M,$H3098)</f>
        <v>61564</v>
      </c>
      <c r="J3098" s="144">
        <f>IFERROR(_xll.qlIndexFixing(Index1M,$H3098,TRUE,_xll.ohTrigger(RecalcTrigger,Trigger1M)),NA())</f>
        <v>8.5858033963624337E-3</v>
      </c>
      <c r="K3098" s="44">
        <f>IFERROR(_xll.qlIndexFixing(Index3M,H3098,TRUE,_xll.ohTrigger(RecalcTrigger,Trigger3M)),NA())</f>
        <v>8.83916898526017E-3</v>
      </c>
      <c r="L3098" s="44">
        <f>IFERROR(_xll.qlIndexFixing(Index6M,$H3098,TRUE,_xll.ohTrigger(RecalcTrigger,Trigger6M)),NA())</f>
        <v>9.1323837804228609E-3</v>
      </c>
      <c r="M3098" s="145">
        <f>IFERROR(_xll.qlIndexFixing(Index1Y,$H3098,TRUE,_xll.ohTrigger(RecalcTrigger,Trigger1Y)),NA())</f>
        <v>9.0988054822608265E-3</v>
      </c>
      <c r="N3098" s="144">
        <f>IFERROR(_xll.qlIndexFixing(ONIndex1M,I3098,TRUE,_xll.ohTrigger(RecalcTrigger,Trigger1M)),NA())</f>
        <v>8.5772345131207572E-3</v>
      </c>
      <c r="O3098" s="44">
        <f>IFERROR(_xll.qlIndexFixing(ONIndex3M,I3098,TRUE,_xll.ohTrigger(RecalcTrigger,Trigger3M)),NA())</f>
        <v>8.8063154581341507E-3</v>
      </c>
      <c r="P3098" s="44">
        <f>IFERROR(_xll.qlIndexFixing(ONIndex6M,I3098,TRUE,_xll.ohTrigger(RecalcTrigger,Trigger6M)),NA())</f>
        <v>9.0488391728449358E-3</v>
      </c>
      <c r="Q3098" s="145">
        <f>IFERROR(_xll.qlIndexFixing(ONIndex1Y,I3098,TRUE,_xll.ohTrigger(RecalcTrigger,Trigger1Y)),NA())</f>
        <v>8.9661498815907237E-3</v>
      </c>
    </row>
    <row r="3099" spans="2:17" x14ac:dyDescent="0.2">
      <c r="B3099" s="39" t="s">
        <v>42</v>
      </c>
      <c r="D3099" s="42">
        <f>_xll.qlCalendarAdvance(Calendar,$D3098,B3099,"f",FALSE)</f>
        <v>61569</v>
      </c>
      <c r="E3099" s="139">
        <f>_xll.qlInterestRateIndexValueDate(IndexON,D3099)</f>
        <v>61569</v>
      </c>
      <c r="F3099" s="155">
        <f>IFERROR(_xll.qlIndexFixing(IndexON,D3099,TRUE,_xll.ohTrigger(RecalcTrigger,TriggerON)),NA())</f>
        <v>8.8144055134797838E-3</v>
      </c>
      <c r="H3099" s="42">
        <f>_xll.qlCalendarAdvance(Calendar,$H3098,B3099,"f",FALSE)</f>
        <v>61569</v>
      </c>
      <c r="I3099" s="139">
        <f>_xll.qlInterestRateIndexValueDate(Index1M,$H3099)</f>
        <v>61571</v>
      </c>
      <c r="J3099" s="144">
        <f>IFERROR(_xll.qlIndexFixing(Index1M,$H3099,TRUE,_xll.ohTrigger(RecalcTrigger,Trigger1M)),NA())</f>
        <v>8.5893002883177891E-3</v>
      </c>
      <c r="K3099" s="44">
        <f>IFERROR(_xll.qlIndexFixing(Index3M,H3099,TRUE,_xll.ohTrigger(RecalcTrigger,Trigger3M)),NA())</f>
        <v>8.8429130147176984E-3</v>
      </c>
      <c r="L3099" s="44">
        <f>IFERROR(_xll.qlIndexFixing(Index6M,$H3099,TRUE,_xll.ohTrigger(RecalcTrigger,Trigger6M)),NA())</f>
        <v>9.1372019472557228E-3</v>
      </c>
      <c r="M3099" s="145">
        <f>IFERROR(_xll.qlIndexFixing(Index1Y,$H3099,TRUE,_xll.ohTrigger(RecalcTrigger,Trigger1Y)),NA())</f>
        <v>9.1023222676782558E-3</v>
      </c>
      <c r="N3099" s="144">
        <f>IFERROR(_xll.qlIndexFixing(ONIndex1M,I3099,TRUE,_xll.ohTrigger(RecalcTrigger,Trigger1M)),NA())</f>
        <v>8.5807389188463645E-3</v>
      </c>
      <c r="O3099" s="44">
        <f>IFERROR(_xll.qlIndexFixing(ONIndex3M,I3099,TRUE,_xll.ohTrigger(RecalcTrigger,Trigger3M)),NA())</f>
        <v>8.810093022875165E-3</v>
      </c>
      <c r="P3099" s="44">
        <f>IFERROR(_xll.qlIndexFixing(ONIndex6M,I3099,TRUE,_xll.ohTrigger(RecalcTrigger,Trigger6M)),NA())</f>
        <v>9.0540806970196286E-3</v>
      </c>
      <c r="Q3099" s="145">
        <f>IFERROR(_xll.qlIndexFixing(ONIndex1Y,I3099,TRUE,_xll.ohTrigger(RecalcTrigger,Trigger1Y)),NA())</f>
        <v>8.9698258037973488E-3</v>
      </c>
    </row>
    <row r="3100" spans="2:17" x14ac:dyDescent="0.2">
      <c r="B3100" s="39" t="s">
        <v>42</v>
      </c>
      <c r="D3100" s="42">
        <f>_xll.qlCalendarAdvance(Calendar,$D3099,B3100,"f",FALSE)</f>
        <v>61576</v>
      </c>
      <c r="E3100" s="139">
        <f>_xll.qlInterestRateIndexValueDate(IndexON,D3100)</f>
        <v>61576</v>
      </c>
      <c r="F3100" s="155">
        <f>IFERROR(_xll.qlIndexFixing(IndexON,D3100,TRUE,_xll.ohTrigger(RecalcTrigger,TriggerON)),NA())</f>
        <v>8.8181007240173415E-3</v>
      </c>
      <c r="H3100" s="42">
        <f>_xll.qlCalendarAdvance(Calendar,$H3099,B3100,"f",FALSE)</f>
        <v>61576</v>
      </c>
      <c r="I3100" s="139">
        <f>_xll.qlInterestRateIndexValueDate(Index1M,$H3100)</f>
        <v>61578</v>
      </c>
      <c r="J3100" s="144">
        <f>IFERROR(_xll.qlIndexFixing(Index1M,$H3100,TRUE,_xll.ohTrigger(RecalcTrigger,Trigger1M)),NA())</f>
        <v>8.5927907897256992E-3</v>
      </c>
      <c r="K3100" s="44">
        <f>IFERROR(_xll.qlIndexFixing(Index3M,H3100,TRUE,_xll.ohTrigger(RecalcTrigger,Trigger3M)),NA())</f>
        <v>8.8466500575044103E-3</v>
      </c>
      <c r="L3100" s="44">
        <f>IFERROR(_xll.qlIndexFixing(Index6M,$H3100,TRUE,_xll.ohTrigger(RecalcTrigger,Trigger6M)),NA())</f>
        <v>9.1419842155948915E-3</v>
      </c>
      <c r="M3100" s="145">
        <f>IFERROR(_xll.qlIndexFixing(Index1Y,$H3100,TRUE,_xll.ohTrigger(RecalcTrigger,Trigger1Y)),NA())</f>
        <v>9.105831328277407E-3</v>
      </c>
      <c r="N3100" s="144">
        <f>IFERROR(_xll.qlIndexFixing(ONIndex1M,I3100,TRUE,_xll.ohTrigger(RecalcTrigger,Trigger1M)),NA())</f>
        <v>8.5842369666977447E-3</v>
      </c>
      <c r="O3100" s="44">
        <f>IFERROR(_xll.qlIndexFixing(ONIndex3M,I3100,TRUE,_xll.ohTrigger(RecalcTrigger,Trigger3M)),NA())</f>
        <v>8.813863733978522E-3</v>
      </c>
      <c r="P3100" s="44">
        <f>IFERROR(_xll.qlIndexFixing(ONIndex6M,I3100,TRUE,_xll.ohTrigger(RecalcTrigger,Trigger6M)),NA())</f>
        <v>9.0592872821826376E-3</v>
      </c>
      <c r="Q3100" s="145">
        <f>IFERROR(_xll.qlIndexFixing(ONIndex1Y,I3100,TRUE,_xll.ohTrigger(RecalcTrigger,Trigger1Y)),NA())</f>
        <v>8.9734945890729279E-3</v>
      </c>
    </row>
    <row r="3101" spans="2:17" x14ac:dyDescent="0.2">
      <c r="B3101" s="39" t="s">
        <v>42</v>
      </c>
      <c r="D3101" s="42">
        <f>_xll.qlCalendarAdvance(Calendar,$D3100,B3101,"f",FALSE)</f>
        <v>61583</v>
      </c>
      <c r="E3101" s="139">
        <f>_xll.qlInterestRateIndexValueDate(IndexON,D3101)</f>
        <v>61583</v>
      </c>
      <c r="F3101" s="155">
        <f>IFERROR(_xll.qlIndexFixing(IndexON,D3101,TRUE,_xll.ohTrigger(RecalcTrigger,TriggerON)),NA())</f>
        <v>8.8217894340747449E-3</v>
      </c>
      <c r="H3101" s="42">
        <f>_xll.qlCalendarAdvance(Calendar,$H3100,B3101,"f",FALSE)</f>
        <v>61583</v>
      </c>
      <c r="I3101" s="139">
        <f>_xll.qlInterestRateIndexValueDate(Index1M,$H3101)</f>
        <v>61585</v>
      </c>
      <c r="J3101" s="144">
        <f>IFERROR(_xll.qlIndexFixing(Index1M,$H3101,TRUE,_xll.ohTrigger(RecalcTrigger,Trigger1M)),NA())</f>
        <v>8.596274882118355E-3</v>
      </c>
      <c r="K3101" s="44">
        <f>IFERROR(_xll.qlIndexFixing(Index3M,H3101,TRUE,_xll.ohTrigger(RecalcTrigger,Trigger3M)),NA())</f>
        <v>8.8503800936677555E-3</v>
      </c>
      <c r="L3101" s="44">
        <f>IFERROR(_xll.qlIndexFixing(Index6M,$H3101,TRUE,_xll.ohTrigger(RecalcTrigger,Trigger6M)),NA())</f>
        <v>9.1467305208904909E-3</v>
      </c>
      <c r="M3101" s="145">
        <f>IFERROR(_xll.qlIndexFixing(Index1Y,$H3101,TRUE,_xll.ohTrigger(RecalcTrigger,Trigger1Y)),NA())</f>
        <v>9.1093326430819258E-3</v>
      </c>
      <c r="N3101" s="144">
        <f>IFERROR(_xll.qlIndexFixing(ONIndex1M,I3101,TRUE,_xll.ohTrigger(RecalcTrigger,Trigger1M)),NA())</f>
        <v>8.5877286379698603E-3</v>
      </c>
      <c r="O3101" s="44">
        <f>IFERROR(_xll.qlIndexFixing(ONIndex3M,I3101,TRUE,_xll.ohTrigger(RecalcTrigger,Trigger3M)),NA())</f>
        <v>8.8176275715401431E-3</v>
      </c>
      <c r="P3101" s="44">
        <f>IFERROR(_xll.qlIndexFixing(ONIndex6M,I3101,TRUE,_xll.ohTrigger(RecalcTrigger,Trigger6M)),NA())</f>
        <v>9.0644588645449886E-3</v>
      </c>
      <c r="Q3101" s="145">
        <f>IFERROR(_xll.qlIndexFixing(ONIndex1Y,I3101,TRUE,_xll.ohTrigger(RecalcTrigger,Trigger1Y)),NA())</f>
        <v>8.9771562165541496E-3</v>
      </c>
    </row>
    <row r="3102" spans="2:17" x14ac:dyDescent="0.2">
      <c r="B3102" s="39" t="s">
        <v>42</v>
      </c>
      <c r="D3102" s="42">
        <f>_xll.qlCalendarAdvance(Calendar,$D3101,B3102,"f",FALSE)</f>
        <v>61590</v>
      </c>
      <c r="E3102" s="139">
        <f>_xll.qlInterestRateIndexValueDate(IndexON,D3102)</f>
        <v>61590</v>
      </c>
      <c r="F3102" s="155">
        <f>IFERROR(_xll.qlIndexFixing(IndexON,D3102,TRUE,_xll.ohTrigger(RecalcTrigger,TriggerON)),NA())</f>
        <v>8.8254716246272125E-3</v>
      </c>
      <c r="H3102" s="42">
        <f>_xll.qlCalendarAdvance(Calendar,$H3101,B3102,"f",FALSE)</f>
        <v>61590</v>
      </c>
      <c r="I3102" s="139">
        <f>_xll.qlInterestRateIndexValueDate(Index1M,$H3102)</f>
        <v>61592</v>
      </c>
      <c r="J3102" s="144">
        <f>IFERROR(_xll.qlIndexFixing(Index1M,$H3102,TRUE,_xll.ohTrigger(RecalcTrigger,Trigger1M)),NA())</f>
        <v>8.5997525470356863E-3</v>
      </c>
      <c r="K3102" s="44">
        <f>IFERROR(_xll.qlIndexFixing(Index3M,H3102,TRUE,_xll.ohTrigger(RecalcTrigger,Trigger3M)),NA())</f>
        <v>8.8541031032670896E-3</v>
      </c>
      <c r="L3102" s="44">
        <f>IFERROR(_xll.qlIndexFixing(Index6M,$H3102,TRUE,_xll.ohTrigger(RecalcTrigger,Trigger6M)),NA())</f>
        <v>9.1514407985991229E-3</v>
      </c>
      <c r="M3102" s="145">
        <f>IFERROR(_xll.qlIndexFixing(Index1Y,$H3102,TRUE,_xll.ohTrigger(RecalcTrigger,Trigger1Y)),NA())</f>
        <v>9.1128261911169826E-3</v>
      </c>
      <c r="N3102" s="144">
        <f>IFERROR(_xll.qlIndexFixing(ONIndex1M,I3102,TRUE,_xll.ohTrigger(RecalcTrigger,Trigger1M)),NA())</f>
        <v>8.5912139144372901E-3</v>
      </c>
      <c r="O3102" s="44">
        <f>IFERROR(_xll.qlIndexFixing(ONIndex3M,I3102,TRUE,_xll.ohTrigger(RecalcTrigger,Trigger3M)),NA())</f>
        <v>8.8213845157358861E-3</v>
      </c>
      <c r="P3102" s="44">
        <f>IFERROR(_xll.qlIndexFixing(ONIndex6M,I3102,TRUE,_xll.ohTrigger(RecalcTrigger,Trigger6M)),NA())</f>
        <v>9.0695953799979634E-3</v>
      </c>
      <c r="Q3102" s="145">
        <f>IFERROR(_xll.qlIndexFixing(ONIndex1Y,I3102,TRUE,_xll.ohTrigger(RecalcTrigger,Trigger1Y)),NA())</f>
        <v>8.9808106658573195E-3</v>
      </c>
    </row>
    <row r="3103" spans="2:17" x14ac:dyDescent="0.2">
      <c r="B3103" s="39" t="s">
        <v>42</v>
      </c>
      <c r="D3103" s="42">
        <f>_xll.qlCalendarAdvance(Calendar,$D3102,B3103,"f",FALSE)</f>
        <v>61597</v>
      </c>
      <c r="E3103" s="139">
        <f>_xll.qlInterestRateIndexValueDate(IndexON,D3103)</f>
        <v>61597</v>
      </c>
      <c r="F3103" s="155">
        <f>IFERROR(_xll.qlIndexFixing(IndexON,D3103,TRUE,_xll.ohTrigger(RecalcTrigger,TriggerON)),NA())</f>
        <v>8.8291472772095148E-3</v>
      </c>
      <c r="H3103" s="42">
        <f>_xll.qlCalendarAdvance(Calendar,$H3102,B3103,"f",FALSE)</f>
        <v>61597</v>
      </c>
      <c r="I3103" s="139">
        <f>_xll.qlInterestRateIndexValueDate(Index1M,$H3103)</f>
        <v>61599</v>
      </c>
      <c r="J3103" s="144">
        <f>IFERROR(_xll.qlIndexFixing(Index1M,$H3103,TRUE,_xll.ohTrigger(RecalcTrigger,Trigger1M)),NA())</f>
        <v>8.6032237660227748E-3</v>
      </c>
      <c r="K3103" s="44">
        <f>IFERROR(_xll.qlIndexFixing(Index3M,H3103,TRUE,_xll.ohTrigger(RecalcTrigger,Trigger3M)),NA())</f>
        <v>8.8578190663524126E-3</v>
      </c>
      <c r="L3103" s="44">
        <f>IFERROR(_xll.qlIndexFixing(Index6M,$H3103,TRUE,_xll.ohTrigger(RecalcTrigger,Trigger6M)),NA())</f>
        <v>9.1561149841739332E-3</v>
      </c>
      <c r="M3103" s="145">
        <f>IFERROR(_xll.qlIndexFixing(Index1Y,$H3103,TRUE,_xll.ohTrigger(RecalcTrigger,Trigger1Y)),NA())</f>
        <v>9.1163119514053523E-3</v>
      </c>
      <c r="N3103" s="144">
        <f>IFERROR(_xll.qlIndexFixing(ONIndex1M,I3103,TRUE,_xll.ohTrigger(RecalcTrigger,Trigger1M)),NA())</f>
        <v>8.5946927775548687E-3</v>
      </c>
      <c r="O3103" s="44">
        <f>IFERROR(_xll.qlIndexFixing(ONIndex3M,I3103,TRUE,_xll.ohTrigger(RecalcTrigger,Trigger3M)),NA())</f>
        <v>8.8251345467416087E-3</v>
      </c>
      <c r="P3103" s="44">
        <f>IFERROR(_xll.qlIndexFixing(ONIndex6M,I3103,TRUE,_xll.ohTrigger(RecalcTrigger,Trigger6M)),NA())</f>
        <v>9.0746967645927157E-3</v>
      </c>
      <c r="Q3103" s="145">
        <f>IFERROR(_xll.qlIndexFixing(ONIndex1Y,I3103,TRUE,_xll.ohTrigger(RecalcTrigger,Trigger1Y)),NA())</f>
        <v>8.9844579161191263E-3</v>
      </c>
    </row>
    <row r="3104" spans="2:17" x14ac:dyDescent="0.2">
      <c r="B3104" s="39" t="s">
        <v>42</v>
      </c>
      <c r="D3104" s="42">
        <f>_xll.qlCalendarAdvance(Calendar,$D3103,B3104,"f",FALSE)</f>
        <v>61604</v>
      </c>
      <c r="E3104" s="139">
        <f>_xll.qlInterestRateIndexValueDate(IndexON,D3104)</f>
        <v>61604</v>
      </c>
      <c r="F3104" s="155">
        <f>IFERROR(_xll.qlIndexFixing(IndexON,D3104,TRUE,_xll.ohTrigger(RecalcTrigger,TriggerON)),NA())</f>
        <v>8.8328163725570619E-3</v>
      </c>
      <c r="H3104" s="42">
        <f>_xll.qlCalendarAdvance(Calendar,$H3103,B3104,"f",FALSE)</f>
        <v>61604</v>
      </c>
      <c r="I3104" s="139">
        <f>_xll.qlInterestRateIndexValueDate(Index1M,$H3104)</f>
        <v>61606</v>
      </c>
      <c r="J3104" s="144">
        <f>IFERROR(_xll.qlIndexFixing(Index1M,$H3104,TRUE,_xll.ohTrigger(RecalcTrigger,Trigger1M)),NA())</f>
        <v>8.605639084130319E-3</v>
      </c>
      <c r="K3104" s="44">
        <f>IFERROR(_xll.qlIndexFixing(Index3M,H3104,TRUE,_xll.ohTrigger(RecalcTrigger,Trigger3M)),NA())</f>
        <v>8.8604102632608827E-3</v>
      </c>
      <c r="L3104" s="44">
        <f>IFERROR(_xll.qlIndexFixing(Index6M,$H3104,TRUE,_xll.ohTrigger(RecalcTrigger,Trigger6M)),NA())</f>
        <v>9.1590112939629494E-3</v>
      </c>
      <c r="M3104" s="145">
        <f>IFERROR(_xll.qlIndexFixing(Index1Y,$H3104,TRUE,_xll.ohTrigger(RecalcTrigger,Trigger1Y)),NA())</f>
        <v>9.118714490108688E-3</v>
      </c>
      <c r="N3104" s="144">
        <f>IFERROR(_xll.qlIndexFixing(ONIndex1M,I3104,TRUE,_xll.ohTrigger(RecalcTrigger,Trigger1M)),NA())</f>
        <v>8.5981652088573668E-3</v>
      </c>
      <c r="O3104" s="44">
        <f>IFERROR(_xll.qlIndexFixing(ONIndex3M,I3104,TRUE,_xll.ohTrigger(RecalcTrigger,Trigger3M)),NA())</f>
        <v>8.8288776444933603E-3</v>
      </c>
      <c r="P3104" s="44">
        <f>IFERROR(_xll.qlIndexFixing(ONIndex6M,I3104,TRUE,_xll.ohTrigger(RecalcTrigger,Trigger6M)),NA())</f>
        <v>9.0797629543004632E-3</v>
      </c>
      <c r="Q3104" s="145">
        <f>IFERROR(_xll.qlIndexFixing(ONIndex1Y,I3104,TRUE,_xll.ohTrigger(RecalcTrigger,Trigger1Y)),NA())</f>
        <v>8.988097946636131E-3</v>
      </c>
    </row>
    <row r="3105" spans="2:17" x14ac:dyDescent="0.2">
      <c r="B3105" s="39" t="s">
        <v>42</v>
      </c>
      <c r="D3105" s="42">
        <f>_xll.qlCalendarAdvance(Calendar,$D3104,B3105,"f",FALSE)</f>
        <v>61611</v>
      </c>
      <c r="E3105" s="139">
        <f>_xll.qlInterestRateIndexValueDate(IndexON,D3105)</f>
        <v>61611</v>
      </c>
      <c r="F3105" s="155">
        <f>IFERROR(_xll.qlIndexFixing(IndexON,D3105,TRUE,_xll.ohTrigger(RecalcTrigger,TriggerON)),NA())</f>
        <v>8.8364788920447523E-3</v>
      </c>
      <c r="H3105" s="42">
        <f>_xll.qlCalendarAdvance(Calendar,$H3104,B3105,"f",FALSE)</f>
        <v>61611</v>
      </c>
      <c r="I3105" s="139">
        <f>_xll.qlInterestRateIndexValueDate(Index1M,$H3105)</f>
        <v>61613</v>
      </c>
      <c r="J3105" s="144">
        <f>IFERROR(_xll.qlIndexFixing(Index1M,$H3105,TRUE,_xll.ohTrigger(RecalcTrigger,Trigger1M)),NA())</f>
        <v>8.6101467923401544E-3</v>
      </c>
      <c r="K3105" s="44">
        <f>IFERROR(_xll.qlIndexFixing(Index3M,H3105,TRUE,_xll.ohTrigger(RecalcTrigger,Trigger3M)),NA())</f>
        <v>8.8641133299010213E-3</v>
      </c>
      <c r="L3105" s="44">
        <f>IFERROR(_xll.qlIndexFixing(Index6M,$H3105,TRUE,_xll.ohTrigger(RecalcTrigger,Trigger6M)),NA())</f>
        <v>9.1636230688935082E-3</v>
      </c>
      <c r="M3105" s="145">
        <f>IFERROR(_xll.qlIndexFixing(Index1Y,$H3105,TRUE,_xll.ohTrigger(RecalcTrigger,Trigger1Y)),NA())</f>
        <v>9.1232600248392273E-3</v>
      </c>
      <c r="N3105" s="144">
        <f>IFERROR(_xll.qlIndexFixing(ONIndex1M,I3105,TRUE,_xll.ohTrigger(RecalcTrigger,Trigger1M)),NA())</f>
        <v>8.6016311899594911E-3</v>
      </c>
      <c r="O3105" s="44">
        <f>IFERROR(_xll.qlIndexFixing(ONIndex3M,I3105,TRUE,_xll.ohTrigger(RecalcTrigger,Trigger3M)),NA())</f>
        <v>8.8326137890870626E-3</v>
      </c>
      <c r="P3105" s="44">
        <f>IFERROR(_xll.qlIndexFixing(ONIndex6M,I3105,TRUE,_xll.ohTrigger(RecalcTrigger,Trigger6M)),NA())</f>
        <v>9.0847938851723598E-3</v>
      </c>
      <c r="Q3105" s="145">
        <f>IFERROR(_xll.qlIndexFixing(ONIndex1Y,I3105,TRUE,_xll.ohTrigger(RecalcTrigger,Trigger1Y)),NA())</f>
        <v>8.9917307367048949E-3</v>
      </c>
    </row>
    <row r="3106" spans="2:17" x14ac:dyDescent="0.2">
      <c r="B3106" s="39" t="s">
        <v>42</v>
      </c>
      <c r="D3106" s="42">
        <f>_xll.qlCalendarAdvance(Calendar,$D3105,B3106,"f",FALSE)</f>
        <v>61618</v>
      </c>
      <c r="E3106" s="139">
        <f>_xll.qlInterestRateIndexValueDate(IndexON,D3106)</f>
        <v>61618</v>
      </c>
      <c r="F3106" s="155">
        <f>IFERROR(_xll.qlIndexFixing(IndexON,D3106,TRUE,_xll.ohTrigger(RecalcTrigger,TriggerON)),NA())</f>
        <v>8.8401348168876126E-3</v>
      </c>
      <c r="H3106" s="42">
        <f>_xll.qlCalendarAdvance(Calendar,$H3105,B3106,"f",FALSE)</f>
        <v>61618</v>
      </c>
      <c r="I3106" s="139">
        <f>_xll.qlInterestRateIndexValueDate(Index1M,$H3106)</f>
        <v>61620</v>
      </c>
      <c r="J3106" s="144">
        <f>IFERROR(_xll.qlIndexFixing(Index1M,$H3106,TRUE,_xll.ohTrigger(RecalcTrigger,Trigger1M)),NA())</f>
        <v>8.6135985627502996E-3</v>
      </c>
      <c r="K3106" s="44">
        <f>IFERROR(_xll.qlIndexFixing(Index3M,H3106,TRUE,_xll.ohTrigger(RecalcTrigger,Trigger3M)),NA())</f>
        <v>8.8678092948724571E-3</v>
      </c>
      <c r="L3106" s="44">
        <f>IFERROR(_xll.qlIndexFixing(Index6M,$H3106,TRUE,_xll.ohTrigger(RecalcTrigger,Trigger6M)),NA())</f>
        <v>9.1681985799552546E-3</v>
      </c>
      <c r="M3106" s="145">
        <f>IFERROR(_xll.qlIndexFixing(Index1Y,$H3106,TRUE,_xll.ohTrigger(RecalcTrigger,Trigger1Y)),NA())</f>
        <v>9.1267222960320239E-3</v>
      </c>
      <c r="N3106" s="144">
        <f>IFERROR(_xll.qlIndexFixing(ONIndex1M,I3106,TRUE,_xll.ohTrigger(RecalcTrigger,Trigger1M)),NA())</f>
        <v>8.6050907023160761E-3</v>
      </c>
      <c r="O3106" s="44">
        <f>IFERROR(_xll.qlIndexFixing(ONIndex3M,I3106,TRUE,_xll.ohTrigger(RecalcTrigger,Trigger3M)),NA())</f>
        <v>8.8363429609383815E-3</v>
      </c>
      <c r="P3106" s="44">
        <f>IFERROR(_xll.qlIndexFixing(ONIndex6M,I3106,TRUE,_xll.ohTrigger(RecalcTrigger,Trigger6M)),NA())</f>
        <v>9.0897894933394952E-3</v>
      </c>
      <c r="Q3106" s="145">
        <f>IFERROR(_xll.qlIndexFixing(ONIndex1Y,I3106,TRUE,_xll.ohTrigger(RecalcTrigger,Trigger1Y)),NA())</f>
        <v>8.9953562657818509E-3</v>
      </c>
    </row>
    <row r="3107" spans="2:17" x14ac:dyDescent="0.2">
      <c r="B3107" s="39" t="s">
        <v>42</v>
      </c>
      <c r="D3107" s="42">
        <f>_xll.qlCalendarAdvance(Calendar,$D3106,B3107,"f",FALSE)</f>
        <v>61625</v>
      </c>
      <c r="E3107" s="139">
        <f>_xll.qlInterestRateIndexValueDate(IndexON,D3107)</f>
        <v>61625</v>
      </c>
      <c r="F3107" s="155">
        <f>IFERROR(_xll.qlIndexFixing(IndexON,D3107,TRUE,_xll.ohTrigger(RecalcTrigger,TriggerON)),NA())</f>
        <v>8.8437841278210527E-3</v>
      </c>
      <c r="H3107" s="42">
        <f>_xll.qlCalendarAdvance(Calendar,$H3106,B3107,"f",FALSE)</f>
        <v>61625</v>
      </c>
      <c r="I3107" s="139">
        <f>_xll.qlInterestRateIndexValueDate(Index1M,$H3107)</f>
        <v>61627</v>
      </c>
      <c r="J3107" s="144">
        <f>IFERROR(_xll.qlIndexFixing(Index1M,$H3107,TRUE,_xll.ohTrigger(RecalcTrigger,Trigger1M)),NA())</f>
        <v>8.6170438133744455E-3</v>
      </c>
      <c r="K3107" s="44">
        <f>IFERROR(_xll.qlIndexFixing(Index3M,H3107,TRUE,_xll.ohTrigger(RecalcTrigger,Trigger3M)),NA())</f>
        <v>8.8714981382333399E-3</v>
      </c>
      <c r="L3107" s="44">
        <f>IFERROR(_xll.qlIndexFixing(Index6M,$H3107,TRUE,_xll.ohTrigger(RecalcTrigger,Trigger6M)),NA())</f>
        <v>9.1727377626207966E-3</v>
      </c>
      <c r="M3107" s="145">
        <f>IFERROR(_xll.qlIndexFixing(Index1Y,$H3107,TRUE,_xll.ohTrigger(RecalcTrigger,Trigger1Y)),NA())</f>
        <v>9.1301766955735868E-3</v>
      </c>
      <c r="N3107" s="144">
        <f>IFERROR(_xll.qlIndexFixing(ONIndex1M,I3107,TRUE,_xll.ohTrigger(RecalcTrigger,Trigger1M)),NA())</f>
        <v>8.6085437276217647E-3</v>
      </c>
      <c r="O3107" s="44">
        <f>IFERROR(_xll.qlIndexFixing(ONIndex3M,I3107,TRUE,_xll.ohTrigger(RecalcTrigger,Trigger3M)),NA())</f>
        <v>8.8400651398234942E-3</v>
      </c>
      <c r="P3107" s="44">
        <f>IFERROR(_xll.qlIndexFixing(ONIndex6M,I3107,TRUE,_xll.ohTrigger(RecalcTrigger,Trigger6M)),NA())</f>
        <v>9.0947497146931511E-3</v>
      </c>
      <c r="Q3107" s="145">
        <f>IFERROR(_xll.qlIndexFixing(ONIndex1Y,I3107,TRUE,_xll.ohTrigger(RecalcTrigger,Trigger1Y)),NA())</f>
        <v>8.9989745128438159E-3</v>
      </c>
    </row>
    <row r="3108" spans="2:17" x14ac:dyDescent="0.2">
      <c r="B3108" s="39" t="s">
        <v>42</v>
      </c>
      <c r="D3108" s="42">
        <f>_xll.qlCalendarAdvance(Calendar,$D3107,B3108,"f",FALSE)</f>
        <v>61632</v>
      </c>
      <c r="E3108" s="139">
        <f>_xll.qlInterestRateIndexValueDate(IndexON,D3108)</f>
        <v>61632</v>
      </c>
      <c r="F3108" s="155">
        <f>IFERROR(_xll.qlIndexFixing(IndexON,D3108,TRUE,_xll.ohTrigger(RecalcTrigger,TriggerON)),NA())</f>
        <v>8.8474268065397155E-3</v>
      </c>
      <c r="H3108" s="42">
        <f>_xll.qlCalendarAdvance(Calendar,$H3107,B3108,"f",FALSE)</f>
        <v>61632</v>
      </c>
      <c r="I3108" s="139">
        <f>_xll.qlInterestRateIndexValueDate(Index1M,$H3108)</f>
        <v>61634</v>
      </c>
      <c r="J3108" s="144">
        <f>IFERROR(_xll.qlIndexFixing(Index1M,$H3108,TRUE,_xll.ohTrigger(RecalcTrigger,Trigger1M)),NA())</f>
        <v>8.6211789214390485E-3</v>
      </c>
      <c r="K3108" s="44">
        <f>IFERROR(_xll.qlIndexFixing(Index3M,H3108,TRUE,_xll.ohTrigger(RecalcTrigger,Trigger3M)),NA())</f>
        <v>8.8762924859719684E-3</v>
      </c>
      <c r="L3108" s="44">
        <f>IFERROR(_xll.qlIndexFixing(Index6M,$H3108,TRUE,_xll.ohTrigger(RecalcTrigger,Trigger6M)),NA())</f>
        <v>9.1776663319357264E-3</v>
      </c>
      <c r="M3108" s="145">
        <f>IFERROR(_xll.qlIndexFixing(Index1Y,$H3108,TRUE,_xll.ohTrigger(RecalcTrigger,Trigger1Y)),NA())</f>
        <v>9.1336232024871282E-3</v>
      </c>
      <c r="N3108" s="144">
        <f>IFERROR(_xll.qlIndexFixing(ONIndex1M,I3108,TRUE,_xll.ohTrigger(RecalcTrigger,Trigger1M)),NA())</f>
        <v>8.6119902473313914E-3</v>
      </c>
      <c r="O3108" s="44">
        <f>IFERROR(_xll.qlIndexFixing(ONIndex3M,I3108,TRUE,_xll.ohTrigger(RecalcTrigger,Trigger3M)),NA())</f>
        <v>8.8437803061580667E-3</v>
      </c>
      <c r="P3108" s="44">
        <f>IFERROR(_xll.qlIndexFixing(ONIndex6M,I3108,TRUE,_xll.ohTrigger(RecalcTrigger,Trigger6M)),NA())</f>
        <v>9.0996744852844813E-3</v>
      </c>
      <c r="Q3108" s="145">
        <f>IFERROR(_xll.qlIndexFixing(ONIndex1Y,I3108,TRUE,_xll.ohTrigger(RecalcTrigger,Trigger1Y)),NA())</f>
        <v>9.002585457267287E-3</v>
      </c>
    </row>
    <row r="3109" spans="2:17" x14ac:dyDescent="0.2">
      <c r="B3109" s="39" t="s">
        <v>42</v>
      </c>
      <c r="D3109" s="42">
        <f>_xll.qlCalendarAdvance(Calendar,$D3108,B3109,"f",FALSE)</f>
        <v>61639</v>
      </c>
      <c r="E3109" s="139">
        <f>_xll.qlInterestRateIndexValueDate(IndexON,D3109)</f>
        <v>61639</v>
      </c>
      <c r="F3109" s="155">
        <f>IFERROR(_xll.qlIndexFixing(IndexON,D3109,TRUE,_xll.ohTrigger(RecalcTrigger,TriggerON)),NA())</f>
        <v>8.851062833938883E-3</v>
      </c>
      <c r="H3109" s="42">
        <f>_xll.qlCalendarAdvance(Calendar,$H3108,B3109,"f",FALSE)</f>
        <v>61639</v>
      </c>
      <c r="I3109" s="139">
        <f>_xll.qlInterestRateIndexValueDate(Index1M,$H3109)</f>
        <v>61641</v>
      </c>
      <c r="J3109" s="144">
        <f>IFERROR(_xll.qlIndexFixing(Index1M,$H3109,TRUE,_xll.ohTrigger(RecalcTrigger,Trigger1M)),NA())</f>
        <v>8.6239146814424909E-3</v>
      </c>
      <c r="K3109" s="44">
        <f>IFERROR(_xll.qlIndexFixing(Index3M,H3109,TRUE,_xll.ohTrigger(RecalcTrigger,Trigger3M)),NA())</f>
        <v>8.8799657511125368E-3</v>
      </c>
      <c r="L3109" s="44">
        <f>IFERROR(_xll.qlIndexFixing(Index6M,$H3109,TRUE,_xll.ohTrigger(RecalcTrigger,Trigger6M)),NA())</f>
        <v>9.1821301513553191E-3</v>
      </c>
      <c r="M3109" s="145">
        <f>IFERROR(_xll.qlIndexFixing(Index1Y,$H3109,TRUE,_xll.ohTrigger(RecalcTrigger,Trigger1Y)),NA())</f>
        <v>9.137061795796075E-3</v>
      </c>
      <c r="N3109" s="144">
        <f>IFERROR(_xll.qlIndexFixing(ONIndex1M,I3109,TRUE,_xll.ohTrigger(RecalcTrigger,Trigger1M)),NA())</f>
        <v>8.6154302429797269E-3</v>
      </c>
      <c r="O3109" s="44">
        <f>IFERROR(_xll.qlIndexFixing(ONIndex3M,I3109,TRUE,_xll.ohTrigger(RecalcTrigger,Trigger3M)),NA())</f>
        <v>8.8474884397182763E-3</v>
      </c>
      <c r="P3109" s="44">
        <f>IFERROR(_xll.qlIndexFixing(ONIndex6M,I3109,TRUE,_xll.ohTrigger(RecalcTrigger,Trigger6M)),NA())</f>
        <v>9.1045637409248314E-3</v>
      </c>
      <c r="Q3109" s="145">
        <f>IFERROR(_xll.qlIndexFixing(ONIndex1Y,I3109,TRUE,_xll.ohTrigger(RecalcTrigger,Trigger1Y)),NA())</f>
        <v>9.0061890785886334E-3</v>
      </c>
    </row>
    <row r="3110" spans="2:17" x14ac:dyDescent="0.2">
      <c r="B3110" s="39" t="s">
        <v>42</v>
      </c>
      <c r="D3110" s="42">
        <f>_xll.qlCalendarAdvance(Calendar,$D3109,B3110,"f",FALSE)</f>
        <v>61646</v>
      </c>
      <c r="E3110" s="139">
        <f>_xll.qlInterestRateIndexValueDate(IndexON,D3110)</f>
        <v>61646</v>
      </c>
      <c r="F3110" s="155">
        <f>IFERROR(_xll.qlIndexFixing(IndexON,D3110,TRUE,_xll.ohTrigger(RecalcTrigger,TriggerON)),NA())</f>
        <v>8.8546921911536458E-3</v>
      </c>
      <c r="H3110" s="42">
        <f>_xll.qlCalendarAdvance(Calendar,$H3109,B3110,"f",FALSE)</f>
        <v>61646</v>
      </c>
      <c r="I3110" s="139">
        <f>_xll.qlInterestRateIndexValueDate(Index1M,$H3110)</f>
        <v>61648</v>
      </c>
      <c r="J3110" s="144">
        <f>IFERROR(_xll.qlIndexFixing(Index1M,$H3110,TRUE,_xll.ohTrigger(RecalcTrigger,Trigger1M)),NA())</f>
        <v>8.6273402619585129E-3</v>
      </c>
      <c r="K3110" s="44">
        <f>IFERROR(_xll.qlIndexFixing(Index3M,H3110,TRUE,_xll.ohTrigger(RecalcTrigger,Trigger3M)),NA())</f>
        <v>8.8836318301137619E-3</v>
      </c>
      <c r="L3110" s="44">
        <f>IFERROR(_xll.qlIndexFixing(Index6M,$H3110,TRUE,_xll.ohTrigger(RecalcTrigger,Trigger6M)),NA())</f>
        <v>9.1882380925920673E-3</v>
      </c>
      <c r="M3110" s="145">
        <f>IFERROR(_xll.qlIndexFixing(Index1Y,$H3110,TRUE,_xll.ohTrigger(RecalcTrigger,Trigger1Y)),NA())</f>
        <v>9.1404924545238544E-3</v>
      </c>
      <c r="N3110" s="144">
        <f>IFERROR(_xll.qlIndexFixing(ONIndex1M,I3110,TRUE,_xll.ohTrigger(RecalcTrigger,Trigger1M)),NA())</f>
        <v>8.6188636964212861E-3</v>
      </c>
      <c r="O3110" s="44">
        <f>IFERROR(_xll.qlIndexFixing(ONIndex3M,I3110,TRUE,_xll.ohTrigger(RecalcTrigger,Trigger3M)),NA())</f>
        <v>8.8511895210796609E-3</v>
      </c>
      <c r="P3110" s="44">
        <f>IFERROR(_xll.qlIndexFixing(ONIndex6M,I3110,TRUE,_xll.ohTrigger(RecalcTrigger,Trigger6M)),NA())</f>
        <v>9.1094174179850995E-3</v>
      </c>
      <c r="Q3110" s="145">
        <f>IFERROR(_xll.qlIndexFixing(ONIndex1Y,I3110,TRUE,_xll.ohTrigger(RecalcTrigger,Trigger1Y)),NA())</f>
        <v>9.009785355944544E-3</v>
      </c>
    </row>
    <row r="3111" spans="2:17" x14ac:dyDescent="0.2">
      <c r="B3111" s="39" t="s">
        <v>42</v>
      </c>
      <c r="D3111" s="42">
        <f>_xll.qlCalendarAdvance(Calendar,$D3110,B3111,"f",FALSE)</f>
        <v>61653</v>
      </c>
      <c r="E3111" s="139">
        <f>_xll.qlInterestRateIndexValueDate(IndexON,D3111)</f>
        <v>61653</v>
      </c>
      <c r="F3111" s="155">
        <f>IFERROR(_xll.qlIndexFixing(IndexON,D3111,TRUE,_xll.ohTrigger(RecalcTrigger,TriggerON)),NA())</f>
        <v>8.8583148595589023E-3</v>
      </c>
      <c r="H3111" s="42">
        <f>_xll.qlCalendarAdvance(Calendar,$H3110,B3111,"f",FALSE)</f>
        <v>61653</v>
      </c>
      <c r="I3111" s="139">
        <f>_xll.qlInterestRateIndexValueDate(Index1M,$H3111)</f>
        <v>61655</v>
      </c>
      <c r="J3111" s="144">
        <f>IFERROR(_xll.qlIndexFixing(Index1M,$H3111,TRUE,_xll.ohTrigger(RecalcTrigger,Trigger1M)),NA())</f>
        <v>8.6307592488456663E-3</v>
      </c>
      <c r="K3111" s="44">
        <f>IFERROR(_xll.qlIndexFixing(Index3M,H3111,TRUE,_xll.ohTrigger(RecalcTrigger,Trigger3M)),NA())</f>
        <v>8.887290703032449E-3</v>
      </c>
      <c r="L3111" s="44">
        <f>IFERROR(_xll.qlIndexFixing(Index6M,$H3111,TRUE,_xll.ohTrigger(RecalcTrigger,Trigger6M)),NA())</f>
        <v>9.1909481433095248E-3</v>
      </c>
      <c r="M3111" s="145">
        <f>IFERROR(_xll.qlIndexFixing(Index1Y,$H3111,TRUE,_xll.ohTrigger(RecalcTrigger,Trigger1Y)),NA())</f>
        <v>9.1439151576932429E-3</v>
      </c>
      <c r="N3111" s="144">
        <f>IFERROR(_xll.qlIndexFixing(ONIndex1M,I3111,TRUE,_xll.ohTrigger(RecalcTrigger,Trigger1M)),NA())</f>
        <v>8.6222905887112233E-3</v>
      </c>
      <c r="O3111" s="44">
        <f>IFERROR(_xll.qlIndexFixing(ONIndex3M,I3111,TRUE,_xll.ohTrigger(RecalcTrigger,Trigger3M)),NA())</f>
        <v>8.8548835300183981E-3</v>
      </c>
      <c r="P3111" s="44">
        <f>IFERROR(_xll.qlIndexFixing(ONIndex6M,I3111,TRUE,_xll.ohTrigger(RecalcTrigger,Trigger6M)),NA())</f>
        <v>9.1142354523565672E-3</v>
      </c>
      <c r="Q3111" s="145">
        <f>IFERROR(_xll.qlIndexFixing(ONIndex1Y,I3111,TRUE,_xll.ohTrigger(RecalcTrigger,Trigger1Y)),NA())</f>
        <v>9.013374268791452E-3</v>
      </c>
    </row>
    <row r="3112" spans="2:17" x14ac:dyDescent="0.2">
      <c r="B3112" s="39" t="s">
        <v>42</v>
      </c>
      <c r="D3112" s="42">
        <f>_xll.qlCalendarAdvance(Calendar,$D3111,B3112,"f",FALSE)</f>
        <v>61660</v>
      </c>
      <c r="E3112" s="139">
        <f>_xll.qlInterestRateIndexValueDate(IndexON,D3112)</f>
        <v>61660</v>
      </c>
      <c r="F3112" s="155">
        <f>IFERROR(_xll.qlIndexFixing(IndexON,D3112,TRUE,_xll.ohTrigger(RecalcTrigger,TriggerON)),NA())</f>
        <v>8.8619308200499347E-3</v>
      </c>
      <c r="H3112" s="42">
        <f>_xll.qlCalendarAdvance(Calendar,$H3111,B3112,"f",FALSE)</f>
        <v>61660</v>
      </c>
      <c r="I3112" s="139">
        <f>_xll.qlInterestRateIndexValueDate(Index1M,$H3112)</f>
        <v>61662</v>
      </c>
      <c r="J3112" s="144">
        <f>IFERROR(_xll.qlIndexFixing(Index1M,$H3112,TRUE,_xll.ohTrigger(RecalcTrigger,Trigger1M)),NA())</f>
        <v>8.6341716236464569E-3</v>
      </c>
      <c r="K3112" s="44">
        <f>IFERROR(_xll.qlIndexFixing(Index3M,H3112,TRUE,_xll.ohTrigger(RecalcTrigger,Trigger3M)),NA())</f>
        <v>8.8909423499228483E-3</v>
      </c>
      <c r="L3112" s="44">
        <f>IFERROR(_xll.qlIndexFixing(Index6M,$H3112,TRUE,_xll.ohTrigger(RecalcTrigger,Trigger6M)),NA())</f>
        <v>9.1953021867970369E-3</v>
      </c>
      <c r="M3112" s="145">
        <f>IFERROR(_xll.qlIndexFixing(Index1Y,$H3112,TRUE,_xll.ohTrigger(RecalcTrigger,Trigger1Y)),NA())</f>
        <v>9.1473298843272304E-3</v>
      </c>
      <c r="N3112" s="144">
        <f>IFERROR(_xll.qlIndexFixing(ONIndex1M,I3112,TRUE,_xll.ohTrigger(RecalcTrigger,Trigger1M)),NA())</f>
        <v>8.6257109018639255E-3</v>
      </c>
      <c r="O3112" s="44">
        <f>IFERROR(_xll.qlIndexFixing(ONIndex3M,I3112,TRUE,_xll.ohTrigger(RecalcTrigger,Trigger3M)),NA())</f>
        <v>8.8585704466304094E-3</v>
      </c>
      <c r="P3112" s="44">
        <f>IFERROR(_xll.qlIndexFixing(ONIndex6M,I3112,TRUE,_xll.ohTrigger(RecalcTrigger,Trigger6M)),NA())</f>
        <v>9.1190177796907079E-3</v>
      </c>
      <c r="Q3112" s="145">
        <f>IFERROR(_xll.qlIndexFixing(ONIndex1Y,I3112,TRUE,_xll.ohTrigger(RecalcTrigger,Trigger1Y)),NA())</f>
        <v>9.0169557961861102E-3</v>
      </c>
    </row>
    <row r="3113" spans="2:17" x14ac:dyDescent="0.2">
      <c r="B3113" s="39" t="s">
        <v>42</v>
      </c>
      <c r="D3113" s="42">
        <f>_xll.qlCalendarAdvance(Calendar,$D3112,B3113,"f",FALSE)</f>
        <v>61667</v>
      </c>
      <c r="E3113" s="139">
        <f>_xll.qlInterestRateIndexValueDate(IndexON,D3113)</f>
        <v>61667</v>
      </c>
      <c r="F3113" s="155">
        <f>IFERROR(_xll.qlIndexFixing(IndexON,D3113,TRUE,_xll.ohTrigger(RecalcTrigger,TriggerON)),NA())</f>
        <v>8.8655400540016416E-3</v>
      </c>
      <c r="H3113" s="42">
        <f>_xll.qlCalendarAdvance(Calendar,$H3112,B3113,"f",FALSE)</f>
        <v>61667</v>
      </c>
      <c r="I3113" s="139">
        <f>_xll.qlInterestRateIndexValueDate(Index1M,$H3113)</f>
        <v>61669</v>
      </c>
      <c r="J3113" s="144">
        <f>IFERROR(_xll.qlIndexFixing(Index1M,$H3113,TRUE,_xll.ohTrigger(RecalcTrigger,Trigger1M)),NA())</f>
        <v>8.6375773678904998E-3</v>
      </c>
      <c r="K3113" s="44">
        <f>IFERROR(_xll.qlIndexFixing(Index3M,H3113,TRUE,_xll.ohTrigger(RecalcTrigger,Trigger3M)),NA())</f>
        <v>8.8945867508366631E-3</v>
      </c>
      <c r="L3113" s="44">
        <f>IFERROR(_xll.qlIndexFixing(Index6M,$H3113,TRUE,_xll.ohTrigger(RecalcTrigger,Trigger6M)),NA())</f>
        <v>9.1992063489393164E-3</v>
      </c>
      <c r="M3113" s="145">
        <f>IFERROR(_xll.qlIndexFixing(Index1Y,$H3113,TRUE,_xll.ohTrigger(RecalcTrigger,Trigger1Y)),NA())</f>
        <v>9.1507366134494662E-3</v>
      </c>
      <c r="N3113" s="144">
        <f>IFERROR(_xll.qlIndexFixing(ONIndex1M,I3113,TRUE,_xll.ohTrigger(RecalcTrigger,Trigger1M)),NA())</f>
        <v>8.6291246170944191E-3</v>
      </c>
      <c r="O3113" s="44">
        <f>IFERROR(_xll.qlIndexFixing(ONIndex3M,I3113,TRUE,_xll.ohTrigger(RecalcTrigger,Trigger3M)),NA())</f>
        <v>8.8622502512514245E-3</v>
      </c>
      <c r="P3113" s="44">
        <f>IFERROR(_xll.qlIndexFixing(ONIndex6M,I3113,TRUE,_xll.ohTrigger(RecalcTrigger,Trigger6M)),NA())</f>
        <v>9.1237643365182919E-3</v>
      </c>
      <c r="Q3113" s="145">
        <f>IFERROR(_xll.qlIndexFixing(ONIndex1Y,I3113,TRUE,_xll.ohTrigger(RecalcTrigger,Trigger1Y)),NA())</f>
        <v>9.0205299174250797E-3</v>
      </c>
    </row>
    <row r="3114" spans="2:17" x14ac:dyDescent="0.2">
      <c r="B3114" s="39" t="s">
        <v>42</v>
      </c>
      <c r="D3114" s="42">
        <f>_xll.qlCalendarAdvance(Calendar,$D3113,B3114,"f",FALSE)</f>
        <v>61674</v>
      </c>
      <c r="E3114" s="139">
        <f>_xll.qlInterestRateIndexValueDate(IndexON,D3114)</f>
        <v>61674</v>
      </c>
      <c r="F3114" s="155">
        <f>IFERROR(_xll.qlIndexFixing(IndexON,D3114,TRUE,_xll.ohTrigger(RecalcTrigger,TriggerON)),NA())</f>
        <v>8.869142542229369E-3</v>
      </c>
      <c r="H3114" s="42">
        <f>_xll.qlCalendarAdvance(Calendar,$H3113,B3114,"f",FALSE)</f>
        <v>61674</v>
      </c>
      <c r="I3114" s="139">
        <f>_xll.qlInterestRateIndexValueDate(Index1M,$H3114)</f>
        <v>61676</v>
      </c>
      <c r="J3114" s="144">
        <f>IFERROR(_xll.qlIndexFixing(Index1M,$H3114,TRUE,_xll.ohTrigger(RecalcTrigger,Trigger1M)),NA())</f>
        <v>8.6409764631280358E-3</v>
      </c>
      <c r="K3114" s="44">
        <f>IFERROR(_xll.qlIndexFixing(Index3M,H3114,TRUE,_xll.ohTrigger(RecalcTrigger,Trigger3M)),NA())</f>
        <v>8.8982238858289972E-3</v>
      </c>
      <c r="L3114" s="44">
        <f>IFERROR(_xll.qlIndexFixing(Index6M,$H3114,TRUE,_xll.ohTrigger(RecalcTrigger,Trigger6M)),NA())</f>
        <v>9.2034894261833478E-3</v>
      </c>
      <c r="M3114" s="145">
        <f>IFERROR(_xll.qlIndexFixing(Index1Y,$H3114,TRUE,_xll.ohTrigger(RecalcTrigger,Trigger1Y)),NA())</f>
        <v>9.1541353240818506E-3</v>
      </c>
      <c r="N3114" s="144">
        <f>IFERROR(_xll.qlIndexFixing(ONIndex1M,I3114,TRUE,_xll.ohTrigger(RecalcTrigger,Trigger1M)),NA())</f>
        <v>8.632531716177283E-3</v>
      </c>
      <c r="O3114" s="44">
        <f>IFERROR(_xll.qlIndexFixing(ONIndex3M,I3114,TRUE,_xll.ohTrigger(RecalcTrigger,Trigger3M)),NA())</f>
        <v>8.8659229238974291E-3</v>
      </c>
      <c r="P3114" s="44">
        <f>IFERROR(_xll.qlIndexFixing(ONIndex6M,I3114,TRUE,_xll.ohTrigger(RecalcTrigger,Trigger6M)),NA())</f>
        <v>9.1284750586506647E-3</v>
      </c>
      <c r="Q3114" s="145">
        <f>IFERROR(_xll.qlIndexFixing(ONIndex1Y,I3114,TRUE,_xll.ohTrigger(RecalcTrigger,Trigger1Y)),NA())</f>
        <v>9.0240966119647936E-3</v>
      </c>
    </row>
    <row r="3115" spans="2:17" x14ac:dyDescent="0.2">
      <c r="B3115" s="39" t="s">
        <v>42</v>
      </c>
      <c r="D3115" s="42">
        <f>_xll.qlCalendarAdvance(Calendar,$D3114,B3115,"f",FALSE)</f>
        <v>61681</v>
      </c>
      <c r="E3115" s="139">
        <f>_xll.qlInterestRateIndexValueDate(IndexON,D3115)</f>
        <v>61681</v>
      </c>
      <c r="F3115" s="155">
        <f>IFERROR(_xll.qlIndexFixing(IndexON,D3115,TRUE,_xll.ohTrigger(RecalcTrigger,TriggerON)),NA())</f>
        <v>8.8727382661879517E-3</v>
      </c>
      <c r="H3115" s="42">
        <f>_xll.qlCalendarAdvance(Calendar,$H3114,B3115,"f",FALSE)</f>
        <v>61681</v>
      </c>
      <c r="I3115" s="139">
        <f>_xll.qlInterestRateIndexValueDate(Index1M,$H3115)</f>
        <v>61683</v>
      </c>
      <c r="J3115" s="144">
        <f>IFERROR(_xll.qlIndexFixing(Index1M,$H3115,TRUE,_xll.ohTrigger(RecalcTrigger,Trigger1M)),NA())</f>
        <v>8.6443688908912561E-3</v>
      </c>
      <c r="K3115" s="44">
        <f>IFERROR(_xll.qlIndexFixing(Index3M,H3115,TRUE,_xll.ohTrigger(RecalcTrigger,Trigger3M)),NA())</f>
        <v>8.9018537349515522E-3</v>
      </c>
      <c r="L3115" s="44">
        <f>IFERROR(_xll.qlIndexFixing(Index6M,$H3115,TRUE,_xll.ohTrigger(RecalcTrigger,Trigger6M)),NA())</f>
        <v>9.207735658863736E-3</v>
      </c>
      <c r="M3115" s="145">
        <f>IFERROR(_xll.qlIndexFixing(Index1Y,$H3115,TRUE,_xll.ohTrigger(RecalcTrigger,Trigger1Y)),NA())</f>
        <v>9.1575259952478127E-3</v>
      </c>
      <c r="N3115" s="144">
        <f>IFERROR(_xll.qlIndexFixing(ONIndex1M,I3115,TRUE,_xll.ohTrigger(RecalcTrigger,Trigger1M)),NA())</f>
        <v>8.6359321808071599E-3</v>
      </c>
      <c r="O3115" s="44">
        <f>IFERROR(_xll.qlIndexFixing(ONIndex3M,I3115,TRUE,_xll.ohTrigger(RecalcTrigger,Trigger3M)),NA())</f>
        <v>8.8695884447442808E-3</v>
      </c>
      <c r="P3115" s="44">
        <f>IFERROR(_xll.qlIndexFixing(ONIndex6M,I3115,TRUE,_xll.ohTrigger(RecalcTrigger,Trigger6M)),NA())</f>
        <v>9.133149882059044E-3</v>
      </c>
      <c r="Q3115" s="145">
        <f>IFERROR(_xll.qlIndexFixing(ONIndex1Y,I3115,TRUE,_xll.ohTrigger(RecalcTrigger,Trigger1Y)),NA())</f>
        <v>9.027655859101813E-3</v>
      </c>
    </row>
    <row r="3116" spans="2:17" x14ac:dyDescent="0.2">
      <c r="B3116" s="39" t="s">
        <v>42</v>
      </c>
      <c r="D3116" s="42">
        <f>_xll.qlCalendarAdvance(Calendar,$D3115,B3116,"f",FALSE)</f>
        <v>61688</v>
      </c>
      <c r="E3116" s="139">
        <f>_xll.qlInterestRateIndexValueDate(IndexON,D3116)</f>
        <v>61688</v>
      </c>
      <c r="F3116" s="155">
        <f>IFERROR(_xll.qlIndexFixing(IndexON,D3116,TRUE,_xll.ohTrigger(RecalcTrigger,TriggerON)),NA())</f>
        <v>8.876327207092416E-3</v>
      </c>
      <c r="H3116" s="42">
        <f>_xll.qlCalendarAdvance(Calendar,$H3115,B3116,"f",FALSE)</f>
        <v>61688</v>
      </c>
      <c r="I3116" s="139">
        <f>_xll.qlInterestRateIndexValueDate(Index1M,$H3116)</f>
        <v>61690</v>
      </c>
      <c r="J3116" s="144">
        <f>IFERROR(_xll.qlIndexFixing(Index1M,$H3116,TRUE,_xll.ohTrigger(RecalcTrigger,Trigger1M)),NA())</f>
        <v>8.6477546327149331E-3</v>
      </c>
      <c r="K3116" s="44">
        <f>IFERROR(_xll.qlIndexFixing(Index3M,H3116,TRUE,_xll.ohTrigger(RecalcTrigger,Trigger3M)),NA())</f>
        <v>8.9054762782594284E-3</v>
      </c>
      <c r="L3116" s="44">
        <f>IFERROR(_xll.qlIndexFixing(Index6M,$H3116,TRUE,_xll.ohTrigger(RecalcTrigger,Trigger6M)),NA())</f>
        <v>9.2119449824654594E-3</v>
      </c>
      <c r="M3116" s="145">
        <f>IFERROR(_xll.qlIndexFixing(Index1Y,$H3116,TRUE,_xll.ohTrigger(RecalcTrigger,Trigger1Y)),NA())</f>
        <v>9.1609086059696917E-3</v>
      </c>
      <c r="N3116" s="144">
        <f>IFERROR(_xll.qlIndexFixing(ONIndex1M,I3116,TRUE,_xll.ohTrigger(RecalcTrigger,Trigger1M)),NA())</f>
        <v>8.639325992039204E-3</v>
      </c>
      <c r="O3116" s="44">
        <f>IFERROR(_xll.qlIndexFixing(ONIndex3M,I3116,TRUE,_xll.ohTrigger(RecalcTrigger,Trigger3M)),NA())</f>
        <v>8.873246793648093E-3</v>
      </c>
      <c r="P3116" s="44">
        <f>IFERROR(_xll.qlIndexFixing(ONIndex6M,I3116,TRUE,_xll.ohTrigger(RecalcTrigger,Trigger6M)),NA())</f>
        <v>9.1377887428745197E-3</v>
      </c>
      <c r="Q3116" s="145">
        <f>IFERROR(_xll.qlIndexFixing(ONIndex1Y,I3116,TRUE,_xll.ohTrigger(RecalcTrigger,Trigger1Y)),NA())</f>
        <v>9.0312076380527628E-3</v>
      </c>
    </row>
    <row r="3117" spans="2:17" x14ac:dyDescent="0.2">
      <c r="B3117" s="39" t="s">
        <v>42</v>
      </c>
      <c r="D3117" s="42">
        <f>_xll.qlCalendarAdvance(Calendar,$D3116,B3117,"f",FALSE)</f>
        <v>61695</v>
      </c>
      <c r="E3117" s="139">
        <f>_xll.qlInterestRateIndexValueDate(IndexON,D3117)</f>
        <v>61695</v>
      </c>
      <c r="F3117" s="155">
        <f>IFERROR(_xll.qlIndexFixing(IndexON,D3117,TRUE,_xll.ohTrigger(RecalcTrigger,TriggerON)),NA())</f>
        <v>8.879909345838044E-3</v>
      </c>
      <c r="H3117" s="42">
        <f>_xll.qlCalendarAdvance(Calendar,$H3116,B3117,"f",FALSE)</f>
        <v>61695</v>
      </c>
      <c r="I3117" s="139">
        <f>_xll.qlInterestRateIndexValueDate(Index1M,$H3117)</f>
        <v>61697</v>
      </c>
      <c r="J3117" s="144">
        <f>IFERROR(_xll.qlIndexFixing(Index1M,$H3117,TRUE,_xll.ohTrigger(RecalcTrigger,Trigger1M)),NA())</f>
        <v>8.6511336701441503E-3</v>
      </c>
      <c r="K3117" s="44">
        <f>IFERROR(_xll.qlIndexFixing(Index3M,H3117,TRUE,_xll.ohTrigger(RecalcTrigger,Trigger3M)),NA())</f>
        <v>8.9076234236529217E-3</v>
      </c>
      <c r="L3117" s="44">
        <f>IFERROR(_xll.qlIndexFixing(Index6M,$H3117,TRUE,_xll.ohTrigger(RecalcTrigger,Trigger6M)),NA())</f>
        <v>9.2165202985064268E-3</v>
      </c>
      <c r="M3117" s="145">
        <f>IFERROR(_xll.qlIndexFixing(Index1Y,$H3117,TRUE,_xll.ohTrigger(RecalcTrigger,Trigger1Y)),NA())</f>
        <v>9.1632270391854669E-3</v>
      </c>
      <c r="N3117" s="144">
        <f>IFERROR(_xll.qlIndexFixing(ONIndex1M,I3117,TRUE,_xll.ohTrigger(RecalcTrigger,Trigger1M)),NA())</f>
        <v>8.6427131318878025E-3</v>
      </c>
      <c r="O3117" s="44">
        <f>IFERROR(_xll.qlIndexFixing(ONIndex3M,I3117,TRUE,_xll.ohTrigger(RecalcTrigger,Trigger3M)),NA())</f>
        <v>8.8768979511044677E-3</v>
      </c>
      <c r="P3117" s="44">
        <f>IFERROR(_xll.qlIndexFixing(ONIndex6M,I3117,TRUE,_xll.ohTrigger(RecalcTrigger,Trigger6M)),NA())</f>
        <v>9.1423915769084374E-3</v>
      </c>
      <c r="Q3117" s="145">
        <f>IFERROR(_xll.qlIndexFixing(ONIndex1Y,I3117,TRUE,_xll.ohTrigger(RecalcTrigger,Trigger1Y)),NA())</f>
        <v>9.0347519281941402E-3</v>
      </c>
    </row>
    <row r="3118" spans="2:17" x14ac:dyDescent="0.2">
      <c r="B3118" s="39" t="s">
        <v>42</v>
      </c>
      <c r="D3118" s="42">
        <f>_xll.qlCalendarAdvance(Calendar,$D3117,B3118,"f",FALSE)</f>
        <v>61702</v>
      </c>
      <c r="E3118" s="139">
        <f>_xll.qlInterestRateIndexValueDate(IndexON,D3118)</f>
        <v>61702</v>
      </c>
      <c r="F3118" s="155">
        <f>IFERROR(_xll.qlIndexFixing(IndexON,D3118,TRUE,_xll.ohTrigger(RecalcTrigger,TriggerON)),NA())</f>
        <v>8.8834846636398623E-3</v>
      </c>
      <c r="H3118" s="42">
        <f>_xll.qlCalendarAdvance(Calendar,$H3117,B3118,"f",FALSE)</f>
        <v>61702</v>
      </c>
      <c r="I3118" s="139">
        <f>_xll.qlInterestRateIndexValueDate(Index1M,$H3118)</f>
        <v>61704</v>
      </c>
      <c r="J3118" s="144">
        <f>IFERROR(_xll.qlIndexFixing(Index1M,$H3118,TRUE,_xll.ohTrigger(RecalcTrigger,Trigger1M)),NA())</f>
        <v>8.6545059847162598E-3</v>
      </c>
      <c r="K3118" s="44">
        <f>IFERROR(_xll.qlIndexFixing(Index3M,H3118,TRUE,_xll.ohTrigger(RecalcTrigger,Trigger3M)),NA())</f>
        <v>8.9112330518235083E-3</v>
      </c>
      <c r="L3118" s="44">
        <f>IFERROR(_xll.qlIndexFixing(Index6M,$H3118,TRUE,_xll.ohTrigger(RecalcTrigger,Trigger6M)),NA())</f>
        <v>9.2206530480815133E-3</v>
      </c>
      <c r="M3118" s="145">
        <f>IFERROR(_xll.qlIndexFixing(Index1Y,$H3118,TRUE,_xll.ohTrigger(RecalcTrigger,Trigger1Y)),NA())</f>
        <v>9.167649562171646E-3</v>
      </c>
      <c r="N3118" s="144">
        <f>IFERROR(_xll.qlIndexFixing(ONIndex1M,I3118,TRUE,_xll.ohTrigger(RecalcTrigger,Trigger1M)),NA())</f>
        <v>8.6460935816479179E-3</v>
      </c>
      <c r="O3118" s="44">
        <f>IFERROR(_xll.qlIndexFixing(ONIndex3M,I3118,TRUE,_xll.ohTrigger(RecalcTrigger,Trigger3M)),NA())</f>
        <v>8.8805418972093264E-3</v>
      </c>
      <c r="P3118" s="44">
        <f>IFERROR(_xll.qlIndexFixing(ONIndex6M,I3118,TRUE,_xll.ohTrigger(RecalcTrigger,Trigger6M)),NA())</f>
        <v>9.146958320371823E-3</v>
      </c>
      <c r="Q3118" s="145">
        <f>IFERROR(_xll.qlIndexFixing(ONIndex1Y,I3118,TRUE,_xll.ohTrigger(RecalcTrigger,Trigger1Y)),NA())</f>
        <v>9.0382887087425701E-3</v>
      </c>
    </row>
    <row r="3119" spans="2:17" x14ac:dyDescent="0.2">
      <c r="B3119" s="39" t="s">
        <v>42</v>
      </c>
      <c r="D3119" s="42">
        <f>_xll.qlCalendarAdvance(Calendar,$D3118,B3119,"f",FALSE)</f>
        <v>61709</v>
      </c>
      <c r="E3119" s="139">
        <f>_xll.qlInterestRateIndexValueDate(IndexON,D3119)</f>
        <v>61709</v>
      </c>
      <c r="F3119" s="155">
        <f>IFERROR(_xll.qlIndexFixing(IndexON,D3119,TRUE,_xll.ohTrigger(RecalcTrigger,TriggerON)),NA())</f>
        <v>8.8870531417928333E-3</v>
      </c>
      <c r="H3119" s="42">
        <f>_xll.qlCalendarAdvance(Calendar,$H3118,B3119,"f",FALSE)</f>
        <v>61709</v>
      </c>
      <c r="I3119" s="139">
        <f>_xll.qlInterestRateIndexValueDate(Index1M,$H3119)</f>
        <v>61711</v>
      </c>
      <c r="J3119" s="144">
        <f>IFERROR(_xll.qlIndexFixing(Index1M,$H3119,TRUE,_xll.ohTrigger(RecalcTrigger,Trigger1M)),NA())</f>
        <v>8.657871557963449E-3</v>
      </c>
      <c r="K3119" s="44">
        <f>IFERROR(_xll.qlIndexFixing(Index3M,H3119,TRUE,_xll.ohTrigger(RecalcTrigger,Trigger3M)),NA())</f>
        <v>8.91483532062054E-3</v>
      </c>
      <c r="L3119" s="44">
        <f>IFERROR(_xll.qlIndexFixing(Index6M,$H3119,TRUE,_xll.ohTrigger(RecalcTrigger,Trigger6M)),NA())</f>
        <v>9.2247486895347484E-3</v>
      </c>
      <c r="M3119" s="145">
        <f>IFERROR(_xll.qlIndexFixing(Index1Y,$H3119,TRUE,_xll.ohTrigger(RecalcTrigger,Trigger1Y)),NA())</f>
        <v>9.171007865696832E-3</v>
      </c>
      <c r="N3119" s="144">
        <f>IFERROR(_xll.qlIndexFixing(ONIndex1M,I3119,TRUE,_xll.ohTrigger(RecalcTrigger,Trigger1M)),NA())</f>
        <v>8.6494673230941288E-3</v>
      </c>
      <c r="O3119" s="44">
        <f>IFERROR(_xll.qlIndexFixing(ONIndex3M,I3119,TRUE,_xll.ohTrigger(RecalcTrigger,Trigger3M)),NA())</f>
        <v>8.8841786117388466E-3</v>
      </c>
      <c r="P3119" s="44">
        <f>IFERROR(_xll.qlIndexFixing(ONIndex6M,I3119,TRUE,_xll.ohTrigger(RecalcTrigger,Trigger6M)),NA())</f>
        <v>9.1514889091559581E-3</v>
      </c>
      <c r="Q3119" s="145">
        <f>IFERROR(_xll.qlIndexFixing(ONIndex1Y,I3119,TRUE,_xll.ohTrigger(RecalcTrigger,Trigger1Y)),NA())</f>
        <v>9.0418179590745495E-3</v>
      </c>
    </row>
    <row r="3120" spans="2:17" x14ac:dyDescent="0.2">
      <c r="B3120" s="39" t="s">
        <v>42</v>
      </c>
      <c r="D3120" s="42">
        <f>_xll.qlCalendarAdvance(Calendar,$D3119,B3120,"f",FALSE)</f>
        <v>61716</v>
      </c>
      <c r="E3120" s="139">
        <f>_xll.qlInterestRateIndexValueDate(IndexON,D3120)</f>
        <v>61716</v>
      </c>
      <c r="F3120" s="155">
        <f>IFERROR(_xll.qlIndexFixing(IndexON,D3120,TRUE,_xll.ohTrigger(RecalcTrigger,TriggerON)),NA())</f>
        <v>8.8906147615119835E-3</v>
      </c>
      <c r="H3120" s="42">
        <f>_xll.qlCalendarAdvance(Calendar,$H3119,B3120,"f",FALSE)</f>
        <v>61716</v>
      </c>
      <c r="I3120" s="139">
        <f>_xll.qlInterestRateIndexValueDate(Index1M,$H3120)</f>
        <v>61718</v>
      </c>
      <c r="J3120" s="144">
        <f>IFERROR(_xll.qlIndexFixing(Index1M,$H3120,TRUE,_xll.ohTrigger(RecalcTrigger,Trigger1M)),NA())</f>
        <v>8.6612303714333864E-3</v>
      </c>
      <c r="K3120" s="44">
        <f>IFERROR(_xll.qlIndexFixing(Index3M,H3120,TRUE,_xll.ohTrigger(RecalcTrigger,Trigger3M)),NA())</f>
        <v>8.9184302101035229E-3</v>
      </c>
      <c r="L3120" s="44">
        <f>IFERROR(_xll.qlIndexFixing(Index6M,$H3120,TRUE,_xll.ohTrigger(RecalcTrigger,Trigger6M)),NA())</f>
        <v>9.2288071583559797E-3</v>
      </c>
      <c r="M3120" s="145">
        <f>IFERROR(_xll.qlIndexFixing(Index1Y,$H3120,TRUE,_xll.ohTrigger(RecalcTrigger,Trigger1Y)),NA())</f>
        <v>9.1743580248675113E-3</v>
      </c>
      <c r="N3120" s="144">
        <f>IFERROR(_xll.qlIndexFixing(ONIndex1M,I3120,TRUE,_xll.ohTrigger(RecalcTrigger,Trigger1M)),NA())</f>
        <v>8.6537951037080063E-3</v>
      </c>
      <c r="O3120" s="44">
        <f>IFERROR(_xll.qlIndexFixing(ONIndex3M,I3120,TRUE,_xll.ohTrigger(RecalcTrigger,Trigger3M)),NA())</f>
        <v>8.8888437298706435E-3</v>
      </c>
      <c r="P3120" s="44">
        <f>IFERROR(_xll.qlIndexFixing(ONIndex6M,I3120,TRUE,_xll.ohTrigger(RecalcTrigger,Trigger6M)),NA())</f>
        <v>9.1572607237822012E-3</v>
      </c>
      <c r="Q3120" s="145">
        <f>IFERROR(_xll.qlIndexFixing(ONIndex1Y,I3120,TRUE,_xll.ohTrigger(RecalcTrigger,Trigger1Y)),NA())</f>
        <v>9.0463444684019123E-3</v>
      </c>
    </row>
    <row r="3121" spans="2:17" x14ac:dyDescent="0.2">
      <c r="B3121" s="39" t="s">
        <v>42</v>
      </c>
      <c r="D3121" s="42">
        <f>_xll.qlCalendarAdvance(Calendar,$D3120,B3121,"f",FALSE)</f>
        <v>61724</v>
      </c>
      <c r="E3121" s="139">
        <f>_xll.qlInterestRateIndexValueDate(IndexON,D3121)</f>
        <v>61724</v>
      </c>
      <c r="F3121" s="155">
        <f>IFERROR(_xll.qlIndexFixing(IndexON,D3121,TRUE,_xll.ohTrigger(RecalcTrigger,TriggerON)),NA())</f>
        <v>8.8946767613684585E-3</v>
      </c>
      <c r="H3121" s="42">
        <f>_xll.qlCalendarAdvance(Calendar,$H3120,B3121,"f",FALSE)</f>
        <v>61724</v>
      </c>
      <c r="I3121" s="139">
        <f>_xll.qlInterestRateIndexValueDate(Index1M,$H3121)</f>
        <v>61728</v>
      </c>
      <c r="J3121" s="144">
        <f>IFERROR(_xll.qlIndexFixing(Index1M,$H3121,TRUE,_xll.ohTrigger(RecalcTrigger,Trigger1M)),NA())</f>
        <v>8.6660169136359815E-3</v>
      </c>
      <c r="K3121" s="44">
        <f>IFERROR(_xll.qlIndexFixing(Index3M,H3121,TRUE,_xll.ohTrigger(RecalcTrigger,Trigger3M)),NA())</f>
        <v>8.9228225836285816E-3</v>
      </c>
      <c r="L3121" s="44">
        <f>IFERROR(_xll.qlIndexFixing(Index6M,$H3121,TRUE,_xll.ohTrigger(RecalcTrigger,Trigger6M)),NA())</f>
        <v>9.2333649076300085E-3</v>
      </c>
      <c r="M3121" s="145">
        <f>IFERROR(_xll.qlIndexFixing(Index1Y,$H3121,TRUE,_xll.ohTrigger(RecalcTrigger,Trigger1Y)),NA())</f>
        <v>9.1784302926005649E-3</v>
      </c>
      <c r="N3121" s="144">
        <f>IFERROR(_xll.qlIndexFixing(ONIndex1M,I3121,TRUE,_xll.ohTrigger(RecalcTrigger,Trigger1M)),NA())</f>
        <v>8.6571534421953089E-3</v>
      </c>
      <c r="O3121" s="44">
        <f>IFERROR(_xll.qlIndexFixing(ONIndex3M,I3121,TRUE,_xll.ohTrigger(RecalcTrigger,Trigger3M)),NA())</f>
        <v>8.8924638408816037E-3</v>
      </c>
      <c r="P3121" s="44">
        <f>IFERROR(_xll.qlIndexFixing(ONIndex6M,I3121,TRUE,_xll.ohTrigger(RecalcTrigger,Trigger6M)),NA())</f>
        <v>9.1617084331030441E-3</v>
      </c>
      <c r="Q3121" s="145">
        <f>IFERROR(_xll.qlIndexFixing(ONIndex1Y,I3121,TRUE,_xll.ohTrigger(RecalcTrigger,Trigger1Y)),NA())</f>
        <v>9.0498564288044037E-3</v>
      </c>
    </row>
    <row r="3122" spans="2:17" x14ac:dyDescent="0.2">
      <c r="B3122" s="39" t="s">
        <v>42</v>
      </c>
      <c r="D3122" s="42">
        <f>_xll.qlCalendarAdvance(Calendar,$D3121,B3122,"f",FALSE)</f>
        <v>61731</v>
      </c>
      <c r="E3122" s="139">
        <f>_xll.qlInterestRateIndexValueDate(IndexON,D3122)</f>
        <v>61731</v>
      </c>
      <c r="F3122" s="155">
        <f>IFERROR(_xll.qlIndexFixing(IndexON,D3122,TRUE,_xll.ohTrigger(RecalcTrigger,TriggerON)),NA())</f>
        <v>8.8982236204948606E-3</v>
      </c>
      <c r="H3122" s="42">
        <f>_xll.qlCalendarAdvance(Calendar,$H3121,B3122,"f",FALSE)</f>
        <v>61731</v>
      </c>
      <c r="I3122" s="139">
        <f>_xll.qlInterestRateIndexValueDate(Index1M,$H3122)</f>
        <v>61735</v>
      </c>
      <c r="J3122" s="144">
        <f>IFERROR(_xll.qlIndexFixing(Index1M,$H3122,TRUE,_xll.ohTrigger(RecalcTrigger,Trigger1M)),NA())</f>
        <v>8.6693592336257869E-3</v>
      </c>
      <c r="K3122" s="44">
        <f>IFERROR(_xll.qlIndexFixing(Index3M,H3122,TRUE,_xll.ohTrigger(RecalcTrigger,Trigger3M)),NA())</f>
        <v>8.9274944819947542E-3</v>
      </c>
      <c r="L3122" s="44">
        <f>IFERROR(_xll.qlIndexFixing(Index6M,$H3122,TRUE,_xll.ohTrigger(RecalcTrigger,Trigger6M)),NA())</f>
        <v>9.2385082837846671E-3</v>
      </c>
      <c r="M3122" s="145">
        <f>IFERROR(_xll.qlIndexFixing(Index1Y,$H3122,TRUE,_xll.ohTrigger(RecalcTrigger,Trigger1Y)),NA())</f>
        <v>9.1817616142596398E-3</v>
      </c>
      <c r="N3122" s="144">
        <f>IFERROR(_xll.qlIndexFixing(ONIndex1M,I3122,TRUE,_xll.ohTrigger(RecalcTrigger,Trigger1M)),NA())</f>
        <v>8.6600266314018626E-3</v>
      </c>
      <c r="O3122" s="44">
        <f>IFERROR(_xll.qlIndexFixing(ONIndex3M,I3122,TRUE,_xll.ohTrigger(RecalcTrigger,Trigger3M)),NA())</f>
        <v>8.8955609865415397E-3</v>
      </c>
      <c r="P3122" s="44">
        <f>IFERROR(_xll.qlIndexFixing(ONIndex6M,I3122,TRUE,_xll.ohTrigger(RecalcTrigger,Trigger6M)),NA())</f>
        <v>9.1654918143913022E-3</v>
      </c>
      <c r="Q3122" s="145">
        <f>IFERROR(_xll.qlIndexFixing(ONIndex1Y,I3122,TRUE,_xll.ohTrigger(RecalcTrigger,Trigger1Y)),NA())</f>
        <v>9.0528606338491358E-3</v>
      </c>
    </row>
    <row r="3123" spans="2:17" x14ac:dyDescent="0.2">
      <c r="B3123" s="39" t="s">
        <v>42</v>
      </c>
      <c r="D3123" s="42">
        <f>_xll.qlCalendarAdvance(Calendar,$D3122,B3123,"f",FALSE)</f>
        <v>61738</v>
      </c>
      <c r="E3123" s="139">
        <f>_xll.qlInterestRateIndexValueDate(IndexON,D3123)</f>
        <v>61738</v>
      </c>
      <c r="F3123" s="155">
        <f>IFERROR(_xll.qlIndexFixing(IndexON,D3123,TRUE,_xll.ohTrigger(RecalcTrigger,TriggerON)),NA())</f>
        <v>8.9017635618748869E-3</v>
      </c>
      <c r="H3123" s="42">
        <f>_xll.qlCalendarAdvance(Calendar,$H3122,B3123,"f",FALSE)</f>
        <v>61738</v>
      </c>
      <c r="I3123" s="139">
        <f>_xll.qlInterestRateIndexValueDate(Index1M,$H3123)</f>
        <v>61742</v>
      </c>
      <c r="J3123" s="144">
        <f>IFERROR(_xll.qlIndexFixing(Index1M,$H3123,TRUE,_xll.ohTrigger(RecalcTrigger,Trigger1M)),NA())</f>
        <v>8.6726947305418751E-3</v>
      </c>
      <c r="K3123" s="44">
        <f>IFERROR(_xll.qlIndexFixing(Index3M,H3123,TRUE,_xll.ohTrigger(RecalcTrigger,Trigger3M)),NA())</f>
        <v>8.9314276585495816E-3</v>
      </c>
      <c r="L3123" s="44">
        <f>IFERROR(_xll.qlIndexFixing(Index6M,$H3123,TRUE,_xll.ohTrigger(RecalcTrigger,Trigger6M)),NA())</f>
        <v>9.2424388138408215E-3</v>
      </c>
      <c r="M3123" s="145">
        <f>IFERROR(_xll.qlIndexFixing(Index1Y,$H3123,TRUE,_xll.ohTrigger(RecalcTrigger,Trigger1Y)),NA())</f>
        <v>9.1850847229935813E-3</v>
      </c>
      <c r="N3123" s="144">
        <f>IFERROR(_xll.qlIndexFixing(ONIndex1M,I3123,TRUE,_xll.ohTrigger(RecalcTrigger,Trigger1M)),NA())</f>
        <v>8.663372384196677E-3</v>
      </c>
      <c r="O3123" s="44">
        <f>IFERROR(_xll.qlIndexFixing(ONIndex3M,I3123,TRUE,_xll.ohTrigger(RecalcTrigger,Trigger3M)),NA())</f>
        <v>8.8991675307248386E-3</v>
      </c>
      <c r="P3123" s="44">
        <f>IFERROR(_xll.qlIndexFixing(ONIndex6M,I3123,TRUE,_xll.ohTrigger(RecalcTrigger,Trigger6M)),NA())</f>
        <v>9.1698719380151061E-3</v>
      </c>
      <c r="Q3123" s="145">
        <f>IFERROR(_xll.qlIndexFixing(ONIndex1Y,I3123,TRUE,_xll.ohTrigger(RecalcTrigger,Trigger1Y)),NA())</f>
        <v>9.0563584668323927E-3</v>
      </c>
    </row>
    <row r="3124" spans="2:17" x14ac:dyDescent="0.2">
      <c r="B3124" s="39" t="s">
        <v>42</v>
      </c>
      <c r="D3124" s="42">
        <f>_xll.qlCalendarAdvance(Calendar,$D3123,B3124,"f",FALSE)</f>
        <v>61745</v>
      </c>
      <c r="E3124" s="139">
        <f>_xll.qlInterestRateIndexValueDate(IndexON,D3124)</f>
        <v>61745</v>
      </c>
      <c r="F3124" s="155">
        <f>IFERROR(_xll.qlIndexFixing(IndexON,D3124,TRUE,_xll.ohTrigger(RecalcTrigger,TriggerON)),NA())</f>
        <v>8.905296566723564E-3</v>
      </c>
      <c r="H3124" s="42">
        <f>_xll.qlCalendarAdvance(Calendar,$H3123,B3124,"f",FALSE)</f>
        <v>61745</v>
      </c>
      <c r="I3124" s="139">
        <f>_xll.qlInterestRateIndexValueDate(Index1M,$H3124)</f>
        <v>61749</v>
      </c>
      <c r="J3124" s="144">
        <f>IFERROR(_xll.qlIndexFixing(Index1M,$H3124,TRUE,_xll.ohTrigger(RecalcTrigger,Trigger1M)),NA())</f>
        <v>8.6760233859164357E-3</v>
      </c>
      <c r="K3124" s="44">
        <f>IFERROR(_xll.qlIndexFixing(Index3M,H3124,TRUE,_xll.ohTrigger(RecalcTrigger,Trigger3M)),NA())</f>
        <v>8.9346249931248761E-3</v>
      </c>
      <c r="L3124" s="44">
        <f>IFERROR(_xll.qlIndexFixing(Index6M,$H3124,TRUE,_xll.ohTrigger(RecalcTrigger,Trigger6M)),NA())</f>
        <v>9.2463318855897508E-3</v>
      </c>
      <c r="M3124" s="145">
        <f>IFERROR(_xll.qlIndexFixing(Index1Y,$H3124,TRUE,_xll.ohTrigger(RecalcTrigger,Trigger1Y)),NA())</f>
        <v>9.1883995978256344E-3</v>
      </c>
      <c r="N3124" s="144">
        <f>IFERROR(_xll.qlIndexFixing(ONIndex1M,I3124,TRUE,_xll.ohTrigger(RecalcTrigger,Trigger1M)),NA())</f>
        <v>8.6667113338734225E-3</v>
      </c>
      <c r="O3124" s="44">
        <f>IFERROR(_xll.qlIndexFixing(ONIndex3M,I3124,TRUE,_xll.ohTrigger(RecalcTrigger,Trigger3M)),NA())</f>
        <v>8.9027667413343892E-3</v>
      </c>
      <c r="P3124" s="44">
        <f>IFERROR(_xll.qlIndexFixing(ONIndex6M,I3124,TRUE,_xll.ohTrigger(RecalcTrigger,Trigger6M)),NA())</f>
        <v>9.1742155781027179E-3</v>
      </c>
      <c r="Q3124" s="145">
        <f>IFERROR(_xll.qlIndexFixing(ONIndex1Y,I3124,TRUE,_xll.ohTrigger(RecalcTrigger,Trigger1Y)),NA())</f>
        <v>9.0598486629644981E-3</v>
      </c>
    </row>
    <row r="3125" spans="2:17" x14ac:dyDescent="0.2">
      <c r="B3125" s="39" t="s">
        <v>42</v>
      </c>
      <c r="D3125" s="42">
        <f>_xll.qlCalendarAdvance(Calendar,$D3124,B3125,"f",FALSE)</f>
        <v>61752</v>
      </c>
      <c r="E3125" s="139">
        <f>_xll.qlInterestRateIndexValueDate(IndexON,D3125)</f>
        <v>61752</v>
      </c>
      <c r="F3125" s="155">
        <f>IFERROR(_xll.qlIndexFixing(IndexON,D3125,TRUE,_xll.ohTrigger(RecalcTrigger,TriggerON)),NA())</f>
        <v>8.9088226160161099E-3</v>
      </c>
      <c r="H3125" s="42">
        <f>_xll.qlCalendarAdvance(Calendar,$H3124,B3125,"f",FALSE)</f>
        <v>61752</v>
      </c>
      <c r="I3125" s="139">
        <f>_xll.qlInterestRateIndexValueDate(Index1M,$H3125)</f>
        <v>61756</v>
      </c>
      <c r="J3125" s="144">
        <f>IFERROR(_xll.qlIndexFixing(Index1M,$H3125,TRUE,_xll.ohTrigger(RecalcTrigger,Trigger1M)),NA())</f>
        <v>8.6793451812816613E-3</v>
      </c>
      <c r="K3125" s="44">
        <f>IFERROR(_xll.qlIndexFixing(Index3M,H3125,TRUE,_xll.ohTrigger(RecalcTrigger,Trigger3M)),NA())</f>
        <v>8.9381790249225251E-3</v>
      </c>
      <c r="L3125" s="44">
        <f>IFERROR(_xll.qlIndexFixing(Index6M,$H3125,TRUE,_xll.ohTrigger(RecalcTrigger,Trigger6M)),NA())</f>
        <v>9.2501874345309616E-3</v>
      </c>
      <c r="M3125" s="145">
        <f>IFERROR(_xll.qlIndexFixing(Index1Y,$H3125,TRUE,_xll.ohTrigger(RecalcTrigger,Trigger1Y)),NA())</f>
        <v>9.1917062177792625E-3</v>
      </c>
      <c r="N3125" s="144">
        <f>IFERROR(_xll.qlIndexFixing(ONIndex1M,I3125,TRUE,_xll.ohTrigger(RecalcTrigger,Trigger1M)),NA())</f>
        <v>8.6700434617270616E-3</v>
      </c>
      <c r="O3125" s="44">
        <f>IFERROR(_xll.qlIndexFixing(ONIndex3M,I3125,TRUE,_xll.ohTrigger(RecalcTrigger,Trigger3M)),NA())</f>
        <v>8.9063585985460492E-3</v>
      </c>
      <c r="P3125" s="44">
        <f>IFERROR(_xll.qlIndexFixing(ONIndex6M,I3125,TRUE,_xll.ohTrigger(RecalcTrigger,Trigger6M)),NA())</f>
        <v>9.1785226703056111E-3</v>
      </c>
      <c r="Q3125" s="145">
        <f>IFERROR(_xll.qlIndexFixing(ONIndex1Y,I3125,TRUE,_xll.ohTrigger(RecalcTrigger,Trigger1Y)),NA())</f>
        <v>9.0633312016219492E-3</v>
      </c>
    </row>
    <row r="3126" spans="2:17" x14ac:dyDescent="0.2">
      <c r="B3126" s="39" t="s">
        <v>42</v>
      </c>
      <c r="D3126" s="42">
        <f>_xll.qlCalendarAdvance(Calendar,$D3125,B3126,"f",FALSE)</f>
        <v>61759</v>
      </c>
      <c r="E3126" s="139">
        <f>_xll.qlInterestRateIndexValueDate(IndexON,D3126)</f>
        <v>61759</v>
      </c>
      <c r="F3126" s="155">
        <f>IFERROR(_xll.qlIndexFixing(IndexON,D3126,TRUE,_xll.ohTrigger(RecalcTrigger,TriggerON)),NA())</f>
        <v>8.9123416909675512E-3</v>
      </c>
      <c r="H3126" s="42">
        <f>_xll.qlCalendarAdvance(Calendar,$H3125,B3126,"f",FALSE)</f>
        <v>61759</v>
      </c>
      <c r="I3126" s="139">
        <f>_xll.qlInterestRateIndexValueDate(Index1M,$H3126)</f>
        <v>61763</v>
      </c>
      <c r="J3126" s="144">
        <f>IFERROR(_xll.qlIndexFixing(Index1M,$H3126,TRUE,_xll.ohTrigger(RecalcTrigger,Trigger1M)),NA())</f>
        <v>8.6816373944123958E-3</v>
      </c>
      <c r="K3126" s="44">
        <f>IFERROR(_xll.qlIndexFixing(Index3M,H3126,TRUE,_xll.ohTrigger(RecalcTrigger,Trigger3M)),NA())</f>
        <v>8.9417255476173865E-3</v>
      </c>
      <c r="L3126" s="44">
        <f>IFERROR(_xll.qlIndexFixing(Index6M,$H3126,TRUE,_xll.ohTrigger(RecalcTrigger,Trigger6M)),NA())</f>
        <v>9.2540053961604474E-3</v>
      </c>
      <c r="M3126" s="145">
        <f>IFERROR(_xll.qlIndexFixing(Index1Y,$H3126,TRUE,_xll.ohTrigger(RecalcTrigger,Trigger1Y)),NA())</f>
        <v>9.1950045618779293E-3</v>
      </c>
      <c r="N3126" s="144">
        <f>IFERROR(_xll.qlIndexFixing(ONIndex1M,I3126,TRUE,_xll.ohTrigger(RecalcTrigger,Trigger1M)),NA())</f>
        <v>8.6733687493723011E-3</v>
      </c>
      <c r="O3126" s="44">
        <f>IFERROR(_xll.qlIndexFixing(ONIndex3M,I3126,TRUE,_xll.ohTrigger(RecalcTrigger,Trigger3M)),NA())</f>
        <v>8.909943082135996E-3</v>
      </c>
      <c r="P3126" s="44">
        <f>IFERROR(_xll.qlIndexFixing(ONIndex6M,I3126,TRUE,_xll.ohTrigger(RecalcTrigger,Trigger6M)),NA())</f>
        <v>9.1827931509147476E-3</v>
      </c>
      <c r="Q3126" s="145">
        <f>IFERROR(_xll.qlIndexFixing(ONIndex1Y,I3126,TRUE,_xll.ohTrigger(RecalcTrigger,Trigger1Y)),NA())</f>
        <v>9.0668060623411151E-3</v>
      </c>
    </row>
    <row r="3127" spans="2:17" x14ac:dyDescent="0.2">
      <c r="B3127" s="39" t="s">
        <v>42</v>
      </c>
      <c r="D3127" s="42">
        <f>_xll.qlCalendarAdvance(Calendar,$D3126,B3127,"f",FALSE)</f>
        <v>61766</v>
      </c>
      <c r="E3127" s="139">
        <f>_xll.qlInterestRateIndexValueDate(IndexON,D3127)</f>
        <v>61766</v>
      </c>
      <c r="F3127" s="155">
        <f>IFERROR(_xll.qlIndexFixing(IndexON,D3127,TRUE,_xll.ohTrigger(RecalcTrigger,TriggerON)),NA())</f>
        <v>8.9158537726330422E-3</v>
      </c>
      <c r="H3127" s="42">
        <f>_xll.qlCalendarAdvance(Calendar,$H3126,B3127,"f",FALSE)</f>
        <v>61766</v>
      </c>
      <c r="I3127" s="139">
        <f>_xll.qlInterestRateIndexValueDate(Index1M,$H3127)</f>
        <v>61770</v>
      </c>
      <c r="J3127" s="144">
        <f>IFERROR(_xll.qlIndexFixing(Index1M,$H3127,TRUE,_xll.ohTrigger(RecalcTrigger,Trigger1M)),NA())</f>
        <v>8.6849466572475852E-3</v>
      </c>
      <c r="K3127" s="44">
        <f>IFERROR(_xll.qlIndexFixing(Index3M,H3127,TRUE,_xll.ohTrigger(RecalcTrigger,Trigger3M)),NA())</f>
        <v>8.9452645412623349E-3</v>
      </c>
      <c r="L3127" s="44">
        <f>IFERROR(_xll.qlIndexFixing(Index6M,$H3127,TRUE,_xll.ohTrigger(RecalcTrigger,Trigger6M)),NA())</f>
        <v>9.2577857059816682E-3</v>
      </c>
      <c r="M3127" s="145">
        <f>IFERROR(_xll.qlIndexFixing(Index1Y,$H3127,TRUE,_xll.ohTrigger(RecalcTrigger,Trigger1Y)),NA())</f>
        <v>9.1982946091446628E-3</v>
      </c>
      <c r="N3127" s="144">
        <f>IFERROR(_xll.qlIndexFixing(ONIndex1M,I3127,TRUE,_xll.ohTrigger(RecalcTrigger,Trigger1M)),NA())</f>
        <v>8.6766871785837196E-3</v>
      </c>
      <c r="O3127" s="44">
        <f>IFERROR(_xll.qlIndexFixing(ONIndex3M,I3127,TRUE,_xll.ohTrigger(RecalcTrigger,Trigger3M)),NA())</f>
        <v>8.9135201727597035E-3</v>
      </c>
      <c r="P3127" s="44">
        <f>IFERROR(_xll.qlIndexFixing(ONIndex6M,I3127,TRUE,_xll.ohTrigger(RecalcTrigger,Trigger6M)),NA())</f>
        <v>9.1870269559812812E-3</v>
      </c>
      <c r="Q3127" s="145">
        <f>IFERROR(_xll.qlIndexFixing(ONIndex1Y,I3127,TRUE,_xll.ohTrigger(RecalcTrigger,Trigger1Y)),NA())</f>
        <v>9.0702732241787487E-3</v>
      </c>
    </row>
    <row r="3128" spans="2:17" x14ac:dyDescent="0.2">
      <c r="B3128" s="39" t="s">
        <v>42</v>
      </c>
      <c r="D3128" s="42">
        <f>_xll.qlCalendarAdvance(Calendar,$D3127,B3128,"f",FALSE)</f>
        <v>61773</v>
      </c>
      <c r="E3128" s="139">
        <f>_xll.qlInterestRateIndexValueDate(IndexON,D3128)</f>
        <v>61773</v>
      </c>
      <c r="F3128" s="155">
        <f>IFERROR(_xll.qlIndexFixing(IndexON,D3128,TRUE,_xll.ohTrigger(RecalcTrigger,TriggerON)),NA())</f>
        <v>8.9193588424674175E-3</v>
      </c>
      <c r="H3128" s="42">
        <f>_xll.qlCalendarAdvance(Calendar,$H3127,B3128,"f",FALSE)</f>
        <v>61773</v>
      </c>
      <c r="I3128" s="139">
        <f>_xll.qlInterestRateIndexValueDate(Index1M,$H3128)</f>
        <v>61777</v>
      </c>
      <c r="J3128" s="144">
        <f>IFERROR(_xll.qlIndexFixing(Index1M,$H3128,TRUE,_xll.ohTrigger(RecalcTrigger,Trigger1M)),NA())</f>
        <v>8.6882490090624456E-3</v>
      </c>
      <c r="K3128" s="44">
        <f>IFERROR(_xll.qlIndexFixing(Index3M,H3128,TRUE,_xll.ohTrigger(RecalcTrigger,Trigger3M)),NA())</f>
        <v>8.9487959859164013E-3</v>
      </c>
      <c r="L3128" s="44">
        <f>IFERROR(_xll.qlIndexFixing(Index6M,$H3128,TRUE,_xll.ohTrigger(RecalcTrigger,Trigger6M)),NA())</f>
        <v>9.2615282994954508E-3</v>
      </c>
      <c r="M3128" s="145">
        <f>IFERROR(_xll.qlIndexFixing(Index1Y,$H3128,TRUE,_xll.ohTrigger(RecalcTrigger,Trigger1Y)),NA())</f>
        <v>9.2015763386029282E-3</v>
      </c>
      <c r="N3128" s="144">
        <f>IFERROR(_xll.qlIndexFixing(ONIndex1M,I3128,TRUE,_xll.ohTrigger(RecalcTrigger,Trigger1M)),NA())</f>
        <v>8.6799987306562798E-3</v>
      </c>
      <c r="O3128" s="44">
        <f>IFERROR(_xll.qlIndexFixing(ONIndex3M,I3128,TRUE,_xll.ohTrigger(RecalcTrigger,Trigger3M)),NA())</f>
        <v>8.9170898500334772E-3</v>
      </c>
      <c r="P3128" s="44">
        <f>IFERROR(_xll.qlIndexFixing(ONIndex6M,I3128,TRUE,_xll.ohTrigger(RecalcTrigger,Trigger6M)),NA())</f>
        <v>9.1912240211566854E-3</v>
      </c>
      <c r="Q3128" s="145">
        <f>IFERROR(_xll.qlIndexFixing(ONIndex1Y,I3128,TRUE,_xll.ohTrigger(RecalcTrigger,Trigger1Y)),NA())</f>
        <v>9.073732666351475E-3</v>
      </c>
    </row>
    <row r="3129" spans="2:17" x14ac:dyDescent="0.2">
      <c r="B3129" s="39" t="s">
        <v>42</v>
      </c>
      <c r="D3129" s="42">
        <f>_xll.qlCalendarAdvance(Calendar,$D3128,B3129,"f",FALSE)</f>
        <v>61780</v>
      </c>
      <c r="E3129" s="139">
        <f>_xll.qlInterestRateIndexValueDate(IndexON,D3129)</f>
        <v>61780</v>
      </c>
      <c r="F3129" s="155">
        <f>IFERROR(_xll.qlIndexFixing(IndexON,D3129,TRUE,_xll.ohTrigger(RecalcTrigger,TriggerON)),NA())</f>
        <v>8.9228568812860232E-3</v>
      </c>
      <c r="H3129" s="42">
        <f>_xll.qlCalendarAdvance(Calendar,$H3128,B3129,"f",FALSE)</f>
        <v>61780</v>
      </c>
      <c r="I3129" s="139">
        <f>_xll.qlInterestRateIndexValueDate(Index1M,$H3129)</f>
        <v>61784</v>
      </c>
      <c r="J3129" s="144">
        <f>IFERROR(_xll.qlIndexFixing(Index1M,$H3129,TRUE,_xll.ohTrigger(RecalcTrigger,Trigger1M)),NA())</f>
        <v>8.6915444313888958E-3</v>
      </c>
      <c r="K3129" s="44">
        <f>IFERROR(_xll.qlIndexFixing(Index3M,H3129,TRUE,_xll.ohTrigger(RecalcTrigger,Trigger3M)),NA())</f>
        <v>8.9523198616324635E-3</v>
      </c>
      <c r="L3129" s="44">
        <f>IFERROR(_xll.qlIndexFixing(Index6M,$H3129,TRUE,_xll.ohTrigger(RecalcTrigger,Trigger6M)),NA())</f>
        <v>9.265233112206131E-3</v>
      </c>
      <c r="M3129" s="145">
        <f>IFERROR(_xll.qlIndexFixing(Index1Y,$H3129,TRUE,_xll.ohTrigger(RecalcTrigger,Trigger1Y)),NA())</f>
        <v>9.2048497292757485E-3</v>
      </c>
      <c r="N3129" s="144">
        <f>IFERROR(_xll.qlIndexFixing(ONIndex1M,I3129,TRUE,_xll.ohTrigger(RecalcTrigger,Trigger1M)),NA())</f>
        <v>8.6833033872046883E-3</v>
      </c>
      <c r="O3129" s="44">
        <f>IFERROR(_xll.qlIndexFixing(ONIndex3M,I3129,TRUE,_xll.ohTrigger(RecalcTrigger,Trigger3M)),NA())</f>
        <v>8.9206520943729828E-3</v>
      </c>
      <c r="P3129" s="44">
        <f>IFERROR(_xll.qlIndexFixing(ONIndex6M,I3129,TRUE,_xll.ohTrigger(RecalcTrigger,Trigger6M)),NA())</f>
        <v>9.195384282651986E-3</v>
      </c>
      <c r="Q3129" s="145">
        <f>IFERROR(_xll.qlIndexFixing(ONIndex1Y,I3129,TRUE,_xll.ohTrigger(RecalcTrigger,Trigger1Y)),NA())</f>
        <v>9.0771843683956632E-3</v>
      </c>
    </row>
    <row r="3130" spans="2:17" x14ac:dyDescent="0.2">
      <c r="B3130" s="39" t="s">
        <v>42</v>
      </c>
      <c r="D3130" s="42">
        <f>_xll.qlCalendarAdvance(Calendar,$D3129,B3130,"f",FALSE)</f>
        <v>61787</v>
      </c>
      <c r="E3130" s="139">
        <f>_xll.qlInterestRateIndexValueDate(IndexON,D3130)</f>
        <v>61787</v>
      </c>
      <c r="F3130" s="155">
        <f>IFERROR(_xll.qlIndexFixing(IndexON,D3130,TRUE,_xll.ohTrigger(RecalcTrigger,TriggerON)),NA())</f>
        <v>8.9263478704637578E-3</v>
      </c>
      <c r="H3130" s="42">
        <f>_xll.qlCalendarAdvance(Calendar,$H3129,B3130,"f",FALSE)</f>
        <v>61787</v>
      </c>
      <c r="I3130" s="139">
        <f>_xll.qlInterestRateIndexValueDate(Index1M,$H3130)</f>
        <v>61791</v>
      </c>
      <c r="J3130" s="144">
        <f>IFERROR(_xll.qlIndexFixing(Index1M,$H3130,TRUE,_xll.ohTrigger(RecalcTrigger,Trigger1M)),NA())</f>
        <v>8.6958506119322859E-3</v>
      </c>
      <c r="K3130" s="44">
        <f>IFERROR(_xll.qlIndexFixing(Index3M,H3130,TRUE,_xll.ohTrigger(RecalcTrigger,Trigger3M)),NA())</f>
        <v>8.9561971579324561E-3</v>
      </c>
      <c r="L3130" s="44">
        <f>IFERROR(_xll.qlIndexFixing(Index6M,$H3130,TRUE,_xll.ohTrigger(RecalcTrigger,Trigger6M)),NA())</f>
        <v>9.2696355357258439E-3</v>
      </c>
      <c r="M3130" s="145">
        <f>IFERROR(_xll.qlIndexFixing(Index1Y,$H3130,TRUE,_xll.ohTrigger(RecalcTrigger,Trigger1Y)),NA())</f>
        <v>9.2081147601863721E-3</v>
      </c>
      <c r="N3130" s="144">
        <f>IFERROR(_xll.qlIndexFixing(ONIndex1M,I3130,TRUE,_xll.ohTrigger(RecalcTrigger,Trigger1M)),NA())</f>
        <v>8.686601130003524E-3</v>
      </c>
      <c r="O3130" s="44">
        <f>IFERROR(_xll.qlIndexFixing(ONIndex3M,I3130,TRUE,_xll.ohTrigger(RecalcTrigger,Trigger3M)),NA())</f>
        <v>8.9242068858741419E-3</v>
      </c>
      <c r="P3130" s="44">
        <f>IFERROR(_xll.qlIndexFixing(ONIndex6M,I3130,TRUE,_xll.ohTrigger(RecalcTrigger,Trigger6M)),NA())</f>
        <v>9.1995076767581452E-3</v>
      </c>
      <c r="Q3130" s="145">
        <f>IFERROR(_xll.qlIndexFixing(ONIndex1Y,I3130,TRUE,_xll.ohTrigger(RecalcTrigger,Trigger1Y)),NA())</f>
        <v>9.0806283095279383E-3</v>
      </c>
    </row>
    <row r="3131" spans="2:17" x14ac:dyDescent="0.2">
      <c r="B3131" s="39" t="s">
        <v>42</v>
      </c>
      <c r="D3131" s="42">
        <f>_xll.qlCalendarAdvance(Calendar,$D3130,B3131,"f",FALSE)</f>
        <v>61794</v>
      </c>
      <c r="E3131" s="139">
        <f>_xll.qlInterestRateIndexValueDate(IndexON,D3131)</f>
        <v>61794</v>
      </c>
      <c r="F3131" s="155">
        <f>IFERROR(_xll.qlIndexFixing(IndexON,D3131,TRUE,_xll.ohTrigger(RecalcTrigger,TriggerON)),NA())</f>
        <v>8.9298317911357117E-3</v>
      </c>
      <c r="H3131" s="42">
        <f>_xll.qlCalendarAdvance(Calendar,$H3130,B3131,"f",FALSE)</f>
        <v>61794</v>
      </c>
      <c r="I3131" s="139">
        <f>_xll.qlInterestRateIndexValueDate(Index1M,$H3131)</f>
        <v>61798</v>
      </c>
      <c r="J3131" s="144">
        <f>IFERROR(_xll.qlIndexFixing(Index1M,$H3131,TRUE,_xll.ohTrigger(RecalcTrigger,Trigger1M)),NA())</f>
        <v>8.6991308595903011E-3</v>
      </c>
      <c r="K3131" s="44">
        <f>IFERROR(_xll.qlIndexFixing(Index3M,H3131,TRUE,_xll.ohTrigger(RecalcTrigger,Trigger3M)),NA())</f>
        <v>8.9597053757799871E-3</v>
      </c>
      <c r="L3131" s="44">
        <f>IFERROR(_xll.qlIndexFixing(Index6M,$H3131,TRUE,_xll.ohTrigger(RecalcTrigger,Trigger6M)),NA())</f>
        <v>9.2732593185535679E-3</v>
      </c>
      <c r="M3131" s="145">
        <f>IFERROR(_xll.qlIndexFixing(Index1Y,$H3131,TRUE,_xll.ohTrigger(RecalcTrigger,Trigger1Y)),NA())</f>
        <v>9.2113714103571678E-3</v>
      </c>
      <c r="N3131" s="144">
        <f>IFERROR(_xll.qlIndexFixing(ONIndex1M,I3131,TRUE,_xll.ohTrigger(RecalcTrigger,Trigger1M)),NA())</f>
        <v>8.6898919403477493E-3</v>
      </c>
      <c r="O3131" s="44">
        <f>IFERROR(_xll.qlIndexFixing(ONIndex3M,I3131,TRUE,_xll.ohTrigger(RecalcTrigger,Trigger3M)),NA())</f>
        <v>8.9277542044730041E-3</v>
      </c>
      <c r="P3131" s="44">
        <f>IFERROR(_xll.qlIndexFixing(ONIndex6M,I3131,TRUE,_xll.ohTrigger(RecalcTrigger,Trigger6M)),NA())</f>
        <v>9.2035941392865084E-3</v>
      </c>
      <c r="Q3131" s="145">
        <f>IFERROR(_xll.qlIndexFixing(ONIndex1Y,I3131,TRUE,_xll.ohTrigger(RecalcTrigger,Trigger1Y)),NA())</f>
        <v>9.0840644688849892E-3</v>
      </c>
    </row>
    <row r="3132" spans="2:17" x14ac:dyDescent="0.2">
      <c r="B3132" s="39" t="s">
        <v>42</v>
      </c>
      <c r="D3132" s="42">
        <f>_xll.qlCalendarAdvance(Calendar,$D3131,B3132,"f",FALSE)</f>
        <v>61801</v>
      </c>
      <c r="E3132" s="139">
        <f>_xll.qlInterestRateIndexValueDate(IndexON,D3132)</f>
        <v>61801</v>
      </c>
      <c r="F3132" s="155">
        <f>IFERROR(_xll.qlIndexFixing(IndexON,D3132,TRUE,_xll.ohTrigger(RecalcTrigger,TriggerON)),NA())</f>
        <v>8.9333086243570392E-3</v>
      </c>
      <c r="H3132" s="42">
        <f>_xll.qlCalendarAdvance(Calendar,$H3131,B3132,"f",FALSE)</f>
        <v>61801</v>
      </c>
      <c r="I3132" s="139">
        <f>_xll.qlInterestRateIndexValueDate(Index1M,$H3132)</f>
        <v>61805</v>
      </c>
      <c r="J3132" s="144">
        <f>IFERROR(_xll.qlIndexFixing(Index1M,$H3132,TRUE,_xll.ohTrigger(RecalcTrigger,Trigger1M)),NA())</f>
        <v>8.70240411801332E-3</v>
      </c>
      <c r="K3132" s="44">
        <f>IFERROR(_xll.qlIndexFixing(Index3M,H3132,TRUE,_xll.ohTrigger(RecalcTrigger,Trigger3M)),NA())</f>
        <v>8.9632059632746442E-3</v>
      </c>
      <c r="L3132" s="44">
        <f>IFERROR(_xll.qlIndexFixing(Index6M,$H3132,TRUE,_xll.ohTrigger(RecalcTrigger,Trigger6M)),NA())</f>
        <v>9.2768451160073154E-3</v>
      </c>
      <c r="M3132" s="145">
        <f>IFERROR(_xll.qlIndexFixing(Index1Y,$H3132,TRUE,_xll.ohTrigger(RecalcTrigger,Trigger1Y)),NA())</f>
        <v>9.2146196588120382E-3</v>
      </c>
      <c r="N3132" s="144">
        <f>IFERROR(_xll.qlIndexFixing(ONIndex1M,I3132,TRUE,_xll.ohTrigger(RecalcTrigger,Trigger1M)),NA())</f>
        <v>8.6931757997721348E-3</v>
      </c>
      <c r="O3132" s="44">
        <f>IFERROR(_xll.qlIndexFixing(ONIndex3M,I3132,TRUE,_xll.ohTrigger(RecalcTrigger,Trigger3M)),NA())</f>
        <v>8.9312940306651711E-3</v>
      </c>
      <c r="P3132" s="44">
        <f>IFERROR(_xll.qlIndexFixing(ONIndex6M,I3132,TRUE,_xll.ohTrigger(RecalcTrigger,Trigger6M)),NA())</f>
        <v>9.2076436061283573E-3</v>
      </c>
      <c r="Q3132" s="145">
        <f>IFERROR(_xll.qlIndexFixing(ONIndex1Y,I3132,TRUE,_xll.ohTrigger(RecalcTrigger,Trigger1Y)),NA())</f>
        <v>9.087492825923249E-3</v>
      </c>
    </row>
    <row r="3133" spans="2:17" x14ac:dyDescent="0.2">
      <c r="B3133" s="39" t="s">
        <v>42</v>
      </c>
      <c r="D3133" s="42">
        <f>_xll.qlCalendarAdvance(Calendar,$D3132,B3133,"f",FALSE)</f>
        <v>61808</v>
      </c>
      <c r="E3133" s="139">
        <f>_xll.qlInterestRateIndexValueDate(IndexON,D3133)</f>
        <v>61808</v>
      </c>
      <c r="F3133" s="155">
        <f>IFERROR(_xll.qlIndexFixing(IndexON,D3133,TRUE,_xll.ohTrigger(RecalcTrigger,TriggerON)),NA())</f>
        <v>8.9367783513427668E-3</v>
      </c>
      <c r="H3133" s="42">
        <f>_xll.qlCalendarAdvance(Calendar,$H3132,B3133,"f",FALSE)</f>
        <v>61808</v>
      </c>
      <c r="I3133" s="139">
        <f>_xll.qlInterestRateIndexValueDate(Index1M,$H3133)</f>
        <v>61812</v>
      </c>
      <c r="J3133" s="144">
        <f>IFERROR(_xll.qlIndexFixing(Index1M,$H3133,TRUE,_xll.ohTrigger(RecalcTrigger,Trigger1M)),NA())</f>
        <v>8.705670368738691E-3</v>
      </c>
      <c r="K3133" s="44">
        <f>IFERROR(_xll.qlIndexFixing(Index3M,H3133,TRUE,_xll.ohTrigger(RecalcTrigger,Trigger3M)),NA())</f>
        <v>8.9666989004706481E-3</v>
      </c>
      <c r="L3133" s="44">
        <f>IFERROR(_xll.qlIndexFixing(Index6M,$H3133,TRUE,_xll.ohTrigger(RecalcTrigger,Trigger6M)),NA())</f>
        <v>9.2803928635917209E-3</v>
      </c>
      <c r="M3133" s="145">
        <f>IFERROR(_xll.qlIndexFixing(Index1Y,$H3133,TRUE,_xll.ohTrigger(RecalcTrigger,Trigger1Y)),NA())</f>
        <v>9.2178594845729132E-3</v>
      </c>
      <c r="N3133" s="144">
        <f>IFERROR(_xll.qlIndexFixing(ONIndex1M,I3133,TRUE,_xll.ohTrigger(RecalcTrigger,Trigger1M)),NA())</f>
        <v>8.6964526899713235E-3</v>
      </c>
      <c r="O3133" s="44">
        <f>IFERROR(_xll.qlIndexFixing(ONIndex3M,I3133,TRUE,_xll.ohTrigger(RecalcTrigger,Trigger3M)),NA())</f>
        <v>8.9348263440669484E-3</v>
      </c>
      <c r="P3133" s="44">
        <f>IFERROR(_xll.qlIndexFixing(ONIndex6M,I3133,TRUE,_xll.ohTrigger(RecalcTrigger,Trigger6M)),NA())</f>
        <v>9.2116560133348457E-3</v>
      </c>
      <c r="Q3133" s="145">
        <f>IFERROR(_xll.qlIndexFixing(ONIndex1Y,I3133,TRUE,_xll.ohTrigger(RecalcTrigger,Trigger1Y)),NA())</f>
        <v>9.0909133599392788E-3</v>
      </c>
    </row>
    <row r="3134" spans="2:17" x14ac:dyDescent="0.2">
      <c r="B3134" s="39" t="s">
        <v>42</v>
      </c>
      <c r="D3134" s="42">
        <f>_xll.qlCalendarAdvance(Calendar,$D3133,B3134,"f",FALSE)</f>
        <v>61815</v>
      </c>
      <c r="E3134" s="139">
        <f>_xll.qlInterestRateIndexValueDate(IndexON,D3134)</f>
        <v>61815</v>
      </c>
      <c r="F3134" s="155">
        <f>IFERROR(_xll.qlIndexFixing(IndexON,D3134,TRUE,_xll.ohTrigger(RecalcTrigger,TriggerON)),NA())</f>
        <v>8.9402409533079208E-3</v>
      </c>
      <c r="H3134" s="42">
        <f>_xll.qlCalendarAdvance(Calendar,$H3133,B3134,"f",FALSE)</f>
        <v>61815</v>
      </c>
      <c r="I3134" s="139">
        <f>_xll.qlInterestRateIndexValueDate(Index1M,$H3134)</f>
        <v>61819</v>
      </c>
      <c r="J3134" s="144">
        <f>IFERROR(_xll.qlIndexFixing(Index1M,$H3134,TRUE,_xll.ohTrigger(RecalcTrigger,Trigger1M)),NA())</f>
        <v>8.7089295933063405E-3</v>
      </c>
      <c r="K3134" s="44">
        <f>IFERROR(_xll.qlIndexFixing(Index3M,H3134,TRUE,_xll.ohTrigger(RecalcTrigger,Trigger3M)),NA())</f>
        <v>8.9698250080716656E-3</v>
      </c>
      <c r="L3134" s="44">
        <f>IFERROR(_xll.qlIndexFixing(Index6M,$H3134,TRUE,_xll.ohTrigger(RecalcTrigger,Trigger6M)),NA())</f>
        <v>9.2835454757829432E-3</v>
      </c>
      <c r="M3134" s="145">
        <f>IFERROR(_xll.qlIndexFixing(Index1Y,$H3134,TRUE,_xll.ohTrigger(RecalcTrigger,Trigger1Y)),NA())</f>
        <v>9.2210908666634783E-3</v>
      </c>
      <c r="N3134" s="144">
        <f>IFERROR(_xll.qlIndexFixing(ONIndex1M,I3134,TRUE,_xll.ohTrigger(RecalcTrigger,Trigger1M)),NA())</f>
        <v>8.6997225925600219E-3</v>
      </c>
      <c r="O3134" s="44">
        <f>IFERROR(_xll.qlIndexFixing(ONIndex3M,I3134,TRUE,_xll.ohTrigger(RecalcTrigger,Trigger3M)),NA())</f>
        <v>8.9383511250940018E-3</v>
      </c>
      <c r="P3134" s="44">
        <f>IFERROR(_xll.qlIndexFixing(ONIndex6M,I3134,TRUE,_xll.ohTrigger(RecalcTrigger,Trigger6M)),NA())</f>
        <v>9.2156312970370635E-3</v>
      </c>
      <c r="Q3134" s="145">
        <f>IFERROR(_xll.qlIndexFixing(ONIndex1Y,I3134,TRUE,_xll.ohTrigger(RecalcTrigger,Trigger1Y)),NA())</f>
        <v>9.0943260502296397E-3</v>
      </c>
    </row>
    <row r="3135" spans="2:17" x14ac:dyDescent="0.2">
      <c r="B3135" s="39" t="s">
        <v>42</v>
      </c>
      <c r="D3135" s="42">
        <f>_xll.qlCalendarAdvance(Calendar,$D3134,B3135,"f",FALSE)</f>
        <v>61822</v>
      </c>
      <c r="E3135" s="139">
        <f>_xll.qlInterestRateIndexValueDate(IndexON,D3135)</f>
        <v>61822</v>
      </c>
      <c r="F3135" s="155">
        <f>IFERROR(_xll.qlIndexFixing(IndexON,D3135,TRUE,_xll.ohTrigger(RecalcTrigger,TriggerON)),NA())</f>
        <v>8.9436964113875916E-3</v>
      </c>
      <c r="H3135" s="42">
        <f>_xll.qlCalendarAdvance(Calendar,$H3134,B3135,"f",FALSE)</f>
        <v>61822</v>
      </c>
      <c r="I3135" s="139">
        <f>_xll.qlInterestRateIndexValueDate(Index1M,$H3135)</f>
        <v>61826</v>
      </c>
      <c r="J3135" s="144">
        <f>IFERROR(_xll.qlIndexFixing(Index1M,$H3135,TRUE,_xll.ohTrigger(RecalcTrigger,Trigger1M)),NA())</f>
        <v>8.7118446882552547E-3</v>
      </c>
      <c r="K3135" s="44">
        <f>IFERROR(_xll.qlIndexFixing(Index3M,H3135,TRUE,_xll.ohTrigger(RecalcTrigger,Trigger3M)),NA())</f>
        <v>8.9733030513167236E-3</v>
      </c>
      <c r="L3135" s="44">
        <f>IFERROR(_xll.qlIndexFixing(Index6M,$H3135,TRUE,_xll.ohTrigger(RecalcTrigger,Trigger6M)),NA())</f>
        <v>9.2870195900408552E-3</v>
      </c>
      <c r="M3135" s="145">
        <f>IFERROR(_xll.qlIndexFixing(Index1Y,$H3135,TRUE,_xll.ohTrigger(RecalcTrigger,Trigger1Y)),NA())</f>
        <v>9.2243137841056637E-3</v>
      </c>
      <c r="N3135" s="144">
        <f>IFERROR(_xll.qlIndexFixing(ONIndex1M,I3135,TRUE,_xll.ohTrigger(RecalcTrigger,Trigger1M)),NA())</f>
        <v>8.7029854889131286E-3</v>
      </c>
      <c r="O3135" s="44">
        <f>IFERROR(_xll.qlIndexFixing(ONIndex3M,I3135,TRUE,_xll.ohTrigger(RecalcTrigger,Trigger3M)),NA())</f>
        <v>8.9418683537623167E-3</v>
      </c>
      <c r="P3135" s="44">
        <f>IFERROR(_xll.qlIndexFixing(ONIndex6M,I3135,TRUE,_xll.ohTrigger(RecalcTrigger,Trigger6M)),NA())</f>
        <v>9.2195693931262923E-3</v>
      </c>
      <c r="Q3135" s="145">
        <f>IFERROR(_xll.qlIndexFixing(ONIndex1Y,I3135,TRUE,_xll.ohTrigger(RecalcTrigger,Trigger1Y)),NA())</f>
        <v>9.0977308760109565E-3</v>
      </c>
    </row>
    <row r="3136" spans="2:17" x14ac:dyDescent="0.2">
      <c r="B3136" s="39" t="s">
        <v>42</v>
      </c>
      <c r="D3136" s="42">
        <f>_xll.qlCalendarAdvance(Calendar,$D3135,B3136,"f",FALSE)</f>
        <v>61829</v>
      </c>
      <c r="E3136" s="139">
        <f>_xll.qlInterestRateIndexValueDate(IndexON,D3136)</f>
        <v>61829</v>
      </c>
      <c r="F3136" s="155">
        <f>IFERROR(_xll.qlIndexFixing(IndexON,D3136,TRUE,_xll.ohTrigger(RecalcTrigger,TriggerON)),NA())</f>
        <v>8.9485733076504204E-3</v>
      </c>
      <c r="H3136" s="42">
        <f>_xll.qlCalendarAdvance(Calendar,$H3135,B3136,"f",FALSE)</f>
        <v>61829</v>
      </c>
      <c r="I3136" s="139">
        <f>_xll.qlInterestRateIndexValueDate(Index1M,$H3136)</f>
        <v>61835</v>
      </c>
      <c r="J3136" s="144">
        <f>IFERROR(_xll.qlIndexFixing(Index1M,$H3136,TRUE,_xll.ohTrigger(RecalcTrigger,Trigger1M)),NA())</f>
        <v>8.7160162314541267E-3</v>
      </c>
      <c r="K3136" s="44">
        <f>IFERROR(_xll.qlIndexFixing(Index3M,H3136,TRUE,_xll.ohTrigger(RecalcTrigger,Trigger3M)),NA())</f>
        <v>8.9777634915589374E-3</v>
      </c>
      <c r="L3136" s="44">
        <f>IFERROR(_xll.qlIndexFixing(Index6M,$H3136,TRUE,_xll.ohTrigger(RecalcTrigger,Trigger6M)),NA())</f>
        <v>9.2914301132172618E-3</v>
      </c>
      <c r="M3136" s="145">
        <f>IFERROR(_xll.qlIndexFixing(Index1Y,$H3136,TRUE,_xll.ohTrigger(RecalcTrigger,Trigger1Y)),NA())</f>
        <v>9.2284450634937294E-3</v>
      </c>
      <c r="N3136" s="144">
        <f>IFERROR(_xll.qlIndexFixing(ONIndex1M,I3136,TRUE,_xll.ohTrigger(RecalcTrigger,Trigger1M)),NA())</f>
        <v>8.7078451522515365E-3</v>
      </c>
      <c r="O3136" s="44">
        <f>IFERROR(_xll.qlIndexFixing(ONIndex3M,I3136,TRUE,_xll.ohTrigger(RecalcTrigger,Trigger3M)),NA())</f>
        <v>8.947102127949691E-3</v>
      </c>
      <c r="P3136" s="44">
        <f>IFERROR(_xll.qlIndexFixing(ONIndex6M,I3136,TRUE,_xll.ohTrigger(RecalcTrigger,Trigger6M)),NA())</f>
        <v>9.2253667542241402E-3</v>
      </c>
      <c r="Q3136" s="145">
        <f>IFERROR(_xll.qlIndexFixing(ONIndex1Y,I3136,TRUE,_xll.ohTrigger(RecalcTrigger,Trigger1Y)),NA())</f>
        <v>9.1028113358238016E-3</v>
      </c>
    </row>
    <row r="3137" spans="2:17" x14ac:dyDescent="0.2">
      <c r="B3137" s="39" t="s">
        <v>42</v>
      </c>
      <c r="D3137" s="42">
        <f>_xll.qlCalendarAdvance(Calendar,$D3136,B3137,"f",FALSE)</f>
        <v>61836</v>
      </c>
      <c r="E3137" s="139">
        <f>_xll.qlInterestRateIndexValueDate(IndexON,D3137)</f>
        <v>61836</v>
      </c>
      <c r="F3137" s="155">
        <f>IFERROR(_xll.qlIndexFixing(IndexON,D3137,TRUE,_xll.ohTrigger(RecalcTrigger,TriggerON)),NA())</f>
        <v>8.950585820111101E-3</v>
      </c>
      <c r="H3137" s="42">
        <f>_xll.qlCalendarAdvance(Calendar,$H3136,B3137,"f",FALSE)</f>
        <v>61836</v>
      </c>
      <c r="I3137" s="139">
        <f>_xll.qlInterestRateIndexValueDate(Index1M,$H3137)</f>
        <v>61840</v>
      </c>
      <c r="J3137" s="144">
        <f>IFERROR(_xll.qlIndexFixing(Index1M,$H3137,TRUE,_xll.ohTrigger(RecalcTrigger,Trigger1M)),NA())</f>
        <v>8.7183286969958473E-3</v>
      </c>
      <c r="K3137" s="44">
        <f>IFERROR(_xll.qlIndexFixing(Index3M,H3137,TRUE,_xll.ohTrigger(RecalcTrigger,Trigger3M)),NA())</f>
        <v>8.9802359922044796E-3</v>
      </c>
      <c r="L3137" s="44">
        <f>IFERROR(_xll.qlIndexFixing(Index6M,$H3137,TRUE,_xll.ohTrigger(RecalcTrigger,Trigger6M)),NA())</f>
        <v>9.2938530407204838E-3</v>
      </c>
      <c r="M3137" s="145">
        <f>IFERROR(_xll.qlIndexFixing(Index1Y,$H3137,TRUE,_xll.ohTrigger(RecalcTrigger,Trigger1Y)),NA())</f>
        <v>9.230734141137658E-3</v>
      </c>
      <c r="N3137" s="144">
        <f>IFERROR(_xll.qlIndexFixing(ONIndex1M,I3137,TRUE,_xll.ohTrigger(RecalcTrigger,Trigger1M)),NA())</f>
        <v>8.709490189531266E-3</v>
      </c>
      <c r="O3137" s="44">
        <f>IFERROR(_xll.qlIndexFixing(ONIndex3M,I3137,TRUE,_xll.ohTrigger(RecalcTrigger,Trigger3M)),NA())</f>
        <v>8.9488800748860342E-3</v>
      </c>
      <c r="P3137" s="44">
        <f>IFERROR(_xll.qlIndexFixing(ONIndex6M,I3137,TRUE,_xll.ohTrigger(RecalcTrigger,Trigger6M)),NA())</f>
        <v>9.2273337669102062E-3</v>
      </c>
      <c r="Q3137" s="145">
        <f>IFERROR(_xll.qlIndexFixing(ONIndex1Y,I3137,TRUE,_xll.ohTrigger(RecalcTrigger,Trigger1Y)),NA())</f>
        <v>9.1045168514725106E-3</v>
      </c>
    </row>
    <row r="3138" spans="2:17" x14ac:dyDescent="0.2">
      <c r="B3138" s="39" t="s">
        <v>42</v>
      </c>
      <c r="D3138" s="42">
        <f>_xll.qlCalendarAdvance(Calendar,$D3137,B3138,"f",FALSE)</f>
        <v>61843</v>
      </c>
      <c r="E3138" s="139">
        <f>_xll.qlInterestRateIndexValueDate(IndexON,D3138)</f>
        <v>61843</v>
      </c>
      <c r="F3138" s="155">
        <f>IFERROR(_xll.qlIndexFixing(IndexON,D3138,TRUE,_xll.ohTrigger(RecalcTrigger,TriggerON)),NA())</f>
        <v>8.9540197332649285E-3</v>
      </c>
      <c r="H3138" s="42">
        <f>_xll.qlCalendarAdvance(Calendar,$H3137,B3138,"f",FALSE)</f>
        <v>61843</v>
      </c>
      <c r="I3138" s="139">
        <f>_xll.qlInterestRateIndexValueDate(Index1M,$H3138)</f>
        <v>61847</v>
      </c>
      <c r="J3138" s="144">
        <f>IFERROR(_xll.qlIndexFixing(Index1M,$H3138,TRUE,_xll.ohTrigger(RecalcTrigger,Trigger1M)),NA())</f>
        <v>8.7215600627787992E-3</v>
      </c>
      <c r="K3138" s="44">
        <f>IFERROR(_xll.qlIndexFixing(Index3M,H3138,TRUE,_xll.ohTrigger(RecalcTrigger,Trigger3M)),NA())</f>
        <v>8.9836908499564515E-3</v>
      </c>
      <c r="L3138" s="44">
        <f>IFERROR(_xll.qlIndexFixing(Index6M,$H3138,TRUE,_xll.ohTrigger(RecalcTrigger,Trigger6M)),NA())</f>
        <v>9.2972122481730143E-3</v>
      </c>
      <c r="M3138" s="145">
        <f>IFERROR(_xll.qlIndexFixing(Index1Y,$H3138,TRUE,_xll.ohTrigger(RecalcTrigger,Trigger1Y)),NA())</f>
        <v>9.2339315387726453E-3</v>
      </c>
      <c r="N3138" s="144">
        <f>IFERROR(_xll.qlIndexFixing(ONIndex1M,I3138,TRUE,_xll.ohTrigger(RecalcTrigger,Trigger1M)),NA())</f>
        <v>8.7131944888785284E-3</v>
      </c>
      <c r="O3138" s="44">
        <f>IFERROR(_xll.qlIndexFixing(ONIndex3M,I3138,TRUE,_xll.ohTrigger(RecalcTrigger,Trigger3M)),NA())</f>
        <v>8.9528731124666194E-3</v>
      </c>
      <c r="P3138" s="44">
        <f>IFERROR(_xll.qlIndexFixing(ONIndex6M,I3138,TRUE,_xll.ohTrigger(RecalcTrigger,Trigger6M)),NA())</f>
        <v>9.2317034540823073E-3</v>
      </c>
      <c r="Q3138" s="145">
        <f>IFERROR(_xll.qlIndexFixing(ONIndex1Y,I3138,TRUE,_xll.ohTrigger(RecalcTrigger,Trigger1Y)),NA())</f>
        <v>9.108380326932064E-3</v>
      </c>
    </row>
    <row r="3139" spans="2:17" x14ac:dyDescent="0.2">
      <c r="B3139" s="39" t="s">
        <v>42</v>
      </c>
      <c r="D3139" s="42">
        <f>_xll.qlCalendarAdvance(Calendar,$D3138,B3139,"f",FALSE)</f>
        <v>61850</v>
      </c>
      <c r="E3139" s="139">
        <f>_xll.qlInterestRateIndexValueDate(IndexON,D3139)</f>
        <v>61850</v>
      </c>
      <c r="F3139" s="155">
        <f>IFERROR(_xll.qlIndexFixing(IndexON,D3139,TRUE,_xll.ohTrigger(RecalcTrigger,TriggerON)),NA())</f>
        <v>8.9574464271535703E-3</v>
      </c>
      <c r="H3139" s="42">
        <f>_xll.qlCalendarAdvance(Calendar,$H3138,B3139,"f",FALSE)</f>
        <v>61850</v>
      </c>
      <c r="I3139" s="139">
        <f>_xll.qlInterestRateIndexValueDate(Index1M,$H3139)</f>
        <v>61854</v>
      </c>
      <c r="J3139" s="144">
        <f>IFERROR(_xll.qlIndexFixing(Index1M,$H3139,TRUE,_xll.ohTrigger(RecalcTrigger,Trigger1M)),NA())</f>
        <v>8.7251196775989075E-3</v>
      </c>
      <c r="K3139" s="44">
        <f>IFERROR(_xll.qlIndexFixing(Index3M,H3139,TRUE,_xll.ohTrigger(RecalcTrigger,Trigger3M)),NA())</f>
        <v>8.98749475041794E-3</v>
      </c>
      <c r="L3139" s="44">
        <f>IFERROR(_xll.qlIndexFixing(Index6M,$H3139,TRUE,_xll.ohTrigger(RecalcTrigger,Trigger6M)),NA())</f>
        <v>9.3008766903925622E-3</v>
      </c>
      <c r="M3139" s="145">
        <f>IFERROR(_xll.qlIndexFixing(Index1Y,$H3139,TRUE,_xll.ohTrigger(RecalcTrigger,Trigger1Y)),NA())</f>
        <v>9.2371203878498231E-3</v>
      </c>
      <c r="N3139" s="144">
        <f>IFERROR(_xll.qlIndexFixing(ONIndex1M,I3139,TRUE,_xll.ohTrigger(RecalcTrigger,Trigger1M)),NA())</f>
        <v>8.7159666441039008E-3</v>
      </c>
      <c r="O3139" s="44">
        <f>IFERROR(_xll.qlIndexFixing(ONIndex3M,I3139,TRUE,_xll.ohTrigger(RecalcTrigger,Trigger3M)),NA())</f>
        <v>8.9558613482054739E-3</v>
      </c>
      <c r="P3139" s="44">
        <f>IFERROR(_xll.qlIndexFixing(ONIndex6M,I3139,TRUE,_xll.ohTrigger(RecalcTrigger,Trigger6M)),NA())</f>
        <v>9.2349486225362654E-3</v>
      </c>
      <c r="Q3139" s="145">
        <f>IFERROR(_xll.qlIndexFixing(ONIndex1Y,I3139,TRUE,_xll.ohTrigger(RecalcTrigger,Trigger1Y)),NA())</f>
        <v>9.1112711206964292E-3</v>
      </c>
    </row>
    <row r="3140" spans="2:17" x14ac:dyDescent="0.2">
      <c r="B3140" s="39" t="s">
        <v>42</v>
      </c>
      <c r="D3140" s="42">
        <f>_xll.qlCalendarAdvance(Calendar,$D3139,B3140,"f",FALSE)</f>
        <v>61857</v>
      </c>
      <c r="E3140" s="139">
        <f>_xll.qlInterestRateIndexValueDate(IndexON,D3140)</f>
        <v>61857</v>
      </c>
      <c r="F3140" s="155">
        <f>IFERROR(_xll.qlIndexFixing(IndexON,D3140,TRUE,_xll.ohTrigger(RecalcTrigger,TriggerON)),NA())</f>
        <v>8.9608658827522447E-3</v>
      </c>
      <c r="H3140" s="42">
        <f>_xll.qlCalendarAdvance(Calendar,$H3139,B3140,"f",FALSE)</f>
        <v>61857</v>
      </c>
      <c r="I3140" s="139">
        <f>_xll.qlInterestRateIndexValueDate(Index1M,$H3140)</f>
        <v>61861</v>
      </c>
      <c r="J3140" s="144">
        <f>IFERROR(_xll.qlIndexFixing(Index1M,$H3140,TRUE,_xll.ohTrigger(RecalcTrigger,Trigger1M)),NA())</f>
        <v>8.7283363575174633E-3</v>
      </c>
      <c r="K3140" s="44">
        <f>IFERROR(_xll.qlIndexFixing(Index3M,H3140,TRUE,_xll.ohTrigger(RecalcTrigger,Trigger3M)),NA())</f>
        <v>8.9909335770457441E-3</v>
      </c>
      <c r="L3140" s="44">
        <f>IFERROR(_xll.qlIndexFixing(Index6M,$H3140,TRUE,_xll.ohTrigger(RecalcTrigger,Trigger6M)),NA())</f>
        <v>9.304156283199019E-3</v>
      </c>
      <c r="M3140" s="145">
        <f>IFERROR(_xll.qlIndexFixing(Index1Y,$H3140,TRUE,_xll.ohTrigger(RecalcTrigger,Trigger1Y)),NA())</f>
        <v>9.2403006673920044E-3</v>
      </c>
      <c r="N3140" s="144">
        <f>IFERROR(_xll.qlIndexFixing(ONIndex1M,I3140,TRUE,_xll.ohTrigger(RecalcTrigger,Trigger1M)),NA())</f>
        <v>8.7191942332598416E-3</v>
      </c>
      <c r="O3140" s="44">
        <f>IFERROR(_xll.qlIndexFixing(ONIndex3M,I3140,TRUE,_xll.ohTrigger(RecalcTrigger,Trigger3M)),NA())</f>
        <v>8.9593405172383456E-3</v>
      </c>
      <c r="P3140" s="44">
        <f>IFERROR(_xll.qlIndexFixing(ONIndex6M,I3140,TRUE,_xll.ohTrigger(RecalcTrigger,Trigger6M)),NA())</f>
        <v>9.2386998210880478E-3</v>
      </c>
      <c r="Q3140" s="145">
        <f>IFERROR(_xll.qlIndexFixing(ONIndex1Y,I3140,TRUE,_xll.ohTrigger(RecalcTrigger,Trigger1Y)),NA())</f>
        <v>9.1146363136207498E-3</v>
      </c>
    </row>
    <row r="3141" spans="2:17" x14ac:dyDescent="0.2">
      <c r="B3141" s="39" t="s">
        <v>42</v>
      </c>
      <c r="D3141" s="42">
        <f>_xll.qlCalendarAdvance(Calendar,$D3140,B3141,"f",FALSE)</f>
        <v>61864</v>
      </c>
      <c r="E3141" s="139">
        <f>_xll.qlInterestRateIndexValueDate(IndexON,D3141)</f>
        <v>61864</v>
      </c>
      <c r="F3141" s="155">
        <f>IFERROR(_xll.qlIndexFixing(IndexON,D3141,TRUE,_xll.ohTrigger(RecalcTrigger,TriggerON)),NA())</f>
        <v>8.9642780815157863E-3</v>
      </c>
      <c r="H3141" s="42">
        <f>_xll.qlCalendarAdvance(Calendar,$H3140,B3141,"f",FALSE)</f>
        <v>61864</v>
      </c>
      <c r="I3141" s="139">
        <f>_xll.qlInterestRateIndexValueDate(Index1M,$H3141)</f>
        <v>61868</v>
      </c>
      <c r="J3141" s="144">
        <f>IFERROR(_xll.qlIndexFixing(Index1M,$H3141,TRUE,_xll.ohTrigger(RecalcTrigger,Trigger1M)),NA())</f>
        <v>8.7315458820423231E-3</v>
      </c>
      <c r="K3141" s="44">
        <f>IFERROR(_xll.qlIndexFixing(Index3M,H3141,TRUE,_xll.ohTrigger(RecalcTrigger,Trigger3M)),NA())</f>
        <v>8.9943645938060108E-3</v>
      </c>
      <c r="L3141" s="44">
        <f>IFERROR(_xll.qlIndexFixing(Index6M,$H3141,TRUE,_xll.ohTrigger(RecalcTrigger,Trigger6M)),NA())</f>
        <v>9.3073973102448908E-3</v>
      </c>
      <c r="M3141" s="145">
        <f>IFERROR(_xll.qlIndexFixing(Index1Y,$H3141,TRUE,_xll.ohTrigger(RecalcTrigger,Trigger1Y)),NA())</f>
        <v>9.2434723564224306E-3</v>
      </c>
      <c r="N3141" s="144">
        <f>IFERROR(_xll.qlIndexFixing(ONIndex1M,I3141,TRUE,_xll.ohTrigger(RecalcTrigger,Trigger1M)),NA())</f>
        <v>8.7224147054687506E-3</v>
      </c>
      <c r="O3141" s="44">
        <f>IFERROR(_xll.qlIndexFixing(ONIndex3M,I3141,TRUE,_xll.ohTrigger(RecalcTrigger,Trigger3M)),NA())</f>
        <v>8.9628120148077528E-3</v>
      </c>
      <c r="P3141" s="44">
        <f>IFERROR(_xll.qlIndexFixing(ONIndex6M,I3141,TRUE,_xll.ohTrigger(RecalcTrigger,Trigger6M)),NA())</f>
        <v>9.2424134480939557E-3</v>
      </c>
      <c r="Q3141" s="145">
        <f>IFERROR(_xll.qlIndexFixing(ONIndex1Y,I3141,TRUE,_xll.ohTrigger(RecalcTrigger,Trigger1Y)),NA())</f>
        <v>9.1179935180552008E-3</v>
      </c>
    </row>
    <row r="3142" spans="2:17" x14ac:dyDescent="0.2">
      <c r="B3142" s="39" t="s">
        <v>42</v>
      </c>
      <c r="D3142" s="42">
        <f>_xll.qlCalendarAdvance(Calendar,$D3141,B3142,"f",FALSE)</f>
        <v>61871</v>
      </c>
      <c r="E3142" s="139">
        <f>_xll.qlInterestRateIndexValueDate(IndexON,D3142)</f>
        <v>61871</v>
      </c>
      <c r="F3142" s="155">
        <f>IFERROR(_xll.qlIndexFixing(IndexON,D3142,TRUE,_xll.ohTrigger(RecalcTrigger,TriggerON)),NA())</f>
        <v>8.9676830043394773E-3</v>
      </c>
      <c r="H3142" s="42">
        <f>_xll.qlCalendarAdvance(Calendar,$H3141,B3142,"f",FALSE)</f>
        <v>61871</v>
      </c>
      <c r="I3142" s="139">
        <f>_xll.qlInterestRateIndexValueDate(Index1M,$H3142)</f>
        <v>61875</v>
      </c>
      <c r="J3142" s="144">
        <f>IFERROR(_xll.qlIndexFixing(Index1M,$H3142,TRUE,_xll.ohTrigger(RecalcTrigger,Trigger1M)),NA())</f>
        <v>8.7347482327159911E-3</v>
      </c>
      <c r="K3142" s="44">
        <f>IFERROR(_xll.qlIndexFixing(Index3M,H3142,TRUE,_xll.ohTrigger(RecalcTrigger,Trigger3M)),NA())</f>
        <v>8.9977877807555662E-3</v>
      </c>
      <c r="L3142" s="44">
        <f>IFERROR(_xll.qlIndexFixing(Index6M,$H3142,TRUE,_xll.ohTrigger(RecalcTrigger,Trigger6M)),NA())</f>
        <v>9.310599707051755E-3</v>
      </c>
      <c r="M3142" s="145">
        <f>IFERROR(_xll.qlIndexFixing(Index1Y,$H3142,TRUE,_xll.ohTrigger(RecalcTrigger,Trigger1Y)),NA())</f>
        <v>9.246635433962376E-3</v>
      </c>
      <c r="N3142" s="144">
        <f>IFERROR(_xll.qlIndexFixing(ONIndex1M,I3142,TRUE,_xll.ohTrigger(RecalcTrigger,Trigger1M)),NA())</f>
        <v>8.7256280425052068E-3</v>
      </c>
      <c r="O3142" s="44">
        <f>IFERROR(_xll.qlIndexFixing(ONIndex3M,I3142,TRUE,_xll.ohTrigger(RecalcTrigger,Trigger3M)),NA())</f>
        <v>8.966275820769809E-3</v>
      </c>
      <c r="P3142" s="44">
        <f>IFERROR(_xll.qlIndexFixing(ONIndex6M,I3142,TRUE,_xll.ohTrigger(RecalcTrigger,Trigger6M)),NA())</f>
        <v>9.2460894398449511E-3</v>
      </c>
      <c r="Q3142" s="145">
        <f>IFERROR(_xll.qlIndexFixing(ONIndex1Y,I3142,TRUE,_xll.ohTrigger(RecalcTrigger,Trigger1Y)),NA())</f>
        <v>9.1213427129765989E-3</v>
      </c>
    </row>
    <row r="3143" spans="2:17" x14ac:dyDescent="0.2">
      <c r="B3143" s="39" t="s">
        <v>42</v>
      </c>
      <c r="D3143" s="42">
        <f>_xll.qlCalendarAdvance(Calendar,$D3142,B3143,"f",FALSE)</f>
        <v>61878</v>
      </c>
      <c r="E3143" s="139">
        <f>_xll.qlInterestRateIndexValueDate(IndexON,D3143)</f>
        <v>61878</v>
      </c>
      <c r="F3143" s="155">
        <f>IFERROR(_xll.qlIndexFixing(IndexON,D3143,TRUE,_xll.ohTrigger(RecalcTrigger,TriggerON)),NA())</f>
        <v>8.9710806325182801E-3</v>
      </c>
      <c r="H3143" s="42">
        <f>_xll.qlCalendarAdvance(Calendar,$H3142,B3143,"f",FALSE)</f>
        <v>61878</v>
      </c>
      <c r="I3143" s="139">
        <f>_xll.qlInterestRateIndexValueDate(Index1M,$H3143)</f>
        <v>61882</v>
      </c>
      <c r="J3143" s="144">
        <f>IFERROR(_xll.qlIndexFixing(Index1M,$H3143,TRUE,_xll.ohTrigger(RecalcTrigger,Trigger1M)),NA())</f>
        <v>8.7376097673974584E-3</v>
      </c>
      <c r="K3143" s="44">
        <f>IFERROR(_xll.qlIndexFixing(Index3M,H3143,TRUE,_xll.ohTrigger(RecalcTrigger,Trigger3M)),NA())</f>
        <v>9.0012031179494932E-3</v>
      </c>
      <c r="L3143" s="44">
        <f>IFERROR(_xll.qlIndexFixing(Index6M,$H3143,TRUE,_xll.ohTrigger(RecalcTrigger,Trigger6M)),NA())</f>
        <v>9.3134305273704504E-3</v>
      </c>
      <c r="M3143" s="145">
        <f>IFERROR(_xll.qlIndexFixing(Index1Y,$H3143,TRUE,_xll.ohTrigger(RecalcTrigger,Trigger1Y)),NA())</f>
        <v>9.2497898790346502E-3</v>
      </c>
      <c r="N3143" s="144">
        <f>IFERROR(_xll.qlIndexFixing(ONIndex1M,I3143,TRUE,_xll.ohTrigger(RecalcTrigger,Trigger1M)),NA())</f>
        <v>8.7288342257441087E-3</v>
      </c>
      <c r="O3143" s="44">
        <f>IFERROR(_xll.qlIndexFixing(ONIndex3M,I3143,TRUE,_xll.ohTrigger(RecalcTrigger,Trigger3M)),NA())</f>
        <v>8.9697319153803079E-3</v>
      </c>
      <c r="P3143" s="44">
        <f>IFERROR(_xll.qlIndexFixing(ONIndex6M,I3143,TRUE,_xll.ohTrigger(RecalcTrigger,Trigger6M)),NA())</f>
        <v>9.2497277319925075E-3</v>
      </c>
      <c r="Q3143" s="145">
        <f>IFERROR(_xll.qlIndexFixing(ONIndex1Y,I3143,TRUE,_xll.ohTrigger(RecalcTrigger,Trigger1Y)),NA())</f>
        <v>9.1246838779213135E-3</v>
      </c>
    </row>
    <row r="3144" spans="2:17" x14ac:dyDescent="0.2">
      <c r="B3144" s="39" t="s">
        <v>42</v>
      </c>
      <c r="D3144" s="42">
        <f>_xll.qlCalendarAdvance(Calendar,$D3143,B3144,"f",FALSE)</f>
        <v>61885</v>
      </c>
      <c r="E3144" s="139">
        <f>_xll.qlInterestRateIndexValueDate(IndexON,D3144)</f>
        <v>61885</v>
      </c>
      <c r="F3144" s="155">
        <f>IFERROR(_xll.qlIndexFixing(IndexON,D3144,TRUE,_xll.ohTrigger(RecalcTrigger,TriggerON)),NA())</f>
        <v>8.9744709471073492E-3</v>
      </c>
      <c r="H3144" s="42">
        <f>_xll.qlCalendarAdvance(Calendar,$H3143,B3144,"f",FALSE)</f>
        <v>61885</v>
      </c>
      <c r="I3144" s="139">
        <f>_xll.qlInterestRateIndexValueDate(Index1M,$H3144)</f>
        <v>61889</v>
      </c>
      <c r="J3144" s="144">
        <f>IFERROR(_xll.qlIndexFixing(Index1M,$H3144,TRUE,_xll.ohTrigger(RecalcTrigger,Trigger1M)),NA())</f>
        <v>8.7407981542320101E-3</v>
      </c>
      <c r="K3144" s="44">
        <f>IFERROR(_xll.qlIndexFixing(Index3M,H3144,TRUE,_xll.ohTrigger(RecalcTrigger,Trigger3M)),NA())</f>
        <v>9.004610585441138E-3</v>
      </c>
      <c r="L3144" s="44">
        <f>IFERROR(_xll.qlIndexFixing(Index6M,$H3144,TRUE,_xll.ohTrigger(RecalcTrigger,Trigger6M)),NA())</f>
        <v>9.3165581802660304E-3</v>
      </c>
      <c r="M3144" s="145">
        <f>IFERROR(_xll.qlIndexFixing(Index1Y,$H3144,TRUE,_xll.ohTrigger(RecalcTrigger,Trigger1Y)),NA())</f>
        <v>9.2529356706618406E-3</v>
      </c>
      <c r="N3144" s="144">
        <f>IFERROR(_xll.qlIndexFixing(ONIndex1M,I3144,TRUE,_xll.ohTrigger(RecalcTrigger,Trigger1M)),NA())</f>
        <v>8.7320332369600351E-3</v>
      </c>
      <c r="O3144" s="44">
        <f>IFERROR(_xll.qlIndexFixing(ONIndex3M,I3144,TRUE,_xll.ohTrigger(RecalcTrigger,Trigger3M)),NA())</f>
        <v>8.9731802788151072E-3</v>
      </c>
      <c r="P3144" s="44">
        <f>IFERROR(_xll.qlIndexFixing(ONIndex6M,I3144,TRUE,_xll.ohTrigger(RecalcTrigger,Trigger6M)),NA())</f>
        <v>9.2533282608275869E-3</v>
      </c>
      <c r="Q3144" s="145">
        <f>IFERROR(_xll.qlIndexFixing(ONIndex1Y,I3144,TRUE,_xll.ohTrigger(RecalcTrigger,Trigger1Y)),NA())</f>
        <v>9.1280169920260334E-3</v>
      </c>
    </row>
    <row r="3145" spans="2:17" x14ac:dyDescent="0.2">
      <c r="B3145" s="39" t="s">
        <v>42</v>
      </c>
      <c r="D3145" s="42">
        <f>_xll.qlCalendarAdvance(Calendar,$D3144,B3145,"f",FALSE)</f>
        <v>61892</v>
      </c>
      <c r="E3145" s="139">
        <f>_xll.qlInterestRateIndexValueDate(IndexON,D3145)</f>
        <v>61892</v>
      </c>
      <c r="F3145" s="155">
        <f>IFERROR(_xll.qlIndexFixing(IndexON,D3145,TRUE,_xll.ohTrigger(RecalcTrigger,TriggerON)),NA())</f>
        <v>8.9778539293217108E-3</v>
      </c>
      <c r="H3145" s="42">
        <f>_xll.qlCalendarAdvance(Calendar,$H3144,B3145,"f",FALSE)</f>
        <v>61892</v>
      </c>
      <c r="I3145" s="139">
        <f>_xll.qlInterestRateIndexValueDate(Index1M,$H3145)</f>
        <v>61896</v>
      </c>
      <c r="J3145" s="144">
        <f>IFERROR(_xll.qlIndexFixing(Index1M,$H3145,TRUE,_xll.ohTrigger(RecalcTrigger,Trigger1M)),NA())</f>
        <v>8.7439793132961796E-3</v>
      </c>
      <c r="K3145" s="44">
        <f>IFERROR(_xll.qlIndexFixing(Index3M,H3145,TRUE,_xll.ohTrigger(RecalcTrigger,Trigger3M)),NA())</f>
        <v>9.0080101632838503E-3</v>
      </c>
      <c r="L3145" s="44">
        <f>IFERROR(_xll.qlIndexFixing(Index6M,$H3145,TRUE,_xll.ohTrigger(RecalcTrigger,Trigger6M)),NA())</f>
        <v>9.3196470150784371E-3</v>
      </c>
      <c r="M3145" s="145">
        <f>IFERROR(_xll.qlIndexFixing(Index1Y,$H3145,TRUE,_xll.ohTrigger(RecalcTrigger,Trigger1Y)),NA())</f>
        <v>9.256072787865879E-3</v>
      </c>
      <c r="N3145" s="144">
        <f>IFERROR(_xll.qlIndexFixing(ONIndex1M,I3145,TRUE,_xll.ohTrigger(RecalcTrigger,Trigger1M)),NA())</f>
        <v>8.7352250576078205E-3</v>
      </c>
      <c r="O3145" s="44">
        <f>IFERROR(_xll.qlIndexFixing(ONIndex3M,I3145,TRUE,_xll.ohTrigger(RecalcTrigger,Trigger3M)),NA())</f>
        <v>8.9766208911701284E-3</v>
      </c>
      <c r="P3145" s="44">
        <f>IFERROR(_xll.qlIndexFixing(ONIndex6M,I3145,TRUE,_xll.ohTrigger(RecalcTrigger,Trigger6M)),NA())</f>
        <v>9.2568909622414708E-3</v>
      </c>
      <c r="Q3145" s="145">
        <f>IFERROR(_xll.qlIndexFixing(ONIndex1Y,I3145,TRUE,_xll.ohTrigger(RecalcTrigger,Trigger1Y)),NA())</f>
        <v>9.1313420347471919E-3</v>
      </c>
    </row>
    <row r="3146" spans="2:17" x14ac:dyDescent="0.2">
      <c r="B3146" s="39" t="s">
        <v>42</v>
      </c>
      <c r="D3146" s="42">
        <f>_xll.qlCalendarAdvance(Calendar,$D3145,B3146,"f",FALSE)</f>
        <v>61899</v>
      </c>
      <c r="E3146" s="139">
        <f>_xll.qlInterestRateIndexValueDate(IndexON,D3146)</f>
        <v>61899</v>
      </c>
      <c r="F3146" s="155">
        <f>IFERROR(_xll.qlIndexFixing(IndexON,D3146,TRUE,_xll.ohTrigger(RecalcTrigger,TriggerON)),NA())</f>
        <v>8.9812295605362635E-3</v>
      </c>
      <c r="H3146" s="42">
        <f>_xll.qlCalendarAdvance(Calendar,$H3145,B3146,"f",FALSE)</f>
        <v>61899</v>
      </c>
      <c r="I3146" s="139">
        <f>_xll.qlInterestRateIndexValueDate(Index1M,$H3146)</f>
        <v>61903</v>
      </c>
      <c r="J3146" s="144">
        <f>IFERROR(_xll.qlIndexFixing(Index1M,$H3146,TRUE,_xll.ohTrigger(RecalcTrigger,Trigger1M)),NA())</f>
        <v>8.747153226122073E-3</v>
      </c>
      <c r="K3146" s="44">
        <f>IFERROR(_xll.qlIndexFixing(Index3M,H3146,TRUE,_xll.ohTrigger(RecalcTrigger,Trigger3M)),NA())</f>
        <v>9.0114018315327112E-3</v>
      </c>
      <c r="L3146" s="44">
        <f>IFERROR(_xll.qlIndexFixing(Index6M,$H3146,TRUE,_xll.ohTrigger(RecalcTrigger,Trigger6M)),NA())</f>
        <v>9.3226969673390215E-3</v>
      </c>
      <c r="M3146" s="145">
        <f>IFERROR(_xll.qlIndexFixing(Index1Y,$H3146,TRUE,_xll.ohTrigger(RecalcTrigger,Trigger1Y)),NA())</f>
        <v>9.2592012096695715E-3</v>
      </c>
      <c r="N3146" s="144">
        <f>IFERROR(_xll.qlIndexFixing(ONIndex1M,I3146,TRUE,_xll.ohTrigger(RecalcTrigger,Trigger1M)),NA())</f>
        <v>8.7384096691422997E-3</v>
      </c>
      <c r="O3146" s="44">
        <f>IFERROR(_xll.qlIndexFixing(ONIndex3M,I3146,TRUE,_xll.ohTrigger(RecalcTrigger,Trigger3M)),NA())</f>
        <v>8.9800537324613572E-3</v>
      </c>
      <c r="P3146" s="44">
        <f>IFERROR(_xll.qlIndexFixing(ONIndex6M,I3146,TRUE,_xll.ohTrigger(RecalcTrigger,Trigger6M)),NA())</f>
        <v>9.2604157722853131E-3</v>
      </c>
      <c r="Q3146" s="145">
        <f>IFERROR(_xll.qlIndexFixing(ONIndex1Y,I3146,TRUE,_xll.ohTrigger(RecalcTrigger,Trigger1Y)),NA())</f>
        <v>9.1346589851415416E-3</v>
      </c>
    </row>
    <row r="3147" spans="2:17" x14ac:dyDescent="0.2">
      <c r="B3147" s="39" t="s">
        <v>42</v>
      </c>
      <c r="D3147" s="42">
        <f>_xll.qlCalendarAdvance(Calendar,$D3146,B3147,"f",FALSE)</f>
        <v>61906</v>
      </c>
      <c r="E3147" s="139">
        <f>_xll.qlInterestRateIndexValueDate(IndexON,D3147)</f>
        <v>61906</v>
      </c>
      <c r="F3147" s="155">
        <f>IFERROR(_xll.qlIndexFixing(IndexON,D3147,TRUE,_xll.ohTrigger(RecalcTrigger,TriggerON)),NA())</f>
        <v>8.9845978214064814E-3</v>
      </c>
      <c r="H3147" s="42">
        <f>_xll.qlCalendarAdvance(Calendar,$H3146,B3147,"f",FALSE)</f>
        <v>61906</v>
      </c>
      <c r="I3147" s="139">
        <f>_xll.qlInterestRateIndexValueDate(Index1M,$H3147)</f>
        <v>61910</v>
      </c>
      <c r="J3147" s="144">
        <f>IFERROR(_xll.qlIndexFixing(Index1M,$H3147,TRUE,_xll.ohTrigger(RecalcTrigger,Trigger1M)),NA())</f>
        <v>8.7506517321211241E-3</v>
      </c>
      <c r="K3147" s="44">
        <f>IFERROR(_xll.qlIndexFixing(Index3M,H3147,TRUE,_xll.ohTrigger(RecalcTrigger,Trigger3M)),NA())</f>
        <v>9.0147855702402014E-3</v>
      </c>
      <c r="L3147" s="44">
        <f>IFERROR(_xll.qlIndexFixing(Index6M,$H3147,TRUE,_xll.ohTrigger(RecalcTrigger,Trigger6M)),NA())</f>
        <v>9.3263517333508784E-3</v>
      </c>
      <c r="M3147" s="145">
        <f>IFERROR(_xll.qlIndexFixing(Index1Y,$H3147,TRUE,_xll.ohTrigger(RecalcTrigger,Trigger1Y)),NA())</f>
        <v>9.262320915094633E-3</v>
      </c>
      <c r="N3147" s="144">
        <f>IFERROR(_xll.qlIndexFixing(ONIndex1M,I3147,TRUE,_xll.ohTrigger(RecalcTrigger,Trigger1M)),NA())</f>
        <v>8.7415870532581152E-3</v>
      </c>
      <c r="O3147" s="44">
        <f>IFERROR(_xll.qlIndexFixing(ONIndex3M,I3147,TRUE,_xll.ohTrigger(RecalcTrigger,Trigger3M)),NA())</f>
        <v>8.9834787829445872E-3</v>
      </c>
      <c r="P3147" s="44">
        <f>IFERROR(_xll.qlIndexFixing(ONIndex6M,I3147,TRUE,_xll.ohTrigger(RecalcTrigger,Trigger6M)),NA())</f>
        <v>9.2639026267704594E-3</v>
      </c>
      <c r="Q3147" s="145">
        <f>IFERROR(_xll.qlIndexFixing(ONIndex1Y,I3147,TRUE,_xll.ohTrigger(RecalcTrigger,Trigger1Y)),NA())</f>
        <v>9.1379678227454519E-3</v>
      </c>
    </row>
    <row r="3148" spans="2:17" x14ac:dyDescent="0.2">
      <c r="B3148" s="39" t="s">
        <v>42</v>
      </c>
      <c r="D3148" s="42">
        <f>_xll.qlCalendarAdvance(Calendar,$D3147,B3148,"f",FALSE)</f>
        <v>61913</v>
      </c>
      <c r="E3148" s="139">
        <f>_xll.qlInterestRateIndexValueDate(IndexON,D3148)</f>
        <v>61913</v>
      </c>
      <c r="F3148" s="155">
        <f>IFERROR(_xll.qlIndexFixing(IndexON,D3148,TRUE,_xll.ohTrigger(RecalcTrigger,TriggerON)),NA())</f>
        <v>8.9879586936270073E-3</v>
      </c>
      <c r="H3148" s="42">
        <f>_xll.qlCalendarAdvance(Calendar,$H3147,B3148,"f",FALSE)</f>
        <v>61913</v>
      </c>
      <c r="I3148" s="139">
        <f>_xll.qlInterestRateIndexValueDate(Index1M,$H3148)</f>
        <v>61917</v>
      </c>
      <c r="J3148" s="144">
        <f>IFERROR(_xll.qlIndexFixing(Index1M,$H3148,TRUE,_xll.ohTrigger(RecalcTrigger,Trigger1M)),NA())</f>
        <v>8.7538106519745619E-3</v>
      </c>
      <c r="K3148" s="44">
        <f>IFERROR(_xll.qlIndexFixing(Index3M,H3148,TRUE,_xll.ohTrigger(RecalcTrigger,Trigger3M)),NA())</f>
        <v>9.0181613594622744E-3</v>
      </c>
      <c r="L3148" s="44">
        <f>IFERROR(_xll.qlIndexFixing(Index6M,$H3148,TRUE,_xll.ohTrigger(RecalcTrigger,Trigger6M)),NA())</f>
        <v>9.3289992423071528E-3</v>
      </c>
      <c r="M3148" s="145">
        <f>IFERROR(_xll.qlIndexFixing(Index1Y,$H3148,TRUE,_xll.ohTrigger(RecalcTrigger,Trigger1Y)),NA())</f>
        <v>9.2654318831632103E-3</v>
      </c>
      <c r="N3148" s="144">
        <f>IFERROR(_xll.qlIndexFixing(ONIndex1M,I3148,TRUE,_xll.ohTrigger(RecalcTrigger,Trigger1M)),NA())</f>
        <v>8.744757191569974E-3</v>
      </c>
      <c r="O3148" s="44">
        <f>IFERROR(_xll.qlIndexFixing(ONIndex3M,I3148,TRUE,_xll.ohTrigger(RecalcTrigger,Trigger3M)),NA())</f>
        <v>8.9868960227956762E-3</v>
      </c>
      <c r="P3148" s="44">
        <f>IFERROR(_xll.qlIndexFixing(ONIndex6M,I3148,TRUE,_xll.ohTrigger(RecalcTrigger,Trigger6M)),NA())</f>
        <v>9.2673514619878716E-3</v>
      </c>
      <c r="Q3148" s="145">
        <f>IFERROR(_xll.qlIndexFixing(ONIndex1Y,I3148,TRUE,_xll.ohTrigger(RecalcTrigger,Trigger1Y)),NA())</f>
        <v>9.1412685266956117E-3</v>
      </c>
    </row>
    <row r="3149" spans="2:17" x14ac:dyDescent="0.2">
      <c r="B3149" s="39" t="s">
        <v>42</v>
      </c>
      <c r="D3149" s="42">
        <f>_xll.qlCalendarAdvance(Calendar,$D3148,B3149,"f",FALSE)</f>
        <v>61920</v>
      </c>
      <c r="E3149" s="139">
        <f>_xll.qlInterestRateIndexValueDate(IndexON,D3149)</f>
        <v>61920</v>
      </c>
      <c r="F3149" s="155">
        <f>IFERROR(_xll.qlIndexFixing(IndexON,D3149,TRUE,_xll.ohTrigger(RecalcTrigger,TriggerON)),NA())</f>
        <v>8.9913121578533151E-3</v>
      </c>
      <c r="H3149" s="42">
        <f>_xll.qlCalendarAdvance(Calendar,$H3148,B3149,"f",FALSE)</f>
        <v>61920</v>
      </c>
      <c r="I3149" s="139">
        <f>_xll.qlInterestRateIndexValueDate(Index1M,$H3149)</f>
        <v>61924</v>
      </c>
      <c r="J3149" s="144">
        <f>IFERROR(_xll.qlIndexFixing(Index1M,$H3149,TRUE,_xll.ohTrigger(RecalcTrigger,Trigger1M)),NA())</f>
        <v>8.7569622687434113E-3</v>
      </c>
      <c r="K3149" s="44">
        <f>IFERROR(_xll.qlIndexFixing(Index3M,H3149,TRUE,_xll.ohTrigger(RecalcTrigger,Trigger3M)),NA())</f>
        <v>9.0215291792514075E-3</v>
      </c>
      <c r="L3149" s="44">
        <f>IFERROR(_xll.qlIndexFixing(Index6M,$H3149,TRUE,_xll.ohTrigger(RecalcTrigger,Trigger6M)),NA())</f>
        <v>9.33192942219979E-3</v>
      </c>
      <c r="M3149" s="145">
        <f>IFERROR(_xll.qlIndexFixing(Index1Y,$H3149,TRUE,_xll.ohTrigger(RecalcTrigger,Trigger1Y)),NA())</f>
        <v>9.2685340928978961E-3</v>
      </c>
      <c r="N3149" s="144">
        <f>IFERROR(_xll.qlIndexFixing(ONIndex1M,I3149,TRUE,_xll.ohTrigger(RecalcTrigger,Trigger1M)),NA())</f>
        <v>8.7479200654527745E-3</v>
      </c>
      <c r="O3149" s="44">
        <f>IFERROR(_xll.qlIndexFixing(ONIndex3M,I3149,TRUE,_xll.ohTrigger(RecalcTrigger,Trigger3M)),NA())</f>
        <v>8.9903054318707376E-3</v>
      </c>
      <c r="P3149" s="44">
        <f>IFERROR(_xll.qlIndexFixing(ONIndex6M,I3149,TRUE,_xll.ohTrigger(RecalcTrigger,Trigger6M)),NA())</f>
        <v>9.2707622139087675E-3</v>
      </c>
      <c r="Q3149" s="145">
        <f>IFERROR(_xll.qlIndexFixing(ONIndex1Y,I3149,TRUE,_xll.ohTrigger(RecalcTrigger,Trigger1Y)),NA())</f>
        <v>9.1445610764484542E-3</v>
      </c>
    </row>
    <row r="3150" spans="2:17" x14ac:dyDescent="0.2">
      <c r="B3150" s="39" t="s">
        <v>42</v>
      </c>
      <c r="D3150" s="42">
        <f>_xll.qlCalendarAdvance(Calendar,$D3149,B3150,"f",FALSE)</f>
        <v>61927</v>
      </c>
      <c r="E3150" s="139">
        <f>_xll.qlInterestRateIndexValueDate(IndexON,D3150)</f>
        <v>61927</v>
      </c>
      <c r="F3150" s="155">
        <f>IFERROR(_xll.qlIndexFixing(IndexON,D3150,TRUE,_xll.ohTrigger(RecalcTrigger,TriggerON)),NA())</f>
        <v>8.9946581957001115E-3</v>
      </c>
      <c r="H3150" s="42">
        <f>_xll.qlCalendarAdvance(Calendar,$H3149,B3150,"f",FALSE)</f>
        <v>61927</v>
      </c>
      <c r="I3150" s="139">
        <f>_xll.qlInterestRateIndexValueDate(Index1M,$H3150)</f>
        <v>61931</v>
      </c>
      <c r="J3150" s="144">
        <f>IFERROR(_xll.qlIndexFixing(Index1M,$H3150,TRUE,_xll.ohTrigger(RecalcTrigger,Trigger1M)),NA())</f>
        <v>8.7601065639676002E-3</v>
      </c>
      <c r="K3150" s="44">
        <f>IFERROR(_xll.qlIndexFixing(Index3M,H3150,TRUE,_xll.ohTrigger(RecalcTrigger,Trigger3M)),NA())</f>
        <v>9.0248890096609486E-3</v>
      </c>
      <c r="L3150" s="44">
        <f>IFERROR(_xll.qlIndexFixing(Index6M,$H3150,TRUE,_xll.ohTrigger(RecalcTrigger,Trigger6M)),NA())</f>
        <v>9.3348204560933755E-3</v>
      </c>
      <c r="M3150" s="145">
        <f>IFERROR(_xll.qlIndexFixing(Index1Y,$H3150,TRUE,_xll.ohTrigger(RecalcTrigger,Trigger1Y)),NA())</f>
        <v>9.271627523320617E-3</v>
      </c>
      <c r="N3150" s="144">
        <f>IFERROR(_xll.qlIndexFixing(ONIndex1M,I3150,TRUE,_xll.ohTrigger(RecalcTrigger,Trigger1M)),NA())</f>
        <v>8.7510756566011594E-3</v>
      </c>
      <c r="O3150" s="44">
        <f>IFERROR(_xll.qlIndexFixing(ONIndex3M,I3150,TRUE,_xll.ohTrigger(RecalcTrigger,Trigger3M)),NA())</f>
        <v>8.9937069905055012E-3</v>
      </c>
      <c r="P3150" s="44">
        <f>IFERROR(_xll.qlIndexFixing(ONIndex6M,I3150,TRUE,_xll.ohTrigger(RecalcTrigger,Trigger6M)),NA())</f>
        <v>9.2741348185043648E-3</v>
      </c>
      <c r="Q3150" s="145">
        <f>IFERROR(_xll.qlIndexFixing(ONIndex1Y,I3150,TRUE,_xll.ohTrigger(RecalcTrigger,Trigger1Y)),NA())</f>
        <v>9.1478454513005403E-3</v>
      </c>
    </row>
    <row r="3151" spans="2:17" x14ac:dyDescent="0.2">
      <c r="B3151" s="39" t="s">
        <v>42</v>
      </c>
      <c r="D3151" s="42">
        <f>_xll.qlCalendarAdvance(Calendar,$D3150,B3151,"f",FALSE)</f>
        <v>61934</v>
      </c>
      <c r="E3151" s="139">
        <f>_xll.qlInterestRateIndexValueDate(IndexON,D3151)</f>
        <v>61934</v>
      </c>
      <c r="F3151" s="155">
        <f>IFERROR(_xll.qlIndexFixing(IndexON,D3151,TRUE,_xll.ohTrigger(RecalcTrigger,TriggerON)),NA())</f>
        <v>8.9979967879028067E-3</v>
      </c>
      <c r="H3151" s="42">
        <f>_xll.qlCalendarAdvance(Calendar,$H3150,B3151,"f",FALSE)</f>
        <v>61934</v>
      </c>
      <c r="I3151" s="139">
        <f>_xll.qlInterestRateIndexValueDate(Index1M,$H3151)</f>
        <v>61938</v>
      </c>
      <c r="J3151" s="144">
        <f>IFERROR(_xll.qlIndexFixing(Index1M,$H3151,TRUE,_xll.ohTrigger(RecalcTrigger,Trigger1M)),NA())</f>
        <v>8.7632435191767419E-3</v>
      </c>
      <c r="K3151" s="44">
        <f>IFERROR(_xll.qlIndexFixing(Index3M,H3151,TRUE,_xll.ohTrigger(RecalcTrigger,Trigger3M)),NA())</f>
        <v>9.0282408307477188E-3</v>
      </c>
      <c r="L3151" s="44">
        <f>IFERROR(_xll.qlIndexFixing(Index6M,$H3151,TRUE,_xll.ohTrigger(RecalcTrigger,Trigger6M)),NA())</f>
        <v>9.3376722795259978E-3</v>
      </c>
      <c r="M3151" s="145">
        <f>IFERROR(_xll.qlIndexFixing(Index1Y,$H3151,TRUE,_xll.ohTrigger(RecalcTrigger,Trigger1Y)),NA())</f>
        <v>9.2747121534533083E-3</v>
      </c>
      <c r="N3151" s="144">
        <f>IFERROR(_xll.qlIndexFixing(ONIndex1M,I3151,TRUE,_xll.ohTrigger(RecalcTrigger,Trigger1M)),NA())</f>
        <v>8.7542239464699634E-3</v>
      </c>
      <c r="O3151" s="44">
        <f>IFERROR(_xll.qlIndexFixing(ONIndex3M,I3151,TRUE,_xll.ohTrigger(RecalcTrigger,Trigger3M)),NA())</f>
        <v>8.9971006786360164E-3</v>
      </c>
      <c r="P3151" s="44">
        <f>IFERROR(_xll.qlIndexFixing(ONIndex6M,I3151,TRUE,_xll.ohTrigger(RecalcTrigger,Trigger6M)),NA())</f>
        <v>9.2774692116659452E-3</v>
      </c>
      <c r="Q3151" s="145">
        <f>IFERROR(_xll.qlIndexFixing(ONIndex1Y,I3151,TRUE,_xll.ohTrigger(RecalcTrigger,Trigger1Y)),NA())</f>
        <v>9.1511216303086229E-3</v>
      </c>
    </row>
    <row r="3152" spans="2:17" x14ac:dyDescent="0.2">
      <c r="B3152" s="39" t="s">
        <v>42</v>
      </c>
      <c r="D3152" s="42">
        <f>_xll.qlCalendarAdvance(Calendar,$D3151,B3152,"f",FALSE)</f>
        <v>61941</v>
      </c>
      <c r="E3152" s="139">
        <f>_xll.qlInterestRateIndexValueDate(IndexON,D3152)</f>
        <v>61941</v>
      </c>
      <c r="F3152" s="155">
        <f>IFERROR(_xll.qlIndexFixing(IndexON,D3152,TRUE,_xll.ohTrigger(RecalcTrigger,TriggerON)),NA())</f>
        <v>9.0013279159961712E-3</v>
      </c>
      <c r="H3152" s="42">
        <f>_xll.qlCalendarAdvance(Calendar,$H3151,B3152,"f",FALSE)</f>
        <v>61941</v>
      </c>
      <c r="I3152" s="139">
        <f>_xll.qlInterestRateIndexValueDate(Index1M,$H3152)</f>
        <v>61945</v>
      </c>
      <c r="J3152" s="144">
        <f>IFERROR(_xll.qlIndexFixing(Index1M,$H3152,TRUE,_xll.ohTrigger(RecalcTrigger,Trigger1M)),NA())</f>
        <v>8.7663731159159219E-3</v>
      </c>
      <c r="K3152" s="44">
        <f>IFERROR(_xll.qlIndexFixing(Index3M,H3152,TRUE,_xll.ohTrigger(RecalcTrigger,Trigger3M)),NA())</f>
        <v>9.0315846225624587E-3</v>
      </c>
      <c r="L3152" s="44">
        <f>IFERROR(_xll.qlIndexFixing(Index6M,$H3152,TRUE,_xll.ohTrigger(RecalcTrigger,Trigger6M)),NA())</f>
        <v>9.3404848280405177E-3</v>
      </c>
      <c r="M3152" s="145">
        <f>IFERROR(_xll.qlIndexFixing(Index1Y,$H3152,TRUE,_xll.ohTrigger(RecalcTrigger,Trigger1Y)),NA())</f>
        <v>9.2777879623181202E-3</v>
      </c>
      <c r="N3152" s="144">
        <f>IFERROR(_xll.qlIndexFixing(ONIndex1M,I3152,TRUE,_xll.ohTrigger(RecalcTrigger,Trigger1M)),NA())</f>
        <v>8.7573649166738932E-3</v>
      </c>
      <c r="O3152" s="44">
        <f>IFERROR(_xll.qlIndexFixing(ONIndex3M,I3152,TRUE,_xll.ohTrigger(RecalcTrigger,Trigger3M)),NA())</f>
        <v>9.000486476598013E-3</v>
      </c>
      <c r="P3152" s="44">
        <f>IFERROR(_xll.qlIndexFixing(ONIndex6M,I3152,TRUE,_xll.ohTrigger(RecalcTrigger,Trigger6M)),NA())</f>
        <v>9.2807653295245984E-3</v>
      </c>
      <c r="Q3152" s="145">
        <f>IFERROR(_xll.qlIndexFixing(ONIndex1Y,I3152,TRUE,_xll.ohTrigger(RecalcTrigger,Trigger1Y)),NA())</f>
        <v>9.1543895929291352E-3</v>
      </c>
    </row>
    <row r="3153" spans="2:17" x14ac:dyDescent="0.2">
      <c r="B3153" s="39" t="s">
        <v>42</v>
      </c>
      <c r="D3153" s="42">
        <f>_xll.qlCalendarAdvance(Calendar,$D3152,B3153,"f",FALSE)</f>
        <v>61948</v>
      </c>
      <c r="E3153" s="139">
        <f>_xll.qlInterestRateIndexValueDate(IndexON,D3153)</f>
        <v>61948</v>
      </c>
      <c r="F3153" s="155">
        <f>IFERROR(_xll.qlIndexFixing(IndexON,D3153,TRUE,_xll.ohTrigger(RecalcTrigger,TriggerON)),NA())</f>
        <v>9.0046515609554234E-3</v>
      </c>
      <c r="H3153" s="42">
        <f>_xll.qlCalendarAdvance(Calendar,$H3152,B3153,"f",FALSE)</f>
        <v>61948</v>
      </c>
      <c r="I3153" s="139">
        <f>_xll.qlInterestRateIndexValueDate(Index1M,$H3153)</f>
        <v>61952</v>
      </c>
      <c r="J3153" s="144">
        <f>IFERROR(_xll.qlIndexFixing(Index1M,$H3153,TRUE,_xll.ohTrigger(RecalcTrigger,Trigger1M)),NA())</f>
        <v>8.7694953357199089E-3</v>
      </c>
      <c r="K3153" s="44">
        <f>IFERROR(_xll.qlIndexFixing(Index3M,H3153,TRUE,_xll.ohTrigger(RecalcTrigger,Trigger3M)),NA())</f>
        <v>9.0349203651611237E-3</v>
      </c>
      <c r="L3153" s="44">
        <f>IFERROR(_xll.qlIndexFixing(Index6M,$H3153,TRUE,_xll.ohTrigger(RecalcTrigger,Trigger6M)),NA())</f>
        <v>9.3432580371776309E-3</v>
      </c>
      <c r="M3153" s="145">
        <f>IFERROR(_xll.qlIndexFixing(Index1Y,$H3153,TRUE,_xll.ohTrigger(RecalcTrigger,Trigger1Y)),NA())</f>
        <v>9.2808549289374199E-3</v>
      </c>
      <c r="N3153" s="144">
        <f>IFERROR(_xll.qlIndexFixing(ONIndex1M,I3153,TRUE,_xll.ohTrigger(RecalcTrigger,Trigger1M)),NA())</f>
        <v>8.7604985488276554E-3</v>
      </c>
      <c r="O3153" s="44">
        <f>IFERROR(_xll.qlIndexFixing(ONIndex3M,I3153,TRUE,_xll.ohTrigger(RecalcTrigger,Trigger3M)),NA())</f>
        <v>9.0038643644074767E-3</v>
      </c>
      <c r="P3153" s="44">
        <f>IFERROR(_xll.qlIndexFixing(ONIndex6M,I3153,TRUE,_xll.ohTrigger(RecalcTrigger,Trigger6M)),NA())</f>
        <v>9.2840231082114144E-3</v>
      </c>
      <c r="Q3153" s="145">
        <f>IFERROR(_xll.qlIndexFixing(ONIndex1Y,I3153,TRUE,_xll.ohTrigger(RecalcTrigger,Trigger1Y)),NA())</f>
        <v>9.1576493184586383E-3</v>
      </c>
    </row>
    <row r="3154" spans="2:17" x14ac:dyDescent="0.2">
      <c r="B3154" s="39" t="s">
        <v>42</v>
      </c>
      <c r="D3154" s="42">
        <f>_xll.qlCalendarAdvance(Calendar,$D3153,B3154,"f",FALSE)</f>
        <v>61955</v>
      </c>
      <c r="E3154" s="139">
        <f>_xll.qlInterestRateIndexValueDate(IndexON,D3154)</f>
        <v>61955</v>
      </c>
      <c r="F3154" s="155">
        <f>IFERROR(_xll.qlIndexFixing(IndexON,D3154,TRUE,_xll.ohTrigger(RecalcTrigger,TriggerON)),NA())</f>
        <v>9.0079677039156536E-3</v>
      </c>
      <c r="H3154" s="42">
        <f>_xll.qlCalendarAdvance(Calendar,$H3153,B3154,"f",FALSE)</f>
        <v>61955</v>
      </c>
      <c r="I3154" s="139">
        <f>_xll.qlInterestRateIndexValueDate(Index1M,$H3154)</f>
        <v>61959</v>
      </c>
      <c r="J3154" s="144">
        <f>IFERROR(_xll.qlIndexFixing(Index1M,$H3154,TRUE,_xll.ohTrigger(RecalcTrigger,Trigger1M)),NA())</f>
        <v>8.7726101601286327E-3</v>
      </c>
      <c r="K3154" s="44">
        <f>IFERROR(_xll.qlIndexFixing(Index3M,H3154,TRUE,_xll.ohTrigger(RecalcTrigger,Trigger3M)),NA())</f>
        <v>9.0382480385961892E-3</v>
      </c>
      <c r="L3154" s="44">
        <f>IFERROR(_xll.qlIndexFixing(Index6M,$H3154,TRUE,_xll.ohTrigger(RecalcTrigger,Trigger6M)),NA())</f>
        <v>9.3459918424832408E-3</v>
      </c>
      <c r="M3154" s="145">
        <f>IFERROR(_xll.qlIndexFixing(Index1Y,$H3154,TRUE,_xll.ohTrigger(RecalcTrigger,Trigger1Y)),NA())</f>
        <v>9.283913032332702E-3</v>
      </c>
      <c r="N3154" s="144">
        <f>IFERROR(_xll.qlIndexFixing(ONIndex1M,I3154,TRUE,_xll.ohTrigger(RecalcTrigger,Trigger1M)),NA())</f>
        <v>8.7636248243860848E-3</v>
      </c>
      <c r="O3154" s="44">
        <f>IFERROR(_xll.qlIndexFixing(ONIndex3M,I3154,TRUE,_xll.ohTrigger(RecalcTrigger,Trigger3M)),NA())</f>
        <v>9.0072343222402651E-3</v>
      </c>
      <c r="P3154" s="44">
        <f>IFERROR(_xll.qlIndexFixing(ONIndex6M,I3154,TRUE,_xll.ohTrigger(RecalcTrigger,Trigger6M)),NA())</f>
        <v>9.2872424834578027E-3</v>
      </c>
      <c r="Q3154" s="145">
        <f>IFERROR(_xll.qlIndexFixing(ONIndex1Y,I3154,TRUE,_xll.ohTrigger(RecalcTrigger,Trigger1Y)),NA())</f>
        <v>9.1609007863535652E-3</v>
      </c>
    </row>
    <row r="3155" spans="2:17" x14ac:dyDescent="0.2">
      <c r="B3155" s="39" t="s">
        <v>42</v>
      </c>
      <c r="D3155" s="42">
        <f>_xll.qlCalendarAdvance(Calendar,$D3154,B3155,"f",FALSE)</f>
        <v>61962</v>
      </c>
      <c r="E3155" s="139">
        <f>_xll.qlInterestRateIndexValueDate(IndexON,D3155)</f>
        <v>61962</v>
      </c>
      <c r="F3155" s="155">
        <f>IFERROR(_xll.qlIndexFixing(IndexON,D3155,TRUE,_xll.ohTrigger(RecalcTrigger,TriggerON)),NA())</f>
        <v>9.01127632585208E-3</v>
      </c>
      <c r="H3155" s="42">
        <f>_xll.qlCalendarAdvance(Calendar,$H3154,B3155,"f",FALSE)</f>
        <v>61962</v>
      </c>
      <c r="I3155" s="139">
        <f>_xll.qlInterestRateIndexValueDate(Index1M,$H3155)</f>
        <v>61966</v>
      </c>
      <c r="J3155" s="144">
        <f>IFERROR(_xll.qlIndexFixing(Index1M,$H3155,TRUE,_xll.ohTrigger(RecalcTrigger,Trigger1M)),NA())</f>
        <v>8.7757175706820196E-3</v>
      </c>
      <c r="K3155" s="44">
        <f>IFERROR(_xll.qlIndexFixing(Index3M,H3155,TRUE,_xll.ohTrigger(RecalcTrigger,Trigger3M)),NA())</f>
        <v>9.0415676229227415E-3</v>
      </c>
      <c r="L3155" s="44">
        <f>IFERROR(_xll.qlIndexFixing(Index6M,$H3155,TRUE,_xll.ohTrigger(RecalcTrigger,Trigger6M)),NA())</f>
        <v>9.3486861795032562E-3</v>
      </c>
      <c r="M3155" s="145">
        <f>IFERROR(_xll.qlIndexFixing(Index1Y,$H3155,TRUE,_xll.ohTrigger(RecalcTrigger,Trigger1Y)),NA())</f>
        <v>9.2869622515263355E-3</v>
      </c>
      <c r="N3155" s="144">
        <f>IFERROR(_xll.qlIndexFixing(ONIndex1M,I3155,TRUE,_xll.ohTrigger(RecalcTrigger,Trigger1M)),NA())</f>
        <v>8.766743724963888E-3</v>
      </c>
      <c r="O3155" s="44">
        <f>IFERROR(_xll.qlIndexFixing(ONIndex3M,I3155,TRUE,_xll.ohTrigger(RecalcTrigger,Trigger3M)),NA())</f>
        <v>9.0105963301123637E-3</v>
      </c>
      <c r="P3155" s="44">
        <f>IFERROR(_xll.qlIndexFixing(ONIndex6M,I3155,TRUE,_xll.ohTrigger(RecalcTrigger,Trigger6M)),NA())</f>
        <v>9.2904233915547252E-3</v>
      </c>
      <c r="Q3155" s="145">
        <f>IFERROR(_xll.qlIndexFixing(ONIndex1Y,I3155,TRUE,_xll.ohTrigger(RecalcTrigger,Trigger1Y)),NA())</f>
        <v>9.1641439755907328E-3</v>
      </c>
    </row>
    <row r="3156" spans="2:17" x14ac:dyDescent="0.2">
      <c r="B3156" s="39" t="s">
        <v>42</v>
      </c>
      <c r="D3156" s="42">
        <f>_xll.qlCalendarAdvance(Calendar,$D3155,B3156,"f",FALSE)</f>
        <v>61969</v>
      </c>
      <c r="E3156" s="139">
        <f>_xll.qlInterestRateIndexValueDate(IndexON,D3156)</f>
        <v>61969</v>
      </c>
      <c r="F3156" s="155">
        <f>IFERROR(_xll.qlIndexFixing(IndexON,D3156,TRUE,_xll.ohTrigger(RecalcTrigger,TriggerON)),NA())</f>
        <v>9.0145774084593455E-3</v>
      </c>
      <c r="H3156" s="42">
        <f>_xll.qlCalendarAdvance(Calendar,$H3155,B3156,"f",FALSE)</f>
        <v>61969</v>
      </c>
      <c r="I3156" s="139">
        <f>_xll.qlInterestRateIndexValueDate(Index1M,$H3156)</f>
        <v>61973</v>
      </c>
      <c r="J3156" s="144">
        <f>IFERROR(_xll.qlIndexFixing(Index1M,$H3156,TRUE,_xll.ohTrigger(RecalcTrigger,Trigger1M)),NA())</f>
        <v>8.7784897500498005E-3</v>
      </c>
      <c r="K3156" s="44">
        <f>IFERROR(_xll.qlIndexFixing(Index3M,H3156,TRUE,_xll.ohTrigger(RecalcTrigger,Trigger3M)),NA())</f>
        <v>9.044530568295751E-3</v>
      </c>
      <c r="L3156" s="44">
        <f>IFERROR(_xll.qlIndexFixing(Index6M,$H3156,TRUE,_xll.ohTrigger(RecalcTrigger,Trigger6M)),NA())</f>
        <v>9.3507462911356868E-3</v>
      </c>
      <c r="M3156" s="145">
        <f>IFERROR(_xll.qlIndexFixing(Index1Y,$H3156,TRUE,_xll.ohTrigger(RecalcTrigger,Trigger1Y)),NA())</f>
        <v>9.2900025655404707E-3</v>
      </c>
      <c r="N3156" s="144">
        <f>IFERROR(_xll.qlIndexFixing(ONIndex1M,I3156,TRUE,_xll.ohTrigger(RecalcTrigger,Trigger1M)),NA())</f>
        <v>8.7698552320958356E-3</v>
      </c>
      <c r="O3156" s="44">
        <f>IFERROR(_xll.qlIndexFixing(ONIndex3M,I3156,TRUE,_xll.ohTrigger(RecalcTrigger,Trigger3M)),NA())</f>
        <v>9.0139503682795663E-3</v>
      </c>
      <c r="P3156" s="44">
        <f>IFERROR(_xll.qlIndexFixing(ONIndex6M,I3156,TRUE,_xll.ohTrigger(RecalcTrigger,Trigger6M)),NA())</f>
        <v>9.2935657683135275E-3</v>
      </c>
      <c r="Q3156" s="145">
        <f>IFERROR(_xll.qlIndexFixing(ONIndex1Y,I3156,TRUE,_xll.ohTrigger(RecalcTrigger,Trigger1Y)),NA())</f>
        <v>9.1673788656265742E-3</v>
      </c>
    </row>
    <row r="3157" spans="2:17" x14ac:dyDescent="0.2">
      <c r="B3157" s="39" t="s">
        <v>42</v>
      </c>
      <c r="D3157" s="42">
        <f>_xll.qlCalendarAdvance(Calendar,$D3156,B3157,"f",FALSE)</f>
        <v>61976</v>
      </c>
      <c r="E3157" s="139">
        <f>_xll.qlInterestRateIndexValueDate(IndexON,D3157)</f>
        <v>61976</v>
      </c>
      <c r="F3157" s="155">
        <f>IFERROR(_xll.qlIndexFixing(IndexON,D3157,TRUE,_xll.ohTrigger(RecalcTrigger,TriggerON)),NA())</f>
        <v>9.017870932392924E-3</v>
      </c>
      <c r="H3157" s="42">
        <f>_xll.qlCalendarAdvance(Calendar,$H3156,B3157,"f",FALSE)</f>
        <v>61976</v>
      </c>
      <c r="I3157" s="139">
        <f>_xll.qlInterestRateIndexValueDate(Index1M,$H3157)</f>
        <v>61980</v>
      </c>
      <c r="J3157" s="144">
        <f>IFERROR(_xll.qlIndexFixing(Index1M,$H3157,TRUE,_xll.ohTrigger(RecalcTrigger,Trigger1M)),NA())</f>
        <v>8.7815827358612708E-3</v>
      </c>
      <c r="K3157" s="44">
        <f>IFERROR(_xll.qlIndexFixing(Index3M,H3157,TRUE,_xll.ohTrigger(RecalcTrigger,Trigger3M)),NA())</f>
        <v>9.0478344160449774E-3</v>
      </c>
      <c r="L3157" s="44">
        <f>IFERROR(_xll.qlIndexFixing(Index6M,$H3157,TRUE,_xll.ohTrigger(RecalcTrigger,Trigger6M)),NA())</f>
        <v>9.3533670631228069E-3</v>
      </c>
      <c r="M3157" s="145">
        <f>IFERROR(_xll.qlIndexFixing(Index1Y,$H3157,TRUE,_xll.ohTrigger(RecalcTrigger,Trigger1Y)),NA())</f>
        <v>9.2930339533968207E-3</v>
      </c>
      <c r="N3157" s="144">
        <f>IFERROR(_xll.qlIndexFixing(ONIndex1M,I3157,TRUE,_xll.ohTrigger(RecalcTrigger,Trigger1M)),NA())</f>
        <v>8.7729593273166984E-3</v>
      </c>
      <c r="O3157" s="44">
        <f>IFERROR(_xll.qlIndexFixing(ONIndex3M,I3157,TRUE,_xll.ohTrigger(RecalcTrigger,Trigger3M)),NA())</f>
        <v>9.0172964165979863E-3</v>
      </c>
      <c r="P3157" s="44">
        <f>IFERROR(_xll.qlIndexFixing(ONIndex6M,I3157,TRUE,_xll.ohTrigger(RecalcTrigger,Trigger6M)),NA())</f>
        <v>9.2966695497853635E-3</v>
      </c>
      <c r="Q3157" s="145">
        <f>IFERROR(_xll.qlIndexFixing(ONIndex1Y,I3157,TRUE,_xll.ohTrigger(RecalcTrigger,Trigger1Y)),NA())</f>
        <v>9.1706054357576505E-3</v>
      </c>
    </row>
    <row r="3158" spans="2:17" x14ac:dyDescent="0.2">
      <c r="B3158" s="39" t="s">
        <v>42</v>
      </c>
      <c r="D3158" s="42">
        <f>_xll.qlCalendarAdvance(Calendar,$D3157,B3158,"f",FALSE)</f>
        <v>61983</v>
      </c>
      <c r="E3158" s="139">
        <f>_xll.qlInterestRateIndexValueDate(IndexON,D3158)</f>
        <v>61983</v>
      </c>
      <c r="F3158" s="155">
        <f>IFERROR(_xll.qlIndexFixing(IndexON,D3158,TRUE,_xll.ohTrigger(RecalcTrigger,TriggerON)),NA())</f>
        <v>9.0211568789477781E-3</v>
      </c>
      <c r="H3158" s="42">
        <f>_xll.qlCalendarAdvance(Calendar,$H3157,B3158,"f",FALSE)</f>
        <v>61983</v>
      </c>
      <c r="I3158" s="139">
        <f>_xll.qlInterestRateIndexValueDate(Index1M,$H3158)</f>
        <v>61987</v>
      </c>
      <c r="J3158" s="144">
        <f>IFERROR(_xll.qlIndexFixing(Index1M,$H3158,TRUE,_xll.ohTrigger(RecalcTrigger,Trigger1M)),NA())</f>
        <v>8.78466825389701E-3</v>
      </c>
      <c r="K3158" s="44">
        <f>IFERROR(_xll.qlIndexFixing(Index3M,H3158,TRUE,_xll.ohTrigger(RecalcTrigger,Trigger3M)),NA())</f>
        <v>9.0511301164459147E-3</v>
      </c>
      <c r="L3158" s="44">
        <f>IFERROR(_xll.qlIndexFixing(Index6M,$H3158,TRUE,_xll.ohTrigger(RecalcTrigger,Trigger6M)),NA())</f>
        <v>9.3559481847008165E-3</v>
      </c>
      <c r="M3158" s="145">
        <f>IFERROR(_xll.qlIndexFixing(Index1Y,$H3158,TRUE,_xll.ohTrigger(RecalcTrigger,Trigger1Y)),NA())</f>
        <v>9.2960563941173174E-3</v>
      </c>
      <c r="N3158" s="144">
        <f>IFERROR(_xll.qlIndexFixing(ONIndex1M,I3158,TRUE,_xll.ohTrigger(RecalcTrigger,Trigger1M)),NA())</f>
        <v>8.7760559922411829E-3</v>
      </c>
      <c r="O3158" s="44">
        <f>IFERROR(_xll.qlIndexFixing(ONIndex3M,I3158,TRUE,_xll.ohTrigger(RecalcTrigger,Trigger3M)),NA())</f>
        <v>9.0206344554832896E-3</v>
      </c>
      <c r="P3158" s="44">
        <f>IFERROR(_xll.qlIndexFixing(ONIndex6M,I3158,TRUE,_xll.ohTrigger(RecalcTrigger,Trigger6M)),NA())</f>
        <v>9.299734672181259E-3</v>
      </c>
      <c r="Q3158" s="145">
        <f>IFERROR(_xll.qlIndexFixing(ONIndex1Y,I3158,TRUE,_xll.ohTrigger(RecalcTrigger,Trigger1Y)),NA())</f>
        <v>9.1738236654403948E-3</v>
      </c>
    </row>
    <row r="3159" spans="2:17" x14ac:dyDescent="0.2">
      <c r="B3159" s="39" t="s">
        <v>42</v>
      </c>
      <c r="D3159" s="42">
        <f>_xll.qlCalendarAdvance(Calendar,$D3158,B3159,"f",FALSE)</f>
        <v>61990</v>
      </c>
      <c r="E3159" s="139">
        <f>_xll.qlInterestRateIndexValueDate(IndexON,D3159)</f>
        <v>61990</v>
      </c>
      <c r="F3159" s="155">
        <f>IFERROR(_xll.qlIndexFixing(IndexON,D3159,TRUE,_xll.ohTrigger(RecalcTrigger,TriggerON)),NA())</f>
        <v>9.0244352294188701E-3</v>
      </c>
      <c r="H3159" s="42">
        <f>_xll.qlCalendarAdvance(Calendar,$H3158,B3159,"f",FALSE)</f>
        <v>61990</v>
      </c>
      <c r="I3159" s="139">
        <f>_xll.qlInterestRateIndexValueDate(Index1M,$H3159)</f>
        <v>61994</v>
      </c>
      <c r="J3159" s="144">
        <f>IFERROR(_xll.qlIndexFixing(Index1M,$H3159,TRUE,_xll.ohTrigger(RecalcTrigger,Trigger1M)),NA())</f>
        <v>8.7877462857104405E-3</v>
      </c>
      <c r="K3159" s="44">
        <f>IFERROR(_xll.qlIndexFixing(Index3M,H3159,TRUE,_xll.ohTrigger(RecalcTrigger,Trigger3M)),NA())</f>
        <v>9.0544176495540741E-3</v>
      </c>
      <c r="L3159" s="44">
        <f>IFERROR(_xll.qlIndexFixing(Index6M,$H3159,TRUE,_xll.ohTrigger(RecalcTrigger,Trigger6M)),NA())</f>
        <v>9.358489591429835E-3</v>
      </c>
      <c r="M3159" s="145">
        <f>IFERROR(_xll.qlIndexFixing(Index1Y,$H3159,TRUE,_xll.ohTrigger(RecalcTrigger,Trigger1Y)),NA())</f>
        <v>9.2990698667238907E-3</v>
      </c>
      <c r="N3159" s="144">
        <f>IFERROR(_xll.qlIndexFixing(ONIndex1M,I3159,TRUE,_xll.ohTrigger(RecalcTrigger,Trigger1M)),NA())</f>
        <v>8.77914520840406E-3</v>
      </c>
      <c r="O3159" s="44">
        <f>IFERROR(_xll.qlIndexFixing(ONIndex3M,I3159,TRUE,_xll.ohTrigger(RecalcTrigger,Trigger3M)),NA())</f>
        <v>9.0239644648715256E-3</v>
      </c>
      <c r="P3159" s="44">
        <f>IFERROR(_xll.qlIndexFixing(ONIndex6M,I3159,TRUE,_xll.ohTrigger(RecalcTrigger,Trigger6M)),NA())</f>
        <v>9.3027610713125597E-3</v>
      </c>
      <c r="Q3159" s="145">
        <f>IFERROR(_xll.qlIndexFixing(ONIndex1Y,I3159,TRUE,_xll.ohTrigger(RecalcTrigger,Trigger1Y)),NA())</f>
        <v>9.1770335337315601E-3</v>
      </c>
    </row>
    <row r="3160" spans="2:17" x14ac:dyDescent="0.2">
      <c r="B3160" s="39" t="s">
        <v>42</v>
      </c>
      <c r="D3160" s="42">
        <f>_xll.qlCalendarAdvance(Calendar,$D3159,B3160,"f",FALSE)</f>
        <v>61997</v>
      </c>
      <c r="E3160" s="139">
        <f>_xll.qlInterestRateIndexValueDate(IndexON,D3160)</f>
        <v>61997</v>
      </c>
      <c r="F3160" s="155">
        <f>IFERROR(_xll.qlIndexFixing(IndexON,D3160,TRUE,_xll.ohTrigger(RecalcTrigger,TriggerON)),NA())</f>
        <v>9.0277059647814184E-3</v>
      </c>
      <c r="H3160" s="42">
        <f>_xll.qlCalendarAdvance(Calendar,$H3159,B3160,"f",FALSE)</f>
        <v>61997</v>
      </c>
      <c r="I3160" s="139">
        <f>_xll.qlInterestRateIndexValueDate(Index1M,$H3160)</f>
        <v>62001</v>
      </c>
      <c r="J3160" s="144">
        <f>IFERROR(_xll.qlIndexFixing(Index1M,$H3160,TRUE,_xll.ohTrigger(RecalcTrigger,Trigger1M)),NA())</f>
        <v>8.7911427694003525E-3</v>
      </c>
      <c r="K3160" s="44">
        <f>IFERROR(_xll.qlIndexFixing(Index3M,H3160,TRUE,_xll.ohTrigger(RecalcTrigger,Trigger3M)),NA())</f>
        <v>9.0580435098010295E-3</v>
      </c>
      <c r="L3160" s="44">
        <f>IFERROR(_xll.qlIndexFixing(Index6M,$H3160,TRUE,_xll.ohTrigger(RecalcTrigger,Trigger6M)),NA())</f>
        <v>9.3598433291180432E-3</v>
      </c>
      <c r="M3160" s="145">
        <f>IFERROR(_xll.qlIndexFixing(Index1Y,$H3160,TRUE,_xll.ohTrigger(RecalcTrigger,Trigger1Y)),NA())</f>
        <v>9.3020743502386909E-3</v>
      </c>
      <c r="N3160" s="144">
        <f>IFERROR(_xll.qlIndexFixing(ONIndex1M,I3160,TRUE,_xll.ohTrigger(RecalcTrigger,Trigger1M)),NA())</f>
        <v>8.7822269573401002E-3</v>
      </c>
      <c r="O3160" s="44">
        <f>IFERROR(_xll.qlIndexFixing(ONIndex3M,I3160,TRUE,_xll.ohTrigger(RecalcTrigger,Trigger3M)),NA())</f>
        <v>9.027286424938552E-3</v>
      </c>
      <c r="P3160" s="44">
        <f>IFERROR(_xll.qlIndexFixing(ONIndex6M,I3160,TRUE,_xll.ohTrigger(RecalcTrigger,Trigger6M)),NA())</f>
        <v>9.3057486831504832E-3</v>
      </c>
      <c r="Q3160" s="145">
        <f>IFERROR(_xll.qlIndexFixing(ONIndex1Y,I3160,TRUE,_xll.ohTrigger(RecalcTrigger,Trigger1Y)),NA())</f>
        <v>9.1802350199277072E-3</v>
      </c>
    </row>
    <row r="3161" spans="2:17" x14ac:dyDescent="0.2">
      <c r="B3161" s="39" t="s">
        <v>42</v>
      </c>
      <c r="D3161" s="42">
        <f>_xll.qlCalendarAdvance(Calendar,$D3160,B3161,"f",FALSE)</f>
        <v>62004</v>
      </c>
      <c r="E3161" s="139">
        <f>_xll.qlInterestRateIndexValueDate(IndexON,D3161)</f>
        <v>62004</v>
      </c>
      <c r="F3161" s="155">
        <f>IFERROR(_xll.qlIndexFixing(IndexON,D3161,TRUE,_xll.ohTrigger(RecalcTrigger,TriggerON)),NA())</f>
        <v>9.0309690662504494E-3</v>
      </c>
      <c r="H3161" s="42">
        <f>_xll.qlCalendarAdvance(Calendar,$H3160,B3161,"f",FALSE)</f>
        <v>62004</v>
      </c>
      <c r="I3161" s="139">
        <f>_xll.qlInterestRateIndexValueDate(Index1M,$H3161)</f>
        <v>62008</v>
      </c>
      <c r="J3161" s="144">
        <f>IFERROR(_xll.qlIndexFixing(Index1M,$H3161,TRUE,_xll.ohTrigger(RecalcTrigger,Trigger1M)),NA())</f>
        <v>8.7942053091034783E-3</v>
      </c>
      <c r="K3161" s="44">
        <f>IFERROR(_xll.qlIndexFixing(Index3M,H3161,TRUE,_xll.ohTrigger(RecalcTrigger,Trigger3M)),NA())</f>
        <v>9.0613141406011323E-3</v>
      </c>
      <c r="L3161" s="44">
        <f>IFERROR(_xll.qlIndexFixing(Index6M,$H3161,TRUE,_xll.ohTrigger(RecalcTrigger,Trigger6M)),NA())</f>
        <v>9.3634530025897122E-3</v>
      </c>
      <c r="M3161" s="145">
        <f>IFERROR(_xll.qlIndexFixing(Index1Y,$H3161,TRUE,_xll.ohTrigger(RecalcTrigger,Trigger1Y)),NA())</f>
        <v>9.3050698236836517E-3</v>
      </c>
      <c r="N3161" s="144">
        <f>IFERROR(_xll.qlIndexFixing(ONIndex1M,I3161,TRUE,_xll.ohTrigger(RecalcTrigger,Trigger1M)),NA())</f>
        <v>8.7853012206640102E-3</v>
      </c>
      <c r="O3161" s="44">
        <f>IFERROR(_xll.qlIndexFixing(ONIndex3M,I3161,TRUE,_xll.ohTrigger(RecalcTrigger,Trigger3M)),NA())</f>
        <v>9.0306003159401627E-3</v>
      </c>
      <c r="P3161" s="44">
        <f>IFERROR(_xll.qlIndexFixing(ONIndex6M,I3161,TRUE,_xll.ohTrigger(RecalcTrigger,Trigger6M)),NA())</f>
        <v>9.3086974439060555E-3</v>
      </c>
      <c r="Q3161" s="145">
        <f>IFERROR(_xll.qlIndexFixing(ONIndex1Y,I3161,TRUE,_xll.ohTrigger(RecalcTrigger,Trigger1Y)),NA())</f>
        <v>9.1834281035652054E-3</v>
      </c>
    </row>
    <row r="3162" spans="2:17" x14ac:dyDescent="0.2">
      <c r="B3162" s="39" t="s">
        <v>42</v>
      </c>
      <c r="D3162" s="42">
        <f>_xll.qlCalendarAdvance(Calendar,$D3161,B3162,"f",FALSE)</f>
        <v>62011</v>
      </c>
      <c r="E3162" s="139">
        <f>_xll.qlInterestRateIndexValueDate(IndexON,D3162)</f>
        <v>62011</v>
      </c>
      <c r="F3162" s="155">
        <f>IFERROR(_xll.qlIndexFixing(IndexON,D3162,TRUE,_xll.ohTrigger(RecalcTrigger,TriggerON)),NA())</f>
        <v>9.0342245151209255E-3</v>
      </c>
      <c r="H3162" s="42">
        <f>_xll.qlCalendarAdvance(Calendar,$H3161,B3162,"f",FALSE)</f>
        <v>62011</v>
      </c>
      <c r="I3162" s="139">
        <f>_xll.qlInterestRateIndexValueDate(Index1M,$H3162)</f>
        <v>62015</v>
      </c>
      <c r="J3162" s="144">
        <f>IFERROR(_xll.qlIndexFixing(Index1M,$H3162,TRUE,_xll.ohTrigger(RecalcTrigger,Trigger1M)),NA())</f>
        <v>8.7972603057178706E-3</v>
      </c>
      <c r="K3162" s="44">
        <f>IFERROR(_xll.qlIndexFixing(Index3M,H3162,TRUE,_xll.ohTrigger(RecalcTrigger,Trigger3M)),NA())</f>
        <v>9.0645765426696258E-3</v>
      </c>
      <c r="L3162" s="44">
        <f>IFERROR(_xll.qlIndexFixing(Index6M,$H3162,TRUE,_xll.ohTrigger(RecalcTrigger,Trigger6M)),NA())</f>
        <v>9.365874878149591E-3</v>
      </c>
      <c r="M3162" s="145">
        <f>IFERROR(_xll.qlIndexFixing(Index1Y,$H3162,TRUE,_xll.ohTrigger(RecalcTrigger,Trigger1Y)),NA())</f>
        <v>9.3080562660804826E-3</v>
      </c>
      <c r="N3162" s="144">
        <f>IFERROR(_xll.qlIndexFixing(ONIndex1M,I3162,TRUE,_xll.ohTrigger(RecalcTrigger,Trigger1M)),NA())</f>
        <v>8.7883679799105607E-3</v>
      </c>
      <c r="O3162" s="44">
        <f>IFERROR(_xll.qlIndexFixing(ONIndex3M,I3162,TRUE,_xll.ohTrigger(RecalcTrigger,Trigger3M)),NA())</f>
        <v>9.033906117972279E-3</v>
      </c>
      <c r="P3162" s="44">
        <f>IFERROR(_xll.qlIndexFixing(ONIndex6M,I3162,TRUE,_xll.ohTrigger(RecalcTrigger,Trigger6M)),NA())</f>
        <v>9.3116072893906221E-3</v>
      </c>
      <c r="Q3162" s="145">
        <f>IFERROR(_xll.qlIndexFixing(ONIndex1Y,I3162,TRUE,_xll.ohTrigger(RecalcTrigger,Trigger1Y)),NA())</f>
        <v>9.1866127637008077E-3</v>
      </c>
    </row>
    <row r="3163" spans="2:17" x14ac:dyDescent="0.2">
      <c r="B3163" s="39" t="s">
        <v>42</v>
      </c>
      <c r="D3163" s="42">
        <f>_xll.qlCalendarAdvance(Calendar,$D3162,B3163,"f",FALSE)</f>
        <v>62018</v>
      </c>
      <c r="E3163" s="139">
        <f>_xll.qlInterestRateIndexValueDate(IndexON,D3163)</f>
        <v>62018</v>
      </c>
      <c r="F3163" s="155">
        <f>IFERROR(_xll.qlIndexFixing(IndexON,D3163,TRUE,_xll.ohTrigger(RecalcTrigger,TriggerON)),NA())</f>
        <v>9.0374722922081929E-3</v>
      </c>
      <c r="H3163" s="42">
        <f>_xll.qlCalendarAdvance(Calendar,$H3162,B3163,"f",FALSE)</f>
        <v>62018</v>
      </c>
      <c r="I3163" s="139">
        <f>_xll.qlInterestRateIndexValueDate(Index1M,$H3163)</f>
        <v>62022</v>
      </c>
      <c r="J3163" s="144">
        <f>IFERROR(_xll.qlIndexFixing(Index1M,$H3163,TRUE,_xll.ohTrigger(RecalcTrigger,Trigger1M)),NA())</f>
        <v>8.8003077407782983E-3</v>
      </c>
      <c r="K3163" s="44">
        <f>IFERROR(_xll.qlIndexFixing(Index3M,H3163,TRUE,_xll.ohTrigger(RecalcTrigger,Trigger3M)),NA())</f>
        <v>9.0678306960598563E-3</v>
      </c>
      <c r="L3163" s="44">
        <f>IFERROR(_xll.qlIndexFixing(Index6M,$H3163,TRUE,_xll.ohTrigger(RecalcTrigger,Trigger6M)),NA())</f>
        <v>9.3682567811198374E-3</v>
      </c>
      <c r="M3163" s="145">
        <f>IFERROR(_xll.qlIndexFixing(Index1Y,$H3163,TRUE,_xll.ohTrigger(RecalcTrigger,Trigger1Y)),NA())</f>
        <v>9.3110336564511172E-3</v>
      </c>
      <c r="N3163" s="144">
        <f>IFERROR(_xll.qlIndexFixing(ONIndex1M,I3163,TRUE,_xll.ohTrigger(RecalcTrigger,Trigger1M)),NA())</f>
        <v>8.7914272165345864E-3</v>
      </c>
      <c r="O3163" s="44">
        <f>IFERROR(_xll.qlIndexFixing(ONIndex3M,I3163,TRUE,_xll.ohTrigger(RecalcTrigger,Trigger3M)),NA())</f>
        <v>9.0372038107311425E-3</v>
      </c>
      <c r="P3163" s="44">
        <f>IFERROR(_xll.qlIndexFixing(ONIndex6M,I3163,TRUE,_xll.ohTrigger(RecalcTrigger,Trigger6M)),NA())</f>
        <v>9.3144781558951451E-3</v>
      </c>
      <c r="Q3163" s="145">
        <f>IFERROR(_xll.qlIndexFixing(ONIndex1Y,I3163,TRUE,_xll.ohTrigger(RecalcTrigger,Trigger1Y)),NA())</f>
        <v>9.1897889797110111E-3</v>
      </c>
    </row>
    <row r="3164" spans="2:17" x14ac:dyDescent="0.2">
      <c r="B3164" s="39" t="s">
        <v>42</v>
      </c>
      <c r="D3164" s="42">
        <f>_xll.qlCalendarAdvance(Calendar,$D3163,B3164,"f",FALSE)</f>
        <v>62025</v>
      </c>
      <c r="E3164" s="139">
        <f>_xll.qlInterestRateIndexValueDate(IndexON,D3164)</f>
        <v>62025</v>
      </c>
      <c r="F3164" s="155">
        <f>IFERROR(_xll.qlIndexFixing(IndexON,D3164,TRUE,_xll.ohTrigger(RecalcTrigger,TriggerON)),NA())</f>
        <v>9.0407123790470223E-3</v>
      </c>
      <c r="H3164" s="42">
        <f>_xll.qlCalendarAdvance(Calendar,$H3163,B3164,"f",FALSE)</f>
        <v>62025</v>
      </c>
      <c r="I3164" s="139">
        <f>_xll.qlInterestRateIndexValueDate(Index1M,$H3164)</f>
        <v>62029</v>
      </c>
      <c r="J3164" s="144">
        <f>IFERROR(_xll.qlIndexFixing(Index1M,$H3164,TRUE,_xll.ohTrigger(RecalcTrigger,Trigger1M)),NA())</f>
        <v>8.8033475958195339E-3</v>
      </c>
      <c r="K3164" s="44">
        <f>IFERROR(_xll.qlIndexFixing(Index3M,H3164,TRUE,_xll.ohTrigger(RecalcTrigger,Trigger3M)),NA())</f>
        <v>9.0710765808243044E-3</v>
      </c>
      <c r="L3164" s="44">
        <f>IFERROR(_xll.qlIndexFixing(Index6M,$H3164,TRUE,_xll.ohTrigger(RecalcTrigger,Trigger6M)),NA())</f>
        <v>9.3705986470702298E-3</v>
      </c>
      <c r="M3164" s="145">
        <f>IFERROR(_xll.qlIndexFixing(Index1Y,$H3164,TRUE,_xll.ohTrigger(RecalcTrigger,Trigger1Y)),NA())</f>
        <v>9.3140019738179244E-3</v>
      </c>
      <c r="N3164" s="144">
        <f>IFERROR(_xll.qlIndexFixing(ONIndex1M,I3164,TRUE,_xll.ohTrigger(RecalcTrigger,Trigger1M)),NA())</f>
        <v>8.7944789120708577E-3</v>
      </c>
      <c r="O3164" s="44">
        <f>IFERROR(_xll.qlIndexFixing(ONIndex3M,I3164,TRUE,_xll.ohTrigger(RecalcTrigger,Trigger3M)),NA())</f>
        <v>9.0404933747922911E-3</v>
      </c>
      <c r="P3164" s="44">
        <f>IFERROR(_xll.qlIndexFixing(ONIndex6M,I3164,TRUE,_xll.ohTrigger(RecalcTrigger,Trigger6M)),NA())</f>
        <v>9.3173099790710978E-3</v>
      </c>
      <c r="Q3164" s="145">
        <f>IFERROR(_xll.qlIndexFixing(ONIndex1Y,I3164,TRUE,_xll.ohTrigger(RecalcTrigger,Trigger1Y)),NA())</f>
        <v>9.1929567309723126E-3</v>
      </c>
    </row>
    <row r="3165" spans="2:17" x14ac:dyDescent="0.2">
      <c r="B3165" s="39" t="s">
        <v>42</v>
      </c>
      <c r="D3165" s="42">
        <f>_xll.qlCalendarAdvance(Calendar,$D3164,B3165,"f",FALSE)</f>
        <v>62032</v>
      </c>
      <c r="E3165" s="139">
        <f>_xll.qlInterestRateIndexValueDate(IndexON,D3165)</f>
        <v>62032</v>
      </c>
      <c r="F3165" s="155">
        <f>IFERROR(_xll.qlIndexFixing(IndexON,D3165,TRUE,_xll.ohTrigger(RecalcTrigger,TriggerON)),NA())</f>
        <v>9.0439447565326958E-3</v>
      </c>
      <c r="H3165" s="42">
        <f>_xll.qlCalendarAdvance(Calendar,$H3164,B3165,"f",FALSE)</f>
        <v>62032</v>
      </c>
      <c r="I3165" s="139">
        <f>_xll.qlInterestRateIndexValueDate(Index1M,$H3165)</f>
        <v>62036</v>
      </c>
      <c r="J3165" s="144">
        <f>IFERROR(_xll.qlIndexFixing(Index1M,$H3165,TRUE,_xll.ohTrigger(RecalcTrigger,Trigger1M)),NA())</f>
        <v>8.8060562318936775E-3</v>
      </c>
      <c r="K3165" s="44">
        <f>IFERROR(_xll.qlIndexFixing(Index3M,H3165,TRUE,_xll.ohTrigger(RecalcTrigger,Trigger3M)),NA())</f>
        <v>9.0743141770171822E-3</v>
      </c>
      <c r="L3165" s="44">
        <f>IFERROR(_xll.qlIndexFixing(Index6M,$H3165,TRUE,_xll.ohTrigger(RecalcTrigger,Trigger6M)),NA())</f>
        <v>9.3729004115731835E-3</v>
      </c>
      <c r="M3165" s="145">
        <f>IFERROR(_xll.qlIndexFixing(Index1Y,$H3165,TRUE,_xll.ohTrigger(RecalcTrigger,Trigger1Y)),NA())</f>
        <v>9.3169611972019582E-3</v>
      </c>
      <c r="N3165" s="144">
        <f>IFERROR(_xll.qlIndexFixing(ONIndex1M,I3165,TRUE,_xll.ohTrigger(RecalcTrigger,Trigger1M)),NA())</f>
        <v>8.7975230484538258E-3</v>
      </c>
      <c r="O3165" s="44">
        <f>IFERROR(_xll.qlIndexFixing(ONIndex3M,I3165,TRUE,_xll.ohTrigger(RecalcTrigger,Trigger3M)),NA())</f>
        <v>9.0437747900917742E-3</v>
      </c>
      <c r="P3165" s="44">
        <f>IFERROR(_xll.qlIndexFixing(ONIndex6M,I3165,TRUE,_xll.ohTrigger(RecalcTrigger,Trigger6M)),NA())</f>
        <v>9.3201026951295063E-3</v>
      </c>
      <c r="Q3165" s="145">
        <f>IFERROR(_xll.qlIndexFixing(ONIndex1Y,I3165,TRUE,_xll.ohTrigger(RecalcTrigger,Trigger1Y)),NA())</f>
        <v>9.1961159967013373E-3</v>
      </c>
    </row>
    <row r="3166" spans="2:17" x14ac:dyDescent="0.2">
      <c r="B3166" s="39" t="s">
        <v>42</v>
      </c>
      <c r="D3166" s="42">
        <f>_xll.qlCalendarAdvance(Calendar,$D3165,B3166,"f",FALSE)</f>
        <v>62039</v>
      </c>
      <c r="E3166" s="139">
        <f>_xll.qlInterestRateIndexValueDate(IndexON,D3166)</f>
        <v>62039</v>
      </c>
      <c r="F3166" s="155">
        <f>IFERROR(_xll.qlIndexFixing(IndexON,D3166,TRUE,_xll.ohTrigger(RecalcTrigger,TriggerON)),NA())</f>
        <v>9.0471694059601759E-3</v>
      </c>
      <c r="H3166" s="42">
        <f>_xll.qlCalendarAdvance(Calendar,$H3165,B3166,"f",FALSE)</f>
        <v>62039</v>
      </c>
      <c r="I3166" s="139">
        <f>_xll.qlInterestRateIndexValueDate(Index1M,$H3166)</f>
        <v>62043</v>
      </c>
      <c r="J3166" s="144">
        <f>IFERROR(_xll.qlIndexFixing(Index1M,$H3166,TRUE,_xll.ohTrigger(RecalcTrigger,Trigger1M)),NA())</f>
        <v>8.8090813431751513E-3</v>
      </c>
      <c r="K3166" s="44">
        <f>IFERROR(_xll.qlIndexFixing(Index3M,H3166,TRUE,_xll.ohTrigger(RecalcTrigger,Trigger3M)),NA())</f>
        <v>9.077543464691841E-3</v>
      </c>
      <c r="L3166" s="44">
        <f>IFERROR(_xll.qlIndexFixing(Index6M,$H3166,TRUE,_xll.ohTrigger(RecalcTrigger,Trigger6M)),NA())</f>
        <v>9.375162010201556E-3</v>
      </c>
      <c r="M3166" s="145">
        <f>IFERROR(_xll.qlIndexFixing(Index1Y,$H3166,TRUE,_xll.ohTrigger(RecalcTrigger,Trigger1Y)),NA())</f>
        <v>9.3199113056258095E-3</v>
      </c>
      <c r="N3166" s="144">
        <f>IFERROR(_xll.qlIndexFixing(ONIndex1M,I3166,TRUE,_xll.ohTrigger(RecalcTrigger,Trigger1M)),NA())</f>
        <v>8.800559606818581E-3</v>
      </c>
      <c r="O3166" s="44">
        <f>IFERROR(_xll.qlIndexFixing(ONIndex3M,I3166,TRUE,_xll.ohTrigger(RecalcTrigger,Trigger3M)),NA())</f>
        <v>9.0470480369653217E-3</v>
      </c>
      <c r="P3166" s="44">
        <f>IFERROR(_xll.qlIndexFixing(ONIndex6M,I3166,TRUE,_xll.ohTrigger(RecalcTrigger,Trigger6M)),NA())</f>
        <v>9.3228562401215243E-3</v>
      </c>
      <c r="Q3166" s="145">
        <f>IFERROR(_xll.qlIndexFixing(ONIndex1Y,I3166,TRUE,_xll.ohTrigger(RecalcTrigger,Trigger1Y)),NA())</f>
        <v>9.1992667561946462E-3</v>
      </c>
    </row>
    <row r="3167" spans="2:17" x14ac:dyDescent="0.2">
      <c r="B3167" s="39" t="s">
        <v>42</v>
      </c>
      <c r="D3167" s="42">
        <f>_xll.qlCalendarAdvance(Calendar,$D3166,B3167,"f",FALSE)</f>
        <v>62046</v>
      </c>
      <c r="E3167" s="139">
        <f>_xll.qlInterestRateIndexValueDate(IndexON,D3167)</f>
        <v>62046</v>
      </c>
      <c r="F3167" s="155">
        <f>IFERROR(_xll.qlIndexFixing(IndexON,D3167,TRUE,_xll.ohTrigger(RecalcTrigger,TriggerON)),NA())</f>
        <v>9.050386308384617E-3</v>
      </c>
      <c r="H3167" s="42">
        <f>_xll.qlCalendarAdvance(Calendar,$H3166,B3167,"f",FALSE)</f>
        <v>62046</v>
      </c>
      <c r="I3167" s="139">
        <f>_xll.qlInterestRateIndexValueDate(Index1M,$H3167)</f>
        <v>62050</v>
      </c>
      <c r="J3167" s="144">
        <f>IFERROR(_xll.qlIndexFixing(Index1M,$H3167,TRUE,_xll.ohTrigger(RecalcTrigger,Trigger1M)),NA())</f>
        <v>8.8120988205284689E-3</v>
      </c>
      <c r="K3167" s="44">
        <f>IFERROR(_xll.qlIndexFixing(Index3M,H3167,TRUE,_xll.ohTrigger(RecalcTrigger,Trigger3M)),NA())</f>
        <v>9.0807644239033619E-3</v>
      </c>
      <c r="L3167" s="44">
        <f>IFERROR(_xll.qlIndexFixing(Index6M,$H3167,TRUE,_xll.ohTrigger(RecalcTrigger,Trigger6M)),NA())</f>
        <v>9.3773833785330326E-3</v>
      </c>
      <c r="M3167" s="145">
        <f>IFERROR(_xll.qlIndexFixing(Index1Y,$H3167,TRUE,_xll.ohTrigger(RecalcTrigger,Trigger1Y)),NA())</f>
        <v>9.3228522781114067E-3</v>
      </c>
      <c r="N3167" s="144">
        <f>IFERROR(_xll.qlIndexFixing(ONIndex1M,I3167,TRUE,_xll.ohTrigger(RecalcTrigger,Trigger1M)),NA())</f>
        <v>8.803588568939702E-3</v>
      </c>
      <c r="O3167" s="44">
        <f>IFERROR(_xll.qlIndexFixing(ONIndex3M,I3167,TRUE,_xll.ohTrigger(RecalcTrigger,Trigger3M)),NA())</f>
        <v>9.0503130952690469E-3</v>
      </c>
      <c r="P3167" s="44">
        <f>IFERROR(_xll.qlIndexFixing(ONIndex6M,I3167,TRUE,_xll.ohTrigger(RecalcTrigger,Trigger6M)),NA())</f>
        <v>9.3255705501782415E-3</v>
      </c>
      <c r="Q3167" s="145">
        <f>IFERROR(_xll.qlIndexFixing(ONIndex1Y,I3167,TRUE,_xll.ohTrigger(RecalcTrigger,Trigger1Y)),NA())</f>
        <v>9.2024089887488003E-3</v>
      </c>
    </row>
    <row r="3168" spans="2:17" x14ac:dyDescent="0.2">
      <c r="B3168" s="39" t="s">
        <v>42</v>
      </c>
      <c r="D3168" s="42">
        <f>_xll.qlCalendarAdvance(Calendar,$D3167,B3168,"f",FALSE)</f>
        <v>62053</v>
      </c>
      <c r="E3168" s="139">
        <f>_xll.qlInterestRateIndexValueDate(IndexON,D3168)</f>
        <v>62053</v>
      </c>
      <c r="F3168" s="155">
        <f>IFERROR(_xll.qlIndexFixing(IndexON,D3168,TRUE,_xll.ohTrigger(RecalcTrigger,TriggerON)),NA())</f>
        <v>9.0535954451009815E-3</v>
      </c>
      <c r="H3168" s="42">
        <f>_xll.qlCalendarAdvance(Calendar,$H3167,B3168,"f",FALSE)</f>
        <v>62053</v>
      </c>
      <c r="I3168" s="139">
        <f>_xll.qlInterestRateIndexValueDate(Index1M,$H3168)</f>
        <v>62057</v>
      </c>
      <c r="J3168" s="144">
        <f>IFERROR(_xll.qlIndexFixing(Index1M,$H3168,TRUE,_xll.ohTrigger(RecalcTrigger,Trigger1M)),NA())</f>
        <v>8.8157530076085622E-3</v>
      </c>
      <c r="K3168" s="44">
        <f>IFERROR(_xll.qlIndexFixing(Index3M,H3168,TRUE,_xll.ohTrigger(RecalcTrigger,Trigger3M)),NA())</f>
        <v>9.0839770347033565E-3</v>
      </c>
      <c r="L3168" s="44">
        <f>IFERROR(_xll.qlIndexFixing(Index6M,$H3168,TRUE,_xll.ohTrigger(RecalcTrigger,Trigger6M)),NA())</f>
        <v>9.3795644521461781E-3</v>
      </c>
      <c r="M3168" s="145">
        <f>IFERROR(_xll.qlIndexFixing(Index1Y,$H3168,TRUE,_xll.ohTrigger(RecalcTrigger,Trigger1Y)),NA())</f>
        <v>9.3257840936800274E-3</v>
      </c>
      <c r="N3168" s="144">
        <f>IFERROR(_xll.qlIndexFixing(ONIndex1M,I3168,TRUE,_xll.ohTrigger(RecalcTrigger,Trigger1M)),NA())</f>
        <v>8.8066099161920874E-3</v>
      </c>
      <c r="O3168" s="44">
        <f>IFERROR(_xll.qlIndexFixing(ONIndex3M,I3168,TRUE,_xll.ohTrigger(RecalcTrigger,Trigger3M)),NA())</f>
        <v>9.0535699451788076E-3</v>
      </c>
      <c r="P3168" s="44">
        <f>IFERROR(_xll.qlIndexFixing(ONIndex6M,I3168,TRUE,_xll.ohTrigger(RecalcTrigger,Trigger6M)),NA())</f>
        <v>9.3282455608711956E-3</v>
      </c>
      <c r="Q3168" s="145">
        <f>IFERROR(_xll.qlIndexFixing(ONIndex1Y,I3168,TRUE,_xll.ohTrigger(RecalcTrigger,Trigger1Y)),NA())</f>
        <v>9.2055426736603607E-3</v>
      </c>
    </row>
    <row r="3169" spans="2:17" x14ac:dyDescent="0.2">
      <c r="B3169" s="39" t="s">
        <v>42</v>
      </c>
      <c r="D3169" s="42">
        <f>_xll.qlCalendarAdvance(Calendar,$D3168,B3169,"f",FALSE)</f>
        <v>62060</v>
      </c>
      <c r="E3169" s="139">
        <f>_xll.qlInterestRateIndexValueDate(IndexON,D3169)</f>
        <v>62060</v>
      </c>
      <c r="F3169" s="155">
        <f>IFERROR(_xll.qlIndexFixing(IndexON,D3169,TRUE,_xll.ohTrigger(RecalcTrigger,TriggerON)),NA())</f>
        <v>9.0567967970844876E-3</v>
      </c>
      <c r="H3169" s="42">
        <f>_xll.qlCalendarAdvance(Calendar,$H3168,B3169,"f",FALSE)</f>
        <v>62060</v>
      </c>
      <c r="I3169" s="139">
        <f>_xll.qlInterestRateIndexValueDate(Index1M,$H3169)</f>
        <v>62064</v>
      </c>
      <c r="J3169" s="144">
        <f>IFERROR(_xll.qlIndexFixing(Index1M,$H3169,TRUE,_xll.ohTrigger(RecalcTrigger,Trigger1M)),NA())</f>
        <v>8.8184325246352894E-3</v>
      </c>
      <c r="K3169" s="44">
        <f>IFERROR(_xll.qlIndexFixing(Index3M,H3169,TRUE,_xll.ohTrigger(RecalcTrigger,Trigger3M)),NA())</f>
        <v>9.0868393914237729E-3</v>
      </c>
      <c r="L3169" s="44">
        <f>IFERROR(_xll.qlIndexFixing(Index6M,$H3169,TRUE,_xll.ohTrigger(RecalcTrigger,Trigger6M)),NA())</f>
        <v>9.3817051666217535E-3</v>
      </c>
      <c r="M3169" s="145">
        <f>IFERROR(_xll.qlIndexFixing(Index1Y,$H3169,TRUE,_xll.ohTrigger(RecalcTrigger,Trigger1Y)),NA())</f>
        <v>9.3287067313542575E-3</v>
      </c>
      <c r="N3169" s="144">
        <f>IFERROR(_xll.qlIndexFixing(ONIndex1M,I3169,TRUE,_xll.ohTrigger(RecalcTrigger,Trigger1M)),NA())</f>
        <v>8.8096236303503161E-3</v>
      </c>
      <c r="O3169" s="44">
        <f>IFERROR(_xll.qlIndexFixing(ONIndex3M,I3169,TRUE,_xll.ohTrigger(RecalcTrigger,Trigger3M)),NA())</f>
        <v>9.0568185670303336E-3</v>
      </c>
      <c r="P3169" s="44">
        <f>IFERROR(_xll.qlIndexFixing(ONIndex6M,I3169,TRUE,_xll.ohTrigger(RecalcTrigger,Trigger6M)),NA())</f>
        <v>9.3308812085712844E-3</v>
      </c>
      <c r="Q3169" s="145">
        <f>IFERROR(_xll.qlIndexFixing(ONIndex1Y,I3169,TRUE,_xll.ohTrigger(RecalcTrigger,Trigger1Y)),NA())</f>
        <v>9.2086677903058245E-3</v>
      </c>
    </row>
    <row r="3170" spans="2:17" x14ac:dyDescent="0.2">
      <c r="B3170" s="39" t="s">
        <v>42</v>
      </c>
      <c r="D3170" s="42">
        <f>_xll.qlCalendarAdvance(Calendar,$D3169,B3170,"f",FALSE)</f>
        <v>62067</v>
      </c>
      <c r="E3170" s="139">
        <f>_xll.qlInterestRateIndexValueDate(IndexON,D3170)</f>
        <v>62067</v>
      </c>
      <c r="F3170" s="155">
        <f>IFERROR(_xll.qlIndexFixing(IndexON,D3170,TRUE,_xll.ohTrigger(RecalcTrigger,TriggerON)),NA())</f>
        <v>9.05999034578997E-3</v>
      </c>
      <c r="H3170" s="42">
        <f>_xll.qlCalendarAdvance(Calendar,$H3169,B3170,"f",FALSE)</f>
        <v>62067</v>
      </c>
      <c r="I3170" s="139">
        <f>_xll.qlInterestRateIndexValueDate(Index1M,$H3170)</f>
        <v>62071</v>
      </c>
      <c r="J3170" s="144">
        <f>IFERROR(_xll.qlIndexFixing(Index1M,$H3170,TRUE,_xll.ohTrigger(RecalcTrigger,Trigger1M)),NA())</f>
        <v>8.8214265118843806E-3</v>
      </c>
      <c r="K3170" s="44">
        <f>IFERROR(_xll.qlIndexFixing(Index3M,H3170,TRUE,_xll.ohTrigger(RecalcTrigger,Trigger3M)),NA())</f>
        <v>9.0900357678892606E-3</v>
      </c>
      <c r="L3170" s="44">
        <f>IFERROR(_xll.qlIndexFixing(Index6M,$H3170,TRUE,_xll.ohTrigger(RecalcTrigger,Trigger6M)),NA())</f>
        <v>9.3838054575413974E-3</v>
      </c>
      <c r="M3170" s="145">
        <f>IFERROR(_xll.qlIndexFixing(Index1Y,$H3170,TRUE,_xll.ohTrigger(RecalcTrigger,Trigger1Y)),NA())</f>
        <v>9.3316201701560304E-3</v>
      </c>
      <c r="N3170" s="144">
        <f>IFERROR(_xll.qlIndexFixing(ONIndex1M,I3170,TRUE,_xll.ohTrigger(RecalcTrigger,Trigger1M)),NA())</f>
        <v>8.8126296928692227E-3</v>
      </c>
      <c r="O3170" s="44">
        <f>IFERROR(_xll.qlIndexFixing(ONIndex3M,I3170,TRUE,_xll.ohTrigger(RecalcTrigger,Trigger3M)),NA())</f>
        <v>9.0600589405998022E-3</v>
      </c>
      <c r="P3170" s="44">
        <f>IFERROR(_xll.qlIndexFixing(ONIndex6M,I3170,TRUE,_xll.ohTrigger(RecalcTrigger,Trigger6M)),NA())</f>
        <v>9.3334774292497258E-3</v>
      </c>
      <c r="Q3170" s="145">
        <f>IFERROR(_xll.qlIndexFixing(ONIndex1Y,I3170,TRUE,_xll.ohTrigger(RecalcTrigger,Trigger1Y)),NA())</f>
        <v>9.2117843179817527E-3</v>
      </c>
    </row>
    <row r="3171" spans="2:17" x14ac:dyDescent="0.2">
      <c r="B3171" s="39" t="s">
        <v>42</v>
      </c>
      <c r="D3171" s="42">
        <f>_xll.qlCalendarAdvance(Calendar,$D3170,B3171,"f",FALSE)</f>
        <v>62074</v>
      </c>
      <c r="E3171" s="139">
        <f>_xll.qlInterestRateIndexValueDate(IndexON,D3171)</f>
        <v>62074</v>
      </c>
      <c r="F3171" s="155">
        <f>IFERROR(_xll.qlIndexFixing(IndexON,D3171,TRUE,_xll.ohTrigger(RecalcTrigger,TriggerON)),NA())</f>
        <v>9.0631760719528387E-3</v>
      </c>
      <c r="H3171" s="42">
        <f>_xll.qlCalendarAdvance(Calendar,$H3170,B3171,"f",FALSE)</f>
        <v>62074</v>
      </c>
      <c r="I3171" s="139">
        <f>_xll.qlInterestRateIndexValueDate(Index1M,$H3171)</f>
        <v>62078</v>
      </c>
      <c r="J3171" s="144">
        <f>IFERROR(_xll.qlIndexFixing(Index1M,$H3171,TRUE,_xll.ohTrigger(RecalcTrigger,Trigger1M)),NA())</f>
        <v>8.8244127898834575E-3</v>
      </c>
      <c r="K3171" s="44">
        <f>IFERROR(_xll.qlIndexFixing(Index3M,H3171,TRUE,_xll.ohTrigger(RecalcTrigger,Trigger3M)),NA())</f>
        <v>9.0932237377114537E-3</v>
      </c>
      <c r="L3171" s="44">
        <f>IFERROR(_xll.qlIndexFixing(Index6M,$H3171,TRUE,_xll.ohTrigger(RecalcTrigger,Trigger6M)),NA())</f>
        <v>9.3858652604907021E-3</v>
      </c>
      <c r="M3171" s="145">
        <f>IFERROR(_xll.qlIndexFixing(Index1Y,$H3171,TRUE,_xll.ohTrigger(RecalcTrigger,Trigger1Y)),NA())</f>
        <v>9.3345243891068373E-3</v>
      </c>
      <c r="N3171" s="144">
        <f>IFERROR(_xll.qlIndexFixing(ONIndex1M,I3171,TRUE,_xll.ohTrigger(RecalcTrigger,Trigger1M)),NA())</f>
        <v>8.8156280852835778E-3</v>
      </c>
      <c r="O3171" s="44">
        <f>IFERROR(_xll.qlIndexFixing(ONIndex3M,I3171,TRUE,_xll.ohTrigger(RecalcTrigger,Trigger3M)),NA())</f>
        <v>9.0632910461430072E-3</v>
      </c>
      <c r="P3171" s="44">
        <f>IFERROR(_xll.qlIndexFixing(ONIndex6M,I3171,TRUE,_xll.ohTrigger(RecalcTrigger,Trigger6M)),NA())</f>
        <v>9.3360341589576734E-3</v>
      </c>
      <c r="Q3171" s="145">
        <f>IFERROR(_xll.qlIndexFixing(ONIndex1Y,I3171,TRUE,_xll.ohTrigger(RecalcTrigger,Trigger1Y)),NA())</f>
        <v>9.2148922358248342E-3</v>
      </c>
    </row>
    <row r="3172" spans="2:17" x14ac:dyDescent="0.2">
      <c r="B3172" s="39" t="s">
        <v>42</v>
      </c>
      <c r="D3172" s="42">
        <f>_xll.qlCalendarAdvance(Calendar,$D3171,B3172,"f",FALSE)</f>
        <v>62081</v>
      </c>
      <c r="E3172" s="139">
        <f>_xll.qlInterestRateIndexValueDate(IndexON,D3172)</f>
        <v>62081</v>
      </c>
      <c r="F3172" s="155">
        <f>IFERROR(_xll.qlIndexFixing(IndexON,D3172,TRUE,_xll.ohTrigger(RecalcTrigger,TriggerON)),NA())</f>
        <v>9.0663539570279283E-3</v>
      </c>
      <c r="H3172" s="42">
        <f>_xll.qlCalendarAdvance(Calendar,$H3171,B3172,"f",FALSE)</f>
        <v>62081</v>
      </c>
      <c r="I3172" s="139">
        <f>_xll.qlInterestRateIndexValueDate(Index1M,$H3172)</f>
        <v>62085</v>
      </c>
      <c r="J3172" s="144">
        <f>IFERROR(_xll.qlIndexFixing(Index1M,$H3172,TRUE,_xll.ohTrigger(RecalcTrigger,Trigger1M)),NA())</f>
        <v>8.8273913401724514E-3</v>
      </c>
      <c r="K3172" s="44">
        <f>IFERROR(_xll.qlIndexFixing(Index3M,H3172,TRUE,_xll.ohTrigger(RecalcTrigger,Trigger3M)),NA())</f>
        <v>9.096403280947624E-3</v>
      </c>
      <c r="L3172" s="44">
        <f>IFERROR(_xll.qlIndexFixing(Index6M,$H3172,TRUE,_xll.ohTrigger(RecalcTrigger,Trigger6M)),NA())</f>
        <v>9.3878845110574559E-3</v>
      </c>
      <c r="M3172" s="145">
        <f>IFERROR(_xll.qlIndexFixing(Index1Y,$H3172,TRUE,_xll.ohTrigger(RecalcTrigger,Trigger1Y)),NA())</f>
        <v>9.3374193672288303E-3</v>
      </c>
      <c r="N3172" s="144">
        <f>IFERROR(_xll.qlIndexFixing(ONIndex1M,I3172,TRUE,_xll.ohTrigger(RecalcTrigger,Trigger1M)),NA())</f>
        <v>8.8201141955135398E-3</v>
      </c>
      <c r="O3172" s="44">
        <f>IFERROR(_xll.qlIndexFixing(ONIndex3M,I3172,TRUE,_xll.ohTrigger(RecalcTrigger,Trigger3M)),NA())</f>
        <v>9.0681223109445597E-3</v>
      </c>
      <c r="P3172" s="44">
        <f>IFERROR(_xll.qlIndexFixing(ONIndex6M,I3172,TRUE,_xll.ohTrigger(RecalcTrigger,Trigger6M)),NA())</f>
        <v>9.3398600318295166E-3</v>
      </c>
      <c r="Q3172" s="145">
        <f>IFERROR(_xll.qlIndexFixing(ONIndex1Y,I3172,TRUE,_xll.ohTrigger(RecalcTrigger,Trigger1Y)),NA())</f>
        <v>9.2195531847050205E-3</v>
      </c>
    </row>
    <row r="3173" spans="2:17" x14ac:dyDescent="0.2">
      <c r="B3173" s="39" t="s">
        <v>42</v>
      </c>
      <c r="D3173" s="42">
        <f>_xll.qlCalendarAdvance(Calendar,$D3172,B3173,"f",FALSE)</f>
        <v>62089</v>
      </c>
      <c r="E3173" s="139">
        <f>_xll.qlInterestRateIndexValueDate(IndexON,D3173)</f>
        <v>62089</v>
      </c>
      <c r="F3173" s="155">
        <f>IFERROR(_xll.qlIndexFixing(IndexON,D3173,TRUE,_xll.ohTrigger(RecalcTrigger,TriggerON)),NA())</f>
        <v>9.0706567407039529E-3</v>
      </c>
      <c r="H3173" s="42">
        <f>_xll.qlCalendarAdvance(Calendar,$H3172,B3173,"f",FALSE)</f>
        <v>62089</v>
      </c>
      <c r="I3173" s="139">
        <f>_xll.qlInterestRateIndexValueDate(Index1M,$H3173)</f>
        <v>62093</v>
      </c>
      <c r="J3173" s="144">
        <f>IFERROR(_xll.qlIndexFixing(Index1M,$H3173,TRUE,_xll.ohTrigger(RecalcTrigger,Trigger1M)),NA())</f>
        <v>8.8307859114571605E-3</v>
      </c>
      <c r="K3173" s="44">
        <f>IFERROR(_xll.qlIndexFixing(Index3M,H3173,TRUE,_xll.ohTrigger(RecalcTrigger,Trigger3M)),NA())</f>
        <v>9.0983274729149275E-3</v>
      </c>
      <c r="L3173" s="44">
        <f>IFERROR(_xll.qlIndexFixing(Index6M,$H3173,TRUE,_xll.ohTrigger(RecalcTrigger,Trigger6M)),NA())</f>
        <v>9.3898932118508215E-3</v>
      </c>
      <c r="M3173" s="145">
        <f>IFERROR(_xll.qlIndexFixing(Index1Y,$H3173,TRUE,_xll.ohTrigger(RecalcTrigger,Trigger1Y)),NA())</f>
        <v>9.3407165714430359E-3</v>
      </c>
      <c r="N3173" s="144">
        <f>IFERROR(_xll.qlIndexFixing(ONIndex1M,I3173,TRUE,_xll.ohTrigger(RecalcTrigger,Trigger1M)),NA())</f>
        <v>8.8230940297329141E-3</v>
      </c>
      <c r="O3173" s="44">
        <f>IFERROR(_xll.qlIndexFixing(ONIndex3M,I3173,TRUE,_xll.ohTrigger(RecalcTrigger,Trigger3M)),NA())</f>
        <v>9.0713344160597842E-3</v>
      </c>
      <c r="P3173" s="44">
        <f>IFERROR(_xll.qlIndexFixing(ONIndex6M,I3173,TRUE,_xll.ohTrigger(RecalcTrigger,Trigger6M)),NA())</f>
        <v>9.3423207154863519E-3</v>
      </c>
      <c r="Q3173" s="145">
        <f>IFERROR(_xll.qlIndexFixing(ONIndex1Y,I3173,TRUE,_xll.ohTrigger(RecalcTrigger,Trigger1Y)),NA())</f>
        <v>9.2226402650030792E-3</v>
      </c>
    </row>
    <row r="3174" spans="2:17" x14ac:dyDescent="0.2">
      <c r="B3174" s="39" t="s">
        <v>42</v>
      </c>
      <c r="D3174" s="42">
        <f>_xll.qlCalendarAdvance(Calendar,$D3173,B3174,"f",FALSE)</f>
        <v>62096</v>
      </c>
      <c r="E3174" s="139">
        <f>_xll.qlInterestRateIndexValueDate(IndexON,D3174)</f>
        <v>62096</v>
      </c>
      <c r="F3174" s="155">
        <f>IFERROR(_xll.qlIndexFixing(IndexON,D3174,TRUE,_xll.ohTrigger(RecalcTrigger,TriggerON)),NA())</f>
        <v>9.0738167914317103E-3</v>
      </c>
      <c r="H3174" s="42">
        <f>_xll.qlCalendarAdvance(Calendar,$H3173,B3174,"f",FALSE)</f>
        <v>62096</v>
      </c>
      <c r="I3174" s="139">
        <f>_xll.qlInterestRateIndexValueDate(Index1M,$H3174)</f>
        <v>62100</v>
      </c>
      <c r="J3174" s="144">
        <f>IFERROR(_xll.qlIndexFixing(Index1M,$H3174,TRUE,_xll.ohTrigger(RecalcTrigger,Trigger1M)),NA())</f>
        <v>8.8337478401955671E-3</v>
      </c>
      <c r="K3174" s="44">
        <f>IFERROR(_xll.qlIndexFixing(Index3M,H3174,TRUE,_xll.ohTrigger(RecalcTrigger,Trigger3M)),NA())</f>
        <v>9.1028488926232498E-3</v>
      </c>
      <c r="L3174" s="44">
        <f>IFERROR(_xll.qlIndexFixing(Index6M,$H3174,TRUE,_xll.ohTrigger(RecalcTrigger,Trigger6M)),NA())</f>
        <v>9.3918282256561427E-3</v>
      </c>
      <c r="M3174" s="145">
        <f>IFERROR(_xll.qlIndexFixing(Index1Y,$H3174,TRUE,_xll.ohTrigger(RecalcTrigger,Trigger1Y)),NA())</f>
        <v>9.3435916771487694E-3</v>
      </c>
      <c r="N3174" s="144">
        <f>IFERROR(_xll.qlIndexFixing(ONIndex1M,I3174,TRUE,_xll.ohTrigger(RecalcTrigger,Trigger1M)),NA())</f>
        <v>8.8250014646362729E-3</v>
      </c>
      <c r="O3174" s="44">
        <f>IFERROR(_xll.qlIndexFixing(ONIndex3M,I3174,TRUE,_xll.ohTrigger(RecalcTrigger,Trigger3M)),NA())</f>
        <v>9.0733950441812539E-3</v>
      </c>
      <c r="P3174" s="44">
        <f>IFERROR(_xll.qlIndexFixing(ONIndex6M,I3174,TRUE,_xll.ohTrigger(RecalcTrigger,Trigger6M)),NA())</f>
        <v>9.34381178606003E-3</v>
      </c>
      <c r="Q3174" s="145">
        <f>IFERROR(_xll.qlIndexFixing(ONIndex1Y,I3174,TRUE,_xll.ohTrigger(RecalcTrigger,Trigger1Y)),NA())</f>
        <v>9.2246036954612975E-3</v>
      </c>
    </row>
    <row r="3175" spans="2:17" x14ac:dyDescent="0.2">
      <c r="B3175" s="39" t="s">
        <v>42</v>
      </c>
      <c r="D3175" s="42">
        <f>_xll.qlCalendarAdvance(Calendar,$D3174,B3175,"f",FALSE)</f>
        <v>62103</v>
      </c>
      <c r="E3175" s="139">
        <f>_xll.qlInterestRateIndexValueDate(IndexON,D3175)</f>
        <v>62103</v>
      </c>
      <c r="F3175" s="155">
        <f>IFERROR(_xll.qlIndexFixing(IndexON,D3175,TRUE,_xll.ohTrigger(RecalcTrigger,TriggerON)),NA())</f>
        <v>9.0769689387748542E-3</v>
      </c>
      <c r="H3175" s="42">
        <f>_xll.qlCalendarAdvance(Calendar,$H3174,B3175,"f",FALSE)</f>
        <v>62103</v>
      </c>
      <c r="I3175" s="139">
        <f>_xll.qlInterestRateIndexValueDate(Index1M,$H3175)</f>
        <v>62107</v>
      </c>
      <c r="J3175" s="144">
        <f>IFERROR(_xll.qlIndexFixing(Index1M,$H3175,TRUE,_xll.ohTrigger(RecalcTrigger,Trigger1M)),NA())</f>
        <v>8.836701983200624E-3</v>
      </c>
      <c r="K3175" s="44">
        <f>IFERROR(_xll.qlIndexFixing(Index3M,H3175,TRUE,_xll.ohTrigger(RecalcTrigger,Trigger3M)),NA())</f>
        <v>9.1060023528939382E-3</v>
      </c>
      <c r="L3175" s="44">
        <f>IFERROR(_xll.qlIndexFixing(Index6M,$H3175,TRUE,_xll.ohTrigger(RecalcTrigger,Trigger6M)),NA())</f>
        <v>9.3937224903031611E-3</v>
      </c>
      <c r="M3175" s="145">
        <f>IFERROR(_xll.qlIndexFixing(Index1Y,$H3175,TRUE,_xll.ohTrigger(RecalcTrigger,Trigger1Y)),NA())</f>
        <v>9.3464574760950825E-3</v>
      </c>
      <c r="N3175" s="144">
        <f>IFERROR(_xll.qlIndexFixing(ONIndex1M,I3175,TRUE,_xll.ohTrigger(RecalcTrigger,Trigger1M)),NA())</f>
        <v>8.8279678846259202E-3</v>
      </c>
      <c r="O3175" s="44">
        <f>IFERROR(_xll.qlIndexFixing(ONIndex3M,I3175,TRUE,_xll.ohTrigger(RecalcTrigger,Trigger3M)),NA())</f>
        <v>9.0765926849734058E-3</v>
      </c>
      <c r="P3175" s="44">
        <f>IFERROR(_xll.qlIndexFixing(ONIndex6M,I3175,TRUE,_xll.ohTrigger(RecalcTrigger,Trigger6M)),NA())</f>
        <v>9.3462042283842806E-3</v>
      </c>
      <c r="Q3175" s="145">
        <f>IFERROR(_xll.qlIndexFixing(ONIndex1Y,I3175,TRUE,_xll.ohTrigger(RecalcTrigger,Trigger1Y)),NA())</f>
        <v>9.2276757240128404E-3</v>
      </c>
    </row>
    <row r="3176" spans="2:17" x14ac:dyDescent="0.2">
      <c r="B3176" s="39" t="s">
        <v>42</v>
      </c>
      <c r="D3176" s="42">
        <f>_xll.qlCalendarAdvance(Calendar,$D3175,B3176,"f",FALSE)</f>
        <v>62110</v>
      </c>
      <c r="E3176" s="139">
        <f>_xll.qlInterestRateIndexValueDate(IndexON,D3176)</f>
        <v>62110</v>
      </c>
      <c r="F3176" s="155">
        <f>IFERROR(_xll.qlIndexFixing(IndexON,D3176,TRUE,_xll.ohTrigger(RecalcTrigger,TriggerON)),NA())</f>
        <v>9.0801131638151844E-3</v>
      </c>
      <c r="H3176" s="42">
        <f>_xll.qlCalendarAdvance(Calendar,$H3175,B3176,"f",FALSE)</f>
        <v>62110</v>
      </c>
      <c r="I3176" s="139">
        <f>_xll.qlInterestRateIndexValueDate(Index1M,$H3176)</f>
        <v>62114</v>
      </c>
      <c r="J3176" s="144">
        <f>IFERROR(_xll.qlIndexFixing(Index1M,$H3176,TRUE,_xll.ohTrigger(RecalcTrigger,Trigger1M)),NA())</f>
        <v>8.839648322004524E-3</v>
      </c>
      <c r="K3176" s="44">
        <f>IFERROR(_xll.qlIndexFixing(Index3M,H3176,TRUE,_xll.ohTrigger(RecalcTrigger,Trigger3M)),NA())</f>
        <v>9.1091473055593397E-3</v>
      </c>
      <c r="L3176" s="44">
        <f>IFERROR(_xll.qlIndexFixing(Index6M,$H3176,TRUE,_xll.ohTrigger(RecalcTrigger,Trigger6M)),NA())</f>
        <v>9.3955759413912373E-3</v>
      </c>
      <c r="M3176" s="145">
        <f>IFERROR(_xll.qlIndexFixing(Index1Y,$H3176,TRUE,_xll.ohTrigger(RecalcTrigger,Trigger1Y)),NA())</f>
        <v>9.3493139473034732E-3</v>
      </c>
      <c r="N3176" s="144">
        <f>IFERROR(_xll.qlIndexFixing(ONIndex1M,I3176,TRUE,_xll.ohTrigger(RecalcTrigger,Trigger1M)),NA())</f>
        <v>8.8309265395469794E-3</v>
      </c>
      <c r="O3176" s="44">
        <f>IFERROR(_xll.qlIndexFixing(ONIndex3M,I3176,TRUE,_xll.ohTrigger(RecalcTrigger,Trigger3M)),NA())</f>
        <v>9.079781955341204E-3</v>
      </c>
      <c r="P3176" s="44">
        <f>IFERROR(_xll.qlIndexFixing(ONIndex6M,I3176,TRUE,_xll.ohTrigger(RecalcTrigger,Trigger6M)),NA())</f>
        <v>9.3485568504814154E-3</v>
      </c>
      <c r="Q3176" s="145">
        <f>IFERROR(_xll.qlIndexFixing(ONIndex1Y,I3176,TRUE,_xll.ohTrigger(RecalcTrigger,Trigger1Y)),NA())</f>
        <v>9.2307390361767716E-3</v>
      </c>
    </row>
    <row r="3177" spans="2:17" x14ac:dyDescent="0.2">
      <c r="B3177" s="39" t="s">
        <v>42</v>
      </c>
      <c r="D3177" s="42">
        <f>_xll.qlCalendarAdvance(Calendar,$D3176,B3177,"f",FALSE)</f>
        <v>62117</v>
      </c>
      <c r="E3177" s="139">
        <f>_xll.qlInterestRateIndexValueDate(IndexON,D3177)</f>
        <v>62117</v>
      </c>
      <c r="F3177" s="155">
        <f>IFERROR(_xll.qlIndexFixing(IndexON,D3177,TRUE,_xll.ohTrigger(RecalcTrigger,TriggerON)),NA())</f>
        <v>9.0832494477677272E-3</v>
      </c>
      <c r="H3177" s="42">
        <f>_xll.qlCalendarAdvance(Calendar,$H3176,B3177,"f",FALSE)</f>
        <v>62117</v>
      </c>
      <c r="I3177" s="139">
        <f>_xll.qlInterestRateIndexValueDate(Index1M,$H3177)</f>
        <v>62121</v>
      </c>
      <c r="J3177" s="144">
        <f>IFERROR(_xll.qlIndexFixing(Index1M,$H3177,TRUE,_xll.ohTrigger(RecalcTrigger,Trigger1M)),NA())</f>
        <v>8.8425868381497748E-3</v>
      </c>
      <c r="K3177" s="44">
        <f>IFERROR(_xll.qlIndexFixing(Index3M,H3177,TRUE,_xll.ohTrigger(RecalcTrigger,Trigger3M)),NA())</f>
        <v>9.1122837306727433E-3</v>
      </c>
      <c r="L3177" s="44">
        <f>IFERROR(_xll.qlIndexFixing(Index6M,$H3177,TRUE,_xll.ohTrigger(RecalcTrigger,Trigger6M)),NA())</f>
        <v>9.397388514521059E-3</v>
      </c>
      <c r="M3177" s="145">
        <f>IFERROR(_xll.qlIndexFixing(Index1Y,$H3177,TRUE,_xll.ohTrigger(RecalcTrigger,Trigger1Y)),NA())</f>
        <v>9.3521610697963071E-3</v>
      </c>
      <c r="N3177" s="144">
        <f>IFERROR(_xll.qlIndexFixing(ONIndex1M,I3177,TRUE,_xll.ohTrigger(RecalcTrigger,Trigger1M)),NA())</f>
        <v>8.8338774111740292E-3</v>
      </c>
      <c r="O3177" s="44">
        <f>IFERROR(_xll.qlIndexFixing(ONIndex3M,I3177,TRUE,_xll.ohTrigger(RecalcTrigger,Trigger3M)),NA())</f>
        <v>9.0829628358601866E-3</v>
      </c>
      <c r="P3177" s="44">
        <f>IFERROR(_xll.qlIndexFixing(ONIndex6M,I3177,TRUE,_xll.ohTrigger(RecalcTrigger,Trigger6M)),NA())</f>
        <v>9.3508695884825244E-3</v>
      </c>
      <c r="Q3177" s="145">
        <f>IFERROR(_xll.qlIndexFixing(ONIndex1Y,I3177,TRUE,_xll.ohTrigger(RecalcTrigger,Trigger1Y)),NA())</f>
        <v>9.2337936114894603E-3</v>
      </c>
    </row>
    <row r="3178" spans="2:17" x14ac:dyDescent="0.2">
      <c r="B3178" s="39" t="s">
        <v>42</v>
      </c>
      <c r="D3178" s="42">
        <f>_xll.qlCalendarAdvance(Calendar,$D3177,B3178,"f",FALSE)</f>
        <v>62124</v>
      </c>
      <c r="E3178" s="139">
        <f>_xll.qlInterestRateIndexValueDate(IndexON,D3178)</f>
        <v>62124</v>
      </c>
      <c r="F3178" s="155">
        <f>IFERROR(_xll.qlIndexFixing(IndexON,D3178,TRUE,_xll.ohTrigger(RecalcTrigger,TriggerON)),NA())</f>
        <v>9.0863777717409278E-3</v>
      </c>
      <c r="H3178" s="42">
        <f>_xll.qlCalendarAdvance(Calendar,$H3177,B3178,"f",FALSE)</f>
        <v>62124</v>
      </c>
      <c r="I3178" s="139">
        <f>_xll.qlInterestRateIndexValueDate(Index1M,$H3178)</f>
        <v>62128</v>
      </c>
      <c r="J3178" s="144">
        <f>IFERROR(_xll.qlIndexFixing(Index1M,$H3178,TRUE,_xll.ohTrigger(RecalcTrigger,Trigger1M)),NA())</f>
        <v>8.8445654785052064E-3</v>
      </c>
      <c r="K3178" s="44">
        <f>IFERROR(_xll.qlIndexFixing(Index3M,H3178,TRUE,_xll.ohTrigger(RecalcTrigger,Trigger3M)),NA())</f>
        <v>9.1154116082901027E-3</v>
      </c>
      <c r="L3178" s="44">
        <f>IFERROR(_xll.qlIndexFixing(Index6M,$H3178,TRUE,_xll.ohTrigger(RecalcTrigger,Trigger6M)),NA())</f>
        <v>9.3991601452959594E-3</v>
      </c>
      <c r="M3178" s="145">
        <f>IFERROR(_xll.qlIndexFixing(Index1Y,$H3178,TRUE,_xll.ohTrigger(RecalcTrigger,Trigger1Y)),NA())</f>
        <v>9.354998822595299E-3</v>
      </c>
      <c r="N3178" s="144">
        <f>IFERROR(_xll.qlIndexFixing(ONIndex1M,I3178,TRUE,_xll.ohTrigger(RecalcTrigger,Trigger1M)),NA())</f>
        <v>8.8368204809619044E-3</v>
      </c>
      <c r="O3178" s="44">
        <f>IFERROR(_xll.qlIndexFixing(ONIndex3M,I3178,TRUE,_xll.ohTrigger(RecalcTrigger,Trigger3M)),NA())</f>
        <v>9.0861353061466588E-3</v>
      </c>
      <c r="P3178" s="44">
        <f>IFERROR(_xll.qlIndexFixing(ONIndex6M,I3178,TRUE,_xll.ohTrigger(RecalcTrigger,Trigger6M)),NA())</f>
        <v>9.3531423785186973E-3</v>
      </c>
      <c r="Q3178" s="145">
        <f>IFERROR(_xll.qlIndexFixing(ONIndex1Y,I3178,TRUE,_xll.ohTrigger(RecalcTrigger,Trigger1Y)),NA())</f>
        <v>9.2368394292474676E-3</v>
      </c>
    </row>
    <row r="3179" spans="2:17" x14ac:dyDescent="0.2">
      <c r="B3179" s="39" t="s">
        <v>42</v>
      </c>
      <c r="D3179" s="42">
        <f>_xll.qlCalendarAdvance(Calendar,$D3178,B3179,"f",FALSE)</f>
        <v>62131</v>
      </c>
      <c r="E3179" s="139">
        <f>_xll.qlInterestRateIndexValueDate(IndexON,D3179)</f>
        <v>62131</v>
      </c>
      <c r="F3179" s="155">
        <f>IFERROR(_xll.qlIndexFixing(IndexON,D3179,TRUE,_xll.ohTrigger(RecalcTrigger,TriggerON)),NA())</f>
        <v>9.0894981168698763E-3</v>
      </c>
      <c r="H3179" s="42">
        <f>_xll.qlCalendarAdvance(Calendar,$H3178,B3179,"f",FALSE)</f>
        <v>62131</v>
      </c>
      <c r="I3179" s="139">
        <f>_xll.qlInterestRateIndexValueDate(Index1M,$H3179)</f>
        <v>62135</v>
      </c>
      <c r="J3179" s="144">
        <f>IFERROR(_xll.qlIndexFixing(Index1M,$H3179,TRUE,_xll.ohTrigger(RecalcTrigger,Trigger1M)),NA())</f>
        <v>8.8474897669708688E-3</v>
      </c>
      <c r="K3179" s="44">
        <f>IFERROR(_xll.qlIndexFixing(Index3M,H3179,TRUE,_xll.ohTrigger(RecalcTrigger,Trigger3M)),NA())</f>
        <v>9.1185309184638186E-3</v>
      </c>
      <c r="L3179" s="44">
        <f>IFERROR(_xll.qlIndexFixing(Index6M,$H3179,TRUE,_xll.ohTrigger(RecalcTrigger,Trigger6M)),NA())</f>
        <v>9.4008907693210412E-3</v>
      </c>
      <c r="M3179" s="145">
        <f>IFERROR(_xll.qlIndexFixing(Index1Y,$H3179,TRUE,_xll.ohTrigger(RecalcTrigger,Trigger1Y)),NA())</f>
        <v>9.3578271847234752E-3</v>
      </c>
      <c r="N3179" s="144">
        <f>IFERROR(_xll.qlIndexFixing(ONIndex1M,I3179,TRUE,_xll.ohTrigger(RecalcTrigger,Trigger1M)),NA())</f>
        <v>8.8397557305253116E-3</v>
      </c>
      <c r="O3179" s="44">
        <f>IFERROR(_xll.qlIndexFixing(ONIndex3M,I3179,TRUE,_xll.ohTrigger(RecalcTrigger,Trigger3M)),NA())</f>
        <v>9.0892993466162864E-3</v>
      </c>
      <c r="P3179" s="44">
        <f>IFERROR(_xll.qlIndexFixing(ONIndex6M,I3179,TRUE,_xll.ohTrigger(RecalcTrigger,Trigger6M)),NA())</f>
        <v>9.3553751564012799E-3</v>
      </c>
      <c r="Q3179" s="145">
        <f>IFERROR(_xll.qlIndexFixing(ONIndex1Y,I3179,TRUE,_xll.ohTrigger(RecalcTrigger,Trigger1Y)),NA())</f>
        <v>9.2398764687473545E-3</v>
      </c>
    </row>
    <row r="3180" spans="2:17" x14ac:dyDescent="0.2">
      <c r="B3180" s="39" t="s">
        <v>42</v>
      </c>
      <c r="D3180" s="42">
        <f>_xll.qlCalendarAdvance(Calendar,$D3179,B3180,"f",FALSE)</f>
        <v>62138</v>
      </c>
      <c r="E3180" s="139">
        <f>_xll.qlInterestRateIndexValueDate(IndexON,D3180)</f>
        <v>62138</v>
      </c>
      <c r="F3180" s="155">
        <f>IFERROR(_xll.qlIndexFixing(IndexON,D3180,TRUE,_xll.ohTrigger(RecalcTrigger,TriggerON)),NA())</f>
        <v>9.0926104643695993E-3</v>
      </c>
      <c r="H3180" s="42">
        <f>_xll.qlCalendarAdvance(Calendar,$H3179,B3180,"f",FALSE)</f>
        <v>62138</v>
      </c>
      <c r="I3180" s="139">
        <f>_xll.qlInterestRateIndexValueDate(Index1M,$H3180)</f>
        <v>62142</v>
      </c>
      <c r="J3180" s="144">
        <f>IFERROR(_xll.qlIndexFixing(Index1M,$H3180,TRUE,_xll.ohTrigger(RecalcTrigger,Trigger1M)),NA())</f>
        <v>8.8504061818604554E-3</v>
      </c>
      <c r="K3180" s="44">
        <f>IFERROR(_xll.qlIndexFixing(Index3M,H3180,TRUE,_xll.ohTrigger(RecalcTrigger,Trigger3M)),NA())</f>
        <v>9.121641641251621E-3</v>
      </c>
      <c r="L3180" s="44">
        <f>IFERROR(_xll.qlIndexFixing(Index6M,$H3180,TRUE,_xll.ohTrigger(RecalcTrigger,Trigger6M)),NA())</f>
        <v>9.4025803222062623E-3</v>
      </c>
      <c r="M3180" s="145">
        <f>IFERROR(_xll.qlIndexFixing(Index1Y,$H3180,TRUE,_xll.ohTrigger(RecalcTrigger,Trigger1Y)),NA())</f>
        <v>9.3606461352021084E-3</v>
      </c>
      <c r="N3180" s="144">
        <f>IFERROR(_xll.qlIndexFixing(ONIndex1M,I3180,TRUE,_xll.ohTrigger(RecalcTrigger,Trigger1M)),NA())</f>
        <v>8.8426831413190854E-3</v>
      </c>
      <c r="O3180" s="44">
        <f>IFERROR(_xll.qlIndexFixing(ONIndex3M,I3180,TRUE,_xll.ohTrigger(RecalcTrigger,Trigger3M)),NA())</f>
        <v>9.0924549372850549E-3</v>
      </c>
      <c r="P3180" s="44">
        <f>IFERROR(_xll.qlIndexFixing(ONIndex6M,I3180,TRUE,_xll.ohTrigger(RecalcTrigger,Trigger6M)),NA())</f>
        <v>9.3575678581814259E-3</v>
      </c>
      <c r="Q3180" s="145">
        <f>IFERROR(_xll.qlIndexFixing(ONIndex1Y,I3180,TRUE,_xll.ohTrigger(RecalcTrigger,Trigger1Y)),NA())</f>
        <v>9.2429047091258099E-3</v>
      </c>
    </row>
    <row r="3181" spans="2:17" x14ac:dyDescent="0.2">
      <c r="B3181" s="39" t="s">
        <v>42</v>
      </c>
      <c r="D3181" s="42">
        <f>_xll.qlCalendarAdvance(Calendar,$D3180,B3181,"f",FALSE)</f>
        <v>62145</v>
      </c>
      <c r="E3181" s="139">
        <f>_xll.qlInterestRateIndexValueDate(IndexON,D3181)</f>
        <v>62145</v>
      </c>
      <c r="F3181" s="155">
        <f>IFERROR(_xll.qlIndexFixing(IndexON,D3181,TRUE,_xll.ohTrigger(RecalcTrigger,TriggerON)),NA())</f>
        <v>9.0957147953485418E-3</v>
      </c>
      <c r="H3181" s="42">
        <f>_xll.qlCalendarAdvance(Calendar,$H3180,B3181,"f",FALSE)</f>
        <v>62145</v>
      </c>
      <c r="I3181" s="139">
        <f>_xll.qlInterestRateIndexValueDate(Index1M,$H3181)</f>
        <v>62149</v>
      </c>
      <c r="J3181" s="144">
        <f>IFERROR(_xll.qlIndexFixing(Index1M,$H3181,TRUE,_xll.ohTrigger(RecalcTrigger,Trigger1M)),NA())</f>
        <v>8.8533147047115922E-3</v>
      </c>
      <c r="K3181" s="44">
        <f>IFERROR(_xll.qlIndexFixing(Index3M,H3181,TRUE,_xll.ohTrigger(RecalcTrigger,Trigger3M)),NA())</f>
        <v>9.1247437567076872E-3</v>
      </c>
      <c r="L3181" s="44">
        <f>IFERROR(_xll.qlIndexFixing(Index6M,$H3181,TRUE,_xll.ohTrigger(RecalcTrigger,Trigger6M)),NA())</f>
        <v>9.4042287395580525E-3</v>
      </c>
      <c r="M3181" s="145">
        <f>IFERROR(_xll.qlIndexFixing(Index1Y,$H3181,TRUE,_xll.ohTrigger(RecalcTrigger,Trigger1Y)),NA())</f>
        <v>9.3634556530531321E-3</v>
      </c>
      <c r="N3181" s="144">
        <f>IFERROR(_xll.qlIndexFixing(ONIndex1M,I3181,TRUE,_xll.ohTrigger(RecalcTrigger,Trigger1M)),NA())</f>
        <v>8.8456026949579325E-3</v>
      </c>
      <c r="O3181" s="44">
        <f>IFERROR(_xll.qlIndexFixing(ONIndex3M,I3181,TRUE,_xll.ohTrigger(RecalcTrigger,Trigger3M)),NA())</f>
        <v>9.0956020584087582E-3</v>
      </c>
      <c r="P3181" s="44">
        <f>IFERROR(_xll.qlIndexFixing(ONIndex6M,I3181,TRUE,_xll.ohTrigger(RecalcTrigger,Trigger6M)),NA())</f>
        <v>9.3597204200701611E-3</v>
      </c>
      <c r="Q3181" s="145">
        <f>IFERROR(_xll.qlIndexFixing(ONIndex1Y,I3181,TRUE,_xll.ohTrigger(RecalcTrigger,Trigger1Y)),NA())</f>
        <v>9.2459241298392669E-3</v>
      </c>
    </row>
    <row r="3182" spans="2:17" x14ac:dyDescent="0.2">
      <c r="B3182" s="39" t="s">
        <v>42</v>
      </c>
      <c r="D3182" s="42">
        <f>_xll.qlCalendarAdvance(Calendar,$D3181,B3182,"f",FALSE)</f>
        <v>62152</v>
      </c>
      <c r="E3182" s="139">
        <f>_xll.qlInterestRateIndexValueDate(IndexON,D3182)</f>
        <v>62152</v>
      </c>
      <c r="F3182" s="155">
        <f>IFERROR(_xll.qlIndexFixing(IndexON,D3182,TRUE,_xll.ohTrigger(RecalcTrigger,TriggerON)),NA())</f>
        <v>9.0988110910217301E-3</v>
      </c>
      <c r="H3182" s="42">
        <f>_xll.qlCalendarAdvance(Calendar,$H3181,B3182,"f",FALSE)</f>
        <v>62152</v>
      </c>
      <c r="I3182" s="139">
        <f>_xll.qlInterestRateIndexValueDate(Index1M,$H3182)</f>
        <v>62156</v>
      </c>
      <c r="J3182" s="144">
        <f>IFERROR(_xll.qlIndexFixing(Index1M,$H3182,TRUE,_xll.ohTrigger(RecalcTrigger,Trigger1M)),NA())</f>
        <v>8.8571614328344477E-3</v>
      </c>
      <c r="K3182" s="44">
        <f>IFERROR(_xll.qlIndexFixing(Index3M,H3182,TRUE,_xll.ohTrigger(RecalcTrigger,Trigger3M)),NA())</f>
        <v>9.128507075735301E-3</v>
      </c>
      <c r="L3182" s="44">
        <f>IFERROR(_xll.qlIndexFixing(Index6M,$H3182,TRUE,_xll.ohTrigger(RecalcTrigger,Trigger6M)),NA())</f>
        <v>9.4065046355791861E-3</v>
      </c>
      <c r="M3182" s="145">
        <f>IFERROR(_xll.qlIndexFixing(Index1Y,$H3182,TRUE,_xll.ohTrigger(RecalcTrigger,Trigger1Y)),NA())</f>
        <v>9.3662557172997894E-3</v>
      </c>
      <c r="N3182" s="144">
        <f>IFERROR(_xll.qlIndexFixing(ONIndex1M,I3182,TRUE,_xll.ohTrigger(RecalcTrigger,Trigger1M)),NA())</f>
        <v>8.8485143732164317E-3</v>
      </c>
      <c r="O3182" s="44">
        <f>IFERROR(_xll.qlIndexFixing(ONIndex3M,I3182,TRUE,_xll.ohTrigger(RecalcTrigger,Trigger3M)),NA())</f>
        <v>9.0987406900033818E-3</v>
      </c>
      <c r="P3182" s="44">
        <f>IFERROR(_xll.qlIndexFixing(ONIndex6M,I3182,TRUE,_xll.ohTrigger(RecalcTrigger,Trigger6M)),NA())</f>
        <v>9.3618327777988952E-3</v>
      </c>
      <c r="Q3182" s="145">
        <f>IFERROR(_xll.qlIndexFixing(ONIndex1Y,I3182,TRUE,_xll.ohTrigger(RecalcTrigger,Trigger1Y)),NA())</f>
        <v>9.2489347101842867E-3</v>
      </c>
    </row>
    <row r="3183" spans="2:17" x14ac:dyDescent="0.2">
      <c r="B3183" s="39" t="s">
        <v>42</v>
      </c>
      <c r="D3183" s="42">
        <f>_xll.qlCalendarAdvance(Calendar,$D3182,B3183,"f",FALSE)</f>
        <v>62159</v>
      </c>
      <c r="E3183" s="139">
        <f>_xll.qlInterestRateIndexValueDate(IndexON,D3183)</f>
        <v>62159</v>
      </c>
      <c r="F3183" s="155">
        <f>IFERROR(_xll.qlIndexFixing(IndexON,D3183,TRUE,_xll.ohTrigger(RecalcTrigger,TriggerON)),NA())</f>
        <v>9.1018993324443187E-3</v>
      </c>
      <c r="H3183" s="42">
        <f>_xll.qlCalendarAdvance(Calendar,$H3182,B3183,"f",FALSE)</f>
        <v>62159</v>
      </c>
      <c r="I3183" s="139">
        <f>_xll.qlInterestRateIndexValueDate(Index1M,$H3183)</f>
        <v>62163</v>
      </c>
      <c r="J3183" s="144">
        <f>IFERROR(_xll.qlIndexFixing(Index1M,$H3183,TRUE,_xll.ohTrigger(RecalcTrigger,Trigger1M)),NA())</f>
        <v>8.8600526253301837E-3</v>
      </c>
      <c r="K3183" s="44">
        <f>IFERROR(_xll.qlIndexFixing(Index3M,H3183,TRUE,_xll.ohTrigger(RecalcTrigger,Trigger3M)),NA())</f>
        <v>9.1315908298073983E-3</v>
      </c>
      <c r="L3183" s="44">
        <f>IFERROR(_xll.qlIndexFixing(Index6M,$H3183,TRUE,_xll.ohTrigger(RecalcTrigger,Trigger6M)),NA())</f>
        <v>9.4080617998680022E-3</v>
      </c>
      <c r="M3183" s="145">
        <f>IFERROR(_xll.qlIndexFixing(Index1Y,$H3183,TRUE,_xll.ohTrigger(RecalcTrigger,Trigger1Y)),NA())</f>
        <v>9.3690463069635768E-3</v>
      </c>
      <c r="N3183" s="144">
        <f>IFERROR(_xll.qlIndexFixing(ONIndex1M,I3183,TRUE,_xll.ohTrigger(RecalcTrigger,Trigger1M)),NA())</f>
        <v>8.8514181573096096E-3</v>
      </c>
      <c r="O3183" s="44">
        <f>IFERROR(_xll.qlIndexFixing(ONIndex3M,I3183,TRUE,_xll.ohTrigger(RecalcTrigger,Trigger3M)),NA())</f>
        <v>9.1018708121648473E-3</v>
      </c>
      <c r="P3183" s="44">
        <f>IFERROR(_xll.qlIndexFixing(ONIndex6M,I3183,TRUE,_xll.ohTrigger(RecalcTrigger,Trigger6M)),NA())</f>
        <v>9.363904867578654E-3</v>
      </c>
      <c r="Q3183" s="145">
        <f>IFERROR(_xll.qlIndexFixing(ONIndex1Y,I3183,TRUE,_xll.ohTrigger(RecalcTrigger,Trigger1Y)),NA())</f>
        <v>9.2519364293774942E-3</v>
      </c>
    </row>
    <row r="3184" spans="2:17" x14ac:dyDescent="0.2">
      <c r="B3184" s="39" t="s">
        <v>42</v>
      </c>
      <c r="D3184" s="42">
        <f>_xll.qlCalendarAdvance(Calendar,$D3183,B3184,"f",FALSE)</f>
        <v>62166</v>
      </c>
      <c r="E3184" s="139">
        <f>_xll.qlInterestRateIndexValueDate(IndexON,D3184)</f>
        <v>62166</v>
      </c>
      <c r="F3184" s="155">
        <f>IFERROR(_xll.qlIndexFixing(IndexON,D3184,TRUE,_xll.ohTrigger(RecalcTrigger,TriggerON)),NA())</f>
        <v>9.1049795008313339E-3</v>
      </c>
      <c r="H3184" s="42">
        <f>_xll.qlCalendarAdvance(Calendar,$H3183,B3184,"f",FALSE)</f>
        <v>62166</v>
      </c>
      <c r="I3184" s="139">
        <f>_xll.qlInterestRateIndexValueDate(Index1M,$H3184)</f>
        <v>62170</v>
      </c>
      <c r="J3184" s="144">
        <f>IFERROR(_xll.qlIndexFixing(Index1M,$H3184,TRUE,_xll.ohTrigger(RecalcTrigger,Trigger1M)),NA())</f>
        <v>8.8629358659261352E-3</v>
      </c>
      <c r="K3184" s="44">
        <f>IFERROR(_xll.qlIndexFixing(Index3M,H3184,TRUE,_xll.ohTrigger(RecalcTrigger,Trigger3M)),NA())</f>
        <v>9.1346659134759704E-3</v>
      </c>
      <c r="L3184" s="44">
        <f>IFERROR(_xll.qlIndexFixing(Index6M,$H3184,TRUE,_xll.ohTrigger(RecalcTrigger,Trigger6M)),NA())</f>
        <v>9.4095776184608213E-3</v>
      </c>
      <c r="M3184" s="145">
        <f>IFERROR(_xll.qlIndexFixing(Index1Y,$H3184,TRUE,_xll.ohTrigger(RecalcTrigger,Trigger1Y)),NA())</f>
        <v>9.3718274010664224E-3</v>
      </c>
      <c r="N3184" s="144">
        <f>IFERROR(_xll.qlIndexFixing(ONIndex1M,I3184,TRUE,_xll.ohTrigger(RecalcTrigger,Trigger1M)),NA())</f>
        <v>8.8543140287722366E-3</v>
      </c>
      <c r="O3184" s="44">
        <f>IFERROR(_xll.qlIndexFixing(ONIndex3M,I3184,TRUE,_xll.ohTrigger(RecalcTrigger,Trigger3M)),NA())</f>
        <v>9.1049924049890762E-3</v>
      </c>
      <c r="P3184" s="44">
        <f>IFERROR(_xll.qlIndexFixing(ONIndex6M,I3184,TRUE,_xll.ohTrigger(RecalcTrigger,Trigger6M)),NA())</f>
        <v>9.3659366253007192E-3</v>
      </c>
      <c r="Q3184" s="145">
        <f>IFERROR(_xll.qlIndexFixing(ONIndex1Y,I3184,TRUE,_xll.ohTrigger(RecalcTrigger,Trigger1Y)),NA())</f>
        <v>9.2549292667953864E-3</v>
      </c>
    </row>
    <row r="3185" spans="2:17" x14ac:dyDescent="0.2">
      <c r="B3185" s="39" t="s">
        <v>42</v>
      </c>
      <c r="D3185" s="42">
        <f>_xll.qlCalendarAdvance(Calendar,$D3184,B3185,"f",FALSE)</f>
        <v>62173</v>
      </c>
      <c r="E3185" s="139">
        <f>_xll.qlInterestRateIndexValueDate(IndexON,D3185)</f>
        <v>62173</v>
      </c>
      <c r="F3185" s="155">
        <f>IFERROR(_xll.qlIndexFixing(IndexON,D3185,TRUE,_xll.ohTrigger(RecalcTrigger,TriggerON)),NA())</f>
        <v>9.1080515773445114E-3</v>
      </c>
      <c r="H3185" s="42">
        <f>_xll.qlCalendarAdvance(Calendar,$H3184,B3185,"f",FALSE)</f>
        <v>62173</v>
      </c>
      <c r="I3185" s="139">
        <f>_xll.qlInterestRateIndexValueDate(Index1M,$H3185)</f>
        <v>62177</v>
      </c>
      <c r="J3185" s="144">
        <f>IFERROR(_xll.qlIndexFixing(Index1M,$H3185,TRUE,_xll.ohTrigger(RecalcTrigger,Trigger1M)),NA())</f>
        <v>8.8658111361673893E-3</v>
      </c>
      <c r="K3185" s="44">
        <f>IFERROR(_xll.qlIndexFixing(Index3M,H3185,TRUE,_xll.ohTrigger(RecalcTrigger,Trigger3M)),NA())</f>
        <v>9.1377323067952324E-3</v>
      </c>
      <c r="L3185" s="44">
        <f>IFERROR(_xll.qlIndexFixing(Index6M,$H3185,TRUE,_xll.ohTrigger(RecalcTrigger,Trigger6M)),NA())</f>
        <v>9.4110520269708869E-3</v>
      </c>
      <c r="M3185" s="145">
        <f>IFERROR(_xll.qlIndexFixing(Index1Y,$H3185,TRUE,_xll.ohTrigger(RecalcTrigger,Trigger1Y)),NA())</f>
        <v>9.3745989786317933E-3</v>
      </c>
      <c r="N3185" s="144">
        <f>IFERROR(_xll.qlIndexFixing(ONIndex1M,I3185,TRUE,_xll.ohTrigger(RecalcTrigger,Trigger1M)),NA())</f>
        <v>8.8584613991073979E-3</v>
      </c>
      <c r="O3185" s="44">
        <f>IFERROR(_xll.qlIndexFixing(ONIndex3M,I3185,TRUE,_xll.ohTrigger(RecalcTrigger,Trigger3M)),NA())</f>
        <v>9.1094541188194711E-3</v>
      </c>
      <c r="P3185" s="44">
        <f>IFERROR(_xll.qlIndexFixing(ONIndex6M,I3185,TRUE,_xll.ohTrigger(RecalcTrigger,Trigger6M)),NA())</f>
        <v>9.3689763088136147E-3</v>
      </c>
      <c r="Q3185" s="145">
        <f>IFERROR(_xll.qlIndexFixing(ONIndex1Y,I3185,TRUE,_xll.ohTrigger(RecalcTrigger,Trigger1Y)),NA())</f>
        <v>9.2592401948419223E-3</v>
      </c>
    </row>
    <row r="3186" spans="2:17" x14ac:dyDescent="0.2">
      <c r="B3186" s="39" t="s">
        <v>42</v>
      </c>
      <c r="D3186" s="42">
        <f>_xll.qlCalendarAdvance(Calendar,$D3185,B3186,"f",FALSE)</f>
        <v>62184</v>
      </c>
      <c r="E3186" s="139">
        <f>_xll.qlInterestRateIndexValueDate(IndexON,D3186)</f>
        <v>62184</v>
      </c>
      <c r="F3186" s="155">
        <f>IFERROR(_xll.qlIndexFixing(IndexON,D3186,TRUE,_xll.ohTrigger(RecalcTrigger,TriggerON)),NA())</f>
        <v>9.1121955923956222E-3</v>
      </c>
      <c r="H3186" s="42">
        <f>_xll.qlCalendarAdvance(Calendar,$H3185,B3186,"f",FALSE)</f>
        <v>62184</v>
      </c>
      <c r="I3186" s="139">
        <f>_xll.qlInterestRateIndexValueDate(Index1M,$H3186)</f>
        <v>62186</v>
      </c>
      <c r="J3186" s="144">
        <f>IFERROR(_xll.qlIndexFixing(Index1M,$H3186,TRUE,_xll.ohTrigger(RecalcTrigger,Trigger1M)),NA())</f>
        <v>8.869809316912336E-3</v>
      </c>
      <c r="K3186" s="44">
        <f>IFERROR(_xll.qlIndexFixing(Index3M,H3186,TRUE,_xll.ohTrigger(RecalcTrigger,Trigger3M)),NA())</f>
        <v>9.1413294593663888E-3</v>
      </c>
      <c r="L3186" s="44">
        <f>IFERROR(_xll.qlIndexFixing(Index6M,$H3186,TRUE,_xll.ohTrigger(RecalcTrigger,Trigger6M)),NA())</f>
        <v>9.412676725336324E-3</v>
      </c>
      <c r="M3186" s="145">
        <f>IFERROR(_xll.qlIndexFixing(Index1Y,$H3186,TRUE,_xll.ohTrigger(RecalcTrigger,Trigger1Y)),NA())</f>
        <v>9.3781484182562016E-3</v>
      </c>
      <c r="N3186" s="144">
        <f>IFERROR(_xll.qlIndexFixing(ONIndex1M,I3186,TRUE,_xll.ohTrigger(RecalcTrigger,Trigger1M)),NA())</f>
        <v>8.8617240940536135E-3</v>
      </c>
      <c r="O3186" s="44">
        <f>IFERROR(_xll.qlIndexFixing(ONIndex3M,I3186,TRUE,_xll.ohTrigger(RecalcTrigger,Trigger3M)),NA())</f>
        <v>9.1129800540112882E-3</v>
      </c>
      <c r="P3186" s="44">
        <f>IFERROR(_xll.qlIndexFixing(ONIndex6M,I3186,TRUE,_xll.ohTrigger(RecalcTrigger,Trigger6M)),NA())</f>
        <v>9.3709754995785488E-3</v>
      </c>
      <c r="Q3186" s="145">
        <f>IFERROR(_xll.qlIndexFixing(ONIndex1Y,I3186,TRUE,_xll.ohTrigger(RecalcTrigger,Trigger1Y)),NA())</f>
        <v>9.2625842055582552E-3</v>
      </c>
    </row>
    <row r="3187" spans="2:17" x14ac:dyDescent="0.2">
      <c r="B3187" s="39" t="s">
        <v>42</v>
      </c>
      <c r="D3187" s="42">
        <f>_xll.qlCalendarAdvance(Calendar,$D3186,B3187,"f",FALSE)</f>
        <v>62191</v>
      </c>
      <c r="E3187" s="139">
        <f>_xll.qlInterestRateIndexValueDate(IndexON,D3187)</f>
        <v>62191</v>
      </c>
      <c r="F3187" s="155">
        <f>IFERROR(_xll.qlIndexFixing(IndexON,D3187,TRUE,_xll.ohTrigger(RecalcTrigger,TriggerON)),NA())</f>
        <v>9.1152477842548763E-3</v>
      </c>
      <c r="H3187" s="42">
        <f>_xll.qlCalendarAdvance(Calendar,$H3186,B3187,"f",FALSE)</f>
        <v>62191</v>
      </c>
      <c r="I3187" s="139">
        <f>_xll.qlInterestRateIndexValueDate(Index1M,$H3187)</f>
        <v>62193</v>
      </c>
      <c r="J3187" s="144">
        <f>IFERROR(_xll.qlIndexFixing(Index1M,$H3187,TRUE,_xll.ohTrigger(RecalcTrigger,Trigger1M)),NA())</f>
        <v>8.8726657962129307E-3</v>
      </c>
      <c r="K3187" s="44">
        <f>IFERROR(_xll.qlIndexFixing(Index3M,H3187,TRUE,_xll.ohTrigger(RecalcTrigger,Trigger3M)),NA())</f>
        <v>9.1443764645921036E-3</v>
      </c>
      <c r="L3187" s="44">
        <f>IFERROR(_xll.qlIndexFixing(Index6M,$H3187,TRUE,_xll.ohTrigger(RecalcTrigger,Trigger6M)),NA())</f>
        <v>9.4140591949810962E-3</v>
      </c>
      <c r="M3187" s="145">
        <f>IFERROR(_xll.qlIndexFixing(Index1Y,$H3187,TRUE,_xll.ohTrigger(RecalcTrigger,Trigger1Y)),NA())</f>
        <v>9.3808981649607277E-3</v>
      </c>
      <c r="N3187" s="144">
        <f>IFERROR(_xll.qlIndexFixing(ONIndex1M,I3187,TRUE,_xll.ohTrigger(RecalcTrigger,Trigger1M)),NA())</f>
        <v>8.864591556241308E-3</v>
      </c>
      <c r="O3187" s="44">
        <f>IFERROR(_xll.qlIndexFixing(ONIndex3M,I3187,TRUE,_xll.ohTrigger(RecalcTrigger,Trigger3M)),NA())</f>
        <v>9.1160710230919761E-3</v>
      </c>
      <c r="P3187" s="44">
        <f>IFERROR(_xll.qlIndexFixing(ONIndex6M,I3187,TRUE,_xll.ohTrigger(RecalcTrigger,Trigger6M)),NA())</f>
        <v>9.3728626921407709E-3</v>
      </c>
      <c r="Q3187" s="145">
        <f>IFERROR(_xll.qlIndexFixing(ONIndex1Y,I3187,TRUE,_xll.ohTrigger(RecalcTrigger,Trigger1Y)),NA())</f>
        <v>9.2655451532852595E-3</v>
      </c>
    </row>
    <row r="3188" spans="2:17" x14ac:dyDescent="0.2">
      <c r="B3188" s="39" t="s">
        <v>42</v>
      </c>
      <c r="D3188" s="42">
        <f>_xll.qlCalendarAdvance(Calendar,$D3187,B3188,"f",FALSE)</f>
        <v>62198</v>
      </c>
      <c r="E3188" s="139">
        <f>_xll.qlInterestRateIndexValueDate(IndexON,D3188)</f>
        <v>62198</v>
      </c>
      <c r="F3188" s="155">
        <f>IFERROR(_xll.qlIndexFixing(IndexON,D3188,TRUE,_xll.ohTrigger(RecalcTrigger,TriggerON)),NA())</f>
        <v>9.1182918201582197E-3</v>
      </c>
      <c r="H3188" s="42">
        <f>_xll.qlCalendarAdvance(Calendar,$H3187,B3188,"f",FALSE)</f>
        <v>62198</v>
      </c>
      <c r="I3188" s="139">
        <f>_xll.qlInterestRateIndexValueDate(Index1M,$H3188)</f>
        <v>62200</v>
      </c>
      <c r="J3188" s="144">
        <f>IFERROR(_xll.qlIndexFixing(Index1M,$H3188,TRUE,_xll.ohTrigger(RecalcTrigger,Trigger1M)),NA())</f>
        <v>8.875514243006366E-3</v>
      </c>
      <c r="K3188" s="44">
        <f>IFERROR(_xll.qlIndexFixing(Index3M,H3188,TRUE,_xll.ohTrigger(RecalcTrigger,Trigger3M)),NA())</f>
        <v>9.1474147155510555E-3</v>
      </c>
      <c r="L3188" s="44">
        <f>IFERROR(_xll.qlIndexFixing(Index6M,$H3188,TRUE,_xll.ohTrigger(RecalcTrigger,Trigger6M)),NA())</f>
        <v>9.4154000486832649E-3</v>
      </c>
      <c r="M3188" s="145">
        <f>IFERROR(_xll.qlIndexFixing(Index1Y,$H3188,TRUE,_xll.ohTrigger(RecalcTrigger,Trigger1Y)),NA())</f>
        <v>9.3848831816943142E-3</v>
      </c>
      <c r="N3188" s="144">
        <f>IFERROR(_xll.qlIndexFixing(ONIndex1M,I3188,TRUE,_xll.ohTrigger(RecalcTrigger,Trigger1M)),NA())</f>
        <v>8.867451021705719E-3</v>
      </c>
      <c r="O3188" s="44">
        <f>IFERROR(_xll.qlIndexFixing(ONIndex3M,I3188,TRUE,_xll.ohTrigger(RecalcTrigger,Trigger3M)),NA())</f>
        <v>9.1191533717882578E-3</v>
      </c>
      <c r="P3188" s="44">
        <f>IFERROR(_xll.qlIndexFixing(ONIndex6M,I3188,TRUE,_xll.ohTrigger(RecalcTrigger,Trigger6M)),NA())</f>
        <v>9.3747092603191362E-3</v>
      </c>
      <c r="Q3188" s="145">
        <f>IFERROR(_xll.qlIndexFixing(ONIndex1Y,I3188,TRUE,_xll.ohTrigger(RecalcTrigger,Trigger1Y)),NA())</f>
        <v>9.2684971245127201E-3</v>
      </c>
    </row>
    <row r="3189" spans="2:17" x14ac:dyDescent="0.2">
      <c r="B3189" s="39" t="s">
        <v>42</v>
      </c>
      <c r="D3189" s="42">
        <f>_xll.qlCalendarAdvance(Calendar,$D3188,B3189,"f",FALSE)</f>
        <v>62205</v>
      </c>
      <c r="E3189" s="139">
        <f>_xll.qlInterestRateIndexValueDate(IndexON,D3189)</f>
        <v>62205</v>
      </c>
      <c r="F3189" s="155">
        <f>IFERROR(_xll.qlIndexFixing(IndexON,D3189,TRUE,_xll.ohTrigger(RecalcTrigger,TriggerON)),NA())</f>
        <v>9.1213276809209987E-3</v>
      </c>
      <c r="H3189" s="42">
        <f>_xll.qlCalendarAdvance(Calendar,$H3188,B3189,"f",FALSE)</f>
        <v>62205</v>
      </c>
      <c r="I3189" s="139">
        <f>_xll.qlInterestRateIndexValueDate(Index1M,$H3189)</f>
        <v>62207</v>
      </c>
      <c r="J3189" s="144">
        <f>IFERROR(_xll.qlIndexFixing(Index1M,$H3189,TRUE,_xll.ohTrigger(RecalcTrigger,Trigger1M)),NA())</f>
        <v>8.8783546388274126E-3</v>
      </c>
      <c r="K3189" s="44">
        <f>IFERROR(_xll.qlIndexFixing(Index3M,H3189,TRUE,_xll.ohTrigger(RecalcTrigger,Trigger3M)),NA())</f>
        <v>9.1504441922970019E-3</v>
      </c>
      <c r="L3189" s="44">
        <f>IFERROR(_xll.qlIndexFixing(Index6M,$H3189,TRUE,_xll.ohTrigger(RecalcTrigger,Trigger6M)),NA())</f>
        <v>9.4166992220685308E-3</v>
      </c>
      <c r="M3189" s="145">
        <f>IFERROR(_xll.qlIndexFixing(Index1Y,$H3189,TRUE,_xll.ohTrigger(RecalcTrigger,Trigger1Y)),NA())</f>
        <v>9.3863688809978398E-3</v>
      </c>
      <c r="N3189" s="144">
        <f>IFERROR(_xll.qlIndexFixing(ONIndex1M,I3189,TRUE,_xll.ohTrigger(RecalcTrigger,Trigger1M)),NA())</f>
        <v>8.870302471981617E-3</v>
      </c>
      <c r="O3189" s="44">
        <f>IFERROR(_xll.qlIndexFixing(ONIndex3M,I3189,TRUE,_xll.ohTrigger(RecalcTrigger,Trigger3M)),NA())</f>
        <v>9.1222270803559269E-3</v>
      </c>
      <c r="P3189" s="44">
        <f>IFERROR(_xll.qlIndexFixing(ONIndex6M,I3189,TRUE,_xll.ohTrigger(RecalcTrigger,Trigger6M)),NA())</f>
        <v>9.3765151399249902E-3</v>
      </c>
      <c r="Q3189" s="145">
        <f>IFERROR(_xll.qlIndexFixing(ONIndex1Y,I3189,TRUE,_xll.ohTrigger(RecalcTrigger,Trigger1Y)),NA())</f>
        <v>9.2714400985371981E-3</v>
      </c>
    </row>
    <row r="3190" spans="2:17" x14ac:dyDescent="0.2">
      <c r="B3190" s="39" t="s">
        <v>42</v>
      </c>
      <c r="D3190" s="42">
        <f>_xll.qlCalendarAdvance(Calendar,$D3189,B3190,"f",FALSE)</f>
        <v>62212</v>
      </c>
      <c r="E3190" s="139">
        <f>_xll.qlInterestRateIndexValueDate(IndexON,D3190)</f>
        <v>62212</v>
      </c>
      <c r="F3190" s="155">
        <f>IFERROR(_xll.qlIndexFixing(IndexON,D3190,TRUE,_xll.ohTrigger(RecalcTrigger,TriggerON)),NA())</f>
        <v>9.1243553479980477E-3</v>
      </c>
      <c r="H3190" s="42">
        <f>_xll.qlCalendarAdvance(Calendar,$H3189,B3190,"f",FALSE)</f>
        <v>62212</v>
      </c>
      <c r="I3190" s="139">
        <f>_xll.qlInterestRateIndexValueDate(Index1M,$H3190)</f>
        <v>62215</v>
      </c>
      <c r="J3190" s="144">
        <f>IFERROR(_xll.qlIndexFixing(Index1M,$H3190,TRUE,_xll.ohTrigger(RecalcTrigger,Trigger1M)),NA())</f>
        <v>8.8812798738027096E-3</v>
      </c>
      <c r="K3190" s="44">
        <f>IFERROR(_xll.qlIndexFixing(Index3M,H3190,TRUE,_xll.ohTrigger(RecalcTrigger,Trigger3M)),NA())</f>
        <v>9.1548863205379669E-3</v>
      </c>
      <c r="L3190" s="44">
        <f>IFERROR(_xll.qlIndexFixing(Index6M,$H3190,TRUE,_xll.ohTrigger(RecalcTrigger,Trigger6M)),NA())</f>
        <v>9.4185280736083423E-3</v>
      </c>
      <c r="M3190" s="145">
        <f>IFERROR(_xll.qlIndexFixing(Index1Y,$H3190,TRUE,_xll.ohTrigger(RecalcTrigger,Trigger1Y)),NA())</f>
        <v>9.3900975625672862E-3</v>
      </c>
      <c r="N3190" s="144">
        <f>IFERROR(_xll.qlIndexFixing(ONIndex1M,I3190,TRUE,_xll.ohTrigger(RecalcTrigger,Trigger1M)),NA())</f>
        <v>8.8735514340410049E-3</v>
      </c>
      <c r="O3190" s="44">
        <f>IFERROR(_xll.qlIndexFixing(ONIndex3M,I3190,TRUE,_xll.ohTrigger(RecalcTrigger,Trigger3M)),NA())</f>
        <v>9.1257292852020555E-3</v>
      </c>
      <c r="P3190" s="44">
        <f>IFERROR(_xll.qlIndexFixing(ONIndex6M,I3190,TRUE,_xll.ohTrigger(RecalcTrigger,Trigger6M)),NA())</f>
        <v>9.3785290975656466E-3</v>
      </c>
      <c r="Q3190" s="145">
        <f>IFERROR(_xll.qlIndexFixing(ONIndex1Y,I3190,TRUE,_xll.ohTrigger(RecalcTrigger,Trigger1Y)),NA())</f>
        <v>9.2747924539704485E-3</v>
      </c>
    </row>
    <row r="3191" spans="2:17" x14ac:dyDescent="0.2">
      <c r="B3191" s="39" t="s">
        <v>42</v>
      </c>
      <c r="D3191" s="42">
        <f>_xll.qlCalendarAdvance(Calendar,$D3190,B3191,"f",FALSE)</f>
        <v>62219</v>
      </c>
      <c r="E3191" s="139">
        <f>_xll.qlInterestRateIndexValueDate(IndexON,D3191)</f>
        <v>62219</v>
      </c>
      <c r="F3191" s="155">
        <f>IFERROR(_xll.qlIndexFixing(IndexON,D3191,TRUE,_xll.ohTrigger(RecalcTrigger,TriggerON)),NA())</f>
        <v>9.127374802204713E-3</v>
      </c>
      <c r="H3191" s="42">
        <f>_xll.qlCalendarAdvance(Calendar,$H3190,B3191,"f",FALSE)</f>
        <v>62219</v>
      </c>
      <c r="I3191" s="139">
        <f>_xll.qlInterestRateIndexValueDate(Index1M,$H3191)</f>
        <v>62221</v>
      </c>
      <c r="J3191" s="144">
        <f>IFERROR(_xll.qlIndexFixing(Index1M,$H3191,TRUE,_xll.ohTrigger(RecalcTrigger,Trigger1M)),NA())</f>
        <v>8.8840112036914221E-3</v>
      </c>
      <c r="K3191" s="44">
        <f>IFERROR(_xll.qlIndexFixing(Index3M,H3191,TRUE,_xll.ohTrigger(RecalcTrigger,Trigger3M)),NA())</f>
        <v>9.1568065263642646E-3</v>
      </c>
      <c r="L3191" s="44">
        <f>IFERROR(_xll.qlIndexFixing(Index6M,$H3191,TRUE,_xll.ohTrigger(RecalcTrigger,Trigger6M)),NA())</f>
        <v>9.4197569924357322E-3</v>
      </c>
      <c r="M3191" s="145">
        <f>IFERROR(_xll.qlIndexFixing(Index1Y,$H3191,TRUE,_xll.ohTrigger(RecalcTrigger,Trigger1Y)),NA())</f>
        <v>9.3918010873568769E-3</v>
      </c>
      <c r="N3191" s="144">
        <f>IFERROR(_xll.qlIndexFixing(ONIndex1M,I3191,TRUE,_xll.ohTrigger(RecalcTrigger,Trigger1M)),NA())</f>
        <v>8.8759812531069571E-3</v>
      </c>
      <c r="O3191" s="44">
        <f>IFERROR(_xll.qlIndexFixing(ONIndex3M,I3191,TRUE,_xll.ohTrigger(RecalcTrigger,Trigger3M)),NA())</f>
        <v>9.1283484982085383E-3</v>
      </c>
      <c r="P3191" s="44">
        <f>IFERROR(_xll.qlIndexFixing(ONIndex6M,I3191,TRUE,_xll.ohTrigger(RecalcTrigger,Trigger6M)),NA())</f>
        <v>9.3800045777037155E-3</v>
      </c>
      <c r="Q3191" s="145">
        <f>IFERROR(_xll.qlIndexFixing(ONIndex1Y,I3191,TRUE,_xll.ohTrigger(RecalcTrigger,Trigger1Y)),NA())</f>
        <v>9.2772989722433863E-3</v>
      </c>
    </row>
    <row r="3192" spans="2:17" x14ac:dyDescent="0.2">
      <c r="B3192" s="39" t="s">
        <v>42</v>
      </c>
      <c r="D3192" s="42">
        <f>_xll.qlCalendarAdvance(Calendar,$D3191,B3192,"f",FALSE)</f>
        <v>62226</v>
      </c>
      <c r="E3192" s="139">
        <f>_xll.qlInterestRateIndexValueDate(IndexON,D3192)</f>
        <v>62226</v>
      </c>
      <c r="F3192" s="155">
        <f>IFERROR(_xll.qlIndexFixing(IndexON,D3192,TRUE,_xll.ohTrigger(RecalcTrigger,TriggerON)),NA())</f>
        <v>9.1303860249958291E-3</v>
      </c>
      <c r="H3192" s="42">
        <f>_xll.qlCalendarAdvance(Calendar,$H3191,B3192,"f",FALSE)</f>
        <v>62226</v>
      </c>
      <c r="I3192" s="139">
        <f>_xll.qlInterestRateIndexValueDate(Index1M,$H3192)</f>
        <v>62228</v>
      </c>
      <c r="J3192" s="144">
        <f>IFERROR(_xll.qlIndexFixing(Index1M,$H3192,TRUE,_xll.ohTrigger(RecalcTrigger,Trigger1M)),NA())</f>
        <v>8.8868273358139183E-3</v>
      </c>
      <c r="K3192" s="44">
        <f>IFERROR(_xll.qlIndexFixing(Index3M,H3192,TRUE,_xll.ohTrigger(RecalcTrigger,Trigger3M)),NA())</f>
        <v>9.1598090022209002E-3</v>
      </c>
      <c r="L3192" s="44">
        <f>IFERROR(_xll.qlIndexFixing(Index6M,$H3192,TRUE,_xll.ohTrigger(RecalcTrigger,Trigger6M)),NA())</f>
        <v>9.4209217880720196E-3</v>
      </c>
      <c r="M3192" s="145">
        <f>IFERROR(_xll.qlIndexFixing(Index1Y,$H3192,TRUE,_xll.ohTrigger(RecalcTrigger,Trigger1Y)),NA())</f>
        <v>9.3945026969631494E-3</v>
      </c>
      <c r="N3192" s="144">
        <f>IFERROR(_xll.qlIndexFixing(ONIndex1M,I3192,TRUE,_xll.ohTrigger(RecalcTrigger,Trigger1M)),NA())</f>
        <v>8.8788085469460043E-3</v>
      </c>
      <c r="O3192" s="44">
        <f>IFERROR(_xll.qlIndexFixing(ONIndex3M,I3192,TRUE,_xll.ohTrigger(RecalcTrigger,Trigger3M)),NA())</f>
        <v>9.1313961673655797E-3</v>
      </c>
      <c r="P3192" s="44">
        <f>IFERROR(_xll.qlIndexFixing(ONIndex6M,I3192,TRUE,_xll.ohTrigger(RecalcTrigger,Trigger6M)),NA())</f>
        <v>9.3816880078989584E-3</v>
      </c>
      <c r="Q3192" s="145">
        <f>IFERROR(_xll.qlIndexFixing(ONIndex1Y,I3192,TRUE,_xll.ohTrigger(RecalcTrigger,Trigger1Y)),NA())</f>
        <v>9.2802148306780907E-3</v>
      </c>
    </row>
    <row r="3193" spans="2:17" x14ac:dyDescent="0.2">
      <c r="B3193" s="39" t="s">
        <v>42</v>
      </c>
      <c r="D3193" s="42">
        <f>_xll.qlCalendarAdvance(Calendar,$D3192,B3193,"f",FALSE)</f>
        <v>62233</v>
      </c>
      <c r="E3193" s="139">
        <f>_xll.qlInterestRateIndexValueDate(IndexON,D3193)</f>
        <v>62233</v>
      </c>
      <c r="F3193" s="155">
        <f>IFERROR(_xll.qlIndexFixing(IndexON,D3193,TRUE,_xll.ohTrigger(RecalcTrigger,TriggerON)),NA())</f>
        <v>9.1333889973466142E-3</v>
      </c>
      <c r="H3193" s="42">
        <f>_xll.qlCalendarAdvance(Calendar,$H3192,B3193,"f",FALSE)</f>
        <v>62233</v>
      </c>
      <c r="I3193" s="139">
        <f>_xll.qlInterestRateIndexValueDate(Index1M,$H3193)</f>
        <v>62235</v>
      </c>
      <c r="J3193" s="144">
        <f>IFERROR(_xll.qlIndexFixing(Index1M,$H3193,TRUE,_xll.ohTrigger(RecalcTrigger,Trigger1M)),NA())</f>
        <v>8.8896353431155983E-3</v>
      </c>
      <c r="K3193" s="44">
        <f>IFERROR(_xll.qlIndexFixing(Index3M,H3193,TRUE,_xll.ohTrigger(RecalcTrigger,Trigger3M)),NA())</f>
        <v>9.1628026224586882E-3</v>
      </c>
      <c r="L3193" s="44">
        <f>IFERROR(_xll.qlIndexFixing(Index6M,$H3193,TRUE,_xll.ohTrigger(RecalcTrigger,Trigger6M)),NA())</f>
        <v>9.4220446288532343E-3</v>
      </c>
      <c r="M3193" s="145">
        <f>IFERROR(_xll.qlIndexFixing(Index1Y,$H3193,TRUE,_xll.ohTrigger(RecalcTrigger,Trigger1Y)),NA())</f>
        <v>9.3971946162176682E-3</v>
      </c>
      <c r="N3193" s="144">
        <f>IFERROR(_xll.qlIndexFixing(ONIndex1M,I3193,TRUE,_xll.ohTrigger(RecalcTrigger,Trigger1M)),NA())</f>
        <v>8.8816277518155573E-3</v>
      </c>
      <c r="O3193" s="44">
        <f>IFERROR(_xll.qlIndexFixing(ONIndex3M,I3193,TRUE,_xll.ohTrigger(RecalcTrigger,Trigger3M)),NA())</f>
        <v>9.1344351171773752E-3</v>
      </c>
      <c r="P3193" s="44">
        <f>IFERROR(_xll.qlIndexFixing(ONIndex6M,I3193,TRUE,_xll.ohTrigger(RecalcTrigger,Trigger6M)),NA())</f>
        <v>9.3833304937263051E-3</v>
      </c>
      <c r="Q3193" s="145">
        <f>IFERROR(_xll.qlIndexFixing(ONIndex1Y,I3193,TRUE,_xll.ohTrigger(RecalcTrigger,Trigger1Y)),NA())</f>
        <v>9.2831216090161206E-3</v>
      </c>
    </row>
    <row r="3194" spans="2:17" x14ac:dyDescent="0.2">
      <c r="B3194" s="39" t="s">
        <v>42</v>
      </c>
      <c r="D3194" s="42">
        <f>_xll.qlCalendarAdvance(Calendar,$D3193,B3194,"f",FALSE)</f>
        <v>62240</v>
      </c>
      <c r="E3194" s="139">
        <f>_xll.qlInterestRateIndexValueDate(IndexON,D3194)</f>
        <v>62240</v>
      </c>
      <c r="F3194" s="155">
        <f>IFERROR(_xll.qlIndexFixing(IndexON,D3194,TRUE,_xll.ohTrigger(RecalcTrigger,TriggerON)),NA())</f>
        <v>9.136383700552031E-3</v>
      </c>
      <c r="H3194" s="42">
        <f>_xll.qlCalendarAdvance(Calendar,$H3193,B3194,"f",FALSE)</f>
        <v>62240</v>
      </c>
      <c r="I3194" s="139">
        <f>_xll.qlInterestRateIndexValueDate(Index1M,$H3194)</f>
        <v>62242</v>
      </c>
      <c r="J3194" s="144">
        <f>IFERROR(_xll.qlIndexFixing(Index1M,$H3194,TRUE,_xll.ohTrigger(RecalcTrigger,Trigger1M)),NA())</f>
        <v>8.8924352071287349E-3</v>
      </c>
      <c r="K3194" s="44">
        <f>IFERROR(_xll.qlIndexFixing(Index3M,H3194,TRUE,_xll.ohTrigger(RecalcTrigger,Trigger3M)),NA())</f>
        <v>9.1657873671292384E-3</v>
      </c>
      <c r="L3194" s="44">
        <f>IFERROR(_xll.qlIndexFixing(Index6M,$H3194,TRUE,_xll.ohTrigger(RecalcTrigger,Trigger6M)),NA())</f>
        <v>9.4225676313138516E-3</v>
      </c>
      <c r="M3194" s="145">
        <f>IFERROR(_xll.qlIndexFixing(Index1Y,$H3194,TRUE,_xll.ohTrigger(RecalcTrigger,Trigger1Y)),NA())</f>
        <v>9.3998768241432395E-3</v>
      </c>
      <c r="N3194" s="144">
        <f>IFERROR(_xll.qlIndexFixing(ONIndex1M,I3194,TRUE,_xll.ohTrigger(RecalcTrigger,Trigger1M)),NA())</f>
        <v>8.8844388494102589E-3</v>
      </c>
      <c r="O3194" s="44">
        <f>IFERROR(_xll.qlIndexFixing(ONIndex3M,I3194,TRUE,_xll.ohTrigger(RecalcTrigger,Trigger3M)),NA())</f>
        <v>9.1374653275000384E-3</v>
      </c>
      <c r="P3194" s="44">
        <f>IFERROR(_xll.qlIndexFixing(ONIndex6M,I3194,TRUE,_xll.ohTrigger(RecalcTrigger,Trigger6M)),NA())</f>
        <v>9.3849319710770374E-3</v>
      </c>
      <c r="Q3194" s="145">
        <f>IFERROR(_xll.qlIndexFixing(ONIndex1Y,I3194,TRUE,_xll.ohTrigger(RecalcTrigger,Trigger1Y)),NA())</f>
        <v>9.2860192867139091E-3</v>
      </c>
    </row>
    <row r="3195" spans="2:17" x14ac:dyDescent="0.2">
      <c r="B3195" s="39" t="s">
        <v>42</v>
      </c>
      <c r="D3195" s="42">
        <f>_xll.qlCalendarAdvance(Calendar,$D3194,B3195,"f",FALSE)</f>
        <v>62247</v>
      </c>
      <c r="E3195" s="139">
        <f>_xll.qlInterestRateIndexValueDate(IndexON,D3195)</f>
        <v>62247</v>
      </c>
      <c r="F3195" s="155">
        <f>IFERROR(_xll.qlIndexFixing(IndexON,D3195,TRUE,_xll.ohTrigger(RecalcTrigger,TriggerON)),NA())</f>
        <v>9.1393701156672336E-3</v>
      </c>
      <c r="H3195" s="42">
        <f>_xll.qlCalendarAdvance(Calendar,$H3194,B3195,"f",FALSE)</f>
        <v>62247</v>
      </c>
      <c r="I3195" s="139">
        <f>_xll.qlInterestRateIndexValueDate(Index1M,$H3195)</f>
        <v>62249</v>
      </c>
      <c r="J3195" s="144">
        <f>IFERROR(_xll.qlIndexFixing(Index1M,$H3195,TRUE,_xll.ohTrigger(RecalcTrigger,Trigger1M)),NA())</f>
        <v>8.8952269093905967E-3</v>
      </c>
      <c r="K3195" s="44">
        <f>IFERROR(_xll.qlIndexFixing(Index3M,H3195,TRUE,_xll.ohTrigger(RecalcTrigger,Trigger3M)),NA())</f>
        <v>9.1687632162841606E-3</v>
      </c>
      <c r="L3195" s="44">
        <f>IFERROR(_xll.qlIndexFixing(Index6M,$H3195,TRUE,_xll.ohTrigger(RecalcTrigger,Trigger6M)),NA())</f>
        <v>9.4236153710772173E-3</v>
      </c>
      <c r="M3195" s="145">
        <f>IFERROR(_xll.qlIndexFixing(Index1Y,$H3195,TRUE,_xll.ohTrigger(RecalcTrigger,Trigger1Y)),NA())</f>
        <v>9.4025492997628912E-3</v>
      </c>
      <c r="N3195" s="144">
        <f>IFERROR(_xll.qlIndexFixing(ONIndex1M,I3195,TRUE,_xll.ohTrigger(RecalcTrigger,Trigger1M)),NA())</f>
        <v>8.8872418211050075E-3</v>
      </c>
      <c r="O3195" s="44">
        <f>IFERROR(_xll.qlIndexFixing(ONIndex3M,I3195,TRUE,_xll.ohTrigger(RecalcTrigger,Trigger3M)),NA())</f>
        <v>9.1404867784294908E-3</v>
      </c>
      <c r="P3195" s="44">
        <f>IFERROR(_xll.qlIndexFixing(ONIndex6M,I3195,TRUE,_xll.ohTrigger(RecalcTrigger,Trigger6M)),NA())</f>
        <v>9.386492376082245E-3</v>
      </c>
      <c r="Q3195" s="145">
        <f>IFERROR(_xll.qlIndexFixing(ONIndex1Y,I3195,TRUE,_xll.ohTrigger(RecalcTrigger,Trigger1Y)),NA())</f>
        <v>9.2889078430680172E-3</v>
      </c>
    </row>
    <row r="3196" spans="2:17" x14ac:dyDescent="0.2">
      <c r="B3196" s="39" t="s">
        <v>42</v>
      </c>
      <c r="D3196" s="42">
        <f>_xll.qlCalendarAdvance(Calendar,$D3195,B3196,"f",FALSE)</f>
        <v>62254</v>
      </c>
      <c r="E3196" s="139">
        <f>_xll.qlInterestRateIndexValueDate(IndexON,D3196)</f>
        <v>62254</v>
      </c>
      <c r="F3196" s="155">
        <f>IFERROR(_xll.qlIndexFixing(IndexON,D3196,TRUE,_xll.ohTrigger(RecalcTrigger,TriggerON)),NA())</f>
        <v>9.1423482239871845E-3</v>
      </c>
      <c r="H3196" s="42">
        <f>_xll.qlCalendarAdvance(Calendar,$H3195,B3196,"f",FALSE)</f>
        <v>62254</v>
      </c>
      <c r="I3196" s="139">
        <f>_xll.qlInterestRateIndexValueDate(Index1M,$H3196)</f>
        <v>62256</v>
      </c>
      <c r="J3196" s="144">
        <f>IFERROR(_xll.qlIndexFixing(Index1M,$H3196,TRUE,_xll.ohTrigger(RecalcTrigger,Trigger1M)),NA())</f>
        <v>8.8980104314459463E-3</v>
      </c>
      <c r="K3196" s="44">
        <f>IFERROR(_xll.qlIndexFixing(Index3M,H3196,TRUE,_xll.ohTrigger(RecalcTrigger,Trigger3M)),NA())</f>
        <v>9.1717301499794068E-3</v>
      </c>
      <c r="L3196" s="44">
        <f>IFERROR(_xll.qlIndexFixing(Index6M,$H3196,TRUE,_xll.ohTrigger(RecalcTrigger,Trigger6M)),NA())</f>
        <v>9.4246209799743533E-3</v>
      </c>
      <c r="M3196" s="145">
        <f>IFERROR(_xll.qlIndexFixing(Index1Y,$H3196,TRUE,_xll.ohTrigger(RecalcTrigger,Trigger1Y)),NA())</f>
        <v>9.4052120220989941E-3</v>
      </c>
      <c r="N3196" s="144">
        <f>IFERROR(_xll.qlIndexFixing(ONIndex1M,I3196,TRUE,_xll.ohTrigger(RecalcTrigger,Trigger1M)),NA())</f>
        <v>8.8900366483546378E-3</v>
      </c>
      <c r="O3196" s="44">
        <f>IFERROR(_xll.qlIndexFixing(ONIndex3M,I3196,TRUE,_xll.ohTrigger(RecalcTrigger,Trigger3M)),NA())</f>
        <v>9.1434994502215261E-3</v>
      </c>
      <c r="P3196" s="44">
        <f>IFERROR(_xll.qlIndexFixing(ONIndex6M,I3196,TRUE,_xll.ohTrigger(RecalcTrigger,Trigger6M)),NA())</f>
        <v>9.3880116447131456E-3</v>
      </c>
      <c r="Q3196" s="145">
        <f>IFERROR(_xll.qlIndexFixing(ONIndex1Y,I3196,TRUE,_xll.ohTrigger(RecalcTrigger,Trigger1Y)),NA())</f>
        <v>9.2917872572950699E-3</v>
      </c>
    </row>
    <row r="3197" spans="2:17" x14ac:dyDescent="0.2">
      <c r="B3197" s="39" t="s">
        <v>42</v>
      </c>
      <c r="D3197" s="42">
        <f>_xll.qlCalendarAdvance(Calendar,$D3196,B3197,"f",FALSE)</f>
        <v>62261</v>
      </c>
      <c r="E3197" s="139">
        <f>_xll.qlInterestRateIndexValueDate(IndexON,D3197)</f>
        <v>62261</v>
      </c>
      <c r="F3197" s="155">
        <f>IFERROR(_xll.qlIndexFixing(IndexON,D3197,TRUE,_xll.ohTrigger(RecalcTrigger,TriggerON)),NA())</f>
        <v>9.1453180065670381E-3</v>
      </c>
      <c r="H3197" s="42">
        <f>_xll.qlCalendarAdvance(Calendar,$H3196,B3197,"f",FALSE)</f>
        <v>62261</v>
      </c>
      <c r="I3197" s="139">
        <f>_xll.qlInterestRateIndexValueDate(Index1M,$H3197)</f>
        <v>62263</v>
      </c>
      <c r="J3197" s="144">
        <f>IFERROR(_xll.qlIndexFixing(Index1M,$H3197,TRUE,_xll.ohTrigger(RecalcTrigger,Trigger1M)),NA())</f>
        <v>8.9007857548220604E-3</v>
      </c>
      <c r="K3197" s="44">
        <f>IFERROR(_xll.qlIndexFixing(Index3M,H3197,TRUE,_xll.ohTrigger(RecalcTrigger,Trigger3M)),NA())</f>
        <v>9.1746881482691958E-3</v>
      </c>
      <c r="L3197" s="44">
        <f>IFERROR(_xll.qlIndexFixing(Index6M,$H3197,TRUE,_xll.ohTrigger(RecalcTrigger,Trigger6M)),NA())</f>
        <v>9.4255843936519312E-3</v>
      </c>
      <c r="M3197" s="145">
        <f>IFERROR(_xll.qlIndexFixing(Index1Y,$H3197,TRUE,_xll.ohTrigger(RecalcTrigger,Trigger1Y)),NA())</f>
        <v>9.4078649701743525E-3</v>
      </c>
      <c r="N3197" s="144">
        <f>IFERROR(_xll.qlIndexFixing(ONIndex1M,I3197,TRUE,_xll.ohTrigger(RecalcTrigger,Trigger1M)),NA())</f>
        <v>8.8928233127738565E-3</v>
      </c>
      <c r="O3197" s="44">
        <f>IFERROR(_xll.qlIndexFixing(ONIndex3M,I3197,TRUE,_xll.ohTrigger(RecalcTrigger,Trigger3M)),NA())</f>
        <v>9.1465033228121939E-3</v>
      </c>
      <c r="P3197" s="44">
        <f>IFERROR(_xll.qlIndexFixing(ONIndex6M,I3197,TRUE,_xll.ohTrigger(RecalcTrigger,Trigger6M)),NA())</f>
        <v>9.3894897128610211E-3</v>
      </c>
      <c r="Q3197" s="145">
        <f>IFERROR(_xll.qlIndexFixing(ONIndex1Y,I3197,TRUE,_xll.ohTrigger(RecalcTrigger,Trigger1Y)),NA())</f>
        <v>9.2946575089314365E-3</v>
      </c>
    </row>
    <row r="3198" spans="2:17" x14ac:dyDescent="0.2">
      <c r="B3198" s="39" t="s">
        <v>42</v>
      </c>
      <c r="D3198" s="42">
        <f>_xll.qlCalendarAdvance(Calendar,$D3197,B3198,"f",FALSE)</f>
        <v>62268</v>
      </c>
      <c r="E3198" s="139">
        <f>_xll.qlInterestRateIndexValueDate(IndexON,D3198)</f>
        <v>62268</v>
      </c>
      <c r="F3198" s="155">
        <f>IFERROR(_xll.qlIndexFixing(IndexON,D3198,TRUE,_xll.ohTrigger(RecalcTrigger,TriggerON)),NA())</f>
        <v>9.1482794444619486E-3</v>
      </c>
      <c r="H3198" s="42">
        <f>_xll.qlCalendarAdvance(Calendar,$H3197,B3198,"f",FALSE)</f>
        <v>62268</v>
      </c>
      <c r="I3198" s="139">
        <f>_xll.qlInterestRateIndexValueDate(Index1M,$H3198)</f>
        <v>62270</v>
      </c>
      <c r="J3198" s="144">
        <f>IFERROR(_xll.qlIndexFixing(Index1M,$H3198,TRUE,_xll.ohTrigger(RecalcTrigger,Trigger1M)),NA())</f>
        <v>8.9035528610612036E-3</v>
      </c>
      <c r="K3198" s="44">
        <f>IFERROR(_xll.qlIndexFixing(Index3M,H3198,TRUE,_xll.ohTrigger(RecalcTrigger,Trigger3M)),NA())</f>
        <v>9.1776371912042649E-3</v>
      </c>
      <c r="L3198" s="44">
        <f>IFERROR(_xll.qlIndexFixing(Index6M,$H3198,TRUE,_xll.ohTrigger(RecalcTrigger,Trigger6M)),NA())</f>
        <v>9.4270272571674776E-3</v>
      </c>
      <c r="M3198" s="145">
        <f>IFERROR(_xll.qlIndexFixing(Index1Y,$H3198,TRUE,_xll.ohTrigger(RecalcTrigger,Trigger1Y)),NA())</f>
        <v>9.4105081230124316E-3</v>
      </c>
      <c r="N3198" s="144">
        <f>IFERROR(_xll.qlIndexFixing(ONIndex1M,I3198,TRUE,_xll.ohTrigger(RecalcTrigger,Trigger1M)),NA())</f>
        <v>8.8956017962171785E-3</v>
      </c>
      <c r="O3198" s="44">
        <f>IFERROR(_xll.qlIndexFixing(ONIndex3M,I3198,TRUE,_xll.ohTrigger(RecalcTrigger,Trigger3M)),NA())</f>
        <v>9.1494983764572879E-3</v>
      </c>
      <c r="P3198" s="44">
        <f>IFERROR(_xll.qlIndexFixing(ONIndex6M,I3198,TRUE,_xll.ohTrigger(RecalcTrigger,Trigger6M)),NA())</f>
        <v>9.3909265167368972E-3</v>
      </c>
      <c r="Q3198" s="145">
        <f>IFERROR(_xll.qlIndexFixing(ONIndex1Y,I3198,TRUE,_xll.ohTrigger(RecalcTrigger,Trigger1Y)),NA())</f>
        <v>9.2975185769539337E-3</v>
      </c>
    </row>
    <row r="3199" spans="2:17" x14ac:dyDescent="0.2">
      <c r="B3199" s="39" t="s">
        <v>42</v>
      </c>
      <c r="D3199" s="42">
        <f>_xll.qlCalendarAdvance(Calendar,$D3198,B3199,"f",FALSE)</f>
        <v>62275</v>
      </c>
      <c r="E3199" s="139">
        <f>_xll.qlInterestRateIndexValueDate(IndexON,D3199)</f>
        <v>62275</v>
      </c>
      <c r="F3199" s="155">
        <f>IFERROR(_xll.qlIndexFixing(IndexON,D3199,TRUE,_xll.ohTrigger(RecalcTrigger,TriggerON)),NA())</f>
        <v>9.1512325188070065E-3</v>
      </c>
      <c r="H3199" s="42">
        <f>_xll.qlCalendarAdvance(Calendar,$H3198,B3199,"f",FALSE)</f>
        <v>62275</v>
      </c>
      <c r="I3199" s="139">
        <f>_xll.qlInterestRateIndexValueDate(Index1M,$H3199)</f>
        <v>62277</v>
      </c>
      <c r="J3199" s="144">
        <f>IFERROR(_xll.qlIndexFixing(Index1M,$H3199,TRUE,_xll.ohTrigger(RecalcTrigger,Trigger1M)),NA())</f>
        <v>8.9063117317006446E-3</v>
      </c>
      <c r="K3199" s="44">
        <f>IFERROR(_xll.qlIndexFixing(Index3M,H3199,TRUE,_xll.ohTrigger(RecalcTrigger,Trigger3M)),NA())</f>
        <v>9.1805772588414384E-3</v>
      </c>
      <c r="L3199" s="44">
        <f>IFERROR(_xll.qlIndexFixing(Index6M,$H3199,TRUE,_xll.ohTrigger(RecalcTrigger,Trigger6M)),NA())</f>
        <v>9.4278970171949184E-3</v>
      </c>
      <c r="M3199" s="145">
        <f>IFERROR(_xll.qlIndexFixing(Index1Y,$H3199,TRUE,_xll.ohTrigger(RecalcTrigger,Trigger1Y)),NA())</f>
        <v>9.4131414596362577E-3</v>
      </c>
      <c r="N3199" s="144">
        <f>IFERROR(_xll.qlIndexFixing(ONIndex1M,I3199,TRUE,_xll.ohTrigger(RecalcTrigger,Trigger1M)),NA())</f>
        <v>8.8983720798196941E-3</v>
      </c>
      <c r="O3199" s="44">
        <f>IFERROR(_xll.qlIndexFixing(ONIndex3M,I3199,TRUE,_xll.ohTrigger(RecalcTrigger,Trigger3M)),NA())</f>
        <v>9.1524845913326658E-3</v>
      </c>
      <c r="P3199" s="44">
        <f>IFERROR(_xll.qlIndexFixing(ONIndex6M,I3199,TRUE,_xll.ohTrigger(RecalcTrigger,Trigger6M)),NA())</f>
        <v>9.3923219922320555E-3</v>
      </c>
      <c r="Q3199" s="145">
        <f>IFERROR(_xll.qlIndexFixing(ONIndex1Y,I3199,TRUE,_xll.ohTrigger(RecalcTrigger,Trigger1Y)),NA())</f>
        <v>9.3003704408189947E-3</v>
      </c>
    </row>
    <row r="3200" spans="2:17" x14ac:dyDescent="0.2">
      <c r="B3200" s="39" t="s">
        <v>42</v>
      </c>
      <c r="D3200" s="42">
        <f>_xll.qlCalendarAdvance(Calendar,$D3199,B3200,"f",FALSE)</f>
        <v>62282</v>
      </c>
      <c r="E3200" s="139">
        <f>_xll.qlInterestRateIndexValueDate(IndexON,D3200)</f>
        <v>62282</v>
      </c>
      <c r="F3200" s="155">
        <f>IFERROR(_xll.qlIndexFixing(IndexON,D3200,TRUE,_xll.ohTrigger(RecalcTrigger,TriggerON)),NA())</f>
        <v>9.1541772110570463E-3</v>
      </c>
      <c r="H3200" s="42">
        <f>_xll.qlCalendarAdvance(Calendar,$H3199,B3200,"f",FALSE)</f>
        <v>62282</v>
      </c>
      <c r="I3200" s="139">
        <f>_xll.qlInterestRateIndexValueDate(Index1M,$H3200)</f>
        <v>62284</v>
      </c>
      <c r="J3200" s="144">
        <f>IFERROR(_xll.qlIndexFixing(Index1M,$H3200,TRUE,_xll.ohTrigger(RecalcTrigger,Trigger1M)),NA())</f>
        <v>8.9090623482776521E-3</v>
      </c>
      <c r="K3200" s="44">
        <f>IFERROR(_xll.qlIndexFixing(Index3M,H3200,TRUE,_xll.ohTrigger(RecalcTrigger,Trigger3M)),NA())</f>
        <v>9.1835083312305863E-3</v>
      </c>
      <c r="L3200" s="44">
        <f>IFERROR(_xll.qlIndexFixing(Index6M,$H3200,TRUE,_xll.ohTrigger(RecalcTrigger,Trigger6M)),NA())</f>
        <v>9.4287243718502427E-3</v>
      </c>
      <c r="M3200" s="145">
        <f>IFERROR(_xll.qlIndexFixing(Index1Y,$H3200,TRUE,_xll.ohTrigger(RecalcTrigger,Trigger1Y)),NA())</f>
        <v>9.4157649590686406E-3</v>
      </c>
      <c r="N3200" s="144">
        <f>IFERROR(_xll.qlIndexFixing(ONIndex1M,I3200,TRUE,_xll.ohTrigger(RecalcTrigger,Trigger1M)),NA())</f>
        <v>8.9011341454359183E-3</v>
      </c>
      <c r="O3200" s="44">
        <f>IFERROR(_xll.qlIndexFixing(ONIndex3M,I3200,TRUE,_xll.ohTrigger(RecalcTrigger,Trigger3M)),NA())</f>
        <v>9.1554619474543131E-3</v>
      </c>
      <c r="P3200" s="44">
        <f>IFERROR(_xll.qlIndexFixing(ONIndex6M,I3200,TRUE,_xll.ohTrigger(RecalcTrigger,Trigger6M)),NA())</f>
        <v>9.3936760754775861E-3</v>
      </c>
      <c r="Q3200" s="145">
        <f>IFERROR(_xll.qlIndexFixing(ONIndex1Y,I3200,TRUE,_xll.ohTrigger(RecalcTrigger,Trigger1Y)),NA())</f>
        <v>9.3032130798231805E-3</v>
      </c>
    </row>
    <row r="3201" spans="2:17" x14ac:dyDescent="0.2">
      <c r="B3201" s="39" t="s">
        <v>42</v>
      </c>
      <c r="D3201" s="42">
        <f>_xll.qlCalendarAdvance(Calendar,$D3200,B3201,"f",FALSE)</f>
        <v>62289</v>
      </c>
      <c r="E3201" s="139">
        <f>_xll.qlInterestRateIndexValueDate(IndexON,D3201)</f>
        <v>62289</v>
      </c>
      <c r="F3201" s="155">
        <f>IFERROR(_xll.qlIndexFixing(IndexON,D3201,TRUE,_xll.ohTrigger(RecalcTrigger,TriggerON)),NA())</f>
        <v>9.1571135021872863E-3</v>
      </c>
      <c r="H3201" s="42">
        <f>_xll.qlCalendarAdvance(Calendar,$H3200,B3201,"f",FALSE)</f>
        <v>62289</v>
      </c>
      <c r="I3201" s="139">
        <f>_xll.qlInterestRateIndexValueDate(Index1M,$H3201)</f>
        <v>62291</v>
      </c>
      <c r="J3201" s="144">
        <f>IFERROR(_xll.qlIndexFixing(Index1M,$H3201,TRUE,_xll.ohTrigger(RecalcTrigger,Trigger1M)),NA())</f>
        <v>8.9118046923294947E-3</v>
      </c>
      <c r="K3201" s="44">
        <f>IFERROR(_xll.qlIndexFixing(Index3M,H3201,TRUE,_xll.ohTrigger(RecalcTrigger,Trigger3M)),NA())</f>
        <v>9.1864303884276639E-3</v>
      </c>
      <c r="L3201" s="44">
        <f>IFERROR(_xll.qlIndexFixing(Index6M,$H3201,TRUE,_xll.ohTrigger(RecalcTrigger,Trigger6M)),NA())</f>
        <v>9.4295092567849223E-3</v>
      </c>
      <c r="M3201" s="145">
        <f>IFERROR(_xll.qlIndexFixing(Index1Y,$H3201,TRUE,_xll.ohTrigger(RecalcTrigger,Trigger1Y)),NA())</f>
        <v>9.4183786003330418E-3</v>
      </c>
      <c r="N3201" s="144">
        <f>IFERROR(_xll.qlIndexFixing(ONIndex1M,I3201,TRUE,_xll.ohTrigger(RecalcTrigger,Trigger1M)),NA())</f>
        <v>8.9038879744407495E-3</v>
      </c>
      <c r="O3201" s="44">
        <f>IFERROR(_xll.qlIndexFixing(ONIndex3M,I3201,TRUE,_xll.ohTrigger(RecalcTrigger,Trigger3M)),NA())</f>
        <v>9.1584304249181514E-3</v>
      </c>
      <c r="P3201" s="44">
        <f>IFERROR(_xll.qlIndexFixing(ONIndex6M,I3201,TRUE,_xll.ohTrigger(RecalcTrigger,Trigger6M)),NA())</f>
        <v>9.3949887023647705E-3</v>
      </c>
      <c r="Q3201" s="145">
        <f>IFERROR(_xll.qlIndexFixing(ONIndex1Y,I3201,TRUE,_xll.ohTrigger(RecalcTrigger,Trigger1Y)),NA())</f>
        <v>9.3060464732630521E-3</v>
      </c>
    </row>
    <row r="3202" spans="2:17" x14ac:dyDescent="0.2">
      <c r="B3202" s="39" t="s">
        <v>42</v>
      </c>
      <c r="D3202" s="42">
        <f>_xll.qlCalendarAdvance(Calendar,$D3201,B3202,"f",FALSE)</f>
        <v>62296</v>
      </c>
      <c r="E3202" s="139">
        <f>_xll.qlInterestRateIndexValueDate(IndexON,D3202)</f>
        <v>62296</v>
      </c>
      <c r="F3202" s="155">
        <f>IFERROR(_xll.qlIndexFixing(IndexON,D3202,TRUE,_xll.ohTrigger(RecalcTrigger,TriggerON)),NA())</f>
        <v>9.1600413733328168E-3</v>
      </c>
      <c r="H3202" s="42">
        <f>_xll.qlCalendarAdvance(Calendar,$H3201,B3202,"f",FALSE)</f>
        <v>62296</v>
      </c>
      <c r="I3202" s="139">
        <f>_xll.qlInterestRateIndexValueDate(Index1M,$H3202)</f>
        <v>62298</v>
      </c>
      <c r="J3202" s="144">
        <f>IFERROR(_xll.qlIndexFixing(Index1M,$H3202,TRUE,_xll.ohTrigger(RecalcTrigger,Trigger1M)),NA())</f>
        <v>8.914538745390943E-3</v>
      </c>
      <c r="K3202" s="44">
        <f>IFERROR(_xll.qlIndexFixing(Index3M,H3202,TRUE,_xll.ohTrigger(RecalcTrigger,Trigger3M)),NA())</f>
        <v>9.1893434104868867E-3</v>
      </c>
      <c r="L3202" s="44">
        <f>IFERROR(_xll.qlIndexFixing(Index6M,$H3202,TRUE,_xll.ohTrigger(RecalcTrigger,Trigger6M)),NA())</f>
        <v>9.4302516076530118E-3</v>
      </c>
      <c r="M3202" s="145">
        <f>IFERROR(_xll.qlIndexFixing(Index1Y,$H3202,TRUE,_xll.ohTrigger(RecalcTrigger,Trigger1Y)),NA())</f>
        <v>9.4209823624527081E-3</v>
      </c>
      <c r="N3202" s="144">
        <f>IFERROR(_xll.qlIndexFixing(ONIndex1M,I3202,TRUE,_xll.ohTrigger(RecalcTrigger,Trigger1M)),NA())</f>
        <v>8.9066335485288306E-3</v>
      </c>
      <c r="O3202" s="44">
        <f>IFERROR(_xll.qlIndexFixing(ONIndex3M,I3202,TRUE,_xll.ohTrigger(RecalcTrigger,Trigger3M)),NA())</f>
        <v>9.1613900040599106E-3</v>
      </c>
      <c r="P3202" s="44">
        <f>IFERROR(_xll.qlIndexFixing(ONIndex6M,I3202,TRUE,_xll.ohTrigger(RecalcTrigger,Trigger6M)),NA())</f>
        <v>9.3962598089447624E-3</v>
      </c>
      <c r="Q3202" s="145">
        <f>IFERROR(_xll.qlIndexFixing(ONIndex1Y,I3202,TRUE,_xll.ohTrigger(RecalcTrigger,Trigger1Y)),NA())</f>
        <v>9.3088706004351707E-3</v>
      </c>
    </row>
    <row r="3203" spans="2:17" x14ac:dyDescent="0.2">
      <c r="B3203" s="39" t="s">
        <v>42</v>
      </c>
      <c r="D3203" s="42">
        <f>_xll.qlCalendarAdvance(Calendar,$D3202,B3203,"f",FALSE)</f>
        <v>62303</v>
      </c>
      <c r="E3203" s="139">
        <f>_xll.qlInterestRateIndexValueDate(IndexON,D3203)</f>
        <v>62303</v>
      </c>
      <c r="F3203" s="155">
        <f>IFERROR(_xll.qlIndexFixing(IndexON,D3203,TRUE,_xll.ohTrigger(RecalcTrigger,TriggerON)),NA())</f>
        <v>9.1629608056287282E-3</v>
      </c>
      <c r="H3203" s="42">
        <f>_xll.qlCalendarAdvance(Calendar,$H3202,B3203,"f",FALSE)</f>
        <v>62303</v>
      </c>
      <c r="I3203" s="139">
        <f>_xll.qlInterestRateIndexValueDate(Index1M,$H3203)</f>
        <v>62305</v>
      </c>
      <c r="J3203" s="144">
        <f>IFERROR(_xll.qlIndexFixing(Index1M,$H3203,TRUE,_xll.ohTrigger(RecalcTrigger,Trigger1M)),NA())</f>
        <v>8.9163512125292124E-3</v>
      </c>
      <c r="K3203" s="44">
        <f>IFERROR(_xll.qlIndexFixing(Index3M,H3203,TRUE,_xll.ohTrigger(RecalcTrigger,Trigger3M)),NA())</f>
        <v>9.1922473774589935E-3</v>
      </c>
      <c r="L3203" s="44">
        <f>IFERROR(_xll.qlIndexFixing(Index6M,$H3203,TRUE,_xll.ohTrigger(RecalcTrigger,Trigger6M)),NA())</f>
        <v>9.4304751725852488E-3</v>
      </c>
      <c r="M3203" s="145">
        <f>IFERROR(_xll.qlIndexFixing(Index1Y,$H3203,TRUE,_xll.ohTrigger(RecalcTrigger,Trigger1Y)),NA())</f>
        <v>9.4235762244506659E-3</v>
      </c>
      <c r="N3203" s="144">
        <f>IFERROR(_xll.qlIndexFixing(ONIndex1M,I3203,TRUE,_xll.ohTrigger(RecalcTrigger,Trigger1M)),NA())</f>
        <v>8.9093708492349322E-3</v>
      </c>
      <c r="O3203" s="44">
        <f>IFERROR(_xll.qlIndexFixing(ONIndex3M,I3203,TRUE,_xll.ohTrigger(RecalcTrigger,Trigger3M)),NA())</f>
        <v>9.1643406646557679E-3</v>
      </c>
      <c r="P3203" s="44">
        <f>IFERROR(_xll.qlIndexFixing(ONIndex6M,I3203,TRUE,_xll.ohTrigger(RecalcTrigger,Trigger6M)),NA())</f>
        <v>9.3974893312687158E-3</v>
      </c>
      <c r="Q3203" s="145">
        <f>IFERROR(_xll.qlIndexFixing(ONIndex1Y,I3203,TRUE,_xll.ohTrigger(RecalcTrigger,Trigger1Y)),NA())</f>
        <v>9.311685440476225E-3</v>
      </c>
    </row>
    <row r="3204" spans="2:17" x14ac:dyDescent="0.2">
      <c r="B3204" s="39" t="s">
        <v>42</v>
      </c>
      <c r="D3204" s="42">
        <f>_xll.qlCalendarAdvance(Calendar,$D3203,B3204,"f",FALSE)</f>
        <v>62310</v>
      </c>
      <c r="E3204" s="139">
        <f>_xll.qlInterestRateIndexValueDate(IndexON,D3204)</f>
        <v>62310</v>
      </c>
      <c r="F3204" s="155">
        <f>IFERROR(_xll.qlIndexFixing(IndexON,D3204,TRUE,_xll.ohTrigger(RecalcTrigger,TriggerON)),NA())</f>
        <v>9.165871780369983E-3</v>
      </c>
      <c r="H3204" s="42">
        <f>_xll.qlCalendarAdvance(Calendar,$H3203,B3204,"f",FALSE)</f>
        <v>62310</v>
      </c>
      <c r="I3204" s="139">
        <f>_xll.qlInterestRateIndexValueDate(Index1M,$H3204)</f>
        <v>62312</v>
      </c>
      <c r="J3204" s="144">
        <f>IFERROR(_xll.qlIndexFixing(Index1M,$H3204,TRUE,_xll.ohTrigger(RecalcTrigger,Trigger1M)),NA())</f>
        <v>8.9199819047017237E-3</v>
      </c>
      <c r="K3204" s="44">
        <f>IFERROR(_xll.qlIndexFixing(Index3M,H3204,TRUE,_xll.ohTrigger(RecalcTrigger,Trigger3M)),NA())</f>
        <v>9.1951422693982016E-3</v>
      </c>
      <c r="L3204" s="44">
        <f>IFERROR(_xll.qlIndexFixing(Index6M,$H3204,TRUE,_xll.ohTrigger(RecalcTrigger,Trigger6M)),NA())</f>
        <v>9.4316084498155088E-3</v>
      </c>
      <c r="M3204" s="145">
        <f>IFERROR(_xll.qlIndexFixing(Index1Y,$H3204,TRUE,_xll.ohTrigger(RecalcTrigger,Trigger1Y)),NA())</f>
        <v>9.4261601653508158E-3</v>
      </c>
      <c r="N3204" s="144">
        <f>IFERROR(_xll.qlIndexFixing(ONIndex1M,I3204,TRUE,_xll.ohTrigger(RecalcTrigger,Trigger1M)),NA())</f>
        <v>8.9120998579339528E-3</v>
      </c>
      <c r="O3204" s="44">
        <f>IFERROR(_xll.qlIndexFixing(ONIndex3M,I3204,TRUE,_xll.ohTrigger(RecalcTrigger,Trigger3M)),NA())</f>
        <v>9.1672823870414533E-3</v>
      </c>
      <c r="P3204" s="44">
        <f>IFERROR(_xll.qlIndexFixing(ONIndex6M,I3204,TRUE,_xll.ohTrigger(RecalcTrigger,Trigger6M)),NA())</f>
        <v>9.3986772053877843E-3</v>
      </c>
      <c r="Q3204" s="145">
        <f>IFERROR(_xll.qlIndexFixing(ONIndex1Y,I3204,TRUE,_xll.ohTrigger(RecalcTrigger,Trigger1Y)),NA())</f>
        <v>9.3144909730025205E-3</v>
      </c>
    </row>
    <row r="3205" spans="2:17" x14ac:dyDescent="0.2">
      <c r="B3205" s="39" t="s">
        <v>42</v>
      </c>
      <c r="D3205" s="42">
        <f>_xll.qlCalendarAdvance(Calendar,$D3204,B3205,"f",FALSE)</f>
        <v>62317</v>
      </c>
      <c r="E3205" s="139">
        <f>_xll.qlInterestRateIndexValueDate(IndexON,D3205)</f>
        <v>62317</v>
      </c>
      <c r="F3205" s="155">
        <f>IFERROR(_xll.qlIndexFixing(IndexON,D3205,TRUE,_xll.ohTrigger(RecalcTrigger,TriggerON)),NA())</f>
        <v>9.1687742786117354E-3</v>
      </c>
      <c r="H3205" s="42">
        <f>_xll.qlCalendarAdvance(Calendar,$H3204,B3205,"f",FALSE)</f>
        <v>62317</v>
      </c>
      <c r="I3205" s="139">
        <f>_xll.qlInterestRateIndexValueDate(Index1M,$H3205)</f>
        <v>62319</v>
      </c>
      <c r="J3205" s="144">
        <f>IFERROR(_xll.qlIndexFixing(Index1M,$H3205,TRUE,_xll.ohTrigger(RecalcTrigger,Trigger1M)),NA())</f>
        <v>8.9226909740255933E-3</v>
      </c>
      <c r="K3205" s="44">
        <f>IFERROR(_xll.qlIndexFixing(Index3M,H3205,TRUE,_xll.ohTrigger(RecalcTrigger,Trigger3M)),NA())</f>
        <v>9.1980280663595954E-3</v>
      </c>
      <c r="L3205" s="44">
        <f>IFERROR(_xll.qlIndexFixing(Index6M,$H3205,TRUE,_xll.ohTrigger(RecalcTrigger,Trigger6M)),NA())</f>
        <v>9.432222812430913E-3</v>
      </c>
      <c r="M3205" s="145">
        <f>IFERROR(_xll.qlIndexFixing(Index1Y,$H3205,TRUE,_xll.ohTrigger(RecalcTrigger,Trigger1Y)),NA())</f>
        <v>9.4287341641761876E-3</v>
      </c>
      <c r="N3205" s="144">
        <f>IFERROR(_xll.qlIndexFixing(ONIndex1M,I3205,TRUE,_xll.ohTrigger(RecalcTrigger,Trigger1M)),NA())</f>
        <v>8.9148205564804073E-3</v>
      </c>
      <c r="O3205" s="44">
        <f>IFERROR(_xll.qlIndexFixing(ONIndex3M,I3205,TRUE,_xll.ohTrigger(RecalcTrigger,Trigger3M)),NA())</f>
        <v>9.1702151513128882E-3</v>
      </c>
      <c r="P3205" s="44">
        <f>IFERROR(_xll.qlIndexFixing(ONIndex6M,I3205,TRUE,_xll.ohTrigger(RecalcTrigger,Trigger6M)),NA())</f>
        <v>9.3998233671932496E-3</v>
      </c>
      <c r="Q3205" s="145">
        <f>IFERROR(_xll.qlIndexFixing(ONIndex1Y,I3205,TRUE,_xll.ohTrigger(RecalcTrigger,Trigger1Y)),NA())</f>
        <v>9.3172871771507459E-3</v>
      </c>
    </row>
    <row r="3206" spans="2:17" x14ac:dyDescent="0.2">
      <c r="B3206" s="39" t="s">
        <v>42</v>
      </c>
      <c r="D3206" s="42">
        <f>_xll.qlCalendarAdvance(Calendar,$D3205,B3206,"f",FALSE)</f>
        <v>62324</v>
      </c>
      <c r="E3206" s="139">
        <f>_xll.qlInterestRateIndexValueDate(IndexON,D3206)</f>
        <v>62324</v>
      </c>
      <c r="F3206" s="155">
        <f>IFERROR(_xll.qlIndexFixing(IndexON,D3206,TRUE,_xll.ohTrigger(RecalcTrigger,TriggerON)),NA())</f>
        <v>9.1716682813292039E-3</v>
      </c>
      <c r="H3206" s="42">
        <f>_xll.qlCalendarAdvance(Calendar,$H3205,B3206,"f",FALSE)</f>
        <v>62324</v>
      </c>
      <c r="I3206" s="139">
        <f>_xll.qlInterestRateIndexValueDate(Index1M,$H3206)</f>
        <v>62326</v>
      </c>
      <c r="J3206" s="144">
        <f>IFERROR(_xll.qlIndexFixing(Index1M,$H3206,TRUE,_xll.ohTrigger(RecalcTrigger,Trigger1M)),NA())</f>
        <v>8.9253916785056453E-3</v>
      </c>
      <c r="K3206" s="44">
        <f>IFERROR(_xll.qlIndexFixing(Index3M,H3206,TRUE,_xll.ohTrigger(RecalcTrigger,Trigger3M)),NA())</f>
        <v>9.2009047483956538E-3</v>
      </c>
      <c r="L3206" s="44">
        <f>IFERROR(_xll.qlIndexFixing(Index6M,$H3206,TRUE,_xll.ohTrigger(RecalcTrigger,Trigger6M)),NA())</f>
        <v>9.4327943836200016E-3</v>
      </c>
      <c r="M3206" s="145">
        <f>IFERROR(_xll.qlIndexFixing(Index1Y,$H3206,TRUE,_xll.ohTrigger(RecalcTrigger,Trigger1Y)),NA())</f>
        <v>9.4312981999504619E-3</v>
      </c>
      <c r="N3206" s="144">
        <f>IFERROR(_xll.qlIndexFixing(ONIndex1M,I3206,TRUE,_xll.ohTrigger(RecalcTrigger,Trigger1M)),NA())</f>
        <v>8.9175329262491942E-3</v>
      </c>
      <c r="O3206" s="44">
        <f>IFERROR(_xll.qlIndexFixing(ONIndex3M,I3206,TRUE,_xll.ohTrigger(RecalcTrigger,Trigger3M)),NA())</f>
        <v>9.1731389376459305E-3</v>
      </c>
      <c r="P3206" s="44">
        <f>IFERROR(_xll.qlIndexFixing(ONIndex6M,I3206,TRUE,_xll.ohTrigger(RecalcTrigger,Trigger6M)),NA())</f>
        <v>9.4009277526563295E-3</v>
      </c>
      <c r="Q3206" s="145">
        <f>IFERROR(_xll.qlIndexFixing(ONIndex1Y,I3206,TRUE,_xll.ohTrigger(RecalcTrigger,Trigger1Y)),NA())</f>
        <v>9.3200740320575903E-3</v>
      </c>
    </row>
    <row r="3207" spans="2:17" x14ac:dyDescent="0.2">
      <c r="B3207" s="39" t="s">
        <v>42</v>
      </c>
      <c r="D3207" s="42">
        <f>_xll.qlCalendarAdvance(Calendar,$D3206,B3207,"f",FALSE)</f>
        <v>62331</v>
      </c>
      <c r="E3207" s="139">
        <f>_xll.qlInterestRateIndexValueDate(IndexON,D3207)</f>
        <v>62331</v>
      </c>
      <c r="F3207" s="155">
        <f>IFERROR(_xll.qlIndexFixing(IndexON,D3207,TRUE,_xll.ohTrigger(RecalcTrigger,TriggerON)),NA())</f>
        <v>9.1745537701370949E-3</v>
      </c>
      <c r="H3207" s="42">
        <f>_xll.qlCalendarAdvance(Calendar,$H3206,B3207,"f",FALSE)</f>
        <v>62331</v>
      </c>
      <c r="I3207" s="139">
        <f>_xll.qlInterestRateIndexValueDate(Index1M,$H3207)</f>
        <v>62333</v>
      </c>
      <c r="J3207" s="144">
        <f>IFERROR(_xll.qlIndexFixing(Index1M,$H3207,TRUE,_xll.ohTrigger(RecalcTrigger,Trigger1M)),NA())</f>
        <v>8.9280839996891403E-3</v>
      </c>
      <c r="K3207" s="44">
        <f>IFERROR(_xll.qlIndexFixing(Index3M,H3207,TRUE,_xll.ohTrigger(RecalcTrigger,Trigger3M)),NA())</f>
        <v>9.2037722955588524E-3</v>
      </c>
      <c r="L3207" s="44">
        <f>IFERROR(_xll.qlIndexFixing(Index6M,$H3207,TRUE,_xll.ohTrigger(RecalcTrigger,Trigger6M)),NA())</f>
        <v>9.4328836372680209E-3</v>
      </c>
      <c r="M3207" s="145">
        <f>IFERROR(_xll.qlIndexFixing(Index1Y,$H3207,TRUE,_xll.ohTrigger(RecalcTrigger,Trigger1Y)),NA())</f>
        <v>9.4338522516979814E-3</v>
      </c>
      <c r="N3207" s="144">
        <f>IFERROR(_xll.qlIndexFixing(ONIndex1M,I3207,TRUE,_xll.ohTrigger(RecalcTrigger,Trigger1M)),NA())</f>
        <v>8.9202369488550204E-3</v>
      </c>
      <c r="O3207" s="44">
        <f>IFERROR(_xll.qlIndexFixing(ONIndex3M,I3207,TRUE,_xll.ohTrigger(RecalcTrigger,Trigger3M)),NA())</f>
        <v>9.1760537259766295E-3</v>
      </c>
      <c r="P3207" s="44">
        <f>IFERROR(_xll.qlIndexFixing(ONIndex6M,I3207,TRUE,_xll.ohTrigger(RecalcTrigger,Trigger6M)),NA())</f>
        <v>9.4019902979880499E-3</v>
      </c>
      <c r="Q3207" s="145">
        <f>IFERROR(_xll.qlIndexFixing(ONIndex1Y,I3207,TRUE,_xll.ohTrigger(RecalcTrigger,Trigger1Y)),NA())</f>
        <v>9.3228515171794868E-3</v>
      </c>
    </row>
    <row r="3208" spans="2:17" x14ac:dyDescent="0.2">
      <c r="B3208" s="39" t="s">
        <v>42</v>
      </c>
      <c r="D3208" s="42">
        <f>_xll.qlCalendarAdvance(Calendar,$D3207,B3208,"f",FALSE)</f>
        <v>62338</v>
      </c>
      <c r="E3208" s="139">
        <f>_xll.qlInterestRateIndexValueDate(IndexON,D3208)</f>
        <v>62338</v>
      </c>
      <c r="F3208" s="155">
        <f>IFERROR(_xll.qlIndexFixing(IndexON,D3208,TRUE,_xll.ohTrigger(RecalcTrigger,TriggerON)),NA())</f>
        <v>9.1774307256908827E-3</v>
      </c>
      <c r="H3208" s="42">
        <f>_xll.qlCalendarAdvance(Calendar,$H3207,B3208,"f",FALSE)</f>
        <v>62338</v>
      </c>
      <c r="I3208" s="139">
        <f>_xll.qlInterestRateIndexValueDate(Index1M,$H3208)</f>
        <v>62340</v>
      </c>
      <c r="J3208" s="144">
        <f>IFERROR(_xll.qlIndexFixing(Index1M,$H3208,TRUE,_xll.ohTrigger(RecalcTrigger,Trigger1M)),NA())</f>
        <v>8.9307679191058531E-3</v>
      </c>
      <c r="K3208" s="44">
        <f>IFERROR(_xll.qlIndexFixing(Index3M,H3208,TRUE,_xll.ohTrigger(RecalcTrigger,Trigger3M)),NA())</f>
        <v>9.2063106221844729E-3</v>
      </c>
      <c r="L3208" s="44">
        <f>IFERROR(_xll.qlIndexFixing(Index6M,$H3208,TRUE,_xll.ohTrigger(RecalcTrigger,Trigger6M)),NA())</f>
        <v>9.4330903721234795E-3</v>
      </c>
      <c r="M3208" s="145">
        <f>IFERROR(_xll.qlIndexFixing(Index1Y,$H3208,TRUE,_xll.ohTrigger(RecalcTrigger,Trigger1Y)),NA())</f>
        <v>9.4363962984415524E-3</v>
      </c>
      <c r="N3208" s="144">
        <f>IFERROR(_xll.qlIndexFixing(ONIndex1M,I3208,TRUE,_xll.ohTrigger(RecalcTrigger,Trigger1M)),NA())</f>
        <v>8.9229326057527203E-3</v>
      </c>
      <c r="O3208" s="44">
        <f>IFERROR(_xll.qlIndexFixing(ONIndex3M,I3208,TRUE,_xll.ohTrigger(RecalcTrigger,Trigger3M)),NA())</f>
        <v>9.1789594966407151E-3</v>
      </c>
      <c r="P3208" s="44">
        <f>IFERROR(_xll.qlIndexFixing(ONIndex6M,I3208,TRUE,_xll.ohTrigger(RecalcTrigger,Trigger6M)),NA())</f>
        <v>9.4030109390796923E-3</v>
      </c>
      <c r="Q3208" s="145">
        <f>IFERROR(_xll.qlIndexFixing(ONIndex1Y,I3208,TRUE,_xll.ohTrigger(RecalcTrigger,Trigger1Y)),NA())</f>
        <v>9.3256196119728685E-3</v>
      </c>
    </row>
    <row r="3209" spans="2:17" x14ac:dyDescent="0.2">
      <c r="B3209" s="39" t="s">
        <v>42</v>
      </c>
      <c r="D3209" s="42">
        <f>_xll.qlCalendarAdvance(Calendar,$D3208,B3209,"f",FALSE)</f>
        <v>62345</v>
      </c>
      <c r="E3209" s="139">
        <f>_xll.qlInterestRateIndexValueDate(IndexON,D3209)</f>
        <v>62345</v>
      </c>
      <c r="F3209" s="155">
        <f>IFERROR(_xll.qlIndexFixing(IndexON,D3209,TRUE,_xll.ohTrigger(RecalcTrigger,TriggerON)),NA())</f>
        <v>9.1802991295253378E-3</v>
      </c>
      <c r="H3209" s="42">
        <f>_xll.qlCalendarAdvance(Calendar,$H3208,B3209,"f",FALSE)</f>
        <v>62345</v>
      </c>
      <c r="I3209" s="139">
        <f>_xll.qlInterestRateIndexValueDate(Index1M,$H3209)</f>
        <v>62347</v>
      </c>
      <c r="J3209" s="144">
        <f>IFERROR(_xll.qlIndexFixing(Index1M,$H3209,TRUE,_xll.ohTrigger(RecalcTrigger,Trigger1M)),NA())</f>
        <v>8.9334434182930522E-3</v>
      </c>
      <c r="K3209" s="44">
        <f>IFERROR(_xll.qlIndexFixing(Index3M,H3209,TRUE,_xll.ohTrigger(RecalcTrigger,Trigger3M)),NA())</f>
        <v>9.2091604260630677E-3</v>
      </c>
      <c r="L3209" s="44">
        <f>IFERROR(_xll.qlIndexFixing(Index6M,$H3209,TRUE,_xll.ohTrigger(RecalcTrigger,Trigger6M)),NA())</f>
        <v>9.4335485824568015E-3</v>
      </c>
      <c r="M3209" s="145">
        <f>IFERROR(_xll.qlIndexFixing(Index1Y,$H3209,TRUE,_xll.ohTrigger(RecalcTrigger,Trigger1Y)),NA())</f>
        <v>9.4389303192052958E-3</v>
      </c>
      <c r="N3209" s="144">
        <f>IFERROR(_xll.qlIndexFixing(ONIndex1M,I3209,TRUE,_xll.ohTrigger(RecalcTrigger,Trigger1M)),NA())</f>
        <v>8.9256198784770646E-3</v>
      </c>
      <c r="O3209" s="44">
        <f>IFERROR(_xll.qlIndexFixing(ONIndex3M,I3209,TRUE,_xll.ohTrigger(RecalcTrigger,Trigger3M)),NA())</f>
        <v>9.1818562295742367E-3</v>
      </c>
      <c r="P3209" s="44">
        <f>IFERROR(_xll.qlIndexFixing(ONIndex6M,I3209,TRUE,_xll.ohTrigger(RecalcTrigger,Trigger6M)),NA())</f>
        <v>9.4039896119824107E-3</v>
      </c>
      <c r="Q3209" s="145">
        <f>IFERROR(_xll.qlIndexFixing(ONIndex1Y,I3209,TRUE,_xll.ohTrigger(RecalcTrigger,Trigger1Y)),NA())</f>
        <v>9.3283782954145522E-3</v>
      </c>
    </row>
    <row r="3210" spans="2:17" x14ac:dyDescent="0.2">
      <c r="B3210" s="39" t="s">
        <v>42</v>
      </c>
      <c r="D3210" s="42">
        <f>_xll.qlCalendarAdvance(Calendar,$D3209,B3210,"f",FALSE)</f>
        <v>62352</v>
      </c>
      <c r="E3210" s="139">
        <f>_xll.qlInterestRateIndexValueDate(IndexON,D3210)</f>
        <v>62352</v>
      </c>
      <c r="F3210" s="155">
        <f>IFERROR(_xll.qlIndexFixing(IndexON,D3210,TRUE,_xll.ohTrigger(RecalcTrigger,TriggerON)),NA())</f>
        <v>9.1831589626156784E-3</v>
      </c>
      <c r="H3210" s="42">
        <f>_xll.qlCalendarAdvance(Calendar,$H3209,B3210,"f",FALSE)</f>
        <v>62352</v>
      </c>
      <c r="I3210" s="139">
        <f>_xll.qlInterestRateIndexValueDate(Index1M,$H3210)</f>
        <v>62354</v>
      </c>
      <c r="J3210" s="144">
        <f>IFERROR(_xll.qlIndexFixing(Index1M,$H3210,TRUE,_xll.ohTrigger(RecalcTrigger,Trigger1M)),NA())</f>
        <v>8.9361104787930024E-3</v>
      </c>
      <c r="K3210" s="44">
        <f>IFERROR(_xll.qlIndexFixing(Index3M,H3210,TRUE,_xll.ohTrigger(RecalcTrigger,Trigger3M)),NA())</f>
        <v>9.2120010368672272E-3</v>
      </c>
      <c r="L3210" s="44">
        <f>IFERROR(_xll.qlIndexFixing(Index6M,$H3210,TRUE,_xll.ohTrigger(RecalcTrigger,Trigger6M)),NA())</f>
        <v>9.4339637726431214E-3</v>
      </c>
      <c r="M3210" s="145">
        <f>IFERROR(_xll.qlIndexFixing(Index1Y,$H3210,TRUE,_xll.ohTrigger(RecalcTrigger,Trigger1Y)),NA())</f>
        <v>9.4414542930133325E-3</v>
      </c>
      <c r="N3210" s="144">
        <f>IFERROR(_xll.qlIndexFixing(ONIndex1M,I3210,TRUE,_xll.ohTrigger(RecalcTrigger,Trigger1M)),NA())</f>
        <v>8.9282987488825682E-3</v>
      </c>
      <c r="O3210" s="44">
        <f>IFERROR(_xll.qlIndexFixing(ONIndex3M,I3210,TRUE,_xll.ohTrigger(RecalcTrigger,Trigger3M)),NA())</f>
        <v>9.1847439051129243E-3</v>
      </c>
      <c r="P3210" s="44">
        <f>IFERROR(_xll.qlIndexFixing(ONIndex6M,I3210,TRUE,_xll.ohTrigger(RecalcTrigger,Trigger6M)),NA())</f>
        <v>9.4049262529072308E-3</v>
      </c>
      <c r="Q3210" s="145">
        <f>IFERROR(_xll.qlIndexFixing(ONIndex1Y,I3210,TRUE,_xll.ohTrigger(RecalcTrigger,Trigger1Y)),NA())</f>
        <v>9.3311275470409072E-3</v>
      </c>
    </row>
    <row r="3211" spans="2:17" x14ac:dyDescent="0.2">
      <c r="B3211" s="39" t="s">
        <v>42</v>
      </c>
      <c r="D3211" s="42">
        <f>_xll.qlCalendarAdvance(Calendar,$D3210,B3211,"f",FALSE)</f>
        <v>62359</v>
      </c>
      <c r="E3211" s="139">
        <f>_xll.qlInterestRateIndexValueDate(IndexON,D3211)</f>
        <v>62359</v>
      </c>
      <c r="F3211" s="155">
        <f>IFERROR(_xll.qlIndexFixing(IndexON,D3211,TRUE,_xll.ohTrigger(RecalcTrigger,TriggerON)),NA())</f>
        <v>9.186010206096995E-3</v>
      </c>
      <c r="H3211" s="42">
        <f>_xll.qlCalendarAdvance(Calendar,$H3210,B3211,"f",FALSE)</f>
        <v>62359</v>
      </c>
      <c r="I3211" s="139">
        <f>_xll.qlInterestRateIndexValueDate(Index1M,$H3211)</f>
        <v>62361</v>
      </c>
      <c r="J3211" s="144">
        <f>IFERROR(_xll.qlIndexFixing(Index1M,$H3211,TRUE,_xll.ohTrigger(RecalcTrigger,Trigger1M)),NA())</f>
        <v>8.9387690821404742E-3</v>
      </c>
      <c r="K3211" s="44">
        <f>IFERROR(_xll.qlIndexFixing(Index3M,H3211,TRUE,_xll.ohTrigger(RecalcTrigger,Trigger3M)),NA())</f>
        <v>9.2161053361700628E-3</v>
      </c>
      <c r="L3211" s="44">
        <f>IFERROR(_xll.qlIndexFixing(Index6M,$H3211,TRUE,_xll.ohTrigger(RecalcTrigger,Trigger6M)),NA())</f>
        <v>9.4343358783674763E-3</v>
      </c>
      <c r="M3211" s="145">
        <f>IFERROR(_xll.qlIndexFixing(Index1Y,$H3211,TRUE,_xll.ohTrigger(RecalcTrigger,Trigger1Y)),NA())</f>
        <v>9.4439681988895668E-3</v>
      </c>
      <c r="N3211" s="144">
        <f>IFERROR(_xll.qlIndexFixing(ONIndex1M,I3211,TRUE,_xll.ohTrigger(RecalcTrigger,Trigger1M)),NA())</f>
        <v>8.9309691982641937E-3</v>
      </c>
      <c r="O3211" s="44">
        <f>IFERROR(_xll.qlIndexFixing(ONIndex3M,I3211,TRUE,_xll.ohTrigger(RecalcTrigger,Trigger3M)),NA())</f>
        <v>9.1876225031928271E-3</v>
      </c>
      <c r="P3211" s="44">
        <f>IFERROR(_xll.qlIndexFixing(ONIndex6M,I3211,TRUE,_xll.ohTrigger(RecalcTrigger,Trigger6M)),NA())</f>
        <v>9.4058207974256902E-3</v>
      </c>
      <c r="Q3211" s="145">
        <f>IFERROR(_xll.qlIndexFixing(ONIndex1Y,I3211,TRUE,_xll.ohTrigger(RecalcTrigger,Trigger1Y)),NA())</f>
        <v>9.3338673460685584E-3</v>
      </c>
    </row>
    <row r="3212" spans="2:17" x14ac:dyDescent="0.2">
      <c r="B3212" s="39" t="s">
        <v>42</v>
      </c>
      <c r="D3212" s="42">
        <f>_xll.qlCalendarAdvance(Calendar,$D3211,B3212,"f",FALSE)</f>
        <v>62366</v>
      </c>
      <c r="E3212" s="139">
        <f>_xll.qlInterestRateIndexValueDate(IndexON,D3212)</f>
        <v>62366</v>
      </c>
      <c r="F3212" s="155">
        <f>IFERROR(_xll.qlIndexFixing(IndexON,D3212,TRUE,_xll.ohTrigger(RecalcTrigger,TriggerON)),NA())</f>
        <v>9.188852841184314E-3</v>
      </c>
      <c r="H3212" s="42">
        <f>_xll.qlCalendarAdvance(Calendar,$H3211,B3212,"f",FALSE)</f>
        <v>62366</v>
      </c>
      <c r="I3212" s="139">
        <f>_xll.qlInterestRateIndexValueDate(Index1M,$H3212)</f>
        <v>62368</v>
      </c>
      <c r="J3212" s="144">
        <f>IFERROR(_xll.qlIndexFixing(Index1M,$H3212,TRUE,_xll.ohTrigger(RecalcTrigger,Trigger1M)),NA())</f>
        <v>8.9414192098752343E-3</v>
      </c>
      <c r="K3212" s="44">
        <f>IFERROR(_xll.qlIndexFixing(Index3M,H3212,TRUE,_xll.ohTrigger(RecalcTrigger,Trigger3M)),NA())</f>
        <v>9.2179723101760563E-3</v>
      </c>
      <c r="L3212" s="44">
        <f>IFERROR(_xll.qlIndexFixing(Index6M,$H3212,TRUE,_xll.ohTrigger(RecalcTrigger,Trigger6M)),NA())</f>
        <v>9.4347967745914904E-3</v>
      </c>
      <c r="M3212" s="145">
        <f>IFERROR(_xll.qlIndexFixing(Index1Y,$H3212,TRUE,_xll.ohTrigger(RecalcTrigger,Trigger1Y)),NA())</f>
        <v>9.4464720158578992E-3</v>
      </c>
      <c r="N3212" s="144">
        <f>IFERROR(_xll.qlIndexFixing(ONIndex1M,I3212,TRUE,_xll.ohTrigger(RecalcTrigger,Trigger1M)),NA())</f>
        <v>8.9336312082366476E-3</v>
      </c>
      <c r="O3212" s="44">
        <f>IFERROR(_xll.qlIndexFixing(ONIndex3M,I3212,TRUE,_xll.ohTrigger(RecalcTrigger,Trigger3M)),NA())</f>
        <v>9.1904920038299309E-3</v>
      </c>
      <c r="P3212" s="44">
        <f>IFERROR(_xll.qlIndexFixing(ONIndex6M,I3212,TRUE,_xll.ohTrigger(RecalcTrigger,Trigger6M)),NA())</f>
        <v>9.4066731818287508E-3</v>
      </c>
      <c r="Q3212" s="145">
        <f>IFERROR(_xll.qlIndexFixing(ONIndex1Y,I3212,TRUE,_xll.ohTrigger(RecalcTrigger,Trigger1Y)),NA())</f>
        <v>9.3365976717141308E-3</v>
      </c>
    </row>
    <row r="3213" spans="2:17" x14ac:dyDescent="0.2">
      <c r="B3213" s="39" t="s">
        <v>42</v>
      </c>
      <c r="D3213" s="42">
        <f>_xll.qlCalendarAdvance(Calendar,$D3212,B3213,"f",FALSE)</f>
        <v>62373</v>
      </c>
      <c r="E3213" s="139">
        <f>_xll.qlInterestRateIndexValueDate(IndexON,D3213)</f>
        <v>62373</v>
      </c>
      <c r="F3213" s="155">
        <f>IFERROR(_xll.qlIndexFixing(IndexON,D3213,TRUE,_xll.ohTrigger(RecalcTrigger,TriggerON)),NA())</f>
        <v>9.1916868489327896E-3</v>
      </c>
      <c r="H3213" s="42">
        <f>_xll.qlCalendarAdvance(Calendar,$H3212,B3213,"f",FALSE)</f>
        <v>62373</v>
      </c>
      <c r="I3213" s="139">
        <f>_xll.qlInterestRateIndexValueDate(Index1M,$H3213)</f>
        <v>62375</v>
      </c>
      <c r="J3213" s="144">
        <f>IFERROR(_xll.qlIndexFixing(Index1M,$H3213,TRUE,_xll.ohTrigger(RecalcTrigger,Trigger1M)),NA())</f>
        <v>8.9440608435270574E-3</v>
      </c>
      <c r="K3213" s="44">
        <f>IFERROR(_xll.qlIndexFixing(Index3M,H3213,TRUE,_xll.ohTrigger(RecalcTrigger,Trigger3M)),NA())</f>
        <v>9.2207846292336887E-3</v>
      </c>
      <c r="L3213" s="44">
        <f>IFERROR(_xll.qlIndexFixing(Index6M,$H3213,TRUE,_xll.ohTrigger(RecalcTrigger,Trigger6M)),NA())</f>
        <v>9.4350794169006085E-3</v>
      </c>
      <c r="M3213" s="145">
        <f>IFERROR(_xll.qlIndexFixing(Index1Y,$H3213,TRUE,_xll.ohTrigger(RecalcTrigger,Trigger1Y)),NA())</f>
        <v>9.44896572294311E-3</v>
      </c>
      <c r="N3213" s="144">
        <f>IFERROR(_xll.qlIndexFixing(ONIndex1M,I3213,TRUE,_xll.ohTrigger(RecalcTrigger,Trigger1M)),NA())</f>
        <v>8.9362847603347006E-3</v>
      </c>
      <c r="O3213" s="44">
        <f>IFERROR(_xll.qlIndexFixing(ONIndex3M,I3213,TRUE,_xll.ohTrigger(RecalcTrigger,Trigger3M)),NA())</f>
        <v>9.1933523875198375E-3</v>
      </c>
      <c r="P3213" s="44">
        <f>IFERROR(_xll.qlIndexFixing(ONIndex6M,I3213,TRUE,_xll.ohTrigger(RecalcTrigger,Trigger6M)),NA())</f>
        <v>9.4074833421675663E-3</v>
      </c>
      <c r="Q3213" s="145">
        <f>IFERROR(_xll.qlIndexFixing(ONIndex1Y,I3213,TRUE,_xll.ohTrigger(RecalcTrigger,Trigger1Y)),NA())</f>
        <v>9.3393185035139936E-3</v>
      </c>
    </row>
    <row r="3214" spans="2:17" x14ac:dyDescent="0.2">
      <c r="B3214" s="39" t="s">
        <v>42</v>
      </c>
      <c r="D3214" s="42">
        <f>_xll.qlCalendarAdvance(Calendar,$D3213,B3214,"f",FALSE)</f>
        <v>62380</v>
      </c>
      <c r="E3214" s="139">
        <f>_xll.qlInterestRateIndexValueDate(IndexON,D3214)</f>
        <v>62380</v>
      </c>
      <c r="F3214" s="155">
        <f>IFERROR(_xll.qlIndexFixing(IndexON,D3214,TRUE,_xll.ohTrigger(RecalcTrigger,TriggerON)),NA())</f>
        <v>9.1945122107972566E-3</v>
      </c>
      <c r="H3214" s="42">
        <f>_xll.qlCalendarAdvance(Calendar,$H3213,B3214,"f",FALSE)</f>
        <v>62380</v>
      </c>
      <c r="I3214" s="139">
        <f>_xll.qlInterestRateIndexValueDate(Index1M,$H3214)</f>
        <v>62382</v>
      </c>
      <c r="J3214" s="144">
        <f>IFERROR(_xll.qlIndexFixing(Index1M,$H3214,TRUE,_xll.ohTrigger(RecalcTrigger,Trigger1M)),NA())</f>
        <v>8.9466939646432042E-3</v>
      </c>
      <c r="K3214" s="44">
        <f>IFERROR(_xll.qlIndexFixing(Index3M,H3214,TRUE,_xll.ohTrigger(RecalcTrigger,Trigger3M)),NA())</f>
        <v>9.2235876737936304E-3</v>
      </c>
      <c r="L3214" s="44">
        <f>IFERROR(_xll.qlIndexFixing(Index6M,$H3214,TRUE,_xll.ohTrigger(RecalcTrigger,Trigger6M)),NA())</f>
        <v>9.4353187760994432E-3</v>
      </c>
      <c r="M3214" s="145">
        <f>IFERROR(_xll.qlIndexFixing(Index1Y,$H3214,TRUE,_xll.ohTrigger(RecalcTrigger,Trigger1Y)),NA())</f>
        <v>9.4514492991693202E-3</v>
      </c>
      <c r="N3214" s="144">
        <f>IFERROR(_xll.qlIndexFixing(ONIndex1M,I3214,TRUE,_xll.ohTrigger(RecalcTrigger,Trigger1M)),NA())</f>
        <v>8.9389298361730596E-3</v>
      </c>
      <c r="O3214" s="44">
        <f>IFERROR(_xll.qlIndexFixing(ONIndex3M,I3214,TRUE,_xll.ohTrigger(RecalcTrigger,Trigger3M)),NA())</f>
        <v>9.1962036339587883E-3</v>
      </c>
      <c r="P3214" s="44">
        <f>IFERROR(_xll.qlIndexFixing(ONIndex6M,I3214,TRUE,_xll.ohTrigger(RecalcTrigger,Trigger6M)),NA())</f>
        <v>9.4082512143334185E-3</v>
      </c>
      <c r="Q3214" s="145">
        <f>IFERROR(_xll.qlIndexFixing(ONIndex1Y,I3214,TRUE,_xll.ohTrigger(RecalcTrigger,Trigger1Y)),NA())</f>
        <v>9.3420298203650276E-3</v>
      </c>
    </row>
    <row r="3215" spans="2:17" x14ac:dyDescent="0.2">
      <c r="B3215" s="39" t="s">
        <v>42</v>
      </c>
      <c r="D3215" s="42">
        <f>_xll.qlCalendarAdvance(Calendar,$D3214,B3215,"f",FALSE)</f>
        <v>62387</v>
      </c>
      <c r="E3215" s="139">
        <f>_xll.qlInterestRateIndexValueDate(IndexON,D3215)</f>
        <v>62387</v>
      </c>
      <c r="F3215" s="155">
        <f>IFERROR(_xll.qlIndexFixing(IndexON,D3215,TRUE,_xll.ohTrigger(RecalcTrigger,TriggerON)),NA())</f>
        <v>9.1973289075131248E-3</v>
      </c>
      <c r="H3215" s="42">
        <f>_xll.qlCalendarAdvance(Calendar,$H3214,B3215,"f",FALSE)</f>
        <v>62387</v>
      </c>
      <c r="I3215" s="139">
        <f>_xll.qlInterestRateIndexValueDate(Index1M,$H3215)</f>
        <v>62389</v>
      </c>
      <c r="J3215" s="144">
        <f>IFERROR(_xll.qlIndexFixing(Index1M,$H3215,TRUE,_xll.ohTrigger(RecalcTrigger,Trigger1M)),NA())</f>
        <v>8.9493185547509513E-3</v>
      </c>
      <c r="K3215" s="44">
        <f>IFERROR(_xll.qlIndexFixing(Index3M,H3215,TRUE,_xll.ohTrigger(RecalcTrigger,Trigger3M)),NA())</f>
        <v>9.226381423910095E-3</v>
      </c>
      <c r="L3215" s="44">
        <f>IFERROR(_xll.qlIndexFixing(Index6M,$H3215,TRUE,_xll.ohTrigger(RecalcTrigger,Trigger6M)),NA())</f>
        <v>9.4355147878851468E-3</v>
      </c>
      <c r="M3215" s="145">
        <f>IFERROR(_xll.qlIndexFixing(Index1Y,$H3215,TRUE,_xll.ohTrigger(RecalcTrigger,Trigger1Y)),NA())</f>
        <v>9.4539227235604303E-3</v>
      </c>
      <c r="N3215" s="144">
        <f>IFERROR(_xll.qlIndexFixing(ONIndex1M,I3215,TRUE,_xll.ohTrigger(RecalcTrigger,Trigger1M)),NA())</f>
        <v>8.941566417286495E-3</v>
      </c>
      <c r="O3215" s="44">
        <f>IFERROR(_xll.qlIndexFixing(ONIndex3M,I3215,TRUE,_xll.ohTrigger(RecalcTrigger,Trigger3M)),NA())</f>
        <v>9.199045723642385E-3</v>
      </c>
      <c r="P3215" s="44">
        <f>IFERROR(_xll.qlIndexFixing(ONIndex6M,I3215,TRUE,_xll.ohTrigger(RecalcTrigger,Trigger6M)),NA())</f>
        <v>9.4089767343774611E-3</v>
      </c>
      <c r="Q3215" s="145">
        <f>IFERROR(_xll.qlIndexFixing(ONIndex1Y,I3215,TRUE,_xll.ohTrigger(RecalcTrigger,Trigger1Y)),NA())</f>
        <v>9.3447316020434101E-3</v>
      </c>
    </row>
    <row r="3216" spans="2:17" x14ac:dyDescent="0.2">
      <c r="B3216" s="39" t="s">
        <v>42</v>
      </c>
      <c r="D3216" s="42">
        <f>_xll.qlCalendarAdvance(Calendar,$D3215,B3216,"f",FALSE)</f>
        <v>62394</v>
      </c>
      <c r="E3216" s="139">
        <f>_xll.qlInterestRateIndexValueDate(IndexON,D3216)</f>
        <v>62394</v>
      </c>
      <c r="F3216" s="155">
        <f>IFERROR(_xll.qlIndexFixing(IndexON,D3216,TRUE,_xll.ohTrigger(RecalcTrigger,TriggerON)),NA())</f>
        <v>9.200136920535229E-3</v>
      </c>
      <c r="H3216" s="42">
        <f>_xll.qlCalendarAdvance(Calendar,$H3215,B3216,"f",FALSE)</f>
        <v>62394</v>
      </c>
      <c r="I3216" s="139">
        <f>_xll.qlInterestRateIndexValueDate(Index1M,$H3216)</f>
        <v>62396</v>
      </c>
      <c r="J3216" s="144">
        <f>IFERROR(_xll.qlIndexFixing(Index1M,$H3216,TRUE,_xll.ohTrigger(RecalcTrigger,Trigger1M)),NA())</f>
        <v>8.9510423024140931E-3</v>
      </c>
      <c r="K3216" s="44">
        <f>IFERROR(_xll.qlIndexFixing(Index3M,H3216,TRUE,_xll.ohTrigger(RecalcTrigger,Trigger3M)),NA())</f>
        <v>9.2291658596372998E-3</v>
      </c>
      <c r="L3216" s="44">
        <f>IFERROR(_xll.qlIndexFixing(Index6M,$H3216,TRUE,_xll.ohTrigger(RecalcTrigger,Trigger6M)),NA())</f>
        <v>9.435667387956188E-3</v>
      </c>
      <c r="M3216" s="145">
        <f>IFERROR(_xll.qlIndexFixing(Index1Y,$H3216,TRUE,_xll.ohTrigger(RecalcTrigger,Trigger1Y)),NA())</f>
        <v>9.4563859751412224E-3</v>
      </c>
      <c r="N3216" s="144">
        <f>IFERROR(_xll.qlIndexFixing(ONIndex1M,I3216,TRUE,_xll.ohTrigger(RecalcTrigger,Trigger1M)),NA())</f>
        <v>8.9441944852097777E-3</v>
      </c>
      <c r="O3216" s="44">
        <f>IFERROR(_xll.qlIndexFixing(ONIndex3M,I3216,TRUE,_xll.ohTrigger(RecalcTrigger,Trigger3M)),NA())</f>
        <v>9.2018786363468053E-3</v>
      </c>
      <c r="P3216" s="44">
        <f>IFERROR(_xll.qlIndexFixing(ONIndex6M,I3216,TRUE,_xll.ohTrigger(RecalcTrigger,Trigger6M)),NA())</f>
        <v>9.4096598383508478E-3</v>
      </c>
      <c r="Q3216" s="145">
        <f>IFERROR(_xll.qlIndexFixing(ONIndex1Y,I3216,TRUE,_xll.ohTrigger(RecalcTrigger,Trigger1Y)),NA())</f>
        <v>9.347423827525958E-3</v>
      </c>
    </row>
    <row r="3217" spans="2:17" x14ac:dyDescent="0.2">
      <c r="B3217" s="39" t="s">
        <v>42</v>
      </c>
      <c r="D3217" s="42">
        <f>_xll.qlCalendarAdvance(Calendar,$D3216,B3217,"f",FALSE)</f>
        <v>62401</v>
      </c>
      <c r="E3217" s="139">
        <f>_xll.qlInterestRateIndexValueDate(IndexON,D3217)</f>
        <v>62401</v>
      </c>
      <c r="F3217" s="155">
        <f>IFERROR(_xll.qlIndexFixing(IndexON,D3217,TRUE,_xll.ohTrigger(RecalcTrigger,TriggerON)),NA())</f>
        <v>9.2029362309986595E-3</v>
      </c>
      <c r="H3217" s="42">
        <f>_xll.qlCalendarAdvance(Calendar,$H3216,B3217,"f",FALSE)</f>
        <v>62401</v>
      </c>
      <c r="I3217" s="139">
        <f>_xll.qlInterestRateIndexValueDate(Index1M,$H3217)</f>
        <v>62403</v>
      </c>
      <c r="J3217" s="144">
        <f>IFERROR(_xll.qlIndexFixing(Index1M,$H3217,TRUE,_xll.ohTrigger(RecalcTrigger,Trigger1M)),NA())</f>
        <v>8.954542068107807E-3</v>
      </c>
      <c r="K3217" s="44">
        <f>IFERROR(_xll.qlIndexFixing(Index3M,H3217,TRUE,_xll.ohTrigger(RecalcTrigger,Trigger3M)),NA())</f>
        <v>9.2319409610285928E-3</v>
      </c>
      <c r="L3217" s="44">
        <f>IFERROR(_xll.qlIndexFixing(Index6M,$H3217,TRUE,_xll.ohTrigger(RecalcTrigger,Trigger6M)),NA())</f>
        <v>9.4356601378262524E-3</v>
      </c>
      <c r="M3217" s="145">
        <f>IFERROR(_xll.qlIndexFixing(Index1Y,$H3217,TRUE,_xll.ohTrigger(RecalcTrigger,Trigger1Y)),NA())</f>
        <v>9.4588390329364714E-3</v>
      </c>
      <c r="N3217" s="144">
        <f>IFERROR(_xll.qlIndexFixing(ONIndex1M,I3217,TRUE,_xll.ohTrigger(RecalcTrigger,Trigger1M)),NA())</f>
        <v>8.9468140215576142E-3</v>
      </c>
      <c r="O3217" s="44">
        <f>IFERROR(_xll.qlIndexFixing(ONIndex3M,I3217,TRUE,_xll.ohTrigger(RecalcTrigger,Trigger3M)),NA())</f>
        <v>9.2047023524077787E-3</v>
      </c>
      <c r="P3217" s="44">
        <f>IFERROR(_xll.qlIndexFixing(ONIndex6M,I3217,TRUE,_xll.ohTrigger(RecalcTrigger,Trigger6M)),NA())</f>
        <v>9.4103004623047326E-3</v>
      </c>
      <c r="Q3217" s="145">
        <f>IFERROR(_xll.qlIndexFixing(ONIndex1Y,I3217,TRUE,_xll.ohTrigger(RecalcTrigger,Trigger1Y)),NA())</f>
        <v>9.3501064761092323E-3</v>
      </c>
    </row>
    <row r="3218" spans="2:17" x14ac:dyDescent="0.2">
      <c r="B3218" s="39" t="s">
        <v>42</v>
      </c>
      <c r="D3218" s="42">
        <f>_xll.qlCalendarAdvance(Calendar,$D3217,B3218,"f",FALSE)</f>
        <v>62408</v>
      </c>
      <c r="E3218" s="139">
        <f>_xll.qlInterestRateIndexValueDate(IndexON,D3218)</f>
        <v>62408</v>
      </c>
      <c r="F3218" s="155">
        <f>IFERROR(_xll.qlIndexFixing(IndexON,D3218,TRUE,_xll.ohTrigger(RecalcTrigger,TriggerON)),NA())</f>
        <v>9.2057268199585707E-3</v>
      </c>
      <c r="H3218" s="42">
        <f>_xll.qlCalendarAdvance(Calendar,$H3217,B3218,"f",FALSE)</f>
        <v>62408</v>
      </c>
      <c r="I3218" s="139">
        <f>_xll.qlInterestRateIndexValueDate(Index1M,$H3218)</f>
        <v>62410</v>
      </c>
      <c r="J3218" s="144">
        <f>IFERROR(_xll.qlIndexFixing(Index1M,$H3218,TRUE,_xll.ohTrigger(RecalcTrigger,Trigger1M)),NA())</f>
        <v>8.9571409544339509E-3</v>
      </c>
      <c r="K3218" s="44">
        <f>IFERROR(_xll.qlIndexFixing(Index3M,H3218,TRUE,_xll.ohTrigger(RecalcTrigger,Trigger3M)),NA())</f>
        <v>9.2347067081373184E-3</v>
      </c>
      <c r="L3218" s="44">
        <f>IFERROR(_xll.qlIndexFixing(Index6M,$H3218,TRUE,_xll.ohTrigger(RecalcTrigger,Trigger6M)),NA())</f>
        <v>9.4357288517783501E-3</v>
      </c>
      <c r="M3218" s="145">
        <f>IFERROR(_xll.qlIndexFixing(Index1Y,$H3218,TRUE,_xll.ohTrigger(RecalcTrigger,Trigger1Y)),NA())</f>
        <v>9.4612818759709574E-3</v>
      </c>
      <c r="N3218" s="144">
        <f>IFERROR(_xll.qlIndexFixing(ONIndex1M,I3218,TRUE,_xll.ohTrigger(RecalcTrigger,Trigger1M)),NA())</f>
        <v>8.9494250077049031E-3</v>
      </c>
      <c r="O3218" s="44">
        <f>IFERROR(_xll.qlIndexFixing(ONIndex3M,I3218,TRUE,_xll.ohTrigger(RecalcTrigger,Trigger3M)),NA())</f>
        <v>9.2075168519212269E-3</v>
      </c>
      <c r="P3218" s="44">
        <f>IFERROR(_xll.qlIndexFixing(ONIndex6M,I3218,TRUE,_xll.ohTrigger(RecalcTrigger,Trigger6M)),NA())</f>
        <v>9.4108985420504609E-3</v>
      </c>
      <c r="Q3218" s="145">
        <f>IFERROR(_xll.qlIndexFixing(ONIndex1Y,I3218,TRUE,_xll.ohTrigger(RecalcTrigger,Trigger1Y)),NA())</f>
        <v>9.3527795273296022E-3</v>
      </c>
    </row>
    <row r="3219" spans="2:17" x14ac:dyDescent="0.2">
      <c r="B3219" s="39" t="s">
        <v>42</v>
      </c>
      <c r="D3219" s="42">
        <f>_xll.qlCalendarAdvance(Calendar,$D3218,B3219,"f",FALSE)</f>
        <v>62415</v>
      </c>
      <c r="E3219" s="139">
        <f>_xll.qlInterestRateIndexValueDate(IndexON,D3219)</f>
        <v>62415</v>
      </c>
      <c r="F3219" s="155">
        <f>IFERROR(_xll.qlIndexFixing(IndexON,D3219,TRUE,_xll.ohTrigger(RecalcTrigger,TriggerON)),NA())</f>
        <v>9.2085086685500528E-3</v>
      </c>
      <c r="H3219" s="42">
        <f>_xll.qlCalendarAdvance(Calendar,$H3218,B3219,"f",FALSE)</f>
        <v>62415</v>
      </c>
      <c r="I3219" s="139">
        <f>_xll.qlInterestRateIndexValueDate(Index1M,$H3219)</f>
        <v>62417</v>
      </c>
      <c r="J3219" s="144">
        <f>IFERROR(_xll.qlIndexFixing(Index1M,$H3219,TRUE,_xll.ohTrigger(RecalcTrigger,Trigger1M)),NA())</f>
        <v>8.9597312359032677E-3</v>
      </c>
      <c r="K3219" s="44">
        <f>IFERROR(_xll.qlIndexFixing(Index3M,H3219,TRUE,_xll.ohTrigger(RecalcTrigger,Trigger3M)),NA())</f>
        <v>9.2374630810159574E-3</v>
      </c>
      <c r="L3219" s="44">
        <f>IFERROR(_xll.qlIndexFixing(Index6M,$H3219,TRUE,_xll.ohTrigger(RecalcTrigger,Trigger6M)),NA())</f>
        <v>9.4357539668605186E-3</v>
      </c>
      <c r="M3219" s="145">
        <f>IFERROR(_xll.qlIndexFixing(Index1Y,$H3219,TRUE,_xll.ohTrigger(RecalcTrigger,Trigger1Y)),NA())</f>
        <v>9.4637144832692387E-3</v>
      </c>
      <c r="N3219" s="144">
        <f>IFERROR(_xll.qlIndexFixing(ONIndex1M,I3219,TRUE,_xll.ohTrigger(RecalcTrigger,Trigger1M)),NA())</f>
        <v>8.9520274255061594E-3</v>
      </c>
      <c r="O3219" s="44">
        <f>IFERROR(_xll.qlIndexFixing(ONIndex3M,I3219,TRUE,_xll.ohTrigger(RecalcTrigger,Trigger3M)),NA())</f>
        <v>9.2103221149830716E-3</v>
      </c>
      <c r="P3219" s="44">
        <f>IFERROR(_xll.qlIndexFixing(ONIndex6M,I3219,TRUE,_xll.ohTrigger(RecalcTrigger,Trigger6M)),NA())</f>
        <v>9.4114540138789948E-3</v>
      </c>
      <c r="Q3219" s="145">
        <f>IFERROR(_xll.qlIndexFixing(ONIndex1Y,I3219,TRUE,_xll.ohTrigger(RecalcTrigger,Trigger1Y)),NA())</f>
        <v>9.3554429602438205E-3</v>
      </c>
    </row>
    <row r="3220" spans="2:17" x14ac:dyDescent="0.2">
      <c r="B3220" s="39" t="s">
        <v>42</v>
      </c>
      <c r="D3220" s="42">
        <f>_xll.qlCalendarAdvance(Calendar,$D3219,B3220,"f",FALSE)</f>
        <v>62422</v>
      </c>
      <c r="E3220" s="139">
        <f>_xll.qlInterestRateIndexValueDate(IndexON,D3220)</f>
        <v>62422</v>
      </c>
      <c r="F3220" s="155">
        <f>IFERROR(_xll.qlIndexFixing(IndexON,D3220,TRUE,_xll.ohTrigger(RecalcTrigger,TriggerON)),NA())</f>
        <v>9.2112817579081963E-3</v>
      </c>
      <c r="H3220" s="42">
        <f>_xll.qlCalendarAdvance(Calendar,$H3219,B3220,"f",FALSE)</f>
        <v>62422</v>
      </c>
      <c r="I3220" s="139">
        <f>_xll.qlInterestRateIndexValueDate(Index1M,$H3220)</f>
        <v>62424</v>
      </c>
      <c r="J3220" s="144">
        <f>IFERROR(_xll.qlIndexFixing(Index1M,$H3220,TRUE,_xll.ohTrigger(RecalcTrigger,Trigger1M)),NA())</f>
        <v>8.9623128940555241E-3</v>
      </c>
      <c r="K3220" s="44">
        <f>IFERROR(_xll.qlIndexFixing(Index3M,H3220,TRUE,_xll.ohTrigger(RecalcTrigger,Trigger3M)),NA())</f>
        <v>9.2402100597204617E-3</v>
      </c>
      <c r="L3220" s="44">
        <f>IFERROR(_xll.qlIndexFixing(Index6M,$H3220,TRUE,_xll.ohTrigger(RecalcTrigger,Trigger6M)),NA())</f>
        <v>9.435735418784735E-3</v>
      </c>
      <c r="M3220" s="145">
        <f>IFERROR(_xll.qlIndexFixing(Index1Y,$H3220,TRUE,_xll.ohTrigger(RecalcTrigger,Trigger1Y)),NA())</f>
        <v>9.4661368338563156E-3</v>
      </c>
      <c r="N3220" s="144">
        <f>IFERROR(_xll.qlIndexFixing(ONIndex1M,I3220,TRUE,_xll.ohTrigger(RecalcTrigger,Trigger1M)),NA())</f>
        <v>8.9546212562563454E-3</v>
      </c>
      <c r="O3220" s="44">
        <f>IFERROR(_xll.qlIndexFixing(ONIndex3M,I3220,TRUE,_xll.ohTrigger(RecalcTrigger,Trigger3M)),NA())</f>
        <v>9.2131181217691704E-3</v>
      </c>
      <c r="P3220" s="44">
        <f>IFERROR(_xll.qlIndexFixing(ONIndex6M,I3220,TRUE,_xll.ohTrigger(RecalcTrigger,Trigger6M)),NA())</f>
        <v>9.411966813761552E-3</v>
      </c>
      <c r="Q3220" s="145">
        <f>IFERROR(_xll.qlIndexFixing(ONIndex1Y,I3220,TRUE,_xll.ohTrigger(RecalcTrigger,Trigger1Y)),NA())</f>
        <v>9.3580967542283844E-3</v>
      </c>
    </row>
    <row r="3221" spans="2:17" x14ac:dyDescent="0.2">
      <c r="B3221" s="39" t="s">
        <v>42</v>
      </c>
      <c r="D3221" s="42">
        <f>_xll.qlCalendarAdvance(Calendar,$D3220,B3221,"f",FALSE)</f>
        <v>62429</v>
      </c>
      <c r="E3221" s="139">
        <f>_xll.qlInterestRateIndexValueDate(IndexON,D3221)</f>
        <v>62429</v>
      </c>
      <c r="F3221" s="155">
        <f>IFERROR(_xll.qlIndexFixing(IndexON,D3221,TRUE,_xll.ohTrigger(RecalcTrigger,TriggerON)),NA())</f>
        <v>9.2140460694878357E-3</v>
      </c>
      <c r="H3221" s="42">
        <f>_xll.qlCalendarAdvance(Calendar,$H3220,B3221,"f",FALSE)</f>
        <v>62429</v>
      </c>
      <c r="I3221" s="139">
        <f>_xll.qlInterestRateIndexValueDate(Index1M,$H3221)</f>
        <v>62431</v>
      </c>
      <c r="J3221" s="144">
        <f>IFERROR(_xll.qlIndexFixing(Index1M,$H3221,TRUE,_xll.ohTrigger(RecalcTrigger,Trigger1M)),NA())</f>
        <v>8.9648859104279888E-3</v>
      </c>
      <c r="K3221" s="44">
        <f>IFERROR(_xll.qlIndexFixing(Index3M,H3221,TRUE,_xll.ohTrigger(RecalcTrigger,Trigger3M)),NA())</f>
        <v>9.2423229397802231E-3</v>
      </c>
      <c r="L3221" s="44">
        <f>IFERROR(_xll.qlIndexFixing(Index6M,$H3221,TRUE,_xll.ohTrigger(RecalcTrigger,Trigger6M)),NA())</f>
        <v>9.435776962249124E-3</v>
      </c>
      <c r="M3221" s="145">
        <f>IFERROR(_xll.qlIndexFixing(Index1Y,$H3221,TRUE,_xll.ohTrigger(RecalcTrigger,Trigger1Y)),NA())</f>
        <v>9.4685489067574003E-3</v>
      </c>
      <c r="N3221" s="144">
        <f>IFERROR(_xll.qlIndexFixing(ONIndex1M,I3221,TRUE,_xll.ohTrigger(RecalcTrigger,Trigger1M)),NA())</f>
        <v>8.9572064817300401E-3</v>
      </c>
      <c r="O3221" s="44">
        <f>IFERROR(_xll.qlIndexFixing(ONIndex3M,I3221,TRUE,_xll.ohTrigger(RecalcTrigger,Trigger3M)),NA())</f>
        <v>9.2159048522955089E-3</v>
      </c>
      <c r="P3221" s="44">
        <f>IFERROR(_xll.qlIndexFixing(ONIndex6M,I3221,TRUE,_xll.ohTrigger(RecalcTrigger,Trigger6M)),NA())</f>
        <v>9.412436877509478E-3</v>
      </c>
      <c r="Q3221" s="145">
        <f>IFERROR(_xll.qlIndexFixing(ONIndex1Y,I3221,TRUE,_xll.ohTrigger(RecalcTrigger,Trigger1Y)),NA())</f>
        <v>9.3607408886597909E-3</v>
      </c>
    </row>
    <row r="3222" spans="2:17" x14ac:dyDescent="0.2">
      <c r="B3222" s="39" t="s">
        <v>42</v>
      </c>
      <c r="D3222" s="42">
        <f>_xll.qlCalendarAdvance(Calendar,$D3221,B3222,"f",FALSE)</f>
        <v>62436</v>
      </c>
      <c r="E3222" s="139">
        <f>_xll.qlInterestRateIndexValueDate(IndexON,D3222)</f>
        <v>62436</v>
      </c>
      <c r="F3222" s="155">
        <f>IFERROR(_xll.qlIndexFixing(IndexON,D3222,TRUE,_xll.ohTrigger(RecalcTrigger,TriggerON)),NA())</f>
        <v>9.2168015840243811E-3</v>
      </c>
      <c r="H3222" s="42">
        <f>_xll.qlCalendarAdvance(Calendar,$H3221,B3222,"f",FALSE)</f>
        <v>62436</v>
      </c>
      <c r="I3222" s="139">
        <f>_xll.qlInterestRateIndexValueDate(Index1M,$H3222)</f>
        <v>62438</v>
      </c>
      <c r="J3222" s="144">
        <f>IFERROR(_xll.qlIndexFixing(Index1M,$H3222,TRUE,_xll.ohTrigger(RecalcTrigger,Trigger1M)),NA())</f>
        <v>8.9674502665604283E-3</v>
      </c>
      <c r="K3222" s="44">
        <f>IFERROR(_xll.qlIndexFixing(Index3M,H3222,TRUE,_xll.ohTrigger(RecalcTrigger,Trigger3M)),NA())</f>
        <v>9.2450522854043982E-3</v>
      </c>
      <c r="L3222" s="44">
        <f>IFERROR(_xll.qlIndexFixing(Index6M,$H3222,TRUE,_xll.ohTrigger(RecalcTrigger,Trigger6M)),NA())</f>
        <v>9.4356677418656176E-3</v>
      </c>
      <c r="M3222" s="145">
        <f>IFERROR(_xll.qlIndexFixing(Index1Y,$H3222,TRUE,_xll.ohTrigger(RecalcTrigger,Trigger1Y)),NA())</f>
        <v>9.4709506809974933E-3</v>
      </c>
      <c r="N3222" s="144">
        <f>IFERROR(_xll.qlIndexFixing(ONIndex1M,I3222,TRUE,_xll.ohTrigger(RecalcTrigger,Trigger1M)),NA())</f>
        <v>8.9597830833021419E-3</v>
      </c>
      <c r="O3222" s="44">
        <f>IFERROR(_xll.qlIndexFixing(ONIndex3M,I3222,TRUE,_xll.ohTrigger(RecalcTrigger,Trigger3M)),NA())</f>
        <v>9.2186822867379448E-3</v>
      </c>
      <c r="P3222" s="44">
        <f>IFERROR(_xll.qlIndexFixing(ONIndex6M,I3222,TRUE,_xll.ohTrigger(RecalcTrigger,Trigger6M)),NA())</f>
        <v>9.4128641413337988E-3</v>
      </c>
      <c r="Q3222" s="145">
        <f>IFERROR(_xll.qlIndexFixing(ONIndex1Y,I3222,TRUE,_xll.ohTrigger(RecalcTrigger,Trigger1Y)),NA())</f>
        <v>9.3633753427546651E-3</v>
      </c>
    </row>
    <row r="3223" spans="2:17" x14ac:dyDescent="0.2">
      <c r="B3223" s="39" t="s">
        <v>42</v>
      </c>
      <c r="D3223" s="42">
        <f>_xll.qlCalendarAdvance(Calendar,$D3222,B3223,"f",FALSE)</f>
        <v>62443</v>
      </c>
      <c r="E3223" s="139">
        <f>_xll.qlInterestRateIndexValueDate(IndexON,D3223)</f>
        <v>62443</v>
      </c>
      <c r="F3223" s="155">
        <f>IFERROR(_xll.qlIndexFixing(IndexON,D3223,TRUE,_xll.ohTrigger(RecalcTrigger,TriggerON)),NA())</f>
        <v>9.219548282812795E-3</v>
      </c>
      <c r="H3223" s="42">
        <f>_xll.qlCalendarAdvance(Calendar,$H3222,B3223,"f",FALSE)</f>
        <v>62443</v>
      </c>
      <c r="I3223" s="139">
        <f>_xll.qlInterestRateIndexValueDate(Index1M,$H3223)</f>
        <v>62445</v>
      </c>
      <c r="J3223" s="144">
        <f>IFERROR(_xll.qlIndexFixing(Index1M,$H3223,TRUE,_xll.ohTrigger(RecalcTrigger,Trigger1M)),NA())</f>
        <v>8.9700059439876134E-3</v>
      </c>
      <c r="K3223" s="44">
        <f>IFERROR(_xll.qlIndexFixing(Index3M,H3223,TRUE,_xll.ohTrigger(RecalcTrigger,Trigger3M)),NA())</f>
        <v>9.2477721803074786E-3</v>
      </c>
      <c r="L3223" s="44">
        <f>IFERROR(_xll.qlIndexFixing(Index6M,$H3223,TRUE,_xll.ohTrigger(RecalcTrigger,Trigger6M)),NA())</f>
        <v>9.4355146597401799E-3</v>
      </c>
      <c r="M3223" s="145">
        <f>IFERROR(_xll.qlIndexFixing(Index1Y,$H3223,TRUE,_xll.ohTrigger(RecalcTrigger,Trigger1Y)),NA())</f>
        <v>9.4733421356018119E-3</v>
      </c>
      <c r="N3223" s="144">
        <f>IFERROR(_xll.qlIndexFixing(ONIndex1M,I3223,TRUE,_xll.ohTrigger(RecalcTrigger,Trigger1M)),NA())</f>
        <v>8.9623510425074215E-3</v>
      </c>
      <c r="O3223" s="44">
        <f>IFERROR(_xll.qlIndexFixing(ONIndex3M,I3223,TRUE,_xll.ohTrigger(RecalcTrigger,Trigger3M)),NA())</f>
        <v>9.2214504050325274E-3</v>
      </c>
      <c r="P3223" s="44">
        <f>IFERROR(_xll.qlIndexFixing(ONIndex6M,I3223,TRUE,_xll.ohTrigger(RecalcTrigger,Trigger6M)),NA())</f>
        <v>9.4132485409659239E-3</v>
      </c>
      <c r="Q3223" s="145">
        <f>IFERROR(_xll.qlIndexFixing(ONIndex1Y,I3223,TRUE,_xll.ohTrigger(RecalcTrigger,Trigger1Y)),NA())</f>
        <v>9.3660000957296319E-3</v>
      </c>
    </row>
    <row r="3224" spans="2:17" x14ac:dyDescent="0.2">
      <c r="B3224" s="39" t="s">
        <v>42</v>
      </c>
      <c r="D3224" s="42">
        <f>_xll.qlCalendarAdvance(Calendar,$D3223,B3224,"f",FALSE)</f>
        <v>62450</v>
      </c>
      <c r="E3224" s="139">
        <f>_xll.qlInterestRateIndexValueDate(IndexON,D3224)</f>
        <v>62450</v>
      </c>
      <c r="F3224" s="155">
        <f>IFERROR(_xll.qlIndexFixing(IndexON,D3224,TRUE,_xll.ohTrigger(RecalcTrigger,TriggerON)),NA())</f>
        <v>9.22228614714804E-3</v>
      </c>
      <c r="H3224" s="42">
        <f>_xll.qlCalendarAdvance(Calendar,$H3223,B3224,"f",FALSE)</f>
        <v>62450</v>
      </c>
      <c r="I3224" s="139">
        <f>_xll.qlInterestRateIndexValueDate(Index1M,$H3224)</f>
        <v>62456</v>
      </c>
      <c r="J3224" s="144">
        <f>IFERROR(_xll.qlIndexFixing(Index1M,$H3224,TRUE,_xll.ohTrigger(RecalcTrigger,Trigger1M)),NA())</f>
        <v>8.9737117987167478E-3</v>
      </c>
      <c r="K3224" s="44">
        <f>IFERROR(_xll.qlIndexFixing(Index3M,H3224,TRUE,_xll.ohTrigger(RecalcTrigger,Trigger3M)),NA())</f>
        <v>9.2523373500561293E-3</v>
      </c>
      <c r="L3224" s="44">
        <f>IFERROR(_xll.qlIndexFixing(Index6M,$H3224,TRUE,_xll.ohTrigger(RecalcTrigger,Trigger6M)),NA())</f>
        <v>9.4351853288844063E-3</v>
      </c>
      <c r="M3224" s="145">
        <f>IFERROR(_xll.qlIndexFixing(Index1Y,$H3224,TRUE,_xll.ohTrigger(RecalcTrigger,Trigger1Y)),NA())</f>
        <v>9.4770792353694264E-3</v>
      </c>
      <c r="N3224" s="144">
        <f>IFERROR(_xll.qlIndexFixing(ONIndex1M,I3224,TRUE,_xll.ohTrigger(RecalcTrigger,Trigger1M)),NA())</f>
        <v>8.9659338989989124E-3</v>
      </c>
      <c r="O3224" s="44">
        <f>IFERROR(_xll.qlIndexFixing(ONIndex3M,I3224,TRUE,_xll.ohTrigger(RecalcTrigger,Trigger3M)),NA())</f>
        <v>9.225310377294349E-3</v>
      </c>
      <c r="P3224" s="44">
        <f>IFERROR(_xll.qlIndexFixing(ONIndex6M,I3224,TRUE,_xll.ohTrigger(RecalcTrigger,Trigger6M)),NA())</f>
        <v>9.4138245219088645E-3</v>
      </c>
      <c r="Q3224" s="145">
        <f>IFERROR(_xll.qlIndexFixing(ONIndex1Y,I3224,TRUE,_xll.ohTrigger(RecalcTrigger,Trigger1Y)),NA())</f>
        <v>9.3696686103017512E-3</v>
      </c>
    </row>
    <row r="3225" spans="2:17" x14ac:dyDescent="0.2">
      <c r="B3225" s="39" t="s">
        <v>42</v>
      </c>
      <c r="D3225" s="42">
        <f>_xll.qlCalendarAdvance(Calendar,$D3224,B3225,"f",FALSE)</f>
        <v>62457</v>
      </c>
      <c r="E3225" s="139">
        <f>_xll.qlInterestRateIndexValueDate(IndexON,D3225)</f>
        <v>62457</v>
      </c>
      <c r="F3225" s="155">
        <f>IFERROR(_xll.qlIndexFixing(IndexON,D3225,TRUE,_xll.ohTrigger(RecalcTrigger,TriggerON)),NA())</f>
        <v>9.2250151581652062E-3</v>
      </c>
      <c r="H3225" s="42">
        <f>_xll.qlCalendarAdvance(Calendar,$H3224,B3225,"f",FALSE)</f>
        <v>62457</v>
      </c>
      <c r="I3225" s="139">
        <f>_xll.qlInterestRateIndexValueDate(Index1M,$H3225)</f>
        <v>62460</v>
      </c>
      <c r="J3225" s="144">
        <f>IFERROR(_xll.qlIndexFixing(Index1M,$H3225,TRUE,_xll.ohTrigger(RecalcTrigger,Trigger1M)),NA())</f>
        <v>8.9751607754978875E-3</v>
      </c>
      <c r="K3225" s="44">
        <f>IFERROR(_xll.qlIndexFixing(Index3M,H3225,TRUE,_xll.ohTrigger(RecalcTrigger,Trigger3M)),NA())</f>
        <v>9.2535686099228798E-3</v>
      </c>
      <c r="L3225" s="44">
        <f>IFERROR(_xll.qlIndexFixing(Index6M,$H3225,TRUE,_xll.ohTrigger(RecalcTrigger,Trigger6M)),NA())</f>
        <v>9.4349479113884256E-3</v>
      </c>
      <c r="M3225" s="145">
        <f>IFERROR(_xll.qlIndexFixing(Index1Y,$H3225,TRUE,_xll.ohTrigger(RecalcTrigger,Trigger1Y)),NA())</f>
        <v>9.4790052972675547E-3</v>
      </c>
      <c r="N3225" s="144">
        <f>IFERROR(_xll.qlIndexFixing(ONIndex1M,I3225,TRUE,_xll.ohTrigger(RecalcTrigger,Trigger1M)),NA())</f>
        <v>8.9678246252944405E-3</v>
      </c>
      <c r="O3225" s="44">
        <f>IFERROR(_xll.qlIndexFixing(ONIndex3M,I3225,TRUE,_xll.ohTrigger(RecalcTrigger,Trigger3M)),NA())</f>
        <v>9.2273506248652382E-3</v>
      </c>
      <c r="P3225" s="44">
        <f>IFERROR(_xll.qlIndexFixing(ONIndex6M,I3225,TRUE,_xll.ohTrigger(RecalcTrigger,Trigger6M)),NA())</f>
        <v>9.4139276192795052E-3</v>
      </c>
      <c r="Q3225" s="145">
        <f>IFERROR(_xll.qlIndexFixing(ONIndex1Y,I3225,TRUE,_xll.ohTrigger(RecalcTrigger,Trigger1Y)),NA())</f>
        <v>9.3715918035464085E-3</v>
      </c>
    </row>
    <row r="3226" spans="2:17" x14ac:dyDescent="0.2">
      <c r="B3226" s="39" t="s">
        <v>42</v>
      </c>
      <c r="D3226" s="42">
        <f>_xll.qlCalendarAdvance(Calendar,$D3225,B3226,"f",FALSE)</f>
        <v>62464</v>
      </c>
      <c r="E3226" s="139">
        <f>_xll.qlInterestRateIndexValueDate(IndexON,D3226)</f>
        <v>62464</v>
      </c>
      <c r="F3226" s="155">
        <f>IFERROR(_xll.qlIndexFixing(IndexON,D3226,TRUE,_xll.ohTrigger(RecalcTrigger,TriggerON)),NA())</f>
        <v>9.2277352969194482E-3</v>
      </c>
      <c r="H3226" s="42">
        <f>_xll.qlCalendarAdvance(Calendar,$H3225,B3226,"f",FALSE)</f>
        <v>62464</v>
      </c>
      <c r="I3226" s="139">
        <f>_xll.qlInterestRateIndexValueDate(Index1M,$H3226)</f>
        <v>62466</v>
      </c>
      <c r="J3226" s="144">
        <f>IFERROR(_xll.qlIndexFixing(Index1M,$H3226,TRUE,_xll.ohTrigger(RecalcTrigger,Trigger1M)),NA())</f>
        <v>8.9776207194103286E-3</v>
      </c>
      <c r="K3226" s="44">
        <f>IFERROR(_xll.qlIndexFixing(Index3M,H3226,TRUE,_xll.ohTrigger(RecalcTrigger,Trigger3M)),NA())</f>
        <v>9.2558749612381419E-3</v>
      </c>
      <c r="L3226" s="44">
        <f>IFERROR(_xll.qlIndexFixing(Index6M,$H3226,TRUE,_xll.ohTrigger(RecalcTrigger,Trigger6M)),NA())</f>
        <v>9.4347036042388872E-3</v>
      </c>
      <c r="M3226" s="145">
        <f>IFERROR(_xll.qlIndexFixing(Index1Y,$H3226,TRUE,_xll.ohTrigger(RecalcTrigger,Trigger1Y)),NA())</f>
        <v>9.4804543718557746E-3</v>
      </c>
      <c r="N3226" s="144">
        <f>IFERROR(_xll.qlIndexFixing(ONIndex1M,I3226,TRUE,_xll.ohTrigger(RecalcTrigger,Trigger1M)),NA())</f>
        <v>8.9700028823891387E-3</v>
      </c>
      <c r="O3226" s="44">
        <f>IFERROR(_xll.qlIndexFixing(ONIndex3M,I3226,TRUE,_xll.ohTrigger(RecalcTrigger,Trigger3M)),NA())</f>
        <v>9.229698665746966E-3</v>
      </c>
      <c r="P3226" s="44">
        <f>IFERROR(_xll.qlIndexFixing(ONIndex6M,I3226,TRUE,_xll.ohTrigger(RecalcTrigger,Trigger6M)),NA())</f>
        <v>9.4141439164996399E-3</v>
      </c>
      <c r="Q3226" s="145">
        <f>IFERROR(_xll.qlIndexFixing(ONIndex1Y,I3226,TRUE,_xll.ohTrigger(RecalcTrigger,Trigger1Y)),NA())</f>
        <v>9.3738159417000588E-3</v>
      </c>
    </row>
    <row r="3227" spans="2:17" x14ac:dyDescent="0.2">
      <c r="B3227" s="39" t="s">
        <v>42</v>
      </c>
      <c r="D3227" s="42">
        <f>_xll.qlCalendarAdvance(Calendar,$D3226,B3227,"f",FALSE)</f>
        <v>62471</v>
      </c>
      <c r="E3227" s="139">
        <f>_xll.qlInterestRateIndexValueDate(IndexON,D3227)</f>
        <v>62471</v>
      </c>
      <c r="F3227" s="155">
        <f>IFERROR(_xll.qlIndexFixing(IndexON,D3227,TRUE,_xll.ohTrigger(RecalcTrigger,TriggerON)),NA())</f>
        <v>9.2304465444659201E-3</v>
      </c>
      <c r="H3227" s="42">
        <f>_xll.qlCalendarAdvance(Calendar,$H3226,B3227,"f",FALSE)</f>
        <v>62471</v>
      </c>
      <c r="I3227" s="139">
        <f>_xll.qlInterestRateIndexValueDate(Index1M,$H3227)</f>
        <v>62473</v>
      </c>
      <c r="J3227" s="144">
        <f>IFERROR(_xll.qlIndexFixing(Index1M,$H3227,TRUE,_xll.ohTrigger(RecalcTrigger,Trigger1M)),NA())</f>
        <v>8.9801414973916804E-3</v>
      </c>
      <c r="K3227" s="44">
        <f>IFERROR(_xll.qlIndexFixing(Index3M,H3227,TRUE,_xll.ohTrigger(RecalcTrigger,Trigger3M)),NA())</f>
        <v>9.2585568538066099E-3</v>
      </c>
      <c r="L3227" s="44">
        <f>IFERROR(_xll.qlIndexFixing(Index6M,$H3227,TRUE,_xll.ohTrigger(RecalcTrigger,Trigger6M)),NA())</f>
        <v>9.4343776142282107E-3</v>
      </c>
      <c r="M3227" s="145">
        <f>IFERROR(_xll.qlIndexFixing(Index1Y,$H3227,TRUE,_xll.ohTrigger(RecalcTrigger,Trigger1Y)),NA())</f>
        <v>9.4828043381730946E-3</v>
      </c>
      <c r="N3227" s="144">
        <f>IFERROR(_xll.qlIndexFixing(ONIndex1M,I3227,TRUE,_xll.ohTrigger(RecalcTrigger,Trigger1M)),NA())</f>
        <v>8.9725360882741967E-3</v>
      </c>
      <c r="O3227" s="44">
        <f>IFERROR(_xll.qlIndexFixing(ONIndex3M,I3227,TRUE,_xll.ohTrigger(RecalcTrigger,Trigger3M)),NA())</f>
        <v>9.232429321608393E-3</v>
      </c>
      <c r="P3227" s="44">
        <f>IFERROR(_xll.qlIndexFixing(ONIndex6M,I3227,TRUE,_xll.ohTrigger(RecalcTrigger,Trigger6M)),NA())</f>
        <v>9.4143562206738807E-3</v>
      </c>
      <c r="Q3227" s="145">
        <f>IFERROR(_xll.qlIndexFixing(ONIndex1Y,I3227,TRUE,_xll.ohTrigger(RecalcTrigger,Trigger1Y)),NA())</f>
        <v>9.3764016836406228E-3</v>
      </c>
    </row>
    <row r="3228" spans="2:17" x14ac:dyDescent="0.2">
      <c r="B3228" s="39" t="s">
        <v>42</v>
      </c>
      <c r="D3228" s="42">
        <f>_xll.qlCalendarAdvance(Calendar,$D3227,B3228,"f",FALSE)</f>
        <v>62478</v>
      </c>
      <c r="E3228" s="139">
        <f>_xll.qlInterestRateIndexValueDate(IndexON,D3228)</f>
        <v>62478</v>
      </c>
      <c r="F3228" s="155">
        <f>IFERROR(_xll.qlIndexFixing(IndexON,D3228,TRUE,_xll.ohTrigger(RecalcTrigger,TriggerON)),NA())</f>
        <v>9.2331488823393926E-3</v>
      </c>
      <c r="H3228" s="42">
        <f>_xll.qlCalendarAdvance(Calendar,$H3227,B3228,"f",FALSE)</f>
        <v>62478</v>
      </c>
      <c r="I3228" s="139">
        <f>_xll.qlInterestRateIndexValueDate(Index1M,$H3228)</f>
        <v>62480</v>
      </c>
      <c r="J3228" s="144">
        <f>IFERROR(_xll.qlIndexFixing(Index1M,$H3228,TRUE,_xll.ohTrigger(RecalcTrigger,Trigger1M)),NA())</f>
        <v>8.9826535043516231E-3</v>
      </c>
      <c r="K3228" s="44">
        <f>IFERROR(_xll.qlIndexFixing(Index3M,H3228,TRUE,_xll.ohTrigger(RecalcTrigger,Trigger3M)),NA())</f>
        <v>9.2612291959301984E-3</v>
      </c>
      <c r="L3228" s="44">
        <f>IFERROR(_xll.qlIndexFixing(Index6M,$H3228,TRUE,_xll.ohTrigger(RecalcTrigger,Trigger6M)),NA())</f>
        <v>9.434007446858305E-3</v>
      </c>
      <c r="M3228" s="145">
        <f>IFERROR(_xll.qlIndexFixing(Index1Y,$H3228,TRUE,_xll.ohTrigger(RecalcTrigger,Trigger1Y)),NA())</f>
        <v>9.4851438799826923E-3</v>
      </c>
      <c r="N3228" s="144">
        <f>IFERROR(_xll.qlIndexFixing(ONIndex1M,I3228,TRUE,_xll.ohTrigger(RecalcTrigger,Trigger1M)),NA())</f>
        <v>8.9750605596261579E-3</v>
      </c>
      <c r="O3228" s="44">
        <f>IFERROR(_xll.qlIndexFixing(ONIndex3M,I3228,TRUE,_xll.ohTrigger(RecalcTrigger,Trigger3M)),NA())</f>
        <v>9.2351505618815111E-3</v>
      </c>
      <c r="P3228" s="44">
        <f>IFERROR(_xll.qlIndexFixing(ONIndex6M,I3228,TRUE,_xll.ohTrigger(RecalcTrigger,Trigger6M)),NA())</f>
        <v>9.4145253406718865E-3</v>
      </c>
      <c r="Q3228" s="145">
        <f>IFERROR(_xll.qlIndexFixing(ONIndex1Y,I3228,TRUE,_xll.ohTrigger(RecalcTrigger,Trigger1Y)),NA())</f>
        <v>9.3789776210240206E-3</v>
      </c>
    </row>
    <row r="3229" spans="2:17" x14ac:dyDescent="0.2">
      <c r="B3229" s="39" t="s">
        <v>42</v>
      </c>
      <c r="D3229" s="42">
        <f>_xll.qlCalendarAdvance(Calendar,$D3228,B3229,"f",FALSE)</f>
        <v>62485</v>
      </c>
      <c r="E3229" s="139">
        <f>_xll.qlInterestRateIndexValueDate(IndexON,D3229)</f>
        <v>62485</v>
      </c>
      <c r="F3229" s="155">
        <f>IFERROR(_xll.qlIndexFixing(IndexON,D3229,TRUE,_xll.ohTrigger(RecalcTrigger,TriggerON)),NA())</f>
        <v>9.2358422913552118E-3</v>
      </c>
      <c r="H3229" s="42">
        <f>_xll.qlCalendarAdvance(Calendar,$H3228,B3229,"f",FALSE)</f>
        <v>62485</v>
      </c>
      <c r="I3229" s="139">
        <f>_xll.qlInterestRateIndexValueDate(Index1M,$H3229)</f>
        <v>62487</v>
      </c>
      <c r="J3229" s="144">
        <f>IFERROR(_xll.qlIndexFixing(Index1M,$H3229,TRUE,_xll.ohTrigger(RecalcTrigger,Trigger1M)),NA())</f>
        <v>8.984286179265423E-3</v>
      </c>
      <c r="K3229" s="44">
        <f>IFERROR(_xll.qlIndexFixing(Index3M,H3229,TRUE,_xll.ohTrigger(RecalcTrigger,Trigger3M)),NA())</f>
        <v>9.2638919676604203E-3</v>
      </c>
      <c r="L3229" s="44">
        <f>IFERROR(_xll.qlIndexFixing(Index6M,$H3229,TRUE,_xll.ohTrigger(RecalcTrigger,Trigger6M)),NA())</f>
        <v>9.4335930378654387E-3</v>
      </c>
      <c r="M3229" s="145">
        <f>IFERROR(_xll.qlIndexFixing(Index1Y,$H3229,TRUE,_xll.ohTrigger(RecalcTrigger,Trigger1Y)),NA())</f>
        <v>9.487472976311315E-3</v>
      </c>
      <c r="N3229" s="144">
        <f>IFERROR(_xll.qlIndexFixing(ONIndex1M,I3229,TRUE,_xll.ohTrigger(RecalcTrigger,Trigger1M)),NA())</f>
        <v>8.9775762778998569E-3</v>
      </c>
      <c r="O3229" s="44">
        <f>IFERROR(_xll.qlIndexFixing(ONIndex3M,I3229,TRUE,_xll.ohTrigger(RecalcTrigger,Trigger3M)),NA())</f>
        <v>9.2378623669020499E-3</v>
      </c>
      <c r="P3229" s="44">
        <f>IFERROR(_xll.qlIndexFixing(ONIndex6M,I3229,TRUE,_xll.ohTrigger(RecalcTrigger,Trigger6M)),NA())</f>
        <v>9.4146512127846194E-3</v>
      </c>
      <c r="Q3229" s="145">
        <f>IFERROR(_xll.qlIndexFixing(ONIndex1Y,I3229,TRUE,_xll.ohTrigger(RecalcTrigger,Trigger1Y)),NA())</f>
        <v>9.3815437331468132E-3</v>
      </c>
    </row>
    <row r="3230" spans="2:17" x14ac:dyDescent="0.2">
      <c r="B3230" s="39" t="s">
        <v>42</v>
      </c>
      <c r="D3230" s="42">
        <f>_xll.qlCalendarAdvance(Calendar,$D3229,B3230,"f",FALSE)</f>
        <v>62492</v>
      </c>
      <c r="E3230" s="139">
        <f>_xll.qlInterestRateIndexValueDate(IndexON,D3230)</f>
        <v>62492</v>
      </c>
      <c r="F3230" s="155">
        <f>IFERROR(_xll.qlIndexFixing(IndexON,D3230,TRUE,_xll.ohTrigger(RecalcTrigger,TriggerON)),NA())</f>
        <v>9.2385267528083403E-3</v>
      </c>
      <c r="H3230" s="42">
        <f>_xll.qlCalendarAdvance(Calendar,$H3229,B3230,"f",FALSE)</f>
        <v>62492</v>
      </c>
      <c r="I3230" s="139">
        <f>_xll.qlInterestRateIndexValueDate(Index1M,$H3230)</f>
        <v>62494</v>
      </c>
      <c r="J3230" s="144">
        <f>IFERROR(_xll.qlIndexFixing(Index1M,$H3230,TRUE,_xll.ohTrigger(RecalcTrigger,Trigger1M)),NA())</f>
        <v>8.9864925824202826E-3</v>
      </c>
      <c r="K3230" s="44">
        <f>IFERROR(_xll.qlIndexFixing(Index3M,H3230,TRUE,_xll.ohTrigger(RecalcTrigger,Trigger3M)),NA())</f>
        <v>9.266238252944722E-3</v>
      </c>
      <c r="L3230" s="44">
        <f>IFERROR(_xll.qlIndexFixing(Index6M,$H3230,TRUE,_xll.ohTrigger(RecalcTrigger,Trigger6M)),NA())</f>
        <v>9.4331343229911765E-3</v>
      </c>
      <c r="M3230" s="145">
        <f>IFERROR(_xll.qlIndexFixing(Index1Y,$H3230,TRUE,_xll.ohTrigger(RecalcTrigger,Trigger1Y)),NA())</f>
        <v>9.4897916061844004E-3</v>
      </c>
      <c r="N3230" s="144">
        <f>IFERROR(_xll.qlIndexFixing(ONIndex1M,I3230,TRUE,_xll.ohTrigger(RecalcTrigger,Trigger1M)),NA())</f>
        <v>8.9800832248698725E-3</v>
      </c>
      <c r="O3230" s="44">
        <f>IFERROR(_xll.qlIndexFixing(ONIndex3M,I3230,TRUE,_xll.ohTrigger(RecalcTrigger,Trigger3M)),NA())</f>
        <v>9.2405647170057392E-3</v>
      </c>
      <c r="P3230" s="44">
        <f>IFERROR(_xll.qlIndexFixing(ONIndex6M,I3230,TRUE,_xll.ohTrigger(RecalcTrigger,Trigger6M)),NA())</f>
        <v>9.4147337731431691E-3</v>
      </c>
      <c r="Q3230" s="145">
        <f>IFERROR(_xll.qlIndexFixing(ONIndex1Y,I3230,TRUE,_xll.ohTrigger(RecalcTrigger,Trigger1Y)),NA())</f>
        <v>9.3840999993854979E-3</v>
      </c>
    </row>
    <row r="3231" spans="2:17" x14ac:dyDescent="0.2">
      <c r="B3231" s="39" t="s">
        <v>42</v>
      </c>
      <c r="D3231" s="42">
        <f>_xll.qlCalendarAdvance(Calendar,$D3230,B3231,"f",FALSE)</f>
        <v>62499</v>
      </c>
      <c r="E3231" s="139">
        <f>_xll.qlInterestRateIndexValueDate(IndexON,D3231)</f>
        <v>62499</v>
      </c>
      <c r="F3231" s="155">
        <f>IFERROR(_xll.qlIndexFixing(IndexON,D3231,TRUE,_xll.ohTrigger(RecalcTrigger,TriggerON)),NA())</f>
        <v>9.2412022476739963E-3</v>
      </c>
      <c r="H3231" s="42">
        <f>_xll.qlCalendarAdvance(Calendar,$H3230,B3231,"f",FALSE)</f>
        <v>62499</v>
      </c>
      <c r="I3231" s="139">
        <f>_xll.qlInterestRateIndexValueDate(Index1M,$H3231)</f>
        <v>62501</v>
      </c>
      <c r="J3231" s="144">
        <f>IFERROR(_xll.qlIndexFixing(Index1M,$H3231,TRUE,_xll.ohTrigger(RecalcTrigger,Trigger1M)),NA())</f>
        <v>8.9889804446593603E-3</v>
      </c>
      <c r="K3231" s="44">
        <f>IFERROR(_xll.qlIndexFixing(Index3M,H3231,TRUE,_xll.ohTrigger(RecalcTrigger,Trigger3M)),NA())</f>
        <v>9.2688824462126597E-3</v>
      </c>
      <c r="L3231" s="44">
        <f>IFERROR(_xll.qlIndexFixing(Index6M,$H3231,TRUE,_xll.ohTrigger(RecalcTrigger,Trigger6M)),NA())</f>
        <v>9.4326312379788523E-3</v>
      </c>
      <c r="M3231" s="145">
        <f>IFERROR(_xll.qlIndexFixing(Index1Y,$H3231,TRUE,_xll.ohTrigger(RecalcTrigger,Trigger1Y)),NA())</f>
        <v>9.4920997486289162E-3</v>
      </c>
      <c r="N3231" s="144">
        <f>IFERROR(_xll.qlIndexFixing(ONIndex1M,I3231,TRUE,_xll.ohTrigger(RecalcTrigger,Trigger1M)),NA())</f>
        <v>8.9825813820709755E-3</v>
      </c>
      <c r="O3231" s="44">
        <f>IFERROR(_xll.qlIndexFixing(ONIndex3M,I3231,TRUE,_xll.ohTrigger(RecalcTrigger,Trigger3M)),NA())</f>
        <v>9.2432575919687565E-3</v>
      </c>
      <c r="P3231" s="44">
        <f>IFERROR(_xll.qlIndexFixing(ONIndex6M,I3231,TRUE,_xll.ohTrigger(RecalcTrigger,Trigger6M)),NA())</f>
        <v>9.4147729575588812E-3</v>
      </c>
      <c r="Q3231" s="145">
        <f>IFERROR(_xll.qlIndexFixing(ONIndex1Y,I3231,TRUE,_xll.ohTrigger(RecalcTrigger,Trigger1Y)),NA())</f>
        <v>9.3866463989566995E-3</v>
      </c>
    </row>
    <row r="3232" spans="2:17" x14ac:dyDescent="0.2">
      <c r="B3232" s="39" t="s">
        <v>42</v>
      </c>
      <c r="D3232" s="42">
        <f>_xll.qlCalendarAdvance(Calendar,$D3231,B3232,"f",FALSE)</f>
        <v>62506</v>
      </c>
      <c r="E3232" s="139">
        <f>_xll.qlInterestRateIndexValueDate(IndexON,D3232)</f>
        <v>62506</v>
      </c>
      <c r="F3232" s="155">
        <f>IFERROR(_xll.qlIndexFixing(IndexON,D3232,TRUE,_xll.ohTrigger(RecalcTrigger,TriggerON)),NA())</f>
        <v>9.2438687574070144E-3</v>
      </c>
      <c r="H3232" s="42">
        <f>_xll.qlCalendarAdvance(Calendar,$H3231,B3232,"f",FALSE)</f>
        <v>62506</v>
      </c>
      <c r="I3232" s="139">
        <f>_xll.qlInterestRateIndexValueDate(Index1M,$H3232)</f>
        <v>62508</v>
      </c>
      <c r="J3232" s="144">
        <f>IFERROR(_xll.qlIndexFixing(Index1M,$H3232,TRUE,_xll.ohTrigger(RecalcTrigger,Trigger1M)),NA())</f>
        <v>8.9914594681173021E-3</v>
      </c>
      <c r="K3232" s="44">
        <f>IFERROR(_xll.qlIndexFixing(Index3M,H3232,TRUE,_xll.ohTrigger(RecalcTrigger,Trigger3M)),NA())</f>
        <v>9.2715170109093983E-3</v>
      </c>
      <c r="L3232" s="44">
        <f>IFERROR(_xll.qlIndexFixing(Index6M,$H3232,TRUE,_xll.ohTrigger(RecalcTrigger,Trigger6M)),NA())</f>
        <v>9.4320837185771032E-3</v>
      </c>
      <c r="M3232" s="145">
        <f>IFERROR(_xll.qlIndexFixing(Index1Y,$H3232,TRUE,_xll.ohTrigger(RecalcTrigger,Trigger1Y)),NA())</f>
        <v>9.494397382670737E-3</v>
      </c>
      <c r="N3232" s="144">
        <f>IFERROR(_xll.qlIndexFixing(ONIndex1M,I3232,TRUE,_xll.ohTrigger(RecalcTrigger,Trigger1M)),NA())</f>
        <v>8.9850707309580002E-3</v>
      </c>
      <c r="O3232" s="44">
        <f>IFERROR(_xll.qlIndexFixing(ONIndex3M,I3232,TRUE,_xll.ohTrigger(RecalcTrigger,Trigger3M)),NA())</f>
        <v>9.2459409720468955E-3</v>
      </c>
      <c r="P3232" s="44">
        <f>IFERROR(_xll.qlIndexFixing(ONIndex6M,I3232,TRUE,_xll.ohTrigger(RecalcTrigger,Trigger6M)),NA())</f>
        <v>9.4147687022427817E-3</v>
      </c>
      <c r="Q3232" s="145">
        <f>IFERROR(_xll.qlIndexFixing(ONIndex1Y,I3232,TRUE,_xll.ohTrigger(RecalcTrigger,Trigger1Y)),NA())</f>
        <v>9.3891829112369152E-3</v>
      </c>
    </row>
    <row r="3233" spans="2:17" x14ac:dyDescent="0.2">
      <c r="B3233" s="39" t="s">
        <v>42</v>
      </c>
      <c r="D3233" s="42">
        <f>_xll.qlCalendarAdvance(Calendar,$D3232,B3233,"f",FALSE)</f>
        <v>62513</v>
      </c>
      <c r="E3233" s="139">
        <f>_xll.qlInterestRateIndexValueDate(IndexON,D3233)</f>
        <v>62513</v>
      </c>
      <c r="F3233" s="155">
        <f>IFERROR(_xll.qlIndexFixing(IndexON,D3233,TRUE,_xll.ohTrigger(RecalcTrigger,TriggerON)),NA())</f>
        <v>9.2465262629826128E-3</v>
      </c>
      <c r="H3233" s="42">
        <f>_xll.qlCalendarAdvance(Calendar,$H3232,B3233,"f",FALSE)</f>
        <v>62513</v>
      </c>
      <c r="I3233" s="139">
        <f>_xll.qlInterestRateIndexValueDate(Index1M,$H3233)</f>
        <v>62515</v>
      </c>
      <c r="J3233" s="144">
        <f>IFERROR(_xll.qlIndexFixing(Index1M,$H3233,TRUE,_xll.ohTrigger(RecalcTrigger,Trigger1M)),NA())</f>
        <v>8.9939296343402985E-3</v>
      </c>
      <c r="K3233" s="44">
        <f>IFERROR(_xll.qlIndexFixing(Index3M,H3233,TRUE,_xll.ohTrigger(RecalcTrigger,Trigger3M)),NA())</f>
        <v>9.274141927090444E-3</v>
      </c>
      <c r="L3233" s="44">
        <f>IFERROR(_xll.qlIndexFixing(Index6M,$H3233,TRUE,_xll.ohTrigger(RecalcTrigger,Trigger6M)),NA())</f>
        <v>9.4314917005341153E-3</v>
      </c>
      <c r="M3233" s="145">
        <f>IFERROR(_xll.qlIndexFixing(Index1Y,$H3233,TRUE,_xll.ohTrigger(RecalcTrigger,Trigger1Y)),NA())</f>
        <v>9.4966844873366103E-3</v>
      </c>
      <c r="N3233" s="144">
        <f>IFERROR(_xll.qlIndexFixing(ONIndex1M,I3233,TRUE,_xll.ohTrigger(RecalcTrigger,Trigger1M)),NA())</f>
        <v>8.9875512532255897E-3</v>
      </c>
      <c r="O3233" s="44">
        <f>IFERROR(_xll.qlIndexFixing(ONIndex3M,I3233,TRUE,_xll.ohTrigger(RecalcTrigger,Trigger3M)),NA())</f>
        <v>9.2486148371762056E-3</v>
      </c>
      <c r="P3233" s="44">
        <f>IFERROR(_xll.qlIndexFixing(ONIndex6M,I3233,TRUE,_xll.ohTrigger(RecalcTrigger,Trigger6M)),NA())</f>
        <v>9.4147209428463441E-3</v>
      </c>
      <c r="Q3233" s="145">
        <f>IFERROR(_xll.qlIndexFixing(ONIndex1Y,I3233,TRUE,_xll.ohTrigger(RecalcTrigger,Trigger1Y)),NA())</f>
        <v>9.3917095152828978E-3</v>
      </c>
    </row>
    <row r="3234" spans="2:17" x14ac:dyDescent="0.2">
      <c r="B3234" s="39" t="s">
        <v>42</v>
      </c>
      <c r="D3234" s="42">
        <f>_xll.qlCalendarAdvance(Calendar,$D3233,B3234,"f",FALSE)</f>
        <v>62520</v>
      </c>
      <c r="E3234" s="139">
        <f>_xll.qlInterestRateIndexValueDate(IndexON,D3234)</f>
        <v>62520</v>
      </c>
      <c r="F3234" s="155">
        <f>IFERROR(_xll.qlIndexFixing(IndexON,D3234,TRUE,_xll.ohTrigger(RecalcTrigger,TriggerON)),NA())</f>
        <v>9.2491747453760098E-3</v>
      </c>
      <c r="H3234" s="42">
        <f>_xll.qlCalendarAdvance(Calendar,$H3233,B3234,"f",FALSE)</f>
        <v>62520</v>
      </c>
      <c r="I3234" s="139">
        <f>_xll.qlInterestRateIndexValueDate(Index1M,$H3234)</f>
        <v>62522</v>
      </c>
      <c r="J3234" s="144">
        <f>IFERROR(_xll.qlIndexFixing(Index1M,$H3234,TRUE,_xll.ohTrigger(RecalcTrigger,Trigger1M)),NA())</f>
        <v>8.9975403208361615E-3</v>
      </c>
      <c r="K3234" s="44">
        <f>IFERROR(_xll.qlIndexFixing(Index3M,H3234,TRUE,_xll.ohTrigger(RecalcTrigger,Trigger3M)),NA())</f>
        <v>9.2776702031937153E-3</v>
      </c>
      <c r="L3234" s="44">
        <f>IFERROR(_xll.qlIndexFixing(Index6M,$H3234,TRUE,_xll.ohTrigger(RecalcTrigger,Trigger6M)),NA())</f>
        <v>9.431163944948185E-3</v>
      </c>
      <c r="M3234" s="145">
        <f>IFERROR(_xll.qlIndexFixing(Index1Y,$H3234,TRUE,_xll.ohTrigger(RecalcTrigger,Trigger1Y)),NA())</f>
        <v>9.4998025195933023E-3</v>
      </c>
      <c r="N3234" s="144">
        <f>IFERROR(_xll.qlIndexFixing(ONIndex1M,I3234,TRUE,_xll.ohTrigger(RecalcTrigger,Trigger1M)),NA())</f>
        <v>8.9900229303285784E-3</v>
      </c>
      <c r="O3234" s="44">
        <f>IFERROR(_xll.qlIndexFixing(ONIndex3M,I3234,TRUE,_xll.ohTrigger(RecalcTrigger,Trigger3M)),NA())</f>
        <v>9.2512791676924166E-3</v>
      </c>
      <c r="P3234" s="44">
        <f>IFERROR(_xll.qlIndexFixing(ONIndex6M,I3234,TRUE,_xll.ohTrigger(RecalcTrigger,Trigger6M)),NA())</f>
        <v>9.4146296158204024E-3</v>
      </c>
      <c r="Q3234" s="145">
        <f>IFERROR(_xll.qlIndexFixing(ONIndex1Y,I3234,TRUE,_xll.ohTrigger(RecalcTrigger,Trigger1Y)),NA())</f>
        <v>9.3942261907109526E-3</v>
      </c>
    </row>
    <row r="3235" spans="2:17" x14ac:dyDescent="0.2">
      <c r="B3235" s="39" t="s">
        <v>42</v>
      </c>
      <c r="D3235" s="42">
        <f>_xll.qlCalendarAdvance(Calendar,$D3234,B3235,"f",FALSE)</f>
        <v>62527</v>
      </c>
      <c r="E3235" s="139">
        <f>_xll.qlInterestRateIndexValueDate(IndexON,D3235)</f>
        <v>62527</v>
      </c>
      <c r="F3235" s="155">
        <f>IFERROR(_xll.qlIndexFixing(IndexON,D3235,TRUE,_xll.ohTrigger(RecalcTrigger,TriggerON)),NA())</f>
        <v>9.25181418604204E-3</v>
      </c>
      <c r="H3235" s="42">
        <f>_xll.qlCalendarAdvance(Calendar,$H3234,B3235,"f",FALSE)</f>
        <v>62527</v>
      </c>
      <c r="I3235" s="139">
        <f>_xll.qlInterestRateIndexValueDate(Index1M,$H3235)</f>
        <v>62529</v>
      </c>
      <c r="J3235" s="144">
        <f>IFERROR(_xll.qlIndexFixing(Index1M,$H3235,TRUE,_xll.ohTrigger(RecalcTrigger,Trigger1M)),NA())</f>
        <v>8.9999904137172404E-3</v>
      </c>
      <c r="K3235" s="44">
        <f>IFERROR(_xll.qlIndexFixing(Index3M,H3235,TRUE,_xll.ohTrigger(RecalcTrigger,Trigger3M)),NA())</f>
        <v>9.2802738757086951E-3</v>
      </c>
      <c r="L3235" s="44">
        <f>IFERROR(_xll.qlIndexFixing(Index6M,$H3235,TRUE,_xll.ohTrigger(RecalcTrigger,Trigger6M)),NA())</f>
        <v>9.4304665916547948E-3</v>
      </c>
      <c r="M3235" s="145">
        <f>IFERROR(_xll.qlIndexFixing(Index1Y,$H3235,TRUE,_xll.ohTrigger(RecalcTrigger,Trigger1Y)),NA())</f>
        <v>9.5020663738162991E-3</v>
      </c>
      <c r="N3235" s="144">
        <f>IFERROR(_xll.qlIndexFixing(ONIndex1M,I3235,TRUE,_xll.ohTrigger(RecalcTrigger,Trigger1M)),NA())</f>
        <v>8.9924857438017369E-3</v>
      </c>
      <c r="O3235" s="44">
        <f>IFERROR(_xll.qlIndexFixing(ONIndex3M,I3235,TRUE,_xll.ohTrigger(RecalcTrigger,Trigger3M)),NA())</f>
        <v>9.2539339440111945E-3</v>
      </c>
      <c r="P3235" s="44">
        <f>IFERROR(_xll.qlIndexFixing(ONIndex6M,I3235,TRUE,_xll.ohTrigger(RecalcTrigger,Trigger6M)),NA())</f>
        <v>9.4144946569763022E-3</v>
      </c>
      <c r="Q3235" s="145">
        <f>IFERROR(_xll.qlIndexFixing(ONIndex1Y,I3235,TRUE,_xll.ohTrigger(RecalcTrigger,Trigger1Y)),NA())</f>
        <v>9.3967329167377045E-3</v>
      </c>
    </row>
    <row r="3236" spans="2:17" x14ac:dyDescent="0.2">
      <c r="B3236" s="39" t="s">
        <v>42</v>
      </c>
      <c r="D3236" s="42">
        <f>_xll.qlCalendarAdvance(Calendar,$D3235,B3236,"f",FALSE)</f>
        <v>62534</v>
      </c>
      <c r="E3236" s="139">
        <f>_xll.qlInterestRateIndexValueDate(IndexON,D3236)</f>
        <v>62534</v>
      </c>
      <c r="F3236" s="155">
        <f>IFERROR(_xll.qlIndexFixing(IndexON,D3236,TRUE,_xll.ohTrigger(RecalcTrigger,TriggerON)),NA())</f>
        <v>9.2544445660358576E-3</v>
      </c>
      <c r="H3236" s="42">
        <f>_xll.qlCalendarAdvance(Calendar,$H3235,B3236,"f",FALSE)</f>
        <v>62534</v>
      </c>
      <c r="I3236" s="139">
        <f>_xll.qlInterestRateIndexValueDate(Index1M,$H3236)</f>
        <v>62536</v>
      </c>
      <c r="J3236" s="144">
        <f>IFERROR(_xll.qlIndexFixing(Index1M,$H3236,TRUE,_xll.ohTrigger(RecalcTrigger,Trigger1M)),NA())</f>
        <v>9.0027176576827506E-3</v>
      </c>
      <c r="K3236" s="44">
        <f>IFERROR(_xll.qlIndexFixing(Index3M,H3236,TRUE,_xll.ohTrigger(RecalcTrigger,Trigger3M)),NA())</f>
        <v>9.2828678349065694E-3</v>
      </c>
      <c r="L3236" s="44">
        <f>IFERROR(_xll.qlIndexFixing(Index6M,$H3236,TRUE,_xll.ohTrigger(RecalcTrigger,Trigger6M)),NA())</f>
        <v>9.4297245182133893E-3</v>
      </c>
      <c r="M3236" s="145">
        <f>IFERROR(_xll.qlIndexFixing(Index1Y,$H3236,TRUE,_xll.ohTrigger(RecalcTrigger,Trigger1Y)),NA())</f>
        <v>9.5043196304571368E-3</v>
      </c>
      <c r="N3236" s="144">
        <f>IFERROR(_xll.qlIndexFixing(ONIndex1M,I3236,TRUE,_xll.ohTrigger(RecalcTrigger,Trigger1M)),NA())</f>
        <v>8.9949396753397082E-3</v>
      </c>
      <c r="O3236" s="44">
        <f>IFERROR(_xll.qlIndexFixing(ONIndex3M,I3236,TRUE,_xll.ohTrigger(RecalcTrigger,Trigger3M)),NA())</f>
        <v>9.2565791454291002E-3</v>
      </c>
      <c r="P3236" s="44">
        <f>IFERROR(_xll.qlIndexFixing(ONIndex6M,I3236,TRUE,_xll.ohTrigger(RecalcTrigger,Trigger6M)),NA())</f>
        <v>9.4143160022852612E-3</v>
      </c>
      <c r="Q3236" s="145">
        <f>IFERROR(_xll.qlIndexFixing(ONIndex1Y,I3236,TRUE,_xll.ohTrigger(RecalcTrigger,Trigger1Y)),NA())</f>
        <v>9.3992296726597147E-3</v>
      </c>
    </row>
    <row r="3237" spans="2:17" x14ac:dyDescent="0.2">
      <c r="B3237" s="39" t="s">
        <v>42</v>
      </c>
      <c r="D3237" s="42">
        <f>_xll.qlCalendarAdvance(Calendar,$D3236,B3237,"f",FALSE)</f>
        <v>62541</v>
      </c>
      <c r="E3237" s="139">
        <f>_xll.qlInterestRateIndexValueDate(IndexON,D3237)</f>
        <v>62541</v>
      </c>
      <c r="F3237" s="155">
        <f>IFERROR(_xll.qlIndexFixing(IndexON,D3237,TRUE,_xll.ohTrigger(RecalcTrigger,TriggerON)),NA())</f>
        <v>9.2570658665724892E-3</v>
      </c>
      <c r="H3237" s="42">
        <f>_xll.qlCalendarAdvance(Calendar,$H3236,B3237,"f",FALSE)</f>
        <v>62541</v>
      </c>
      <c r="I3237" s="139">
        <f>_xll.qlInterestRateIndexValueDate(Index1M,$H3237)</f>
        <v>62543</v>
      </c>
      <c r="J3237" s="144">
        <f>IFERROR(_xll.qlIndexFixing(Index1M,$H3237,TRUE,_xll.ohTrigger(RecalcTrigger,Trigger1M)),NA())</f>
        <v>9.0048638248643731E-3</v>
      </c>
      <c r="K3237" s="44">
        <f>IFERROR(_xll.qlIndexFixing(Index3M,H3237,TRUE,_xll.ohTrigger(RecalcTrigger,Trigger3M)),NA())</f>
        <v>9.2854520608424192E-3</v>
      </c>
      <c r="L3237" s="44">
        <f>IFERROR(_xll.qlIndexFixing(Index6M,$H3237,TRUE,_xll.ohTrigger(RecalcTrigger,Trigger6M)),NA())</f>
        <v>9.428937660378587E-3</v>
      </c>
      <c r="M3237" s="145">
        <f>IFERROR(_xll.qlIndexFixing(Index1Y,$H3237,TRUE,_xll.ohTrigger(RecalcTrigger,Trigger1Y)),NA())</f>
        <v>9.5065622685402019E-3</v>
      </c>
      <c r="N3237" s="144">
        <f>IFERROR(_xll.qlIndexFixing(ONIndex1M,I3237,TRUE,_xll.ohTrigger(RecalcTrigger,Trigger1M)),NA())</f>
        <v>8.9973847062374546E-3</v>
      </c>
      <c r="O3237" s="44">
        <f>IFERROR(_xll.qlIndexFixing(ONIndex3M,I3237,TRUE,_xll.ohTrigger(RecalcTrigger,Trigger3M)),NA())</f>
        <v>9.2592147528414159E-3</v>
      </c>
      <c r="P3237" s="44">
        <f>IFERROR(_xll.qlIndexFixing(ONIndex6M,I3237,TRUE,_xll.ohTrigger(RecalcTrigger,Trigger6M)),NA())</f>
        <v>9.4140935879583054E-3</v>
      </c>
      <c r="Q3237" s="145">
        <f>IFERROR(_xll.qlIndexFixing(ONIndex1Y,I3237,TRUE,_xll.ohTrigger(RecalcTrigger,Trigger1Y)),NA())</f>
        <v>9.4017164376136719E-3</v>
      </c>
    </row>
    <row r="3238" spans="2:17" x14ac:dyDescent="0.2">
      <c r="B3238" s="39" t="s">
        <v>42</v>
      </c>
      <c r="D3238" s="42">
        <f>_xll.qlCalendarAdvance(Calendar,$D3237,B3238,"f",FALSE)</f>
        <v>62548</v>
      </c>
      <c r="E3238" s="139">
        <f>_xll.qlInterestRateIndexValueDate(IndexON,D3238)</f>
        <v>62548</v>
      </c>
      <c r="F3238" s="155">
        <f>IFERROR(_xll.qlIndexFixing(IndexON,D3238,TRUE,_xll.ohTrigger(RecalcTrigger,TriggerON)),NA())</f>
        <v>9.259678068707089E-3</v>
      </c>
      <c r="H3238" s="42">
        <f>_xll.qlCalendarAdvance(Calendar,$H3237,B3238,"f",FALSE)</f>
        <v>62548</v>
      </c>
      <c r="I3238" s="139">
        <f>_xll.qlInterestRateIndexValueDate(Index1M,$H3238)</f>
        <v>62550</v>
      </c>
      <c r="J3238" s="144">
        <f>IFERROR(_xll.qlIndexFixing(Index1M,$H3238,TRUE,_xll.ohTrigger(RecalcTrigger,Trigger1M)),NA())</f>
        <v>9.0072871061949722E-3</v>
      </c>
      <c r="K3238" s="44">
        <f>IFERROR(_xll.qlIndexFixing(Index3M,H3238,TRUE,_xll.ohTrigger(RecalcTrigger,Trigger3M)),NA())</f>
        <v>9.2877247719183997E-3</v>
      </c>
      <c r="L3238" s="44">
        <f>IFERROR(_xll.qlIndexFixing(Index6M,$H3238,TRUE,_xll.ohTrigger(RecalcTrigger,Trigger6M)),NA())</f>
        <v>9.427960440951828E-3</v>
      </c>
      <c r="M3238" s="145">
        <f>IFERROR(_xll.qlIndexFixing(Index1Y,$H3238,TRUE,_xll.ohTrigger(RecalcTrigger,Trigger1Y)),NA())</f>
        <v>9.5087942670909684E-3</v>
      </c>
      <c r="N3238" s="144">
        <f>IFERROR(_xll.qlIndexFixing(ONIndex1M,I3238,TRUE,_xll.ohTrigger(RecalcTrigger,Trigger1M)),NA())</f>
        <v>8.999820818349491E-3</v>
      </c>
      <c r="O3238" s="44">
        <f>IFERROR(_xll.qlIndexFixing(ONIndex3M,I3238,TRUE,_xll.ohTrigger(RecalcTrigger,Trigger3M)),NA())</f>
        <v>9.2618407461042551E-3</v>
      </c>
      <c r="P3238" s="44">
        <f>IFERROR(_xll.qlIndexFixing(ONIndex6M,I3238,TRUE,_xll.ohTrigger(RecalcTrigger,Trigger6M)),NA())</f>
        <v>9.4138273498067804E-3</v>
      </c>
      <c r="Q3238" s="145">
        <f>IFERROR(_xll.qlIndexFixing(ONIndex1Y,I3238,TRUE,_xll.ohTrigger(RecalcTrigger,Trigger1Y)),NA())</f>
        <v>9.4041931910560095E-3</v>
      </c>
    </row>
    <row r="3239" spans="2:17" x14ac:dyDescent="0.2">
      <c r="B3239" s="39" t="s">
        <v>42</v>
      </c>
      <c r="D3239" s="42">
        <f>_xll.qlCalendarAdvance(Calendar,$D3238,B3239,"f",FALSE)</f>
        <v>62555</v>
      </c>
      <c r="E3239" s="139">
        <f>_xll.qlInterestRateIndexValueDate(IndexON,D3239)</f>
        <v>62555</v>
      </c>
      <c r="F3239" s="155">
        <f>IFERROR(_xll.qlIndexFixing(IndexON,D3239,TRUE,_xll.ohTrigger(RecalcTrigger,TriggerON)),NA())</f>
        <v>9.2622811537346195E-3</v>
      </c>
      <c r="H3239" s="42">
        <f>_xll.qlCalendarAdvance(Calendar,$H3238,B3239,"f",FALSE)</f>
        <v>62555</v>
      </c>
      <c r="I3239" s="139">
        <f>_xll.qlInterestRateIndexValueDate(Index1M,$H3239)</f>
        <v>62557</v>
      </c>
      <c r="J3239" s="144">
        <f>IFERROR(_xll.qlIndexFixing(Index1M,$H3239,TRUE,_xll.ohTrigger(RecalcTrigger,Trigger1M)),NA())</f>
        <v>9.0097014134266074E-3</v>
      </c>
      <c r="K3239" s="44">
        <f>IFERROR(_xll.qlIndexFixing(Index3M,H3239,TRUE,_xll.ohTrigger(RecalcTrigger,Trigger3M)),NA())</f>
        <v>9.2902901072225829E-3</v>
      </c>
      <c r="L3239" s="44">
        <f>IFERROR(_xll.qlIndexFixing(Index6M,$H3239,TRUE,_xll.ohTrigger(RecalcTrigger,Trigger6M)),NA())</f>
        <v>9.4270935796538936E-3</v>
      </c>
      <c r="M3239" s="145">
        <f>IFERROR(_xll.qlIndexFixing(Index1Y,$H3239,TRUE,_xll.ohTrigger(RecalcTrigger,Trigger1Y)),NA())</f>
        <v>9.5112924034766507E-3</v>
      </c>
      <c r="N3239" s="144">
        <f>IFERROR(_xll.qlIndexFixing(ONIndex1M,I3239,TRUE,_xll.ohTrigger(RecalcTrigger,Trigger1M)),NA())</f>
        <v>9.002247993130652E-3</v>
      </c>
      <c r="O3239" s="44">
        <f>IFERROR(_xll.qlIndexFixing(ONIndex3M,I3239,TRUE,_xll.ohTrigger(RecalcTrigger,Trigger3M)),NA())</f>
        <v>9.2644571052336033E-3</v>
      </c>
      <c r="P3239" s="44">
        <f>IFERROR(_xll.qlIndexFixing(ONIndex6M,I3239,TRUE,_xll.ohTrigger(RecalcTrigger,Trigger6M)),NA())</f>
        <v>9.4135172238818399E-3</v>
      </c>
      <c r="Q3239" s="145">
        <f>IFERROR(_xll.qlIndexFixing(ONIndex1Y,I3239,TRUE,_xll.ohTrigger(RecalcTrigger,Trigger1Y)),NA())</f>
        <v>9.4066599120434802E-3</v>
      </c>
    </row>
    <row r="3240" spans="2:17" x14ac:dyDescent="0.2">
      <c r="B3240" s="39" t="s">
        <v>42</v>
      </c>
      <c r="D3240" s="42">
        <f>_xll.qlCalendarAdvance(Calendar,$D3239,B3240,"f",FALSE)</f>
        <v>62562</v>
      </c>
      <c r="E3240" s="139">
        <f>_xll.qlInterestRateIndexValueDate(IndexON,D3240)</f>
        <v>62562</v>
      </c>
      <c r="F3240" s="155">
        <f>IFERROR(_xll.qlIndexFixing(IndexON,D3240,TRUE,_xll.ohTrigger(RecalcTrigger,TriggerON)),NA())</f>
        <v>9.2648751026302989E-3</v>
      </c>
      <c r="H3240" s="42">
        <f>_xll.qlCalendarAdvance(Calendar,$H3239,B3240,"f",FALSE)</f>
        <v>62562</v>
      </c>
      <c r="I3240" s="139">
        <f>_xll.qlInterestRateIndexValueDate(Index1M,$H3240)</f>
        <v>62564</v>
      </c>
      <c r="J3240" s="144">
        <f>IFERROR(_xll.qlIndexFixing(Index1M,$H3240,TRUE,_xll.ohTrigger(RecalcTrigger,Trigger1M)),NA())</f>
        <v>9.0121067280865552E-3</v>
      </c>
      <c r="K3240" s="44">
        <f>IFERROR(_xll.qlIndexFixing(Index3M,H3240,TRUE,_xll.ohTrigger(RecalcTrigger,Trigger3M)),NA())</f>
        <v>9.2928456510852631E-3</v>
      </c>
      <c r="L3240" s="44">
        <f>IFERROR(_xll.qlIndexFixing(Index6M,$H3240,TRUE,_xll.ohTrigger(RecalcTrigger,Trigger6M)),NA())</f>
        <v>9.4261817585325532E-3</v>
      </c>
      <c r="M3240" s="145">
        <f>IFERROR(_xll.qlIndexFixing(Index1Y,$H3240,TRUE,_xll.ohTrigger(RecalcTrigger,Trigger1Y)),NA())</f>
        <v>9.5132262616966293E-3</v>
      </c>
      <c r="N3240" s="144">
        <f>IFERROR(_xll.qlIndexFixing(ONIndex1M,I3240,TRUE,_xll.ohTrigger(RecalcTrigger,Trigger1M)),NA())</f>
        <v>9.0053554841951211E-3</v>
      </c>
      <c r="O3240" s="44">
        <f>IFERROR(_xll.qlIndexFixing(ONIndex3M,I3240,TRUE,_xll.ohTrigger(RecalcTrigger,Trigger3M)),NA())</f>
        <v>9.267806807189416E-3</v>
      </c>
      <c r="P3240" s="44">
        <f>IFERROR(_xll.qlIndexFixing(ONIndex6M,I3240,TRUE,_xll.ohTrigger(RecalcTrigger,Trigger6M)),NA())</f>
        <v>9.4130538994630086E-3</v>
      </c>
      <c r="Q3240" s="145">
        <f>IFERROR(_xll.qlIndexFixing(ONIndex1Y,I3240,TRUE,_xll.ohTrigger(RecalcTrigger,Trigger1Y)),NA())</f>
        <v>9.409816636205548E-3</v>
      </c>
    </row>
    <row r="3241" spans="2:17" x14ac:dyDescent="0.2">
      <c r="B3241" s="39" t="s">
        <v>42</v>
      </c>
      <c r="D3241" s="42">
        <f>_xll.qlCalendarAdvance(Calendar,$D3240,B3241,"f",FALSE)</f>
        <v>62569</v>
      </c>
      <c r="E3241" s="139">
        <f>_xll.qlInterestRateIndexValueDate(IndexON,D3241)</f>
        <v>62569</v>
      </c>
      <c r="F3241" s="155">
        <f>IFERROR(_xll.qlIndexFixing(IndexON,D3241,TRUE,_xll.ohTrigger(RecalcTrigger,TriggerON)),NA())</f>
        <v>9.2674598966890898E-3</v>
      </c>
      <c r="H3241" s="42">
        <f>_xll.qlCalendarAdvance(Calendar,$H3240,B3241,"f",FALSE)</f>
        <v>62569</v>
      </c>
      <c r="I3241" s="139">
        <f>_xll.qlInterestRateIndexValueDate(Index1M,$H3241)</f>
        <v>62571</v>
      </c>
      <c r="J3241" s="144">
        <f>IFERROR(_xll.qlIndexFixing(Index1M,$H3241,TRUE,_xll.ohTrigger(RecalcTrigger,Trigger1M)),NA())</f>
        <v>9.0145030317120844E-3</v>
      </c>
      <c r="K3241" s="44">
        <f>IFERROR(_xll.qlIndexFixing(Index3M,H3241,TRUE,_xll.ohTrigger(RecalcTrigger,Trigger3M)),NA())</f>
        <v>9.2953913835619531E-3</v>
      </c>
      <c r="L3241" s="44">
        <f>IFERROR(_xll.qlIndexFixing(Index6M,$H3241,TRUE,_xll.ohTrigger(RecalcTrigger,Trigger6M)),NA())</f>
        <v>9.4252249133594031E-3</v>
      </c>
      <c r="M3241" s="145">
        <f>IFERROR(_xll.qlIndexFixing(Index1Y,$H3241,TRUE,_xll.ohTrigger(RecalcTrigger,Trigger1Y)),NA())</f>
        <v>9.5154262158024718E-3</v>
      </c>
      <c r="N3241" s="144">
        <f>IFERROR(_xll.qlIndexFixing(ONIndex1M,I3241,TRUE,_xll.ohTrigger(RecalcTrigger,Trigger1M)),NA())</f>
        <v>9.0070754566795586E-3</v>
      </c>
      <c r="O3241" s="44">
        <f>IFERROR(_xll.qlIndexFixing(ONIndex3M,I3241,TRUE,_xll.ohTrigger(RecalcTrigger,Trigger3M)),NA())</f>
        <v>9.2696608416353854E-3</v>
      </c>
      <c r="P3241" s="44">
        <f>IFERROR(_xll.qlIndexFixing(ONIndex6M,I3241,TRUE,_xll.ohTrigger(RecalcTrigger,Trigger6M)),NA())</f>
        <v>9.4127650528363915E-3</v>
      </c>
      <c r="Q3241" s="145">
        <f>IFERROR(_xll.qlIndexFixing(ONIndex1Y,I3241,TRUE,_xll.ohTrigger(RecalcTrigger,Trigger1Y)),NA())</f>
        <v>9.4115631748792339E-3</v>
      </c>
    </row>
    <row r="3242" spans="2:17" x14ac:dyDescent="0.2">
      <c r="B3242" s="39" t="s">
        <v>42</v>
      </c>
      <c r="D3242" s="42">
        <f>_xll.qlCalendarAdvance(Calendar,$D3241,B3242,"f",FALSE)</f>
        <v>62576</v>
      </c>
      <c r="E3242" s="139">
        <f>_xll.qlInterestRateIndexValueDate(IndexON,D3242)</f>
        <v>62576</v>
      </c>
      <c r="F3242" s="155">
        <f>IFERROR(_xll.qlIndexFixing(IndexON,D3242,TRUE,_xll.ohTrigger(RecalcTrigger,TriggerON)),NA())</f>
        <v>9.2700355168862103E-3</v>
      </c>
      <c r="H3242" s="42">
        <f>_xll.qlCalendarAdvance(Calendar,$H3241,B3242,"f",FALSE)</f>
        <v>62576</v>
      </c>
      <c r="I3242" s="139">
        <f>_xll.qlInterestRateIndexValueDate(Index1M,$H3242)</f>
        <v>62578</v>
      </c>
      <c r="J3242" s="144">
        <f>IFERROR(_xll.qlIndexFixing(Index1M,$H3242,TRUE,_xll.ohTrigger(RecalcTrigger,Trigger1M)),NA())</f>
        <v>9.0160422848478122E-3</v>
      </c>
      <c r="K3242" s="44">
        <f>IFERROR(_xll.qlIndexFixing(Index3M,H3242,TRUE,_xll.ohTrigger(RecalcTrigger,Trigger3M)),NA())</f>
        <v>9.2982264934828099E-3</v>
      </c>
      <c r="L3242" s="44">
        <f>IFERROR(_xll.qlIndexFixing(Index6M,$H3242,TRUE,_xll.ohTrigger(RecalcTrigger,Trigger6M)),NA())</f>
        <v>9.4242229799108464E-3</v>
      </c>
      <c r="M3242" s="145">
        <f>IFERROR(_xll.qlIndexFixing(Index1Y,$H3242,TRUE,_xll.ohTrigger(RecalcTrigger,Trigger1Y)),NA())</f>
        <v>9.5167911468748197E-3</v>
      </c>
      <c r="N3242" s="144">
        <f>IFERROR(_xll.qlIndexFixing(ONIndex1M,I3242,TRUE,_xll.ohTrigger(RecalcTrigger,Trigger1M)),NA())</f>
        <v>9.0098178666586648E-3</v>
      </c>
      <c r="O3242" s="44">
        <f>IFERROR(_xll.qlIndexFixing(ONIndex3M,I3242,TRUE,_xll.ohTrigger(RecalcTrigger,Trigger3M)),NA())</f>
        <v>9.2726170064683089E-3</v>
      </c>
      <c r="P3242" s="44">
        <f>IFERROR(_xll.qlIndexFixing(ONIndex6M,I3242,TRUE,_xll.ohTrigger(RecalcTrigger,Trigger6M)),NA())</f>
        <v>9.4122561101084301E-3</v>
      </c>
      <c r="Q3242" s="145">
        <f>IFERROR(_xll.qlIndexFixing(ONIndex1Y,I3242,TRUE,_xll.ohTrigger(RecalcTrigger,Trigger1Y)),NA())</f>
        <v>9.4143469212326636E-3</v>
      </c>
    </row>
    <row r="3243" spans="2:17" x14ac:dyDescent="0.2">
      <c r="B3243" s="39" t="s">
        <v>42</v>
      </c>
      <c r="D3243" s="42">
        <f>_xll.qlCalendarAdvance(Calendar,$D3242,B3243,"f",FALSE)</f>
        <v>62583</v>
      </c>
      <c r="E3243" s="139">
        <f>_xll.qlInterestRateIndexValueDate(IndexON,D3243)</f>
        <v>62583</v>
      </c>
      <c r="F3243" s="155">
        <f>IFERROR(_xll.qlIndexFixing(IndexON,D3243,TRUE,_xll.ohTrigger(RecalcTrigger,TriggerON)),NA())</f>
        <v>9.2726019445965591E-3</v>
      </c>
      <c r="H3243" s="42">
        <f>_xll.qlCalendarAdvance(Calendar,$H3242,B3243,"f",FALSE)</f>
        <v>62583</v>
      </c>
      <c r="I3243" s="139">
        <f>_xll.qlInterestRateIndexValueDate(Index1M,$H3243)</f>
        <v>62585</v>
      </c>
      <c r="J3243" s="144">
        <f>IFERROR(_xll.qlIndexFixing(Index1M,$H3243,TRUE,_xll.ohTrigger(RecalcTrigger,Trigger1M)),NA())</f>
        <v>9.0192685320214516E-3</v>
      </c>
      <c r="K3243" s="44">
        <f>IFERROR(_xll.qlIndexFixing(Index3M,H3243,TRUE,_xll.ohTrigger(RecalcTrigger,Trigger3M)),NA())</f>
        <v>9.3007519009789767E-3</v>
      </c>
      <c r="L3243" s="44">
        <f>IFERROR(_xll.qlIndexFixing(Index6M,$H3243,TRUE,_xll.ohTrigger(RecalcTrigger,Trigger6M)),NA())</f>
        <v>9.4232724438861049E-3</v>
      </c>
      <c r="M3243" s="145">
        <f>IFERROR(_xll.qlIndexFixing(Index1Y,$H3243,TRUE,_xll.ohTrigger(RecalcTrigger,Trigger1Y)),NA())</f>
        <v>9.5197939327490676E-3</v>
      </c>
      <c r="N3243" s="144">
        <f>IFERROR(_xll.qlIndexFixing(ONIndex1M,I3243,TRUE,_xll.ohTrigger(RecalcTrigger,Trigger1M)),NA())</f>
        <v>9.0118669495620196E-3</v>
      </c>
      <c r="O3243" s="44">
        <f>IFERROR(_xll.qlIndexFixing(ONIndex3M,I3243,TRUE,_xll.ohTrigger(RecalcTrigger,Trigger3M)),NA())</f>
        <v>9.2748258033736874E-3</v>
      </c>
      <c r="P3243" s="44">
        <f>IFERROR(_xll.qlIndexFixing(ONIndex6M,I3243,TRUE,_xll.ohTrigger(RecalcTrigger,Trigger6M)),NA())</f>
        <v>9.4118365630713186E-3</v>
      </c>
      <c r="Q3243" s="145">
        <f>IFERROR(_xll.qlIndexFixing(ONIndex1Y,I3243,TRUE,_xll.ohTrigger(RecalcTrigger,Trigger1Y)),NA())</f>
        <v>9.4164260600937411E-3</v>
      </c>
    </row>
    <row r="3244" spans="2:17" x14ac:dyDescent="0.2">
      <c r="B3244" s="39" t="s">
        <v>42</v>
      </c>
      <c r="D3244" s="42">
        <f>_xll.qlCalendarAdvance(Calendar,$D3243,B3244,"f",FALSE)</f>
        <v>62590</v>
      </c>
      <c r="E3244" s="139">
        <f>_xll.qlInterestRateIndexValueDate(IndexON,D3244)</f>
        <v>62590</v>
      </c>
      <c r="F3244" s="155">
        <f>IFERROR(_xll.qlIndexFixing(IndexON,D3244,TRUE,_xll.ohTrigger(RecalcTrigger,TriggerON)),NA())</f>
        <v>9.2751591609552264E-3</v>
      </c>
      <c r="H3244" s="42">
        <f>_xll.qlCalendarAdvance(Calendar,$H3243,B3244,"f",FALSE)</f>
        <v>62590</v>
      </c>
      <c r="I3244" s="139">
        <f>_xll.qlInterestRateIndexValueDate(Index1M,$H3244)</f>
        <v>62592</v>
      </c>
      <c r="J3244" s="144">
        <f>IFERROR(_xll.qlIndexFixing(Index1M,$H3244,TRUE,_xll.ohTrigger(RecalcTrigger,Trigger1M)),NA())</f>
        <v>9.0216376917748309E-3</v>
      </c>
      <c r="K3244" s="44">
        <f>IFERROR(_xll.qlIndexFixing(Index3M,H3244,TRUE,_xll.ohTrigger(RecalcTrigger,Trigger3M)),NA())</f>
        <v>9.3032674355917628E-3</v>
      </c>
      <c r="L3244" s="44">
        <f>IFERROR(_xll.qlIndexFixing(Index6M,$H3244,TRUE,_xll.ohTrigger(RecalcTrigger,Trigger6M)),NA())</f>
        <v>9.4221702967503974E-3</v>
      </c>
      <c r="M3244" s="145">
        <f>IFERROR(_xll.qlIndexFixing(Index1Y,$H3244,TRUE,_xll.ohTrigger(RecalcTrigger,Trigger1Y)),NA())</f>
        <v>9.5219616536418548E-3</v>
      </c>
      <c r="N3244" s="144">
        <f>IFERROR(_xll.qlIndexFixing(ONIndex1M,I3244,TRUE,_xll.ohTrigger(RecalcTrigger,Trigger1M)),NA())</f>
        <v>9.0142491608702358E-3</v>
      </c>
      <c r="O3244" s="44">
        <f>IFERROR(_xll.qlIndexFixing(ONIndex3M,I3244,TRUE,_xll.ohTrigger(RecalcTrigger,Trigger3M)),NA())</f>
        <v>9.2773936939138935E-3</v>
      </c>
      <c r="P3244" s="44">
        <f>IFERROR(_xll.qlIndexFixing(ONIndex6M,I3244,TRUE,_xll.ohTrigger(RecalcTrigger,Trigger6M)),NA())</f>
        <v>9.4113060386469272E-3</v>
      </c>
      <c r="Q3244" s="145">
        <f>IFERROR(_xll.qlIndexFixing(ONIndex1Y,I3244,TRUE,_xll.ohTrigger(RecalcTrigger,Trigger1Y)),NA())</f>
        <v>9.4188423094543339E-3</v>
      </c>
    </row>
    <row r="3245" spans="2:17" x14ac:dyDescent="0.2">
      <c r="B3245" s="39" t="s">
        <v>42</v>
      </c>
      <c r="D3245" s="42">
        <f>_xll.qlCalendarAdvance(Calendar,$D3244,B3245,"f",FALSE)</f>
        <v>62597</v>
      </c>
      <c r="E3245" s="139">
        <f>_xll.qlInterestRateIndexValueDate(IndexON,D3245)</f>
        <v>62597</v>
      </c>
      <c r="F3245" s="155">
        <f>IFERROR(_xll.qlIndexFixing(IndexON,D3245,TRUE,_xll.ohTrigger(RecalcTrigger,TriggerON)),NA())</f>
        <v>9.2777071468574945E-3</v>
      </c>
      <c r="H3245" s="42">
        <f>_xll.qlCalendarAdvance(Calendar,$H3244,B3245,"f",FALSE)</f>
        <v>62597</v>
      </c>
      <c r="I3245" s="139">
        <f>_xll.qlInterestRateIndexValueDate(Index1M,$H3245)</f>
        <v>62599</v>
      </c>
      <c r="J3245" s="144">
        <f>IFERROR(_xll.qlIndexFixing(Index1M,$H3245,TRUE,_xll.ohTrigger(RecalcTrigger,Trigger1M)),NA())</f>
        <v>9.0239977666478621E-3</v>
      </c>
      <c r="K3245" s="44">
        <f>IFERROR(_xll.qlIndexFixing(Index3M,H3245,TRUE,_xll.ohTrigger(RecalcTrigger,Trigger3M)),NA())</f>
        <v>9.3057730773745163E-3</v>
      </c>
      <c r="L3245" s="44">
        <f>IFERROR(_xll.qlIndexFixing(Index6M,$H3245,TRUE,_xll.ohTrigger(RecalcTrigger,Trigger6M)),NA())</f>
        <v>9.4210228513893057E-3</v>
      </c>
      <c r="M3245" s="145">
        <f>IFERROR(_xll.qlIndexFixing(Index1Y,$H3245,TRUE,_xll.ohTrigger(RecalcTrigger,Trigger1Y)),NA())</f>
        <v>9.5241185881823967E-3</v>
      </c>
      <c r="N3245" s="144">
        <f>IFERROR(_xll.qlIndexFixing(ONIndex1M,I3245,TRUE,_xll.ohTrigger(RecalcTrigger,Trigger1M)),NA())</f>
        <v>9.0166223242960086E-3</v>
      </c>
      <c r="O3245" s="44">
        <f>IFERROR(_xll.qlIndexFixing(ONIndex3M,I3245,TRUE,_xll.ohTrigger(RecalcTrigger,Trigger3M)),NA())</f>
        <v>9.2799518312158824E-3</v>
      </c>
      <c r="P3245" s="44">
        <f>IFERROR(_xll.qlIndexFixing(ONIndex6M,I3245,TRUE,_xll.ohTrigger(RecalcTrigger,Trigger6M)),NA())</f>
        <v>9.4107312425162348E-3</v>
      </c>
      <c r="Q3245" s="145">
        <f>IFERROR(_xll.qlIndexFixing(ONIndex1Y,I3245,TRUE,_xll.ohTrigger(RecalcTrigger,Trigger1Y)),NA())</f>
        <v>9.4212484022992982E-3</v>
      </c>
    </row>
    <row r="3246" spans="2:17" x14ac:dyDescent="0.2">
      <c r="B3246" s="39" t="s">
        <v>42</v>
      </c>
      <c r="D3246" s="42">
        <f>_xll.qlCalendarAdvance(Calendar,$D3245,B3246,"f",FALSE)</f>
        <v>62604</v>
      </c>
      <c r="E3246" s="139">
        <f>_xll.qlInterestRateIndexValueDate(IndexON,D3246)</f>
        <v>62604</v>
      </c>
      <c r="F3246" s="155">
        <f>IFERROR(_xll.qlIndexFixing(IndexON,D3246,TRUE,_xll.ohTrigger(RecalcTrigger,TriggerON)),NA())</f>
        <v>9.2802458838381341E-3</v>
      </c>
      <c r="H3246" s="42">
        <f>_xll.qlCalendarAdvance(Calendar,$H3245,B3246,"f",FALSE)</f>
        <v>62604</v>
      </c>
      <c r="I3246" s="139">
        <f>_xll.qlInterestRateIndexValueDate(Index1M,$H3246)</f>
        <v>62606</v>
      </c>
      <c r="J3246" s="144">
        <f>IFERROR(_xll.qlIndexFixing(Index1M,$H3246,TRUE,_xll.ohTrigger(RecalcTrigger,Trigger1M)),NA())</f>
        <v>9.026348738175316E-3</v>
      </c>
      <c r="K3246" s="44">
        <f>IFERROR(_xll.qlIndexFixing(Index3M,H3246,TRUE,_xll.ohTrigger(RecalcTrigger,Trigger3M)),NA())</f>
        <v>9.3082688063831891E-3</v>
      </c>
      <c r="L3246" s="44">
        <f>IFERROR(_xll.qlIndexFixing(Index6M,$H3246,TRUE,_xll.ohTrigger(RecalcTrigger,Trigger6M)),NA())</f>
        <v>9.4198300435879567E-3</v>
      </c>
      <c r="M3246" s="145">
        <f>IFERROR(_xll.qlIndexFixing(Index1Y,$H3246,TRUE,_xll.ohTrigger(RecalcTrigger,Trigger1Y)),NA())</f>
        <v>9.526264715396816E-3</v>
      </c>
      <c r="N3246" s="144">
        <f>IFERROR(_xll.qlIndexFixing(ONIndex1M,I3246,TRUE,_xll.ohTrigger(RecalcTrigger,Trigger1M)),NA())</f>
        <v>9.0189864210543647E-3</v>
      </c>
      <c r="O3246" s="44">
        <f>IFERROR(_xll.qlIndexFixing(ONIndex3M,I3246,TRUE,_xll.ohTrigger(RecalcTrigger,Trigger3M)),NA())</f>
        <v>9.2825001952157038E-3</v>
      </c>
      <c r="P3246" s="44">
        <f>IFERROR(_xll.qlIndexFixing(ONIndex6M,I3246,TRUE,_xll.ohTrigger(RecalcTrigger,Trigger6M)),NA())</f>
        <v>9.4101121108103314E-3</v>
      </c>
      <c r="Q3246" s="145">
        <f>IFERROR(_xll.qlIndexFixing(ONIndex1Y,I3246,TRUE,_xll.ohTrigger(RecalcTrigger,Trigger1Y)),NA())</f>
        <v>9.423644318005131E-3</v>
      </c>
    </row>
    <row r="3247" spans="2:17" x14ac:dyDescent="0.2">
      <c r="B3247" s="39" t="s">
        <v>42</v>
      </c>
      <c r="D3247" s="42">
        <f>_xll.qlCalendarAdvance(Calendar,$D3246,B3247,"f",FALSE)</f>
        <v>62611</v>
      </c>
      <c r="E3247" s="139">
        <f>_xll.qlInterestRateIndexValueDate(IndexON,D3247)</f>
        <v>62611</v>
      </c>
      <c r="F3247" s="155">
        <f>IFERROR(_xll.qlIndexFixing(IndexON,D3247,TRUE,_xll.ohTrigger(RecalcTrigger,TriggerON)),NA())</f>
        <v>9.2827753527124912E-3</v>
      </c>
      <c r="H3247" s="42">
        <f>_xll.qlCalendarAdvance(Calendar,$H3246,B3247,"f",FALSE)</f>
        <v>62611</v>
      </c>
      <c r="I3247" s="139">
        <f>_xll.qlInterestRateIndexValueDate(Index1M,$H3247)</f>
        <v>62613</v>
      </c>
      <c r="J3247" s="144">
        <f>IFERROR(_xll.qlIndexFixing(Index1M,$H3247,TRUE,_xll.ohTrigger(RecalcTrigger,Trigger1M)),NA())</f>
        <v>9.0286905878944612E-3</v>
      </c>
      <c r="K3247" s="44">
        <f>IFERROR(_xll.qlIndexFixing(Index3M,H3247,TRUE,_xll.ohTrigger(RecalcTrigger,Trigger3M)),NA())</f>
        <v>9.3107546026676546E-3</v>
      </c>
      <c r="L3247" s="44">
        <f>IFERROR(_xll.qlIndexFixing(Index6M,$H3247,TRUE,_xll.ohTrigger(RecalcTrigger,Trigger6M)),NA())</f>
        <v>9.4185347409022867E-3</v>
      </c>
      <c r="M3247" s="145">
        <f>IFERROR(_xll.qlIndexFixing(Index1Y,$H3247,TRUE,_xll.ohTrigger(RecalcTrigger,Trigger1Y)),NA())</f>
        <v>9.5284000143123267E-3</v>
      </c>
      <c r="N3247" s="144">
        <f>IFERROR(_xll.qlIndexFixing(ONIndex1M,I3247,TRUE,_xll.ohTrigger(RecalcTrigger,Trigger1M)),NA())</f>
        <v>9.0213414329998187E-3</v>
      </c>
      <c r="O3247" s="44">
        <f>IFERROR(_xll.qlIndexFixing(ONIndex3M,I3247,TRUE,_xll.ohTrigger(RecalcTrigger,Trigger3M)),NA())</f>
        <v>9.2850387661691514E-3</v>
      </c>
      <c r="P3247" s="44">
        <f>IFERROR(_xll.qlIndexFixing(ONIndex6M,I3247,TRUE,_xll.ohTrigger(RecalcTrigger,Trigger6M)),NA())</f>
        <v>9.4094485795803706E-3</v>
      </c>
      <c r="Q3247" s="145">
        <f>IFERROR(_xll.qlIndexFixing(ONIndex1Y,I3247,TRUE,_xll.ohTrigger(RecalcTrigger,Trigger1Y)),NA())</f>
        <v>9.4260300359483296E-3</v>
      </c>
    </row>
    <row r="3248" spans="2:17" x14ac:dyDescent="0.2">
      <c r="B3248" s="39" t="s">
        <v>42</v>
      </c>
      <c r="D3248" s="42">
        <f>_xll.qlCalendarAdvance(Calendar,$D3247,B3248,"f",FALSE)</f>
        <v>62618</v>
      </c>
      <c r="E3248" s="139">
        <f>_xll.qlInterestRateIndexValueDate(IndexON,D3248)</f>
        <v>62618</v>
      </c>
      <c r="F3248" s="155">
        <f>IFERROR(_xll.qlIndexFixing(IndexON,D3248,TRUE,_xll.ohTrigger(RecalcTrigger,TriggerON)),NA())</f>
        <v>9.2852955348554644E-3</v>
      </c>
      <c r="H3248" s="42">
        <f>_xll.qlCalendarAdvance(Calendar,$H3247,B3248,"f",FALSE)</f>
        <v>62618</v>
      </c>
      <c r="I3248" s="139">
        <f>_xll.qlInterestRateIndexValueDate(Index1M,$H3248)</f>
        <v>62620</v>
      </c>
      <c r="J3248" s="144">
        <f>IFERROR(_xll.qlIndexFixing(Index1M,$H3248,TRUE,_xll.ohTrigger(RecalcTrigger,Trigger1M)),NA())</f>
        <v>9.0310232973450644E-3</v>
      </c>
      <c r="K3248" s="44">
        <f>IFERROR(_xll.qlIndexFixing(Index3M,H3248,TRUE,_xll.ohTrigger(RecalcTrigger,Trigger3M)),NA())</f>
        <v>9.3132304462864701E-3</v>
      </c>
      <c r="L3248" s="44">
        <f>IFERROR(_xll.qlIndexFixing(Index6M,$H3248,TRUE,_xll.ohTrigger(RecalcTrigger,Trigger6M)),NA())</f>
        <v>9.4172609292681904E-3</v>
      </c>
      <c r="M3248" s="145">
        <f>IFERROR(_xll.qlIndexFixing(Index1Y,$H3248,TRUE,_xll.ohTrigger(RecalcTrigger,Trigger1Y)),NA())</f>
        <v>9.5305244639552703E-3</v>
      </c>
      <c r="N3248" s="144">
        <f>IFERROR(_xll.qlIndexFixing(ONIndex1M,I3248,TRUE,_xll.ohTrigger(RecalcTrigger,Trigger1M)),NA())</f>
        <v>9.0236873416671415E-3</v>
      </c>
      <c r="O3248" s="44">
        <f>IFERROR(_xll.qlIndexFixing(ONIndex3M,I3248,TRUE,_xll.ohTrigger(RecalcTrigger,Trigger3M)),NA())</f>
        <v>9.2875675241721467E-3</v>
      </c>
      <c r="P3248" s="44">
        <f>IFERROR(_xll.qlIndexFixing(ONIndex6M,I3248,TRUE,_xll.ohTrigger(RecalcTrigger,Trigger6M)),NA())</f>
        <v>9.4087405846376981E-3</v>
      </c>
      <c r="Q3248" s="145">
        <f>IFERROR(_xll.qlIndexFixing(ONIndex1Y,I3248,TRUE,_xll.ohTrigger(RecalcTrigger,Trigger1Y)),NA())</f>
        <v>9.4284055350257745E-3</v>
      </c>
    </row>
    <row r="3249" spans="2:17" x14ac:dyDescent="0.2">
      <c r="B3249" s="39" t="s">
        <v>42</v>
      </c>
      <c r="D3249" s="42">
        <f>_xll.qlCalendarAdvance(Calendar,$D3248,B3249,"f",FALSE)</f>
        <v>62625</v>
      </c>
      <c r="E3249" s="139">
        <f>_xll.qlInterestRateIndexValueDate(IndexON,D3249)</f>
        <v>62625</v>
      </c>
      <c r="F3249" s="155">
        <f>IFERROR(_xll.qlIndexFixing(IndexON,D3249,TRUE,_xll.ohTrigger(RecalcTrigger,TriggerON)),NA())</f>
        <v>9.287806411242272E-3</v>
      </c>
      <c r="H3249" s="42">
        <f>_xll.qlCalendarAdvance(Calendar,$H3248,B3249,"f",FALSE)</f>
        <v>62625</v>
      </c>
      <c r="I3249" s="139">
        <f>_xll.qlInterestRateIndexValueDate(Index1M,$H3249)</f>
        <v>62627</v>
      </c>
      <c r="J3249" s="144">
        <f>IFERROR(_xll.qlIndexFixing(Index1M,$H3249,TRUE,_xll.ohTrigger(RecalcTrigger,Trigger1M)),NA())</f>
        <v>9.0333468480593981E-3</v>
      </c>
      <c r="K3249" s="44">
        <f>IFERROR(_xll.qlIndexFixing(Index3M,H3249,TRUE,_xll.ohTrigger(RecalcTrigger,Trigger3M)),NA())</f>
        <v>9.3156963172895107E-3</v>
      </c>
      <c r="L3249" s="44">
        <f>IFERROR(_xll.qlIndexFixing(Index6M,$H3249,TRUE,_xll.ohTrigger(RecalcTrigger,Trigger6M)),NA())</f>
        <v>9.4159415798782328E-3</v>
      </c>
      <c r="M3249" s="145">
        <f>IFERROR(_xll.qlIndexFixing(Index1Y,$H3249,TRUE,_xll.ohTrigger(RecalcTrigger,Trigger1Y)),NA())</f>
        <v>9.5326380433526405E-3</v>
      </c>
      <c r="N3249" s="144">
        <f>IFERROR(_xll.qlIndexFixing(ONIndex1M,I3249,TRUE,_xll.ohTrigger(RecalcTrigger,Trigger1M)),NA())</f>
        <v>9.0260241284312315E-3</v>
      </c>
      <c r="O3249" s="44">
        <f>IFERROR(_xll.qlIndexFixing(ONIndex3M,I3249,TRUE,_xll.ohTrigger(RecalcTrigger,Trigger3M)),NA())</f>
        <v>9.2900864491607393E-3</v>
      </c>
      <c r="P3249" s="44">
        <f>IFERROR(_xll.qlIndexFixing(ONIndex6M,I3249,TRUE,_xll.ohTrigger(RecalcTrigger,Trigger6M)),NA())</f>
        <v>9.4079880620334677E-3</v>
      </c>
      <c r="Q3249" s="145">
        <f>IFERROR(_xll.qlIndexFixing(ONIndex1Y,I3249,TRUE,_xll.ohTrigger(RecalcTrigger,Trigger1Y)),NA())</f>
        <v>9.4307707950136432E-3</v>
      </c>
    </row>
    <row r="3250" spans="2:17" x14ac:dyDescent="0.2">
      <c r="B3250" s="39" t="s">
        <v>42</v>
      </c>
      <c r="D3250" s="42">
        <f>_xll.qlCalendarAdvance(Calendar,$D3249,B3250,"f",FALSE)</f>
        <v>62632</v>
      </c>
      <c r="E3250" s="139">
        <f>_xll.qlInterestRateIndexValueDate(IndexON,D3250)</f>
        <v>62632</v>
      </c>
      <c r="F3250" s="155">
        <f>IFERROR(_xll.qlIndexFixing(IndexON,D3250,TRUE,_xll.ohTrigger(RecalcTrigger,TriggerON)),NA())</f>
        <v>9.2903079631678764E-3</v>
      </c>
      <c r="H3250" s="42">
        <f>_xll.qlCalendarAdvance(Calendar,$H3249,B3250,"f",FALSE)</f>
        <v>62632</v>
      </c>
      <c r="I3250" s="139">
        <f>_xll.qlInterestRateIndexValueDate(Index1M,$H3250)</f>
        <v>62634</v>
      </c>
      <c r="J3250" s="144">
        <f>IFERROR(_xll.qlIndexFixing(Index1M,$H3250,TRUE,_xll.ohTrigger(RecalcTrigger,Trigger1M)),NA())</f>
        <v>9.0356612215847232E-3</v>
      </c>
      <c r="K3250" s="44">
        <f>IFERROR(_xll.qlIndexFixing(Index3M,H3250,TRUE,_xll.ohTrigger(RecalcTrigger,Trigger3M)),NA())</f>
        <v>9.3181521957335974E-3</v>
      </c>
      <c r="L3250" s="44">
        <f>IFERROR(_xll.qlIndexFixing(Index6M,$H3250,TRUE,_xll.ohTrigger(RecalcTrigger,Trigger6M)),NA())</f>
        <v>9.4146040123303208E-3</v>
      </c>
      <c r="M3250" s="145">
        <f>IFERROR(_xll.qlIndexFixing(Index1Y,$H3250,TRUE,_xll.ohTrigger(RecalcTrigger,Trigger1Y)),NA())</f>
        <v>9.5347407315314308E-3</v>
      </c>
      <c r="N3250" s="144">
        <f>IFERROR(_xll.qlIndexFixing(ONIndex1M,I3250,TRUE,_xll.ohTrigger(RecalcTrigger,Trigger1M)),NA())</f>
        <v>9.0283517749867315E-3</v>
      </c>
      <c r="O3250" s="44">
        <f>IFERROR(_xll.qlIndexFixing(ONIndex3M,I3250,TRUE,_xll.ohTrigger(RecalcTrigger,Trigger3M)),NA())</f>
        <v>9.292595521390723E-3</v>
      </c>
      <c r="P3250" s="44">
        <f>IFERROR(_xll.qlIndexFixing(ONIndex6M,I3250,TRUE,_xll.ohTrigger(RecalcTrigger,Trigger6M)),NA())</f>
        <v>9.4071909480586413E-3</v>
      </c>
      <c r="Q3250" s="145">
        <f>IFERROR(_xll.qlIndexFixing(ONIndex1Y,I3250,TRUE,_xll.ohTrigger(RecalcTrigger,Trigger1Y)),NA())</f>
        <v>9.4331257950486247E-3</v>
      </c>
    </row>
    <row r="3251" spans="2:17" x14ac:dyDescent="0.2">
      <c r="B3251" s="39" t="s">
        <v>42</v>
      </c>
      <c r="D3251" s="42">
        <f>_xll.qlCalendarAdvance(Calendar,$D3250,B3251,"f",FALSE)</f>
        <v>62639</v>
      </c>
      <c r="E3251" s="139">
        <f>_xll.qlInterestRateIndexValueDate(IndexON,D3251)</f>
        <v>62639</v>
      </c>
      <c r="F3251" s="155">
        <f>IFERROR(_xll.qlIndexFixing(IndexON,D3251,TRUE,_xll.ohTrigger(RecalcTrigger,TriggerON)),NA())</f>
        <v>9.2928001718473041E-3</v>
      </c>
      <c r="H3251" s="42">
        <f>_xll.qlCalendarAdvance(Calendar,$H3250,B3251,"f",FALSE)</f>
        <v>62639</v>
      </c>
      <c r="I3251" s="139">
        <f>_xll.qlInterestRateIndexValueDate(Index1M,$H3251)</f>
        <v>62641</v>
      </c>
      <c r="J3251" s="144">
        <f>IFERROR(_xll.qlIndexFixing(Index1M,$H3251,TRUE,_xll.ohTrigger(RecalcTrigger,Trigger1M)),NA())</f>
        <v>9.0379663994458181E-3</v>
      </c>
      <c r="K3251" s="44">
        <f>IFERROR(_xll.qlIndexFixing(Index3M,H3251,TRUE,_xll.ohTrigger(RecalcTrigger,Trigger3M)),NA())</f>
        <v>9.3205980616720748E-3</v>
      </c>
      <c r="L3251" s="44">
        <f>IFERROR(_xll.qlIndexFixing(Index6M,$H3251,TRUE,_xll.ohTrigger(RecalcTrigger,Trigger6M)),NA())</f>
        <v>9.4131848214240223E-3</v>
      </c>
      <c r="M3251" s="145">
        <f>IFERROR(_xll.qlIndexFixing(Index1Y,$H3251,TRUE,_xll.ohTrigger(RecalcTrigger,Trigger1Y)),NA())</f>
        <v>9.5368325075190705E-3</v>
      </c>
      <c r="N3251" s="144">
        <f>IFERROR(_xll.qlIndexFixing(ONIndex1M,I3251,TRUE,_xll.ohTrigger(RecalcTrigger,Trigger1M)),NA())</f>
        <v>9.0306702629483482E-3</v>
      </c>
      <c r="O3251" s="44">
        <f>IFERROR(_xll.qlIndexFixing(ONIndex3M,I3251,TRUE,_xll.ohTrigger(RecalcTrigger,Trigger3M)),NA())</f>
        <v>9.2950947211978274E-3</v>
      </c>
      <c r="P3251" s="44">
        <f>IFERROR(_xll.qlIndexFixing(ONIndex6M,I3251,TRUE,_xll.ohTrigger(RecalcTrigger,Trigger6M)),NA())</f>
        <v>9.4063491782847564E-3</v>
      </c>
      <c r="Q3251" s="145">
        <f>IFERROR(_xll.qlIndexFixing(ONIndex1Y,I3251,TRUE,_xll.ohTrigger(RecalcTrigger,Trigger1Y)),NA())</f>
        <v>9.4354705143473439E-3</v>
      </c>
    </row>
    <row r="3252" spans="2:17" x14ac:dyDescent="0.2">
      <c r="B3252" s="39" t="s">
        <v>42</v>
      </c>
      <c r="D3252" s="42">
        <f>_xll.qlCalendarAdvance(Calendar,$D3251,B3252,"f",FALSE)</f>
        <v>62646</v>
      </c>
      <c r="E3252" s="139">
        <f>_xll.qlInterestRateIndexValueDate(IndexON,D3252)</f>
        <v>62646</v>
      </c>
      <c r="F3252" s="155">
        <f>IFERROR(_xll.qlIndexFixing(IndexON,D3252,TRUE,_xll.ohTrigger(RecalcTrigger,TriggerON)),NA())</f>
        <v>9.2952830184156454E-3</v>
      </c>
      <c r="H3252" s="42">
        <f>_xll.qlCalendarAdvance(Calendar,$H3251,B3252,"f",FALSE)</f>
        <v>62646</v>
      </c>
      <c r="I3252" s="139">
        <f>_xll.qlInterestRateIndexValueDate(Index1M,$H3252)</f>
        <v>62648</v>
      </c>
      <c r="J3252" s="144">
        <f>IFERROR(_xll.qlIndexFixing(Index1M,$H3252,TRUE,_xll.ohTrigger(RecalcTrigger,Trigger1M)),NA())</f>
        <v>9.0402623631874457E-3</v>
      </c>
      <c r="K3252" s="44">
        <f>IFERROR(_xll.qlIndexFixing(Index3M,H3252,TRUE,_xll.ohTrigger(RecalcTrigger,Trigger3M)),NA())</f>
        <v>9.3230338951600308E-3</v>
      </c>
      <c r="L3252" s="44">
        <f>IFERROR(_xll.qlIndexFixing(Index6M,$H3252,TRUE,_xll.ohTrigger(RecalcTrigger,Trigger6M)),NA())</f>
        <v>9.4117229488552175E-3</v>
      </c>
      <c r="M3252" s="145">
        <f>IFERROR(_xll.qlIndexFixing(Index1Y,$H3252,TRUE,_xll.ohTrigger(RecalcTrigger,Trigger1Y)),NA())</f>
        <v>9.5389133503432054E-3</v>
      </c>
      <c r="N3252" s="144">
        <f>IFERROR(_xll.qlIndexFixing(ONIndex1M,I3252,TRUE,_xll.ohTrigger(RecalcTrigger,Trigger1M)),NA())</f>
        <v>9.0329795737709162E-3</v>
      </c>
      <c r="O3252" s="44">
        <f>IFERROR(_xll.qlIndexFixing(ONIndex3M,I3252,TRUE,_xll.ohTrigger(RecalcTrigger,Trigger3M)),NA())</f>
        <v>9.2975840284381661E-3</v>
      </c>
      <c r="P3252" s="44">
        <f>IFERROR(_xll.qlIndexFixing(ONIndex6M,I3252,TRUE,_xll.ohTrigger(RecalcTrigger,Trigger6M)),NA())</f>
        <v>9.405462689242583E-3</v>
      </c>
      <c r="Q3252" s="145">
        <f>IFERROR(_xll.qlIndexFixing(ONIndex1Y,I3252,TRUE,_xll.ohTrigger(RecalcTrigger,Trigger1Y)),NA())</f>
        <v>9.4378049322862978E-3</v>
      </c>
    </row>
    <row r="3253" spans="2:17" x14ac:dyDescent="0.2">
      <c r="B3253" s="39" t="s">
        <v>42</v>
      </c>
      <c r="D3253" s="42">
        <f>_xll.qlCalendarAdvance(Calendar,$D3252,B3253,"f",FALSE)</f>
        <v>62653</v>
      </c>
      <c r="E3253" s="139">
        <f>_xll.qlInterestRateIndexValueDate(IndexON,D3253)</f>
        <v>62653</v>
      </c>
      <c r="F3253" s="155">
        <f>IFERROR(_xll.qlIndexFixing(IndexON,D3253,TRUE,_xll.ohTrigger(RecalcTrigger,TriggerON)),NA())</f>
        <v>9.2977564837681825E-3</v>
      </c>
      <c r="H3253" s="42">
        <f>_xll.qlCalendarAdvance(Calendar,$H3252,B3253,"f",FALSE)</f>
        <v>62653</v>
      </c>
      <c r="I3253" s="139">
        <f>_xll.qlInterestRateIndexValueDate(Index1M,$H3253)</f>
        <v>62655</v>
      </c>
      <c r="J3253" s="144">
        <f>IFERROR(_xll.qlIndexFixing(Index1M,$H3253,TRUE,_xll.ohTrigger(RecalcTrigger,Trigger1M)),NA())</f>
        <v>9.0425490943518705E-3</v>
      </c>
      <c r="K3253" s="44">
        <f>IFERROR(_xll.qlIndexFixing(Index3M,H3253,TRUE,_xll.ohTrigger(RecalcTrigger,Trigger3M)),NA())</f>
        <v>9.32545967625255E-3</v>
      </c>
      <c r="L3253" s="44">
        <f>IFERROR(_xll.qlIndexFixing(Index6M,$H3253,TRUE,_xll.ohTrigger(RecalcTrigger,Trigger6M)),NA())</f>
        <v>9.410220122180072E-3</v>
      </c>
      <c r="M3253" s="145">
        <f>IFERROR(_xll.qlIndexFixing(Index1Y,$H3253,TRUE,_xll.ohTrigger(RecalcTrigger,Trigger1Y)),NA())</f>
        <v>9.5409832390310478E-3</v>
      </c>
      <c r="N3253" s="144">
        <f>IFERROR(_xll.qlIndexFixing(ONIndex1M,I3253,TRUE,_xll.ohTrigger(RecalcTrigger,Trigger1M)),NA())</f>
        <v>9.0352796890691423E-3</v>
      </c>
      <c r="O3253" s="44">
        <f>IFERROR(_xll.qlIndexFixing(ONIndex3M,I3253,TRUE,_xll.ohTrigger(RecalcTrigger,Trigger3M)),NA())</f>
        <v>9.3000634232076607E-3</v>
      </c>
      <c r="P3253" s="44">
        <f>IFERROR(_xll.qlIndexFixing(ONIndex6M,I3253,TRUE,_xll.ohTrigger(RecalcTrigger,Trigger6M)),NA())</f>
        <v>9.4045314164237226E-3</v>
      </c>
      <c r="Q3253" s="145">
        <f>IFERROR(_xll.qlIndexFixing(ONIndex1Y,I3253,TRUE,_xll.ohTrigger(RecalcTrigger,Trigger1Y)),NA())</f>
        <v>9.4401290280821115E-3</v>
      </c>
    </row>
    <row r="3254" spans="2:17" x14ac:dyDescent="0.2">
      <c r="B3254" s="39" t="s">
        <v>42</v>
      </c>
      <c r="D3254" s="42">
        <f>_xll.qlCalendarAdvance(Calendar,$D3253,B3254,"f",FALSE)</f>
        <v>62660</v>
      </c>
      <c r="E3254" s="139">
        <f>_xll.qlInterestRateIndexValueDate(IndexON,D3254)</f>
        <v>62660</v>
      </c>
      <c r="F3254" s="155">
        <f>IFERROR(_xll.qlIndexFixing(IndexON,D3254,TRUE,_xll.ohTrigger(RecalcTrigger,TriggerON)),NA())</f>
        <v>9.300220549279814E-3</v>
      </c>
      <c r="H3254" s="42">
        <f>_xll.qlCalendarAdvance(Calendar,$H3253,B3254,"f",FALSE)</f>
        <v>62660</v>
      </c>
      <c r="I3254" s="139">
        <f>_xll.qlInterestRateIndexValueDate(Index1M,$H3254)</f>
        <v>62662</v>
      </c>
      <c r="J3254" s="144">
        <f>IFERROR(_xll.qlIndexFixing(Index1M,$H3254,TRUE,_xll.ohTrigger(RecalcTrigger,Trigger1M)),NA())</f>
        <v>9.0448265744638712E-3</v>
      </c>
      <c r="K3254" s="44">
        <f>IFERROR(_xll.qlIndexFixing(Index3M,H3254,TRUE,_xll.ohTrigger(RecalcTrigger,Trigger3M)),NA())</f>
        <v>9.3278753849995021E-3</v>
      </c>
      <c r="L3254" s="44">
        <f>IFERROR(_xll.qlIndexFixing(Index6M,$H3254,TRUE,_xll.ohTrigger(RecalcTrigger,Trigger6M)),NA())</f>
        <v>9.408678071440928E-3</v>
      </c>
      <c r="M3254" s="145">
        <f>IFERROR(_xll.qlIndexFixing(Index1Y,$H3254,TRUE,_xll.ohTrigger(RecalcTrigger,Trigger1Y)),NA())</f>
        <v>9.5430421526111094E-3</v>
      </c>
      <c r="N3254" s="144">
        <f>IFERROR(_xll.qlIndexFixing(ONIndex1M,I3254,TRUE,_xll.ohTrigger(RecalcTrigger,Trigger1M)),NA())</f>
        <v>9.0375705902978609E-3</v>
      </c>
      <c r="O3254" s="44">
        <f>IFERROR(_xll.qlIndexFixing(ONIndex3M,I3254,TRUE,_xll.ohTrigger(RecalcTrigger,Trigger3M)),NA())</f>
        <v>9.3025328856022327E-3</v>
      </c>
      <c r="P3254" s="44">
        <f>IFERROR(_xll.qlIndexFixing(ONIndex6M,I3254,TRUE,_xll.ohTrigger(RecalcTrigger,Trigger6M)),NA())</f>
        <v>9.4035552962790092E-3</v>
      </c>
      <c r="Q3254" s="145">
        <f>IFERROR(_xll.qlIndexFixing(ONIndex1Y,I3254,TRUE,_xll.ohTrigger(RecalcTrigger,Trigger1Y)),NA())</f>
        <v>9.4424427811112821E-3</v>
      </c>
    </row>
    <row r="3255" spans="2:17" x14ac:dyDescent="0.2">
      <c r="B3255" s="39" t="s">
        <v>42</v>
      </c>
      <c r="D3255" s="42">
        <f>_xll.qlCalendarAdvance(Calendar,$D3254,B3255,"f",FALSE)</f>
        <v>62667</v>
      </c>
      <c r="E3255" s="139">
        <f>_xll.qlInterestRateIndexValueDate(IndexON,D3255)</f>
        <v>62667</v>
      </c>
      <c r="F3255" s="155">
        <f>IFERROR(_xll.qlIndexFixing(IndexON,D3255,TRUE,_xll.ohTrigger(RecalcTrigger,TriggerON)),NA())</f>
        <v>9.3026751961655663E-3</v>
      </c>
      <c r="H3255" s="42">
        <f>_xll.qlCalendarAdvance(Calendar,$H3254,B3255,"f",FALSE)</f>
        <v>62667</v>
      </c>
      <c r="I3255" s="139">
        <f>_xll.qlInterestRateIndexValueDate(Index1M,$H3255)</f>
        <v>62669</v>
      </c>
      <c r="J3255" s="144">
        <f>IFERROR(_xll.qlIndexFixing(Index1M,$H3255,TRUE,_xll.ohTrigger(RecalcTrigger,Trigger1M)),NA())</f>
        <v>9.0470947850732064E-3</v>
      </c>
      <c r="K3255" s="44">
        <f>IFERROR(_xll.qlIndexFixing(Index3M,H3255,TRUE,_xll.ohTrigger(RecalcTrigger,Trigger3M)),NA())</f>
        <v>9.3302810014603155E-3</v>
      </c>
      <c r="L3255" s="44">
        <f>IFERROR(_xll.qlIndexFixing(Index6M,$H3255,TRUE,_xll.ohTrigger(RecalcTrigger,Trigger6M)),NA())</f>
        <v>9.4071103595522818E-3</v>
      </c>
      <c r="M3255" s="145">
        <f>IFERROR(_xll.qlIndexFixing(Index1Y,$H3255,TRUE,_xll.ohTrigger(RecalcTrigger,Trigger1Y)),NA())</f>
        <v>9.5442944096040053E-3</v>
      </c>
      <c r="N3255" s="144">
        <f>IFERROR(_xll.qlIndexFixing(ONIndex1M,I3255,TRUE,_xll.ohTrigger(RecalcTrigger,Trigger1M)),NA())</f>
        <v>9.0398522590717789E-3</v>
      </c>
      <c r="O3255" s="44">
        <f>IFERROR(_xll.qlIndexFixing(ONIndex3M,I3255,TRUE,_xll.ohTrigger(RecalcTrigger,Trigger3M)),NA())</f>
        <v>9.3049923961174841E-3</v>
      </c>
      <c r="P3255" s="44">
        <f>IFERROR(_xll.qlIndexFixing(ONIndex6M,I3255,TRUE,_xll.ohTrigger(RecalcTrigger,Trigger6M)),NA())</f>
        <v>9.4025342645398524E-3</v>
      </c>
      <c r="Q3255" s="145">
        <f>IFERROR(_xll.qlIndexFixing(ONIndex1Y,I3255,TRUE,_xll.ohTrigger(RecalcTrigger,Trigger1Y)),NA())</f>
        <v>9.4447461705904345E-3</v>
      </c>
    </row>
    <row r="3256" spans="2:17" x14ac:dyDescent="0.2">
      <c r="B3256" s="39" t="s">
        <v>42</v>
      </c>
      <c r="D3256" s="42">
        <f>_xll.qlCalendarAdvance(Calendar,$D3255,B3256,"f",FALSE)</f>
        <v>62674</v>
      </c>
      <c r="E3256" s="139">
        <f>_xll.qlInterestRateIndexValueDate(IndexON,D3256)</f>
        <v>62674</v>
      </c>
      <c r="F3256" s="155">
        <f>IFERROR(_xll.qlIndexFixing(IndexON,D3256,TRUE,_xll.ohTrigger(RecalcTrigger,TriggerON)),NA())</f>
        <v>9.3051204054805936E-3</v>
      </c>
      <c r="H3256" s="42">
        <f>_xll.qlCalendarAdvance(Calendar,$H3255,B3256,"f",FALSE)</f>
        <v>62674</v>
      </c>
      <c r="I3256" s="139">
        <f>_xll.qlInterestRateIndexValueDate(Index1M,$H3256)</f>
        <v>62676</v>
      </c>
      <c r="J3256" s="144">
        <f>IFERROR(_xll.qlIndexFixing(Index1M,$H3256,TRUE,_xll.ohTrigger(RecalcTrigger,Trigger1M)),NA())</f>
        <v>9.0493537077121489E-3</v>
      </c>
      <c r="K3256" s="44">
        <f>IFERROR(_xll.qlIndexFixing(Index3M,H3256,TRUE,_xll.ohTrigger(RecalcTrigger,Trigger3M)),NA())</f>
        <v>9.3326765056866035E-3</v>
      </c>
      <c r="L3256" s="44">
        <f>IFERROR(_xll.qlIndexFixing(Index6M,$H3256,TRUE,_xll.ohTrigger(RecalcTrigger,Trigger6M)),NA())</f>
        <v>9.4054832303773969E-3</v>
      </c>
      <c r="M3256" s="145">
        <f>IFERROR(_xll.qlIndexFixing(Index1Y,$H3256,TRUE,_xll.ohTrigger(RecalcTrigger,Trigger1Y)),NA())</f>
        <v>9.5471269705582618E-3</v>
      </c>
      <c r="N3256" s="144">
        <f>IFERROR(_xll.qlIndexFixing(ONIndex1M,I3256,TRUE,_xll.ohTrigger(RecalcTrigger,Trigger1M)),NA())</f>
        <v>9.042124677085539E-3</v>
      </c>
      <c r="O3256" s="44">
        <f>IFERROR(_xll.qlIndexFixing(ONIndex3M,I3256,TRUE,_xll.ohTrigger(RecalcTrigger,Trigger3M)),NA())</f>
        <v>9.3074419344496562E-3</v>
      </c>
      <c r="P3256" s="44">
        <f>IFERROR(_xll.qlIndexFixing(ONIndex6M,I3256,TRUE,_xll.ohTrigger(RecalcTrigger,Trigger6M)),NA())</f>
        <v>9.4014682574172781E-3</v>
      </c>
      <c r="Q3256" s="145">
        <f>IFERROR(_xll.qlIndexFixing(ONIndex1Y,I3256,TRUE,_xll.ohTrigger(RecalcTrigger,Trigger1Y)),NA())</f>
        <v>9.447039176055938E-3</v>
      </c>
    </row>
    <row r="3257" spans="2:17" x14ac:dyDescent="0.2">
      <c r="B3257" s="39" t="s">
        <v>42</v>
      </c>
      <c r="D3257" s="42">
        <f>_xll.qlCalendarAdvance(Calendar,$D3256,B3257,"f",FALSE)</f>
        <v>62681</v>
      </c>
      <c r="E3257" s="139">
        <f>_xll.qlInterestRateIndexValueDate(IndexON,D3257)</f>
        <v>62681</v>
      </c>
      <c r="F3257" s="155">
        <f>IFERROR(_xll.qlIndexFixing(IndexON,D3257,TRUE,_xll.ohTrigger(RecalcTrigger,TriggerON)),NA())</f>
        <v>9.3075561583599864E-3</v>
      </c>
      <c r="H3257" s="42">
        <f>_xll.qlCalendarAdvance(Calendar,$H3256,B3257,"f",FALSE)</f>
        <v>62681</v>
      </c>
      <c r="I3257" s="139">
        <f>_xll.qlInterestRateIndexValueDate(Index1M,$H3257)</f>
        <v>62683</v>
      </c>
      <c r="J3257" s="144">
        <f>IFERROR(_xll.qlIndexFixing(Index1M,$H3257,TRUE,_xll.ohTrigger(RecalcTrigger,Trigger1M)),NA())</f>
        <v>9.0516033239154692E-3</v>
      </c>
      <c r="K3257" s="44">
        <f>IFERROR(_xll.qlIndexFixing(Index3M,H3257,TRUE,_xll.ohTrigger(RecalcTrigger,Trigger3M)),NA())</f>
        <v>9.3350618777343162E-3</v>
      </c>
      <c r="L3257" s="44">
        <f>IFERROR(_xll.qlIndexFixing(Index6M,$H3257,TRUE,_xll.ohTrigger(RecalcTrigger,Trigger6M)),NA())</f>
        <v>9.4038339125690467E-3</v>
      </c>
      <c r="M3257" s="145">
        <f>IFERROR(_xll.qlIndexFixing(Index1Y,$H3257,TRUE,_xll.ohTrigger(RecalcTrigger,Trigger1Y)),NA())</f>
        <v>9.5491528329825996E-3</v>
      </c>
      <c r="N3257" s="144">
        <f>IFERROR(_xll.qlIndexFixing(ONIndex1M,I3257,TRUE,_xll.ohTrigger(RecalcTrigger,Trigger1M)),NA())</f>
        <v>9.0443878256341037E-3</v>
      </c>
      <c r="O3257" s="44">
        <f>IFERROR(_xll.qlIndexFixing(ONIndex3M,I3257,TRUE,_xll.ohTrigger(RecalcTrigger,Trigger3M)),NA())</f>
        <v>9.3098814808545427E-3</v>
      </c>
      <c r="P3257" s="44">
        <f>IFERROR(_xll.qlIndexFixing(ONIndex6M,I3257,TRUE,_xll.ohTrigger(RecalcTrigger,Trigger6M)),NA())</f>
        <v>9.4003572107226319E-3</v>
      </c>
      <c r="Q3257" s="145">
        <f>IFERROR(_xll.qlIndexFixing(ONIndex1Y,I3257,TRUE,_xll.ohTrigger(RecalcTrigger,Trigger1Y)),NA())</f>
        <v>9.4493217764846094E-3</v>
      </c>
    </row>
    <row r="3258" spans="2:17" x14ac:dyDescent="0.2">
      <c r="B3258" s="39" t="s">
        <v>42</v>
      </c>
      <c r="D3258" s="42">
        <f>_xll.qlCalendarAdvance(Calendar,$D3257,B3258,"f",FALSE)</f>
        <v>62688</v>
      </c>
      <c r="E3258" s="139">
        <f>_xll.qlInterestRateIndexValueDate(IndexON,D3258)</f>
        <v>62688</v>
      </c>
      <c r="F3258" s="155">
        <f>IFERROR(_xll.qlIndexFixing(IndexON,D3258,TRUE,_xll.ohTrigger(RecalcTrigger,TriggerON)),NA())</f>
        <v>9.309982435938835E-3</v>
      </c>
      <c r="H3258" s="42">
        <f>_xll.qlCalendarAdvance(Calendar,$H3257,B3258,"f",FALSE)</f>
        <v>62688</v>
      </c>
      <c r="I3258" s="139">
        <f>_xll.qlInterestRateIndexValueDate(Index1M,$H3258)</f>
        <v>62690</v>
      </c>
      <c r="J3258" s="144">
        <f>IFERROR(_xll.qlIndexFixing(Index1M,$H3258,TRUE,_xll.ohTrigger(RecalcTrigger,Trigger1M)),NA())</f>
        <v>9.053843615225432E-3</v>
      </c>
      <c r="K3258" s="44">
        <f>IFERROR(_xll.qlIndexFixing(Index3M,H3258,TRUE,_xll.ohTrigger(RecalcTrigger,Trigger3M)),NA())</f>
        <v>9.3374370976567998E-3</v>
      </c>
      <c r="L3258" s="44">
        <f>IFERROR(_xll.qlIndexFixing(Index6M,$H3258,TRUE,_xll.ohTrigger(RecalcTrigger,Trigger6M)),NA())</f>
        <v>9.4021523157313564E-3</v>
      </c>
      <c r="M3258" s="145">
        <f>IFERROR(_xll.qlIndexFixing(Index1Y,$H3258,TRUE,_xll.ohTrigger(RecalcTrigger,Trigger1Y)),NA())</f>
        <v>9.551167636411912E-3</v>
      </c>
      <c r="N3258" s="144">
        <f>IFERROR(_xll.qlIndexFixing(ONIndex1M,I3258,TRUE,_xll.ohTrigger(RecalcTrigger,Trigger1M)),NA())</f>
        <v>9.0466416865719879E-3</v>
      </c>
      <c r="O3258" s="44">
        <f>IFERROR(_xll.qlIndexFixing(ONIndex3M,I3258,TRUE,_xll.ohTrigger(RecalcTrigger,Trigger3M)),NA())</f>
        <v>9.3123110155080013E-3</v>
      </c>
      <c r="P3258" s="44">
        <f>IFERROR(_xll.qlIndexFixing(ONIndex6M,I3258,TRUE,_xll.ohTrigger(RecalcTrigger,Trigger6M)),NA())</f>
        <v>9.3992010605870036E-3</v>
      </c>
      <c r="Q3258" s="145">
        <f>IFERROR(_xll.qlIndexFixing(ONIndex1Y,I3258,TRUE,_xll.ohTrigger(RecalcTrigger,Trigger1Y)),NA())</f>
        <v>9.4515939512529457E-3</v>
      </c>
    </row>
    <row r="3259" spans="2:17" x14ac:dyDescent="0.2">
      <c r="B3259" s="39" t="s">
        <v>42</v>
      </c>
      <c r="D3259" s="42">
        <f>_xll.qlCalendarAdvance(Calendar,$D3258,B3259,"f",FALSE)</f>
        <v>62695</v>
      </c>
      <c r="E3259" s="139">
        <f>_xll.qlInterestRateIndexValueDate(IndexON,D3259)</f>
        <v>62695</v>
      </c>
      <c r="F3259" s="155">
        <f>IFERROR(_xll.qlIndexFixing(IndexON,D3259,TRUE,_xll.ohTrigger(RecalcTrigger,TriggerON)),NA())</f>
        <v>9.3123992195121019E-3</v>
      </c>
      <c r="H3259" s="42">
        <f>_xll.qlCalendarAdvance(Calendar,$H3258,B3259,"f",FALSE)</f>
        <v>62695</v>
      </c>
      <c r="I3259" s="139">
        <f>_xll.qlInterestRateIndexValueDate(Index1M,$H3259)</f>
        <v>62697</v>
      </c>
      <c r="J3259" s="144">
        <f>IFERROR(_xll.qlIndexFixing(Index1M,$H3259,TRUE,_xll.ohTrigger(RecalcTrigger,Trigger1M)),NA())</f>
        <v>9.05607456317431E-3</v>
      </c>
      <c r="K3259" s="44">
        <f>IFERROR(_xll.qlIndexFixing(Index3M,H3259,TRUE,_xll.ohTrigger(RecalcTrigger,Trigger3M)),NA())</f>
        <v>9.3398021455082733E-3</v>
      </c>
      <c r="L3259" s="44">
        <f>IFERROR(_xll.qlIndexFixing(Index6M,$H3259,TRUE,_xll.ohTrigger(RecalcTrigger,Trigger6M)),NA())</f>
        <v>9.4004401823375855E-3</v>
      </c>
      <c r="M3259" s="145">
        <f>IFERROR(_xll.qlIndexFixing(Index1Y,$H3259,TRUE,_xll.ohTrigger(RecalcTrigger,Trigger1Y)),NA())</f>
        <v>9.5531713598749329E-3</v>
      </c>
      <c r="N3259" s="144">
        <f>IFERROR(_xll.qlIndexFixing(ONIndex1M,I3259,TRUE,_xll.ohTrigger(RecalcTrigger,Trigger1M)),NA())</f>
        <v>9.048886241194154E-3</v>
      </c>
      <c r="O3259" s="44">
        <f>IFERROR(_xll.qlIndexFixing(ONIndex3M,I3259,TRUE,_xll.ohTrigger(RecalcTrigger,Trigger3M)),NA())</f>
        <v>9.3147305186658258E-3</v>
      </c>
      <c r="P3259" s="44">
        <f>IFERROR(_xll.qlIndexFixing(ONIndex6M,I3259,TRUE,_xll.ohTrigger(RecalcTrigger,Trigger6M)),NA())</f>
        <v>9.3979997429816109E-3</v>
      </c>
      <c r="Q3259" s="145">
        <f>IFERROR(_xll.qlIndexFixing(ONIndex1Y,I3259,TRUE,_xll.ohTrigger(RecalcTrigger,Trigger1Y)),NA())</f>
        <v>9.4538556798173801E-3</v>
      </c>
    </row>
    <row r="3260" spans="2:17" x14ac:dyDescent="0.2">
      <c r="B3260" s="39" t="s">
        <v>42</v>
      </c>
      <c r="D3260" s="42">
        <f>_xll.qlCalendarAdvance(Calendar,$D3259,B3260,"f",FALSE)</f>
        <v>62702</v>
      </c>
      <c r="E3260" s="139">
        <f>_xll.qlInterestRateIndexValueDate(IndexON,D3260)</f>
        <v>62702</v>
      </c>
      <c r="F3260" s="155">
        <f>IFERROR(_xll.qlIndexFixing(IndexON,D3260,TRUE,_xll.ohTrigger(RecalcTrigger,TriggerON)),NA())</f>
        <v>9.3148064901349414E-3</v>
      </c>
      <c r="H3260" s="42">
        <f>_xll.qlCalendarAdvance(Calendar,$H3259,B3260,"f",FALSE)</f>
        <v>62702</v>
      </c>
      <c r="I3260" s="139">
        <f>_xll.qlInterestRateIndexValueDate(Index1M,$H3260)</f>
        <v>62704</v>
      </c>
      <c r="J3260" s="144">
        <f>IFERROR(_xll.qlIndexFixing(Index1M,$H3260,TRUE,_xll.ohTrigger(RecalcTrigger,Trigger1M)),NA())</f>
        <v>9.0582961493093639E-3</v>
      </c>
      <c r="K3260" s="44">
        <f>IFERROR(_xll.qlIndexFixing(Index3M,H3260,TRUE,_xll.ohTrigger(RecalcTrigger,Trigger3M)),NA())</f>
        <v>9.3418696100663733E-3</v>
      </c>
      <c r="L3260" s="44">
        <f>IFERROR(_xll.qlIndexFixing(Index6M,$H3260,TRUE,_xll.ohTrigger(RecalcTrigger,Trigger6M)),NA())</f>
        <v>9.3987471897419208E-3</v>
      </c>
      <c r="M3260" s="145">
        <f>IFERROR(_xll.qlIndexFixing(Index1Y,$H3260,TRUE,_xll.ohTrigger(RecalcTrigger,Trigger1Y)),NA())</f>
        <v>9.5551639824012612E-3</v>
      </c>
      <c r="N3260" s="144">
        <f>IFERROR(_xll.qlIndexFixing(ONIndex1M,I3260,TRUE,_xll.ohTrigger(RecalcTrigger,Trigger1M)),NA())</f>
        <v>9.0511214711153087E-3</v>
      </c>
      <c r="O3260" s="44">
        <f>IFERROR(_xll.qlIndexFixing(ONIndex3M,I3260,TRUE,_xll.ohTrigger(RecalcTrigger,Trigger3M)),NA())</f>
        <v>9.3171399700242574E-3</v>
      </c>
      <c r="P3260" s="44">
        <f>IFERROR(_xll.qlIndexFixing(ONIndex6M,I3260,TRUE,_xll.ohTrigger(RecalcTrigger,Trigger6M)),NA())</f>
        <v>9.3967531940375437E-3</v>
      </c>
      <c r="Q3260" s="145">
        <f>IFERROR(_xll.qlIndexFixing(ONIndex1Y,I3260,TRUE,_xll.ohTrigger(RecalcTrigger,Trigger1Y)),NA())</f>
        <v>9.4561069413945376E-3</v>
      </c>
    </row>
    <row r="3261" spans="2:17" x14ac:dyDescent="0.2">
      <c r="B3261" s="39" t="s">
        <v>42</v>
      </c>
      <c r="D3261" s="42">
        <f>_xll.qlCalendarAdvance(Calendar,$D3260,B3261,"f",FALSE)</f>
        <v>62709</v>
      </c>
      <c r="E3261" s="139">
        <f>_xll.qlInterestRateIndexValueDate(IndexON,D3261)</f>
        <v>62709</v>
      </c>
      <c r="F3261" s="155">
        <f>IFERROR(_xll.qlIndexFixing(IndexON,D3261,TRUE,_xll.ohTrigger(RecalcTrigger,TriggerON)),NA())</f>
        <v>9.3172042288625079E-3</v>
      </c>
      <c r="H3261" s="42">
        <f>_xll.qlCalendarAdvance(Calendar,$H3260,B3261,"f",FALSE)</f>
        <v>62709</v>
      </c>
      <c r="I3261" s="139">
        <f>_xll.qlInterestRateIndexValueDate(Index1M,$H3261)</f>
        <v>62711</v>
      </c>
      <c r="J3261" s="144">
        <f>IFERROR(_xll.qlIndexFixing(Index1M,$H3261,TRUE,_xll.ohTrigger(RecalcTrigger,Trigger1M)),NA())</f>
        <v>9.0605083551553722E-3</v>
      </c>
      <c r="K3261" s="44">
        <f>IFERROR(_xll.qlIndexFixing(Index3M,H3261,TRUE,_xll.ohTrigger(RecalcTrigger,Trigger3M)),NA())</f>
        <v>9.3442149263328438E-3</v>
      </c>
      <c r="L3261" s="44">
        <f>IFERROR(_xll.qlIndexFixing(Index6M,$H3261,TRUE,_xll.ohTrigger(RecalcTrigger,Trigger6M)),NA())</f>
        <v>9.396983723314092E-3</v>
      </c>
      <c r="M3261" s="145">
        <f>IFERROR(_xll.qlIndexFixing(Index1Y,$H3261,TRUE,_xll.ohTrigger(RecalcTrigger,Trigger1Y)),NA())</f>
        <v>9.5571454830196308E-3</v>
      </c>
      <c r="N3261" s="144">
        <f>IFERROR(_xll.qlIndexFixing(ONIndex1M,I3261,TRUE,_xll.ohTrigger(RecalcTrigger,Trigger1M)),NA())</f>
        <v>9.0533473579501589E-3</v>
      </c>
      <c r="O3261" s="44">
        <f>IFERROR(_xll.qlIndexFixing(ONIndex3M,I3261,TRUE,_xll.ohTrigger(RecalcTrigger,Trigger3M)),NA())</f>
        <v>9.3195393500788981E-3</v>
      </c>
      <c r="P3261" s="44">
        <f>IFERROR(_xll.qlIndexFixing(ONIndex6M,I3261,TRUE,_xll.ohTrigger(RecalcTrigger,Trigger6M)),NA())</f>
        <v>9.3954613496460837E-3</v>
      </c>
      <c r="Q3261" s="145">
        <f>IFERROR(_xll.qlIndexFixing(ONIndex1Y,I3261,TRUE,_xll.ohTrigger(RecalcTrigger,Trigger1Y)),NA())</f>
        <v>9.4583477152809792E-3</v>
      </c>
    </row>
    <row r="3262" spans="2:17" x14ac:dyDescent="0.2">
      <c r="B3262" s="39" t="s">
        <v>42</v>
      </c>
      <c r="D3262" s="42">
        <f>_xll.qlCalendarAdvance(Calendar,$D3261,B3262,"f",FALSE)</f>
        <v>62716</v>
      </c>
      <c r="E3262" s="139">
        <f>_xll.qlInterestRateIndexValueDate(IndexON,D3262)</f>
        <v>62716</v>
      </c>
      <c r="F3262" s="155">
        <f>IFERROR(_xll.qlIndexFixing(IndexON,D3262,TRUE,_xll.ohTrigger(RecalcTrigger,TriggerON)),NA())</f>
        <v>9.3195924172295719E-3</v>
      </c>
      <c r="H3262" s="42">
        <f>_xll.qlCalendarAdvance(Calendar,$H3261,B3262,"f",FALSE)</f>
        <v>62716</v>
      </c>
      <c r="I3262" s="139">
        <f>_xll.qlInterestRateIndexValueDate(Index1M,$H3262)</f>
        <v>62718</v>
      </c>
      <c r="J3262" s="144">
        <f>IFERROR(_xll.qlIndexFixing(Index1M,$H3262,TRUE,_xll.ohTrigger(RecalcTrigger,Trigger1M)),NA())</f>
        <v>9.0627111622595957E-3</v>
      </c>
      <c r="K3262" s="44">
        <f>IFERROR(_xll.qlIndexFixing(Index3M,H3262,TRUE,_xll.ohTrigger(RecalcTrigger,Trigger3M)),NA())</f>
        <v>9.3465500123677062E-3</v>
      </c>
      <c r="L3262" s="44">
        <f>IFERROR(_xll.qlIndexFixing(Index6M,$H3262,TRUE,_xll.ohTrigger(RecalcTrigger,Trigger6M)),NA())</f>
        <v>9.3951943875558476E-3</v>
      </c>
      <c r="M3262" s="145">
        <f>IFERROR(_xll.qlIndexFixing(Index1Y,$H3262,TRUE,_xll.ohTrigger(RecalcTrigger,Trigger1Y)),NA())</f>
        <v>9.5591158407596407E-3</v>
      </c>
      <c r="N3262" s="144">
        <f>IFERROR(_xll.qlIndexFixing(ONIndex1M,I3262,TRUE,_xll.ohTrigger(RecalcTrigger,Trigger1M)),NA())</f>
        <v>9.0555638833134111E-3</v>
      </c>
      <c r="O3262" s="44">
        <f>IFERROR(_xll.qlIndexFixing(ONIndex3M,I3262,TRUE,_xll.ohTrigger(RecalcTrigger,Trigger3M)),NA())</f>
        <v>9.3219286386858613E-3</v>
      </c>
      <c r="P3262" s="44">
        <f>IFERROR(_xll.qlIndexFixing(ONIndex6M,I3262,TRUE,_xll.ohTrigger(RecalcTrigger,Trigger6M)),NA())</f>
        <v>9.3941241458583846E-3</v>
      </c>
      <c r="Q3262" s="145">
        <f>IFERROR(_xll.qlIndexFixing(ONIndex1Y,I3262,TRUE,_xll.ohTrigger(RecalcTrigger,Trigger1Y)),NA())</f>
        <v>9.4605779807732659E-3</v>
      </c>
    </row>
    <row r="3263" spans="2:17" x14ac:dyDescent="0.2">
      <c r="B3263" s="39" t="s">
        <v>42</v>
      </c>
      <c r="D3263" s="42">
        <f>_xll.qlCalendarAdvance(Calendar,$D3262,B3263,"f",FALSE)</f>
        <v>62723</v>
      </c>
      <c r="E3263" s="139">
        <f>_xll.qlInterestRateIndexValueDate(IndexON,D3263)</f>
        <v>62723</v>
      </c>
      <c r="F3263" s="155">
        <f>IFERROR(_xll.qlIndexFixing(IndexON,D3263,TRUE,_xll.ohTrigger(RecalcTrigger,TriggerON)),NA())</f>
        <v>9.3219710358916075E-3</v>
      </c>
      <c r="H3263" s="42">
        <f>_xll.qlCalendarAdvance(Calendar,$H3262,B3263,"f",FALSE)</f>
        <v>62723</v>
      </c>
      <c r="I3263" s="139">
        <f>_xll.qlInterestRateIndexValueDate(Index1M,$H3263)</f>
        <v>62725</v>
      </c>
      <c r="J3263" s="144">
        <f>IFERROR(_xll.qlIndexFixing(Index1M,$H3263,TRUE,_xll.ohTrigger(RecalcTrigger,Trigger1M)),NA())</f>
        <v>9.064904552156805E-3</v>
      </c>
      <c r="K3263" s="44">
        <f>IFERROR(_xll.qlIndexFixing(Index3M,H3263,TRUE,_xll.ohTrigger(RecalcTrigger,Trigger3M)),NA())</f>
        <v>9.3488748482220829E-3</v>
      </c>
      <c r="L3263" s="44">
        <f>IFERROR(_xll.qlIndexFixing(Index6M,$H3263,TRUE,_xll.ohTrigger(RecalcTrigger,Trigger6M)),NA())</f>
        <v>9.3933809731631332E-3</v>
      </c>
      <c r="M3263" s="145">
        <f>IFERROR(_xll.qlIndexFixing(Index1Y,$H3263,TRUE,_xll.ohTrigger(RecalcTrigger,Trigger1Y)),NA())</f>
        <v>9.561075034650892E-3</v>
      </c>
      <c r="N3263" s="144">
        <f>IFERROR(_xll.qlIndexFixing(ONIndex1M,I3263,TRUE,_xll.ohTrigger(RecalcTrigger,Trigger1M)),NA())</f>
        <v>9.0577710288197721E-3</v>
      </c>
      <c r="O3263" s="44">
        <f>IFERROR(_xll.qlIndexFixing(ONIndex3M,I3263,TRUE,_xll.ohTrigger(RecalcTrigger,Trigger3M)),NA())</f>
        <v>9.3243078163407489E-3</v>
      </c>
      <c r="P3263" s="44">
        <f>IFERROR(_xll.qlIndexFixing(ONIndex6M,I3263,TRUE,_xll.ohTrigger(RecalcTrigger,Trigger6M)),NA())</f>
        <v>9.3927415188055363E-3</v>
      </c>
      <c r="Q3263" s="145">
        <f>IFERROR(_xll.qlIndexFixing(ONIndex1Y,I3263,TRUE,_xll.ohTrigger(RecalcTrigger,Trigger1Y)),NA())</f>
        <v>9.4627977170880229E-3</v>
      </c>
    </row>
    <row r="3264" spans="2:17" x14ac:dyDescent="0.2">
      <c r="B3264" s="39" t="s">
        <v>42</v>
      </c>
      <c r="D3264" s="42">
        <f>_xll.qlCalendarAdvance(Calendar,$D3263,B3264,"f",FALSE)</f>
        <v>62730</v>
      </c>
      <c r="E3264" s="139">
        <f>_xll.qlInterestRateIndexValueDate(IndexON,D3264)</f>
        <v>62730</v>
      </c>
      <c r="F3264" s="155">
        <f>IFERROR(_xll.qlIndexFixing(IndexON,D3264,TRUE,_xll.ohTrigger(RecalcTrigger,TriggerON)),NA())</f>
        <v>9.3243400663034492E-3</v>
      </c>
      <c r="H3264" s="42">
        <f>_xll.qlCalendarAdvance(Calendar,$H3263,B3264,"f",FALSE)</f>
        <v>62730</v>
      </c>
      <c r="I3264" s="139">
        <f>_xll.qlInterestRateIndexValueDate(Index1M,$H3264)</f>
        <v>62732</v>
      </c>
      <c r="J3264" s="144">
        <f>IFERROR(_xll.qlIndexFixing(Index1M,$H3264,TRUE,_xll.ohTrigger(RecalcTrigger,Trigger1M)),NA())</f>
        <v>9.0670885063817708E-3</v>
      </c>
      <c r="K3264" s="44">
        <f>IFERROR(_xll.qlIndexFixing(Index3M,H3264,TRUE,_xll.ohTrigger(RecalcTrigger,Trigger3M)),NA())</f>
        <v>9.3523278211809068E-3</v>
      </c>
      <c r="L3264" s="44">
        <f>IFERROR(_xll.qlIndexFixing(Index6M,$H3264,TRUE,_xll.ohTrigger(RecalcTrigger,Trigger6M)),NA())</f>
        <v>9.3915296539409041E-3</v>
      </c>
      <c r="M3264" s="145">
        <f>IFERROR(_xll.qlIndexFixing(Index1Y,$H3264,TRUE,_xll.ohTrigger(RecalcTrigger,Trigger1Y)),NA())</f>
        <v>9.5630230437234211E-3</v>
      </c>
      <c r="N3264" s="144">
        <f>IFERROR(_xll.qlIndexFixing(ONIndex1M,I3264,TRUE,_xll.ohTrigger(RecalcTrigger,Trigger1M)),NA())</f>
        <v>9.0599687756842684E-3</v>
      </c>
      <c r="O3264" s="44">
        <f>IFERROR(_xll.qlIndexFixing(ONIndex3M,I3264,TRUE,_xll.ohTrigger(RecalcTrigger,Trigger3M)),NA())</f>
        <v>9.3266768627398022E-3</v>
      </c>
      <c r="P3264" s="44">
        <f>IFERROR(_xll.qlIndexFixing(ONIndex6M,I3264,TRUE,_xll.ohTrigger(RecalcTrigger,Trigger6M)),NA())</f>
        <v>9.3913134042988844E-3</v>
      </c>
      <c r="Q3264" s="145">
        <f>IFERROR(_xll.qlIndexFixing(ONIndex1Y,I3264,TRUE,_xll.ohTrigger(RecalcTrigger,Trigger1Y)),NA())</f>
        <v>9.465006903521811E-3</v>
      </c>
    </row>
    <row r="3265" spans="2:17" x14ac:dyDescent="0.2">
      <c r="B3265" s="39" t="s">
        <v>42</v>
      </c>
      <c r="D3265" s="42">
        <f>_xll.qlCalendarAdvance(Calendar,$D3264,B3265,"f",FALSE)</f>
        <v>62737</v>
      </c>
      <c r="E3265" s="139">
        <f>_xll.qlInterestRateIndexValueDate(IndexON,D3265)</f>
        <v>62737</v>
      </c>
      <c r="F3265" s="155">
        <f>IFERROR(_xll.qlIndexFixing(IndexON,D3265,TRUE,_xll.ohTrigger(RecalcTrigger,TriggerON)),NA())</f>
        <v>9.3266994895202515E-3</v>
      </c>
      <c r="H3265" s="42">
        <f>_xll.qlCalendarAdvance(Calendar,$H3264,B3265,"f",FALSE)</f>
        <v>62737</v>
      </c>
      <c r="I3265" s="139">
        <f>_xll.qlInterestRateIndexValueDate(Index1M,$H3265)</f>
        <v>62739</v>
      </c>
      <c r="J3265" s="144">
        <f>IFERROR(_xll.qlIndexFixing(Index1M,$H3265,TRUE,_xll.ohTrigger(RecalcTrigger,Trigger1M)),NA())</f>
        <v>9.0692630064767576E-3</v>
      </c>
      <c r="K3265" s="44">
        <f>IFERROR(_xll.qlIndexFixing(Index3M,H3265,TRUE,_xll.ohTrigger(RecalcTrigger,Trigger3M)),NA())</f>
        <v>9.3537777021836799E-3</v>
      </c>
      <c r="L3265" s="44">
        <f>IFERROR(_xll.qlIndexFixing(Index6M,$H3265,TRUE,_xll.ohTrigger(RecalcTrigger,Trigger6M)),NA())</f>
        <v>9.3896076846204397E-3</v>
      </c>
      <c r="M3265" s="145">
        <f>IFERROR(_xll.qlIndexFixing(Index1Y,$H3265,TRUE,_xll.ohTrigger(RecalcTrigger,Trigger1Y)),NA())</f>
        <v>9.5649598470072608E-3</v>
      </c>
      <c r="N3265" s="144">
        <f>IFERROR(_xll.qlIndexFixing(ONIndex1M,I3265,TRUE,_xll.ohTrigger(RecalcTrigger,Trigger1M)),NA())</f>
        <v>9.0621571057614148E-3</v>
      </c>
      <c r="O3265" s="44">
        <f>IFERROR(_xll.qlIndexFixing(ONIndex3M,I3265,TRUE,_xll.ohTrigger(RecalcTrigger,Trigger3M)),NA())</f>
        <v>9.329035758058879E-3</v>
      </c>
      <c r="P3265" s="44">
        <f>IFERROR(_xll.qlIndexFixing(ONIndex6M,I3265,TRUE,_xll.ohTrigger(RecalcTrigger,Trigger6M)),NA())</f>
        <v>9.3898397383895826E-3</v>
      </c>
      <c r="Q3265" s="145">
        <f>IFERROR(_xll.qlIndexFixing(ONIndex1Y,I3265,TRUE,_xll.ohTrigger(RecalcTrigger,Trigger1Y)),NA())</f>
        <v>9.4672055195310634E-3</v>
      </c>
    </row>
    <row r="3266" spans="2:17" x14ac:dyDescent="0.2">
      <c r="B3266" s="39" t="s">
        <v>42</v>
      </c>
      <c r="D3266" s="42">
        <f>_xll.qlCalendarAdvance(Calendar,$D3265,B3266,"f",FALSE)</f>
        <v>62744</v>
      </c>
      <c r="E3266" s="139">
        <f>_xll.qlInterestRateIndexValueDate(IndexON,D3266)</f>
        <v>62744</v>
      </c>
      <c r="F3266" s="155">
        <f>IFERROR(_xll.qlIndexFixing(IndexON,D3266,TRUE,_xll.ohTrigger(RecalcTrigger,TriggerON)),NA())</f>
        <v>9.3290492868369768E-3</v>
      </c>
      <c r="H3266" s="42">
        <f>_xll.qlCalendarAdvance(Calendar,$H3265,B3266,"f",FALSE)</f>
        <v>62744</v>
      </c>
      <c r="I3266" s="139">
        <f>_xll.qlInterestRateIndexValueDate(Index1M,$H3266)</f>
        <v>62746</v>
      </c>
      <c r="J3266" s="144">
        <f>IFERROR(_xll.qlIndexFixing(Index1M,$H3266,TRUE,_xll.ohTrigger(RecalcTrigger,Trigger1M)),NA())</f>
        <v>9.0714280339790343E-3</v>
      </c>
      <c r="K3266" s="44">
        <f>IFERROR(_xll.qlIndexFixing(Index3M,H3266,TRUE,_xll.ohTrigger(RecalcTrigger,Trigger3M)),NA())</f>
        <v>9.3560709870682789E-3</v>
      </c>
      <c r="L3266" s="44">
        <f>IFERROR(_xll.qlIndexFixing(Index6M,$H3266,TRUE,_xll.ohTrigger(RecalcTrigger,Trigger6M)),NA())</f>
        <v>9.3877974541986403E-3</v>
      </c>
      <c r="M3266" s="145">
        <f>IFERROR(_xll.qlIndexFixing(Index1Y,$H3266,TRUE,_xll.ohTrigger(RecalcTrigger,Trigger1Y)),NA())</f>
        <v>9.5668854235322308E-3</v>
      </c>
      <c r="N3266" s="144">
        <f>IFERROR(_xll.qlIndexFixing(ONIndex1M,I3266,TRUE,_xll.ohTrigger(RecalcTrigger,Trigger1M)),NA())</f>
        <v>9.0643360005859819E-3</v>
      </c>
      <c r="O3266" s="44">
        <f>IFERROR(_xll.qlIndexFixing(ONIndex3M,I3266,TRUE,_xll.ohTrigger(RecalcTrigger,Trigger3M)),NA())</f>
        <v>9.3313844828735171E-3</v>
      </c>
      <c r="P3266" s="44">
        <f>IFERROR(_xll.qlIndexFixing(ONIndex6M,I3266,TRUE,_xll.ohTrigger(RecalcTrigger,Trigger6M)),NA())</f>
        <v>9.3883204572087209E-3</v>
      </c>
      <c r="Q3266" s="145">
        <f>IFERROR(_xll.qlIndexFixing(ONIndex1Y,I3266,TRUE,_xll.ohTrigger(RecalcTrigger,Trigger1Y)),NA())</f>
        <v>9.4693935444123412E-3</v>
      </c>
    </row>
    <row r="3267" spans="2:17" x14ac:dyDescent="0.2">
      <c r="B3267" s="39" t="s">
        <v>42</v>
      </c>
      <c r="D3267" s="42">
        <f>_xll.qlCalendarAdvance(Calendar,$D3266,B3267,"f",FALSE)</f>
        <v>62751</v>
      </c>
      <c r="E3267" s="139">
        <f>_xll.qlInterestRateIndexValueDate(IndexON,D3267)</f>
        <v>62751</v>
      </c>
      <c r="F3267" s="155">
        <f>IFERROR(_xll.qlIndexFixing(IndexON,D3267,TRUE,_xll.ohTrigger(RecalcTrigger,TriggerON)),NA())</f>
        <v>9.3313894392288432E-3</v>
      </c>
      <c r="H3267" s="42">
        <f>_xll.qlCalendarAdvance(Calendar,$H3266,B3267,"f",FALSE)</f>
        <v>62751</v>
      </c>
      <c r="I3267" s="139">
        <f>_xll.qlInterestRateIndexValueDate(Index1M,$H3267)</f>
        <v>62753</v>
      </c>
      <c r="J3267" s="144">
        <f>IFERROR(_xll.qlIndexFixing(Index1M,$H3267,TRUE,_xll.ohTrigger(RecalcTrigger,Trigger1M)),NA())</f>
        <v>9.0735835704158774E-3</v>
      </c>
      <c r="K3267" s="44">
        <f>IFERROR(_xll.qlIndexFixing(Index3M,H3267,TRUE,_xll.ohTrigger(RecalcTrigger,Trigger3M)),NA())</f>
        <v>9.3583539403155943E-3</v>
      </c>
      <c r="L3267" s="44">
        <f>IFERROR(_xll.qlIndexFixing(Index6M,$H3267,TRUE,_xll.ohTrigger(RecalcTrigger,Trigger6M)),NA())</f>
        <v>9.3859052691233485E-3</v>
      </c>
      <c r="M3267" s="145">
        <f>IFERROR(_xll.qlIndexFixing(Index1Y,$H3267,TRUE,_xll.ohTrigger(RecalcTrigger,Trigger1Y)),NA())</f>
        <v>9.5687997523296684E-3</v>
      </c>
      <c r="N3267" s="144">
        <f>IFERROR(_xll.qlIndexFixing(ONIndex1M,I3267,TRUE,_xll.ohTrigger(RecalcTrigger,Trigger1M)),NA())</f>
        <v>9.0665054415328683E-3</v>
      </c>
      <c r="O3267" s="44">
        <f>IFERROR(_xll.qlIndexFixing(ONIndex3M,I3267,TRUE,_xll.ohTrigger(RecalcTrigger,Trigger3M)),NA())</f>
        <v>9.3337230168000218E-3</v>
      </c>
      <c r="P3267" s="44">
        <f>IFERROR(_xll.qlIndexFixing(ONIndex6M,I3267,TRUE,_xll.ohTrigger(RecalcTrigger,Trigger6M)),NA())</f>
        <v>9.3867554968074529E-3</v>
      </c>
      <c r="Q3267" s="145">
        <f>IFERROR(_xll.qlIndexFixing(ONIndex1Y,I3267,TRUE,_xll.ohTrigger(RecalcTrigger,Trigger1Y)),NA())</f>
        <v>9.4715709572223972E-3</v>
      </c>
    </row>
    <row r="3268" spans="2:17" x14ac:dyDescent="0.2">
      <c r="B3268" s="39" t="s">
        <v>42</v>
      </c>
      <c r="D3268" s="42">
        <f>_xll.qlCalendarAdvance(Calendar,$D3267,B3268,"f",FALSE)</f>
        <v>62758</v>
      </c>
      <c r="E3268" s="139">
        <f>_xll.qlInterestRateIndexValueDate(IndexON,D3268)</f>
        <v>62758</v>
      </c>
      <c r="F3268" s="155">
        <f>IFERROR(_xll.qlIndexFixing(IndexON,D3268,TRUE,_xll.ohTrigger(RecalcTrigger,TriggerON)),NA())</f>
        <v>9.3337199278309413E-3</v>
      </c>
      <c r="H3268" s="42">
        <f>_xll.qlCalendarAdvance(Calendar,$H3267,B3268,"f",FALSE)</f>
        <v>62758</v>
      </c>
      <c r="I3268" s="139">
        <f>_xll.qlInterestRateIndexValueDate(Index1M,$H3268)</f>
        <v>62760</v>
      </c>
      <c r="J3268" s="144">
        <f>IFERROR(_xll.qlIndexFixing(Index1M,$H3268,TRUE,_xll.ohTrigger(RecalcTrigger,Trigger1M)),NA())</f>
        <v>9.0757295973420415E-3</v>
      </c>
      <c r="K3268" s="44">
        <f>IFERROR(_xll.qlIndexFixing(Index3M,H3268,TRUE,_xll.ohTrigger(RecalcTrigger,Trigger3M)),NA())</f>
        <v>9.3606265419867926E-3</v>
      </c>
      <c r="L3268" s="44">
        <f>IFERROR(_xll.qlIndexFixing(Index6M,$H3268,TRUE,_xll.ohTrigger(RecalcTrigger,Trigger6M)),NA())</f>
        <v>9.383998084524248E-3</v>
      </c>
      <c r="M3268" s="145">
        <f>IFERROR(_xll.qlIndexFixing(Index1Y,$H3268,TRUE,_xll.ohTrigger(RecalcTrigger,Trigger1Y)),NA())</f>
        <v>9.5707028124293915E-3</v>
      </c>
      <c r="N3268" s="144">
        <f>IFERROR(_xll.qlIndexFixing(ONIndex1M,I3268,TRUE,_xll.ohTrigger(RecalcTrigger,Trigger1M)),NA())</f>
        <v>9.0686654104565889E-3</v>
      </c>
      <c r="O3268" s="44">
        <f>IFERROR(_xll.qlIndexFixing(ONIndex3M,I3268,TRUE,_xll.ohTrigger(RecalcTrigger,Trigger3M)),NA())</f>
        <v>9.3360513400941869E-3</v>
      </c>
      <c r="P3268" s="44">
        <f>IFERROR(_xll.qlIndexFixing(ONIndex6M,I3268,TRUE,_xll.ohTrigger(RecalcTrigger,Trigger6M)),NA())</f>
        <v>9.3851447929971243E-3</v>
      </c>
      <c r="Q3268" s="145">
        <f>IFERROR(_xll.qlIndexFixing(ONIndex1Y,I3268,TRUE,_xll.ohTrigger(RecalcTrigger,Trigger1Y)),NA())</f>
        <v>9.4737377374976006E-3</v>
      </c>
    </row>
    <row r="3269" spans="2:17" x14ac:dyDescent="0.2">
      <c r="B3269" s="39" t="s">
        <v>42</v>
      </c>
      <c r="D3269" s="42">
        <f>_xll.qlCalendarAdvance(Calendar,$D3268,B3269,"f",FALSE)</f>
        <v>62765</v>
      </c>
      <c r="E3269" s="139">
        <f>_xll.qlInterestRateIndexValueDate(IndexON,D3269)</f>
        <v>62765</v>
      </c>
      <c r="F3269" s="155">
        <f>IFERROR(_xll.qlIndexFixing(IndexON,D3269,TRUE,_xll.ohTrigger(RecalcTrigger,TriggerON)),NA())</f>
        <v>9.3360407340981055E-3</v>
      </c>
      <c r="H3269" s="42">
        <f>_xll.qlCalendarAdvance(Calendar,$H3268,B3269,"f",FALSE)</f>
        <v>62765</v>
      </c>
      <c r="I3269" s="139">
        <f>_xll.qlInterestRateIndexValueDate(Index1M,$H3269)</f>
        <v>62767</v>
      </c>
      <c r="J3269" s="144">
        <f>IFERROR(_xll.qlIndexFixing(Index1M,$H3269,TRUE,_xll.ohTrigger(RecalcTrigger,Trigger1M)),NA())</f>
        <v>9.0778660962823055E-3</v>
      </c>
      <c r="K3269" s="44">
        <f>IFERROR(_xll.qlIndexFixing(Index3M,H3269,TRUE,_xll.ohTrigger(RecalcTrigger,Trigger3M)),NA())</f>
        <v>9.3628887721308729E-3</v>
      </c>
      <c r="L3269" s="44">
        <f>IFERROR(_xll.qlIndexFixing(Index6M,$H3269,TRUE,_xll.ohTrigger(RecalcTrigger,Trigger6M)),NA())</f>
        <v>9.3820954343594408E-3</v>
      </c>
      <c r="M3269" s="145">
        <f>IFERROR(_xll.qlIndexFixing(Index1Y,$H3269,TRUE,_xll.ohTrigger(RecalcTrigger,Trigger1Y)),NA())</f>
        <v>9.5725945828631729E-3</v>
      </c>
      <c r="N3269" s="144">
        <f>IFERROR(_xll.qlIndexFixing(ONIndex1M,I3269,TRUE,_xll.ohTrigger(RecalcTrigger,Trigger1M)),NA())</f>
        <v>9.0708158884922341E-3</v>
      </c>
      <c r="O3269" s="44">
        <f>IFERROR(_xll.qlIndexFixing(ONIndex3M,I3269,TRUE,_xll.ohTrigger(RecalcTrigger,Trigger3M)),NA())</f>
        <v>9.3383694330118061E-3</v>
      </c>
      <c r="P3269" s="44">
        <f>IFERROR(_xll.qlIndexFixing(ONIndex6M,I3269,TRUE,_xll.ohTrigger(RecalcTrigger,Trigger6M)),NA())</f>
        <v>9.383488281908825E-3</v>
      </c>
      <c r="Q3269" s="145">
        <f>IFERROR(_xll.qlIndexFixing(ONIndex1Y,I3269,TRUE,_xll.ohTrigger(RecalcTrigger,Trigger1Y)),NA())</f>
        <v>9.4758938643746404E-3</v>
      </c>
    </row>
    <row r="3270" spans="2:17" x14ac:dyDescent="0.2">
      <c r="B3270" s="39" t="s">
        <v>42</v>
      </c>
      <c r="D3270" s="42">
        <f>_xll.qlCalendarAdvance(Calendar,$D3269,B3270,"f",FALSE)</f>
        <v>62772</v>
      </c>
      <c r="E3270" s="139">
        <f>_xll.qlInterestRateIndexValueDate(IndexON,D3270)</f>
        <v>62772</v>
      </c>
      <c r="F3270" s="155">
        <f>IFERROR(_xll.qlIndexFixing(IndexON,D3270,TRUE,_xll.ohTrigger(RecalcTrigger,TriggerON)),NA())</f>
        <v>9.3383518390055542E-3</v>
      </c>
      <c r="H3270" s="42">
        <f>_xll.qlCalendarAdvance(Calendar,$H3269,B3270,"f",FALSE)</f>
        <v>62772</v>
      </c>
      <c r="I3270" s="139">
        <f>_xll.qlInterestRateIndexValueDate(Index1M,$H3270)</f>
        <v>62774</v>
      </c>
      <c r="J3270" s="144">
        <f>IFERROR(_xll.qlIndexFixing(Index1M,$H3270,TRUE,_xll.ohTrigger(RecalcTrigger,Trigger1M)),NA())</f>
        <v>9.0799930487789338E-3</v>
      </c>
      <c r="K3270" s="44">
        <f>IFERROR(_xll.qlIndexFixing(Index3M,H3270,TRUE,_xll.ohTrigger(RecalcTrigger,Trigger3M)),NA())</f>
        <v>9.3651406108072686E-3</v>
      </c>
      <c r="L3270" s="44">
        <f>IFERROR(_xll.qlIndexFixing(Index6M,$H3270,TRUE,_xll.ohTrigger(RecalcTrigger,Trigger6M)),NA())</f>
        <v>9.3801638222562062E-3</v>
      </c>
      <c r="M3270" s="145">
        <f>IFERROR(_xll.qlIndexFixing(Index1Y,$H3270,TRUE,_xll.ohTrigger(RecalcTrigger,Trigger1Y)),NA())</f>
        <v>9.5744750426617013E-3</v>
      </c>
      <c r="N3270" s="144">
        <f>IFERROR(_xll.qlIndexFixing(ONIndex1M,I3270,TRUE,_xll.ohTrigger(RecalcTrigger,Trigger1M)),NA())</f>
        <v>9.0729568577341269E-3</v>
      </c>
      <c r="O3270" s="44">
        <f>IFERROR(_xll.qlIndexFixing(ONIndex3M,I3270,TRUE,_xll.ohTrigger(RecalcTrigger,Trigger3M)),NA())</f>
        <v>9.340677275568865E-3</v>
      </c>
      <c r="P3270" s="44">
        <f>IFERROR(_xll.qlIndexFixing(ONIndex6M,I3270,TRUE,_xll.ohTrigger(RecalcTrigger,Trigger6M)),NA())</f>
        <v>9.3817858997535808E-3</v>
      </c>
      <c r="Q3270" s="145">
        <f>IFERROR(_xll.qlIndexFixing(ONIndex1Y,I3270,TRUE,_xll.ohTrigger(RecalcTrigger,Trigger1Y)),NA())</f>
        <v>9.4780393173898858E-3</v>
      </c>
    </row>
    <row r="3271" spans="2:17" x14ac:dyDescent="0.2">
      <c r="B3271" s="39" t="s">
        <v>42</v>
      </c>
      <c r="D3271" s="42">
        <f>_xll.qlCalendarAdvance(Calendar,$D3270,B3271,"f",FALSE)</f>
        <v>62779</v>
      </c>
      <c r="E3271" s="139">
        <f>_xll.qlInterestRateIndexValueDate(IndexON,D3271)</f>
        <v>62779</v>
      </c>
      <c r="F3271" s="155">
        <f>IFERROR(_xll.qlIndexFixing(IndexON,D3271,TRUE,_xll.ohTrigger(RecalcTrigger,TriggerON)),NA())</f>
        <v>9.3406532235285056E-3</v>
      </c>
      <c r="H3271" s="42">
        <f>_xll.qlCalendarAdvance(Calendar,$H3270,B3271,"f",FALSE)</f>
        <v>62779</v>
      </c>
      <c r="I3271" s="139">
        <f>_xll.qlInterestRateIndexValueDate(Index1M,$H3271)</f>
        <v>62781</v>
      </c>
      <c r="J3271" s="144">
        <f>IFERROR(_xll.qlIndexFixing(Index1M,$H3271,TRUE,_xll.ohTrigger(RecalcTrigger,Trigger1M)),NA())</f>
        <v>9.0821104363691951E-3</v>
      </c>
      <c r="K3271" s="44">
        <f>IFERROR(_xll.qlIndexFixing(Index3M,H3271,TRUE,_xll.ohTrigger(RecalcTrigger,Trigger3M)),NA())</f>
        <v>9.3673820380684569E-3</v>
      </c>
      <c r="L3271" s="44">
        <f>IFERROR(_xll.qlIndexFixing(Index6M,$H3271,TRUE,_xll.ohTrigger(RecalcTrigger,Trigger6M)),NA())</f>
        <v>9.3782225484635006E-3</v>
      </c>
      <c r="M3271" s="145">
        <f>IFERROR(_xll.qlIndexFixing(Index1Y,$H3271,TRUE,_xll.ohTrigger(RecalcTrigger,Trigger1Y)),NA())</f>
        <v>9.5763441708565308E-3</v>
      </c>
      <c r="N3271" s="144">
        <f>IFERROR(_xll.qlIndexFixing(ONIndex1M,I3271,TRUE,_xll.ohTrigger(RecalcTrigger,Trigger1M)),NA())</f>
        <v>9.0750882993173576E-3</v>
      </c>
      <c r="O3271" s="44">
        <f>IFERROR(_xll.qlIndexFixing(ONIndex3M,I3271,TRUE,_xll.ohTrigger(RecalcTrigger,Trigger3M)),NA())</f>
        <v>9.3429748478612851E-3</v>
      </c>
      <c r="P3271" s="44">
        <f>IFERROR(_xll.qlIndexFixing(ONIndex6M,I3271,TRUE,_xll.ohTrigger(RecalcTrigger,Trigger6M)),NA())</f>
        <v>9.3800375821828652E-3</v>
      </c>
      <c r="Q3271" s="145">
        <f>IFERROR(_xll.qlIndexFixing(ONIndex1Y,I3271,TRUE,_xll.ohTrigger(RecalcTrigger,Trigger1Y)),NA())</f>
        <v>9.4801740756000896E-3</v>
      </c>
    </row>
    <row r="3272" spans="2:17" x14ac:dyDescent="0.2">
      <c r="B3272" s="39" t="s">
        <v>42</v>
      </c>
      <c r="D3272" s="42">
        <f>_xll.qlCalendarAdvance(Calendar,$D3271,B3272,"f",FALSE)</f>
        <v>62786</v>
      </c>
      <c r="E3272" s="139">
        <f>_xll.qlInterestRateIndexValueDate(IndexON,D3272)</f>
        <v>62786</v>
      </c>
      <c r="F3272" s="155">
        <f>IFERROR(_xll.qlIndexFixing(IndexON,D3272,TRUE,_xll.ohTrigger(RecalcTrigger,TriggerON)),NA())</f>
        <v>9.3429448690418582E-3</v>
      </c>
      <c r="H3272" s="42">
        <f>_xll.qlCalendarAdvance(Calendar,$H3271,B3272,"f",FALSE)</f>
        <v>62786</v>
      </c>
      <c r="I3272" s="139">
        <f>_xll.qlInterestRateIndexValueDate(Index1M,$H3272)</f>
        <v>62788</v>
      </c>
      <c r="J3272" s="144">
        <f>IFERROR(_xll.qlIndexFixing(Index1M,$H3272,TRUE,_xll.ohTrigger(RecalcTrigger,Trigger1M)),NA())</f>
        <v>9.0842182405878602E-3</v>
      </c>
      <c r="K3272" s="44">
        <f>IFERROR(_xll.qlIndexFixing(Index3M,H3272,TRUE,_xll.ohTrigger(RecalcTrigger,Trigger3M)),NA())</f>
        <v>9.3696130339695205E-3</v>
      </c>
      <c r="L3272" s="44">
        <f>IFERROR(_xll.qlIndexFixing(Index6M,$H3272,TRUE,_xll.ohTrigger(RecalcTrigger,Trigger6M)),NA())</f>
        <v>9.3762734265192167E-3</v>
      </c>
      <c r="M3272" s="145">
        <f>IFERROR(_xll.qlIndexFixing(Index1Y,$H3272,TRUE,_xll.ohTrigger(RecalcTrigger,Trigger1Y)),NA())</f>
        <v>9.5782019464794328E-3</v>
      </c>
      <c r="N3272" s="144">
        <f>IFERROR(_xll.qlIndexFixing(ONIndex1M,I3272,TRUE,_xll.ohTrigger(RecalcTrigger,Trigger1M)),NA())</f>
        <v>9.0772101950165052E-3</v>
      </c>
      <c r="O3272" s="44">
        <f>IFERROR(_xll.qlIndexFixing(ONIndex3M,I3272,TRUE,_xll.ohTrigger(RecalcTrigger,Trigger3M)),NA())</f>
        <v>9.3452621299849881E-3</v>
      </c>
      <c r="P3272" s="44">
        <f>IFERROR(_xll.qlIndexFixing(ONIndex6M,I3272,TRUE,_xll.ohTrigger(RecalcTrigger,Trigger6M)),NA())</f>
        <v>9.3782432654876402E-3</v>
      </c>
      <c r="Q3272" s="145">
        <f>IFERROR(_xll.qlIndexFixing(ONIndex1Y,I3272,TRUE,_xll.ohTrigger(RecalcTrigger,Trigger1Y)),NA())</f>
        <v>9.482298118381749E-3</v>
      </c>
    </row>
    <row r="3273" spans="2:17" x14ac:dyDescent="0.2">
      <c r="B3273" s="39" t="s">
        <v>42</v>
      </c>
      <c r="D3273" s="42">
        <f>_xll.qlCalendarAdvance(Calendar,$D3272,B3273,"f",FALSE)</f>
        <v>62793</v>
      </c>
      <c r="E3273" s="139">
        <f>_xll.qlInterestRateIndexValueDate(IndexON,D3273)</f>
        <v>62793</v>
      </c>
      <c r="F3273" s="155">
        <f>IFERROR(_xll.qlIndexFixing(IndexON,D3273,TRUE,_xll.ohTrigger(RecalcTrigger,TriggerON)),NA())</f>
        <v>9.3452267565208302E-3</v>
      </c>
      <c r="H3273" s="42">
        <f>_xll.qlCalendarAdvance(Calendar,$H3272,B3273,"f",FALSE)</f>
        <v>62793</v>
      </c>
      <c r="I3273" s="139">
        <f>_xll.qlInterestRateIndexValueDate(Index1M,$H3273)</f>
        <v>62795</v>
      </c>
      <c r="J3273" s="144">
        <f>IFERROR(_xll.qlIndexFixing(Index1M,$H3273,TRUE,_xll.ohTrigger(RecalcTrigger,Trigger1M)),NA())</f>
        <v>9.0863164429821897E-3</v>
      </c>
      <c r="K3273" s="44">
        <f>IFERROR(_xll.qlIndexFixing(Index3M,H3273,TRUE,_xll.ohTrigger(RecalcTrigger,Trigger3M)),NA())</f>
        <v>9.3715550592227814E-3</v>
      </c>
      <c r="L3273" s="44">
        <f>IFERROR(_xll.qlIndexFixing(Index6M,$H3273,TRUE,_xll.ohTrigger(RecalcTrigger,Trigger6M)),NA())</f>
        <v>9.3743001209593679E-3</v>
      </c>
      <c r="M3273" s="145">
        <f>IFERROR(_xll.qlIndexFixing(Index1Y,$H3273,TRUE,_xll.ohTrigger(RecalcTrigger,Trigger1Y)),NA())</f>
        <v>9.5800483485621833E-3</v>
      </c>
      <c r="N3273" s="144">
        <f>IFERROR(_xll.qlIndexFixing(ONIndex1M,I3273,TRUE,_xll.ohTrigger(RecalcTrigger,Trigger1M)),NA())</f>
        <v>9.079322526126532E-3</v>
      </c>
      <c r="O3273" s="44">
        <f>IFERROR(_xll.qlIndexFixing(ONIndex3M,I3273,TRUE,_xll.ohTrigger(RecalcTrigger,Trigger3M)),NA())</f>
        <v>9.3475391022757037E-3</v>
      </c>
      <c r="P3273" s="44">
        <f>IFERROR(_xll.qlIndexFixing(ONIndex6M,I3273,TRUE,_xll.ohTrigger(RecalcTrigger,Trigger6M)),NA())</f>
        <v>9.3764028855591874E-3</v>
      </c>
      <c r="Q3273" s="145">
        <f>IFERROR(_xll.qlIndexFixing(ONIndex1Y,I3273,TRUE,_xll.ohTrigger(RecalcTrigger,Trigger1Y)),NA())</f>
        <v>9.4844114249514888E-3</v>
      </c>
    </row>
    <row r="3274" spans="2:17" x14ac:dyDescent="0.2">
      <c r="B3274" s="39" t="s">
        <v>42</v>
      </c>
      <c r="D3274" s="42">
        <f>_xll.qlCalendarAdvance(Calendar,$D3273,B3274,"f",FALSE)</f>
        <v>62800</v>
      </c>
      <c r="E3274" s="139">
        <f>_xll.qlInterestRateIndexValueDate(IndexON,D3274)</f>
        <v>62800</v>
      </c>
      <c r="F3274" s="155">
        <f>IFERROR(_xll.qlIndexFixing(IndexON,D3274,TRUE,_xll.ohTrigger(RecalcTrigger,TriggerON)),NA())</f>
        <v>9.3474988675001924E-3</v>
      </c>
      <c r="H3274" s="42">
        <f>_xll.qlCalendarAdvance(Calendar,$H3273,B3274,"f",FALSE)</f>
        <v>62800</v>
      </c>
      <c r="I3274" s="139">
        <f>_xll.qlInterestRateIndexValueDate(Index1M,$H3274)</f>
        <v>62802</v>
      </c>
      <c r="J3274" s="144">
        <f>IFERROR(_xll.qlIndexFixing(Index1M,$H3274,TRUE,_xll.ohTrigger(RecalcTrigger,Trigger1M)),NA())</f>
        <v>9.0884050250769621E-3</v>
      </c>
      <c r="K3274" s="44">
        <f>IFERROR(_xll.qlIndexFixing(Index3M,H3274,TRUE,_xll.ohTrigger(RecalcTrigger,Trigger3M)),NA())</f>
        <v>9.3737658267873999E-3</v>
      </c>
      <c r="L3274" s="44">
        <f>IFERROR(_xll.qlIndexFixing(Index6M,$H3274,TRUE,_xll.ohTrigger(RecalcTrigger,Trigger6M)),NA())</f>
        <v>9.3723407459181361E-3</v>
      </c>
      <c r="M3274" s="145">
        <f>IFERROR(_xll.qlIndexFixing(Index1Y,$H3274,TRUE,_xll.ohTrigger(RecalcTrigger,Trigger1Y)),NA())</f>
        <v>9.5818833561367688E-3</v>
      </c>
      <c r="N3274" s="144">
        <f>IFERROR(_xll.qlIndexFixing(ONIndex1M,I3274,TRUE,_xll.ohTrigger(RecalcTrigger,Trigger1M)),NA())</f>
        <v>9.0814252745818891E-3</v>
      </c>
      <c r="O3274" s="44">
        <f>IFERROR(_xll.qlIndexFixing(ONIndex3M,I3274,TRUE,_xll.ohTrigger(RecalcTrigger,Trigger3M)),NA())</f>
        <v>9.3498057445096094E-3</v>
      </c>
      <c r="P3274" s="44">
        <f>IFERROR(_xll.qlIndexFixing(ONIndex6M,I3274,TRUE,_xll.ohTrigger(RecalcTrigger,Trigger6M)),NA())</f>
        <v>9.3745163782887886E-3</v>
      </c>
      <c r="Q3274" s="145">
        <f>IFERROR(_xll.qlIndexFixing(ONIndex1Y,I3274,TRUE,_xll.ohTrigger(RecalcTrigger,Trigger1Y)),NA())</f>
        <v>9.4865139748456784E-3</v>
      </c>
    </row>
    <row r="3275" spans="2:17" x14ac:dyDescent="0.2">
      <c r="B3275" s="39" t="s">
        <v>42</v>
      </c>
      <c r="D3275" s="42">
        <f>_xll.qlCalendarAdvance(Calendar,$D3274,B3275,"f",FALSE)</f>
        <v>62807</v>
      </c>
      <c r="E3275" s="139">
        <f>_xll.qlInterestRateIndexValueDate(IndexON,D3275)</f>
        <v>62807</v>
      </c>
      <c r="F3275" s="155">
        <f>IFERROR(_xll.qlIndexFixing(IndexON,D3275,TRUE,_xll.ohTrigger(RecalcTrigger,TriggerON)),NA())</f>
        <v>9.3497611826354188E-3</v>
      </c>
      <c r="H3275" s="42">
        <f>_xll.qlCalendarAdvance(Calendar,$H3274,B3275,"f",FALSE)</f>
        <v>62807</v>
      </c>
      <c r="I3275" s="139">
        <f>_xll.qlInterestRateIndexValueDate(Index1M,$H3275)</f>
        <v>62809</v>
      </c>
      <c r="J3275" s="144">
        <f>IFERROR(_xll.qlIndexFixing(Index1M,$H3275,TRUE,_xll.ohTrigger(RecalcTrigger,Trigger1M)),NA())</f>
        <v>9.0904839684194383E-3</v>
      </c>
      <c r="K3275" s="44">
        <f>IFERROR(_xll.qlIndexFixing(Index3M,H3275,TRUE,_xll.ohTrigger(RecalcTrigger,Trigger3M)),NA())</f>
        <v>9.3759661048385852E-3</v>
      </c>
      <c r="L3275" s="44">
        <f>IFERROR(_xll.qlIndexFixing(Index6M,$H3275,TRUE,_xll.ohTrigger(RecalcTrigger,Trigger6M)),NA())</f>
        <v>9.3703789971367919E-3</v>
      </c>
      <c r="M3275" s="145">
        <f>IFERROR(_xll.qlIndexFixing(Index1Y,$H3275,TRUE,_xll.ohTrigger(RecalcTrigger,Trigger1Y)),NA())</f>
        <v>9.5837069482354008E-3</v>
      </c>
      <c r="N3275" s="144">
        <f>IFERROR(_xll.qlIndexFixing(ONIndex1M,I3275,TRUE,_xll.ohTrigger(RecalcTrigger,Trigger1M)),NA())</f>
        <v>9.0835184215176668E-3</v>
      </c>
      <c r="O3275" s="44">
        <f>IFERROR(_xll.qlIndexFixing(ONIndex3M,I3275,TRUE,_xll.ohTrigger(RecalcTrigger,Trigger3M)),NA())</f>
        <v>9.352062037022435E-3</v>
      </c>
      <c r="P3275" s="44">
        <f>IFERROR(_xll.qlIndexFixing(ONIndex6M,I3275,TRUE,_xll.ohTrigger(RecalcTrigger,Trigger6M)),NA())</f>
        <v>9.3725836798874695E-3</v>
      </c>
      <c r="Q3275" s="145">
        <f>IFERROR(_xll.qlIndexFixing(ONIndex1Y,I3275,TRUE,_xll.ohTrigger(RecalcTrigger,Trigger1Y)),NA())</f>
        <v>9.4886057470411345E-3</v>
      </c>
    </row>
    <row r="3276" spans="2:17" x14ac:dyDescent="0.2">
      <c r="B3276" s="39" t="s">
        <v>42</v>
      </c>
      <c r="D3276" s="42">
        <f>_xll.qlCalendarAdvance(Calendar,$D3275,B3276,"f",FALSE)</f>
        <v>62814</v>
      </c>
      <c r="E3276" s="139">
        <f>_xll.qlInterestRateIndexValueDate(IndexON,D3276)</f>
        <v>62814</v>
      </c>
      <c r="F3276" s="155">
        <f>IFERROR(_xll.qlIndexFixing(IndexON,D3276,TRUE,_xll.ohTrigger(RecalcTrigger,TriggerON)),NA())</f>
        <v>9.3520136834612799E-3</v>
      </c>
      <c r="H3276" s="42">
        <f>_xll.qlCalendarAdvance(Calendar,$H3275,B3276,"f",FALSE)</f>
        <v>62814</v>
      </c>
      <c r="I3276" s="139">
        <f>_xll.qlInterestRateIndexValueDate(Index1M,$H3276)</f>
        <v>62816</v>
      </c>
      <c r="J3276" s="144">
        <f>IFERROR(_xll.qlIndexFixing(Index1M,$H3276,TRUE,_xll.ohTrigger(RecalcTrigger,Trigger1M)),NA())</f>
        <v>9.0925532545393928E-3</v>
      </c>
      <c r="K3276" s="44">
        <f>IFERROR(_xll.qlIndexFixing(Index3M,H3276,TRUE,_xll.ohTrigger(RecalcTrigger,Trigger3M)),NA())</f>
        <v>9.3781558734371221E-3</v>
      </c>
      <c r="L3276" s="44">
        <f>IFERROR(_xll.qlIndexFixing(Index6M,$H3276,TRUE,_xll.ohTrigger(RecalcTrigger,Trigger6M)),NA())</f>
        <v>9.3684166875109623E-3</v>
      </c>
      <c r="M3276" s="145">
        <f>IFERROR(_xll.qlIndexFixing(Index1Y,$H3276,TRUE,_xll.ohTrigger(RecalcTrigger,Trigger1Y)),NA())</f>
        <v>9.5857681257403883E-3</v>
      </c>
      <c r="N3276" s="144">
        <f>IFERROR(_xll.qlIndexFixing(ONIndex1M,I3276,TRUE,_xll.ohTrigger(RecalcTrigger,Trigger1M)),NA())</f>
        <v>9.085898809404469E-3</v>
      </c>
      <c r="O3276" s="44">
        <f>IFERROR(_xll.qlIndexFixing(ONIndex3M,I3276,TRUE,_xll.ohTrigger(RecalcTrigger,Trigger3M)),NA())</f>
        <v>9.3546279584177938E-3</v>
      </c>
      <c r="P3276" s="44">
        <f>IFERROR(_xll.qlIndexFixing(ONIndex6M,I3276,TRUE,_xll.ohTrigger(RecalcTrigger,Trigger6M)),NA())</f>
        <v>9.3703386520438414E-3</v>
      </c>
      <c r="Q3276" s="145">
        <f>IFERROR(_xll.qlIndexFixing(ONIndex1Y,I3276,TRUE,_xll.ohTrigger(RecalcTrigger,Trigger1Y)),NA())</f>
        <v>9.490983120379326E-3</v>
      </c>
    </row>
    <row r="3277" spans="2:17" x14ac:dyDescent="0.2">
      <c r="B3277" s="39" t="s">
        <v>42</v>
      </c>
      <c r="D3277" s="42">
        <f>_xll.qlCalendarAdvance(Calendar,$D3276,B3277,"f",FALSE)</f>
        <v>62821</v>
      </c>
      <c r="E3277" s="139">
        <f>_xll.qlInterestRateIndexValueDate(IndexON,D3277)</f>
        <v>62821</v>
      </c>
      <c r="F3277" s="155">
        <f>IFERROR(_xll.qlIndexFixing(IndexON,D3277,TRUE,_xll.ohTrigger(RecalcTrigger,TriggerON)),NA())</f>
        <v>9.3542563510329302E-3</v>
      </c>
      <c r="H3277" s="42">
        <f>_xll.qlCalendarAdvance(Calendar,$H3276,B3277,"f",FALSE)</f>
        <v>62821</v>
      </c>
      <c r="I3277" s="139">
        <f>_xll.qlInterestRateIndexValueDate(Index1M,$H3277)</f>
        <v>62823</v>
      </c>
      <c r="J3277" s="144">
        <f>IFERROR(_xll.qlIndexFixing(Index1M,$H3277,TRUE,_xll.ohTrigger(RecalcTrigger,Trigger1M)),NA())</f>
        <v>9.0938293448410961E-3</v>
      </c>
      <c r="K3277" s="44">
        <f>IFERROR(_xll.qlIndexFixing(Index3M,H3277,TRUE,_xll.ohTrigger(RecalcTrigger,Trigger3M)),NA())</f>
        <v>9.3803351126358885E-3</v>
      </c>
      <c r="L3277" s="44">
        <f>IFERROR(_xll.qlIndexFixing(Index6M,$H3277,TRUE,_xll.ohTrigger(RecalcTrigger,Trigger6M)),NA())</f>
        <v>9.3664732916169408E-3</v>
      </c>
      <c r="M3277" s="145">
        <f>IFERROR(_xll.qlIndexFixing(Index1Y,$H3277,TRUE,_xll.ohTrigger(RecalcTrigger,Trigger1Y)),NA())</f>
        <v>9.5865746627180476E-3</v>
      </c>
      <c r="N3277" s="144">
        <f>IFERROR(_xll.qlIndexFixing(ONIndex1M,I3277,TRUE,_xll.ohTrigger(RecalcTrigger,Trigger1M)),NA())</f>
        <v>9.087971320047572E-3</v>
      </c>
      <c r="O3277" s="44">
        <f>IFERROR(_xll.qlIndexFixing(ONIndex3M,I3277,TRUE,_xll.ohTrigger(RecalcTrigger,Trigger3M)),NA())</f>
        <v>9.3568620060047181E-3</v>
      </c>
      <c r="P3277" s="44">
        <f>IFERROR(_xll.qlIndexFixing(ONIndex6M,I3277,TRUE,_xll.ohTrigger(RecalcTrigger,Trigger6M)),NA())</f>
        <v>9.3683743050387847E-3</v>
      </c>
      <c r="Q3277" s="145">
        <f>IFERROR(_xll.qlIndexFixing(ONIndex1Y,I3277,TRUE,_xll.ohTrigger(RecalcTrigger,Trigger1Y)),NA())</f>
        <v>9.4930517283042803E-3</v>
      </c>
    </row>
    <row r="3278" spans="2:17" x14ac:dyDescent="0.2">
      <c r="B3278" s="39" t="s">
        <v>42</v>
      </c>
      <c r="D3278" s="42">
        <f>_xll.qlCalendarAdvance(Calendar,$D3277,B3278,"f",FALSE)</f>
        <v>62828</v>
      </c>
      <c r="E3278" s="139">
        <f>_xll.qlInterestRateIndexValueDate(IndexON,D3278)</f>
        <v>62828</v>
      </c>
      <c r="F3278" s="155">
        <f>IFERROR(_xll.qlIndexFixing(IndexON,D3278,TRUE,_xll.ohTrigger(RecalcTrigger,TriggerON)),NA())</f>
        <v>9.3564891663255878E-3</v>
      </c>
      <c r="H3278" s="42">
        <f>_xll.qlCalendarAdvance(Calendar,$H3277,B3278,"f",FALSE)</f>
        <v>62828</v>
      </c>
      <c r="I3278" s="139">
        <f>_xll.qlInterestRateIndexValueDate(Index1M,$H3278)</f>
        <v>62830</v>
      </c>
      <c r="J3278" s="144">
        <f>IFERROR(_xll.qlIndexFixing(Index1M,$H3278,TRUE,_xll.ohTrigger(RecalcTrigger,Trigger1M)),NA())</f>
        <v>9.0966627812832934E-3</v>
      </c>
      <c r="K3278" s="44">
        <f>IFERROR(_xll.qlIndexFixing(Index3M,H3278,TRUE,_xll.ohTrigger(RecalcTrigger,Trigger3M)),NA())</f>
        <v>9.3825038024903992E-3</v>
      </c>
      <c r="L3278" s="44">
        <f>IFERROR(_xll.qlIndexFixing(Index6M,$H3278,TRUE,_xll.ohTrigger(RecalcTrigger,Trigger6M)),NA())</f>
        <v>9.364512765818532E-3</v>
      </c>
      <c r="M3278" s="145">
        <f>IFERROR(_xll.qlIndexFixing(Index1Y,$H3278,TRUE,_xll.ohTrigger(RecalcTrigger,Trigger1Y)),NA())</f>
        <v>9.5891090220052329E-3</v>
      </c>
      <c r="N3278" s="144">
        <f>IFERROR(_xll.qlIndexFixing(ONIndex1M,I3278,TRUE,_xll.ohTrigger(RecalcTrigger,Trigger1M)),NA())</f>
        <v>9.0897400706335674E-3</v>
      </c>
      <c r="O3278" s="44">
        <f>IFERROR(_xll.qlIndexFixing(ONIndex3M,I3278,TRUE,_xll.ohTrigger(RecalcTrigger,Trigger3M)),NA())</f>
        <v>9.3587686175133911E-3</v>
      </c>
      <c r="P3278" s="44">
        <f>IFERROR(_xll.qlIndexFixing(ONIndex6M,I3278,TRUE,_xll.ohTrigger(RecalcTrigger,Trigger6M)),NA())</f>
        <v>9.3666913503831495E-3</v>
      </c>
      <c r="Q3278" s="145">
        <f>IFERROR(_xll.qlIndexFixing(ONIndex1Y,I3278,TRUE,_xll.ohTrigger(RecalcTrigger,Trigger1Y)),NA())</f>
        <v>9.4948161916796892E-3</v>
      </c>
    </row>
    <row r="3279" spans="2:17" x14ac:dyDescent="0.2">
      <c r="B3279" s="39" t="s">
        <v>42</v>
      </c>
      <c r="D3279" s="42">
        <f>_xll.qlCalendarAdvance(Calendar,$D3278,B3279,"f",FALSE)</f>
        <v>62835</v>
      </c>
      <c r="E3279" s="139">
        <f>_xll.qlInterestRateIndexValueDate(IndexON,D3279)</f>
        <v>62835</v>
      </c>
      <c r="F3279" s="155">
        <f>IFERROR(_xll.qlIndexFixing(IndexON,D3279,TRUE,_xll.ohTrigger(RecalcTrigger,TriggerON)),NA())</f>
        <v>9.3587121107141513E-3</v>
      </c>
      <c r="H3279" s="42">
        <f>_xll.qlCalendarAdvance(Calendar,$H3278,B3279,"f",FALSE)</f>
        <v>62835</v>
      </c>
      <c r="I3279" s="139">
        <f>_xll.qlInterestRateIndexValueDate(Index1M,$H3279)</f>
        <v>62837</v>
      </c>
      <c r="J3279" s="144">
        <f>IFERROR(_xll.qlIndexFixing(Index1M,$H3279,TRUE,_xll.ohTrigger(RecalcTrigger,Trigger1M)),NA())</f>
        <v>9.0987029849792789E-3</v>
      </c>
      <c r="K3279" s="44">
        <f>IFERROR(_xll.qlIndexFixing(Index3M,H3279,TRUE,_xll.ohTrigger(RecalcTrigger,Trigger3M)),NA())</f>
        <v>9.3846619230561704E-3</v>
      </c>
      <c r="L3279" s="44">
        <f>IFERROR(_xll.qlIndexFixing(Index6M,$H3279,TRUE,_xll.ohTrigger(RecalcTrigger,Trigger6M)),NA())</f>
        <v>9.3625532403285305E-3</v>
      </c>
      <c r="M3279" s="145">
        <f>IFERROR(_xll.qlIndexFixing(Index1Y,$H3279,TRUE,_xll.ohTrigger(RecalcTrigger,Trigger1Y)),NA())</f>
        <v>9.5908867425294995E-3</v>
      </c>
      <c r="N3279" s="144">
        <f>IFERROR(_xll.qlIndexFixing(ONIndex1M,I3279,TRUE,_xll.ohTrigger(RecalcTrigger,Trigger1M)),NA())</f>
        <v>9.0917946281177109E-3</v>
      </c>
      <c r="O3279" s="44">
        <f>IFERROR(_xll.qlIndexFixing(ONIndex3M,I3279,TRUE,_xll.ohTrigger(RecalcTrigger,Trigger3M)),NA())</f>
        <v>9.3609833120211761E-3</v>
      </c>
      <c r="P3279" s="44">
        <f>IFERROR(_xll.qlIndexFixing(ONIndex6M,I3279,TRUE,_xll.ohTrigger(RecalcTrigger,Trigger6M)),NA())</f>
        <v>9.3647288049769628E-3</v>
      </c>
      <c r="Q3279" s="145">
        <f>IFERROR(_xll.qlIndexFixing(ONIndex1Y,I3279,TRUE,_xll.ohTrigger(RecalcTrigger,Trigger1Y)),NA())</f>
        <v>9.4968646468451823E-3</v>
      </c>
    </row>
    <row r="3280" spans="2:17" x14ac:dyDescent="0.2">
      <c r="B3280" s="39" t="s">
        <v>42</v>
      </c>
      <c r="D3280" s="42">
        <f>_xll.qlCalendarAdvance(Calendar,$D3279,B3280,"f",FALSE)</f>
        <v>62842</v>
      </c>
      <c r="E3280" s="139">
        <f>_xll.qlInterestRateIndexValueDate(IndexON,D3280)</f>
        <v>62842</v>
      </c>
      <c r="F3280" s="155">
        <f>IFERROR(_xll.qlIndexFixing(IndexON,D3280,TRUE,_xll.ohTrigger(RecalcTrigger,TriggerON)),NA())</f>
        <v>9.360925165173839E-3</v>
      </c>
      <c r="H3280" s="42">
        <f>_xll.qlCalendarAdvance(Calendar,$H3279,B3280,"f",FALSE)</f>
        <v>62842</v>
      </c>
      <c r="I3280" s="139">
        <f>_xll.qlInterestRateIndexValueDate(Index1M,$H3280)</f>
        <v>62844</v>
      </c>
      <c r="J3280" s="144">
        <f>IFERROR(_xll.qlIndexFixing(Index1M,$H3280,TRUE,_xll.ohTrigger(RecalcTrigger,Trigger1M)),NA())</f>
        <v>9.1007334576068133E-3</v>
      </c>
      <c r="K3280" s="44">
        <f>IFERROR(_xll.qlIndexFixing(Index3M,H3280,TRUE,_xll.ohTrigger(RecalcTrigger,Trigger3M)),NA())</f>
        <v>9.3868094543895914E-3</v>
      </c>
      <c r="L3280" s="44">
        <f>IFERROR(_xll.qlIndexFixing(Index6M,$H3280,TRUE,_xll.ohTrigger(RecalcTrigger,Trigger6M)),NA())</f>
        <v>9.3605947170039127E-3</v>
      </c>
      <c r="M3280" s="145">
        <f>IFERROR(_xll.qlIndexFixing(Index1Y,$H3280,TRUE,_xll.ohTrigger(RecalcTrigger,Trigger1Y)),NA())</f>
        <v>9.5926529427436246E-3</v>
      </c>
      <c r="N3280" s="144">
        <f>IFERROR(_xll.qlIndexFixing(ONIndex1M,I3280,TRUE,_xll.ohTrigger(RecalcTrigger,Trigger1M)),NA())</f>
        <v>9.0938394920758725E-3</v>
      </c>
      <c r="O3280" s="44">
        <f>IFERROR(_xll.qlIndexFixing(ONIndex3M,I3280,TRUE,_xll.ohTrigger(RecalcTrigger,Trigger3M)),NA())</f>
        <v>9.3631875576072332E-3</v>
      </c>
      <c r="P3280" s="44">
        <f>IFERROR(_xll.qlIndexFixing(ONIndex6M,I3280,TRUE,_xll.ohTrigger(RecalcTrigger,Trigger6M)),NA())</f>
        <v>9.362767232072855E-3</v>
      </c>
      <c r="Q3280" s="145">
        <f>IFERROR(_xll.qlIndexFixing(ONIndex1Y,I3280,TRUE,_xll.ohTrigger(RecalcTrigger,Trigger1Y)),NA())</f>
        <v>9.4989022208746832E-3</v>
      </c>
    </row>
    <row r="3281" spans="2:17" x14ac:dyDescent="0.2">
      <c r="B3281" s="39" t="s">
        <v>42</v>
      </c>
      <c r="D3281" s="42">
        <f>_xll.qlCalendarAdvance(Calendar,$D3280,B3281,"f",FALSE)</f>
        <v>62849</v>
      </c>
      <c r="E3281" s="139">
        <f>_xll.qlInterestRateIndexValueDate(IndexON,D3281)</f>
        <v>62849</v>
      </c>
      <c r="F3281" s="155">
        <f>IFERROR(_xll.qlIndexFixing(IndexON,D3281,TRUE,_xll.ohTrigger(RecalcTrigger,TriggerON)),NA())</f>
        <v>9.3631283112394215E-3</v>
      </c>
      <c r="H3281" s="42">
        <f>_xll.qlCalendarAdvance(Calendar,$H3280,B3281,"f",FALSE)</f>
        <v>62849</v>
      </c>
      <c r="I3281" s="139">
        <f>_xll.qlInterestRateIndexValueDate(Index1M,$H3281)</f>
        <v>62851</v>
      </c>
      <c r="J3281" s="144">
        <f>IFERROR(_xll.qlIndexFixing(Index1M,$H3281,TRUE,_xll.ohTrigger(RecalcTrigger,Trigger1M)),NA())</f>
        <v>9.1027541807031653E-3</v>
      </c>
      <c r="K3281" s="44">
        <f>IFERROR(_xll.qlIndexFixing(Index3M,H3281,TRUE,_xll.ohTrigger(RecalcTrigger,Trigger3M)),NA())</f>
        <v>9.3889463765488151E-3</v>
      </c>
      <c r="L3281" s="44">
        <f>IFERROR(_xll.qlIndexFixing(Index6M,$H3281,TRUE,_xll.ohTrigger(RecalcTrigger,Trigger6M)),NA())</f>
        <v>9.3586371977007771E-3</v>
      </c>
      <c r="M3281" s="145">
        <f>IFERROR(_xll.qlIndexFixing(Index1Y,$H3281,TRUE,_xll.ohTrigger(RecalcTrigger,Trigger1Y)),NA())</f>
        <v>9.5944076016813359E-3</v>
      </c>
      <c r="N3281" s="144">
        <f>IFERROR(_xll.qlIndexFixing(ONIndex1M,I3281,TRUE,_xll.ohTrigger(RecalcTrigger,Trigger1M)),NA())</f>
        <v>9.0958746441227589E-3</v>
      </c>
      <c r="O3281" s="44">
        <f>IFERROR(_xll.qlIndexFixing(ONIndex3M,I3281,TRUE,_xll.ohTrigger(RecalcTrigger,Trigger3M)),NA())</f>
        <v>9.365381334287548E-3</v>
      </c>
      <c r="P3281" s="44">
        <f>IFERROR(_xll.qlIndexFixing(ONIndex6M,I3281,TRUE,_xll.ohTrigger(RecalcTrigger,Trigger6M)),NA())</f>
        <v>9.3608066338290996E-3</v>
      </c>
      <c r="Q3281" s="145">
        <f>IFERROR(_xll.qlIndexFixing(ONIndex1Y,I3281,TRUE,_xll.ohTrigger(RecalcTrigger,Trigger1Y)),NA())</f>
        <v>9.500928893224625E-3</v>
      </c>
    </row>
    <row r="3282" spans="2:17" x14ac:dyDescent="0.2">
      <c r="B3282" s="39" t="s">
        <v>42</v>
      </c>
      <c r="D3282" s="42">
        <f>_xll.qlCalendarAdvance(Calendar,$D3281,B3282,"f",FALSE)</f>
        <v>62856</v>
      </c>
      <c r="E3282" s="139">
        <f>_xll.qlInterestRateIndexValueDate(IndexON,D3282)</f>
        <v>62856</v>
      </c>
      <c r="F3282" s="155">
        <f>IFERROR(_xll.qlIndexFixing(IndexON,D3282,TRUE,_xll.ohTrigger(RecalcTrigger,TriggerON)),NA())</f>
        <v>9.3653215295663728E-3</v>
      </c>
      <c r="H3282" s="42">
        <f>_xll.qlCalendarAdvance(Calendar,$H3281,B3282,"f",FALSE)</f>
        <v>62856</v>
      </c>
      <c r="I3282" s="139">
        <f>_xll.qlInterestRateIndexValueDate(Index1M,$H3282)</f>
        <v>62858</v>
      </c>
      <c r="J3282" s="144">
        <f>IFERROR(_xll.qlIndexFixing(Index1M,$H3282,TRUE,_xll.ohTrigger(RecalcTrigger,Trigger1M)),NA())</f>
        <v>9.1039912936766061E-3</v>
      </c>
      <c r="K3282" s="44">
        <f>IFERROR(_xll.qlIndexFixing(Index3M,H3282,TRUE,_xll.ohTrigger(RecalcTrigger,Trigger3M)),NA())</f>
        <v>9.3908003959510822E-3</v>
      </c>
      <c r="L3282" s="44">
        <f>IFERROR(_xll.qlIndexFixing(Index6M,$H3282,TRUE,_xll.ohTrigger(RecalcTrigger,Trigger6M)),NA())</f>
        <v>9.3566806842760985E-3</v>
      </c>
      <c r="M3282" s="145">
        <f>IFERROR(_xll.qlIndexFixing(Index1Y,$H3282,TRUE,_xll.ohTrigger(RecalcTrigger,Trigger1Y)),NA())</f>
        <v>9.5961506983767986E-3</v>
      </c>
      <c r="N3282" s="144">
        <f>IFERROR(_xll.qlIndexFixing(ONIndex1M,I3282,TRUE,_xll.ohTrigger(RecalcTrigger,Trigger1M)),NA())</f>
        <v>9.0979000657132048E-3</v>
      </c>
      <c r="O3282" s="44">
        <f>IFERROR(_xll.qlIndexFixing(ONIndex3M,I3282,TRUE,_xll.ohTrigger(RecalcTrigger,Trigger3M)),NA())</f>
        <v>9.3675646217583619E-3</v>
      </c>
      <c r="P3282" s="44">
        <f>IFERROR(_xll.qlIndexFixing(ONIndex6M,I3282,TRUE,_xll.ohTrigger(RecalcTrigger,Trigger6M)),NA())</f>
        <v>9.3588470119243539E-3</v>
      </c>
      <c r="Q3282" s="145">
        <f>IFERROR(_xll.qlIndexFixing(ONIndex1Y,I3282,TRUE,_xll.ohTrigger(RecalcTrigger,Trigger1Y)),NA())</f>
        <v>9.5029446431116327E-3</v>
      </c>
    </row>
    <row r="3283" spans="2:17" x14ac:dyDescent="0.2">
      <c r="B3283" s="39" t="s">
        <v>42</v>
      </c>
      <c r="D3283" s="42">
        <f>_xll.qlCalendarAdvance(Calendar,$D3282,B3283,"f",FALSE)</f>
        <v>62863</v>
      </c>
      <c r="E3283" s="139">
        <f>_xll.qlInterestRateIndexValueDate(IndexON,D3283)</f>
        <v>62863</v>
      </c>
      <c r="F3283" s="155">
        <f>IFERROR(_xll.qlIndexFixing(IndexON,D3283,TRUE,_xll.ohTrigger(RecalcTrigger,TriggerON)),NA())</f>
        <v>9.3675048016894635E-3</v>
      </c>
      <c r="H3283" s="42">
        <f>_xll.qlCalendarAdvance(Calendar,$H3282,B3283,"f",FALSE)</f>
        <v>62863</v>
      </c>
      <c r="I3283" s="139">
        <f>_xll.qlInterestRateIndexValueDate(Index1M,$H3283)</f>
        <v>62865</v>
      </c>
      <c r="J3283" s="144">
        <f>IFERROR(_xll.qlIndexFixing(Index1M,$H3283,TRUE,_xll.ohTrigger(RecalcTrigger,Trigger1M)),NA())</f>
        <v>9.1059944119161618E-3</v>
      </c>
      <c r="K3283" s="44">
        <f>IFERROR(_xll.qlIndexFixing(Index3M,H3283,TRUE,_xll.ohTrigger(RecalcTrigger,Trigger3M)),NA())</f>
        <v>9.3929167491513255E-3</v>
      </c>
      <c r="L3283" s="44">
        <f>IFERROR(_xll.qlIndexFixing(Index6M,$H3283,TRUE,_xll.ohTrigger(RecalcTrigger,Trigger6M)),NA())</f>
        <v>9.354725178584657E-3</v>
      </c>
      <c r="M3283" s="145">
        <f>IFERROR(_xll.qlIndexFixing(Index1Y,$H3283,TRUE,_xll.ohTrigger(RecalcTrigger,Trigger1Y)),NA())</f>
        <v>9.5978822118641723E-3</v>
      </c>
      <c r="N3283" s="144">
        <f>IFERROR(_xll.qlIndexFixing(ONIndex1M,I3283,TRUE,_xll.ohTrigger(RecalcTrigger,Trigger1M)),NA())</f>
        <v>9.0999157384619167E-3</v>
      </c>
      <c r="O3283" s="44">
        <f>IFERROR(_xll.qlIndexFixing(ONIndex3M,I3283,TRUE,_xll.ohTrigger(RecalcTrigger,Trigger3M)),NA())</f>
        <v>9.3697374005952128E-3</v>
      </c>
      <c r="P3283" s="44">
        <f>IFERROR(_xll.qlIndexFixing(ONIndex6M,I3283,TRUE,_xll.ohTrigger(RecalcTrigger,Trigger6M)),NA())</f>
        <v>9.3568883683570192E-3</v>
      </c>
      <c r="Q3283" s="145">
        <f>IFERROR(_xll.qlIndexFixing(ONIndex1Y,I3283,TRUE,_xll.ohTrigger(RecalcTrigger,Trigger1Y)),NA())</f>
        <v>9.5049494498322673E-3</v>
      </c>
    </row>
    <row r="3284" spans="2:17" x14ac:dyDescent="0.2">
      <c r="B3284" s="39" t="s">
        <v>42</v>
      </c>
      <c r="D3284" s="42">
        <f>_xll.qlCalendarAdvance(Calendar,$D3283,B3284,"f",FALSE)</f>
        <v>62870</v>
      </c>
      <c r="E3284" s="139">
        <f>_xll.qlInterestRateIndexValueDate(IndexON,D3284)</f>
        <v>62870</v>
      </c>
      <c r="F3284" s="155">
        <f>IFERROR(_xll.qlIndexFixing(IndexON,D3284,TRUE,_xll.ohTrigger(RecalcTrigger,TriggerON)),NA())</f>
        <v>9.3696781083441039E-3</v>
      </c>
      <c r="H3284" s="42">
        <f>_xll.qlCalendarAdvance(Calendar,$H3283,B3284,"f",FALSE)</f>
        <v>62870</v>
      </c>
      <c r="I3284" s="139">
        <f>_xll.qlInterestRateIndexValueDate(Index1M,$H3284)</f>
        <v>62872</v>
      </c>
      <c r="J3284" s="144">
        <f>IFERROR(_xll.qlIndexFixing(Index1M,$H3284,TRUE,_xll.ohTrigger(RecalcTrigger,Trigger1M)),NA())</f>
        <v>9.1079877299095856E-3</v>
      </c>
      <c r="K3284" s="44">
        <f>IFERROR(_xll.qlIndexFixing(Index3M,H3284,TRUE,_xll.ohTrigger(RecalcTrigger,Trigger3M)),NA())</f>
        <v>9.3950224350338729E-3</v>
      </c>
      <c r="L3284" s="44">
        <f>IFERROR(_xll.qlIndexFixing(Index6M,$H3284,TRUE,_xll.ohTrigger(RecalcTrigger,Trigger6M)),NA())</f>
        <v>9.3527706824851845E-3</v>
      </c>
      <c r="M3284" s="145">
        <f>IFERROR(_xll.qlIndexFixing(Index1Y,$H3284,TRUE,_xll.ohTrigger(RecalcTrigger,Trigger1Y)),NA())</f>
        <v>9.5996021211780524E-3</v>
      </c>
      <c r="N3284" s="144">
        <f>IFERROR(_xll.qlIndexFixing(ONIndex1M,I3284,TRUE,_xll.ohTrigger(RecalcTrigger,Trigger1M)),NA())</f>
        <v>9.1019216439836015E-3</v>
      </c>
      <c r="O3284" s="44">
        <f>IFERROR(_xll.qlIndexFixing(ONIndex3M,I3284,TRUE,_xll.ohTrigger(RecalcTrigger,Trigger3M)),NA())</f>
        <v>9.3718996507341501E-3</v>
      </c>
      <c r="P3284" s="44">
        <f>IFERROR(_xll.qlIndexFixing(ONIndex6M,I3284,TRUE,_xll.ohTrigger(RecalcTrigger,Trigger6M)),NA())</f>
        <v>9.3549307048057528E-3</v>
      </c>
      <c r="Q3284" s="145">
        <f>IFERROR(_xll.qlIndexFixing(ONIndex1Y,I3284,TRUE,_xll.ohTrigger(RecalcTrigger,Trigger1Y)),NA())</f>
        <v>9.5069432926830899E-3</v>
      </c>
    </row>
    <row r="3285" spans="2:17" x14ac:dyDescent="0.2">
      <c r="B3285" s="39" t="s">
        <v>42</v>
      </c>
      <c r="D3285" s="42">
        <f>_xll.qlCalendarAdvance(Calendar,$D3284,B3285,"f",FALSE)</f>
        <v>62877</v>
      </c>
      <c r="E3285" s="139">
        <f>_xll.qlInterestRateIndexValueDate(IndexON,D3285)</f>
        <v>62877</v>
      </c>
      <c r="F3285" s="155">
        <f>IFERROR(_xll.qlIndexFixing(IndexON,D3285,TRUE,_xll.ohTrigger(RecalcTrigger,TriggerON)),NA())</f>
        <v>9.3718414310650644E-3</v>
      </c>
      <c r="H3285" s="42">
        <f>_xll.qlCalendarAdvance(Calendar,$H3284,B3285,"f",FALSE)</f>
        <v>62877</v>
      </c>
      <c r="I3285" s="139">
        <f>_xll.qlInterestRateIndexValueDate(Index1M,$H3285)</f>
        <v>62879</v>
      </c>
      <c r="J3285" s="144">
        <f>IFERROR(_xll.qlIndexFixing(Index1M,$H3285,TRUE,_xll.ohTrigger(RecalcTrigger,Trigger1M)),NA())</f>
        <v>9.109971229186135E-3</v>
      </c>
      <c r="K3285" s="44">
        <f>IFERROR(_xll.qlIndexFixing(Index3M,H3285,TRUE,_xll.ohTrigger(RecalcTrigger,Trigger3M)),NA())</f>
        <v>9.3971174336582308E-3</v>
      </c>
      <c r="L3285" s="44">
        <f>IFERROR(_xll.qlIndexFixing(Index6M,$H3285,TRUE,_xll.ohTrigger(RecalcTrigger,Trigger6M)),NA())</f>
        <v>9.3508171978307075E-3</v>
      </c>
      <c r="M3285" s="145">
        <f>IFERROR(_xll.qlIndexFixing(Index1Y,$H3285,TRUE,_xll.ohTrigger(RecalcTrigger,Trigger1Y)),NA())</f>
        <v>9.6013104053534748E-3</v>
      </c>
      <c r="N3285" s="144">
        <f>IFERROR(_xll.qlIndexFixing(ONIndex1M,I3285,TRUE,_xll.ohTrigger(RecalcTrigger,Trigger1M)),NA())</f>
        <v>9.1039177638130298E-3</v>
      </c>
      <c r="O3285" s="44">
        <f>IFERROR(_xll.qlIndexFixing(ONIndex3M,I3285,TRUE,_xll.ohTrigger(RecalcTrigger,Trigger3M)),NA())</f>
        <v>9.3740513522710955E-3</v>
      </c>
      <c r="P3285" s="44">
        <f>IFERROR(_xll.qlIndexFixing(ONIndex6M,I3285,TRUE,_xll.ohTrigger(RecalcTrigger,Trigger6M)),NA())</f>
        <v>9.3529740232689562E-3</v>
      </c>
      <c r="Q3285" s="145">
        <f>IFERROR(_xll.qlIndexFixing(ONIndex1Y,I3285,TRUE,_xll.ohTrigger(RecalcTrigger,Trigger1Y)),NA())</f>
        <v>9.5089261510405976E-3</v>
      </c>
    </row>
    <row r="3286" spans="2:17" x14ac:dyDescent="0.2">
      <c r="B3286" s="39" t="s">
        <v>42</v>
      </c>
      <c r="D3286" s="42">
        <f>_xll.qlCalendarAdvance(Calendar,$D3285,B3286,"f",FALSE)</f>
        <v>62884</v>
      </c>
      <c r="E3286" s="139">
        <f>_xll.qlInterestRateIndexValueDate(IndexON,D3286)</f>
        <v>62884</v>
      </c>
      <c r="F3286" s="155">
        <f>IFERROR(_xll.qlIndexFixing(IndexON,D3286,TRUE,_xll.ohTrigger(RecalcTrigger,TriggerON)),NA())</f>
        <v>9.3739947510673716E-3</v>
      </c>
      <c r="H3286" s="42">
        <f>_xll.qlCalendarAdvance(Calendar,$H3285,B3286,"f",FALSE)</f>
        <v>62884</v>
      </c>
      <c r="I3286" s="139">
        <f>_xll.qlInterestRateIndexValueDate(Index1M,$H3286)</f>
        <v>62886</v>
      </c>
      <c r="J3286" s="144">
        <f>IFERROR(_xll.qlIndexFixing(Index1M,$H3286,TRUE,_xll.ohTrigger(RecalcTrigger,Trigger1M)),NA())</f>
        <v>9.1127109070740508E-3</v>
      </c>
      <c r="K3286" s="44">
        <f>IFERROR(_xll.qlIndexFixing(Index3M,H3286,TRUE,_xll.ohTrigger(RecalcTrigger,Trigger3M)),NA())</f>
        <v>9.3997405145945564E-3</v>
      </c>
      <c r="L3286" s="44">
        <f>IFERROR(_xll.qlIndexFixing(Index6M,$H3286,TRUE,_xll.ohTrigger(RecalcTrigger,Trigger6M)),NA())</f>
        <v>9.3487930913732087E-3</v>
      </c>
      <c r="M3286" s="145">
        <f>IFERROR(_xll.qlIndexFixing(Index1Y,$H3286,TRUE,_xll.ohTrigger(RecalcTrigger,Trigger1Y)),NA())</f>
        <v>9.6022833207020843E-3</v>
      </c>
      <c r="N3286" s="144">
        <f>IFERROR(_xll.qlIndexFixing(ONIndex1M,I3286,TRUE,_xll.ohTrigger(RecalcTrigger,Trigger1M)),NA())</f>
        <v>9.1059040794849722E-3</v>
      </c>
      <c r="O3286" s="44">
        <f>IFERROR(_xll.qlIndexFixing(ONIndex3M,I3286,TRUE,_xll.ohTrigger(RecalcTrigger,Trigger3M)),NA())</f>
        <v>9.3761924854618428E-3</v>
      </c>
      <c r="P3286" s="44">
        <f>IFERROR(_xll.qlIndexFixing(ONIndex6M,I3286,TRUE,_xll.ohTrigger(RecalcTrigger,Trigger6M)),NA())</f>
        <v>9.3510183255052226E-3</v>
      </c>
      <c r="Q3286" s="145">
        <f>IFERROR(_xll.qlIndexFixing(ONIndex1Y,I3286,TRUE,_xll.ohTrigger(RecalcTrigger,Trigger1Y)),NA())</f>
        <v>9.5108980041214153E-3</v>
      </c>
    </row>
    <row r="3287" spans="2:17" x14ac:dyDescent="0.2">
      <c r="B3287" s="39" t="s">
        <v>42</v>
      </c>
      <c r="D3287" s="42">
        <f>_xll.qlCalendarAdvance(Calendar,$D3286,B3287,"f",FALSE)</f>
        <v>62891</v>
      </c>
      <c r="E3287" s="139">
        <f>_xll.qlInterestRateIndexValueDate(IndexON,D3287)</f>
        <v>62891</v>
      </c>
      <c r="F3287" s="155">
        <f>IFERROR(_xll.qlIndexFixing(IndexON,D3287,TRUE,_xll.ohTrigger(RecalcTrigger,TriggerON)),NA())</f>
        <v>9.3761380492463076E-3</v>
      </c>
      <c r="H3287" s="42">
        <f>_xll.qlCalendarAdvance(Calendar,$H3286,B3287,"f",FALSE)</f>
        <v>62891</v>
      </c>
      <c r="I3287" s="139">
        <f>_xll.qlInterestRateIndexValueDate(Index1M,$H3287)</f>
        <v>62893</v>
      </c>
      <c r="J3287" s="144">
        <f>IFERROR(_xll.qlIndexFixing(Index1M,$H3287,TRUE,_xll.ohTrigger(RecalcTrigger,Trigger1M)),NA())</f>
        <v>9.1149273111135187E-3</v>
      </c>
      <c r="K3287" s="44">
        <f>IFERROR(_xll.qlIndexFixing(Index3M,H3287,TRUE,_xll.ohTrigger(RecalcTrigger,Trigger3M)),NA())</f>
        <v>9.4018126467056706E-3</v>
      </c>
      <c r="L3287" s="44">
        <f>IFERROR(_xll.qlIndexFixing(Index6M,$H3287,TRUE,_xll.ohTrigger(RecalcTrigger,Trigger6M)),NA())</f>
        <v>9.3468417257153331E-3</v>
      </c>
      <c r="M3287" s="145">
        <f>IFERROR(_xll.qlIndexFixing(Index1Y,$H3287,TRUE,_xll.ohTrigger(RecalcTrigger,Trigger1Y)),NA())</f>
        <v>9.603970698297104E-3</v>
      </c>
      <c r="N3287" s="144">
        <f>IFERROR(_xll.qlIndexFixing(ONIndex1M,I3287,TRUE,_xll.ohTrigger(RecalcTrigger,Trigger1M)),NA())</f>
        <v>9.1078805724542633E-3</v>
      </c>
      <c r="O3287" s="44">
        <f>IFERROR(_xll.qlIndexFixing(ONIndex3M,I3287,TRUE,_xll.ohTrigger(RecalcTrigger,Trigger3M)),NA())</f>
        <v>9.3783230302424414E-3</v>
      </c>
      <c r="P3287" s="44">
        <f>IFERROR(_xll.qlIndexFixing(ONIndex6M,I3287,TRUE,_xll.ohTrigger(RecalcTrigger,Trigger6M)),NA())</f>
        <v>9.3490636132731453E-3</v>
      </c>
      <c r="Q3287" s="145">
        <f>IFERROR(_xll.qlIndexFixing(ONIndex1Y,I3287,TRUE,_xll.ohTrigger(RecalcTrigger,Trigger1Y)),NA())</f>
        <v>9.5128588313020401E-3</v>
      </c>
    </row>
    <row r="3288" spans="2:17" x14ac:dyDescent="0.2">
      <c r="B3288" s="39" t="s">
        <v>42</v>
      </c>
      <c r="D3288" s="42">
        <f>_xll.qlCalendarAdvance(Calendar,$D3287,B3288,"f",FALSE)</f>
        <v>62898</v>
      </c>
      <c r="E3288" s="139">
        <f>_xll.qlInterestRateIndexValueDate(IndexON,D3288)</f>
        <v>62898</v>
      </c>
      <c r="F3288" s="155">
        <f>IFERROR(_xll.qlIndexFixing(IndexON,D3288,TRUE,_xll.ohTrigger(RecalcTrigger,TriggerON)),NA())</f>
        <v>9.3782713067369627E-3</v>
      </c>
      <c r="H3288" s="42">
        <f>_xll.qlCalendarAdvance(Calendar,$H3287,B3288,"f",FALSE)</f>
        <v>62898</v>
      </c>
      <c r="I3288" s="139">
        <f>_xll.qlInterestRateIndexValueDate(Index1M,$H3288)</f>
        <v>62900</v>
      </c>
      <c r="J3288" s="144">
        <f>IFERROR(_xll.qlIndexFixing(Index1M,$H3288,TRUE,_xll.ohTrigger(RecalcTrigger,Trigger1M)),NA())</f>
        <v>9.1166247047400062E-3</v>
      </c>
      <c r="K3288" s="44">
        <f>IFERROR(_xll.qlIndexFixing(Index3M,H3288,TRUE,_xll.ohTrigger(RecalcTrigger,Trigger3M)),NA())</f>
        <v>9.4038740283414919E-3</v>
      </c>
      <c r="L3288" s="44">
        <f>IFERROR(_xll.qlIndexFixing(Index6M,$H3288,TRUE,_xll.ohTrigger(RecalcTrigger,Trigger6M)),NA())</f>
        <v>9.3448913777504829E-3</v>
      </c>
      <c r="M3288" s="145">
        <f>IFERROR(_xll.qlIndexFixing(Index1Y,$H3288,TRUE,_xll.ohTrigger(RecalcTrigger,Trigger1Y)),NA())</f>
        <v>9.6056463932593997E-3</v>
      </c>
      <c r="N3288" s="144">
        <f>IFERROR(_xll.qlIndexFixing(ONIndex1M,I3288,TRUE,_xll.ohTrigger(RecalcTrigger,Trigger1M)),NA())</f>
        <v>9.109847224495482E-3</v>
      </c>
      <c r="O3288" s="44">
        <f>IFERROR(_xll.qlIndexFixing(ONIndex3M,I3288,TRUE,_xll.ohTrigger(RecalcTrigger,Trigger3M)),NA())</f>
        <v>9.3804429669486211E-3</v>
      </c>
      <c r="P3288" s="44">
        <f>IFERROR(_xll.qlIndexFixing(ONIndex6M,I3288,TRUE,_xll.ohTrigger(RecalcTrigger,Trigger6M)),NA())</f>
        <v>9.3471098886510617E-3</v>
      </c>
      <c r="Q3288" s="145">
        <f>IFERROR(_xll.qlIndexFixing(ONIndex1Y,I3288,TRUE,_xll.ohTrigger(RecalcTrigger,Trigger1Y)),NA())</f>
        <v>9.514808611719161E-3</v>
      </c>
    </row>
    <row r="3289" spans="2:17" x14ac:dyDescent="0.2">
      <c r="B3289" s="39" t="s">
        <v>42</v>
      </c>
      <c r="D3289" s="42">
        <f>_xll.qlCalendarAdvance(Calendar,$D3288,B3289,"f",FALSE)</f>
        <v>62905</v>
      </c>
      <c r="E3289" s="139">
        <f>_xll.qlInterestRateIndexValueDate(IndexON,D3289)</f>
        <v>62905</v>
      </c>
      <c r="F3289" s="155">
        <f>IFERROR(_xll.qlIndexFixing(IndexON,D3289,TRUE,_xll.ohTrigger(RecalcTrigger,TriggerON)),NA())</f>
        <v>9.3803945049142357E-3</v>
      </c>
      <c r="H3289" s="42">
        <f>_xll.qlCalendarAdvance(Calendar,$H3288,B3289,"f",FALSE)</f>
        <v>62905</v>
      </c>
      <c r="I3289" s="139">
        <f>_xll.qlInterestRateIndexValueDate(Index1M,$H3289)</f>
        <v>62907</v>
      </c>
      <c r="J3289" s="144">
        <f>IFERROR(_xll.qlIndexFixing(Index1M,$H3289,TRUE,_xll.ohTrigger(RecalcTrigger,Trigger1M)),NA())</f>
        <v>9.1185667669610448E-3</v>
      </c>
      <c r="K3289" s="44">
        <f>IFERROR(_xll.qlIndexFixing(Index3M,H3289,TRUE,_xll.ohTrigger(RecalcTrigger,Trigger3M)),NA())</f>
        <v>9.4059246395544992E-3</v>
      </c>
      <c r="L3289" s="44">
        <f>IFERROR(_xll.qlIndexFixing(Index6M,$H3289,TRUE,_xll.ohTrigger(RecalcTrigger,Trigger6M)),NA())</f>
        <v>9.3429420493360976E-3</v>
      </c>
      <c r="M3289" s="145">
        <f>IFERROR(_xll.qlIndexFixing(Index1Y,$H3289,TRUE,_xll.ohTrigger(RecalcTrigger,Trigger1Y)),NA())</f>
        <v>9.6082655532922848E-3</v>
      </c>
      <c r="N3289" s="144">
        <f>IFERROR(_xll.qlIndexFixing(ONIndex1M,I3289,TRUE,_xll.ohTrigger(RecalcTrigger,Trigger1M)),NA())</f>
        <v>9.1118040169835268E-3</v>
      </c>
      <c r="O3289" s="44">
        <f>IFERROR(_xll.qlIndexFixing(ONIndex3M,I3289,TRUE,_xll.ohTrigger(RecalcTrigger,Trigger3M)),NA())</f>
        <v>9.3825522754364954E-3</v>
      </c>
      <c r="P3289" s="44">
        <f>IFERROR(_xll.qlIndexFixing(ONIndex6M,I3289,TRUE,_xll.ohTrigger(RecalcTrigger,Trigger6M)),NA())</f>
        <v>9.3451571533975653E-3</v>
      </c>
      <c r="Q3289" s="145">
        <f>IFERROR(_xll.qlIndexFixing(ONIndex1Y,I3289,TRUE,_xll.ohTrigger(RecalcTrigger,Trigger1Y)),NA())</f>
        <v>9.5167473249091472E-3</v>
      </c>
    </row>
    <row r="3290" spans="2:17" x14ac:dyDescent="0.2">
      <c r="B3290" s="39" t="s">
        <v>42</v>
      </c>
      <c r="D3290" s="42">
        <f>_xll.qlCalendarAdvance(Calendar,$D3289,B3290,"f",FALSE)</f>
        <v>62912</v>
      </c>
      <c r="E3290" s="139">
        <f>_xll.qlInterestRateIndexValueDate(IndexON,D3290)</f>
        <v>62912</v>
      </c>
      <c r="F3290" s="155">
        <f>IFERROR(_xll.qlIndexFixing(IndexON,D3290,TRUE,_xll.ohTrigger(RecalcTrigger,TriggerON)),NA())</f>
        <v>9.3825076248332806E-3</v>
      </c>
      <c r="H3290" s="42">
        <f>_xll.qlCalendarAdvance(Calendar,$H3289,B3290,"f",FALSE)</f>
        <v>62912</v>
      </c>
      <c r="I3290" s="139">
        <f>_xll.qlInterestRateIndexValueDate(Index1M,$H3290)</f>
        <v>62914</v>
      </c>
      <c r="J3290" s="144">
        <f>IFERROR(_xll.qlIndexFixing(Index1M,$H3290,TRUE,_xll.ohTrigger(RecalcTrigger,Trigger1M)),NA())</f>
        <v>9.1197407988276823E-3</v>
      </c>
      <c r="K3290" s="44">
        <f>IFERROR(_xll.qlIndexFixing(Index3M,H3290,TRUE,_xll.ohTrigger(RecalcTrigger,Trigger3M)),NA())</f>
        <v>9.4076979722895939E-3</v>
      </c>
      <c r="L3290" s="44">
        <f>IFERROR(_xll.qlIndexFixing(Index6M,$H3290,TRUE,_xll.ohTrigger(RecalcTrigger,Trigger6M)),NA())</f>
        <v>9.3410471910983298E-3</v>
      </c>
      <c r="M3290" s="145">
        <f>IFERROR(_xll.qlIndexFixing(Index1Y,$H3290,TRUE,_xll.ohTrigger(RecalcTrigger,Trigger1Y)),NA())</f>
        <v>9.6089626514374929E-3</v>
      </c>
      <c r="N3290" s="144">
        <f>IFERROR(_xll.qlIndexFixing(ONIndex1M,I3290,TRUE,_xll.ohTrigger(RecalcTrigger,Trigger1M)),NA())</f>
        <v>9.1137509315331044E-3</v>
      </c>
      <c r="O3290" s="44">
        <f>IFERROR(_xll.qlIndexFixing(ONIndex3M,I3290,TRUE,_xll.ohTrigger(RecalcTrigger,Trigger3M)),NA())</f>
        <v>9.384650935961858E-3</v>
      </c>
      <c r="P3290" s="44">
        <f>IFERROR(_xll.qlIndexFixing(ONIndex6M,I3290,TRUE,_xll.ohTrigger(RecalcTrigger,Trigger6M)),NA())</f>
        <v>9.3432054093511852E-3</v>
      </c>
      <c r="Q3290" s="145">
        <f>IFERROR(_xll.qlIndexFixing(ONIndex1Y,I3290,TRUE,_xll.ohTrigger(RecalcTrigger,Trigger1Y)),NA())</f>
        <v>9.5186749498488155E-3</v>
      </c>
    </row>
    <row r="3291" spans="2:17" x14ac:dyDescent="0.2">
      <c r="B3291" s="39" t="s">
        <v>42</v>
      </c>
      <c r="D3291" s="42">
        <f>_xll.qlCalendarAdvance(Calendar,$D3290,B3291,"f",FALSE)</f>
        <v>62919</v>
      </c>
      <c r="E3291" s="139">
        <f>_xll.qlInterestRateIndexValueDate(IndexON,D3291)</f>
        <v>62919</v>
      </c>
      <c r="F3291" s="155">
        <f>IFERROR(_xll.qlIndexFixing(IndexON,D3291,TRUE,_xll.ohTrigger(RecalcTrigger,TriggerON)),NA())</f>
        <v>9.3846106475492519E-3</v>
      </c>
      <c r="H3291" s="42">
        <f>_xll.qlCalendarAdvance(Calendar,$H3290,B3291,"f",FALSE)</f>
        <v>62919</v>
      </c>
      <c r="I3291" s="139">
        <f>_xll.qlInterestRateIndexValueDate(Index1M,$H3291)</f>
        <v>62921</v>
      </c>
      <c r="J3291" s="144">
        <f>IFERROR(_xll.qlIndexFixing(Index1M,$H3291,TRUE,_xll.ohTrigger(RecalcTrigger,Trigger1M)),NA())</f>
        <v>9.1224211258830734E-3</v>
      </c>
      <c r="K3291" s="44">
        <f>IFERROR(_xll.qlIndexFixing(Index3M,H3291,TRUE,_xll.ohTrigger(RecalcTrigger,Trigger3M)),NA())</f>
        <v>9.4097277057706638E-3</v>
      </c>
      <c r="L3291" s="44">
        <f>IFERROR(_xll.qlIndexFixing(Index6M,$H3291,TRUE,_xll.ohTrigger(RecalcTrigger,Trigger6M)),NA())</f>
        <v>9.3390998373944663E-3</v>
      </c>
      <c r="M3291" s="145">
        <f>IFERROR(_xll.qlIndexFixing(Index1Y,$H3291,TRUE,_xll.ohTrigger(RecalcTrigger,Trigger1Y)),NA())</f>
        <v>9.610603172730223E-3</v>
      </c>
      <c r="N3291" s="144">
        <f>IFERROR(_xll.qlIndexFixing(ONIndex1M,I3291,TRUE,_xll.ohTrigger(RecalcTrigger,Trigger1M)),NA())</f>
        <v>9.1162395632338189E-3</v>
      </c>
      <c r="O3291" s="44">
        <f>IFERROR(_xll.qlIndexFixing(ONIndex3M,I3291,TRUE,_xll.ohTrigger(RecalcTrigger,Trigger3M)),NA())</f>
        <v>9.387333535864073E-3</v>
      </c>
      <c r="P3291" s="44">
        <f>IFERROR(_xll.qlIndexFixing(ONIndex6M,I3291,TRUE,_xll.ohTrigger(RecalcTrigger,Trigger6M)),NA())</f>
        <v>9.34069748340427E-3</v>
      </c>
      <c r="Q3291" s="145">
        <f>IFERROR(_xll.qlIndexFixing(ONIndex1Y,I3291,TRUE,_xll.ohTrigger(RecalcTrigger,Trigger1Y)),NA())</f>
        <v>9.5211369988934536E-3</v>
      </c>
    </row>
    <row r="3292" spans="2:17" x14ac:dyDescent="0.2">
      <c r="B3292" s="39" t="s">
        <v>42</v>
      </c>
      <c r="D3292" s="42">
        <f>_xll.qlCalendarAdvance(Calendar,$D3291,B3292,"f",FALSE)</f>
        <v>62926</v>
      </c>
      <c r="E3292" s="139">
        <f>_xll.qlInterestRateIndexValueDate(IndexON,D3292)</f>
        <v>62926</v>
      </c>
      <c r="F3292" s="155">
        <f>IFERROR(_xll.qlIndexFixing(IndexON,D3292,TRUE,_xll.ohTrigger(RecalcTrigger,TriggerON)),NA())</f>
        <v>9.386703554357112E-3</v>
      </c>
      <c r="H3292" s="42">
        <f>_xll.qlCalendarAdvance(Calendar,$H3291,B3292,"f",FALSE)</f>
        <v>62926</v>
      </c>
      <c r="I3292" s="139">
        <f>_xll.qlInterestRateIndexValueDate(Index1M,$H3292)</f>
        <v>62928</v>
      </c>
      <c r="J3292" s="144">
        <f>IFERROR(_xll.qlIndexFixing(Index1M,$H3292,TRUE,_xll.ohTrigger(RecalcTrigger,Trigger1M)),NA())</f>
        <v>9.1243333856511066E-3</v>
      </c>
      <c r="K3292" s="44">
        <f>IFERROR(_xll.qlIndexFixing(Index3M,H3292,TRUE,_xll.ohTrigger(RecalcTrigger,Trigger3M)),NA())</f>
        <v>9.4117466106960999E-3</v>
      </c>
      <c r="L3292" s="44">
        <f>IFERROR(_xll.qlIndexFixing(Index6M,$H3292,TRUE,_xll.ohTrigger(RecalcTrigger,Trigger6M)),NA())</f>
        <v>9.3371535083005067E-3</v>
      </c>
      <c r="M3292" s="145">
        <f>IFERROR(_xll.qlIndexFixing(Index1Y,$H3292,TRUE,_xll.ohTrigger(RecalcTrigger,Trigger1Y)),NA())</f>
        <v>9.6122319275438739E-3</v>
      </c>
      <c r="N3292" s="144">
        <f>IFERROR(_xll.qlIndexFixing(ONIndex1M,I3292,TRUE,_xll.ohTrigger(RecalcTrigger,Trigger1M)),NA())</f>
        <v>9.1176150531158129E-3</v>
      </c>
      <c r="O3292" s="44">
        <f>IFERROR(_xll.qlIndexFixing(ONIndex3M,I3292,TRUE,_xll.ohTrigger(RecalcTrigger,Trigger3M)),NA())</f>
        <v>9.3888162337485426E-3</v>
      </c>
      <c r="P3292" s="44">
        <f>IFERROR(_xll.qlIndexFixing(ONIndex6M,I3292,TRUE,_xll.ohTrigger(RecalcTrigger,Trigger6M)),NA())</f>
        <v>9.3393049020740193E-3</v>
      </c>
      <c r="Q3292" s="145">
        <f>IFERROR(_xll.qlIndexFixing(ONIndex1Y,I3292,TRUE,_xll.ohTrigger(RecalcTrigger,Trigger1Y)),NA())</f>
        <v>9.5224968528828668E-3</v>
      </c>
    </row>
    <row r="3293" spans="2:17" x14ac:dyDescent="0.2">
      <c r="B3293" s="39" t="s">
        <v>42</v>
      </c>
      <c r="D3293" s="42">
        <f>_xll.qlCalendarAdvance(Calendar,$D3292,B3293,"f",FALSE)</f>
        <v>62933</v>
      </c>
      <c r="E3293" s="139">
        <f>_xll.qlInterestRateIndexValueDate(IndexON,D3293)</f>
        <v>62933</v>
      </c>
      <c r="F3293" s="155">
        <f>IFERROR(_xll.qlIndexFixing(IndexON,D3293,TRUE,_xll.ohTrigger(RecalcTrigger,TriggerON)),NA())</f>
        <v>9.3887863263120153E-3</v>
      </c>
      <c r="H3293" s="42">
        <f>_xll.qlCalendarAdvance(Calendar,$H3292,B3293,"f",FALSE)</f>
        <v>62933</v>
      </c>
      <c r="I3293" s="139">
        <f>_xll.qlInterestRateIndexValueDate(Index1M,$H3293)</f>
        <v>62935</v>
      </c>
      <c r="J3293" s="144">
        <f>IFERROR(_xll.qlIndexFixing(Index1M,$H3293,TRUE,_xll.ohTrigger(RecalcTrigger,Trigger1M)),NA())</f>
        <v>9.1262356743476714E-3</v>
      </c>
      <c r="K3293" s="44">
        <f>IFERROR(_xll.qlIndexFixing(Index3M,H3293,TRUE,_xll.ohTrigger(RecalcTrigger,Trigger3M)),NA())</f>
        <v>9.4137546671179025E-3</v>
      </c>
      <c r="L3293" s="44">
        <f>IFERROR(_xll.qlIndexFixing(Index6M,$H3293,TRUE,_xll.ohTrigger(RecalcTrigger,Trigger6M)),NA())</f>
        <v>9.3352082056728913E-3</v>
      </c>
      <c r="M3293" s="145">
        <f>IFERROR(_xll.qlIndexFixing(Index1Y,$H3293,TRUE,_xll.ohTrigger(RecalcTrigger,Trigger1Y)),NA())</f>
        <v>9.6138488949174591E-3</v>
      </c>
      <c r="N3293" s="144">
        <f>IFERROR(_xll.qlIndexFixing(ONIndex1M,I3293,TRUE,_xll.ohTrigger(RecalcTrigger,Trigger1M)),NA())</f>
        <v>9.119532223218485E-3</v>
      </c>
      <c r="O3293" s="44">
        <f>IFERROR(_xll.qlIndexFixing(ONIndex3M,I3293,TRUE,_xll.ohTrigger(RecalcTrigger,Trigger3M)),NA())</f>
        <v>9.3908828312017079E-3</v>
      </c>
      <c r="P3293" s="44">
        <f>IFERROR(_xll.qlIndexFixing(ONIndex6M,I3293,TRUE,_xll.ohTrigger(RecalcTrigger,Trigger6M)),NA())</f>
        <v>9.3373561427601004E-3</v>
      </c>
      <c r="Q3293" s="145">
        <f>IFERROR(_xll.qlIndexFixing(ONIndex1Y,I3293,TRUE,_xll.ohTrigger(RecalcTrigger,Trigger1Y)),NA())</f>
        <v>9.524391089490436E-3</v>
      </c>
    </row>
    <row r="3294" spans="2:17" x14ac:dyDescent="0.2">
      <c r="B3294" s="39" t="s">
        <v>42</v>
      </c>
      <c r="D3294" s="42">
        <f>_xll.qlCalendarAdvance(Calendar,$D3293,B3294,"f",FALSE)</f>
        <v>62940</v>
      </c>
      <c r="E3294" s="139">
        <f>_xll.qlInterestRateIndexValueDate(IndexON,D3294)</f>
        <v>62940</v>
      </c>
      <c r="F3294" s="155">
        <f>IFERROR(_xll.qlIndexFixing(IndexON,D3294,TRUE,_xll.ohTrigger(RecalcTrigger,TriggerON)),NA())</f>
        <v>9.3908589446289881E-3</v>
      </c>
      <c r="H3294" s="42">
        <f>_xll.qlCalendarAdvance(Calendar,$H3293,B3294,"f",FALSE)</f>
        <v>62940</v>
      </c>
      <c r="I3294" s="139">
        <f>_xll.qlInterestRateIndexValueDate(Index1M,$H3294)</f>
        <v>62942</v>
      </c>
      <c r="J3294" s="144">
        <f>IFERROR(_xll.qlIndexFixing(Index1M,$H3294,TRUE,_xll.ohTrigger(RecalcTrigger,Trigger1M)),NA())</f>
        <v>9.1281279735025422E-3</v>
      </c>
      <c r="K3294" s="44">
        <f>IFERROR(_xll.qlIndexFixing(Index3M,H3294,TRUE,_xll.ohTrigger(RecalcTrigger,Trigger3M)),NA())</f>
        <v>9.4157518550942194E-3</v>
      </c>
      <c r="L3294" s="44">
        <f>IFERROR(_xll.qlIndexFixing(Index6M,$H3294,TRUE,_xll.ohTrigger(RecalcTrigger,Trigger6M)),NA())</f>
        <v>9.3332639313693684E-3</v>
      </c>
      <c r="M3294" s="145">
        <f>IFERROR(_xll.qlIndexFixing(Index1Y,$H3294,TRUE,_xll.ohTrigger(RecalcTrigger,Trigger1Y)),NA())</f>
        <v>9.615454053890431E-3</v>
      </c>
      <c r="N3294" s="144">
        <f>IFERROR(_xll.qlIndexFixing(ONIndex1M,I3294,TRUE,_xll.ohTrigger(RecalcTrigger,Trigger1M)),NA())</f>
        <v>9.1214394416017086E-3</v>
      </c>
      <c r="O3294" s="44">
        <f>IFERROR(_xll.qlIndexFixing(ONIndex3M,I3294,TRUE,_xll.ohTrigger(RecalcTrigger,Trigger3M)),NA())</f>
        <v>9.3929387011559839E-3</v>
      </c>
      <c r="P3294" s="44">
        <f>IFERROR(_xll.qlIndexFixing(ONIndex6M,I3294,TRUE,_xll.ohTrigger(RecalcTrigger,Trigger6M)),NA())</f>
        <v>9.335408381767607E-3</v>
      </c>
      <c r="Q3294" s="145">
        <f>IFERROR(_xll.qlIndexFixing(ONIndex1Y,I3294,TRUE,_xll.ohTrigger(RecalcTrigger,Trigger1Y)),NA())</f>
        <v>9.5262741552737396E-3</v>
      </c>
    </row>
    <row r="3295" spans="2:17" x14ac:dyDescent="0.2">
      <c r="B3295" s="39" t="s">
        <v>42</v>
      </c>
      <c r="D3295" s="42">
        <f>_xll.qlCalendarAdvance(Calendar,$D3294,B3295,"f",FALSE)</f>
        <v>62947</v>
      </c>
      <c r="E3295" s="139">
        <f>_xll.qlInterestRateIndexValueDate(IndexON,D3295)</f>
        <v>62947</v>
      </c>
      <c r="F3295" s="155">
        <f>IFERROR(_xll.qlIndexFixing(IndexON,D3295,TRUE,_xll.ohTrigger(RecalcTrigger,TriggerON)),NA())</f>
        <v>9.3929213906029929E-3</v>
      </c>
      <c r="H3295" s="42">
        <f>_xll.qlCalendarAdvance(Calendar,$H3294,B3295,"f",FALSE)</f>
        <v>62947</v>
      </c>
      <c r="I3295" s="139">
        <f>_xll.qlInterestRateIndexValueDate(Index1M,$H3295)</f>
        <v>62949</v>
      </c>
      <c r="J3295" s="144">
        <f>IFERROR(_xll.qlIndexFixing(Index1M,$H3295,TRUE,_xll.ohTrigger(RecalcTrigger,Trigger1M)),NA())</f>
        <v>9.1300102646629799E-3</v>
      </c>
      <c r="K3295" s="44">
        <f>IFERROR(_xll.qlIndexFixing(Index3M,H3295,TRUE,_xll.ohTrigger(RecalcTrigger,Trigger3M)),NA())</f>
        <v>9.4180010111163826E-3</v>
      </c>
      <c r="L3295" s="44">
        <f>IFERROR(_xll.qlIndexFixing(Index6M,$H3295,TRUE,_xll.ohTrigger(RecalcTrigger,Trigger6M)),NA())</f>
        <v>9.3312675933582452E-3</v>
      </c>
      <c r="M3295" s="145">
        <f>IFERROR(_xll.qlIndexFixing(Index1Y,$H3295,TRUE,_xll.ohTrigger(RecalcTrigger,Trigger1Y)),NA())</f>
        <v>9.6170473835026794E-3</v>
      </c>
      <c r="N3295" s="144">
        <f>IFERROR(_xll.qlIndexFixing(ONIndex1M,I3295,TRUE,_xll.ohTrigger(RecalcTrigger,Trigger1M)),NA())</f>
        <v>9.1233366898002544E-3</v>
      </c>
      <c r="O3295" s="44">
        <f>IFERROR(_xll.qlIndexFixing(ONIndex3M,I3295,TRUE,_xll.ohTrigger(RecalcTrigger,Trigger3M)),NA())</f>
        <v>9.3949838236273564E-3</v>
      </c>
      <c r="P3295" s="44">
        <f>IFERROR(_xll.qlIndexFixing(ONIndex6M,I3295,TRUE,_xll.ohTrigger(RecalcTrigger,Trigger6M)),NA())</f>
        <v>9.3334616214146848E-3</v>
      </c>
      <c r="Q3295" s="145">
        <f>IFERROR(_xll.qlIndexFixing(ONIndex1Y,I3295,TRUE,_xll.ohTrigger(RecalcTrigger,Trigger1Y)),NA())</f>
        <v>9.5281460294494025E-3</v>
      </c>
    </row>
    <row r="3296" spans="2:17" x14ac:dyDescent="0.2">
      <c r="B3296" s="39" t="s">
        <v>42</v>
      </c>
      <c r="D3296" s="42">
        <f>_xll.qlCalendarAdvance(Calendar,$D3295,B3296,"f",FALSE)</f>
        <v>62954</v>
      </c>
      <c r="E3296" s="139">
        <f>_xll.qlInterestRateIndexValueDate(IndexON,D3296)</f>
        <v>62954</v>
      </c>
      <c r="F3296" s="155">
        <f>IFERROR(_xll.qlIndexFixing(IndexON,D3296,TRUE,_xll.ohTrigger(RecalcTrigger,TriggerON)),NA())</f>
        <v>9.394973645209248E-3</v>
      </c>
      <c r="H3296" s="42">
        <f>_xll.qlCalendarAdvance(Calendar,$H3295,B3296,"f",FALSE)</f>
        <v>62954</v>
      </c>
      <c r="I3296" s="139">
        <f>_xll.qlInterestRateIndexValueDate(Index1M,$H3296)</f>
        <v>62956</v>
      </c>
      <c r="J3296" s="144">
        <f>IFERROR(_xll.qlIndexFixing(Index1M,$H3296,TRUE,_xll.ohTrigger(RecalcTrigger,Trigger1M)),NA())</f>
        <v>9.1318825293612571E-3</v>
      </c>
      <c r="K3296" s="44">
        <f>IFERROR(_xll.qlIndexFixing(Index3M,H3296,TRUE,_xll.ohTrigger(RecalcTrigger,Trigger3M)),NA())</f>
        <v>9.4199756709442105E-3</v>
      </c>
      <c r="L3296" s="44">
        <f>IFERROR(_xll.qlIndexFixing(Index6M,$H3296,TRUE,_xll.ohTrigger(RecalcTrigger,Trigger6M)),NA())</f>
        <v>9.329325453772748E-3</v>
      </c>
      <c r="M3296" s="145">
        <f>IFERROR(_xll.qlIndexFixing(Index1Y,$H3296,TRUE,_xll.ohTrigger(RecalcTrigger,Trigger1Y)),NA())</f>
        <v>9.6186288627938751E-3</v>
      </c>
      <c r="N3296" s="144">
        <f>IFERROR(_xll.qlIndexFixing(ONIndex1M,I3296,TRUE,_xll.ohTrigger(RecalcTrigger,Trigger1M)),NA())</f>
        <v>9.125223949428829E-3</v>
      </c>
      <c r="O3296" s="44">
        <f>IFERROR(_xll.qlIndexFixing(ONIndex3M,I3296,TRUE,_xll.ohTrigger(RecalcTrigger,Trigger3M)),NA())</f>
        <v>9.397018178951555E-3</v>
      </c>
      <c r="P3296" s="44">
        <f>IFERROR(_xll.qlIndexFixing(ONIndex6M,I3296,TRUE,_xll.ohTrigger(RecalcTrigger,Trigger6M)),NA())</f>
        <v>9.3315158634599271E-3</v>
      </c>
      <c r="Q3296" s="145">
        <f>IFERROR(_xll.qlIndexFixing(ONIndex1Y,I3296,TRUE,_xll.ohTrigger(RecalcTrigger,Trigger1Y)),NA())</f>
        <v>9.5300066913939219E-3</v>
      </c>
    </row>
    <row r="3297" spans="2:17" x14ac:dyDescent="0.2">
      <c r="B3297" s="39" t="s">
        <v>42</v>
      </c>
      <c r="D3297" s="42">
        <f>_xll.qlCalendarAdvance(Calendar,$D3296,B3297,"f",FALSE)</f>
        <v>62961</v>
      </c>
      <c r="E3297" s="139">
        <f>_xll.qlInterestRateIndexValueDate(IndexON,D3297)</f>
        <v>62961</v>
      </c>
      <c r="F3297" s="155">
        <f>IFERROR(_xll.qlIndexFixing(IndexON,D3297,TRUE,_xll.ohTrigger(RecalcTrigger,TriggerON)),NA())</f>
        <v>9.3970156895029078E-3</v>
      </c>
      <c r="H3297" s="42">
        <f>_xll.qlCalendarAdvance(Calendar,$H3296,B3297,"f",FALSE)</f>
        <v>62961</v>
      </c>
      <c r="I3297" s="139">
        <f>_xll.qlInterestRateIndexValueDate(Index1M,$H3297)</f>
        <v>62963</v>
      </c>
      <c r="J3297" s="144">
        <f>IFERROR(_xll.qlIndexFixing(Index1M,$H3297,TRUE,_xll.ohTrigger(RecalcTrigger,Trigger1M)),NA())</f>
        <v>9.1337447491321444E-3</v>
      </c>
      <c r="K3297" s="44">
        <f>IFERROR(_xll.qlIndexFixing(Index3M,H3297,TRUE,_xll.ohTrigger(RecalcTrigger,Trigger3M)),NA())</f>
        <v>9.4219394007977186E-3</v>
      </c>
      <c r="L3297" s="44">
        <f>IFERROR(_xll.qlIndexFixing(Index6M,$H3297,TRUE,_xll.ohTrigger(RecalcTrigger,Trigger6M)),NA())</f>
        <v>9.3273843485877726E-3</v>
      </c>
      <c r="M3297" s="145">
        <f>IFERROR(_xll.qlIndexFixing(Index1Y,$H3297,TRUE,_xll.ohTrigger(RecalcTrigger,Trigger1Y)),NA())</f>
        <v>9.6201984708047823E-3</v>
      </c>
      <c r="N3297" s="144">
        <f>IFERROR(_xll.qlIndexFixing(ONIndex1M,I3297,TRUE,_xll.ohTrigger(RecalcTrigger,Trigger1M)),NA())</f>
        <v>9.1271012021021392E-3</v>
      </c>
      <c r="O3297" s="44">
        <f>IFERROR(_xll.qlIndexFixing(ONIndex3M,I3297,TRUE,_xll.ohTrigger(RecalcTrigger,Trigger3M)),NA())</f>
        <v>9.3990417470646292E-3</v>
      </c>
      <c r="P3297" s="44">
        <f>IFERROR(_xll.qlIndexFixing(ONIndex6M,I3297,TRUE,_xll.ohTrigger(RecalcTrigger,Trigger6M)),NA())</f>
        <v>9.329571109422119E-3</v>
      </c>
      <c r="Q3297" s="145">
        <f>IFERROR(_xll.qlIndexFixing(ONIndex1Y,I3297,TRUE,_xll.ohTrigger(RecalcTrigger,Trigger1Y)),NA())</f>
        <v>9.5318561203239227E-3</v>
      </c>
    </row>
    <row r="3298" spans="2:17" x14ac:dyDescent="0.2">
      <c r="B3298" s="39" t="s">
        <v>42</v>
      </c>
      <c r="D3298" s="42">
        <f>_xll.qlCalendarAdvance(Calendar,$D3297,B3298,"f",FALSE)</f>
        <v>62968</v>
      </c>
      <c r="E3298" s="139">
        <f>_xll.qlInterestRateIndexValueDate(IndexON,D3298)</f>
        <v>62968</v>
      </c>
      <c r="F3298" s="155">
        <f>IFERROR(_xll.qlIndexFixing(IndexON,D3298,TRUE,_xll.ohTrigger(RecalcTrigger,TriggerON)),NA())</f>
        <v>9.3990475048588706E-3</v>
      </c>
      <c r="H3298" s="42">
        <f>_xll.qlCalendarAdvance(Calendar,$H3297,B3298,"f",FALSE)</f>
        <v>62968</v>
      </c>
      <c r="I3298" s="139">
        <f>_xll.qlInterestRateIndexValueDate(Index1M,$H3298)</f>
        <v>62970</v>
      </c>
      <c r="J3298" s="144">
        <f>IFERROR(_xll.qlIndexFixing(Index1M,$H3298,TRUE,_xll.ohTrigger(RecalcTrigger,Trigger1M)),NA())</f>
        <v>9.1355969055204045E-3</v>
      </c>
      <c r="K3298" s="44">
        <f>IFERROR(_xll.qlIndexFixing(Index3M,H3298,TRUE,_xll.ohTrigger(RecalcTrigger,Trigger3M)),NA())</f>
        <v>9.4238921807302586E-3</v>
      </c>
      <c r="L3298" s="44">
        <f>IFERROR(_xll.qlIndexFixing(Index6M,$H3298,TRUE,_xll.ohTrigger(RecalcTrigger,Trigger6M)),NA())</f>
        <v>9.3254442796607585E-3</v>
      </c>
      <c r="M3298" s="145">
        <f>IFERROR(_xll.qlIndexFixing(Index1Y,$H3298,TRUE,_xll.ohTrigger(RecalcTrigger,Trigger1Y)),NA())</f>
        <v>9.6217561865757292E-3</v>
      </c>
      <c r="N3298" s="144">
        <f>IFERROR(_xll.qlIndexFixing(ONIndex1M,I3298,TRUE,_xll.ohTrigger(RecalcTrigger,Trigger1M)),NA())</f>
        <v>9.1289684291950834E-3</v>
      </c>
      <c r="O3298" s="44">
        <f>IFERROR(_xll.qlIndexFixing(ONIndex3M,I3298,TRUE,_xll.ohTrigger(RecalcTrigger,Trigger3M)),NA())</f>
        <v>9.4010545082223729E-3</v>
      </c>
      <c r="P3298" s="44">
        <f>IFERROR(_xll.qlIndexFixing(ONIndex6M,I3298,TRUE,_xll.ohTrigger(RecalcTrigger,Trigger6M)),NA())</f>
        <v>9.32762736153947E-3</v>
      </c>
      <c r="Q3298" s="145">
        <f>IFERROR(_xll.qlIndexFixing(ONIndex1Y,I3298,TRUE,_xll.ohTrigger(RecalcTrigger,Trigger1Y)),NA())</f>
        <v>9.5336942956159021E-3</v>
      </c>
    </row>
    <row r="3299" spans="2:17" x14ac:dyDescent="0.2">
      <c r="B3299" s="39" t="s">
        <v>42</v>
      </c>
      <c r="D3299" s="42">
        <f>_xll.qlCalendarAdvance(Calendar,$D3298,B3299,"f",FALSE)</f>
        <v>62975</v>
      </c>
      <c r="E3299" s="139">
        <f>_xll.qlInterestRateIndexValueDate(IndexON,D3299)</f>
        <v>62975</v>
      </c>
      <c r="F3299" s="155">
        <f>IFERROR(_xll.qlIndexFixing(IndexON,D3299,TRUE,_xll.ohTrigger(RecalcTrigger,TriggerON)),NA())</f>
        <v>9.4010690722523549E-3</v>
      </c>
      <c r="H3299" s="42">
        <f>_xll.qlCalendarAdvance(Calendar,$H3298,B3299,"f",FALSE)</f>
        <v>62975</v>
      </c>
      <c r="I3299" s="139">
        <f>_xll.qlInterestRateIndexValueDate(Index1M,$H3299)</f>
        <v>62977</v>
      </c>
      <c r="J3299" s="144">
        <f>IFERROR(_xll.qlIndexFixing(Index1M,$H3299,TRUE,_xll.ohTrigger(RecalcTrigger,Trigger1M)),NA())</f>
        <v>9.137438980060808E-3</v>
      </c>
      <c r="K3299" s="44">
        <f>IFERROR(_xll.qlIndexFixing(Index3M,H3299,TRUE,_xll.ohTrigger(RecalcTrigger,Trigger3M)),NA())</f>
        <v>9.425833990802995E-3</v>
      </c>
      <c r="L3299" s="44">
        <f>IFERROR(_xll.qlIndexFixing(Index6M,$H3299,TRUE,_xll.ohTrigger(RecalcTrigger,Trigger6M)),NA())</f>
        <v>9.3235580496640273E-3</v>
      </c>
      <c r="M3299" s="145">
        <f>IFERROR(_xll.qlIndexFixing(Index1Y,$H3299,TRUE,_xll.ohTrigger(RecalcTrigger,Trigger1Y)),NA())</f>
        <v>9.6233019891472649E-3</v>
      </c>
      <c r="N3299" s="144">
        <f>IFERROR(_xll.qlIndexFixing(ONIndex1M,I3299,TRUE,_xll.ohTrigger(RecalcTrigger,Trigger1M)),NA())</f>
        <v>9.1308256124822407E-3</v>
      </c>
      <c r="O3299" s="44">
        <f>IFERROR(_xll.qlIndexFixing(ONIndex3M,I3299,TRUE,_xll.ohTrigger(RecalcTrigger,Trigger3M)),NA())</f>
        <v>9.4030564426805796E-3</v>
      </c>
      <c r="P3299" s="44">
        <f>IFERROR(_xll.qlIndexFixing(ONIndex6M,I3299,TRUE,_xll.ohTrigger(RecalcTrigger,Trigger6M)),NA())</f>
        <v>9.3256846215705735E-3</v>
      </c>
      <c r="Q3299" s="145">
        <f>IFERROR(_xll.qlIndexFixing(ONIndex1Y,I3299,TRUE,_xll.ohTrigger(RecalcTrigger,Trigger1Y)),NA())</f>
        <v>9.5355211963266129E-3</v>
      </c>
    </row>
    <row r="3300" spans="2:17" x14ac:dyDescent="0.2">
      <c r="B3300" s="39" t="s">
        <v>42</v>
      </c>
      <c r="D3300" s="42">
        <f>_xll.qlCalendarAdvance(Calendar,$D3299,B3300,"f",FALSE)</f>
        <v>62982</v>
      </c>
      <c r="E3300" s="139">
        <f>_xll.qlInterestRateIndexValueDate(IndexON,D3300)</f>
        <v>62982</v>
      </c>
      <c r="F3300" s="155">
        <f>IFERROR(_xll.qlIndexFixing(IndexON,D3300,TRUE,_xll.ohTrigger(RecalcTrigger,TriggerON)),NA())</f>
        <v>9.403080372978323E-3</v>
      </c>
      <c r="H3300" s="42">
        <f>_xll.qlCalendarAdvance(Calendar,$H3299,B3300,"f",FALSE)</f>
        <v>62982</v>
      </c>
      <c r="I3300" s="139">
        <f>_xll.qlInterestRateIndexValueDate(Index1M,$H3300)</f>
        <v>62984</v>
      </c>
      <c r="J3300" s="144">
        <f>IFERROR(_xll.qlIndexFixing(Index1M,$H3300,TRUE,_xll.ohTrigger(RecalcTrigger,Trigger1M)),NA())</f>
        <v>9.1392709542906236E-3</v>
      </c>
      <c r="K3300" s="44">
        <f>IFERROR(_xll.qlIndexFixing(Index3M,H3300,TRUE,_xll.ohTrigger(RecalcTrigger,Trigger3M)),NA())</f>
        <v>9.4277648110684068E-3</v>
      </c>
      <c r="L3300" s="44">
        <f>IFERROR(_xll.qlIndexFixing(Index6M,$H3300,TRUE,_xll.ohTrigger(RecalcTrigger,Trigger6M)),NA())</f>
        <v>9.3216199842802213E-3</v>
      </c>
      <c r="M3300" s="145">
        <f>IFERROR(_xll.qlIndexFixing(Index1Y,$H3300,TRUE,_xll.ohTrigger(RecalcTrigger,Trigger1Y)),NA())</f>
        <v>9.6248358575610274E-3</v>
      </c>
      <c r="N3300" s="144">
        <f>IFERROR(_xll.qlIndexFixing(ONIndex1M,I3300,TRUE,_xll.ohTrigger(RecalcTrigger,Trigger1M)),NA())</f>
        <v>9.1326727333385094E-3</v>
      </c>
      <c r="O3300" s="44">
        <f>IFERROR(_xll.qlIndexFixing(ONIndex3M,I3300,TRUE,_xll.ohTrigger(RecalcTrigger,Trigger3M)),NA())</f>
        <v>9.4050475300555547E-3</v>
      </c>
      <c r="P3300" s="44">
        <f>IFERROR(_xll.qlIndexFixing(ONIndex6M,I3300,TRUE,_xll.ohTrigger(RecalcTrigger,Trigger6M)),NA())</f>
        <v>9.3237428911940867E-3</v>
      </c>
      <c r="Q3300" s="145">
        <f>IFERROR(_xll.qlIndexFixing(ONIndex1Y,I3300,TRUE,_xll.ohTrigger(RecalcTrigger,Trigger1Y)),NA())</f>
        <v>9.5373368022322325E-3</v>
      </c>
    </row>
    <row r="3301" spans="2:17" x14ac:dyDescent="0.2">
      <c r="B3301" s="39" t="s">
        <v>42</v>
      </c>
      <c r="D3301" s="42">
        <f>_xll.qlCalendarAdvance(Calendar,$D3300,B3301,"f",FALSE)</f>
        <v>62989</v>
      </c>
      <c r="E3301" s="139">
        <f>_xll.qlInterestRateIndexValueDate(IndexON,D3301)</f>
        <v>62989</v>
      </c>
      <c r="F3301" s="155">
        <f>IFERROR(_xll.qlIndexFixing(IndexON,D3301,TRUE,_xll.ohTrigger(RecalcTrigger,TriggerON)),NA())</f>
        <v>9.4050813882518014E-3</v>
      </c>
      <c r="H3301" s="42">
        <f>_xll.qlCalendarAdvance(Calendar,$H3300,B3301,"f",FALSE)</f>
        <v>62989</v>
      </c>
      <c r="I3301" s="139">
        <f>_xll.qlInterestRateIndexValueDate(Index1M,$H3301)</f>
        <v>62991</v>
      </c>
      <c r="J3301" s="144">
        <f>IFERROR(_xll.qlIndexFixing(Index1M,$H3301,TRUE,_xll.ohTrigger(RecalcTrigger,Trigger1M)),NA())</f>
        <v>9.141092809749618E-3</v>
      </c>
      <c r="K3301" s="44">
        <f>IFERROR(_xll.qlIndexFixing(Index3M,H3301,TRUE,_xll.ohTrigger(RecalcTrigger,Trigger3M)),NA())</f>
        <v>9.429684621583315E-3</v>
      </c>
      <c r="L3301" s="44">
        <f>IFERROR(_xll.qlIndexFixing(Index6M,$H3301,TRUE,_xll.ohTrigger(RecalcTrigger,Trigger6M)),NA())</f>
        <v>9.3196829602125199E-3</v>
      </c>
      <c r="M3301" s="145">
        <f>IFERROR(_xll.qlIndexFixing(Index1Y,$H3301,TRUE,_xll.ohTrigger(RecalcTrigger,Trigger1Y)),NA())</f>
        <v>9.6263577708586602E-3</v>
      </c>
      <c r="N3301" s="144">
        <f>IFERROR(_xll.qlIndexFixing(ONIndex1M,I3301,TRUE,_xll.ohTrigger(RecalcTrigger,Trigger1M)),NA())</f>
        <v>9.1345097733785963E-3</v>
      </c>
      <c r="O3301" s="44">
        <f>IFERROR(_xll.qlIndexFixing(ONIndex3M,I3301,TRUE,_xll.ohTrigger(RecalcTrigger,Trigger3M)),NA())</f>
        <v>9.4070277509228362E-3</v>
      </c>
      <c r="P3301" s="44">
        <f>IFERROR(_xll.qlIndexFixing(ONIndex6M,I3301,TRUE,_xll.ohTrigger(RecalcTrigger,Trigger6M)),NA())</f>
        <v>9.321802172328475E-3</v>
      </c>
      <c r="Q3301" s="145">
        <f>IFERROR(_xll.qlIndexFixing(ONIndex1Y,I3301,TRUE,_xll.ohTrigger(RecalcTrigger,Trigger1Y)),NA())</f>
        <v>9.5391410922296416E-3</v>
      </c>
    </row>
    <row r="3302" spans="2:17" x14ac:dyDescent="0.2">
      <c r="B3302" s="39" t="s">
        <v>42</v>
      </c>
      <c r="D3302" s="42">
        <f>_xll.qlCalendarAdvance(Calendar,$D3301,B3302,"f",FALSE)</f>
        <v>62996</v>
      </c>
      <c r="E3302" s="139">
        <f>_xll.qlInterestRateIndexValueDate(IndexON,D3302)</f>
        <v>62996</v>
      </c>
      <c r="F3302" s="155">
        <f>IFERROR(_xll.qlIndexFixing(IndexON,D3302,TRUE,_xll.ohTrigger(RecalcTrigger,TriggerON)),NA())</f>
        <v>9.4070720990480083E-3</v>
      </c>
      <c r="H3302" s="42">
        <f>_xll.qlCalendarAdvance(Calendar,$H3301,B3302,"f",FALSE)</f>
        <v>62996</v>
      </c>
      <c r="I3302" s="139">
        <f>_xll.qlInterestRateIndexValueDate(Index1M,$H3302)</f>
        <v>62998</v>
      </c>
      <c r="J3302" s="144">
        <f>IFERROR(_xll.qlIndexFixing(Index1M,$H3302,TRUE,_xll.ohTrigger(RecalcTrigger,Trigger1M)),NA())</f>
        <v>9.1429045279750598E-3</v>
      </c>
      <c r="K3302" s="44">
        <f>IFERROR(_xll.qlIndexFixing(Index3M,H3302,TRUE,_xll.ohTrigger(RecalcTrigger,Trigger3M)),NA())</f>
        <v>9.4315934024062822E-3</v>
      </c>
      <c r="L3302" s="44">
        <f>IFERROR(_xll.qlIndexFixing(Index6M,$H3302,TRUE,_xll.ohTrigger(RecalcTrigger,Trigger6M)),NA())</f>
        <v>9.3177469793173616E-3</v>
      </c>
      <c r="M3302" s="145">
        <f>IFERROR(_xll.qlIndexFixing(Index1Y,$H3302,TRUE,_xll.ohTrigger(RecalcTrigger,Trigger1Y)),NA())</f>
        <v>9.6278677080811476E-3</v>
      </c>
      <c r="N3302" s="144">
        <f>IFERROR(_xll.qlIndexFixing(ONIndex1M,I3302,TRUE,_xll.ohTrigger(RecalcTrigger,Trigger1M)),NA())</f>
        <v>9.1363367142971441E-3</v>
      </c>
      <c r="O3302" s="44">
        <f>IFERROR(_xll.qlIndexFixing(ONIndex3M,I3302,TRUE,_xll.ohTrigger(RecalcTrigger,Trigger3M)),NA())</f>
        <v>9.4089970854582816E-3</v>
      </c>
      <c r="P3302" s="44">
        <f>IFERROR(_xll.qlIndexFixing(ONIndex6M,I3302,TRUE,_xll.ohTrigger(RecalcTrigger,Trigger6M)),NA())</f>
        <v>9.3198624668922037E-3</v>
      </c>
      <c r="Q3302" s="145">
        <f>IFERROR(_xll.qlIndexFixing(ONIndex1Y,I3302,TRUE,_xll.ohTrigger(RecalcTrigger,Trigger1Y)),NA())</f>
        <v>9.5409340456953373E-3</v>
      </c>
    </row>
    <row r="3303" spans="2:17" x14ac:dyDescent="0.2">
      <c r="B3303" s="39" t="s">
        <v>42</v>
      </c>
      <c r="D3303" s="42">
        <f>_xll.qlCalendarAdvance(Calendar,$D3302,B3303,"f",FALSE)</f>
        <v>63003</v>
      </c>
      <c r="E3303" s="139">
        <f>_xll.qlInterestRateIndexValueDate(IndexON,D3303)</f>
        <v>63003</v>
      </c>
      <c r="F3303" s="155">
        <f>IFERROR(_xll.qlIndexFixing(IndexON,D3303,TRUE,_xll.ohTrigger(RecalcTrigger,TriggerON)),NA())</f>
        <v>9.4090524865819702E-3</v>
      </c>
      <c r="H3303" s="42">
        <f>_xll.qlCalendarAdvance(Calendar,$H3302,B3303,"f",FALSE)</f>
        <v>63003</v>
      </c>
      <c r="I3303" s="139">
        <f>_xll.qlInterestRateIndexValueDate(Index1M,$H3303)</f>
        <v>63005</v>
      </c>
      <c r="J3303" s="144">
        <f>IFERROR(_xll.qlIndexFixing(Index1M,$H3303,TRUE,_xll.ohTrigger(RecalcTrigger,Trigger1M)),NA())</f>
        <v>9.1439741721467439E-3</v>
      </c>
      <c r="K3303" s="44">
        <f>IFERROR(_xll.qlIndexFixing(Index3M,H3303,TRUE,_xll.ohTrigger(RecalcTrigger,Trigger3M)),NA())</f>
        <v>9.4334911335897838E-3</v>
      </c>
      <c r="L3303" s="44">
        <f>IFERROR(_xll.qlIndexFixing(Index6M,$H3303,TRUE,_xll.ohTrigger(RecalcTrigger,Trigger6M)),NA())</f>
        <v>9.3158120434529302E-3</v>
      </c>
      <c r="M3303" s="145">
        <f>IFERROR(_xll.qlIndexFixing(Index1Y,$H3303,TRUE,_xll.ohTrigger(RecalcTrigger,Trigger1Y)),NA())</f>
        <v>9.629365648271446E-3</v>
      </c>
      <c r="N3303" s="144">
        <f>IFERROR(_xll.qlIndexFixing(ONIndex1M,I3303,TRUE,_xll.ohTrigger(RecalcTrigger,Trigger1M)),NA())</f>
        <v>9.1381535374690515E-3</v>
      </c>
      <c r="O3303" s="44">
        <f>IFERROR(_xll.qlIndexFixing(ONIndex3M,I3303,TRUE,_xll.ohTrigger(RecalcTrigger,Trigger3M)),NA())</f>
        <v>9.4109555132781963E-3</v>
      </c>
      <c r="P3303" s="44">
        <f>IFERROR(_xll.qlIndexFixing(ONIndex6M,I3303,TRUE,_xll.ohTrigger(RecalcTrigger,Trigger6M)),NA())</f>
        <v>9.3179237767238021E-3</v>
      </c>
      <c r="Q3303" s="145">
        <f>IFERROR(_xll.qlIndexFixing(ONIndex1Y,I3303,TRUE,_xll.ohTrigger(RecalcTrigger,Trigger1Y)),NA())</f>
        <v>9.5427156420058168E-3</v>
      </c>
    </row>
    <row r="3304" spans="2:17" x14ac:dyDescent="0.2">
      <c r="B3304" s="39" t="s">
        <v>42</v>
      </c>
      <c r="D3304" s="42">
        <f>_xll.qlCalendarAdvance(Calendar,$D3303,B3304,"f",FALSE)</f>
        <v>63010</v>
      </c>
      <c r="E3304" s="139">
        <f>_xll.qlInterestRateIndexValueDate(IndexON,D3304)</f>
        <v>63010</v>
      </c>
      <c r="F3304" s="155">
        <f>IFERROR(_xll.qlIndexFixing(IndexON,D3304,TRUE,_xll.ohTrigger(RecalcTrigger,TriggerON)),NA())</f>
        <v>9.4110225320687135E-3</v>
      </c>
      <c r="H3304" s="42">
        <f>_xll.qlCalendarAdvance(Calendar,$H3303,B3304,"f",FALSE)</f>
        <v>63010</v>
      </c>
      <c r="I3304" s="139">
        <f>_xll.qlInterestRateIndexValueDate(Index1M,$H3304)</f>
        <v>63012</v>
      </c>
      <c r="J3304" s="144">
        <f>IFERROR(_xll.qlIndexFixing(Index1M,$H3304,TRUE,_xll.ohTrigger(RecalcTrigger,Trigger1M)),NA())</f>
        <v>9.1464974788818543E-3</v>
      </c>
      <c r="K3304" s="44">
        <f>IFERROR(_xll.qlIndexFixing(Index3M,H3304,TRUE,_xll.ohTrigger(RecalcTrigger,Trigger3M)),NA())</f>
        <v>9.4353777951941206E-3</v>
      </c>
      <c r="L3304" s="44">
        <f>IFERROR(_xll.qlIndexFixing(Index6M,$H3304,TRUE,_xll.ohTrigger(RecalcTrigger,Trigger6M)),NA())</f>
        <v>9.3138257314602374E-3</v>
      </c>
      <c r="M3304" s="145">
        <f>IFERROR(_xll.qlIndexFixing(Index1Y,$H3304,TRUE,_xll.ohTrigger(RecalcTrigger,Trigger1Y)),NA())</f>
        <v>9.6308515704711956E-3</v>
      </c>
      <c r="N3304" s="144">
        <f>IFERROR(_xll.qlIndexFixing(ONIndex1M,I3304,TRUE,_xll.ohTrigger(RecalcTrigger,Trigger1M)),NA())</f>
        <v>9.139960224429089E-3</v>
      </c>
      <c r="O3304" s="44">
        <f>IFERROR(_xll.qlIndexFixing(ONIndex3M,I3304,TRUE,_xll.ohTrigger(RecalcTrigger,Trigger3M)),NA())</f>
        <v>9.4129030149581183E-3</v>
      </c>
      <c r="P3304" s="44">
        <f>IFERROR(_xll.qlIndexFixing(ONIndex6M,I3304,TRUE,_xll.ohTrigger(RecalcTrigger,Trigger6M)),NA())</f>
        <v>9.3159861037417357E-3</v>
      </c>
      <c r="Q3304" s="145">
        <f>IFERROR(_xll.qlIndexFixing(ONIndex1Y,I3304,TRUE,_xll.ohTrigger(RecalcTrigger,Trigger1Y)),NA())</f>
        <v>9.544485860457641E-3</v>
      </c>
    </row>
    <row r="3305" spans="2:17" x14ac:dyDescent="0.2">
      <c r="B3305" s="39" t="s">
        <v>42</v>
      </c>
      <c r="D3305" s="42">
        <f>_xll.qlCalendarAdvance(Calendar,$D3304,B3305,"f",FALSE)</f>
        <v>63017</v>
      </c>
      <c r="E3305" s="139">
        <f>_xll.qlInterestRateIndexValueDate(IndexON,D3305)</f>
        <v>63017</v>
      </c>
      <c r="F3305" s="155">
        <f>IFERROR(_xll.qlIndexFixing(IndexON,D3305,TRUE,_xll.ohTrigger(RecalcTrigger,TriggerON)),NA())</f>
        <v>9.4129822167232646E-3</v>
      </c>
      <c r="H3305" s="42">
        <f>_xll.qlCalendarAdvance(Calendar,$H3304,B3305,"f",FALSE)</f>
        <v>63017</v>
      </c>
      <c r="I3305" s="139">
        <f>_xll.qlInterestRateIndexValueDate(Index1M,$H3305)</f>
        <v>63019</v>
      </c>
      <c r="J3305" s="144">
        <f>IFERROR(_xll.qlIndexFixing(Index1M,$H3305,TRUE,_xll.ohTrigger(RecalcTrigger,Trigger1M)),NA())</f>
        <v>9.1482786746352462E-3</v>
      </c>
      <c r="K3305" s="44">
        <f>IFERROR(_xll.qlIndexFixing(Index3M,H3305,TRUE,_xll.ohTrigger(RecalcTrigger,Trigger3M)),NA())</f>
        <v>9.43725336727003E-3</v>
      </c>
      <c r="L3305" s="44">
        <f>IFERROR(_xll.qlIndexFixing(Index6M,$H3305,TRUE,_xll.ohTrigger(RecalcTrigger,Trigger6M)),NA())</f>
        <v>9.3118929683132894E-3</v>
      </c>
      <c r="M3305" s="145">
        <f>IFERROR(_xll.qlIndexFixing(Index1Y,$H3305,TRUE,_xll.ohTrigger(RecalcTrigger,Trigger1Y)),NA())</f>
        <v>9.6323254537235715E-3</v>
      </c>
      <c r="N3305" s="144">
        <f>IFERROR(_xll.qlIndexFixing(ONIndex1M,I3305,TRUE,_xll.ohTrigger(RecalcTrigger,Trigger1M)),NA())</f>
        <v>9.1417567569518354E-3</v>
      </c>
      <c r="O3305" s="44">
        <f>IFERROR(_xll.qlIndexFixing(ONIndex3M,I3305,TRUE,_xll.ohTrigger(RecalcTrigger,Trigger3M)),NA())</f>
        <v>9.4148395705140331E-3</v>
      </c>
      <c r="P3305" s="44">
        <f>IFERROR(_xll.qlIndexFixing(ONIndex6M,I3305,TRUE,_xll.ohTrigger(RecalcTrigger,Trigger6M)),NA())</f>
        <v>9.3140494496246617E-3</v>
      </c>
      <c r="Q3305" s="145">
        <f>IFERROR(_xll.qlIndexFixing(ONIndex1Y,I3305,TRUE,_xll.ohTrigger(RecalcTrigger,Trigger1Y)),NA())</f>
        <v>9.546244680267435E-3</v>
      </c>
    </row>
    <row r="3306" spans="2:17" x14ac:dyDescent="0.2">
      <c r="B3306" s="39" t="s">
        <v>42</v>
      </c>
      <c r="D3306" s="42">
        <f>_xll.qlCalendarAdvance(Calendar,$D3305,B3306,"f",FALSE)</f>
        <v>63024</v>
      </c>
      <c r="E3306" s="139">
        <f>_xll.qlInterestRateIndexValueDate(IndexON,D3306)</f>
        <v>63024</v>
      </c>
      <c r="F3306" s="155">
        <f>IFERROR(_xll.qlIndexFixing(IndexON,D3306,TRUE,_xll.ohTrigger(RecalcTrigger,TriggerON)),NA())</f>
        <v>9.4149315213609697E-3</v>
      </c>
      <c r="H3306" s="42">
        <f>_xll.qlCalendarAdvance(Calendar,$H3305,B3306,"f",FALSE)</f>
        <v>63024</v>
      </c>
      <c r="I3306" s="139">
        <f>_xll.qlInterestRateIndexValueDate(Index1M,$H3306)</f>
        <v>63026</v>
      </c>
      <c r="J3306" s="144">
        <f>IFERROR(_xll.qlIndexFixing(Index1M,$H3306,TRUE,_xll.ohTrigger(RecalcTrigger,Trigger1M)),NA())</f>
        <v>9.1500496593091563E-3</v>
      </c>
      <c r="K3306" s="44">
        <f>IFERROR(_xll.qlIndexFixing(Index3M,H3306,TRUE,_xll.ohTrigger(RecalcTrigger,Trigger3M)),NA())</f>
        <v>9.4391178298804182E-3</v>
      </c>
      <c r="L3306" s="44">
        <f>IFERROR(_xll.qlIndexFixing(Index6M,$H3306,TRUE,_xll.ohTrigger(RecalcTrigger,Trigger6M)),NA())</f>
        <v>9.3099612562747899E-3</v>
      </c>
      <c r="M3306" s="145">
        <f>IFERROR(_xll.qlIndexFixing(Index1Y,$H3306,TRUE,_xll.ohTrigger(RecalcTrigger,Trigger1Y)),NA())</f>
        <v>9.6337872770715319E-3</v>
      </c>
      <c r="N3306" s="144">
        <f>IFERROR(_xll.qlIndexFixing(ONIndex1M,I3306,TRUE,_xll.ohTrigger(RecalcTrigger,Trigger1M)),NA())</f>
        <v>9.1435431163322534E-3</v>
      </c>
      <c r="O3306" s="44">
        <f>IFERROR(_xll.qlIndexFixing(ONIndex3M,I3306,TRUE,_xll.ohTrigger(RecalcTrigger,Trigger3M)),NA())</f>
        <v>9.4167651598819901E-3</v>
      </c>
      <c r="P3306" s="44">
        <f>IFERROR(_xll.qlIndexFixing(ONIndex6M,I3306,TRUE,_xll.ohTrigger(RecalcTrigger,Trigger6M)),NA())</f>
        <v>9.3121138163709816E-3</v>
      </c>
      <c r="Q3306" s="145">
        <f>IFERROR(_xll.qlIndexFixing(ONIndex1Y,I3306,TRUE,_xll.ohTrigger(RecalcTrigger,Trigger1Y)),NA())</f>
        <v>9.5479920808116958E-3</v>
      </c>
    </row>
    <row r="3307" spans="2:17" x14ac:dyDescent="0.2">
      <c r="B3307" s="39" t="s">
        <v>42</v>
      </c>
      <c r="D3307" s="42">
        <f>_xll.qlCalendarAdvance(Calendar,$D3306,B3307,"f",FALSE)</f>
        <v>63031</v>
      </c>
      <c r="E3307" s="139">
        <f>_xll.qlInterestRateIndexValueDate(IndexON,D3307)</f>
        <v>63031</v>
      </c>
      <c r="F3307" s="155">
        <f>IFERROR(_xll.qlIndexFixing(IndexON,D3307,TRUE,_xll.ohTrigger(RecalcTrigger,TriggerON)),NA())</f>
        <v>9.4168704275165993E-3</v>
      </c>
      <c r="H3307" s="42">
        <f>_xll.qlCalendarAdvance(Calendar,$H3306,B3307,"f",FALSE)</f>
        <v>63031</v>
      </c>
      <c r="I3307" s="139">
        <f>_xll.qlInterestRateIndexValueDate(Index1M,$H3307)</f>
        <v>63033</v>
      </c>
      <c r="J3307" s="144">
        <f>IFERROR(_xll.qlIndexFixing(Index1M,$H3307,TRUE,_xll.ohTrigger(RecalcTrigger,Trigger1M)),NA())</f>
        <v>9.151810414438355E-3</v>
      </c>
      <c r="K3307" s="44">
        <f>IFERROR(_xll.qlIndexFixing(Index3M,H3307,TRUE,_xll.ohTrigger(RecalcTrigger,Trigger3M)),NA())</f>
        <v>9.4409711630795007E-3</v>
      </c>
      <c r="L3307" s="44">
        <f>IFERROR(_xll.qlIndexFixing(Index6M,$H3307,TRUE,_xll.ohTrigger(RecalcTrigger,Trigger6M)),NA())</f>
        <v>9.3080305971991687E-3</v>
      </c>
      <c r="M3307" s="145">
        <f>IFERROR(_xll.qlIndexFixing(Index1Y,$H3307,TRUE,_xll.ohTrigger(RecalcTrigger,Trigger1Y)),NA())</f>
        <v>9.6352370195582487E-3</v>
      </c>
      <c r="N3307" s="144">
        <f>IFERROR(_xll.qlIndexFixing(ONIndex1M,I3307,TRUE,_xll.ohTrigger(RecalcTrigger,Trigger1M)),NA())</f>
        <v>9.1453192842649855E-3</v>
      </c>
      <c r="O3307" s="44">
        <f>IFERROR(_xll.qlIndexFixing(ONIndex3M,I3307,TRUE,_xll.ohTrigger(RecalcTrigger,Trigger3M)),NA())</f>
        <v>9.4186797635575914E-3</v>
      </c>
      <c r="P3307" s="44">
        <f>IFERROR(_xll.qlIndexFixing(ONIndex6M,I3307,TRUE,_xll.ohTrigger(RecalcTrigger,Trigger6M)),NA())</f>
        <v>9.3101792058192245E-3</v>
      </c>
      <c r="Q3307" s="145">
        <f>IFERROR(_xll.qlIndexFixing(ONIndex1Y,I3307,TRUE,_xll.ohTrigger(RecalcTrigger,Trigger1Y)),NA())</f>
        <v>9.5497280414669206E-3</v>
      </c>
    </row>
    <row r="3308" spans="2:17" x14ac:dyDescent="0.2">
      <c r="B3308" s="39" t="s">
        <v>42</v>
      </c>
      <c r="D3308" s="42">
        <f>_xll.qlCalendarAdvance(Calendar,$D3307,B3308,"f",FALSE)</f>
        <v>63038</v>
      </c>
      <c r="E3308" s="139">
        <f>_xll.qlInterestRateIndexValueDate(IndexON,D3308)</f>
        <v>63038</v>
      </c>
      <c r="F3308" s="155">
        <f>IFERROR(_xll.qlIndexFixing(IndexON,D3308,TRUE,_xll.ohTrigger(RecalcTrigger,TriggerON)),NA())</f>
        <v>9.4187989161653718E-3</v>
      </c>
      <c r="H3308" s="42">
        <f>_xll.qlCalendarAdvance(Calendar,$H3307,B3308,"f",FALSE)</f>
        <v>63038</v>
      </c>
      <c r="I3308" s="139">
        <f>_xll.qlInterestRateIndexValueDate(Index1M,$H3308)</f>
        <v>63040</v>
      </c>
      <c r="J3308" s="144">
        <f>IFERROR(_xll.qlIndexFixing(Index1M,$H3308,TRUE,_xll.ohTrigger(RecalcTrigger,Trigger1M)),NA())</f>
        <v>9.153560921562609E-3</v>
      </c>
      <c r="K3308" s="44">
        <f>IFERROR(_xll.qlIndexFixing(Index3M,H3308,TRUE,_xll.ohTrigger(RecalcTrigger,Trigger3M)),NA())</f>
        <v>9.4428133469214946E-3</v>
      </c>
      <c r="L3308" s="44">
        <f>IFERROR(_xll.qlIndexFixing(Index6M,$H3308,TRUE,_xll.ohTrigger(RecalcTrigger,Trigger6M)),NA())</f>
        <v>9.3061009929451526E-3</v>
      </c>
      <c r="M3308" s="145">
        <f>IFERROR(_xll.qlIndexFixing(Index1Y,$H3308,TRUE,_xll.ohTrigger(RecalcTrigger,Trigger1Y)),NA())</f>
        <v>9.6366746602273342E-3</v>
      </c>
      <c r="N3308" s="144">
        <f>IFERROR(_xll.qlIndexFixing(ONIndex1M,I3308,TRUE,_xll.ohTrigger(RecalcTrigger,Trigger1M)),NA())</f>
        <v>9.1470852422848026E-3</v>
      </c>
      <c r="O3308" s="44">
        <f>IFERROR(_xll.qlIndexFixing(ONIndex3M,I3308,TRUE,_xll.ohTrigger(RecalcTrigger,Trigger3M)),NA())</f>
        <v>9.4205833613170142E-3</v>
      </c>
      <c r="P3308" s="44">
        <f>IFERROR(_xll.qlIndexFixing(ONIndex6M,I3308,TRUE,_xll.ohTrigger(RecalcTrigger,Trigger6M)),NA())</f>
        <v>9.3082456196480479E-3</v>
      </c>
      <c r="Q3308" s="145">
        <f>IFERROR(_xll.qlIndexFixing(ONIndex1Y,I3308,TRUE,_xll.ohTrigger(RecalcTrigger,Trigger1Y)),NA())</f>
        <v>9.551452541209926E-3</v>
      </c>
    </row>
    <row r="3309" spans="2:17" x14ac:dyDescent="0.2">
      <c r="B3309" s="39" t="s">
        <v>42</v>
      </c>
      <c r="D3309" s="42">
        <f>_xll.qlCalendarAdvance(Calendar,$D3308,B3309,"f",FALSE)</f>
        <v>63045</v>
      </c>
      <c r="E3309" s="139">
        <f>_xll.qlInterestRateIndexValueDate(IndexON,D3309)</f>
        <v>63045</v>
      </c>
      <c r="F3309" s="155">
        <f>IFERROR(_xll.qlIndexFixing(IndexON,D3309,TRUE,_xll.ohTrigger(RecalcTrigger,TriggerON)),NA())</f>
        <v>9.4207169685223136E-3</v>
      </c>
      <c r="H3309" s="42">
        <f>_xll.qlCalendarAdvance(Calendar,$H3308,B3309,"f",FALSE)</f>
        <v>63045</v>
      </c>
      <c r="I3309" s="139">
        <f>_xll.qlInterestRateIndexValueDate(Index1M,$H3309)</f>
        <v>63047</v>
      </c>
      <c r="J3309" s="144">
        <f>IFERROR(_xll.qlIndexFixing(Index1M,$H3309,TRUE,_xll.ohTrigger(RecalcTrigger,Trigger1M)),NA())</f>
        <v>9.1553011622241831E-3</v>
      </c>
      <c r="K3309" s="44">
        <f>IFERROR(_xll.qlIndexFixing(Index3M,H3309,TRUE,_xll.ohTrigger(RecalcTrigger,Trigger3M)),NA())</f>
        <v>9.4446443614658263E-3</v>
      </c>
      <c r="L3309" s="44">
        <f>IFERROR(_xll.qlIndexFixing(Index6M,$H3309,TRUE,_xll.ohTrigger(RecalcTrigger,Trigger6M)),NA())</f>
        <v>9.3041724453684638E-3</v>
      </c>
      <c r="M3309" s="145">
        <f>IFERROR(_xll.qlIndexFixing(Index1Y,$H3309,TRUE,_xll.ohTrigger(RecalcTrigger,Trigger1Y)),NA())</f>
        <v>9.6381001781230598E-3</v>
      </c>
      <c r="N3309" s="144">
        <f>IFERROR(_xll.qlIndexFixing(ONIndex1M,I3309,TRUE,_xll.ohTrigger(RecalcTrigger,Trigger1M)),NA())</f>
        <v>9.1488409720064112E-3</v>
      </c>
      <c r="O3309" s="44">
        <f>IFERROR(_xll.qlIndexFixing(ONIndex3M,I3309,TRUE,_xll.ohTrigger(RecalcTrigger,Trigger3M)),NA())</f>
        <v>9.4224759332561803E-3</v>
      </c>
      <c r="P3309" s="44">
        <f>IFERROR(_xll.qlIndexFixing(ONIndex6M,I3309,TRUE,_xll.ohTrigger(RecalcTrigger,Trigger6M)),NA())</f>
        <v>9.306313059855853E-3</v>
      </c>
      <c r="Q3309" s="145">
        <f>IFERROR(_xll.qlIndexFixing(ONIndex1Y,I3309,TRUE,_xll.ohTrigger(RecalcTrigger,Trigger1Y)),NA())</f>
        <v>9.5531655595770815E-3</v>
      </c>
    </row>
    <row r="3310" spans="2:17" x14ac:dyDescent="0.2">
      <c r="B3310" s="39" t="s">
        <v>42</v>
      </c>
      <c r="D3310" s="42">
        <f>_xll.qlCalendarAdvance(Calendar,$D3309,B3310,"f",FALSE)</f>
        <v>63052</v>
      </c>
      <c r="E3310" s="139">
        <f>_xll.qlInterestRateIndexValueDate(IndexON,D3310)</f>
        <v>63052</v>
      </c>
      <c r="F3310" s="155">
        <f>IFERROR(_xll.qlIndexFixing(IndexON,D3310,TRUE,_xll.ohTrigger(RecalcTrigger,TriggerON)),NA())</f>
        <v>9.4226245657225149E-3</v>
      </c>
      <c r="H3310" s="42">
        <f>_xll.qlCalendarAdvance(Calendar,$H3309,B3310,"f",FALSE)</f>
        <v>63052</v>
      </c>
      <c r="I3310" s="139">
        <f>_xll.qlInterestRateIndexValueDate(Index1M,$H3310)</f>
        <v>63054</v>
      </c>
      <c r="J3310" s="144">
        <f>IFERROR(_xll.qlIndexFixing(Index1M,$H3310,TRUE,_xll.ohTrigger(RecalcTrigger,Trigger1M)),NA())</f>
        <v>9.1570311179553499E-3</v>
      </c>
      <c r="K3310" s="44">
        <f>IFERROR(_xll.qlIndexFixing(Index3M,H3310,TRUE,_xll.ohTrigger(RecalcTrigger,Trigger3M)),NA())</f>
        <v>9.4464641867667131E-3</v>
      </c>
      <c r="L3310" s="44">
        <f>IFERROR(_xll.qlIndexFixing(Index6M,$H3310,TRUE,_xll.ohTrigger(RecalcTrigger,Trigger6M)),NA())</f>
        <v>9.3022449563239622E-3</v>
      </c>
      <c r="M3310" s="145">
        <f>IFERROR(_xll.qlIndexFixing(Index1Y,$H3310,TRUE,_xll.ohTrigger(RecalcTrigger,Trigger1Y)),NA())</f>
        <v>9.6395135522892566E-3</v>
      </c>
      <c r="N3310" s="144">
        <f>IFERROR(_xll.qlIndexFixing(ONIndex1M,I3310,TRUE,_xll.ohTrigger(RecalcTrigger,Trigger1M)),NA())</f>
        <v>9.1505864548846461E-3</v>
      </c>
      <c r="O3310" s="44">
        <f>IFERROR(_xll.qlIndexFixing(ONIndex3M,I3310,TRUE,_xll.ohTrigger(RecalcTrigger,Trigger3M)),NA())</f>
        <v>9.4243574597108193E-3</v>
      </c>
      <c r="P3310" s="44">
        <f>IFERROR(_xll.qlIndexFixing(ONIndex6M,I3310,TRUE,_xll.ohTrigger(RecalcTrigger,Trigger6M)),NA())</f>
        <v>9.3043815282811693E-3</v>
      </c>
      <c r="Q3310" s="145">
        <f>IFERROR(_xll.qlIndexFixing(ONIndex1Y,I3310,TRUE,_xll.ohTrigger(RecalcTrigger,Trigger1Y)),NA())</f>
        <v>9.5548670759448839E-3</v>
      </c>
    </row>
    <row r="3311" spans="2:17" x14ac:dyDescent="0.2">
      <c r="B3311" s="39" t="s">
        <v>42</v>
      </c>
      <c r="D3311" s="42">
        <f>_xll.qlCalendarAdvance(Calendar,$D3310,B3311,"f",FALSE)</f>
        <v>63059</v>
      </c>
      <c r="E3311" s="139">
        <f>_xll.qlInterestRateIndexValueDate(IndexON,D3311)</f>
        <v>63059</v>
      </c>
      <c r="F3311" s="155">
        <f>IFERROR(_xll.qlIndexFixing(IndexON,D3311,TRUE,_xll.ohTrigger(RecalcTrigger,TriggerON)),NA())</f>
        <v>9.4245216889010663E-3</v>
      </c>
      <c r="H3311" s="42">
        <f>_xll.qlCalendarAdvance(Calendar,$H3310,B3311,"f",FALSE)</f>
        <v>63059</v>
      </c>
      <c r="I3311" s="139">
        <f>_xll.qlInterestRateIndexValueDate(Index1M,$H3311)</f>
        <v>63061</v>
      </c>
      <c r="J3311" s="144">
        <f>IFERROR(_xll.qlIndexFixing(Index1M,$H3311,TRUE,_xll.ohTrigger(RecalcTrigger,Trigger1M)),NA())</f>
        <v>9.1587507702958759E-3</v>
      </c>
      <c r="K3311" s="44">
        <f>IFERROR(_xll.qlIndexFixing(Index3M,H3311,TRUE,_xll.ohTrigger(RecalcTrigger,Trigger3M)),NA())</f>
        <v>9.448272802884454E-3</v>
      </c>
      <c r="L3311" s="44">
        <f>IFERROR(_xll.qlIndexFixing(Index6M,$H3311,TRUE,_xll.ohTrigger(RecalcTrigger,Trigger6M)),NA())</f>
        <v>9.3003185276699461E-3</v>
      </c>
      <c r="M3311" s="145">
        <f>IFERROR(_xll.qlIndexFixing(Index1Y,$H3311,TRUE,_xll.ohTrigger(RecalcTrigger,Trigger1Y)),NA())</f>
        <v>9.6409147617708517E-3</v>
      </c>
      <c r="N3311" s="144">
        <f>IFERROR(_xll.qlIndexFixing(ONIndex1M,I3311,TRUE,_xll.ohTrigger(RecalcTrigger,Trigger1M)),NA())</f>
        <v>9.1523216726940859E-3</v>
      </c>
      <c r="O3311" s="44">
        <f>IFERROR(_xll.qlIndexFixing(ONIndex3M,I3311,TRUE,_xll.ohTrigger(RecalcTrigger,Trigger3M)),NA())</f>
        <v>9.4262279207768529E-3</v>
      </c>
      <c r="P3311" s="44">
        <f>IFERROR(_xll.qlIndexFixing(ONIndex6M,I3311,TRUE,_xll.ohTrigger(RecalcTrigger,Trigger6M)),NA())</f>
        <v>9.302451026762526E-3</v>
      </c>
      <c r="Q3311" s="145">
        <f>IFERROR(_xll.qlIndexFixing(ONIndex1Y,I3311,TRUE,_xll.ohTrigger(RecalcTrigger,Trigger1Y)),NA())</f>
        <v>9.5565570694500224E-3</v>
      </c>
    </row>
    <row r="3312" spans="2:17" x14ac:dyDescent="0.2">
      <c r="B3312" s="39" t="s">
        <v>42</v>
      </c>
      <c r="D3312" s="42">
        <f>_xll.qlCalendarAdvance(Calendar,$D3311,B3312,"f",FALSE)</f>
        <v>63066</v>
      </c>
      <c r="E3312" s="139">
        <f>_xll.qlInterestRateIndexValueDate(IndexON,D3312)</f>
        <v>63066</v>
      </c>
      <c r="F3312" s="155">
        <f>IFERROR(_xll.qlIndexFixing(IndexON,D3312,TRUE,_xll.ohTrigger(RecalcTrigger,TriggerON)),NA())</f>
        <v>9.4264083192729942E-3</v>
      </c>
      <c r="H3312" s="42">
        <f>_xll.qlCalendarAdvance(Calendar,$H3311,B3312,"f",FALSE)</f>
        <v>63066</v>
      </c>
      <c r="I3312" s="139">
        <f>_xll.qlInterestRateIndexValueDate(Index1M,$H3312)</f>
        <v>63068</v>
      </c>
      <c r="J3312" s="144">
        <f>IFERROR(_xll.qlIndexFixing(Index1M,$H3312,TRUE,_xll.ohTrigger(RecalcTrigger,Trigger1M)),NA())</f>
        <v>9.16046010078303E-3</v>
      </c>
      <c r="K3312" s="44">
        <f>IFERROR(_xll.qlIndexFixing(Index3M,H3312,TRUE,_xll.ohTrigger(RecalcTrigger,Trigger3M)),NA())</f>
        <v>9.4498199993348388E-3</v>
      </c>
      <c r="L3312" s="44">
        <f>IFERROR(_xll.qlIndexFixing(Index6M,$H3312,TRUE,_xll.ohTrigger(RecalcTrigger,Trigger6M)),NA())</f>
        <v>9.2984794927993917E-3</v>
      </c>
      <c r="M3312" s="145">
        <f>IFERROR(_xll.qlIndexFixing(Index1Y,$H3312,TRUE,_xll.ohTrigger(RecalcTrigger,Trigger1Y)),NA())</f>
        <v>9.6423037856127707E-3</v>
      </c>
      <c r="N3312" s="144">
        <f>IFERROR(_xll.qlIndexFixing(ONIndex1M,I3312,TRUE,_xll.ohTrigger(RecalcTrigger,Trigger1M)),NA())</f>
        <v>9.1540466066497572E-3</v>
      </c>
      <c r="O3312" s="44">
        <f>IFERROR(_xll.qlIndexFixing(ONIndex3M,I3312,TRUE,_xll.ohTrigger(RecalcTrigger,Trigger3M)),NA())</f>
        <v>9.4280872964702667E-3</v>
      </c>
      <c r="P3312" s="44">
        <f>IFERROR(_xll.qlIndexFixing(ONIndex6M,I3312,TRUE,_xll.ohTrigger(RecalcTrigger,Trigger6M)),NA())</f>
        <v>9.3005215571384525E-3</v>
      </c>
      <c r="Q3312" s="145">
        <f>IFERROR(_xll.qlIndexFixing(ONIndex1Y,I3312,TRUE,_xll.ohTrigger(RecalcTrigger,Trigger1Y)),NA())</f>
        <v>9.5582355193890578E-3</v>
      </c>
    </row>
    <row r="3313" spans="2:17" x14ac:dyDescent="0.2">
      <c r="B3313" s="39" t="s">
        <v>42</v>
      </c>
      <c r="D3313" s="42">
        <f>_xll.qlCalendarAdvance(Calendar,$D3312,B3313,"f",FALSE)</f>
        <v>63073</v>
      </c>
      <c r="E3313" s="139">
        <f>_xll.qlInterestRateIndexValueDate(IndexON,D3313)</f>
        <v>63073</v>
      </c>
      <c r="F3313" s="155">
        <f>IFERROR(_xll.qlIndexFixing(IndexON,D3313,TRUE,_xll.ohTrigger(RecalcTrigger,TriggerON)),NA())</f>
        <v>9.4282844379733888E-3</v>
      </c>
      <c r="H3313" s="42">
        <f>_xll.qlCalendarAdvance(Calendar,$H3312,B3313,"f",FALSE)</f>
        <v>63073</v>
      </c>
      <c r="I3313" s="139">
        <f>_xll.qlInterestRateIndexValueDate(Index1M,$H3313)</f>
        <v>63075</v>
      </c>
      <c r="J3313" s="144">
        <f>IFERROR(_xll.qlIndexFixing(Index1M,$H3313,TRUE,_xll.ohTrigger(RecalcTrigger,Trigger1M)),NA())</f>
        <v>9.1621590909615747E-3</v>
      </c>
      <c r="K3313" s="44">
        <f>IFERROR(_xll.qlIndexFixing(Index3M,H3313,TRUE,_xll.ohTrigger(RecalcTrigger,Trigger3M)),NA())</f>
        <v>9.4516068976652403E-3</v>
      </c>
      <c r="L3313" s="44">
        <f>IFERROR(_xll.qlIndexFixing(Index6M,$H3313,TRUE,_xll.ohTrigger(RecalcTrigger,Trigger6M)),NA())</f>
        <v>9.2965550552879441E-3</v>
      </c>
      <c r="M3313" s="145">
        <f>IFERROR(_xll.qlIndexFixing(Index1Y,$H3313,TRUE,_xll.ohTrigger(RecalcTrigger,Trigger1Y)),NA())</f>
        <v>9.6436806028603796E-3</v>
      </c>
      <c r="N3313" s="144">
        <f>IFERROR(_xll.qlIndexFixing(ONIndex1M,I3313,TRUE,_xll.ohTrigger(RecalcTrigger,Trigger1M)),NA())</f>
        <v>9.1557612385262388E-3</v>
      </c>
      <c r="O3313" s="44">
        <f>IFERROR(_xll.qlIndexFixing(ONIndex3M,I3313,TRUE,_xll.ohTrigger(RecalcTrigger,Trigger3M)),NA())</f>
        <v>9.4299355668869822E-3</v>
      </c>
      <c r="P3313" s="44">
        <f>IFERROR(_xll.qlIndexFixing(ONIndex6M,I3313,TRUE,_xll.ohTrigger(RecalcTrigger,Trigger6M)),NA())</f>
        <v>9.2985931212474782E-3</v>
      </c>
      <c r="Q3313" s="145">
        <f>IFERROR(_xll.qlIndexFixing(ONIndex1Y,I3313,TRUE,_xll.ohTrigger(RecalcTrigger,Trigger1Y)),NA())</f>
        <v>9.5599024052184234E-3</v>
      </c>
    </row>
    <row r="3314" spans="2:17" x14ac:dyDescent="0.2">
      <c r="B3314" s="39" t="s">
        <v>42</v>
      </c>
      <c r="D3314" s="42">
        <f>_xll.qlCalendarAdvance(Calendar,$D3313,B3314,"f",FALSE)</f>
        <v>63080</v>
      </c>
      <c r="E3314" s="139">
        <f>_xll.qlInterestRateIndexValueDate(IndexON,D3314)</f>
        <v>63080</v>
      </c>
      <c r="F3314" s="155">
        <f>IFERROR(_xll.qlIndexFixing(IndexON,D3314,TRUE,_xll.ohTrigger(RecalcTrigger,TriggerON)),NA())</f>
        <v>9.4301500260574045E-3</v>
      </c>
      <c r="H3314" s="42">
        <f>_xll.qlCalendarAdvance(Calendar,$H3313,B3314,"f",FALSE)</f>
        <v>63080</v>
      </c>
      <c r="I3314" s="139">
        <f>_xll.qlInterestRateIndexValueDate(Index1M,$H3314)</f>
        <v>63082</v>
      </c>
      <c r="J3314" s="144">
        <f>IFERROR(_xll.qlIndexFixing(Index1M,$H3314,TRUE,_xll.ohTrigger(RecalcTrigger,Trigger1M)),NA())</f>
        <v>9.1638477223562886E-3</v>
      </c>
      <c r="K3314" s="44">
        <f>IFERROR(_xll.qlIndexFixing(Index3M,H3314,TRUE,_xll.ohTrigger(RecalcTrigger,Trigger3M)),NA())</f>
        <v>9.4533825286938246E-3</v>
      </c>
      <c r="L3314" s="44">
        <f>IFERROR(_xll.qlIndexFixing(Index6M,$H3314,TRUE,_xll.ohTrigger(RecalcTrigger,Trigger6M)),NA())</f>
        <v>9.2946316828829544E-3</v>
      </c>
      <c r="M3314" s="145">
        <f>IFERROR(_xll.qlIndexFixing(Index1Y,$H3314,TRUE,_xll.ohTrigger(RecalcTrigger,Trigger1Y)),NA())</f>
        <v>9.6450451925588227E-3</v>
      </c>
      <c r="N3314" s="144">
        <f>IFERROR(_xll.qlIndexFixing(ONIndex1M,I3314,TRUE,_xll.ohTrigger(RecalcTrigger,Trigger1M)),NA())</f>
        <v>9.1574655499382374E-3</v>
      </c>
      <c r="O3314" s="44">
        <f>IFERROR(_xll.qlIndexFixing(ONIndex3M,I3314,TRUE,_xll.ohTrigger(RecalcTrigger,Trigger3M)),NA())</f>
        <v>9.4317727122827932E-3</v>
      </c>
      <c r="P3314" s="44">
        <f>IFERROR(_xll.qlIndexFixing(ONIndex6M,I3314,TRUE,_xll.ohTrigger(RecalcTrigger,Trigger6M)),NA())</f>
        <v>9.2966657210880044E-3</v>
      </c>
      <c r="Q3314" s="145">
        <f>IFERROR(_xll.qlIndexFixing(ONIndex1Y,I3314,TRUE,_xll.ohTrigger(RecalcTrigger,Trigger1Y)),NA())</f>
        <v>9.5615577061547441E-3</v>
      </c>
    </row>
    <row r="3315" spans="2:17" x14ac:dyDescent="0.2">
      <c r="B3315" s="39" t="s">
        <v>42</v>
      </c>
      <c r="D3315" s="42">
        <f>_xll.qlCalendarAdvance(Calendar,$D3314,B3315,"f",FALSE)</f>
        <v>63087</v>
      </c>
      <c r="E3315" s="139">
        <f>_xll.qlInterestRateIndexValueDate(IndexON,D3315)</f>
        <v>63087</v>
      </c>
      <c r="F3315" s="155">
        <f>IFERROR(_xll.qlIndexFixing(IndexON,D3315,TRUE,_xll.ohTrigger(RecalcTrigger,TriggerON)),NA())</f>
        <v>9.4320050648999398E-3</v>
      </c>
      <c r="H3315" s="42">
        <f>_xll.qlCalendarAdvance(Calendar,$H3314,B3315,"f",FALSE)</f>
        <v>63087</v>
      </c>
      <c r="I3315" s="139">
        <f>_xll.qlInterestRateIndexValueDate(Index1M,$H3315)</f>
        <v>63089</v>
      </c>
      <c r="J3315" s="144">
        <f>IFERROR(_xll.qlIndexFixing(Index1M,$H3315,TRUE,_xll.ohTrigger(RecalcTrigger,Trigger1M)),NA())</f>
        <v>9.1655259765219266E-3</v>
      </c>
      <c r="K3315" s="44">
        <f>IFERROR(_xll.qlIndexFixing(Index3M,H3315,TRUE,_xll.ohTrigger(RecalcTrigger,Trigger3M)),NA())</f>
        <v>9.4551468724752286E-3</v>
      </c>
      <c r="L3315" s="44">
        <f>IFERROR(_xll.qlIndexFixing(Index6M,$H3315,TRUE,_xll.ohTrigger(RecalcTrigger,Trigger6M)),NA())</f>
        <v>9.2927093774414979E-3</v>
      </c>
      <c r="M3315" s="145">
        <f>IFERROR(_xll.qlIndexFixing(Index1Y,$H3315,TRUE,_xll.ohTrigger(RecalcTrigger,Trigger1Y)),NA())</f>
        <v>9.6463975337545606E-3</v>
      </c>
      <c r="N3315" s="144">
        <f>IFERROR(_xll.qlIndexFixing(ONIndex1M,I3315,TRUE,_xll.ohTrigger(RecalcTrigger,Trigger1M)),NA())</f>
        <v>9.1591595223405875E-3</v>
      </c>
      <c r="O3315" s="44">
        <f>IFERROR(_xll.qlIndexFixing(ONIndex3M,I3315,TRUE,_xll.ohTrigger(RecalcTrigger,Trigger3M)),NA())</f>
        <v>9.4335987126736853E-3</v>
      </c>
      <c r="P3315" s="44">
        <f>IFERROR(_xll.qlIndexFixing(ONIndex6M,I3315,TRUE,_xll.ohTrigger(RecalcTrigger,Trigger6M)),NA())</f>
        <v>9.2947393583386884E-3</v>
      </c>
      <c r="Q3315" s="145">
        <f>IFERROR(_xll.qlIndexFixing(ONIndex1Y,I3315,TRUE,_xll.ohTrigger(RecalcTrigger,Trigger1Y)),NA())</f>
        <v>9.563201401494581E-3</v>
      </c>
    </row>
    <row r="3316" spans="2:17" x14ac:dyDescent="0.2">
      <c r="B3316" s="39" t="s">
        <v>42</v>
      </c>
      <c r="D3316" s="42">
        <f>_xll.qlCalendarAdvance(Calendar,$D3315,B3316,"f",FALSE)</f>
        <v>63094</v>
      </c>
      <c r="E3316" s="139">
        <f>_xll.qlInterestRateIndexValueDate(IndexON,D3316)</f>
        <v>63094</v>
      </c>
      <c r="F3316" s="155">
        <f>IFERROR(_xll.qlIndexFixing(IndexON,D3316,TRUE,_xll.ohTrigger(RecalcTrigger,TriggerON)),NA())</f>
        <v>9.4338495354762131E-3</v>
      </c>
      <c r="H3316" s="42">
        <f>_xll.qlCalendarAdvance(Calendar,$H3315,B3316,"f",FALSE)</f>
        <v>63094</v>
      </c>
      <c r="I3316" s="139">
        <f>_xll.qlInterestRateIndexValueDate(Index1M,$H3316)</f>
        <v>63096</v>
      </c>
      <c r="J3316" s="144">
        <f>IFERROR(_xll.qlIndexFixing(Index1M,$H3316,TRUE,_xll.ohTrigger(RecalcTrigger,Trigger1M)),NA())</f>
        <v>9.1671938349807691E-3</v>
      </c>
      <c r="K3316" s="44">
        <f>IFERROR(_xll.qlIndexFixing(Index3M,H3316,TRUE,_xll.ohTrigger(RecalcTrigger,Trigger3M)),NA())</f>
        <v>9.4568999090684797E-3</v>
      </c>
      <c r="L3316" s="44">
        <f>IFERROR(_xll.qlIndexFixing(Index6M,$H3316,TRUE,_xll.ohTrigger(RecalcTrigger,Trigger6M)),NA())</f>
        <v>9.2907881408188873E-3</v>
      </c>
      <c r="M3316" s="145">
        <f>IFERROR(_xll.qlIndexFixing(Index1Y,$H3316,TRUE,_xll.ohTrigger(RecalcTrigger,Trigger1Y)),NA())</f>
        <v>9.647737605493617E-3</v>
      </c>
      <c r="N3316" s="144">
        <f>IFERROR(_xll.qlIndexFixing(ONIndex1M,I3316,TRUE,_xll.ohTrigger(RecalcTrigger,Trigger1M)),NA())</f>
        <v>9.1608431371881238E-3</v>
      </c>
      <c r="O3316" s="44">
        <f>IFERROR(_xll.qlIndexFixing(ONIndex3M,I3316,TRUE,_xll.ohTrigger(RecalcTrigger,Trigger3M)),NA())</f>
        <v>9.4354135482355161E-3</v>
      </c>
      <c r="P3316" s="44">
        <f>IFERROR(_xll.qlIndexFixing(ONIndex6M,I3316,TRUE,_xll.ohTrigger(RecalcTrigger,Trigger6M)),NA())</f>
        <v>9.2928140349979316E-3</v>
      </c>
      <c r="Q3316" s="145">
        <f>IFERROR(_xll.qlIndexFixing(ONIndex1Y,I3316,TRUE,_xll.ohTrigger(RecalcTrigger,Trigger1Y)),NA())</f>
        <v>9.5648334702946869E-3</v>
      </c>
    </row>
    <row r="3317" spans="2:17" x14ac:dyDescent="0.2">
      <c r="B3317" s="39" t="s">
        <v>42</v>
      </c>
      <c r="D3317" s="42">
        <f>_xll.qlCalendarAdvance(Calendar,$D3316,B3317,"f",FALSE)</f>
        <v>63101</v>
      </c>
      <c r="E3317" s="139">
        <f>_xll.qlInterestRateIndexValueDate(IndexON,D3317)</f>
        <v>63101</v>
      </c>
      <c r="F3317" s="155">
        <f>IFERROR(_xll.qlIndexFixing(IndexON,D3317,TRUE,_xll.ohTrigger(RecalcTrigger,TriggerON)),NA())</f>
        <v>9.4356834189213146E-3</v>
      </c>
      <c r="H3317" s="42">
        <f>_xll.qlCalendarAdvance(Calendar,$H3316,B3317,"f",FALSE)</f>
        <v>63101</v>
      </c>
      <c r="I3317" s="139">
        <f>_xll.qlInterestRateIndexValueDate(Index1M,$H3317)</f>
        <v>63103</v>
      </c>
      <c r="J3317" s="144">
        <f>IFERROR(_xll.qlIndexFixing(Index1M,$H3317,TRUE,_xll.ohTrigger(RecalcTrigger,Trigger1M)),NA())</f>
        <v>9.1688512792825749E-3</v>
      </c>
      <c r="K3317" s="44">
        <f>IFERROR(_xll.qlIndexFixing(Index3M,H3317,TRUE,_xll.ohTrigger(RecalcTrigger,Trigger3M)),NA())</f>
        <v>9.4588879898816897E-3</v>
      </c>
      <c r="L3317" s="44">
        <f>IFERROR(_xll.qlIndexFixing(Index6M,$H3317,TRUE,_xll.ohTrigger(RecalcTrigger,Trigger6M)),NA())</f>
        <v>9.2888508406928898E-3</v>
      </c>
      <c r="M3317" s="145">
        <f>IFERROR(_xll.qlIndexFixing(Index1Y,$H3317,TRUE,_xll.ohTrigger(RecalcTrigger,Trigger1Y)),NA())</f>
        <v>9.649065386822666E-3</v>
      </c>
      <c r="N3317" s="144">
        <f>IFERROR(_xll.qlIndexFixing(ONIndex1M,I3317,TRUE,_xll.ohTrigger(RecalcTrigger,Trigger1M)),NA())</f>
        <v>9.1625163762554251E-3</v>
      </c>
      <c r="O3317" s="44">
        <f>IFERROR(_xll.qlIndexFixing(ONIndex3M,I3317,TRUE,_xll.ohTrigger(RecalcTrigger,Trigger3M)),NA())</f>
        <v>9.4372171991441434E-3</v>
      </c>
      <c r="P3317" s="44">
        <f>IFERROR(_xll.qlIndexFixing(ONIndex6M,I3317,TRUE,_xll.ohTrigger(RecalcTrigger,Trigger6M)),NA())</f>
        <v>9.2908897526644552E-3</v>
      </c>
      <c r="Q3317" s="145">
        <f>IFERROR(_xll.qlIndexFixing(ONIndex1Y,I3317,TRUE,_xll.ohTrigger(RecalcTrigger,Trigger1Y)),NA())</f>
        <v>9.5664538922513032E-3</v>
      </c>
    </row>
    <row r="3318" spans="2:17" x14ac:dyDescent="0.2">
      <c r="B3318" s="39" t="s">
        <v>42</v>
      </c>
      <c r="D3318" s="42">
        <f>_xll.qlCalendarAdvance(Calendar,$D3317,B3318,"f",FALSE)</f>
        <v>63108</v>
      </c>
      <c r="E3318" s="139">
        <f>_xll.qlInterestRateIndexValueDate(IndexON,D3318)</f>
        <v>63108</v>
      </c>
      <c r="F3318" s="155">
        <f>IFERROR(_xll.qlIndexFixing(IndexON,D3318,TRUE,_xll.ohTrigger(RecalcTrigger,TriggerON)),NA())</f>
        <v>9.4375066965302068E-3</v>
      </c>
      <c r="H3318" s="42">
        <f>_xll.qlCalendarAdvance(Calendar,$H3317,B3318,"f",FALSE)</f>
        <v>63108</v>
      </c>
      <c r="I3318" s="139">
        <f>_xll.qlInterestRateIndexValueDate(Index1M,$H3318)</f>
        <v>63110</v>
      </c>
      <c r="J3318" s="144">
        <f>IFERROR(_xll.qlIndexFixing(Index1M,$H3318,TRUE,_xll.ohTrigger(RecalcTrigger,Trigger1M)),NA())</f>
        <v>9.1704982909646127E-3</v>
      </c>
      <c r="K3318" s="44">
        <f>IFERROR(_xll.qlIndexFixing(Index3M,H3318,TRUE,_xll.ohTrigger(RecalcTrigger,Trigger3M)),NA())</f>
        <v>9.4606175832971356E-3</v>
      </c>
      <c r="L3318" s="44">
        <f>IFERROR(_xll.qlIndexFixing(Index6M,$H3318,TRUE,_xll.ohTrigger(RecalcTrigger,Trigger6M)),NA())</f>
        <v>9.2869317751358739E-3</v>
      </c>
      <c r="M3318" s="145">
        <f>IFERROR(_xll.qlIndexFixing(Index1Y,$H3318,TRUE,_xll.ohTrigger(RecalcTrigger,Trigger1Y)),NA())</f>
        <v>9.6503808567883903E-3</v>
      </c>
      <c r="N3318" s="144">
        <f>IFERROR(_xll.qlIndexFixing(ONIndex1M,I3318,TRUE,_xll.ohTrigger(RecalcTrigger,Trigger1M)),NA())</f>
        <v>9.1641792209973261E-3</v>
      </c>
      <c r="O3318" s="44">
        <f>IFERROR(_xll.qlIndexFixing(ONIndex3M,I3318,TRUE,_xll.ohTrigger(RecalcTrigger,Trigger3M)),NA())</f>
        <v>9.4390096454155525E-3</v>
      </c>
      <c r="P3318" s="44">
        <f>IFERROR(_xll.qlIndexFixing(ONIndex6M,I3318,TRUE,_xll.ohTrigger(RecalcTrigger,Trigger6M)),NA())</f>
        <v>9.2889665133366606E-3</v>
      </c>
      <c r="Q3318" s="145">
        <f>IFERROR(_xll.qlIndexFixing(ONIndex1Y,I3318,TRUE,_xll.ohTrigger(RecalcTrigger,Trigger1Y)),NA())</f>
        <v>9.5680626465011187E-3</v>
      </c>
    </row>
    <row r="3319" spans="2:17" x14ac:dyDescent="0.2">
      <c r="B3319" s="39" t="s">
        <v>42</v>
      </c>
      <c r="D3319" s="42">
        <f>_xll.qlCalendarAdvance(Calendar,$D3318,B3319,"f",FALSE)</f>
        <v>63115</v>
      </c>
      <c r="E3319" s="139">
        <f>_xll.qlInterestRateIndexValueDate(IndexON,D3319)</f>
        <v>63115</v>
      </c>
      <c r="F3319" s="155">
        <f>IFERROR(_xll.qlIndexFixing(IndexON,D3319,TRUE,_xll.ohTrigger(RecalcTrigger,TriggerON)),NA())</f>
        <v>9.439319349278108E-3</v>
      </c>
      <c r="H3319" s="42">
        <f>_xll.qlCalendarAdvance(Calendar,$H3318,B3319,"f",FALSE)</f>
        <v>63115</v>
      </c>
      <c r="I3319" s="139">
        <f>_xll.qlInterestRateIndexValueDate(Index1M,$H3319)</f>
        <v>63117</v>
      </c>
      <c r="J3319" s="144">
        <f>IFERROR(_xll.qlIndexFixing(Index1M,$H3319,TRUE,_xll.ohTrigger(RecalcTrigger,Trigger1M)),NA())</f>
        <v>9.172134851561653E-3</v>
      </c>
      <c r="K3319" s="44">
        <f>IFERROR(_xll.qlIndexFixing(Index3M,H3319,TRUE,_xll.ohTrigger(RecalcTrigger,Trigger3M)),NA())</f>
        <v>9.4623358079831462E-3</v>
      </c>
      <c r="L3319" s="44">
        <f>IFERROR(_xll.qlIndexFixing(Index6M,$H3319,TRUE,_xll.ohTrigger(RecalcTrigger,Trigger6M)),NA())</f>
        <v>9.2850137841386411E-3</v>
      </c>
      <c r="M3319" s="145">
        <f>IFERROR(_xll.qlIndexFixing(Index1Y,$H3319,TRUE,_xll.ohTrigger(RecalcTrigger,Trigger1Y)),NA())</f>
        <v>9.6516839944385622E-3</v>
      </c>
      <c r="N3319" s="144">
        <f>IFERROR(_xll.qlIndexFixing(ONIndex1M,I3319,TRUE,_xll.ohTrigger(RecalcTrigger,Trigger1M)),NA())</f>
        <v>9.1658316528686612E-3</v>
      </c>
      <c r="O3319" s="44">
        <f>IFERROR(_xll.qlIndexFixing(ONIndex3M,I3319,TRUE,_xll.ohTrigger(RecalcTrigger,Trigger3M)),NA())</f>
        <v>9.4407908670657292E-3</v>
      </c>
      <c r="P3319" s="44">
        <f>IFERROR(_xll.qlIndexFixing(ONIndex6M,I3319,TRUE,_xll.ohTrigger(RecalcTrigger,Trigger6M)),NA())</f>
        <v>9.2870443189330132E-3</v>
      </c>
      <c r="Q3319" s="145">
        <f>IFERROR(_xll.qlIndexFixing(ONIndex1Y,I3319,TRUE,_xll.ohTrigger(RecalcTrigger,Trigger1Y)),NA())</f>
        <v>9.5696597122607585E-3</v>
      </c>
    </row>
    <row r="3320" spans="2:17" x14ac:dyDescent="0.2">
      <c r="B3320" s="39" t="s">
        <v>42</v>
      </c>
      <c r="D3320" s="42">
        <f>_xll.qlCalendarAdvance(Calendar,$D3319,B3320,"f",FALSE)</f>
        <v>63122</v>
      </c>
      <c r="E3320" s="139">
        <f>_xll.qlInterestRateIndexValueDate(IndexON,D3320)</f>
        <v>63122</v>
      </c>
      <c r="F3320" s="155">
        <f>IFERROR(_xll.qlIndexFixing(IndexON,D3320,TRUE,_xll.ohTrigger(RecalcTrigger,TriggerON)),NA())</f>
        <v>9.4411213584599807E-3</v>
      </c>
      <c r="H3320" s="42">
        <f>_xll.qlCalendarAdvance(Calendar,$H3319,B3320,"f",FALSE)</f>
        <v>63122</v>
      </c>
      <c r="I3320" s="139">
        <f>_xll.qlInterestRateIndexValueDate(Index1M,$H3320)</f>
        <v>63124</v>
      </c>
      <c r="J3320" s="144">
        <f>IFERROR(_xll.qlIndexFixing(Index1M,$H3320,TRUE,_xll.ohTrigger(RecalcTrigger,Trigger1M)),NA())</f>
        <v>9.1737609426109645E-3</v>
      </c>
      <c r="K3320" s="44">
        <f>IFERROR(_xll.qlIndexFixing(Index3M,H3320,TRUE,_xll.ohTrigger(RecalcTrigger,Trigger3M)),NA())</f>
        <v>9.4640426439956734E-3</v>
      </c>
      <c r="L3320" s="44">
        <f>IFERROR(_xll.qlIndexFixing(Index6M,$H3320,TRUE,_xll.ohTrigger(RecalcTrigger,Trigger6M)),NA())</f>
        <v>9.2830968695537738E-3</v>
      </c>
      <c r="M3320" s="145">
        <f>IFERROR(_xll.qlIndexFixing(Index1Y,$H3320,TRUE,_xll.ohTrigger(RecalcTrigger,Trigger1Y)),NA())</f>
        <v>9.6529747788205167E-3</v>
      </c>
      <c r="N3320" s="144">
        <f>IFERROR(_xll.qlIndexFixing(ONIndex1M,I3320,TRUE,_xll.ohTrigger(RecalcTrigger,Trigger1M)),NA())</f>
        <v>9.1674736536440093E-3</v>
      </c>
      <c r="O3320" s="44">
        <f>IFERROR(_xll.qlIndexFixing(ONIndex3M,I3320,TRUE,_xll.ohTrigger(RecalcTrigger,Trigger3M)),NA())</f>
        <v>9.4425608444304032E-3</v>
      </c>
      <c r="P3320" s="44">
        <f>IFERROR(_xll.qlIndexFixing(ONIndex6M,I3320,TRUE,_xll.ohTrigger(RecalcTrigger,Trigger6M)),NA())</f>
        <v>9.2851231712121063E-3</v>
      </c>
      <c r="Q3320" s="145">
        <f>IFERROR(_xll.qlIndexFixing(ONIndex1Y,I3320,TRUE,_xll.ohTrigger(RecalcTrigger,Trigger1Y)),NA())</f>
        <v>9.5712450689866557E-3</v>
      </c>
    </row>
    <row r="3321" spans="2:17" x14ac:dyDescent="0.2">
      <c r="B3321" s="39" t="s">
        <v>42</v>
      </c>
      <c r="D3321" s="42">
        <f>_xll.qlCalendarAdvance(Calendar,$D3320,B3321,"f",FALSE)</f>
        <v>63129</v>
      </c>
      <c r="E3321" s="139">
        <f>_xll.qlInterestRateIndexValueDate(IndexON,D3321)</f>
        <v>63129</v>
      </c>
      <c r="F3321" s="155">
        <f>IFERROR(_xll.qlIndexFixing(IndexON,D3321,TRUE,_xll.ohTrigger(RecalcTrigger,TriggerON)),NA())</f>
        <v>9.4429127052109152E-3</v>
      </c>
      <c r="H3321" s="42">
        <f>_xll.qlCalendarAdvance(Calendar,$H3320,B3321,"f",FALSE)</f>
        <v>63129</v>
      </c>
      <c r="I3321" s="139">
        <f>_xll.qlInterestRateIndexValueDate(Index1M,$H3321)</f>
        <v>63131</v>
      </c>
      <c r="J3321" s="144">
        <f>IFERROR(_xll.qlIndexFixing(Index1M,$H3321,TRUE,_xll.ohTrigger(RecalcTrigger,Trigger1M)),NA())</f>
        <v>9.175376545654812E-3</v>
      </c>
      <c r="K3321" s="44">
        <f>IFERROR(_xll.qlIndexFixing(Index3M,H3321,TRUE,_xll.ohTrigger(RecalcTrigger,Trigger3M)),NA())</f>
        <v>9.4657380713967527E-3</v>
      </c>
      <c r="L3321" s="44">
        <f>IFERROR(_xll.qlIndexFixing(Index6M,$H3321,TRUE,_xll.ohTrigger(RecalcTrigger,Trigger6M)),NA())</f>
        <v>9.2811980549597512E-3</v>
      </c>
      <c r="M3321" s="145">
        <f>IFERROR(_xll.qlIndexFixing(Index1Y,$H3321,TRUE,_xll.ohTrigger(RecalcTrigger,Trigger1Y)),NA())</f>
        <v>9.654253188982248E-3</v>
      </c>
      <c r="N3321" s="144">
        <f>IFERROR(_xll.qlIndexFixing(ONIndex1M,I3321,TRUE,_xll.ohTrigger(RecalcTrigger,Trigger1M)),NA())</f>
        <v>9.1691052046982691E-3</v>
      </c>
      <c r="O3321" s="44">
        <f>IFERROR(_xll.qlIndexFixing(ONIndex3M,I3321,TRUE,_xll.ohTrigger(RecalcTrigger,Trigger3M)),NA())</f>
        <v>9.4443195575255601E-3</v>
      </c>
      <c r="P3321" s="44">
        <f>IFERROR(_xll.qlIndexFixing(ONIndex6M,I3321,TRUE,_xll.ohTrigger(RecalcTrigger,Trigger6M)),NA())</f>
        <v>9.2832030720924053E-3</v>
      </c>
      <c r="Q3321" s="145">
        <f>IFERROR(_xll.qlIndexFixing(ONIndex1Y,I3321,TRUE,_xll.ohTrigger(RecalcTrigger,Trigger1Y)),NA())</f>
        <v>9.5728186958154993E-3</v>
      </c>
    </row>
    <row r="3322" spans="2:17" x14ac:dyDescent="0.2">
      <c r="B3322" s="39" t="s">
        <v>42</v>
      </c>
      <c r="D3322" s="42">
        <f>_xll.qlCalendarAdvance(Calendar,$D3321,B3322,"f",FALSE)</f>
        <v>63136</v>
      </c>
      <c r="E3322" s="139">
        <f>_xll.qlInterestRateIndexValueDate(IndexON,D3322)</f>
        <v>63136</v>
      </c>
      <c r="F3322" s="155">
        <f>IFERROR(_xll.qlIndexFixing(IndexON,D3322,TRUE,_xll.ohTrigger(RecalcTrigger,TriggerON)),NA())</f>
        <v>9.4446933706660019E-3</v>
      </c>
      <c r="H3322" s="42">
        <f>_xll.qlCalendarAdvance(Calendar,$H3321,B3322,"f",FALSE)</f>
        <v>63136</v>
      </c>
      <c r="I3322" s="139">
        <f>_xll.qlInterestRateIndexValueDate(Index1M,$H3322)</f>
        <v>63138</v>
      </c>
      <c r="J3322" s="144">
        <f>IFERROR(_xll.qlIndexFixing(Index1M,$H3322,TRUE,_xll.ohTrigger(RecalcTrigger,Trigger1M)),NA())</f>
        <v>9.176981642227966E-3</v>
      </c>
      <c r="K3322" s="44">
        <f>IFERROR(_xll.qlIndexFixing(Index3M,H3322,TRUE,_xll.ohTrigger(RecalcTrigger,Trigger3M)),NA())</f>
        <v>9.4674220702371265E-3</v>
      </c>
      <c r="L3322" s="44">
        <f>IFERROR(_xll.qlIndexFixing(Index6M,$H3322,TRUE,_xll.ohTrigger(RecalcTrigger,Trigger6M)),NA())</f>
        <v>9.2792832702307468E-3</v>
      </c>
      <c r="M3322" s="145">
        <f>IFERROR(_xll.qlIndexFixing(Index1Y,$H3322,TRUE,_xll.ohTrigger(RecalcTrigger,Trigger1Y)),NA())</f>
        <v>9.6555192039724062E-3</v>
      </c>
      <c r="N3322" s="144">
        <f>IFERROR(_xll.qlIndexFixing(ONIndex1M,I3322,TRUE,_xll.ohTrigger(RecalcTrigger,Trigger1M)),NA())</f>
        <v>9.1707262876461471E-3</v>
      </c>
      <c r="O3322" s="44">
        <f>IFERROR(_xll.qlIndexFixing(ONIndex3M,I3322,TRUE,_xll.ohTrigger(RecalcTrigger,Trigger3M)),NA())</f>
        <v>9.4460669864471214E-3</v>
      </c>
      <c r="P3322" s="44">
        <f>IFERROR(_xll.qlIndexFixing(ONIndex6M,I3322,TRUE,_xll.ohTrigger(RecalcTrigger,Trigger6M)),NA())</f>
        <v>9.2812840233325034E-3</v>
      </c>
      <c r="Q3322" s="145">
        <f>IFERROR(_xll.qlIndexFixing(ONIndex1Y,I3322,TRUE,_xll.ohTrigger(RecalcTrigger,Trigger1Y)),NA())</f>
        <v>9.5743805721237862E-3</v>
      </c>
    </row>
    <row r="3323" spans="2:17" x14ac:dyDescent="0.2">
      <c r="B3323" s="39" t="s">
        <v>42</v>
      </c>
      <c r="D3323" s="42">
        <f>_xll.qlCalendarAdvance(Calendar,$D3322,B3323,"f",FALSE)</f>
        <v>63143</v>
      </c>
      <c r="E3323" s="139">
        <f>_xll.qlInterestRateIndexValueDate(IndexON,D3323)</f>
        <v>63143</v>
      </c>
      <c r="F3323" s="155">
        <f>IFERROR(_xll.qlIndexFixing(IndexON,D3323,TRUE,_xll.ohTrigger(RecalcTrigger,TriggerON)),NA())</f>
        <v>9.4464633360402672E-3</v>
      </c>
      <c r="H3323" s="42">
        <f>_xll.qlCalendarAdvance(Calendar,$H3322,B3323,"f",FALSE)</f>
        <v>63143</v>
      </c>
      <c r="I3323" s="139">
        <f>_xll.qlInterestRateIndexValueDate(Index1M,$H3323)</f>
        <v>63145</v>
      </c>
      <c r="J3323" s="144">
        <f>IFERROR(_xll.qlIndexFixing(Index1M,$H3323,TRUE,_xll.ohTrigger(RecalcTrigger,Trigger1M)),NA())</f>
        <v>9.1785762138701932E-3</v>
      </c>
      <c r="K3323" s="44">
        <f>IFERROR(_xll.qlIndexFixing(Index3M,H3323,TRUE,_xll.ohTrigger(RecalcTrigger,Trigger3M)),NA())</f>
        <v>9.469094620581436E-3</v>
      </c>
      <c r="L3323" s="44">
        <f>IFERROR(_xll.qlIndexFixing(Index6M,$H3323,TRUE,_xll.ohTrigger(RecalcTrigger,Trigger6M)),NA())</f>
        <v>9.2773695673143905E-3</v>
      </c>
      <c r="M3323" s="145">
        <f>IFERROR(_xll.qlIndexFixing(Index1Y,$H3323,TRUE,_xll.ohTrigger(RecalcTrigger,Trigger1Y)),NA())</f>
        <v>9.6567728028394209E-3</v>
      </c>
      <c r="N3323" s="144">
        <f>IFERROR(_xll.qlIndexFixing(ONIndex1M,I3323,TRUE,_xll.ohTrigger(RecalcTrigger,Trigger1M)),NA())</f>
        <v>9.172336884022414E-3</v>
      </c>
      <c r="O3323" s="44">
        <f>IFERROR(_xll.qlIndexFixing(ONIndex3M,I3323,TRUE,_xll.ohTrigger(RecalcTrigger,Trigger3M)),NA())</f>
        <v>9.4478031113709449E-3</v>
      </c>
      <c r="P3323" s="44">
        <f>IFERROR(_xll.qlIndexFixing(ONIndex6M,I3323,TRUE,_xll.ohTrigger(RecalcTrigger,Trigger6M)),NA())</f>
        <v>9.2793660270107381E-3</v>
      </c>
      <c r="Q3323" s="145">
        <f>IFERROR(_xll.qlIndexFixing(ONIndex1Y,I3323,TRUE,_xll.ohTrigger(RecalcTrigger,Trigger1Y)),NA())</f>
        <v>9.5759306771281416E-3</v>
      </c>
    </row>
    <row r="3324" spans="2:17" x14ac:dyDescent="0.2">
      <c r="B3324" s="39" t="s">
        <v>42</v>
      </c>
      <c r="D3324" s="42">
        <f>_xll.qlCalendarAdvance(Calendar,$D3323,B3324,"f",FALSE)</f>
        <v>63150</v>
      </c>
      <c r="E3324" s="139">
        <f>_xll.qlInterestRateIndexValueDate(IndexON,D3324)</f>
        <v>63150</v>
      </c>
      <c r="F3324" s="155">
        <f>IFERROR(_xll.qlIndexFixing(IndexON,D3324,TRUE,_xll.ohTrigger(RecalcTrigger,TriggerON)),NA())</f>
        <v>9.4482225825487376E-3</v>
      </c>
      <c r="H3324" s="42">
        <f>_xll.qlCalendarAdvance(Calendar,$H3323,B3324,"f",FALSE)</f>
        <v>63150</v>
      </c>
      <c r="I3324" s="139">
        <f>_xll.qlInterestRateIndexValueDate(Index1M,$H3324)</f>
        <v>63152</v>
      </c>
      <c r="J3324" s="144">
        <f>IFERROR(_xll.qlIndexFixing(Index1M,$H3324,TRUE,_xll.ohTrigger(RecalcTrigger,Trigger1M)),NA())</f>
        <v>9.1803894203183623E-3</v>
      </c>
      <c r="K3324" s="44">
        <f>IFERROR(_xll.qlIndexFixing(Index3M,H3324,TRUE,_xll.ohTrigger(RecalcTrigger,Trigger3M)),NA())</f>
        <v>9.4707557024821601E-3</v>
      </c>
      <c r="L3324" s="44">
        <f>IFERROR(_xll.qlIndexFixing(Index6M,$H3324,TRUE,_xll.ohTrigger(RecalcTrigger,Trigger6M)),NA())</f>
        <v>9.2754569480651139E-3</v>
      </c>
      <c r="M3324" s="145">
        <f>IFERROR(_xll.qlIndexFixing(Index1Y,$H3324,TRUE,_xll.ohTrigger(RecalcTrigger,Trigger1Y)),NA())</f>
        <v>9.6580139646321589E-3</v>
      </c>
      <c r="N3324" s="144">
        <f>IFERROR(_xll.qlIndexFixing(ONIndex1M,I3324,TRUE,_xll.ohTrigger(RecalcTrigger,Trigger1M)),NA())</f>
        <v>9.1739369755217126E-3</v>
      </c>
      <c r="O3324" s="44">
        <f>IFERROR(_xll.qlIndexFixing(ONIndex3M,I3324,TRUE,_xll.ohTrigger(RecalcTrigger,Trigger3M)),NA())</f>
        <v>9.4495279125528242E-3</v>
      </c>
      <c r="P3324" s="44">
        <f>IFERROR(_xll.qlIndexFixing(ONIndex6M,I3324,TRUE,_xll.ohTrigger(RecalcTrigger,Trigger6M)),NA())</f>
        <v>9.2774490846458946E-3</v>
      </c>
      <c r="Q3324" s="145">
        <f>IFERROR(_xll.qlIndexFixing(ONIndex1Y,I3324,TRUE,_xll.ohTrigger(RecalcTrigger,Trigger1Y)),NA())</f>
        <v>9.5774689903649346E-3</v>
      </c>
    </row>
    <row r="3325" spans="2:17" x14ac:dyDescent="0.2">
      <c r="B3325" s="39" t="s">
        <v>42</v>
      </c>
      <c r="D3325" s="42">
        <f>_xll.qlCalendarAdvance(Calendar,$D3324,B3325,"f",FALSE)</f>
        <v>63157</v>
      </c>
      <c r="E3325" s="139">
        <f>_xll.qlInterestRateIndexValueDate(IndexON,D3325)</f>
        <v>63157</v>
      </c>
      <c r="F3325" s="155">
        <f>IFERROR(_xll.qlIndexFixing(IndexON,D3325,TRUE,_xll.ohTrigger(RecalcTrigger,TriggerON)),NA())</f>
        <v>9.4499710910067591E-3</v>
      </c>
      <c r="H3325" s="42">
        <f>_xll.qlCalendarAdvance(Calendar,$H3324,B3325,"f",FALSE)</f>
        <v>63157</v>
      </c>
      <c r="I3325" s="139">
        <f>_xll.qlInterestRateIndexValueDate(Index1M,$H3325)</f>
        <v>63159</v>
      </c>
      <c r="J3325" s="144">
        <f>IFERROR(_xll.qlIndexFixing(Index1M,$H3325,TRUE,_xll.ohTrigger(RecalcTrigger,Trigger1M)),NA())</f>
        <v>9.1817337085184358E-3</v>
      </c>
      <c r="K3325" s="44">
        <f>IFERROR(_xll.qlIndexFixing(Index3M,H3325,TRUE,_xll.ohTrigger(RecalcTrigger,Trigger3M)),NA())</f>
        <v>9.4719248825665403E-3</v>
      </c>
      <c r="L3325" s="44">
        <f>IFERROR(_xll.qlIndexFixing(Index6M,$H3325,TRUE,_xll.ohTrigger(RecalcTrigger,Trigger6M)),NA())</f>
        <v>9.2735285078068917E-3</v>
      </c>
      <c r="M3325" s="145">
        <f>IFERROR(_xll.qlIndexFixing(Index1Y,$H3325,TRUE,_xll.ohTrigger(RecalcTrigger,Trigger1Y)),NA())</f>
        <v>9.6592426684005885E-3</v>
      </c>
      <c r="N3325" s="144">
        <f>IFERROR(_xll.qlIndexFixing(ONIndex1M,I3325,TRUE,_xll.ohTrigger(RecalcTrigger,Trigger1M)),NA())</f>
        <v>9.1755265435189415E-3</v>
      </c>
      <c r="O3325" s="44">
        <f>IFERROR(_xll.qlIndexFixing(ONIndex3M,I3325,TRUE,_xll.ohTrigger(RecalcTrigger,Trigger3M)),NA())</f>
        <v>9.4512413698488729E-3</v>
      </c>
      <c r="P3325" s="44">
        <f>IFERROR(_xll.qlIndexFixing(ONIndex6M,I3325,TRUE,_xll.ohTrigger(RecalcTrigger,Trigger6M)),NA())</f>
        <v>9.2755331981564382E-3</v>
      </c>
      <c r="Q3325" s="145">
        <f>IFERROR(_xll.qlIndexFixing(ONIndex1Y,I3325,TRUE,_xll.ohTrigger(RecalcTrigger,Trigger1Y)),NA())</f>
        <v>9.578995490810982E-3</v>
      </c>
    </row>
    <row r="3326" spans="2:17" x14ac:dyDescent="0.2">
      <c r="B3326" s="39" t="s">
        <v>42</v>
      </c>
      <c r="D3326" s="42">
        <f>_xll.qlCalendarAdvance(Calendar,$D3325,B3326,"f",FALSE)</f>
        <v>63164</v>
      </c>
      <c r="E3326" s="139">
        <f>_xll.qlInterestRateIndexValueDate(IndexON,D3326)</f>
        <v>63164</v>
      </c>
      <c r="F3326" s="155">
        <f>IFERROR(_xll.qlIndexFixing(IndexON,D3326,TRUE,_xll.ohTrigger(RecalcTrigger,TriggerON)),NA())</f>
        <v>9.4517088428691665E-3</v>
      </c>
      <c r="H3326" s="42">
        <f>_xll.qlCalendarAdvance(Calendar,$H3325,B3326,"f",FALSE)</f>
        <v>63164</v>
      </c>
      <c r="I3326" s="139">
        <f>_xll.qlInterestRateIndexValueDate(Index1M,$H3326)</f>
        <v>63166</v>
      </c>
      <c r="J3326" s="144">
        <f>IFERROR(_xll.qlIndexFixing(Index1M,$H3326,TRUE,_xll.ohTrigger(RecalcTrigger,Trigger1M)),NA())</f>
        <v>9.1832965946014866E-3</v>
      </c>
      <c r="K3326" s="44">
        <f>IFERROR(_xll.qlIndexFixing(Index3M,H3326,TRUE,_xll.ohTrigger(RecalcTrigger,Trigger3M)),NA())</f>
        <v>9.4735645330050744E-3</v>
      </c>
      <c r="L3326" s="44">
        <f>IFERROR(_xll.qlIndexFixing(Index6M,$H3326,TRUE,_xll.ohTrigger(RecalcTrigger,Trigger6M)),NA())</f>
        <v>9.2716180906852515E-3</v>
      </c>
      <c r="M3326" s="145">
        <f>IFERROR(_xll.qlIndexFixing(Index1Y,$H3326,TRUE,_xll.ohTrigger(RecalcTrigger,Trigger1Y)),NA())</f>
        <v>9.6604588931942324E-3</v>
      </c>
      <c r="N3326" s="144">
        <f>IFERROR(_xll.qlIndexFixing(ONIndex1M,I3326,TRUE,_xll.ohTrigger(RecalcTrigger,Trigger1M)),NA())</f>
        <v>9.1771055696288073E-3</v>
      </c>
      <c r="O3326" s="44">
        <f>IFERROR(_xll.qlIndexFixing(ONIndex3M,I3326,TRUE,_xll.ohTrigger(RecalcTrigger,Trigger3M)),NA())</f>
        <v>9.4529434633550125E-3</v>
      </c>
      <c r="P3326" s="44">
        <f>IFERROR(_xll.qlIndexFixing(ONIndex6M,I3326,TRUE,_xll.ohTrigger(RecalcTrigger,Trigger6M)),NA())</f>
        <v>9.2736183696207064E-3</v>
      </c>
      <c r="Q3326" s="145">
        <f>IFERROR(_xll.qlIndexFixing(ONIndex1Y,I3326,TRUE,_xll.ohTrigger(RecalcTrigger,Trigger1Y)),NA())</f>
        <v>9.580510157922717E-3</v>
      </c>
    </row>
    <row r="3327" spans="2:17" x14ac:dyDescent="0.2">
      <c r="B3327" s="39" t="s">
        <v>42</v>
      </c>
      <c r="D3327" s="42">
        <f>_xll.qlCalendarAdvance(Calendar,$D3326,B3327,"f",FALSE)</f>
        <v>63171</v>
      </c>
      <c r="E3327" s="139">
        <f>_xll.qlInterestRateIndexValueDate(IndexON,D3327)</f>
        <v>63171</v>
      </c>
      <c r="F3327" s="155">
        <f>IFERROR(_xll.qlIndexFixing(IndexON,D3327,TRUE,_xll.ohTrigger(RecalcTrigger,TriggerON)),NA())</f>
        <v>9.453435819350986E-3</v>
      </c>
      <c r="H3327" s="42">
        <f>_xll.qlCalendarAdvance(Calendar,$H3326,B3327,"f",FALSE)</f>
        <v>63171</v>
      </c>
      <c r="I3327" s="139">
        <f>_xll.qlInterestRateIndexValueDate(Index1M,$H3327)</f>
        <v>63173</v>
      </c>
      <c r="J3327" s="144">
        <f>IFERROR(_xll.qlIndexFixing(Index1M,$H3327,TRUE,_xll.ohTrigger(RecalcTrigger,Trigger1M)),NA())</f>
        <v>9.1848488819101792E-3</v>
      </c>
      <c r="K3327" s="44">
        <f>IFERROR(_xll.qlIndexFixing(Index3M,H3327,TRUE,_xll.ohTrigger(RecalcTrigger,Trigger3M)),NA())</f>
        <v>9.4751926586154056E-3</v>
      </c>
      <c r="L3327" s="44">
        <f>IFERROR(_xll.qlIndexFixing(Index6M,$H3327,TRUE,_xll.ohTrigger(RecalcTrigger,Trigger6M)),NA())</f>
        <v>9.2697087629704175E-3</v>
      </c>
      <c r="M3327" s="145">
        <f>IFERROR(_xll.qlIndexFixing(Index1Y,$H3327,TRUE,_xll.ohTrigger(RecalcTrigger,Trigger1Y)),NA())</f>
        <v>9.6616626180632739E-3</v>
      </c>
      <c r="N3327" s="144">
        <f>IFERROR(_xll.qlIndexFixing(ONIndex1M,I3327,TRUE,_xll.ohTrigger(RecalcTrigger,Trigger1M)),NA())</f>
        <v>9.1786740354660168E-3</v>
      </c>
      <c r="O3327" s="44">
        <f>IFERROR(_xll.qlIndexFixing(ONIndex3M,I3327,TRUE,_xll.ohTrigger(RecalcTrigger,Trigger3M)),NA())</f>
        <v>9.4546341735668449E-3</v>
      </c>
      <c r="P3327" s="44">
        <f>IFERROR(_xll.qlIndexFixing(ONIndex6M,I3327,TRUE,_xll.ohTrigger(RecalcTrigger,Trigger6M)),NA())</f>
        <v>9.2717046007972925E-3</v>
      </c>
      <c r="Q3327" s="145">
        <f>IFERROR(_xll.qlIndexFixing(ONIndex1Y,I3327,TRUE,_xll.ohTrigger(RecalcTrigger,Trigger1Y)),NA())</f>
        <v>9.5820129711565727E-3</v>
      </c>
    </row>
    <row r="3328" spans="2:17" x14ac:dyDescent="0.2">
      <c r="B3328" s="39" t="s">
        <v>42</v>
      </c>
      <c r="D3328" s="42">
        <f>_xll.qlCalendarAdvance(Calendar,$D3327,B3328,"f",FALSE)</f>
        <v>63178</v>
      </c>
      <c r="E3328" s="139">
        <f>_xll.qlInterestRateIndexValueDate(IndexON,D3328)</f>
        <v>63178</v>
      </c>
      <c r="F3328" s="155">
        <f>IFERROR(_xll.qlIndexFixing(IndexON,D3328,TRUE,_xll.ohTrigger(RecalcTrigger,TriggerON)),NA())</f>
        <v>9.4551520012675638E-3</v>
      </c>
      <c r="H3328" s="42">
        <f>_xll.qlCalendarAdvance(Calendar,$H3327,B3328,"f",FALSE)</f>
        <v>63178</v>
      </c>
      <c r="I3328" s="139">
        <f>_xll.qlInterestRateIndexValueDate(Index1M,$H3328)</f>
        <v>63180</v>
      </c>
      <c r="J3328" s="144">
        <f>IFERROR(_xll.qlIndexFixing(Index1M,$H3328,TRUE,_xll.ohTrigger(RecalcTrigger,Trigger1M)),NA())</f>
        <v>9.1863905519767863E-3</v>
      </c>
      <c r="K3328" s="44">
        <f>IFERROR(_xll.qlIndexFixing(Index3M,H3328,TRUE,_xll.ohTrigger(RecalcTrigger,Trigger3M)),NA())</f>
        <v>9.4768092394561521E-3</v>
      </c>
      <c r="L3328" s="44">
        <f>IFERROR(_xll.qlIndexFixing(Index6M,$H3328,TRUE,_xll.ohTrigger(RecalcTrigger,Trigger6M)),NA())</f>
        <v>9.2678005265180493E-3</v>
      </c>
      <c r="M3328" s="145">
        <f>IFERROR(_xll.qlIndexFixing(Index1Y,$H3328,TRUE,_xll.ohTrigger(RecalcTrigger,Trigger1Y)),NA())</f>
        <v>9.6628538220581133E-3</v>
      </c>
      <c r="N3328" s="144">
        <f>IFERROR(_xll.qlIndexFixing(ONIndex1M,I3328,TRUE,_xll.ohTrigger(RecalcTrigger,Trigger1M)),NA())</f>
        <v>9.1804536131512293E-3</v>
      </c>
      <c r="O3328" s="44">
        <f>IFERROR(_xll.qlIndexFixing(ONIndex3M,I3328,TRUE,_xll.ohTrigger(RecalcTrigger,Trigger3M)),NA())</f>
        <v>9.456552449185196E-3</v>
      </c>
      <c r="P3328" s="44">
        <f>IFERROR(_xll.qlIndexFixing(ONIndex6M,I3328,TRUE,_xll.ohTrigger(RecalcTrigger,Trigger6M)),NA())</f>
        <v>9.2695187362679121E-3</v>
      </c>
      <c r="Q3328" s="145">
        <f>IFERROR(_xll.qlIndexFixing(ONIndex1Y,I3328,TRUE,_xll.ohTrigger(RecalcTrigger,Trigger1Y)),NA())</f>
        <v>9.5837159300504737E-3</v>
      </c>
    </row>
    <row r="3329" spans="2:17" x14ac:dyDescent="0.2">
      <c r="B3329" s="39" t="s">
        <v>42</v>
      </c>
      <c r="D3329" s="42">
        <f>_xll.qlCalendarAdvance(Calendar,$D3328,B3329,"f",FALSE)</f>
        <v>63185</v>
      </c>
      <c r="E3329" s="139">
        <f>_xll.qlInterestRateIndexValueDate(IndexON,D3329)</f>
        <v>63185</v>
      </c>
      <c r="F3329" s="155">
        <f>IFERROR(_xll.qlIndexFixing(IndexON,D3329,TRUE,_xll.ohTrigger(RecalcTrigger,TriggerON)),NA())</f>
        <v>9.4568573700737346E-3</v>
      </c>
      <c r="H3329" s="42">
        <f>_xll.qlCalendarAdvance(Calendar,$H3328,B3329,"f",FALSE)</f>
        <v>63185</v>
      </c>
      <c r="I3329" s="139">
        <f>_xll.qlInterestRateIndexValueDate(Index1M,$H3329)</f>
        <v>63187</v>
      </c>
      <c r="J3329" s="144">
        <f>IFERROR(_xll.qlIndexFixing(Index1M,$H3329,TRUE,_xll.ohTrigger(RecalcTrigger,Trigger1M)),NA())</f>
        <v>9.1879215863460706E-3</v>
      </c>
      <c r="K3329" s="44">
        <f>IFERROR(_xll.qlIndexFixing(Index3M,H3329,TRUE,_xll.ohTrigger(RecalcTrigger,Trigger3M)),NA())</f>
        <v>9.4784142555877082E-3</v>
      </c>
      <c r="L3329" s="44">
        <f>IFERROR(_xll.qlIndexFixing(Index6M,$H3329,TRUE,_xll.ohTrigger(RecalcTrigger,Trigger6M)),NA())</f>
        <v>9.265893383184242E-3</v>
      </c>
      <c r="M3329" s="145">
        <f>IFERROR(_xll.qlIndexFixing(Index1Y,$H3329,TRUE,_xll.ohTrigger(RecalcTrigger,Trigger1Y)),NA())</f>
        <v>9.6640324842300323E-3</v>
      </c>
      <c r="N3329" s="144">
        <f>IFERROR(_xll.qlIndexFixing(ONIndex1M,I3329,TRUE,_xll.ohTrigger(RecalcTrigger,Trigger1M)),NA())</f>
        <v>9.1817792123816133E-3</v>
      </c>
      <c r="O3329" s="44">
        <f>IFERROR(_xll.qlIndexFixing(ONIndex3M,I3329,TRUE,_xll.ohTrigger(RecalcTrigger,Trigger3M)),NA())</f>
        <v>9.4579813636919141E-3</v>
      </c>
      <c r="P3329" s="44">
        <f>IFERROR(_xll.qlIndexFixing(ONIndex6M,I3329,TRUE,_xll.ohTrigger(RecalcTrigger,Trigger6M)),NA())</f>
        <v>9.2678802494017276E-3</v>
      </c>
      <c r="Q3329" s="145">
        <f>IFERROR(_xll.qlIndexFixing(ONIndex1Y,I3329,TRUE,_xll.ohTrigger(RecalcTrigger,Trigger1Y)),NA())</f>
        <v>9.5849829524574659E-3</v>
      </c>
    </row>
    <row r="3330" spans="2:17" x14ac:dyDescent="0.2">
      <c r="B3330" s="39" t="s">
        <v>42</v>
      </c>
      <c r="D3330" s="42">
        <f>_xll.qlCalendarAdvance(Calendar,$D3329,B3330,"f",FALSE)</f>
        <v>63192</v>
      </c>
      <c r="E3330" s="139">
        <f>_xll.qlInterestRateIndexValueDate(IndexON,D3330)</f>
        <v>63192</v>
      </c>
      <c r="F3330" s="155">
        <f>IFERROR(_xll.qlIndexFixing(IndexON,D3330,TRUE,_xll.ohTrigger(RecalcTrigger,TriggerON)),NA())</f>
        <v>9.4585519069045887E-3</v>
      </c>
      <c r="H3330" s="42">
        <f>_xll.qlCalendarAdvance(Calendar,$H3329,B3330,"f",FALSE)</f>
        <v>63192</v>
      </c>
      <c r="I3330" s="139">
        <f>_xll.qlInterestRateIndexValueDate(Index1M,$H3330)</f>
        <v>63194</v>
      </c>
      <c r="J3330" s="144">
        <f>IFERROR(_xll.qlIndexFixing(Index1M,$H3330,TRUE,_xll.ohTrigger(RecalcTrigger,Trigger1M)),NA())</f>
        <v>9.1894419665528027E-3</v>
      </c>
      <c r="K3330" s="44">
        <f>IFERROR(_xll.qlIndexFixing(Index3M,H3330,TRUE,_xll.ohTrigger(RecalcTrigger,Trigger3M)),NA())</f>
        <v>9.4800076870651395E-3</v>
      </c>
      <c r="L3330" s="44">
        <f>IFERROR(_xll.qlIndexFixing(Index6M,$H3330,TRUE,_xll.ohTrigger(RecalcTrigger,Trigger6M)),NA())</f>
        <v>9.264004093535616E-3</v>
      </c>
      <c r="M3330" s="145">
        <f>IFERROR(_xll.qlIndexFixing(Index1Y,$H3330,TRUE,_xll.ohTrigger(RecalcTrigger,Trigger1Y)),NA())</f>
        <v>9.6651985836296479E-3</v>
      </c>
      <c r="N3330" s="144">
        <f>IFERROR(_xll.qlIndexFixing(ONIndex1M,I3330,TRUE,_xll.ohTrigger(RecalcTrigger,Trigger1M)),NA())</f>
        <v>9.1833158866094777E-3</v>
      </c>
      <c r="O3330" s="44">
        <f>IFERROR(_xll.qlIndexFixing(ONIndex3M,I3330,TRUE,_xll.ohTrigger(RecalcTrigger,Trigger3M)),NA())</f>
        <v>9.4596378037170581E-3</v>
      </c>
      <c r="P3330" s="44">
        <f>IFERROR(_xll.qlIndexFixing(ONIndex6M,I3330,TRUE,_xll.ohTrigger(RecalcTrigger,Trigger6M)),NA())</f>
        <v>9.2659696706665073E-3</v>
      </c>
      <c r="Q3330" s="145">
        <f>IFERROR(_xll.qlIndexFixing(ONIndex1Y,I3330,TRUE,_xll.ohTrigger(RecalcTrigger,Trigger1Y)),NA())</f>
        <v>9.5864500791975615E-3</v>
      </c>
    </row>
    <row r="3331" spans="2:17" x14ac:dyDescent="0.2">
      <c r="B3331" s="39" t="s">
        <v>42</v>
      </c>
      <c r="D3331" s="42">
        <f>_xll.qlCalendarAdvance(Calendar,$D3330,B3331,"f",FALSE)</f>
        <v>63199</v>
      </c>
      <c r="E3331" s="139">
        <f>_xll.qlInterestRateIndexValueDate(IndexON,D3331)</f>
        <v>63199</v>
      </c>
      <c r="F3331" s="155">
        <f>IFERROR(_xll.qlIndexFixing(IndexON,D3331,TRUE,_xll.ohTrigger(RecalcTrigger,TriggerON)),NA())</f>
        <v>9.4602355928152804E-3</v>
      </c>
      <c r="H3331" s="42">
        <f>_xll.qlCalendarAdvance(Calendar,$H3330,B3331,"f",FALSE)</f>
        <v>63199</v>
      </c>
      <c r="I3331" s="139">
        <f>_xll.qlInterestRateIndexValueDate(Index1M,$H3331)</f>
        <v>63201</v>
      </c>
      <c r="J3331" s="144">
        <f>IFERROR(_xll.qlIndexFixing(Index1M,$H3331,TRUE,_xll.ohTrigger(RecalcTrigger,Trigger1M)),NA())</f>
        <v>9.1909516741367492E-3</v>
      </c>
      <c r="K3331" s="44">
        <f>IFERROR(_xll.qlIndexFixing(Index3M,H3331,TRUE,_xll.ohTrigger(RecalcTrigger,Trigger3M)),NA())</f>
        <v>9.4815895139532813E-3</v>
      </c>
      <c r="L3331" s="44">
        <f>IFERROR(_xll.qlIndexFixing(Index6M,$H3331,TRUE,_xll.ohTrigger(RecalcTrigger,Trigger6M)),NA())</f>
        <v>9.2620991119306689E-3</v>
      </c>
      <c r="M3331" s="145">
        <f>IFERROR(_xll.qlIndexFixing(Index1Y,$H3331,TRUE,_xll.ohTrigger(RecalcTrigger,Trigger1Y)),NA())</f>
        <v>9.6663520993093364E-3</v>
      </c>
      <c r="N3331" s="144">
        <f>IFERROR(_xll.qlIndexFixing(ONIndex1M,I3331,TRUE,_xll.ohTrigger(RecalcTrigger,Trigger1M)),NA())</f>
        <v>9.1848419267837045E-3</v>
      </c>
      <c r="O3331" s="44">
        <f>IFERROR(_xll.qlIndexFixing(ONIndex3M,I3331,TRUE,_xll.ohTrigger(RecalcTrigger,Trigger3M)),NA())</f>
        <v>9.4612827809914535E-3</v>
      </c>
      <c r="P3331" s="44">
        <f>IFERROR(_xll.qlIndexFixing(ONIndex6M,I3331,TRUE,_xll.ohTrigger(RecalcTrigger,Trigger6M)),NA())</f>
        <v>9.2640601590776583E-3</v>
      </c>
      <c r="Q3331" s="145">
        <f>IFERROR(_xll.qlIndexFixing(ONIndex1Y,I3331,TRUE,_xll.ohTrigger(RecalcTrigger,Trigger1Y)),NA())</f>
        <v>9.587905269166086E-3</v>
      </c>
    </row>
    <row r="3332" spans="2:17" x14ac:dyDescent="0.2">
      <c r="B3332" s="39" t="s">
        <v>42</v>
      </c>
      <c r="D3332" s="42">
        <f>_xll.qlCalendarAdvance(Calendar,$D3331,B3332,"f",FALSE)</f>
        <v>63206</v>
      </c>
      <c r="E3332" s="139">
        <f>_xll.qlInterestRateIndexValueDate(IndexON,D3332)</f>
        <v>63206</v>
      </c>
      <c r="F3332" s="155">
        <f>IFERROR(_xll.qlIndexFixing(IndexON,D3332,TRUE,_xll.ohTrigger(RecalcTrigger,TriggerON)),NA())</f>
        <v>9.4619084090208361E-3</v>
      </c>
      <c r="H3332" s="42">
        <f>_xll.qlCalendarAdvance(Calendar,$H3331,B3332,"f",FALSE)</f>
        <v>63206</v>
      </c>
      <c r="I3332" s="139">
        <f>_xll.qlInterestRateIndexValueDate(Index1M,$H3332)</f>
        <v>63208</v>
      </c>
      <c r="J3332" s="144">
        <f>IFERROR(_xll.qlIndexFixing(Index1M,$H3332,TRUE,_xll.ohTrigger(RecalcTrigger,Trigger1M)),NA())</f>
        <v>9.1924506906376768E-3</v>
      </c>
      <c r="K3332" s="44">
        <f>IFERROR(_xll.qlIndexFixing(Index3M,H3332,TRUE,_xll.ohTrigger(RecalcTrigger,Trigger3M)),NA())</f>
        <v>9.4831597163080872E-3</v>
      </c>
      <c r="L3332" s="44">
        <f>IFERROR(_xll.qlIndexFixing(Index6M,$H3332,TRUE,_xll.ohTrigger(RecalcTrigger,Trigger6M)),NA())</f>
        <v>9.2601952288427995E-3</v>
      </c>
      <c r="M3332" s="145">
        <f>IFERROR(_xll.qlIndexFixing(Index1Y,$H3332,TRUE,_xll.ohTrigger(RecalcTrigger,Trigger1Y)),NA())</f>
        <v>9.667493010321028E-3</v>
      </c>
      <c r="N3332" s="144">
        <f>IFERROR(_xll.qlIndexFixing(ONIndex1M,I3332,TRUE,_xll.ohTrigger(RecalcTrigger,Trigger1M)),NA())</f>
        <v>9.1863573144390642E-3</v>
      </c>
      <c r="O3332" s="44">
        <f>IFERROR(_xll.qlIndexFixing(ONIndex3M,I3332,TRUE,_xll.ohTrigger(RecalcTrigger,Trigger3M)),NA())</f>
        <v>9.4629162751314055E-3</v>
      </c>
      <c r="P3332" s="44">
        <f>IFERROR(_xll.qlIndexFixing(ONIndex6M,I3332,TRUE,_xll.ohTrigger(RecalcTrigger,Trigger6M)),NA())</f>
        <v>9.2621517159940936E-3</v>
      </c>
      <c r="Q3332" s="145">
        <f>IFERROR(_xll.qlIndexFixing(ONIndex1Y,I3332,TRUE,_xll.ohTrigger(RecalcTrigger,Trigger1Y)),NA())</f>
        <v>9.5893485016596003E-3</v>
      </c>
    </row>
    <row r="3333" spans="2:17" x14ac:dyDescent="0.2">
      <c r="B3333" s="39" t="s">
        <v>42</v>
      </c>
      <c r="D3333" s="42">
        <f>_xll.qlCalendarAdvance(Calendar,$D3332,B3333,"f",FALSE)</f>
        <v>63213</v>
      </c>
      <c r="E3333" s="139">
        <f>_xll.qlInterestRateIndexValueDate(IndexON,D3333)</f>
        <v>63213</v>
      </c>
      <c r="F3333" s="155">
        <f>IFERROR(_xll.qlIndexFixing(IndexON,D3333,TRUE,_xll.ohTrigger(RecalcTrigger,TriggerON)),NA())</f>
        <v>9.4635703364964741E-3</v>
      </c>
      <c r="H3333" s="42">
        <f>_xll.qlCalendarAdvance(Calendar,$H3332,B3333,"f",FALSE)</f>
        <v>63213</v>
      </c>
      <c r="I3333" s="139">
        <f>_xll.qlInterestRateIndexValueDate(Index1M,$H3333)</f>
        <v>63215</v>
      </c>
      <c r="J3333" s="144">
        <f>IFERROR(_xll.qlIndexFixing(Index1M,$H3333,TRUE,_xll.ohTrigger(RecalcTrigger,Trigger1M)),NA())</f>
        <v>9.1939389975928543E-3</v>
      </c>
      <c r="K3333" s="44">
        <f>IFERROR(_xll.qlIndexFixing(Index3M,H3333,TRUE,_xll.ohTrigger(RecalcTrigger,Trigger3M)),NA())</f>
        <v>9.4847182741899516E-3</v>
      </c>
      <c r="L3333" s="44">
        <f>IFERROR(_xll.qlIndexFixing(Index6M,$H3333,TRUE,_xll.ohTrigger(RecalcTrigger,Trigger6M)),NA())</f>
        <v>9.2582924461268781E-3</v>
      </c>
      <c r="M3333" s="145">
        <f>IFERROR(_xll.qlIndexFixing(Index1Y,$H3333,TRUE,_xll.ohTrigger(RecalcTrigger,Trigger1Y)),NA())</f>
        <v>9.6686212957164432E-3</v>
      </c>
      <c r="N3333" s="144">
        <f>IFERROR(_xll.qlIndexFixing(ONIndex1M,I3333,TRUE,_xll.ohTrigger(RecalcTrigger,Trigger1M)),NA())</f>
        <v>9.1878620311103276E-3</v>
      </c>
      <c r="O3333" s="44">
        <f>IFERROR(_xll.qlIndexFixing(ONIndex3M,I3333,TRUE,_xll.ohTrigger(RecalcTrigger,Trigger3M)),NA())</f>
        <v>9.4645382666325162E-3</v>
      </c>
      <c r="P3333" s="44">
        <f>IFERROR(_xll.qlIndexFixing(ONIndex6M,I3333,TRUE,_xll.ohTrigger(RecalcTrigger,Trigger6M)),NA())</f>
        <v>9.2602443441336391E-3</v>
      </c>
      <c r="Q3333" s="145">
        <f>IFERROR(_xll.qlIndexFixing(ONIndex1Y,I3333,TRUE,_xll.ohTrigger(RecalcTrigger,Trigger1Y)),NA())</f>
        <v>9.5907797557348573E-3</v>
      </c>
    </row>
    <row r="3334" spans="2:17" x14ac:dyDescent="0.2">
      <c r="B3334" s="39" t="s">
        <v>42</v>
      </c>
      <c r="D3334" s="42">
        <f>_xll.qlCalendarAdvance(Calendar,$D3333,B3334,"f",FALSE)</f>
        <v>63220</v>
      </c>
      <c r="E3334" s="139">
        <f>_xll.qlInterestRateIndexValueDate(IndexON,D3334)</f>
        <v>63220</v>
      </c>
      <c r="F3334" s="155">
        <f>IFERROR(_xll.qlIndexFixing(IndexON,D3334,TRUE,_xll.ohTrigger(RecalcTrigger,TriggerON)),NA())</f>
        <v>9.4652213565371568E-3</v>
      </c>
      <c r="H3334" s="42">
        <f>_xll.qlCalendarAdvance(Calendar,$H3333,B3334,"f",FALSE)</f>
        <v>63220</v>
      </c>
      <c r="I3334" s="139">
        <f>_xll.qlInterestRateIndexValueDate(Index1M,$H3334)</f>
        <v>63222</v>
      </c>
      <c r="J3334" s="144">
        <f>IFERROR(_xll.qlIndexFixing(Index1M,$H3334,TRUE,_xll.ohTrigger(RecalcTrigger,Trigger1M)),NA())</f>
        <v>9.1945281319074004E-3</v>
      </c>
      <c r="K3334" s="44">
        <f>IFERROR(_xll.qlIndexFixing(Index3M,H3334,TRUE,_xll.ohTrigger(RecalcTrigger,Trigger3M)),NA())</f>
        <v>9.4860319584790815E-3</v>
      </c>
      <c r="L3334" s="44">
        <f>IFERROR(_xll.qlIndexFixing(Index6M,$H3334,TRUE,_xll.ohTrigger(RecalcTrigger,Trigger6M)),NA())</f>
        <v>9.2563907656391005E-3</v>
      </c>
      <c r="M3334" s="145">
        <f>IFERROR(_xll.qlIndexFixing(Index1Y,$H3334,TRUE,_xll.ohTrigger(RecalcTrigger,Trigger1Y)),NA())</f>
        <v>9.6697369345490475E-3</v>
      </c>
      <c r="N3334" s="144">
        <f>IFERROR(_xll.qlIndexFixing(ONIndex1M,I3334,TRUE,_xll.ohTrigger(RecalcTrigger,Trigger1M)),NA())</f>
        <v>9.1893560583322653E-3</v>
      </c>
      <c r="O3334" s="44">
        <f>IFERROR(_xll.qlIndexFixing(ONIndex3M,I3334,TRUE,_xll.ohTrigger(RecalcTrigger,Trigger3M)),NA())</f>
        <v>9.4661487351910267E-3</v>
      </c>
      <c r="P3334" s="44">
        <f>IFERROR(_xll.qlIndexFixing(ONIndex6M,I3334,TRUE,_xll.ohTrigger(RecalcTrigger,Trigger6M)),NA())</f>
        <v>9.2583380447752717E-3</v>
      </c>
      <c r="Q3334" s="145">
        <f>IFERROR(_xll.qlIndexFixing(ONIndex1Y,I3334,TRUE,_xll.ohTrigger(RecalcTrigger,Trigger1Y)),NA())</f>
        <v>9.5921990109282262E-3</v>
      </c>
    </row>
    <row r="3335" spans="2:17" x14ac:dyDescent="0.2">
      <c r="B3335" s="39" t="s">
        <v>42</v>
      </c>
      <c r="D3335" s="42">
        <f>_xll.qlCalendarAdvance(Calendar,$D3334,B3335,"f",FALSE)</f>
        <v>63227</v>
      </c>
      <c r="E3335" s="139">
        <f>_xll.qlInterestRateIndexValueDate(IndexON,D3335)</f>
        <v>63227</v>
      </c>
      <c r="F3335" s="155">
        <f>IFERROR(_xll.qlIndexFixing(IndexON,D3335,TRUE,_xll.ohTrigger(RecalcTrigger,TriggerON)),NA())</f>
        <v>9.4668614505977189E-3</v>
      </c>
      <c r="H3335" s="42">
        <f>_xll.qlCalendarAdvance(Calendar,$H3334,B3335,"f",FALSE)</f>
        <v>63227</v>
      </c>
      <c r="I3335" s="139">
        <f>_xll.qlInterestRateIndexValueDate(Index1M,$H3335)</f>
        <v>63229</v>
      </c>
      <c r="J3335" s="144">
        <f>IFERROR(_xll.qlIndexFixing(Index1M,$H3335,TRUE,_xll.ohTrigger(RecalcTrigger,Trigger1M)),NA())</f>
        <v>9.1959978903395044E-3</v>
      </c>
      <c r="K3335" s="44">
        <f>IFERROR(_xll.qlIndexFixing(Index3M,H3335,TRUE,_xll.ohTrigger(RecalcTrigger,Trigger3M)),NA())</f>
        <v>9.4875679654555234E-3</v>
      </c>
      <c r="L3335" s="44">
        <f>IFERROR(_xll.qlIndexFixing(Index6M,$H3335,TRUE,_xll.ohTrigger(RecalcTrigger,Trigger6M)),NA())</f>
        <v>9.2544901892352201E-3</v>
      </c>
      <c r="M3335" s="145">
        <f>IFERROR(_xll.qlIndexFixing(Index1Y,$H3335,TRUE,_xll.ohTrigger(RecalcTrigger,Trigger1Y)),NA())</f>
        <v>9.6708399058718694E-3</v>
      </c>
      <c r="N3335" s="144">
        <f>IFERROR(_xll.qlIndexFixing(ONIndex1M,I3335,TRUE,_xll.ohTrigger(RecalcTrigger,Trigger1M)),NA())</f>
        <v>9.1908393777995201E-3</v>
      </c>
      <c r="O3335" s="44">
        <f>IFERROR(_xll.qlIndexFixing(ONIndex3M,I3335,TRUE,_xll.ohTrigger(RecalcTrigger,Trigger3M)),NA())</f>
        <v>9.4677476613824751E-3</v>
      </c>
      <c r="P3335" s="44">
        <f>IFERROR(_xll.qlIndexFixing(ONIndex6M,I3335,TRUE,_xll.ohTrigger(RecalcTrigger,Trigger6M)),NA())</f>
        <v>9.2564328196775847E-3</v>
      </c>
      <c r="Q3335" s="145">
        <f>IFERROR(_xll.qlIndexFixing(ONIndex1Y,I3335,TRUE,_xll.ohTrigger(RecalcTrigger,Trigger1Y)),NA())</f>
        <v>9.5936062464563321E-3</v>
      </c>
    </row>
    <row r="3336" spans="2:17" x14ac:dyDescent="0.2">
      <c r="B3336" s="39" t="s">
        <v>42</v>
      </c>
      <c r="D3336" s="42">
        <f>_xll.qlCalendarAdvance(Calendar,$D3335,B3336,"f",FALSE)</f>
        <v>63234</v>
      </c>
      <c r="E3336" s="139">
        <f>_xll.qlInterestRateIndexValueDate(IndexON,D3336)</f>
        <v>63234</v>
      </c>
      <c r="F3336" s="155">
        <f>IFERROR(_xll.qlIndexFixing(IndexON,D3336,TRUE,_xll.ohTrigger(RecalcTrigger,TriggerON)),NA())</f>
        <v>9.4684905994935065E-3</v>
      </c>
      <c r="H3336" s="42">
        <f>_xll.qlCalendarAdvance(Calendar,$H3335,B3336,"f",FALSE)</f>
        <v>63234</v>
      </c>
      <c r="I3336" s="139">
        <f>_xll.qlInterestRateIndexValueDate(Index1M,$H3336)</f>
        <v>63236</v>
      </c>
      <c r="J3336" s="144">
        <f>IFERROR(_xll.qlIndexFixing(Index1M,$H3336,TRUE,_xll.ohTrigger(RecalcTrigger,Trigger1M)),NA())</f>
        <v>9.1974568901947197E-3</v>
      </c>
      <c r="K3336" s="44">
        <f>IFERROR(_xll.qlIndexFixing(Index3M,H3336,TRUE,_xll.ohTrigger(RecalcTrigger,Trigger3M)),NA())</f>
        <v>9.4890922698649596E-3</v>
      </c>
      <c r="L3336" s="44">
        <f>IFERROR(_xll.qlIndexFixing(Index6M,$H3336,TRUE,_xll.ohTrigger(RecalcTrigger,Trigger6M)),NA())</f>
        <v>9.2525907187709869E-3</v>
      </c>
      <c r="M3336" s="145">
        <f>IFERROR(_xll.qlIndexFixing(Index1Y,$H3336,TRUE,_xll.ohTrigger(RecalcTrigger,Trigger1Y)),NA())</f>
        <v>9.671930188738161E-3</v>
      </c>
      <c r="N3336" s="144">
        <f>IFERROR(_xll.qlIndexFixing(ONIndex1M,I3336,TRUE,_xll.ohTrigger(RecalcTrigger,Trigger1M)),NA())</f>
        <v>9.1923119708070544E-3</v>
      </c>
      <c r="O3336" s="44">
        <f>IFERROR(_xll.qlIndexFixing(ONIndex3M,I3336,TRUE,_xll.ohTrigger(RecalcTrigger,Trigger3M)),NA())</f>
        <v>9.4693350250629749E-3</v>
      </c>
      <c r="P3336" s="44">
        <f>IFERROR(_xll.qlIndexFixing(ONIndex6M,I3336,TRUE,_xll.ohTrigger(RecalcTrigger,Trigger6M)),NA())</f>
        <v>9.2545286710787877E-3</v>
      </c>
      <c r="Q3336" s="145">
        <f>IFERROR(_xll.qlIndexFixing(ONIndex1Y,I3336,TRUE,_xll.ohTrigger(RecalcTrigger,Trigger1Y)),NA())</f>
        <v>9.5950014416157359E-3</v>
      </c>
    </row>
    <row r="3337" spans="2:17" x14ac:dyDescent="0.2">
      <c r="B3337" s="39" t="s">
        <v>42</v>
      </c>
      <c r="D3337" s="42">
        <f>_xll.qlCalendarAdvance(Calendar,$D3336,B3337,"f",FALSE)</f>
        <v>63241</v>
      </c>
      <c r="E3337" s="139">
        <f>_xll.qlInterestRateIndexValueDate(IndexON,D3337)</f>
        <v>63241</v>
      </c>
      <c r="F3337" s="155">
        <f>IFERROR(_xll.qlIndexFixing(IndexON,D3337,TRUE,_xll.ohTrigger(RecalcTrigger,TriggerON)),NA())</f>
        <v>9.4701087843596099E-3</v>
      </c>
      <c r="H3337" s="42">
        <f>_xll.qlCalendarAdvance(Calendar,$H3336,B3337,"f",FALSE)</f>
        <v>63241</v>
      </c>
      <c r="I3337" s="139">
        <f>_xll.qlInterestRateIndexValueDate(Index1M,$H3337)</f>
        <v>63243</v>
      </c>
      <c r="J3337" s="144">
        <f>IFERROR(_xll.qlIndexFixing(Index1M,$H3337,TRUE,_xll.ohTrigger(RecalcTrigger,Trigger1M)),NA())</f>
        <v>9.1989051130078204E-3</v>
      </c>
      <c r="K3337" s="44">
        <f>IFERROR(_xll.qlIndexFixing(Index3M,H3337,TRUE,_xll.ohTrigger(RecalcTrigger,Trigger3M)),NA())</f>
        <v>9.4906048517673872E-3</v>
      </c>
      <c r="L3337" s="44">
        <f>IFERROR(_xll.qlIndexFixing(Index6M,$H3337,TRUE,_xll.ohTrigger(RecalcTrigger,Trigger6M)),NA())</f>
        <v>9.2506923561043661E-3</v>
      </c>
      <c r="M3337" s="145">
        <f>IFERROR(_xll.qlIndexFixing(Index1Y,$H3337,TRUE,_xll.ohTrigger(RecalcTrigger,Trigger1Y)),NA())</f>
        <v>9.6730077622024825E-3</v>
      </c>
      <c r="N3337" s="144">
        <f>IFERROR(_xll.qlIndexFixing(ONIndex1M,I3337,TRUE,_xll.ohTrigger(RecalcTrigger,Trigger1M)),NA())</f>
        <v>9.1937738192093832E-3</v>
      </c>
      <c r="O3337" s="44">
        <f>IFERROR(_xll.qlIndexFixing(ONIndex3M,I3337,TRUE,_xll.ohTrigger(RecalcTrigger,Trigger3M)),NA())</f>
        <v>9.4709108064883196E-3</v>
      </c>
      <c r="P3337" s="44">
        <f>IFERROR(_xll.qlIndexFixing(ONIndex6M,I3337,TRUE,_xll.ohTrigger(RecalcTrigger,Trigger6M)),NA())</f>
        <v>9.2526256007374741E-3</v>
      </c>
      <c r="Q3337" s="145">
        <f>IFERROR(_xll.qlIndexFixing(ONIndex1Y,I3337,TRUE,_xll.ohTrigger(RecalcTrigger,Trigger1Y)),NA())</f>
        <v>9.5963845757829347E-3</v>
      </c>
    </row>
    <row r="3338" spans="2:17" x14ac:dyDescent="0.2">
      <c r="B3338" s="39" t="s">
        <v>42</v>
      </c>
      <c r="D3338" s="42">
        <f>_xll.qlCalendarAdvance(Calendar,$D3337,B3338,"f",FALSE)</f>
        <v>63248</v>
      </c>
      <c r="E3338" s="139">
        <f>_xll.qlInterestRateIndexValueDate(IndexON,D3338)</f>
        <v>63248</v>
      </c>
      <c r="F3338" s="155">
        <f>IFERROR(_xll.qlIndexFixing(IndexON,D3338,TRUE,_xll.ohTrigger(RecalcTrigger,TriggerON)),NA())</f>
        <v>9.4717159863311196E-3</v>
      </c>
      <c r="H3338" s="42">
        <f>_xll.qlCalendarAdvance(Calendar,$H3337,B3338,"f",FALSE)</f>
        <v>63248</v>
      </c>
      <c r="I3338" s="139">
        <f>_xll.qlInterestRateIndexValueDate(Index1M,$H3338)</f>
        <v>63250</v>
      </c>
      <c r="J3338" s="144">
        <f>IFERROR(_xll.qlIndexFixing(Index1M,$H3338,TRUE,_xll.ohTrigger(RecalcTrigger,Trigger1M)),NA())</f>
        <v>9.2012192430418471E-3</v>
      </c>
      <c r="K3338" s="44">
        <f>IFERROR(_xll.qlIndexFixing(Index3M,H3338,TRUE,_xll.ohTrigger(RecalcTrigger,Trigger3M)),NA())</f>
        <v>9.4927954951078818E-3</v>
      </c>
      <c r="L3338" s="44">
        <f>IFERROR(_xll.qlIndexFixing(Index6M,$H3338,TRUE,_xll.ohTrigger(RecalcTrigger,Trigger6M)),NA())</f>
        <v>9.248712563974042E-3</v>
      </c>
      <c r="M3338" s="145">
        <f>IFERROR(_xll.qlIndexFixing(Index1Y,$H3338,TRUE,_xll.ohTrigger(RecalcTrigger,Trigger1Y)),NA())</f>
        <v>9.6740726053189605E-3</v>
      </c>
      <c r="N3338" s="144">
        <f>IFERROR(_xll.qlIndexFixing(ONIndex1M,I3338,TRUE,_xll.ohTrigger(RecalcTrigger,Trigger1M)),NA())</f>
        <v>9.1952249043014689E-3</v>
      </c>
      <c r="O3338" s="44">
        <f>IFERROR(_xll.qlIndexFixing(ONIndex3M,I3338,TRUE,_xll.ohTrigger(RecalcTrigger,Trigger3M)),NA())</f>
        <v>9.4724749854346868E-3</v>
      </c>
      <c r="P3338" s="44">
        <f>IFERROR(_xll.qlIndexFixing(ONIndex6M,I3338,TRUE,_xll.ohTrigger(RecalcTrigger,Trigger6M)),NA())</f>
        <v>9.250723610332301E-3</v>
      </c>
      <c r="Q3338" s="145">
        <f>IFERROR(_xll.qlIndexFixing(ONIndex1Y,I3338,TRUE,_xll.ohTrigger(RecalcTrigger,Trigger1Y)),NA())</f>
        <v>9.5977556280946175E-3</v>
      </c>
    </row>
    <row r="3339" spans="2:17" x14ac:dyDescent="0.2">
      <c r="B3339" s="39" t="s">
        <v>42</v>
      </c>
      <c r="D3339" s="42">
        <f>_xll.qlCalendarAdvance(Calendar,$D3338,B3339,"f",FALSE)</f>
        <v>63255</v>
      </c>
      <c r="E3339" s="139">
        <f>_xll.qlInterestRateIndexValueDate(IndexON,D3339)</f>
        <v>63255</v>
      </c>
      <c r="F3339" s="155">
        <f>IFERROR(_xll.qlIndexFixing(IndexON,D3339,TRUE,_xll.ohTrigger(RecalcTrigger,TriggerON)),NA())</f>
        <v>9.4733121867029979E-3</v>
      </c>
      <c r="H3339" s="42">
        <f>_xll.qlCalendarAdvance(Calendar,$H3338,B3339,"f",FALSE)</f>
        <v>63255</v>
      </c>
      <c r="I3339" s="139">
        <f>_xll.qlInterestRateIndexValueDate(Index1M,$H3339)</f>
        <v>63257</v>
      </c>
      <c r="J3339" s="144">
        <f>IFERROR(_xll.qlIndexFixing(Index1M,$H3339,TRUE,_xll.ohTrigger(RecalcTrigger,Trigger1M)),NA())</f>
        <v>9.202642905037639E-3</v>
      </c>
      <c r="K3339" s="44">
        <f>IFERROR(_xll.qlIndexFixing(Index3M,H3339,TRUE,_xll.ohTrigger(RecalcTrigger,Trigger3M)),NA())</f>
        <v>9.494282157335986E-3</v>
      </c>
      <c r="L3339" s="44">
        <f>IFERROR(_xll.qlIndexFixing(Index6M,$H3339,TRUE,_xll.ohTrigger(RecalcTrigger,Trigger6M)),NA())</f>
        <v>9.2468165798568081E-3</v>
      </c>
      <c r="M3339" s="145">
        <f>IFERROR(_xll.qlIndexFixing(Index1Y,$H3339,TRUE,_xll.ohTrigger(RecalcTrigger,Trigger1Y)),NA())</f>
        <v>9.675124697142155E-3</v>
      </c>
      <c r="N3339" s="144">
        <f>IFERROR(_xll.qlIndexFixing(ONIndex1M,I3339,TRUE,_xll.ohTrigger(RecalcTrigger,Trigger1M)),NA())</f>
        <v>9.1966652079378264E-3</v>
      </c>
      <c r="O3339" s="44">
        <f>IFERROR(_xll.qlIndexFixing(ONIndex3M,I3339,TRUE,_xll.ohTrigger(RecalcTrigger,Trigger3M)),NA())</f>
        <v>9.4740275424776144E-3</v>
      </c>
      <c r="P3339" s="44">
        <f>IFERROR(_xll.qlIndexFixing(ONIndex6M,I3339,TRUE,_xll.ohTrigger(RecalcTrigger,Trigger6M)),NA())</f>
        <v>9.2488227017817337E-3</v>
      </c>
      <c r="Q3339" s="145">
        <f>IFERROR(_xll.qlIndexFixing(ONIndex1Y,I3339,TRUE,_xll.ohTrigger(RecalcTrigger,Trigger1Y)),NA())</f>
        <v>9.5991145780871534E-3</v>
      </c>
    </row>
    <row r="3340" spans="2:17" x14ac:dyDescent="0.2">
      <c r="B3340" s="39" t="s">
        <v>42</v>
      </c>
      <c r="D3340" s="42">
        <f>_xll.qlCalendarAdvance(Calendar,$D3339,B3340,"f",FALSE)</f>
        <v>63262</v>
      </c>
      <c r="E3340" s="139">
        <f>_xll.qlInterestRateIndexValueDate(IndexON,D3340)</f>
        <v>63262</v>
      </c>
      <c r="F3340" s="155">
        <f>IFERROR(_xll.qlIndexFixing(IndexON,D3340,TRUE,_xll.ohTrigger(RecalcTrigger,TriggerON)),NA())</f>
        <v>9.4748973665303993E-3</v>
      </c>
      <c r="H3340" s="42">
        <f>_xll.qlCalendarAdvance(Calendar,$H3339,B3340,"f",FALSE)</f>
        <v>63262</v>
      </c>
      <c r="I3340" s="139">
        <f>_xll.qlInterestRateIndexValueDate(Index1M,$H3340)</f>
        <v>63264</v>
      </c>
      <c r="J3340" s="144">
        <f>IFERROR(_xll.qlIndexFixing(Index1M,$H3340,TRUE,_xll.ohTrigger(RecalcTrigger,Trigger1M)),NA())</f>
        <v>9.2040557282585533E-3</v>
      </c>
      <c r="K3340" s="44">
        <f>IFERROR(_xll.qlIndexFixing(Index3M,H3340,TRUE,_xll.ohTrigger(RecalcTrigger,Trigger3M)),NA())</f>
        <v>9.4957570320513881E-3</v>
      </c>
      <c r="L3340" s="44">
        <f>IFERROR(_xll.qlIndexFixing(Index6M,$H3340,TRUE,_xll.ohTrigger(RecalcTrigger,Trigger6M)),NA())</f>
        <v>9.2449217099584008E-3</v>
      </c>
      <c r="M3340" s="145">
        <f>IFERROR(_xll.qlIndexFixing(Index1Y,$H3340,TRUE,_xll.ohTrigger(RecalcTrigger,Trigger1Y)),NA())</f>
        <v>9.6761640167272889E-3</v>
      </c>
      <c r="N3340" s="144">
        <f>IFERROR(_xll.qlIndexFixing(ONIndex1M,I3340,TRUE,_xll.ohTrigger(RecalcTrigger,Trigger1M)),NA())</f>
        <v>9.1980947114933542E-3</v>
      </c>
      <c r="O3340" s="44">
        <f>IFERROR(_xll.qlIndexFixing(ONIndex3M,I3340,TRUE,_xll.ohTrigger(RecalcTrigger,Trigger3M)),NA())</f>
        <v>9.4755684574732157E-3</v>
      </c>
      <c r="P3340" s="44">
        <f>IFERROR(_xll.qlIndexFixing(ONIndex6M,I3340,TRUE,_xll.ohTrigger(RecalcTrigger,Trigger6M)),NA())</f>
        <v>9.2469228769243017E-3</v>
      </c>
      <c r="Q3340" s="145">
        <f>IFERROR(_xll.qlIndexFixing(ONIndex1Y,I3340,TRUE,_xll.ohTrigger(RecalcTrigger,Trigger1Y)),NA())</f>
        <v>9.6004614047373593E-3</v>
      </c>
    </row>
    <row r="3341" spans="2:17" x14ac:dyDescent="0.2">
      <c r="B3341" s="39" t="s">
        <v>42</v>
      </c>
      <c r="D3341" s="42">
        <f>_xll.qlCalendarAdvance(Calendar,$D3340,B3341,"f",FALSE)</f>
        <v>63269</v>
      </c>
      <c r="E3341" s="139">
        <f>_xll.qlInterestRateIndexValueDate(IndexON,D3341)</f>
        <v>63269</v>
      </c>
      <c r="F3341" s="155">
        <f>IFERROR(_xll.qlIndexFixing(IndexON,D3341,TRUE,_xll.ohTrigger(RecalcTrigger,TriggerON)),NA())</f>
        <v>9.4764715071882222E-3</v>
      </c>
      <c r="H3341" s="42">
        <f>_xll.qlCalendarAdvance(Calendar,$H3340,B3341,"f",FALSE)</f>
        <v>63269</v>
      </c>
      <c r="I3341" s="139">
        <f>_xll.qlInterestRateIndexValueDate(Index1M,$H3341)</f>
        <v>63271</v>
      </c>
      <c r="J3341" s="144">
        <f>IFERROR(_xll.qlIndexFixing(Index1M,$H3341,TRUE,_xll.ohTrigger(RecalcTrigger,Trigger1M)),NA())</f>
        <v>9.2054576942443567E-3</v>
      </c>
      <c r="K3341" s="44">
        <f>IFERROR(_xll.qlIndexFixing(Index3M,H3341,TRUE,_xll.ohTrigger(RecalcTrigger,Trigger3M)),NA())</f>
        <v>9.4972200993161185E-3</v>
      </c>
      <c r="L3341" s="44">
        <f>IFERROR(_xll.qlIndexFixing(Index6M,$H3341,TRUE,_xll.ohTrigger(RecalcTrigger,Trigger6M)),NA())</f>
        <v>9.2430279561358259E-3</v>
      </c>
      <c r="M3341" s="145">
        <f>IFERROR(_xll.qlIndexFixing(Index1Y,$H3341,TRUE,_xll.ohTrigger(RecalcTrigger,Trigger1Y)),NA())</f>
        <v>9.6771905431302391E-3</v>
      </c>
      <c r="N3341" s="144">
        <f>IFERROR(_xll.qlIndexFixing(ONIndex1M,I3341,TRUE,_xll.ohTrigger(RecalcTrigger,Trigger1M)),NA())</f>
        <v>9.1999167453771236E-3</v>
      </c>
      <c r="O3341" s="44">
        <f>IFERROR(_xll.qlIndexFixing(ONIndex3M,I3341,TRUE,_xll.ohTrigger(RecalcTrigger,Trigger3M)),NA())</f>
        <v>9.4775324954454732E-3</v>
      </c>
      <c r="P3341" s="44">
        <f>IFERROR(_xll.qlIndexFixing(ONIndex6M,I3341,TRUE,_xll.ohTrigger(RecalcTrigger,Trigger6M)),NA())</f>
        <v>9.2444818405112983E-3</v>
      </c>
      <c r="Q3341" s="145">
        <f>IFERROR(_xll.qlIndexFixing(ONIndex1Y,I3341,TRUE,_xll.ohTrigger(RecalcTrigger,Trigger1Y)),NA())</f>
        <v>9.6021751921693266E-3</v>
      </c>
    </row>
    <row r="3342" spans="2:17" x14ac:dyDescent="0.2">
      <c r="B3342" s="39" t="s">
        <v>42</v>
      </c>
      <c r="D3342" s="42">
        <f>_xll.qlCalendarAdvance(Calendar,$D3341,B3342,"f",FALSE)</f>
        <v>63276</v>
      </c>
      <c r="E3342" s="139">
        <f>_xll.qlInterestRateIndexValueDate(IndexON,D3342)</f>
        <v>63276</v>
      </c>
      <c r="F3342" s="155">
        <f>IFERROR(_xll.qlIndexFixing(IndexON,D3342,TRUE,_xll.ohTrigger(RecalcTrigger,TriggerON)),NA())</f>
        <v>9.4780345896516849E-3</v>
      </c>
      <c r="H3342" s="42">
        <f>_xll.qlCalendarAdvance(Calendar,$H3341,B3342,"f",FALSE)</f>
        <v>63276</v>
      </c>
      <c r="I3342" s="139">
        <f>_xll.qlInterestRateIndexValueDate(Index1M,$H3342)</f>
        <v>63278</v>
      </c>
      <c r="J3342" s="144">
        <f>IFERROR(_xll.qlIndexFixing(Index1M,$H3342,TRUE,_xll.ohTrigger(RecalcTrigger,Trigger1M)),NA())</f>
        <v>9.2062002409740631E-3</v>
      </c>
      <c r="K3342" s="44">
        <f>IFERROR(_xll.qlIndexFixing(Index3M,H3342,TRUE,_xll.ohTrigger(RecalcTrigger,Trigger3M)),NA())</f>
        <v>9.4986713391878707E-3</v>
      </c>
      <c r="L3342" s="44">
        <f>IFERROR(_xll.qlIndexFixing(Index6M,$H3342,TRUE,_xll.ohTrigger(RecalcTrigger,Trigger6M)),NA())</f>
        <v>9.2411844544644673E-3</v>
      </c>
      <c r="M3342" s="145">
        <f>IFERROR(_xll.qlIndexFixing(Index1Y,$H3342,TRUE,_xll.ohTrigger(RecalcTrigger,Trigger1Y)),NA())</f>
        <v>9.6782042554068807E-3</v>
      </c>
      <c r="N3342" s="144">
        <f>IFERROR(_xll.qlIndexFixing(ONIndex1M,I3342,TRUE,_xll.ohTrigger(RecalcTrigger,Trigger1M)),NA())</f>
        <v>9.2009212445010036E-3</v>
      </c>
      <c r="O3342" s="44">
        <f>IFERROR(_xll.qlIndexFixing(ONIndex3M,I3342,TRUE,_xll.ohTrigger(RecalcTrigger,Trigger3M)),NA())</f>
        <v>9.4786152821058067E-3</v>
      </c>
      <c r="P3342" s="44">
        <f>IFERROR(_xll.qlIndexFixing(ONIndex6M,I3342,TRUE,_xll.ohTrigger(RecalcTrigger,Trigger6M)),NA())</f>
        <v>9.2431264858827689E-3</v>
      </c>
      <c r="Q3342" s="145">
        <f>IFERROR(_xll.qlIndexFixing(ONIndex1Y,I3342,TRUE,_xll.ohTrigger(RecalcTrigger,Trigger1Y)),NA())</f>
        <v>9.6031186059164497E-3</v>
      </c>
    </row>
    <row r="3343" spans="2:17" x14ac:dyDescent="0.2">
      <c r="B3343" s="39" t="s">
        <v>42</v>
      </c>
      <c r="D3343" s="42">
        <f>_xll.qlCalendarAdvance(Calendar,$D3342,B3343,"f",FALSE)</f>
        <v>63283</v>
      </c>
      <c r="E3343" s="139">
        <f>_xll.qlInterestRateIndexValueDate(IndexON,D3343)</f>
        <v>63283</v>
      </c>
      <c r="F3343" s="155">
        <f>IFERROR(_xll.qlIndexFixing(IndexON,D3343,TRUE,_xll.ohTrigger(RecalcTrigger,TriggerON)),NA())</f>
        <v>9.4795865951358138E-3</v>
      </c>
      <c r="H3343" s="42">
        <f>_xll.qlCalendarAdvance(Calendar,$H3342,B3343,"f",FALSE)</f>
        <v>63283</v>
      </c>
      <c r="I3343" s="139">
        <f>_xll.qlInterestRateIndexValueDate(Index1M,$H3343)</f>
        <v>63285</v>
      </c>
      <c r="J3343" s="144">
        <f>IFERROR(_xll.qlIndexFixing(Index1M,$H3343,TRUE,_xll.ohTrigger(RecalcTrigger,Trigger1M)),NA())</f>
        <v>9.2082289806597051E-3</v>
      </c>
      <c r="K3343" s="44">
        <f>IFERROR(_xll.qlIndexFixing(Index3M,H3343,TRUE,_xll.ohTrigger(RecalcTrigger,Trigger3M)),NA())</f>
        <v>9.4998849127717697E-3</v>
      </c>
      <c r="L3343" s="44">
        <f>IFERROR(_xll.qlIndexFixing(Index6M,$H3343,TRUE,_xll.ohTrigger(RecalcTrigger,Trigger6M)),NA())</f>
        <v>9.2392928418239539E-3</v>
      </c>
      <c r="M3343" s="145">
        <f>IFERROR(_xll.qlIndexFixing(Index1Y,$H3343,TRUE,_xll.ohTrigger(RecalcTrigger,Trigger1Y)),NA())</f>
        <v>9.6792051326130904E-3</v>
      </c>
      <c r="N3343" s="144">
        <f>IFERROR(_xll.qlIndexFixing(ONIndex1M,I3343,TRUE,_xll.ohTrigger(RecalcTrigger,Trigger1M)),NA())</f>
        <v>9.2023182371026024E-3</v>
      </c>
      <c r="O3343" s="44">
        <f>IFERROR(_xll.qlIndexFixing(ONIndex3M,I3343,TRUE,_xll.ohTrigger(RecalcTrigger,Trigger3M)),NA())</f>
        <v>9.4801211518547035E-3</v>
      </c>
      <c r="P3343" s="44">
        <f>IFERROR(_xll.qlIndexFixing(ONIndex6M,I3343,TRUE,_xll.ohTrigger(RecalcTrigger,Trigger6M)),NA())</f>
        <v>9.2412299233757267E-3</v>
      </c>
      <c r="Q3343" s="145">
        <f>IFERROR(_xll.qlIndexFixing(ONIndex1Y,I3343,TRUE,_xll.ohTrigger(RecalcTrigger,Trigger1Y)),NA())</f>
        <v>9.6044289388785842E-3</v>
      </c>
    </row>
    <row r="3344" spans="2:17" x14ac:dyDescent="0.2">
      <c r="B3344" s="39" t="s">
        <v>42</v>
      </c>
      <c r="D3344" s="42">
        <f>_xll.qlCalendarAdvance(Calendar,$D3343,B3344,"f",FALSE)</f>
        <v>63290</v>
      </c>
      <c r="E3344" s="139">
        <f>_xll.qlInterestRateIndexValueDate(IndexON,D3344)</f>
        <v>63290</v>
      </c>
      <c r="F3344" s="155">
        <f>IFERROR(_xll.qlIndexFixing(IndexON,D3344,TRUE,_xll.ohTrigger(RecalcTrigger,TriggerON)),NA())</f>
        <v>9.4811275045358911E-3</v>
      </c>
      <c r="H3344" s="42">
        <f>_xll.qlCalendarAdvance(Calendar,$H3343,B3344,"f",FALSE)</f>
        <v>63290</v>
      </c>
      <c r="I3344" s="139">
        <f>_xll.qlInterestRateIndexValueDate(Index1M,$H3344)</f>
        <v>63292</v>
      </c>
      <c r="J3344" s="144">
        <f>IFERROR(_xll.qlIndexFixing(Index1M,$H3344,TRUE,_xll.ohTrigger(RecalcTrigger,Trigger1M)),NA())</f>
        <v>9.2095982641762775E-3</v>
      </c>
      <c r="K3344" s="44">
        <f>IFERROR(_xll.qlIndexFixing(Index3M,H3344,TRUE,_xll.ohTrigger(RecalcTrigger,Trigger3M)),NA())</f>
        <v>9.5013132518082678E-3</v>
      </c>
      <c r="L3344" s="44">
        <f>IFERROR(_xll.qlIndexFixing(Index6M,$H3344,TRUE,_xll.ohTrigger(RecalcTrigger,Trigger6M)),NA())</f>
        <v>9.2374023503141688E-3</v>
      </c>
      <c r="M3344" s="145">
        <f>IFERROR(_xll.qlIndexFixing(Index1Y,$H3344,TRUE,_xll.ohTrigger(RecalcTrigger,Trigger1Y)),NA())</f>
        <v>9.6809598552983211E-3</v>
      </c>
      <c r="N3344" s="144">
        <f>IFERROR(_xll.qlIndexFixing(ONIndex1M,I3344,TRUE,_xll.ohTrigger(RecalcTrigger,Trigger1M)),NA())</f>
        <v>9.2037043558423903E-3</v>
      </c>
      <c r="O3344" s="44">
        <f>IFERROR(_xll.qlIndexFixing(ONIndex3M,I3344,TRUE,_xll.ohTrigger(RecalcTrigger,Trigger3M)),NA())</f>
        <v>9.4816153002597048E-3</v>
      </c>
      <c r="P3344" s="44">
        <f>IFERROR(_xll.qlIndexFixing(ONIndex6M,I3344,TRUE,_xll.ohTrigger(RecalcTrigger,Trigger6M)),NA())</f>
        <v>9.2393344519159371E-3</v>
      </c>
      <c r="Q3344" s="145">
        <f>IFERROR(_xll.qlIndexFixing(ONIndex1Y,I3344,TRUE,_xll.ohTrigger(RecalcTrigger,Trigger1Y)),NA())</f>
        <v>9.605727066084313E-3</v>
      </c>
    </row>
    <row r="3345" spans="2:17" x14ac:dyDescent="0.2">
      <c r="B3345" s="39" t="s">
        <v>42</v>
      </c>
      <c r="D3345" s="42">
        <f>_xll.qlCalendarAdvance(Calendar,$D3344,B3345,"f",FALSE)</f>
        <v>63297</v>
      </c>
      <c r="E3345" s="139">
        <f>_xll.qlInterestRateIndexValueDate(IndexON,D3345)</f>
        <v>63297</v>
      </c>
      <c r="F3345" s="155">
        <f>IFERROR(_xll.qlIndexFixing(IndexON,D3345,TRUE,_xll.ohTrigger(RecalcTrigger,TriggerON)),NA())</f>
        <v>9.4826572994666236E-3</v>
      </c>
      <c r="H3345" s="42">
        <f>_xll.qlCalendarAdvance(Calendar,$H3344,B3345,"f",FALSE)</f>
        <v>63297</v>
      </c>
      <c r="I3345" s="139">
        <f>_xll.qlInterestRateIndexValueDate(Index1M,$H3345)</f>
        <v>63299</v>
      </c>
      <c r="J3345" s="144">
        <f>IFERROR(_xll.qlIndexFixing(Index1M,$H3345,TRUE,_xll.ohTrigger(RecalcTrigger,Trigger1M)),NA())</f>
        <v>9.2109566166043155E-3</v>
      </c>
      <c r="K3345" s="44">
        <f>IFERROR(_xll.qlIndexFixing(Index3M,H3345,TRUE,_xll.ohTrigger(RecalcTrigger,Trigger3M)),NA())</f>
        <v>9.5027297053570051E-3</v>
      </c>
      <c r="L3345" s="44">
        <f>IFERROR(_xll.qlIndexFixing(Index6M,$H3345,TRUE,_xll.ohTrigger(RecalcTrigger,Trigger6M)),NA())</f>
        <v>9.2355129817898035E-3</v>
      </c>
      <c r="M3345" s="145">
        <f>IFERROR(_xll.qlIndexFixing(Index1Y,$H3345,TRUE,_xll.ohTrigger(RecalcTrigger,Trigger1Y)),NA())</f>
        <v>9.6811682980431999E-3</v>
      </c>
      <c r="N3345" s="144">
        <f>IFERROR(_xll.qlIndexFixing(ONIndex1M,I3345,TRUE,_xll.ohTrigger(RecalcTrigger,Trigger1M)),NA())</f>
        <v>9.205079582335074E-3</v>
      </c>
      <c r="O3345" s="44">
        <f>IFERROR(_xll.qlIndexFixing(ONIndex3M,I3345,TRUE,_xll.ohTrigger(RecalcTrigger,Trigger3M)),NA())</f>
        <v>9.4830977072568601E-3</v>
      </c>
      <c r="P3345" s="44">
        <f>IFERROR(_xll.qlIndexFixing(ONIndex6M,I3345,TRUE,_xll.ohTrigger(RecalcTrigger,Trigger6M)),NA())</f>
        <v>9.2374400735018014E-3</v>
      </c>
      <c r="Q3345" s="145">
        <f>IFERROR(_xll.qlIndexFixing(ONIndex1Y,I3345,TRUE,_xll.ohTrigger(RecalcTrigger,Trigger1Y)),NA())</f>
        <v>9.6070129662706449E-3</v>
      </c>
    </row>
    <row r="3346" spans="2:17" x14ac:dyDescent="0.2">
      <c r="B3346" s="39" t="s">
        <v>42</v>
      </c>
      <c r="D3346" s="42">
        <f>_xll.qlCalendarAdvance(Calendar,$D3345,B3346,"f",FALSE)</f>
        <v>63304</v>
      </c>
      <c r="E3346" s="139">
        <f>_xll.qlInterestRateIndexValueDate(IndexON,D3346)</f>
        <v>63304</v>
      </c>
      <c r="F3346" s="155">
        <f>IFERROR(_xll.qlIndexFixing(IndexON,D3346,TRUE,_xll.ohTrigger(RecalcTrigger,TriggerON)),NA())</f>
        <v>9.4841759607433573E-3</v>
      </c>
      <c r="H3346" s="42">
        <f>_xll.qlCalendarAdvance(Calendar,$H3345,B3346,"f",FALSE)</f>
        <v>63304</v>
      </c>
      <c r="I3346" s="139">
        <f>_xll.qlInterestRateIndexValueDate(Index1M,$H3346)</f>
        <v>63306</v>
      </c>
      <c r="J3346" s="144">
        <f>IFERROR(_xll.qlIndexFixing(Index1M,$H3346,TRUE,_xll.ohTrigger(RecalcTrigger,Trigger1M)),NA())</f>
        <v>9.2123040194910799E-3</v>
      </c>
      <c r="K3346" s="44">
        <f>IFERROR(_xll.qlIndexFixing(Index3M,H3346,TRUE,_xll.ohTrigger(RecalcTrigger,Trigger3M)),NA())</f>
        <v>9.5041342534840402E-3</v>
      </c>
      <c r="L3346" s="44">
        <f>IFERROR(_xll.qlIndexFixing(Index6M,$H3346,TRUE,_xll.ohTrigger(RecalcTrigger,Trigger6M)),NA())</f>
        <v>9.2336247381081711E-3</v>
      </c>
      <c r="M3346" s="145">
        <f>IFERROR(_xll.qlIndexFixing(Index1Y,$H3346,TRUE,_xll.ohTrigger(RecalcTrigger,Trigger1Y)),NA())</f>
        <v>9.6821305443821372E-3</v>
      </c>
      <c r="N3346" s="144">
        <f>IFERROR(_xll.qlIndexFixing(ONIndex1M,I3346,TRUE,_xll.ohTrigger(RecalcTrigger,Trigger1M)),NA())</f>
        <v>9.2066379087629713E-3</v>
      </c>
      <c r="O3346" s="44">
        <f>IFERROR(_xll.qlIndexFixing(ONIndex3M,I3346,TRUE,_xll.ohTrigger(RecalcTrigger,Trigger3M)),NA())</f>
        <v>9.4847774838946464E-3</v>
      </c>
      <c r="P3346" s="44">
        <f>IFERROR(_xll.qlIndexFixing(ONIndex6M,I3346,TRUE,_xll.ohTrigger(RecalcTrigger,Trigger6M)),NA())</f>
        <v>9.2352764102532348E-3</v>
      </c>
      <c r="Q3346" s="145">
        <f>IFERROR(_xll.qlIndexFixing(ONIndex1Y,I3346,TRUE,_xll.ohTrigger(RecalcTrigger,Trigger1Y)),NA())</f>
        <v>9.6084675687091448E-3</v>
      </c>
    </row>
    <row r="3347" spans="2:17" x14ac:dyDescent="0.2">
      <c r="B3347" s="39" t="s">
        <v>42</v>
      </c>
      <c r="D3347" s="42">
        <f>_xll.qlCalendarAdvance(Calendar,$D3346,B3347,"f",FALSE)</f>
        <v>63311</v>
      </c>
      <c r="E3347" s="139">
        <f>_xll.qlInterestRateIndexValueDate(IndexON,D3347)</f>
        <v>63311</v>
      </c>
      <c r="F3347" s="155">
        <f>IFERROR(_xll.qlIndexFixing(IndexON,D3347,TRUE,_xll.ohTrigger(RecalcTrigger,TriggerON)),NA())</f>
        <v>9.4856834694212466E-3</v>
      </c>
      <c r="H3347" s="42">
        <f>_xll.qlCalendarAdvance(Calendar,$H3346,B3347,"f",FALSE)</f>
        <v>63311</v>
      </c>
      <c r="I3347" s="139">
        <f>_xll.qlInterestRateIndexValueDate(Index1M,$H3347)</f>
        <v>63313</v>
      </c>
      <c r="J3347" s="144">
        <f>IFERROR(_xll.qlIndexFixing(Index1M,$H3347,TRUE,_xll.ohTrigger(RecalcTrigger,Trigger1M)),NA())</f>
        <v>9.2136404543788353E-3</v>
      </c>
      <c r="K3347" s="44">
        <f>IFERROR(_xll.qlIndexFixing(Index3M,H3347,TRUE,_xll.ohTrigger(RecalcTrigger,Trigger3M)),NA())</f>
        <v>9.5057494297007047E-3</v>
      </c>
      <c r="L3347" s="44">
        <f>IFERROR(_xll.qlIndexFixing(Index6M,$H3347,TRUE,_xll.ohTrigger(RecalcTrigger,Trigger6M)),NA())</f>
        <v>9.231688974729535E-3</v>
      </c>
      <c r="M3347" s="145">
        <f>IFERROR(_xll.qlIndexFixing(Index1Y,$H3347,TRUE,_xll.ohTrigger(RecalcTrigger,Trigger1Y)),NA())</f>
        <v>9.6830798718802839E-3</v>
      </c>
      <c r="N3347" s="144">
        <f>IFERROR(_xll.qlIndexFixing(ONIndex1M,I3347,TRUE,_xll.ohTrigger(RecalcTrigger,Trigger1M)),NA())</f>
        <v>9.2077972848780831E-3</v>
      </c>
      <c r="O3347" s="44">
        <f>IFERROR(_xll.qlIndexFixing(ONIndex3M,I3347,TRUE,_xll.ohTrigger(RecalcTrigger,Trigger3M)),NA())</f>
        <v>9.4860272174113192E-3</v>
      </c>
      <c r="P3347" s="44">
        <f>IFERROR(_xll.qlIndexFixing(ONIndex6M,I3347,TRUE,_xll.ohTrigger(RecalcTrigger,Trigger6M)),NA())</f>
        <v>9.2336546030047373E-3</v>
      </c>
      <c r="Q3347" s="145">
        <f>IFERROR(_xll.qlIndexFixing(ONIndex1Y,I3347,TRUE,_xll.ohTrigger(RecalcTrigger,Trigger1Y)),NA())</f>
        <v>9.609548004210211E-3</v>
      </c>
    </row>
    <row r="3348" spans="2:17" x14ac:dyDescent="0.2">
      <c r="B3348" s="39" t="s">
        <v>42</v>
      </c>
      <c r="D3348" s="42">
        <f>_xll.qlCalendarAdvance(Calendar,$D3347,B3348,"f",FALSE)</f>
        <v>63318</v>
      </c>
      <c r="E3348" s="139">
        <f>_xll.qlInterestRateIndexValueDate(IndexON,D3348)</f>
        <v>63318</v>
      </c>
      <c r="F3348" s="155">
        <f>IFERROR(_xll.qlIndexFixing(IndexON,D3348,TRUE,_xll.ohTrigger(RecalcTrigger,TriggerON)),NA())</f>
        <v>9.4871798071149982E-3</v>
      </c>
      <c r="H3348" s="42">
        <f>_xll.qlCalendarAdvance(Calendar,$H3347,B3348,"f",FALSE)</f>
        <v>63318</v>
      </c>
      <c r="I3348" s="139">
        <f>_xll.qlInterestRateIndexValueDate(Index1M,$H3348)</f>
        <v>63320</v>
      </c>
      <c r="J3348" s="144">
        <f>IFERROR(_xll.qlIndexFixing(Index1M,$H3348,TRUE,_xll.ohTrigger(RecalcTrigger,Trigger1M)),NA())</f>
        <v>9.2149659028023523E-3</v>
      </c>
      <c r="K3348" s="44">
        <f>IFERROR(_xll.qlIndexFixing(Index3M,H3348,TRUE,_xll.ohTrigger(RecalcTrigger,Trigger3M)),NA())</f>
        <v>9.5071292864478286E-3</v>
      </c>
      <c r="L3348" s="44">
        <f>IFERROR(_xll.qlIndexFixing(Index6M,$H3348,TRUE,_xll.ohTrigger(RecalcTrigger,Trigger6M)),NA())</f>
        <v>9.2298030854065499E-3</v>
      </c>
      <c r="M3348" s="145">
        <f>IFERROR(_xll.qlIndexFixing(Index1Y,$H3348,TRUE,_xll.ohTrigger(RecalcTrigger,Trigger1Y)),NA())</f>
        <v>9.6840162595968008E-3</v>
      </c>
      <c r="N3348" s="144">
        <f>IFERROR(_xll.qlIndexFixing(ONIndex1M,I3348,TRUE,_xll.ohTrigger(RecalcTrigger,Trigger1M)),NA())</f>
        <v>9.2091397238380779E-3</v>
      </c>
      <c r="O3348" s="44">
        <f>IFERROR(_xll.qlIndexFixing(ONIndex3M,I3348,TRUE,_xll.ohTrigger(RecalcTrigger,Trigger3M)),NA())</f>
        <v>9.4874742809203383E-3</v>
      </c>
      <c r="P3348" s="44">
        <f>IFERROR(_xll.qlIndexFixing(ONIndex6M,I3348,TRUE,_xll.ohTrigger(RecalcTrigger,Trigger6M)),NA())</f>
        <v>9.2317635146788035E-3</v>
      </c>
      <c r="Q3348" s="145">
        <f>IFERROR(_xll.qlIndexFixing(ONIndex1Y,I3348,TRUE,_xll.ohTrigger(RecalcTrigger,Trigger1Y)),NA())</f>
        <v>9.6107971003966952E-3</v>
      </c>
    </row>
    <row r="3349" spans="2:17" x14ac:dyDescent="0.2">
      <c r="B3349" s="39" t="s">
        <v>42</v>
      </c>
      <c r="D3349" s="42">
        <f>_xll.qlCalendarAdvance(Calendar,$D3348,B3349,"f",FALSE)</f>
        <v>63325</v>
      </c>
      <c r="E3349" s="139">
        <f>_xll.qlInterestRateIndexValueDate(IndexON,D3349)</f>
        <v>63325</v>
      </c>
      <c r="F3349" s="155">
        <f>IFERROR(_xll.qlIndexFixing(IndexON,D3349,TRUE,_xll.ohTrigger(RecalcTrigger,TriggerON)),NA())</f>
        <v>9.4886649547198942E-3</v>
      </c>
      <c r="H3349" s="42">
        <f>_xll.qlCalendarAdvance(Calendar,$H3348,B3349,"f",FALSE)</f>
        <v>63325</v>
      </c>
      <c r="I3349" s="139">
        <f>_xll.qlInterestRateIndexValueDate(Index1M,$H3349)</f>
        <v>63327</v>
      </c>
      <c r="J3349" s="144">
        <f>IFERROR(_xll.qlIndexFixing(Index1M,$H3349,TRUE,_xll.ohTrigger(RecalcTrigger,Trigger1M)),NA())</f>
        <v>9.2162803463038956E-3</v>
      </c>
      <c r="K3349" s="44">
        <f>IFERROR(_xll.qlIndexFixing(Index3M,H3349,TRUE,_xll.ohTrigger(RecalcTrigger,Trigger3M)),NA())</f>
        <v>9.5084971762171098E-3</v>
      </c>
      <c r="L3349" s="44">
        <f>IFERROR(_xll.qlIndexFixing(Index6M,$H3349,TRUE,_xll.ohTrigger(RecalcTrigger,Trigger6M)),NA())</f>
        <v>9.2279183270077367E-3</v>
      </c>
      <c r="M3349" s="145">
        <f>IFERROR(_xll.qlIndexFixing(Index1Y,$H3349,TRUE,_xll.ohTrigger(RecalcTrigger,Trigger1Y)),NA())</f>
        <v>9.6849396865901927E-3</v>
      </c>
      <c r="N3349" s="144">
        <f>IFERROR(_xll.qlIndexFixing(ONIndex1M,I3349,TRUE,_xll.ohTrigger(RecalcTrigger,Trigger1M)),NA())</f>
        <v>9.210471196769987E-3</v>
      </c>
      <c r="O3349" s="44">
        <f>IFERROR(_xll.qlIndexFixing(ONIndex3M,I3349,TRUE,_xll.ohTrigger(RecalcTrigger,Trigger3M)),NA())</f>
        <v>9.4889095234851339E-3</v>
      </c>
      <c r="P3349" s="44">
        <f>IFERROR(_xll.qlIndexFixing(ONIndex6M,I3349,TRUE,_xll.ohTrigger(RecalcTrigger,Trigger6M)),NA())</f>
        <v>9.2298735265128329E-3</v>
      </c>
      <c r="Q3349" s="145">
        <f>IFERROR(_xll.qlIndexFixing(ONIndex1Y,I3349,TRUE,_xll.ohTrigger(RecalcTrigger,Trigger1Y)),NA())</f>
        <v>9.6120338870697708E-3</v>
      </c>
    </row>
    <row r="3350" spans="2:17" x14ac:dyDescent="0.2">
      <c r="B3350" s="39" t="s">
        <v>42</v>
      </c>
      <c r="D3350" s="42">
        <f>_xll.qlCalendarAdvance(Calendar,$D3349,B3350,"f",FALSE)</f>
        <v>63332</v>
      </c>
      <c r="E3350" s="139">
        <f>_xll.qlInterestRateIndexValueDate(IndexON,D3350)</f>
        <v>63332</v>
      </c>
      <c r="F3350" s="155">
        <f>IFERROR(_xll.qlIndexFixing(IndexON,D3350,TRUE,_xll.ohTrigger(RecalcTrigger,TriggerON)),NA())</f>
        <v>9.4901388932910891E-3</v>
      </c>
      <c r="H3350" s="42">
        <f>_xll.qlCalendarAdvance(Calendar,$H3349,B3350,"f",FALSE)</f>
        <v>63332</v>
      </c>
      <c r="I3350" s="139">
        <f>_xll.qlInterestRateIndexValueDate(Index1M,$H3350)</f>
        <v>63334</v>
      </c>
      <c r="J3350" s="144">
        <f>IFERROR(_xll.qlIndexFixing(Index1M,$H3350,TRUE,_xll.ohTrigger(RecalcTrigger,Trigger1M)),NA())</f>
        <v>9.2175837664157378E-3</v>
      </c>
      <c r="K3350" s="44">
        <f>IFERROR(_xll.qlIndexFixing(Index3M,H3350,TRUE,_xll.ohTrigger(RecalcTrigger,Trigger3M)),NA())</f>
        <v>9.5098530790671074E-3</v>
      </c>
      <c r="L3350" s="44">
        <f>IFERROR(_xll.qlIndexFixing(Index6M,$H3350,TRUE,_xll.ohTrigger(RecalcTrigger,Trigger6M)),NA())</f>
        <v>9.2260347013888144E-3</v>
      </c>
      <c r="M3350" s="145">
        <f>IFERROR(_xll.qlIndexFixing(Index1Y,$H3350,TRUE,_xll.ohTrigger(RecalcTrigger,Trigger1Y)),NA())</f>
        <v>9.6858501319196204E-3</v>
      </c>
      <c r="N3350" s="144">
        <f>IFERROR(_xll.qlIndexFixing(ONIndex1M,I3350,TRUE,_xll.ohTrigger(RecalcTrigger,Trigger1M)),NA())</f>
        <v>9.2117916853684534E-3</v>
      </c>
      <c r="O3350" s="44">
        <f>IFERROR(_xll.qlIndexFixing(ONIndex3M,I3350,TRUE,_xll.ohTrigger(RecalcTrigger,Trigger3M)),NA())</f>
        <v>9.4903329252815638E-3</v>
      </c>
      <c r="P3350" s="44">
        <f>IFERROR(_xll.qlIndexFixing(ONIndex6M,I3350,TRUE,_xll.ohTrigger(RecalcTrigger,Trigger6M)),NA())</f>
        <v>9.2279846409049071E-3</v>
      </c>
      <c r="Q3350" s="145">
        <f>IFERROR(_xll.qlIndexFixing(ONIndex1Y,I3350,TRUE,_xll.ohTrigger(RecalcTrigger,Trigger1Y)),NA())</f>
        <v>9.6132583435259988E-3</v>
      </c>
    </row>
    <row r="3351" spans="2:17" x14ac:dyDescent="0.2">
      <c r="B3351" s="39" t="s">
        <v>42</v>
      </c>
      <c r="D3351" s="42">
        <f>_xll.qlCalendarAdvance(Calendar,$D3350,B3351,"f",FALSE)</f>
        <v>63339</v>
      </c>
      <c r="E3351" s="139">
        <f>_xll.qlInterestRateIndexValueDate(IndexON,D3351)</f>
        <v>63339</v>
      </c>
      <c r="F3351" s="155">
        <f>IFERROR(_xll.qlIndexFixing(IndexON,D3351,TRUE,_xll.ohTrigger(RecalcTrigger,TriggerON)),NA())</f>
        <v>9.4916016042034812E-3</v>
      </c>
      <c r="H3351" s="42">
        <f>_xll.qlCalendarAdvance(Calendar,$H3350,B3351,"f",FALSE)</f>
        <v>63339</v>
      </c>
      <c r="I3351" s="139">
        <f>_xll.qlInterestRateIndexValueDate(Index1M,$H3351)</f>
        <v>63341</v>
      </c>
      <c r="J3351" s="144">
        <f>IFERROR(_xll.qlIndexFixing(Index1M,$H3351,TRUE,_xll.ohTrigger(RecalcTrigger,Trigger1M)),NA())</f>
        <v>9.2188761446776457E-3</v>
      </c>
      <c r="K3351" s="44">
        <f>IFERROR(_xll.qlIndexFixing(Index3M,H3351,TRUE,_xll.ohTrigger(RecalcTrigger,Trigger3M)),NA())</f>
        <v>9.5111969750555133E-3</v>
      </c>
      <c r="L3351" s="44">
        <f>IFERROR(_xll.qlIndexFixing(Index6M,$H3351,TRUE,_xll.ohTrigger(RecalcTrigger,Trigger6M)),NA())</f>
        <v>9.2242004572953805E-3</v>
      </c>
      <c r="M3351" s="145">
        <f>IFERROR(_xll.qlIndexFixing(Index1Y,$H3351,TRUE,_xll.ohTrigger(RecalcTrigger,Trigger1Y)),NA())</f>
        <v>9.6867475746455628E-3</v>
      </c>
      <c r="N3351" s="144">
        <f>IFERROR(_xll.qlIndexFixing(ONIndex1M,I3351,TRUE,_xll.ohTrigger(RecalcTrigger,Trigger1M)),NA())</f>
        <v>9.2131011709284394E-3</v>
      </c>
      <c r="O3351" s="44">
        <f>IFERROR(_xll.qlIndexFixing(ONIndex3M,I3351,TRUE,_xll.ohTrigger(RecalcTrigger,Trigger3M)),NA())</f>
        <v>9.4917444664854855E-3</v>
      </c>
      <c r="P3351" s="44">
        <f>IFERROR(_xll.qlIndexFixing(ONIndex6M,I3351,TRUE,_xll.ohTrigger(RecalcTrigger,Trigger6M)),NA())</f>
        <v>9.2260968591340031E-3</v>
      </c>
      <c r="Q3351" s="145">
        <f>IFERROR(_xll.qlIndexFixing(ONIndex1Y,I3351,TRUE,_xll.ohTrigger(RecalcTrigger,Trigger1Y)),NA())</f>
        <v>9.6144704490619404E-3</v>
      </c>
    </row>
    <row r="3352" spans="2:17" x14ac:dyDescent="0.2">
      <c r="B3352" s="39" t="s">
        <v>42</v>
      </c>
      <c r="D3352" s="42">
        <f>_xll.qlCalendarAdvance(Calendar,$D3351,B3352,"f",FALSE)</f>
        <v>63346</v>
      </c>
      <c r="E3352" s="139">
        <f>_xll.qlInterestRateIndexValueDate(IndexON,D3352)</f>
        <v>63346</v>
      </c>
      <c r="F3352" s="155">
        <f>IFERROR(_xll.qlIndexFixing(IndexON,D3352,TRUE,_xll.ohTrigger(RecalcTrigger,TriggerON)),NA())</f>
        <v>9.4930530683523529E-3</v>
      </c>
      <c r="H3352" s="42">
        <f>_xll.qlCalendarAdvance(Calendar,$H3351,B3352,"f",FALSE)</f>
        <v>63346</v>
      </c>
      <c r="I3352" s="139">
        <f>_xll.qlInterestRateIndexValueDate(Index1M,$H3352)</f>
        <v>63348</v>
      </c>
      <c r="J3352" s="144">
        <f>IFERROR(_xll.qlIndexFixing(Index1M,$H3352,TRUE,_xll.ohTrigger(RecalcTrigger,Trigger1M)),NA())</f>
        <v>9.2201574626393779E-3</v>
      </c>
      <c r="K3352" s="44">
        <f>IFERROR(_xll.qlIndexFixing(Index3M,H3352,TRUE,_xll.ohTrigger(RecalcTrigger,Trigger3M)),NA())</f>
        <v>9.5125288442434938E-3</v>
      </c>
      <c r="L3352" s="44">
        <f>IFERROR(_xll.qlIndexFixing(Index6M,$H3352,TRUE,_xll.ohTrigger(RecalcTrigger,Trigger6M)),NA())</f>
        <v>9.2223190016435582E-3</v>
      </c>
      <c r="M3352" s="145">
        <f>IFERROR(_xll.qlIndexFixing(Index1Y,$H3352,TRUE,_xll.ohTrigger(RecalcTrigger,Trigger1Y)),NA())</f>
        <v>9.6876319938276161E-3</v>
      </c>
      <c r="N3352" s="144">
        <f>IFERROR(_xll.qlIndexFixing(ONIndex1M,I3352,TRUE,_xll.ohTrigger(RecalcTrigger,Trigger1M)),NA())</f>
        <v>9.2143996350646518E-3</v>
      </c>
      <c r="O3352" s="44">
        <f>IFERROR(_xll.qlIndexFixing(ONIndex3M,I3352,TRUE,_xll.ohTrigger(RecalcTrigger,Trigger3M)),NA())</f>
        <v>9.4931441271128847E-3</v>
      </c>
      <c r="P3352" s="44">
        <f>IFERROR(_xll.qlIndexFixing(ONIndex6M,I3352,TRUE,_xll.ohTrigger(RecalcTrigger,Trigger6M)),NA())</f>
        <v>9.2242101832784584E-3</v>
      </c>
      <c r="Q3352" s="145">
        <f>IFERROR(_xll.qlIndexFixing(ONIndex1Y,I3352,TRUE,_xll.ohTrigger(RecalcTrigger,Trigger1Y)),NA())</f>
        <v>9.6156701830540925E-3</v>
      </c>
    </row>
    <row r="3353" spans="2:17" x14ac:dyDescent="0.2">
      <c r="B3353" s="39" t="s">
        <v>42</v>
      </c>
      <c r="D3353" s="42">
        <f>_xll.qlCalendarAdvance(Calendar,$D3352,B3353,"f",FALSE)</f>
        <v>63353</v>
      </c>
      <c r="E3353" s="139">
        <f>_xll.qlInterestRateIndexValueDate(IndexON,D3353)</f>
        <v>63353</v>
      </c>
      <c r="F3353" s="155">
        <f>IFERROR(_xll.qlIndexFixing(IndexON,D3353,TRUE,_xll.ohTrigger(RecalcTrigger,TriggerON)),NA())</f>
        <v>9.4944932671126026E-3</v>
      </c>
      <c r="H3353" s="42">
        <f>_xll.qlCalendarAdvance(Calendar,$H3352,B3353,"f",FALSE)</f>
        <v>63353</v>
      </c>
      <c r="I3353" s="139">
        <f>_xll.qlInterestRateIndexValueDate(Index1M,$H3353)</f>
        <v>63355</v>
      </c>
      <c r="J3353" s="144">
        <f>IFERROR(_xll.qlIndexFixing(Index1M,$H3353,TRUE,_xll.ohTrigger(RecalcTrigger,Trigger1M)),NA())</f>
        <v>9.2214277018282109E-3</v>
      </c>
      <c r="K3353" s="44">
        <f>IFERROR(_xll.qlIndexFixing(Index3M,H3353,TRUE,_xll.ohTrigger(RecalcTrigger,Trigger3M)),NA())</f>
        <v>9.5138486666896081E-3</v>
      </c>
      <c r="L3353" s="44">
        <f>IFERROR(_xll.qlIndexFixing(Index6M,$H3353,TRUE,_xll.ohTrigger(RecalcTrigger,Trigger6M)),NA())</f>
        <v>9.2204386838264808E-3</v>
      </c>
      <c r="M3353" s="145">
        <f>IFERROR(_xll.qlIndexFixing(Index1Y,$H3353,TRUE,_xll.ohTrigger(RecalcTrigger,Trigger1Y)),NA())</f>
        <v>9.6885033685264795E-3</v>
      </c>
      <c r="N3353" s="144">
        <f>IFERROR(_xll.qlIndexFixing(ONIndex1M,I3353,TRUE,_xll.ohTrigger(RecalcTrigger,Trigger1M)),NA())</f>
        <v>9.2156870593917972E-3</v>
      </c>
      <c r="O3353" s="44">
        <f>IFERROR(_xll.qlIndexFixing(ONIndex3M,I3353,TRUE,_xll.ohTrigger(RecalcTrigger,Trigger3M)),NA())</f>
        <v>9.4945318872596829E-3</v>
      </c>
      <c r="P3353" s="44">
        <f>IFERROR(_xll.qlIndexFixing(ONIndex6M,I3353,TRUE,_xll.ohTrigger(RecalcTrigger,Trigger6M)),NA())</f>
        <v>9.2223246153366745E-3</v>
      </c>
      <c r="Q3353" s="145">
        <f>IFERROR(_xll.qlIndexFixing(ONIndex1Y,I3353,TRUE,_xll.ohTrigger(RecalcTrigger,Trigger1Y)),NA())</f>
        <v>9.6168575246391441E-3</v>
      </c>
    </row>
    <row r="3354" spans="2:17" x14ac:dyDescent="0.2">
      <c r="B3354" s="39" t="s">
        <v>42</v>
      </c>
      <c r="D3354" s="42">
        <f>_xll.qlCalendarAdvance(Calendar,$D3353,B3354,"f",FALSE)</f>
        <v>63360</v>
      </c>
      <c r="E3354" s="139">
        <f>_xll.qlInterestRateIndexValueDate(IndexON,D3354)</f>
        <v>63360</v>
      </c>
      <c r="F3354" s="155">
        <f>IFERROR(_xll.qlIndexFixing(IndexON,D3354,TRUE,_xll.ohTrigger(RecalcTrigger,TriggerON)),NA())</f>
        <v>9.4959221816193207E-3</v>
      </c>
      <c r="H3354" s="42">
        <f>_xll.qlCalendarAdvance(Calendar,$H3353,B3354,"f",FALSE)</f>
        <v>63360</v>
      </c>
      <c r="I3354" s="139">
        <f>_xll.qlInterestRateIndexValueDate(Index1M,$H3354)</f>
        <v>63362</v>
      </c>
      <c r="J3354" s="144">
        <f>IFERROR(_xll.qlIndexFixing(Index1M,$H3354,TRUE,_xll.ohTrigger(RecalcTrigger,Trigger1M)),NA())</f>
        <v>9.2226868437889076E-3</v>
      </c>
      <c r="K3354" s="44">
        <f>IFERROR(_xll.qlIndexFixing(Index3M,H3354,TRUE,_xll.ohTrigger(RecalcTrigger,Trigger3M)),NA())</f>
        <v>9.5151564224558952E-3</v>
      </c>
      <c r="L3354" s="44">
        <f>IFERROR(_xll.qlIndexFixing(Index6M,$H3354,TRUE,_xll.ohTrigger(RecalcTrigger,Trigger6M)),NA())</f>
        <v>9.2185595056988399E-3</v>
      </c>
      <c r="M3354" s="145">
        <f>IFERROR(_xll.qlIndexFixing(Index1Y,$H3354,TRUE,_xll.ohTrigger(RecalcTrigger,Trigger1Y)),NA())</f>
        <v>9.6893616778035013E-3</v>
      </c>
      <c r="N3354" s="144">
        <f>IFERROR(_xll.qlIndexFixing(ONIndex1M,I3354,TRUE,_xll.ohTrigger(RecalcTrigger,Trigger1M)),NA())</f>
        <v>9.2169634254446464E-3</v>
      </c>
      <c r="O3354" s="44">
        <f>IFERROR(_xll.qlIndexFixing(ONIndex3M,I3354,TRUE,_xll.ohTrigger(RecalcTrigger,Trigger3M)),NA())</f>
        <v>9.4959077271816739E-3</v>
      </c>
      <c r="P3354" s="44">
        <f>IFERROR(_xll.qlIndexFixing(ONIndex6M,I3354,TRUE,_xll.ohTrigger(RecalcTrigger,Trigger6M)),NA())</f>
        <v>9.2204401570672445E-3</v>
      </c>
      <c r="Q3354" s="145">
        <f>IFERROR(_xll.qlIndexFixing(ONIndex1Y,I3354,TRUE,_xll.ohTrigger(RecalcTrigger,Trigger1Y)),NA())</f>
        <v>9.6180324535133366E-3</v>
      </c>
    </row>
    <row r="3355" spans="2:17" x14ac:dyDescent="0.2">
      <c r="B3355" s="39" t="s">
        <v>42</v>
      </c>
      <c r="D3355" s="42">
        <f>_xll.qlCalendarAdvance(Calendar,$D3354,B3355,"f",FALSE)</f>
        <v>63367</v>
      </c>
      <c r="E3355" s="139">
        <f>_xll.qlInterestRateIndexValueDate(IndexON,D3355)</f>
        <v>63367</v>
      </c>
      <c r="F3355" s="155">
        <f>IFERROR(_xll.qlIndexFixing(IndexON,D3355,TRUE,_xll.ohTrigger(RecalcTrigger,TriggerON)),NA())</f>
        <v>9.4973397929276615E-3</v>
      </c>
      <c r="H3355" s="42">
        <f>_xll.qlCalendarAdvance(Calendar,$H3354,B3355,"f",FALSE)</f>
        <v>63367</v>
      </c>
      <c r="I3355" s="139">
        <f>_xll.qlInterestRateIndexValueDate(Index1M,$H3355)</f>
        <v>63369</v>
      </c>
      <c r="J3355" s="144">
        <f>IFERROR(_xll.qlIndexFixing(Index1M,$H3355,TRUE,_xll.ohTrigger(RecalcTrigger,Trigger1M)),NA())</f>
        <v>9.2239348700612345E-3</v>
      </c>
      <c r="K3355" s="44">
        <f>IFERROR(_xll.qlIndexFixing(Index3M,H3355,TRUE,_xll.ohTrigger(RecalcTrigger,Trigger3M)),NA())</f>
        <v>9.5164520916009125E-3</v>
      </c>
      <c r="L3355" s="44">
        <f>IFERROR(_xll.qlIndexFixing(Index6M,$H3355,TRUE,_xll.ohTrigger(RecalcTrigger,Trigger6M)),NA())</f>
        <v>9.2166814691175079E-3</v>
      </c>
      <c r="M3355" s="145">
        <f>IFERROR(_xll.qlIndexFixing(Index1Y,$H3355,TRUE,_xll.ohTrigger(RecalcTrigger,Trigger1Y)),NA())</f>
        <v>9.690206900719596E-3</v>
      </c>
      <c r="N3355" s="144">
        <f>IFERROR(_xll.qlIndexFixing(ONIndex1M,I3355,TRUE,_xll.ohTrigger(RecalcTrigger,Trigger1M)),NA())</f>
        <v>9.2182287148379061E-3</v>
      </c>
      <c r="O3355" s="44">
        <f>IFERROR(_xll.qlIndexFixing(ONIndex3M,I3355,TRUE,_xll.ohTrigger(RecalcTrigger,Trigger3M)),NA())</f>
        <v>9.4972716268149071E-3</v>
      </c>
      <c r="P3355" s="44">
        <f>IFERROR(_xll.qlIndexFixing(ONIndex6M,I3355,TRUE,_xll.ohTrigger(RecalcTrigger,Trigger6M)),NA())</f>
        <v>9.2185568100688897E-3</v>
      </c>
      <c r="Q3355" s="145">
        <f>IFERROR(_xll.qlIndexFixing(ONIndex1Y,I3355,TRUE,_xll.ohTrigger(RecalcTrigger,Trigger1Y)),NA())</f>
        <v>9.6191949484136785E-3</v>
      </c>
    </row>
    <row r="3356" spans="2:17" x14ac:dyDescent="0.2">
      <c r="B3356" s="39" t="s">
        <v>42</v>
      </c>
      <c r="D3356" s="42">
        <f>_xll.qlCalendarAdvance(Calendar,$D3355,B3356,"f",FALSE)</f>
        <v>63374</v>
      </c>
      <c r="E3356" s="139">
        <f>_xll.qlInterestRateIndexValueDate(IndexON,D3356)</f>
        <v>63374</v>
      </c>
      <c r="F3356" s="155">
        <f>IFERROR(_xll.qlIndexFixing(IndexON,D3356,TRUE,_xll.ohTrigger(RecalcTrigger,TriggerON)),NA())</f>
        <v>9.4987460822526515E-3</v>
      </c>
      <c r="H3356" s="42">
        <f>_xll.qlCalendarAdvance(Calendar,$H3355,B3356,"f",FALSE)</f>
        <v>63374</v>
      </c>
      <c r="I3356" s="139">
        <f>_xll.qlInterestRateIndexValueDate(Index1M,$H3356)</f>
        <v>63376</v>
      </c>
      <c r="J3356" s="144">
        <f>IFERROR(_xll.qlIndexFixing(Index1M,$H3356,TRUE,_xll.ohTrigger(RecalcTrigger,Trigger1M)),NA())</f>
        <v>9.2251717621799623E-3</v>
      </c>
      <c r="K3356" s="44">
        <f>IFERROR(_xll.qlIndexFixing(Index3M,H3356,TRUE,_xll.ohTrigger(RecalcTrigger,Trigger3M)),NA())</f>
        <v>9.5177356541823518E-3</v>
      </c>
      <c r="L3356" s="44">
        <f>IFERROR(_xll.qlIndexFixing(Index6M,$H3356,TRUE,_xll.ohTrigger(RecalcTrigger,Trigger6M)),NA())</f>
        <v>9.2147568400072644E-3</v>
      </c>
      <c r="M3356" s="145">
        <f>IFERROR(_xll.qlIndexFixing(Index1Y,$H3356,TRUE,_xll.ohTrigger(RecalcTrigger,Trigger1Y)),NA())</f>
        <v>9.6910390163374317E-3</v>
      </c>
      <c r="N3356" s="144">
        <f>IFERROR(_xll.qlIndexFixing(ONIndex1M,I3356,TRUE,_xll.ohTrigger(RecalcTrigger,Trigger1M)),NA())</f>
        <v>9.2194829090264108E-3</v>
      </c>
      <c r="O3356" s="44">
        <f>IFERROR(_xll.qlIndexFixing(ONIndex3M,I3356,TRUE,_xll.ohTrigger(RecalcTrigger,Trigger3M)),NA())</f>
        <v>9.4986235664151764E-3</v>
      </c>
      <c r="P3356" s="44">
        <f>IFERROR(_xll.qlIndexFixing(ONIndex6M,I3356,TRUE,_xll.ohTrigger(RecalcTrigger,Trigger6M)),NA())</f>
        <v>9.2166745765798197E-3</v>
      </c>
      <c r="Q3356" s="145">
        <f>IFERROR(_xll.qlIndexFixing(ONIndex1Y,I3356,TRUE,_xll.ohTrigger(RecalcTrigger,Trigger1Y)),NA())</f>
        <v>9.6203449890364112E-3</v>
      </c>
    </row>
    <row r="3357" spans="2:17" x14ac:dyDescent="0.2">
      <c r="B3357" s="39" t="s">
        <v>42</v>
      </c>
      <c r="D3357" s="42">
        <f>_xll.qlCalendarAdvance(Calendar,$D3356,B3357,"f",FALSE)</f>
        <v>63381</v>
      </c>
      <c r="E3357" s="139">
        <f>_xll.qlInterestRateIndexValueDate(IndexON,D3357)</f>
        <v>63381</v>
      </c>
      <c r="F3357" s="155">
        <f>IFERROR(_xll.qlIndexFixing(IndexON,D3357,TRUE,_xll.ohTrigger(RecalcTrigger,TriggerON)),NA())</f>
        <v>9.500141030729381E-3</v>
      </c>
      <c r="H3357" s="42">
        <f>_xll.qlCalendarAdvance(Calendar,$H3356,B3357,"f",FALSE)</f>
        <v>63381</v>
      </c>
      <c r="I3357" s="139">
        <f>_xll.qlInterestRateIndexValueDate(Index1M,$H3357)</f>
        <v>63383</v>
      </c>
      <c r="J3357" s="144">
        <f>IFERROR(_xll.qlIndexFixing(Index1M,$H3357,TRUE,_xll.ohTrigger(RecalcTrigger,Trigger1M)),NA())</f>
        <v>9.2263975016848576E-3</v>
      </c>
      <c r="K3357" s="44">
        <f>IFERROR(_xll.qlIndexFixing(Index3M,H3357,TRUE,_xll.ohTrigger(RecalcTrigger,Trigger3M)),NA())</f>
        <v>9.5190070902639867E-3</v>
      </c>
      <c r="L3357" s="44">
        <f>IFERROR(_xll.qlIndexFixing(Index6M,$H3357,TRUE,_xll.ohTrigger(RecalcTrigger,Trigger6M)),NA())</f>
        <v>9.2128811958206314E-3</v>
      </c>
      <c r="M3357" s="145">
        <f>IFERROR(_xll.qlIndexFixing(Index1Y,$H3357,TRUE,_xll.ohTrigger(RecalcTrigger,Trigger1Y)),NA())</f>
        <v>9.6918580037187955E-3</v>
      </c>
      <c r="N3357" s="144">
        <f>IFERROR(_xll.qlIndexFixing(ONIndex1M,I3357,TRUE,_xll.ohTrigger(RecalcTrigger,Trigger1M)),NA())</f>
        <v>9.2207259897048033E-3</v>
      </c>
      <c r="O3357" s="44">
        <f>IFERROR(_xll.qlIndexFixing(ONIndex3M,I3357,TRUE,_xll.ohTrigger(RecalcTrigger,Trigger3M)),NA())</f>
        <v>9.4999635261583393E-3</v>
      </c>
      <c r="P3357" s="44">
        <f>IFERROR(_xll.qlIndexFixing(ONIndex6M,I3357,TRUE,_xll.ohTrigger(RecalcTrigger,Trigger6M)),NA())</f>
        <v>9.2147934582786917E-3</v>
      </c>
      <c r="Q3357" s="145">
        <f>IFERROR(_xll.qlIndexFixing(ONIndex1Y,I3357,TRUE,_xll.ohTrigger(RecalcTrigger,Trigger1Y)),NA())</f>
        <v>9.6214825545182237E-3</v>
      </c>
    </row>
    <row r="3358" spans="2:17" x14ac:dyDescent="0.2">
      <c r="B3358" s="39" t="s">
        <v>42</v>
      </c>
      <c r="D3358" s="42">
        <f>_xll.qlCalendarAdvance(Calendar,$D3357,B3358,"f",FALSE)</f>
        <v>63388</v>
      </c>
      <c r="E3358" s="139">
        <f>_xll.qlInterestRateIndexValueDate(IndexON,D3358)</f>
        <v>63388</v>
      </c>
      <c r="F3358" s="155">
        <f>IFERROR(_xll.qlIndexFixing(IndexON,D3358,TRUE,_xll.ohTrigger(RecalcTrigger,TriggerON)),NA())</f>
        <v>9.5015246194130043E-3</v>
      </c>
      <c r="H3358" s="42">
        <f>_xll.qlCalendarAdvance(Calendar,$H3357,B3358,"f",FALSE)</f>
        <v>63388</v>
      </c>
      <c r="I3358" s="139">
        <f>_xll.qlInterestRateIndexValueDate(Index1M,$H3358)</f>
        <v>63390</v>
      </c>
      <c r="J3358" s="144">
        <f>IFERROR(_xll.qlIndexFixing(Index1M,$H3358,TRUE,_xll.ohTrigger(RecalcTrigger,Trigger1M)),NA())</f>
        <v>9.2276120701156872E-3</v>
      </c>
      <c r="K3358" s="44">
        <f>IFERROR(_xll.qlIndexFixing(Index3M,H3358,TRUE,_xll.ohTrigger(RecalcTrigger,Trigger3M)),NA())</f>
        <v>9.5202663799061164E-3</v>
      </c>
      <c r="L3358" s="44">
        <f>IFERROR(_xll.qlIndexFixing(Index6M,$H3358,TRUE,_xll.ohTrigger(RecalcTrigger,Trigger6M)),NA())</f>
        <v>9.2110066992635176E-3</v>
      </c>
      <c r="M3358" s="145">
        <f>IFERROR(_xll.qlIndexFixing(Index1Y,$H3358,TRUE,_xll.ohTrigger(RecalcTrigger,Trigger1Y)),NA())</f>
        <v>9.6926638419270131E-3</v>
      </c>
      <c r="N3358" s="144">
        <f>IFERROR(_xll.qlIndexFixing(ONIndex1M,I3358,TRUE,_xll.ohTrigger(RecalcTrigger,Trigger1M)),NA())</f>
        <v>9.2219579382479822E-3</v>
      </c>
      <c r="O3358" s="44">
        <f>IFERROR(_xll.qlIndexFixing(ONIndex3M,I3358,TRUE,_xll.ohTrigger(RecalcTrigger,Trigger3M)),NA())</f>
        <v>9.5012914859804454E-3</v>
      </c>
      <c r="P3358" s="44">
        <f>IFERROR(_xll.qlIndexFixing(ONIndex6M,I3358,TRUE,_xll.ohTrigger(RecalcTrigger,Trigger6M)),NA())</f>
        <v>9.212913457004035E-3</v>
      </c>
      <c r="Q3358" s="145">
        <f>IFERROR(_xll.qlIndexFixing(ONIndex1Y,I3358,TRUE,_xll.ohTrigger(RecalcTrigger,Trigger1Y)),NA())</f>
        <v>9.6226076241556768E-3</v>
      </c>
    </row>
    <row r="3359" spans="2:17" x14ac:dyDescent="0.2">
      <c r="B3359" s="39" t="s">
        <v>42</v>
      </c>
      <c r="D3359" s="42">
        <f>_xll.qlCalendarAdvance(Calendar,$D3358,B3359,"f",FALSE)</f>
        <v>63395</v>
      </c>
      <c r="E3359" s="139">
        <f>_xll.qlInterestRateIndexValueDate(IndexON,D3359)</f>
        <v>63395</v>
      </c>
      <c r="F3359" s="155">
        <f>IFERROR(_xll.qlIndexFixing(IndexON,D3359,TRUE,_xll.ohTrigger(RecalcTrigger,TriggerON)),NA())</f>
        <v>9.502896829758356E-3</v>
      </c>
      <c r="H3359" s="42">
        <f>_xll.qlCalendarAdvance(Calendar,$H3358,B3359,"f",FALSE)</f>
        <v>63395</v>
      </c>
      <c r="I3359" s="139">
        <f>_xll.qlInterestRateIndexValueDate(Index1M,$H3359)</f>
        <v>63397</v>
      </c>
      <c r="J3359" s="144">
        <f>IFERROR(_xll.qlIndexFixing(Index1M,$H3359,TRUE,_xll.ohTrigger(RecalcTrigger,Trigger1M)),NA())</f>
        <v>9.2288154490197116E-3</v>
      </c>
      <c r="K3359" s="44">
        <f>IFERROR(_xll.qlIndexFixing(Index3M,H3359,TRUE,_xll.ohTrigger(RecalcTrigger,Trigger3M)),NA())</f>
        <v>9.5215135031646927E-3</v>
      </c>
      <c r="L3359" s="44">
        <f>IFERROR(_xll.qlIndexFixing(Index6M,$H3359,TRUE,_xll.ohTrigger(RecalcTrigger,Trigger6M)),NA())</f>
        <v>9.2091333521912115E-3</v>
      </c>
      <c r="M3359" s="145">
        <f>IFERROR(_xll.qlIndexFixing(Index1Y,$H3359,TRUE,_xll.ohTrigger(RecalcTrigger,Trigger1Y)),NA())</f>
        <v>9.6934565100249663E-3</v>
      </c>
      <c r="N3359" s="144">
        <f>IFERROR(_xll.qlIndexFixing(ONIndex1M,I3359,TRUE,_xll.ohTrigger(RecalcTrigger,Trigger1M)),NA())</f>
        <v>9.2231787364305262E-3</v>
      </c>
      <c r="O3359" s="44">
        <f>IFERROR(_xll.qlIndexFixing(ONIndex3M,I3359,TRUE,_xll.ohTrigger(RecalcTrigger,Trigger3M)),NA())</f>
        <v>9.5026074261372884E-3</v>
      </c>
      <c r="P3359" s="44">
        <f>IFERROR(_xll.qlIndexFixing(ONIndex6M,I3359,TRUE,_xll.ohTrigger(RecalcTrigger,Trigger6M)),NA())</f>
        <v>9.2110345743545707E-3</v>
      </c>
      <c r="Q3359" s="145">
        <f>IFERROR(_xll.qlIndexFixing(ONIndex1Y,I3359,TRUE,_xll.ohTrigger(RecalcTrigger,Trigger1Y)),NA())</f>
        <v>9.6237201773252679E-3</v>
      </c>
    </row>
    <row r="3360" spans="2:17" x14ac:dyDescent="0.2">
      <c r="B3360" s="39" t="s">
        <v>42</v>
      </c>
      <c r="D3360" s="42">
        <f>_xll.qlCalendarAdvance(Calendar,$D3359,B3360,"f",FALSE)</f>
        <v>63402</v>
      </c>
      <c r="E3360" s="139">
        <f>_xll.qlInterestRateIndexValueDate(IndexON,D3360)</f>
        <v>63402</v>
      </c>
      <c r="F3360" s="155">
        <f>IFERROR(_xll.qlIndexFixing(IndexON,D3360,TRUE,_xll.ohTrigger(RecalcTrigger,TriggerON)),NA())</f>
        <v>9.5042576427406544E-3</v>
      </c>
      <c r="H3360" s="42">
        <f>_xll.qlCalendarAdvance(Calendar,$H3359,B3360,"f",FALSE)</f>
        <v>63402</v>
      </c>
      <c r="I3360" s="139">
        <f>_xll.qlInterestRateIndexValueDate(Index1M,$H3360)</f>
        <v>63404</v>
      </c>
      <c r="J3360" s="144">
        <f>IFERROR(_xll.qlIndexFixing(Index1M,$H3360,TRUE,_xll.ohTrigger(RecalcTrigger,Trigger1M)),NA())</f>
        <v>9.2300076199242076E-3</v>
      </c>
      <c r="K3360" s="44">
        <f>IFERROR(_xll.qlIndexFixing(Index3M,H3360,TRUE,_xll.ohTrigger(RecalcTrigger,Trigger3M)),NA())</f>
        <v>9.5227484401043585E-3</v>
      </c>
      <c r="L3360" s="44">
        <f>IFERROR(_xll.qlIndexFixing(Index6M,$H3360,TRUE,_xll.ohTrigger(RecalcTrigger,Trigger6M)),NA())</f>
        <v>9.2072611564594335E-3</v>
      </c>
      <c r="M3360" s="145">
        <f>IFERROR(_xll.qlIndexFixing(Index1Y,$H3360,TRUE,_xll.ohTrigger(RecalcTrigger,Trigger1Y)),NA())</f>
        <v>9.6942359870768584E-3</v>
      </c>
      <c r="N3360" s="144">
        <f>IFERROR(_xll.qlIndexFixing(ONIndex1M,I3360,TRUE,_xll.ohTrigger(RecalcTrigger,Trigger1M)),NA())</f>
        <v>9.224388365627334E-3</v>
      </c>
      <c r="O3360" s="44">
        <f>IFERROR(_xll.qlIndexFixing(ONIndex3M,I3360,TRUE,_xll.ohTrigger(RecalcTrigger,Trigger3M)),NA())</f>
        <v>9.5039113268047259E-3</v>
      </c>
      <c r="P3360" s="44">
        <f>IFERROR(_xll.qlIndexFixing(ONIndex6M,I3360,TRUE,_xll.ohTrigger(RecalcTrigger,Trigger6M)),NA())</f>
        <v>9.2091568127283807E-3</v>
      </c>
      <c r="Q3360" s="145">
        <f>IFERROR(_xll.qlIndexFixing(ONIndex1Y,I3360,TRUE,_xll.ohTrigger(RecalcTrigger,Trigger1Y)),NA())</f>
        <v>9.6248201934034938E-3</v>
      </c>
    </row>
    <row r="3361" spans="2:17" x14ac:dyDescent="0.2">
      <c r="B3361" s="39" t="s">
        <v>42</v>
      </c>
      <c r="D3361" s="42">
        <f>_xll.qlCalendarAdvance(Calendar,$D3360,B3361,"f",FALSE)</f>
        <v>63409</v>
      </c>
      <c r="E3361" s="139">
        <f>_xll.qlInterestRateIndexValueDate(IndexON,D3361)</f>
        <v>63409</v>
      </c>
      <c r="F3361" s="155">
        <f>IFERROR(_xll.qlIndexFixing(IndexON,D3361,TRUE,_xll.ohTrigger(RecalcTrigger,TriggerON)),NA())</f>
        <v>9.5056070393351177E-3</v>
      </c>
      <c r="H3361" s="42">
        <f>_xll.qlCalendarAdvance(Calendar,$H3360,B3361,"f",FALSE)</f>
        <v>63409</v>
      </c>
      <c r="I3361" s="139">
        <f>_xll.qlInterestRateIndexValueDate(Index1M,$H3361)</f>
        <v>63411</v>
      </c>
      <c r="J3361" s="144">
        <f>IFERROR(_xll.qlIndexFixing(Index1M,$H3361,TRUE,_xll.ohTrigger(RecalcTrigger,Trigger1M)),NA())</f>
        <v>9.2311885643764358E-3</v>
      </c>
      <c r="K3361" s="44">
        <f>IFERROR(_xll.qlIndexFixing(Index3M,H3361,TRUE,_xll.ohTrigger(RecalcTrigger,Trigger3M)),NA())</f>
        <v>9.5239711707836728E-3</v>
      </c>
      <c r="L3361" s="44">
        <f>IFERROR(_xll.qlIndexFixing(Index6M,$H3361,TRUE,_xll.ohTrigger(RecalcTrigger,Trigger6M)),NA())</f>
        <v>9.2053901139247628E-3</v>
      </c>
      <c r="M3361" s="145">
        <f>IFERROR(_xll.qlIndexFixing(Index1Y,$H3361,TRUE,_xll.ohTrigger(RecalcTrigger,Trigger1Y)),NA())</f>
        <v>9.6950022521462269E-3</v>
      </c>
      <c r="N3361" s="144">
        <f>IFERROR(_xll.qlIndexFixing(ONIndex1M,I3361,TRUE,_xll.ohTrigger(RecalcTrigger,Trigger1M)),NA())</f>
        <v>9.2255868075330483E-3</v>
      </c>
      <c r="O3361" s="44">
        <f>IFERROR(_xll.qlIndexFixing(ONIndex3M,I3361,TRUE,_xll.ohTrigger(RecalcTrigger,Trigger3M)),NA())</f>
        <v>9.5052031677589355E-3</v>
      </c>
      <c r="P3361" s="44">
        <f>IFERROR(_xll.qlIndexFixing(ONIndex6M,I3361,TRUE,_xll.ohTrigger(RecalcTrigger,Trigger6M)),NA())</f>
        <v>9.20728017364425E-3</v>
      </c>
      <c r="Q3361" s="145">
        <f>IFERROR(_xll.qlIndexFixing(ONIndex1Y,I3361,TRUE,_xll.ohTrigger(RecalcTrigger,Trigger1Y)),NA())</f>
        <v>9.6259076514471076E-3</v>
      </c>
    </row>
    <row r="3362" spans="2:17" x14ac:dyDescent="0.2">
      <c r="B3362" s="39" t="s">
        <v>42</v>
      </c>
      <c r="D3362" s="42">
        <f>_xll.qlCalendarAdvance(Calendar,$D3361,B3362,"f",FALSE)</f>
        <v>63416</v>
      </c>
      <c r="E3362" s="139">
        <f>_xll.qlInterestRateIndexValueDate(IndexON,D3362)</f>
        <v>63416</v>
      </c>
      <c r="F3362" s="155">
        <f>IFERROR(_xll.qlIndexFixing(IndexON,D3362,TRUE,_xll.ohTrigger(RecalcTrigger,TriggerON)),NA())</f>
        <v>9.5069450009166445E-3</v>
      </c>
      <c r="H3362" s="42">
        <f>_xll.qlCalendarAdvance(Calendar,$H3361,B3362,"f",FALSE)</f>
        <v>63416</v>
      </c>
      <c r="I3362" s="139">
        <f>_xll.qlInterestRateIndexValueDate(Index1M,$H3362)</f>
        <v>63418</v>
      </c>
      <c r="J3362" s="144">
        <f>IFERROR(_xll.qlIndexFixing(Index1M,$H3362,TRUE,_xll.ohTrigger(RecalcTrigger,Trigger1M)),NA())</f>
        <v>9.2323582639061708E-3</v>
      </c>
      <c r="K3362" s="44">
        <f>IFERROR(_xll.qlIndexFixing(Index3M,H3362,TRUE,_xll.ohTrigger(RecalcTrigger,Trigger3M)),NA())</f>
        <v>9.5251816752629365E-3</v>
      </c>
      <c r="L3362" s="44">
        <f>IFERROR(_xll.qlIndexFixing(Index6M,$H3362,TRUE,_xll.ohTrigger(RecalcTrigger,Trigger6M)),NA())</f>
        <v>9.203520226442061E-3</v>
      </c>
      <c r="M3362" s="145">
        <f>IFERROR(_xll.qlIndexFixing(Index1Y,$H3362,TRUE,_xll.ohTrigger(RecalcTrigger,Trigger1Y)),NA())</f>
        <v>9.6957552842983682E-3</v>
      </c>
      <c r="N3362" s="144">
        <f>IFERROR(_xll.qlIndexFixing(ONIndex1M,I3362,TRUE,_xll.ohTrigger(RecalcTrigger,Trigger1M)),NA())</f>
        <v>9.2267740436025036E-3</v>
      </c>
      <c r="O3362" s="44">
        <f>IFERROR(_xll.qlIndexFixing(ONIndex3M,I3362,TRUE,_xll.ohTrigger(RecalcTrigger,Trigger3M)),NA())</f>
        <v>9.506482929655391E-3</v>
      </c>
      <c r="P3362" s="44">
        <f>IFERROR(_xll.qlIndexFixing(ONIndex6M,I3362,TRUE,_xll.ohTrigger(RecalcTrigger,Trigger6M)),NA())</f>
        <v>9.205404659020644E-3</v>
      </c>
      <c r="Q3362" s="145">
        <f>IFERROR(_xll.qlIndexFixing(ONIndex1Y,I3362,TRUE,_xll.ohTrigger(RecalcTrigger,Trigger1Y)),NA())</f>
        <v>9.6269825309125423E-3</v>
      </c>
    </row>
    <row r="3363" spans="2:17" x14ac:dyDescent="0.2">
      <c r="B3363" s="39" t="s">
        <v>42</v>
      </c>
      <c r="D3363" s="42">
        <f>_xll.qlCalendarAdvance(Calendar,$D3362,B3363,"f",FALSE)</f>
        <v>63423</v>
      </c>
      <c r="E3363" s="139">
        <f>_xll.qlInterestRateIndexValueDate(IndexON,D3363)</f>
        <v>63423</v>
      </c>
      <c r="F3363" s="155">
        <f>IFERROR(_xll.qlIndexFixing(IndexON,D3363,TRUE,_xll.ohTrigger(RecalcTrigger,TriggerON)),NA())</f>
        <v>9.5082715086203251E-3</v>
      </c>
      <c r="H3363" s="42">
        <f>_xll.qlCalendarAdvance(Calendar,$H3362,B3363,"f",FALSE)</f>
        <v>63423</v>
      </c>
      <c r="I3363" s="139">
        <f>_xll.qlInterestRateIndexValueDate(Index1M,$H3363)</f>
        <v>63425</v>
      </c>
      <c r="J3363" s="144">
        <f>IFERROR(_xll.qlIndexFixing(Index1M,$H3363,TRUE,_xll.ohTrigger(RecalcTrigger,Trigger1M)),NA())</f>
        <v>9.2335167000681673E-3</v>
      </c>
      <c r="K3363" s="44">
        <f>IFERROR(_xll.qlIndexFixing(Index3M,H3363,TRUE,_xll.ohTrigger(RecalcTrigger,Trigger3M)),NA())</f>
        <v>9.5263799336033142E-3</v>
      </c>
      <c r="L3363" s="44">
        <f>IFERROR(_xll.qlIndexFixing(Index6M,$H3363,TRUE,_xll.ohTrigger(RecalcTrigger,Trigger6M)),NA())</f>
        <v>9.2016514958691946E-3</v>
      </c>
      <c r="M3363" s="145">
        <f>IFERROR(_xll.qlIndexFixing(Index1Y,$H3363,TRUE,_xll.ohTrigger(RecalcTrigger,Trigger1Y)),NA())</f>
        <v>9.6964950625983565E-3</v>
      </c>
      <c r="N3363" s="144">
        <f>IFERROR(_xll.qlIndexFixing(ONIndex1M,I3363,TRUE,_xll.ohTrigger(RecalcTrigger,Trigger1M)),NA())</f>
        <v>9.2279500552905347E-3</v>
      </c>
      <c r="O3363" s="44">
        <f>IFERROR(_xll.qlIndexFixing(ONIndex3M,I3363,TRUE,_xll.ohTrigger(RecalcTrigger,Trigger3M)),NA())</f>
        <v>9.5077505921103977E-3</v>
      </c>
      <c r="P3363" s="44">
        <f>IFERROR(_xll.qlIndexFixing(ONIndex6M,I3363,TRUE,_xll.ohTrigger(RecalcTrigger,Trigger6M)),NA())</f>
        <v>9.2035302706161559E-3</v>
      </c>
      <c r="Q3363" s="145">
        <f>IFERROR(_xll.qlIndexFixing(ONIndex1Y,I3363,TRUE,_xll.ohTrigger(RecalcTrigger,Trigger1Y)),NA())</f>
        <v>9.628044811096359E-3</v>
      </c>
    </row>
    <row r="3364" spans="2:17" x14ac:dyDescent="0.2">
      <c r="B3364" s="39" t="s">
        <v>42</v>
      </c>
      <c r="D3364" s="42">
        <f>_xll.qlCalendarAdvance(Calendar,$D3363,B3364,"f",FALSE)</f>
        <v>63430</v>
      </c>
      <c r="E3364" s="139">
        <f>_xll.qlInterestRateIndexValueDate(IndexON,D3364)</f>
        <v>63430</v>
      </c>
      <c r="F3364" s="155">
        <f>IFERROR(_xll.qlIndexFixing(IndexON,D3364,TRUE,_xll.ohTrigger(RecalcTrigger,TriggerON)),NA())</f>
        <v>9.5095865435812499E-3</v>
      </c>
      <c r="H3364" s="42">
        <f>_xll.qlCalendarAdvance(Calendar,$H3363,B3364,"f",FALSE)</f>
        <v>63430</v>
      </c>
      <c r="I3364" s="139">
        <f>_xll.qlInterestRateIndexValueDate(Index1M,$H3364)</f>
        <v>63432</v>
      </c>
      <c r="J3364" s="144">
        <f>IFERROR(_xll.qlIndexFixing(Index1M,$H3364,TRUE,_xll.ohTrigger(RecalcTrigger,Trigger1M)),NA())</f>
        <v>9.2340655399030386E-3</v>
      </c>
      <c r="K3364" s="44">
        <f>IFERROR(_xll.qlIndexFixing(Index3M,H3364,TRUE,_xll.ohTrigger(RecalcTrigger,Trigger3M)),NA())</f>
        <v>9.527357560805182E-3</v>
      </c>
      <c r="L3364" s="44">
        <f>IFERROR(_xll.qlIndexFixing(Index6M,$H3364,TRUE,_xll.ohTrigger(RecalcTrigger,Trigger6M)),NA())</f>
        <v>9.1998620927141762E-3</v>
      </c>
      <c r="M3364" s="145">
        <f>IFERROR(_xll.qlIndexFixing(Index1Y,$H3364,TRUE,_xll.ohTrigger(RecalcTrigger,Trigger1Y)),NA())</f>
        <v>9.6972215661112662E-3</v>
      </c>
      <c r="N3364" s="144">
        <f>IFERROR(_xll.qlIndexFixing(ONIndex1M,I3364,TRUE,_xll.ohTrigger(RecalcTrigger,Trigger1M)),NA())</f>
        <v>9.2291148244516563E-3</v>
      </c>
      <c r="O3364" s="44">
        <f>IFERROR(_xll.qlIndexFixing(ONIndex3M,I3364,TRUE,_xll.ohTrigger(RecalcTrigger,Trigger3M)),NA())</f>
        <v>9.5090061353797495E-3</v>
      </c>
      <c r="P3364" s="44">
        <f>IFERROR(_xll.qlIndexFixing(ONIndex6M,I3364,TRUE,_xll.ohTrigger(RecalcTrigger,Trigger6M)),NA())</f>
        <v>9.2016570103492512E-3</v>
      </c>
      <c r="Q3364" s="145">
        <f>IFERROR(_xll.qlIndexFixing(ONIndex1Y,I3364,TRUE,_xll.ohTrigger(RecalcTrigger,Trigger1Y)),NA())</f>
        <v>9.6290944712151827E-3</v>
      </c>
    </row>
    <row r="3365" spans="2:17" x14ac:dyDescent="0.2">
      <c r="B3365" s="39" t="s">
        <v>42</v>
      </c>
      <c r="D3365" s="42">
        <f>_xll.qlCalendarAdvance(Calendar,$D3364,B3365,"f",FALSE)</f>
        <v>63437</v>
      </c>
      <c r="E3365" s="139">
        <f>_xll.qlInterestRateIndexValueDate(IndexON,D3365)</f>
        <v>63437</v>
      </c>
      <c r="F3365" s="155">
        <f>IFERROR(_xll.qlIndexFixing(IndexON,D3365,TRUE,_xll.ohTrigger(RecalcTrigger,TriggerON)),NA())</f>
        <v>9.5108900869345092E-3</v>
      </c>
      <c r="H3365" s="42">
        <f>_xll.qlCalendarAdvance(Calendar,$H3364,B3365,"f",FALSE)</f>
        <v>63437</v>
      </c>
      <c r="I3365" s="139">
        <f>_xll.qlInterestRateIndexValueDate(Index1M,$H3365)</f>
        <v>63439</v>
      </c>
      <c r="J3365" s="144">
        <f>IFERROR(_xll.qlIndexFixing(Index1M,$H3365,TRUE,_xll.ohTrigger(RecalcTrigger,Trigger1M)),NA())</f>
        <v>9.2357997084105414E-3</v>
      </c>
      <c r="K3365" s="44">
        <f>IFERROR(_xll.qlIndexFixing(Index3M,H3365,TRUE,_xll.ohTrigger(RecalcTrigger,Trigger3M)),NA())</f>
        <v>9.5285321173354601E-3</v>
      </c>
      <c r="L3365" s="44">
        <f>IFERROR(_xll.qlIndexFixing(Index6M,$H3365,TRUE,_xll.ohTrigger(RecalcTrigger,Trigger6M)),NA())</f>
        <v>9.1979955018535141E-3</v>
      </c>
      <c r="M3365" s="145">
        <f>IFERROR(_xll.qlIndexFixing(Index1Y,$H3365,TRUE,_xll.ohTrigger(RecalcTrigger,Trigger1Y)),NA())</f>
        <v>9.6979347739039271E-3</v>
      </c>
      <c r="N3365" s="144">
        <f>IFERROR(_xll.qlIndexFixing(ONIndex1M,I3365,TRUE,_xll.ohTrigger(RecalcTrigger,Trigger1M)),NA())</f>
        <v>9.2302683323008949E-3</v>
      </c>
      <c r="O3365" s="44">
        <f>IFERROR(_xll.qlIndexFixing(ONIndex3M,I3365,TRUE,_xll.ohTrigger(RecalcTrigger,Trigger3M)),NA())</f>
        <v>9.510249539879112E-3</v>
      </c>
      <c r="P3365" s="44">
        <f>IFERROR(_xll.qlIndexFixing(ONIndex6M,I3365,TRUE,_xll.ohTrigger(RecalcTrigger,Trigger6M)),NA())</f>
        <v>9.1997848800584592E-3</v>
      </c>
      <c r="Q3365" s="145">
        <f>IFERROR(_xll.qlIndexFixing(ONIndex1Y,I3365,TRUE,_xll.ohTrigger(RecalcTrigger,Trigger1Y)),NA())</f>
        <v>9.6301314906455104E-3</v>
      </c>
    </row>
    <row r="3366" spans="2:17" x14ac:dyDescent="0.2">
      <c r="B3366" s="39" t="s">
        <v>42</v>
      </c>
      <c r="D3366" s="42">
        <f>_xll.qlCalendarAdvance(Calendar,$D3365,B3366,"f",FALSE)</f>
        <v>63444</v>
      </c>
      <c r="E3366" s="139">
        <f>_xll.qlInterestRateIndexValueDate(IndexON,D3366)</f>
        <v>63444</v>
      </c>
      <c r="F3366" s="155">
        <f>IFERROR(_xll.qlIndexFixing(IndexON,D3366,TRUE,_xll.ohTrigger(RecalcTrigger,TriggerON)),NA())</f>
        <v>9.5121821198951295E-3</v>
      </c>
      <c r="H3366" s="42">
        <f>_xll.qlCalendarAdvance(Calendar,$H3365,B3366,"f",FALSE)</f>
        <v>63444</v>
      </c>
      <c r="I3366" s="139">
        <f>_xll.qlInterestRateIndexValueDate(Index1M,$H3366)</f>
        <v>63446</v>
      </c>
      <c r="J3366" s="144">
        <f>IFERROR(_xll.qlIndexFixing(Index1M,$H3366,TRUE,_xll.ohTrigger(RecalcTrigger,Trigger1M)),NA())</f>
        <v>9.2369242436754484E-3</v>
      </c>
      <c r="K3366" s="44">
        <f>IFERROR(_xll.qlIndexFixing(Index3M,H3366,TRUE,_xll.ohTrigger(RecalcTrigger,Trigger3M)),NA())</f>
        <v>9.5296943696570983E-3</v>
      </c>
      <c r="L3366" s="44">
        <f>IFERROR(_xll.qlIndexFixing(Index6M,$H3366,TRUE,_xll.ohTrigger(RecalcTrigger,Trigger6M)),NA())</f>
        <v>9.196130072609953E-3</v>
      </c>
      <c r="M3366" s="145">
        <f>IFERROR(_xll.qlIndexFixing(Index1Y,$H3366,TRUE,_xll.ohTrigger(RecalcTrigger,Trigger1Y)),NA())</f>
        <v>9.6986346650425048E-3</v>
      </c>
      <c r="N3366" s="144">
        <f>IFERROR(_xll.qlIndexFixing(ONIndex1M,I3366,TRUE,_xll.ohTrigger(RecalcTrigger,Trigger1M)),NA())</f>
        <v>9.2314105607727015E-3</v>
      </c>
      <c r="O3366" s="44">
        <f>IFERROR(_xll.qlIndexFixing(ONIndex3M,I3366,TRUE,_xll.ohTrigger(RecalcTrigger,Trigger3M)),NA())</f>
        <v>9.5114807855445349E-3</v>
      </c>
      <c r="P3366" s="44">
        <f>IFERROR(_xll.qlIndexFixing(ONIndex6M,I3366,TRUE,_xll.ohTrigger(RecalcTrigger,Trigger6M)),NA())</f>
        <v>9.1979138816622452E-3</v>
      </c>
      <c r="Q3366" s="145">
        <f>IFERROR(_xll.qlIndexFixing(ONIndex1Y,I3366,TRUE,_xll.ohTrigger(RecalcTrigger,Trigger1Y)),NA())</f>
        <v>9.6311558486839033E-3</v>
      </c>
    </row>
    <row r="3367" spans="2:17" x14ac:dyDescent="0.2">
      <c r="B3367" s="39" t="s">
        <v>42</v>
      </c>
      <c r="D3367" s="42">
        <f>_xll.qlCalendarAdvance(Calendar,$D3366,B3367,"f",FALSE)</f>
        <v>63451</v>
      </c>
      <c r="E3367" s="139">
        <f>_xll.qlInterestRateIndexValueDate(IndexON,D3367)</f>
        <v>63451</v>
      </c>
      <c r="F3367" s="155">
        <f>IFERROR(_xll.qlIndexFixing(IndexON,D3367,TRUE,_xll.ohTrigger(RecalcTrigger,TriggerON)),NA())</f>
        <v>9.5134626235182651E-3</v>
      </c>
      <c r="H3367" s="42">
        <f>_xll.qlCalendarAdvance(Calendar,$H3366,B3367,"f",FALSE)</f>
        <v>63451</v>
      </c>
      <c r="I3367" s="139">
        <f>_xll.qlInterestRateIndexValueDate(Index1M,$H3367)</f>
        <v>63453</v>
      </c>
      <c r="J3367" s="144">
        <f>IFERROR(_xll.qlIndexFixing(Index1M,$H3367,TRUE,_xll.ohTrigger(RecalcTrigger,Trigger1M)),NA())</f>
        <v>9.2380374417166955E-3</v>
      </c>
      <c r="K3367" s="44">
        <f>IFERROR(_xll.qlIndexFixing(Index3M,H3367,TRUE,_xll.ohTrigger(RecalcTrigger,Trigger3M)),NA())</f>
        <v>9.5308442978273653E-3</v>
      </c>
      <c r="L3367" s="44">
        <f>IFERROR(_xll.qlIndexFixing(Index6M,$H3367,TRUE,_xll.ohTrigger(RecalcTrigger,Trigger6M)),NA())</f>
        <v>9.1942658068401295E-3</v>
      </c>
      <c r="M3367" s="145">
        <f>IFERROR(_xll.qlIndexFixing(Index1Y,$H3367,TRUE,_xll.ohTrigger(RecalcTrigger,Trigger1Y)),NA())</f>
        <v>9.6993212185936123E-3</v>
      </c>
      <c r="N3367" s="144">
        <f>IFERROR(_xll.qlIndexFixing(ONIndex1M,I3367,TRUE,_xll.ohTrigger(RecalcTrigger,Trigger1M)),NA())</f>
        <v>9.2325414911620385E-3</v>
      </c>
      <c r="O3367" s="44">
        <f>IFERROR(_xll.qlIndexFixing(ONIndex3M,I3367,TRUE,_xll.ohTrigger(RecalcTrigger,Trigger3M)),NA())</f>
        <v>9.5126998523120676E-3</v>
      </c>
      <c r="P3367" s="44">
        <f>IFERROR(_xll.qlIndexFixing(ONIndex6M,I3367,TRUE,_xll.ohTrigger(RecalcTrigger,Trigger6M)),NA())</f>
        <v>9.1960440169192026E-3</v>
      </c>
      <c r="Q3367" s="145">
        <f>IFERROR(_xll.qlIndexFixing(ONIndex1Y,I3367,TRUE,_xll.ohTrigger(RecalcTrigger,Trigger1Y)),NA())</f>
        <v>9.6321675245469862E-3</v>
      </c>
    </row>
    <row r="3368" spans="2:17" x14ac:dyDescent="0.2">
      <c r="B3368" s="39" t="s">
        <v>42</v>
      </c>
      <c r="D3368" s="42">
        <f>_xll.qlCalendarAdvance(Calendar,$D3367,B3368,"f",FALSE)</f>
        <v>63458</v>
      </c>
      <c r="E3368" s="139">
        <f>_xll.qlInterestRateIndexValueDate(IndexON,D3368)</f>
        <v>63458</v>
      </c>
      <c r="F3368" s="155">
        <f>IFERROR(_xll.qlIndexFixing(IndexON,D3368,TRUE,_xll.ohTrigger(RecalcTrigger,TriggerON)),NA())</f>
        <v>9.5147315790189424E-3</v>
      </c>
      <c r="H3368" s="42">
        <f>_xll.qlCalendarAdvance(Calendar,$H3367,B3368,"f",FALSE)</f>
        <v>63458</v>
      </c>
      <c r="I3368" s="139">
        <f>_xll.qlInterestRateIndexValueDate(Index1M,$H3368)</f>
        <v>63460</v>
      </c>
      <c r="J3368" s="144">
        <f>IFERROR(_xll.qlIndexFixing(Index1M,$H3368,TRUE,_xll.ohTrigger(RecalcTrigger,Trigger1M)),NA())</f>
        <v>9.2391392840840414E-3</v>
      </c>
      <c r="K3368" s="44">
        <f>IFERROR(_xll.qlIndexFixing(Index3M,H3368,TRUE,_xll.ohTrigger(RecalcTrigger,Trigger3M)),NA())</f>
        <v>9.5319818819114398E-3</v>
      </c>
      <c r="L3368" s="44">
        <f>IFERROR(_xll.qlIndexFixing(Index6M,$H3368,TRUE,_xll.ohTrigger(RecalcTrigger,Trigger6M)),NA())</f>
        <v>9.1924027063993545E-3</v>
      </c>
      <c r="M3368" s="145">
        <f>IFERROR(_xll.qlIndexFixing(Index1Y,$H3368,TRUE,_xll.ohTrigger(RecalcTrigger,Trigger1Y)),NA())</f>
        <v>9.6999944136253857E-3</v>
      </c>
      <c r="N3368" s="144">
        <f>IFERROR(_xll.qlIndexFixing(ONIndex1M,I3368,TRUE,_xll.ohTrigger(RecalcTrigger,Trigger1M)),NA())</f>
        <v>9.2336611051635487E-3</v>
      </c>
      <c r="O3368" s="44">
        <f>IFERROR(_xll.qlIndexFixing(ONIndex3M,I3368,TRUE,_xll.ohTrigger(RecalcTrigger,Trigger3M)),NA())</f>
        <v>9.513906720597376E-3</v>
      </c>
      <c r="P3368" s="44">
        <f>IFERROR(_xll.qlIndexFixing(ONIndex6M,I3368,TRUE,_xll.ohTrigger(RecalcTrigger,Trigger6M)),NA())</f>
        <v>9.1941752877477967E-3</v>
      </c>
      <c r="Q3368" s="145">
        <f>IFERROR(_xll.qlIndexFixing(ONIndex1Y,I3368,TRUE,_xll.ohTrigger(RecalcTrigger,Trigger1Y)),NA())</f>
        <v>9.6331664976911924E-3</v>
      </c>
    </row>
    <row r="3369" spans="2:17" x14ac:dyDescent="0.2">
      <c r="B3369" s="39" t="s">
        <v>42</v>
      </c>
      <c r="D3369" s="42">
        <f>_xll.qlCalendarAdvance(Calendar,$D3368,B3369,"f",FALSE)</f>
        <v>63465</v>
      </c>
      <c r="E3369" s="139">
        <f>_xll.qlInterestRateIndexValueDate(IndexON,D3369)</f>
        <v>63465</v>
      </c>
      <c r="F3369" s="155">
        <f>IFERROR(_xll.qlIndexFixing(IndexON,D3369,TRUE,_xll.ohTrigger(RecalcTrigger,TriggerON)),NA())</f>
        <v>9.5159889675322518E-3</v>
      </c>
      <c r="H3369" s="42">
        <f>_xll.qlCalendarAdvance(Calendar,$H3368,B3369,"f",FALSE)</f>
        <v>63465</v>
      </c>
      <c r="I3369" s="139">
        <f>_xll.qlInterestRateIndexValueDate(Index1M,$H3369)</f>
        <v>63467</v>
      </c>
      <c r="J3369" s="144">
        <f>IFERROR(_xll.qlIndexFixing(Index1M,$H3369,TRUE,_xll.ohTrigger(RecalcTrigger,Trigger1M)),NA())</f>
        <v>9.2402297523097587E-3</v>
      </c>
      <c r="K3369" s="44">
        <f>IFERROR(_xll.qlIndexFixing(Index3M,H3369,TRUE,_xll.ohTrigger(RecalcTrigger,Trigger3M)),NA())</f>
        <v>9.5333111981352071E-3</v>
      </c>
      <c r="L3369" s="44">
        <f>IFERROR(_xll.qlIndexFixing(Index6M,$H3369,TRUE,_xll.ohTrigger(RecalcTrigger,Trigger6M)),NA())</f>
        <v>9.1905253142643417E-3</v>
      </c>
      <c r="M3369" s="145">
        <f>IFERROR(_xll.qlIndexFixing(Index1Y,$H3369,TRUE,_xll.ohTrigger(RecalcTrigger,Trigger1Y)),NA())</f>
        <v>9.7006542292057511E-3</v>
      </c>
      <c r="N3369" s="144">
        <f>IFERROR(_xll.qlIndexFixing(ONIndex1M,I3369,TRUE,_xll.ohTrigger(RecalcTrigger,Trigger1M)),NA())</f>
        <v>9.2347693840721945E-3</v>
      </c>
      <c r="O3369" s="44">
        <f>IFERROR(_xll.qlIndexFixing(ONIndex3M,I3369,TRUE,_xll.ohTrigger(RecalcTrigger,Trigger3M)),NA())</f>
        <v>9.5151013700967013E-3</v>
      </c>
      <c r="P3369" s="44">
        <f>IFERROR(_xll.qlIndexFixing(ONIndex6M,I3369,TRUE,_xll.ohTrigger(RecalcTrigger,Trigger6M)),NA())</f>
        <v>9.1923076959865568E-3</v>
      </c>
      <c r="Q3369" s="145">
        <f>IFERROR(_xll.qlIndexFixing(ONIndex1Y,I3369,TRUE,_xll.ohTrigger(RecalcTrigger,Trigger1Y)),NA())</f>
        <v>9.6341527472532107E-3</v>
      </c>
    </row>
    <row r="3370" spans="2:17" x14ac:dyDescent="0.2">
      <c r="B3370" s="39" t="s">
        <v>42</v>
      </c>
      <c r="D3370" s="42">
        <f>_xll.qlCalendarAdvance(Calendar,$D3369,B3370,"f",FALSE)</f>
        <v>63472</v>
      </c>
      <c r="E3370" s="139">
        <f>_xll.qlInterestRateIndexValueDate(IndexON,D3370)</f>
        <v>63472</v>
      </c>
      <c r="F3370" s="155">
        <f>IFERROR(_xll.qlIndexFixing(IndexON,D3370,TRUE,_xll.ohTrigger(RecalcTrigger,TriggerON)),NA())</f>
        <v>9.5172347702732196E-3</v>
      </c>
      <c r="H3370" s="42">
        <f>_xll.qlCalendarAdvance(Calendar,$H3369,B3370,"f",FALSE)</f>
        <v>63472</v>
      </c>
      <c r="I3370" s="139">
        <f>_xll.qlInterestRateIndexValueDate(Index1M,$H3370)</f>
        <v>63474</v>
      </c>
      <c r="J3370" s="144">
        <f>IFERROR(_xll.qlIndexFixing(Index1M,$H3370,TRUE,_xll.ohTrigger(RecalcTrigger,Trigger1M)),NA())</f>
        <v>9.2413088279361122E-3</v>
      </c>
      <c r="K3370" s="44">
        <f>IFERROR(_xll.qlIndexFixing(Index3M,H3370,TRUE,_xll.ohTrigger(RecalcTrigger,Trigger3M)),NA())</f>
        <v>9.5344231752073679E-3</v>
      </c>
      <c r="L3370" s="44">
        <f>IFERROR(_xll.qlIndexFixing(Index6M,$H3370,TRUE,_xll.ohTrigger(RecalcTrigger,Trigger6M)),NA())</f>
        <v>9.1886645868095879E-3</v>
      </c>
      <c r="M3370" s="145">
        <f>IFERROR(_xll.qlIndexFixing(Index1Y,$H3370,TRUE,_xll.ohTrigger(RecalcTrigger,Trigger1Y)),NA())</f>
        <v>9.7013006444024077E-3</v>
      </c>
      <c r="N3370" s="144">
        <f>IFERROR(_xll.qlIndexFixing(ONIndex1M,I3370,TRUE,_xll.ohTrigger(RecalcTrigger,Trigger1M)),NA())</f>
        <v>9.2358663096625548E-3</v>
      </c>
      <c r="O3370" s="44">
        <f>IFERROR(_xll.qlIndexFixing(ONIndex3M,I3370,TRUE,_xll.ohTrigger(RecalcTrigger,Trigger3M)),NA())</f>
        <v>9.5162837815454537E-3</v>
      </c>
      <c r="P3370" s="44">
        <f>IFERROR(_xll.qlIndexFixing(ONIndex6M,I3370,TRUE,_xll.ohTrigger(RecalcTrigger,Trigger6M)),NA())</f>
        <v>9.1904412433940763E-3</v>
      </c>
      <c r="Q3370" s="145">
        <f>IFERROR(_xll.qlIndexFixing(ONIndex1Y,I3370,TRUE,_xll.ohTrigger(RecalcTrigger,Trigger1Y)),NA())</f>
        <v>9.6351262524496661E-3</v>
      </c>
    </row>
    <row r="3371" spans="2:17" x14ac:dyDescent="0.2">
      <c r="B3371" s="39" t="s">
        <v>42</v>
      </c>
      <c r="D3371" s="42">
        <f>_xll.qlCalendarAdvance(Calendar,$D3370,B3371,"f",FALSE)</f>
        <v>63479</v>
      </c>
      <c r="E3371" s="139">
        <f>_xll.qlInterestRateIndexValueDate(IndexON,D3371)</f>
        <v>63479</v>
      </c>
      <c r="F3371" s="155">
        <f>IFERROR(_xll.qlIndexFixing(IndexON,D3371,TRUE,_xll.ohTrigger(RecalcTrigger,TriggerON)),NA())</f>
        <v>9.5184689683769363E-3</v>
      </c>
      <c r="H3371" s="42">
        <f>_xll.qlCalendarAdvance(Calendar,$H3370,B3371,"f",FALSE)</f>
        <v>63479</v>
      </c>
      <c r="I3371" s="139">
        <f>_xll.qlInterestRateIndexValueDate(Index1M,$H3371)</f>
        <v>63481</v>
      </c>
      <c r="J3371" s="144">
        <f>IFERROR(_xll.qlIndexFixing(Index1M,$H3371,TRUE,_xll.ohTrigger(RecalcTrigger,Trigger1M)),NA())</f>
        <v>9.2423764924978724E-3</v>
      </c>
      <c r="K3371" s="44">
        <f>IFERROR(_xll.qlIndexFixing(Index3M,H3371,TRUE,_xll.ohTrigger(RecalcTrigger,Trigger3M)),NA())</f>
        <v>9.5355227466299777E-3</v>
      </c>
      <c r="L3371" s="44">
        <f>IFERROR(_xll.qlIndexFixing(Index6M,$H3371,TRUE,_xll.ohTrigger(RecalcTrigger,Trigger6M)),NA())</f>
        <v>9.186805030424669E-3</v>
      </c>
      <c r="M3371" s="145">
        <f>IFERROR(_xll.qlIndexFixing(Index1Y,$H3371,TRUE,_xll.ohTrigger(RecalcTrigger,Trigger1Y)),NA())</f>
        <v>9.7019336382852522E-3</v>
      </c>
      <c r="N3371" s="144">
        <f>IFERROR(_xll.qlIndexFixing(ONIndex1M,I3371,TRUE,_xll.ohTrigger(RecalcTrigger,Trigger1M)),NA())</f>
        <v>9.2369518637092085E-3</v>
      </c>
      <c r="O3371" s="44">
        <f>IFERROR(_xll.qlIndexFixing(ONIndex3M,I3371,TRUE,_xll.ohTrigger(RecalcTrigger,Trigger3M)),NA())</f>
        <v>9.5174539344800024E-3</v>
      </c>
      <c r="P3371" s="44">
        <f>IFERROR(_xll.qlIndexFixing(ONIndex6M,I3371,TRUE,_xll.ohTrigger(RecalcTrigger,Trigger6M)),NA())</f>
        <v>9.1885759319687565E-3</v>
      </c>
      <c r="Q3371" s="145">
        <f>IFERROR(_xll.qlIndexFixing(ONIndex1Y,I3371,TRUE,_xll.ohTrigger(RecalcTrigger,Trigger1Y)),NA())</f>
        <v>9.636086992896864E-3</v>
      </c>
    </row>
    <row r="3372" spans="2:17" x14ac:dyDescent="0.2">
      <c r="B3372" s="39" t="s">
        <v>42</v>
      </c>
      <c r="D3372" s="42">
        <f>_xll.qlCalendarAdvance(Calendar,$D3371,B3372,"f",FALSE)</f>
        <v>63486</v>
      </c>
      <c r="E3372" s="139">
        <f>_xll.qlInterestRateIndexValueDate(IndexON,D3372)</f>
        <v>63486</v>
      </c>
      <c r="F3372" s="155">
        <f>IFERROR(_xll.qlIndexFixing(IndexON,D3372,TRUE,_xll.ohTrigger(RecalcTrigger,TriggerON)),NA())</f>
        <v>9.5196915428985562E-3</v>
      </c>
      <c r="H3372" s="42">
        <f>_xll.qlCalendarAdvance(Calendar,$H3371,B3372,"f",FALSE)</f>
        <v>63486</v>
      </c>
      <c r="I3372" s="139">
        <f>_xll.qlInterestRateIndexValueDate(Index1M,$H3372)</f>
        <v>63488</v>
      </c>
      <c r="J3372" s="144">
        <f>IFERROR(_xll.qlIndexFixing(Index1M,$H3372,TRUE,_xll.ohTrigger(RecalcTrigger,Trigger1M)),NA())</f>
        <v>9.2434327275398021E-3</v>
      </c>
      <c r="K3372" s="44">
        <f>IFERROR(_xll.qlIndexFixing(Index3M,H3372,TRUE,_xll.ohTrigger(RecalcTrigger,Trigger3M)),NA())</f>
        <v>9.5366098924624648E-3</v>
      </c>
      <c r="L3372" s="44">
        <f>IFERROR(_xll.qlIndexFixing(Index6M,$H3372,TRUE,_xll.ohTrigger(RecalcTrigger,Trigger6M)),NA())</f>
        <v>9.1849466469634856E-3</v>
      </c>
      <c r="M3372" s="145">
        <f>IFERROR(_xll.qlIndexFixing(Index1Y,$H3372,TRUE,_xll.ohTrigger(RecalcTrigger,Trigger1Y)),NA())</f>
        <v>9.7025531899233002E-3</v>
      </c>
      <c r="N3372" s="144">
        <f>IFERROR(_xll.qlIndexFixing(ONIndex1M,I3372,TRUE,_xll.ohTrigger(RecalcTrigger,Trigger1M)),NA())</f>
        <v>9.2380260272673098E-3</v>
      </c>
      <c r="O3372" s="44">
        <f>IFERROR(_xll.qlIndexFixing(ONIndex3M,I3372,TRUE,_xll.ohTrigger(RecalcTrigger,Trigger3M)),NA())</f>
        <v>9.5186118093959493E-3</v>
      </c>
      <c r="P3372" s="44">
        <f>IFERROR(_xll.qlIndexFixing(ONIndex6M,I3372,TRUE,_xll.ohTrigger(RecalcTrigger,Trigger6M)),NA())</f>
        <v>9.1867117634691908E-3</v>
      </c>
      <c r="Q3372" s="145">
        <f>IFERROR(_xll.qlIndexFixing(ONIndex1Y,I3372,TRUE,_xll.ohTrigger(RecalcTrigger,Trigger1Y)),NA())</f>
        <v>9.6370349476515571E-3</v>
      </c>
    </row>
    <row r="3373" spans="2:17" x14ac:dyDescent="0.2">
      <c r="B3373" s="39" t="s">
        <v>42</v>
      </c>
      <c r="D3373" s="42">
        <f>_xll.qlCalendarAdvance(Calendar,$D3372,B3373,"f",FALSE)</f>
        <v>63493</v>
      </c>
      <c r="E3373" s="139">
        <f>_xll.qlInterestRateIndexValueDate(IndexON,D3373)</f>
        <v>63493</v>
      </c>
      <c r="F3373" s="155">
        <f>IFERROR(_xll.qlIndexFixing(IndexON,D3373,TRUE,_xll.ohTrigger(RecalcTrigger,TriggerON)),NA())</f>
        <v>9.5209024751330418E-3</v>
      </c>
      <c r="H3373" s="42">
        <f>_xll.qlCalendarAdvance(Calendar,$H3372,B3373,"f",FALSE)</f>
        <v>63493</v>
      </c>
      <c r="I3373" s="139">
        <f>_xll.qlInterestRateIndexValueDate(Index1M,$H3373)</f>
        <v>63495</v>
      </c>
      <c r="J3373" s="144">
        <f>IFERROR(_xll.qlIndexFixing(Index1M,$H3373,TRUE,_xll.ohTrigger(RecalcTrigger,Trigger1M)),NA())</f>
        <v>9.2444775145966718E-3</v>
      </c>
      <c r="K3373" s="44">
        <f>IFERROR(_xll.qlIndexFixing(Index3M,H3373,TRUE,_xll.ohTrigger(RecalcTrigger,Trigger3M)),NA())</f>
        <v>9.5376845927677353E-3</v>
      </c>
      <c r="L3373" s="44">
        <f>IFERROR(_xll.qlIndexFixing(Index6M,$H3373,TRUE,_xll.ohTrigger(RecalcTrigger,Trigger6M)),NA())</f>
        <v>9.183104749092284E-3</v>
      </c>
      <c r="M3373" s="145">
        <f>IFERROR(_xll.qlIndexFixing(Index1Y,$H3373,TRUE,_xll.ohTrigger(RecalcTrigger,Trigger1Y)),NA())</f>
        <v>9.7031592783864435E-3</v>
      </c>
      <c r="N3373" s="144">
        <f>IFERROR(_xll.qlIndexFixing(ONIndex1M,I3373,TRUE,_xll.ohTrigger(RecalcTrigger,Trigger1M)),NA())</f>
        <v>9.2390887822713097E-3</v>
      </c>
      <c r="O3373" s="44">
        <f>IFERROR(_xll.qlIndexFixing(ONIndex3M,I3373,TRUE,_xll.ohTrigger(RecalcTrigger,Trigger3M)),NA())</f>
        <v>9.5197573861494078E-3</v>
      </c>
      <c r="P3373" s="44">
        <f>IFERROR(_xll.qlIndexFixing(ONIndex6M,I3373,TRUE,_xll.ohTrigger(RecalcTrigger,Trigger6M)),NA())</f>
        <v>9.1848487396539724E-3</v>
      </c>
      <c r="Q3373" s="145">
        <f>IFERROR(_xll.qlIndexFixing(ONIndex1Y,I3373,TRUE,_xll.ohTrigger(RecalcTrigger,Trigger1Y)),NA())</f>
        <v>9.6379700960902426E-3</v>
      </c>
    </row>
    <row r="3374" spans="2:17" x14ac:dyDescent="0.2">
      <c r="B3374" s="39" t="s">
        <v>42</v>
      </c>
      <c r="D3374" s="42">
        <f>_xll.qlCalendarAdvance(Calendar,$D3373,B3374,"f",FALSE)</f>
        <v>63500</v>
      </c>
      <c r="E3374" s="139">
        <f>_xll.qlInterestRateIndexValueDate(IndexON,D3374)</f>
        <v>63500</v>
      </c>
      <c r="F3374" s="155">
        <f>IFERROR(_xll.qlIndexFixing(IndexON,D3374,TRUE,_xll.ohTrigger(RecalcTrigger,TriggerON)),NA())</f>
        <v>9.5221017461355473E-3</v>
      </c>
      <c r="H3374" s="42">
        <f>_xll.qlCalendarAdvance(Calendar,$H3373,B3374,"f",FALSE)</f>
        <v>63500</v>
      </c>
      <c r="I3374" s="139">
        <f>_xll.qlInterestRateIndexValueDate(Index1M,$H3374)</f>
        <v>63502</v>
      </c>
      <c r="J3374" s="144">
        <f>IFERROR(_xll.qlIndexFixing(Index1M,$H3374,TRUE,_xll.ohTrigger(RecalcTrigger,Trigger1M)),NA())</f>
        <v>9.2455108352157422E-3</v>
      </c>
      <c r="K3374" s="44">
        <f>IFERROR(_xll.qlIndexFixing(Index3M,H3374,TRUE,_xll.ohTrigger(RecalcTrigger,Trigger3M)),NA())</f>
        <v>9.5387468276060851E-3</v>
      </c>
      <c r="L3374" s="44">
        <f>IFERROR(_xll.qlIndexFixing(Index6M,$H3374,TRUE,_xll.ohTrigger(RecalcTrigger,Trigger6M)),NA())</f>
        <v>9.1812486796005923E-3</v>
      </c>
      <c r="M3374" s="145">
        <f>IFERROR(_xll.qlIndexFixing(Index1Y,$H3374,TRUE,_xll.ohTrigger(RecalcTrigger,Trigger1Y)),NA())</f>
        <v>9.7037518827452329E-3</v>
      </c>
      <c r="N3374" s="144">
        <f>IFERROR(_xll.qlIndexFixing(ONIndex1M,I3374,TRUE,_xll.ohTrigger(RecalcTrigger,Trigger1M)),NA())</f>
        <v>9.2401401100961067E-3</v>
      </c>
      <c r="O3374" s="44">
        <f>IFERROR(_xll.qlIndexFixing(ONIndex3M,I3374,TRUE,_xll.ohTrigger(RecalcTrigger,Trigger3M)),NA())</f>
        <v>9.5208906449961717E-3</v>
      </c>
      <c r="P3374" s="44">
        <f>IFERROR(_xll.qlIndexFixing(ONIndex6M,I3374,TRUE,_xll.ohTrigger(RecalcTrigger,Trigger6M)),NA())</f>
        <v>9.1829868626014388E-3</v>
      </c>
      <c r="Q3374" s="145">
        <f>IFERROR(_xll.qlIndexFixing(ONIndex1Y,I3374,TRUE,_xll.ohTrigger(RecalcTrigger,Trigger1Y)),NA())</f>
        <v>9.6388924174295454E-3</v>
      </c>
    </row>
    <row r="3375" spans="2:17" x14ac:dyDescent="0.2">
      <c r="B3375" s="39" t="s">
        <v>42</v>
      </c>
      <c r="D3375" s="42">
        <f>_xll.qlCalendarAdvance(Calendar,$D3374,B3375,"f",FALSE)</f>
        <v>63507</v>
      </c>
      <c r="E3375" s="139">
        <f>_xll.qlInterestRateIndexValueDate(IndexON,D3375)</f>
        <v>63507</v>
      </c>
      <c r="F3375" s="155">
        <f>IFERROR(_xll.qlIndexFixing(IndexON,D3375,TRUE,_xll.ohTrigger(RecalcTrigger,TriggerON)),NA())</f>
        <v>9.5232893370411631E-3</v>
      </c>
      <c r="H3375" s="42">
        <f>_xll.qlCalendarAdvance(Calendar,$H3374,B3375,"f",FALSE)</f>
        <v>63507</v>
      </c>
      <c r="I3375" s="139">
        <f>_xll.qlInterestRateIndexValueDate(Index1M,$H3375)</f>
        <v>63509</v>
      </c>
      <c r="J3375" s="144">
        <f>IFERROR(_xll.qlIndexFixing(Index1M,$H3375,TRUE,_xll.ohTrigger(RecalcTrigger,Trigger1M)),NA())</f>
        <v>9.2465326709267881E-3</v>
      </c>
      <c r="K3375" s="44">
        <f>IFERROR(_xll.qlIndexFixing(Index3M,H3375,TRUE,_xll.ohTrigger(RecalcTrigger,Trigger3M)),NA())</f>
        <v>9.5397965770395513E-3</v>
      </c>
      <c r="L3375" s="44">
        <f>IFERROR(_xll.qlIndexFixing(Index6M,$H3375,TRUE,_xll.ohTrigger(RecalcTrigger,Trigger6M)),NA())</f>
        <v>9.1793937884291025E-3</v>
      </c>
      <c r="M3375" s="145">
        <f>IFERROR(_xll.qlIndexFixing(Index1Y,$H3375,TRUE,_xll.ohTrigger(RecalcTrigger,Trigger1Y)),NA())</f>
        <v>9.7043309820704377E-3</v>
      </c>
      <c r="N3375" s="144">
        <f>IFERROR(_xll.qlIndexFixing(ONIndex1M,I3375,TRUE,_xll.ohTrigger(RecalcTrigger,Trigger1M)),NA())</f>
        <v>9.2411799923564075E-3</v>
      </c>
      <c r="O3375" s="44">
        <f>IFERROR(_xll.qlIndexFixing(ONIndex3M,I3375,TRUE,_xll.ohTrigger(RecalcTrigger,Trigger3M)),NA())</f>
        <v>9.5220115661920346E-3</v>
      </c>
      <c r="P3375" s="44">
        <f>IFERROR(_xll.qlIndexFixing(ONIndex6M,I3375,TRUE,_xll.ohTrigger(RecalcTrigger,Trigger6M)),NA())</f>
        <v>9.1811261339902472E-3</v>
      </c>
      <c r="Q3375" s="145">
        <f>IFERROR(_xll.qlIndexFixing(ONIndex1Y,I3375,TRUE,_xll.ohTrigger(RecalcTrigger,Trigger1Y)),NA())</f>
        <v>9.6398018911258987E-3</v>
      </c>
    </row>
    <row r="3376" spans="2:17" x14ac:dyDescent="0.2">
      <c r="B3376" s="39" t="s">
        <v>42</v>
      </c>
      <c r="D3376" s="42">
        <f>_xll.qlCalendarAdvance(Calendar,$D3375,B3376,"f",FALSE)</f>
        <v>63514</v>
      </c>
      <c r="E3376" s="139">
        <f>_xll.qlInterestRateIndexValueDate(IndexON,D3376)</f>
        <v>63514</v>
      </c>
      <c r="F3376" s="155">
        <f>IFERROR(_xll.qlIndexFixing(IndexON,D3376,TRUE,_xll.ohTrigger(RecalcTrigger,TriggerON)),NA())</f>
        <v>9.5244652291448517E-3</v>
      </c>
      <c r="H3376" s="42">
        <f>_xll.qlCalendarAdvance(Calendar,$H3375,B3376,"f",FALSE)</f>
        <v>63514</v>
      </c>
      <c r="I3376" s="139">
        <f>_xll.qlInterestRateIndexValueDate(Index1M,$H3376)</f>
        <v>63516</v>
      </c>
      <c r="J3376" s="144">
        <f>IFERROR(_xll.qlIndexFixing(Index1M,$H3376,TRUE,_xll.ohTrigger(RecalcTrigger,Trigger1M)),NA())</f>
        <v>9.2479225964432355E-3</v>
      </c>
      <c r="K3376" s="44">
        <f>IFERROR(_xll.qlIndexFixing(Index3M,H3376,TRUE,_xll.ohTrigger(RecalcTrigger,Trigger3M)),NA())</f>
        <v>9.5408338211319076E-3</v>
      </c>
      <c r="L3376" s="44">
        <f>IFERROR(_xll.qlIndexFixing(Index6M,$H3376,TRUE,_xll.ohTrigger(RecalcTrigger,Trigger6M)),NA())</f>
        <v>9.1775400774335714E-3</v>
      </c>
      <c r="M3376" s="145">
        <f>IFERROR(_xll.qlIndexFixing(Index1Y,$H3376,TRUE,_xll.ohTrigger(RecalcTrigger,Trigger1Y)),NA())</f>
        <v>9.704896555433485E-3</v>
      </c>
      <c r="N3376" s="144">
        <f>IFERROR(_xll.qlIndexFixing(ONIndex1M,I3376,TRUE,_xll.ohTrigger(RecalcTrigger,Trigger1M)),NA())</f>
        <v>9.2422084106669189E-3</v>
      </c>
      <c r="O3376" s="44">
        <f>IFERROR(_xll.qlIndexFixing(ONIndex3M,I3376,TRUE,_xll.ohTrigger(RecalcTrigger,Trigger3M)),NA())</f>
        <v>9.5231201297529822E-3</v>
      </c>
      <c r="P3376" s="44">
        <f>IFERROR(_xll.qlIndexFixing(ONIndex6M,I3376,TRUE,_xll.ohTrigger(RecalcTrigger,Trigger6M)),NA())</f>
        <v>9.1792665558187991E-3</v>
      </c>
      <c r="Q3376" s="145">
        <f>IFERROR(_xll.qlIndexFixing(ONIndex1Y,I3376,TRUE,_xll.ohTrigger(RecalcTrigger,Trigger1Y)),NA())</f>
        <v>9.6406984963959275E-3</v>
      </c>
    </row>
    <row r="3377" spans="2:17" x14ac:dyDescent="0.2">
      <c r="B3377" s="39" t="s">
        <v>42</v>
      </c>
      <c r="D3377" s="42">
        <f>_xll.qlCalendarAdvance(Calendar,$D3376,B3377,"f",FALSE)</f>
        <v>63521</v>
      </c>
      <c r="E3377" s="139">
        <f>_xll.qlInterestRateIndexValueDate(IndexON,D3377)</f>
        <v>63521</v>
      </c>
      <c r="F3377" s="155">
        <f>IFERROR(_xll.qlIndexFixing(IndexON,D3377,TRUE,_xll.ohTrigger(RecalcTrigger,TriggerON)),NA())</f>
        <v>9.5256294035017675E-3</v>
      </c>
      <c r="H3377" s="42">
        <f>_xll.qlCalendarAdvance(Calendar,$H3376,B3377,"f",FALSE)</f>
        <v>63521</v>
      </c>
      <c r="I3377" s="139">
        <f>_xll.qlInterestRateIndexValueDate(Index1M,$H3377)</f>
        <v>63523</v>
      </c>
      <c r="J3377" s="144">
        <f>IFERROR(_xll.qlIndexFixing(Index1M,$H3377,TRUE,_xll.ohTrigger(RecalcTrigger,Trigger1M)),NA())</f>
        <v>9.2479742740867368E-3</v>
      </c>
      <c r="K3377" s="44">
        <f>IFERROR(_xll.qlIndexFixing(Index3M,H3377,TRUE,_xll.ohTrigger(RecalcTrigger,Trigger3M)),NA())</f>
        <v>9.5414641101685405E-3</v>
      </c>
      <c r="L3377" s="44">
        <f>IFERROR(_xll.qlIndexFixing(Index6M,$H3377,TRUE,_xll.ohTrigger(RecalcTrigger,Trigger6M)),NA())</f>
        <v>9.175672388485814E-3</v>
      </c>
      <c r="M3377" s="145">
        <f>IFERROR(_xll.qlIndexFixing(Index1Y,$H3377,TRUE,_xll.ohTrigger(RecalcTrigger,Trigger1Y)),NA())</f>
        <v>9.7054485819064572E-3</v>
      </c>
      <c r="N3377" s="144">
        <f>IFERROR(_xll.qlIndexFixing(ONIndex1M,I3377,TRUE,_xll.ohTrigger(RecalcTrigger,Trigger1M)),NA())</f>
        <v>9.2432253465624115E-3</v>
      </c>
      <c r="O3377" s="44">
        <f>IFERROR(_xll.qlIndexFixing(ONIndex3M,I3377,TRUE,_xll.ohTrigger(RecalcTrigger,Trigger3M)),NA())</f>
        <v>9.5242163154551918E-3</v>
      </c>
      <c r="P3377" s="44">
        <f>IFERROR(_xll.qlIndexFixing(ONIndex6M,I3377,TRUE,_xll.ohTrigger(RecalcTrigger,Trigger6M)),NA())</f>
        <v>9.1774081296858157E-3</v>
      </c>
      <c r="Q3377" s="145">
        <f>IFERROR(_xll.qlIndexFixing(ONIndex1Y,I3377,TRUE,_xll.ohTrigger(RecalcTrigger,Trigger1Y)),NA())</f>
        <v>9.6415822124562567E-3</v>
      </c>
    </row>
    <row r="3378" spans="2:17" x14ac:dyDescent="0.2">
      <c r="B3378" s="39" t="s">
        <v>42</v>
      </c>
      <c r="D3378" s="42">
        <f>_xll.qlCalendarAdvance(Calendar,$D3377,B3378,"f",FALSE)</f>
        <v>63528</v>
      </c>
      <c r="E3378" s="139">
        <f>_xll.qlInterestRateIndexValueDate(IndexON,D3378)</f>
        <v>63528</v>
      </c>
      <c r="F3378" s="155">
        <f>IFERROR(_xll.qlIndexFixing(IndexON,D3378,TRUE,_xll.ohTrigger(RecalcTrigger,TriggerON)),NA())</f>
        <v>9.5267818413269367E-3</v>
      </c>
      <c r="H3378" s="42">
        <f>_xll.qlCalendarAdvance(Calendar,$H3377,B3378,"f",FALSE)</f>
        <v>63528</v>
      </c>
      <c r="I3378" s="139">
        <f>_xll.qlInterestRateIndexValueDate(Index1M,$H3378)</f>
        <v>63530</v>
      </c>
      <c r="J3378" s="144">
        <f>IFERROR(_xll.qlIndexFixing(Index1M,$H3378,TRUE,_xll.ohTrigger(RecalcTrigger,Trigger1M)),NA())</f>
        <v>9.2495290840494127E-3</v>
      </c>
      <c r="K3378" s="44">
        <f>IFERROR(_xll.qlIndexFixing(Index3M,H3378,TRUE,_xll.ohTrigger(RecalcTrigger,Trigger3M)),NA())</f>
        <v>9.5424780296387013E-3</v>
      </c>
      <c r="L3378" s="44">
        <f>IFERROR(_xll.qlIndexFixing(Index6M,$H3378,TRUE,_xll.ohTrigger(RecalcTrigger,Trigger6M)),NA())</f>
        <v>9.1738210815450992E-3</v>
      </c>
      <c r="M3378" s="145">
        <f>IFERROR(_xll.qlIndexFixing(Index1Y,$H3378,TRUE,_xll.ohTrigger(RecalcTrigger,Trigger1Y)),NA())</f>
        <v>9.705987040561654E-3</v>
      </c>
      <c r="N3378" s="144">
        <f>IFERROR(_xll.qlIndexFixing(ONIndex1M,I3378,TRUE,_xll.ohTrigger(RecalcTrigger,Trigger1M)),NA())</f>
        <v>9.2442307814977198E-3</v>
      </c>
      <c r="O3378" s="44">
        <f>IFERROR(_xll.qlIndexFixing(ONIndex3M,I3378,TRUE,_xll.ohTrigger(RecalcTrigger,Trigger3M)),NA())</f>
        <v>9.5253001039541374E-3</v>
      </c>
      <c r="P3378" s="44">
        <f>IFERROR(_xll.qlIndexFixing(ONIndex6M,I3378,TRUE,_xll.ohTrigger(RecalcTrigger,Trigger6M)),NA())</f>
        <v>9.1755508578295064E-3</v>
      </c>
      <c r="Q3378" s="145">
        <f>IFERROR(_xll.qlIndexFixing(ONIndex1Y,I3378,TRUE,_xll.ohTrigger(RecalcTrigger,Trigger1Y)),NA())</f>
        <v>9.6424530186034474E-3</v>
      </c>
    </row>
    <row r="3379" spans="2:17" x14ac:dyDescent="0.2">
      <c r="B3379" s="39" t="s">
        <v>42</v>
      </c>
      <c r="D3379" s="42">
        <f>_xll.qlCalendarAdvance(Calendar,$D3378,B3379,"f",FALSE)</f>
        <v>63535</v>
      </c>
      <c r="E3379" s="139">
        <f>_xll.qlInterestRateIndexValueDate(IndexON,D3379)</f>
        <v>63535</v>
      </c>
      <c r="F3379" s="155">
        <f>IFERROR(_xll.qlIndexFixing(IndexON,D3379,TRUE,_xll.ohTrigger(RecalcTrigger,TriggerON)),NA())</f>
        <v>9.5279225236755138E-3</v>
      </c>
      <c r="H3379" s="42">
        <f>_xll.qlCalendarAdvance(Calendar,$H3378,B3379,"f",FALSE)</f>
        <v>63535</v>
      </c>
      <c r="I3379" s="139">
        <f>_xll.qlInterestRateIndexValueDate(Index1M,$H3379)</f>
        <v>63537</v>
      </c>
      <c r="J3379" s="144">
        <f>IFERROR(_xll.qlIndexFixing(Index1M,$H3379,TRUE,_xll.ohTrigger(RecalcTrigger,Trigger1M)),NA())</f>
        <v>9.2505047955485087E-3</v>
      </c>
      <c r="K3379" s="44">
        <f>IFERROR(_xll.qlIndexFixing(Index3M,H3379,TRUE,_xll.ohTrigger(RecalcTrigger,Trigger3M)),NA())</f>
        <v>9.5434793874602519E-3</v>
      </c>
      <c r="L3379" s="44">
        <f>IFERROR(_xll.qlIndexFixing(Index6M,$H3379,TRUE,_xll.ohTrigger(RecalcTrigger,Trigger6M)),NA())</f>
        <v>9.171970960520805E-3</v>
      </c>
      <c r="M3379" s="145">
        <f>IFERROR(_xll.qlIndexFixing(Index1Y,$H3379,TRUE,_xll.ohTrigger(RecalcTrigger,Trigger1Y)),NA())</f>
        <v>9.706511910472039E-3</v>
      </c>
      <c r="N3379" s="144">
        <f>IFERROR(_xll.qlIndexFixing(ONIndex1M,I3379,TRUE,_xll.ohTrigger(RecalcTrigger,Trigger1M)),NA())</f>
        <v>9.2452246972474228E-3</v>
      </c>
      <c r="O3379" s="44">
        <f>IFERROR(_xll.qlIndexFixing(ONIndex3M,I3379,TRUE,_xll.ohTrigger(RecalcTrigger,Trigger3M)),NA())</f>
        <v>9.5263714752658046E-3</v>
      </c>
      <c r="P3379" s="44">
        <f>IFERROR(_xll.qlIndexFixing(ONIndex6M,I3379,TRUE,_xll.ohTrigger(RecalcTrigger,Trigger6M)),NA())</f>
        <v>9.1736947416087844E-3</v>
      </c>
      <c r="Q3379" s="145">
        <f>IFERROR(_xll.qlIndexFixing(ONIndex1Y,I3379,TRUE,_xll.ohTrigger(RecalcTrigger,Trigger1Y)),NA())</f>
        <v>9.6433108943738688E-3</v>
      </c>
    </row>
    <row r="3380" spans="2:17" x14ac:dyDescent="0.2">
      <c r="B3380" s="39" t="s">
        <v>42</v>
      </c>
      <c r="D3380" s="42">
        <f>_xll.qlCalendarAdvance(Calendar,$D3379,B3380,"f",FALSE)</f>
        <v>63542</v>
      </c>
      <c r="E3380" s="139">
        <f>_xll.qlInterestRateIndexValueDate(IndexON,D3380)</f>
        <v>63542</v>
      </c>
      <c r="F3380" s="155">
        <f>IFERROR(_xll.qlIndexFixing(IndexON,D3380,TRUE,_xll.ohTrigger(RecalcTrigger,TriggerON)),NA())</f>
        <v>9.5290514318424613E-3</v>
      </c>
      <c r="H3380" s="42">
        <f>_xll.qlCalendarAdvance(Calendar,$H3379,B3380,"f",FALSE)</f>
        <v>63542</v>
      </c>
      <c r="I3380" s="139">
        <f>_xll.qlInterestRateIndexValueDate(Index1M,$H3380)</f>
        <v>63544</v>
      </c>
      <c r="J3380" s="144">
        <f>IFERROR(_xll.qlIndexFixing(Index1M,$H3380,TRUE,_xll.ohTrigger(RecalcTrigger,Trigger1M)),NA())</f>
        <v>9.2514689298459074E-3</v>
      </c>
      <c r="K3380" s="44">
        <f>IFERROR(_xll.qlIndexFixing(Index3M,H3380,TRUE,_xll.ohTrigger(RecalcTrigger,Trigger3M)),NA())</f>
        <v>9.5444681636953632E-3</v>
      </c>
      <c r="L3380" s="44">
        <f>IFERROR(_xll.qlIndexFixing(Index6M,$H3380,TRUE,_xll.ohTrigger(RecalcTrigger,Trigger6M)),NA())</f>
        <v>9.1701220272672711E-3</v>
      </c>
      <c r="M3380" s="145">
        <f>IFERROR(_xll.qlIndexFixing(Index1Y,$H3380,TRUE,_xll.ohTrigger(RecalcTrigger,Trigger1Y)),NA())</f>
        <v>9.7070231707110047E-3</v>
      </c>
      <c r="N3380" s="144">
        <f>IFERROR(_xll.qlIndexFixing(ONIndex1M,I3380,TRUE,_xll.ohTrigger(RecalcTrigger,Trigger1M)),NA())</f>
        <v>9.2464856326035516E-3</v>
      </c>
      <c r="O3380" s="44">
        <f>IFERROR(_xll.qlIndexFixing(ONIndex3M,I3380,TRUE,_xll.ohTrigger(RecalcTrigger,Trigger3M)),NA())</f>
        <v>9.5277306745789048E-3</v>
      </c>
      <c r="P3380" s="44">
        <f>IFERROR(_xll.qlIndexFixing(ONIndex6M,I3380,TRUE,_xll.ohTrigger(RecalcTrigger,Trigger6M)),NA())</f>
        <v>9.1713100081580734E-3</v>
      </c>
      <c r="Q3380" s="145">
        <f>IFERROR(_xll.qlIndexFixing(ONIndex1Y,I3380,TRUE,_xll.ohTrigger(RecalcTrigger,Trigger1Y)),NA())</f>
        <v>9.6443948440239069E-3</v>
      </c>
    </row>
    <row r="3381" spans="2:17" x14ac:dyDescent="0.2">
      <c r="B3381" s="39" t="s">
        <v>42</v>
      </c>
      <c r="D3381" s="42">
        <f>_xll.qlCalendarAdvance(Calendar,$D3380,B3381,"f",FALSE)</f>
        <v>63550</v>
      </c>
      <c r="E3381" s="139">
        <f>_xll.qlInterestRateIndexValueDate(IndexON,D3381)</f>
        <v>63550</v>
      </c>
      <c r="F3381" s="155">
        <f>IFERROR(_xll.qlIndexFixing(IndexON,D3381,TRUE,_xll.ohTrigger(RecalcTrigger,TriggerON)),NA())</f>
        <v>9.5303271709568094E-3</v>
      </c>
      <c r="H3381" s="42">
        <f>_xll.qlCalendarAdvance(Calendar,$H3380,B3381,"f",FALSE)</f>
        <v>63550</v>
      </c>
      <c r="I3381" s="139">
        <f>_xll.qlInterestRateIndexValueDate(Index1M,$H3381)</f>
        <v>63552</v>
      </c>
      <c r="J3381" s="144">
        <f>IFERROR(_xll.qlIndexFixing(Index1M,$H3381,TRUE,_xll.ohTrigger(RecalcTrigger,Trigger1M)),NA())</f>
        <v>9.2527423040002863E-3</v>
      </c>
      <c r="K3381" s="44">
        <f>IFERROR(_xll.qlIndexFixing(Index3M,H3381,TRUE,_xll.ohTrigger(RecalcTrigger,Trigger3M)),NA())</f>
        <v>9.5457763893598453E-3</v>
      </c>
      <c r="L3381" s="44">
        <f>IFERROR(_xll.qlIndexFixing(Index6M,$H3381,TRUE,_xll.ohTrigger(RecalcTrigger,Trigger6M)),NA())</f>
        <v>9.1680104174870526E-3</v>
      </c>
      <c r="M3381" s="145">
        <f>IFERROR(_xll.qlIndexFixing(Index1Y,$H3381,TRUE,_xll.ohTrigger(RecalcTrigger,Trigger1Y)),NA())</f>
        <v>9.7079043944634895E-3</v>
      </c>
      <c r="N3381" s="144">
        <f>IFERROR(_xll.qlIndexFixing(ONIndex1M,I3381,TRUE,_xll.ohTrigger(RecalcTrigger,Trigger1M)),NA())</f>
        <v>9.2474531491504308E-3</v>
      </c>
      <c r="O3381" s="44">
        <f>IFERROR(_xll.qlIndexFixing(ONIndex3M,I3381,TRUE,_xll.ohTrigger(RecalcTrigger,Trigger3M)),NA())</f>
        <v>9.5287735887339409E-3</v>
      </c>
      <c r="P3381" s="44">
        <f>IFERROR(_xll.qlIndexFixing(ONIndex6M,I3381,TRUE,_xll.ohTrigger(RecalcTrigger,Trigger6M)),NA())</f>
        <v>9.1694565409383699E-3</v>
      </c>
      <c r="Q3381" s="145">
        <f>IFERROR(_xll.qlIndexFixing(ONIndex1Y,I3381,TRUE,_xll.ohTrigger(RecalcTrigger,Trigger1Y)),NA())</f>
        <v>9.6452230865384792E-3</v>
      </c>
    </row>
    <row r="3382" spans="2:17" x14ac:dyDescent="0.2">
      <c r="B3382" s="39" t="s">
        <v>42</v>
      </c>
      <c r="D3382" s="42">
        <f>_xll.qlCalendarAdvance(Calendar,$D3381,B3382,"f",FALSE)</f>
        <v>63557</v>
      </c>
      <c r="E3382" s="139">
        <f>_xll.qlInterestRateIndexValueDate(IndexON,D3382)</f>
        <v>63557</v>
      </c>
      <c r="F3382" s="155">
        <f>IFERROR(_xll.qlIndexFixing(IndexON,D3382,TRUE,_xll.ohTrigger(RecalcTrigger,TriggerON)),NA())</f>
        <v>9.5314307850369318E-3</v>
      </c>
      <c r="H3382" s="42">
        <f>_xll.qlCalendarAdvance(Calendar,$H3381,B3382,"f",FALSE)</f>
        <v>63557</v>
      </c>
      <c r="I3382" s="139">
        <f>_xll.qlInterestRateIndexValueDate(Index1M,$H3382)</f>
        <v>63559</v>
      </c>
      <c r="J3382" s="144">
        <f>IFERROR(_xll.qlIndexFixing(Index1M,$H3382,TRUE,_xll.ohTrigger(RecalcTrigger,Trigger1M)),NA())</f>
        <v>9.2533108888837035E-3</v>
      </c>
      <c r="K3382" s="44">
        <f>IFERROR(_xll.qlIndexFixing(Index3M,H3382,TRUE,_xll.ohTrigger(RecalcTrigger,Trigger3M)),NA())</f>
        <v>9.5465445106457381E-3</v>
      </c>
      <c r="L3382" s="44">
        <f>IFERROR(_xll.qlIndexFixing(Index6M,$H3382,TRUE,_xll.ohTrigger(RecalcTrigger,Trigger6M)),NA())</f>
        <v>9.1661789977269519E-3</v>
      </c>
      <c r="M3382" s="145">
        <f>IFERROR(_xll.qlIndexFixing(Index1Y,$H3382,TRUE,_xll.ohTrigger(RecalcTrigger,Trigger1Y)),NA())</f>
        <v>9.7083844680354477E-3</v>
      </c>
      <c r="N3382" s="144">
        <f>IFERROR(_xll.qlIndexFixing(ONIndex1M,I3382,TRUE,_xll.ohTrigger(RecalcTrigger,Trigger1M)),NA())</f>
        <v>9.2482732329912665E-3</v>
      </c>
      <c r="O3382" s="44">
        <f>IFERROR(_xll.qlIndexFixing(ONIndex3M,I3382,TRUE,_xll.ohTrigger(RecalcTrigger,Trigger3M)),NA())</f>
        <v>9.5296575805736694E-3</v>
      </c>
      <c r="P3382" s="44">
        <f>IFERROR(_xll.qlIndexFixing(ONIndex6M,I3382,TRUE,_xll.ohTrigger(RecalcTrigger,Trigger6M)),NA())</f>
        <v>9.1678687795759828E-3</v>
      </c>
      <c r="Q3382" s="145">
        <f>IFERROR(_xll.qlIndexFixing(ONIndex1Y,I3382,TRUE,_xll.ohTrigger(RecalcTrigger,Trigger1Y)),NA())</f>
        <v>9.6459226634948436E-3</v>
      </c>
    </row>
    <row r="3383" spans="2:17" x14ac:dyDescent="0.2">
      <c r="B3383" s="39" t="s">
        <v>42</v>
      </c>
      <c r="D3383" s="42">
        <f>_xll.qlCalendarAdvance(Calendar,$D3382,B3383,"f",FALSE)</f>
        <v>63564</v>
      </c>
      <c r="E3383" s="139">
        <f>_xll.qlInterestRateIndexValueDate(IndexON,D3383)</f>
        <v>63564</v>
      </c>
      <c r="F3383" s="155">
        <f>IFERROR(_xll.qlIndexFixing(IndexON,D3383,TRUE,_xll.ohTrigger(RecalcTrigger,TriggerON)),NA())</f>
        <v>9.5325225657028057E-3</v>
      </c>
      <c r="H3383" s="42">
        <f>_xll.qlCalendarAdvance(Calendar,$H3382,B3383,"f",FALSE)</f>
        <v>63564</v>
      </c>
      <c r="I3383" s="139">
        <f>_xll.qlInterestRateIndexValueDate(Index1M,$H3383)</f>
        <v>63566</v>
      </c>
      <c r="J3383" s="144">
        <f>IFERROR(_xll.qlIndexFixing(Index1M,$H3383,TRUE,_xll.ohTrigger(RecalcTrigger,Trigger1M)),NA())</f>
        <v>9.2542393263344951E-3</v>
      </c>
      <c r="K3383" s="44">
        <f>IFERROR(_xll.qlIndexFixing(Index3M,H3383,TRUE,_xll.ohTrigger(RecalcTrigger,Trigger3M)),NA())</f>
        <v>9.5474936149679834E-3</v>
      </c>
      <c r="L3383" s="44">
        <f>IFERROR(_xll.qlIndexFixing(Index6M,$H3383,TRUE,_xll.ohTrigger(RecalcTrigger,Trigger6M)),NA())</f>
        <v>9.1643337705285093E-3</v>
      </c>
      <c r="M3383" s="145">
        <f>IFERROR(_xll.qlIndexFixing(Index1Y,$H3383,TRUE,_xll.ohTrigger(RecalcTrigger,Trigger1Y)),NA())</f>
        <v>9.7088508624478022E-3</v>
      </c>
      <c r="N3383" s="144">
        <f>IFERROR(_xll.qlIndexFixing(ONIndex1M,I3383,TRUE,_xll.ohTrigger(RecalcTrigger,Trigger1M)),NA())</f>
        <v>9.2492192293125441E-3</v>
      </c>
      <c r="O3383" s="44">
        <f>IFERROR(_xll.qlIndexFixing(ONIndex3M,I3383,TRUE,_xll.ohTrigger(RecalcTrigger,Trigger3M)),NA())</f>
        <v>9.5306772968051234E-3</v>
      </c>
      <c r="P3383" s="44">
        <f>IFERROR(_xll.qlIndexFixing(ONIndex6M,I3383,TRUE,_xll.ohTrigger(RecalcTrigger,Trigger6M)),NA())</f>
        <v>9.16601747182888E-3</v>
      </c>
      <c r="Q3383" s="145">
        <f>IFERROR(_xll.qlIndexFixing(ONIndex1Y,I3383,TRUE,_xll.ohTrigger(RecalcTrigger,Trigger1Y)),NA())</f>
        <v>9.6467267492528208E-3</v>
      </c>
    </row>
    <row r="3384" spans="2:17" x14ac:dyDescent="0.2">
      <c r="B3384" s="39" t="s">
        <v>42</v>
      </c>
      <c r="D3384" s="42">
        <f>_xll.qlCalendarAdvance(Calendar,$D3383,B3384,"f",FALSE)</f>
        <v>63571</v>
      </c>
      <c r="E3384" s="139">
        <f>_xll.qlInterestRateIndexValueDate(IndexON,D3384)</f>
        <v>63571</v>
      </c>
      <c r="F3384" s="155">
        <f>IFERROR(_xll.qlIndexFixing(IndexON,D3384,TRUE,_xll.ohTrigger(RecalcTrigger,TriggerON)),NA())</f>
        <v>9.5336024939296493E-3</v>
      </c>
      <c r="H3384" s="42">
        <f>_xll.qlCalendarAdvance(Calendar,$H3383,B3384,"f",FALSE)</f>
        <v>63571</v>
      </c>
      <c r="I3384" s="139">
        <f>_xll.qlInterestRateIndexValueDate(Index1M,$H3384)</f>
        <v>63573</v>
      </c>
      <c r="J3384" s="144">
        <f>IFERROR(_xll.qlIndexFixing(Index1M,$H3384,TRUE,_xll.ohTrigger(RecalcTrigger,Trigger1M)),NA())</f>
        <v>9.2551561117150093E-3</v>
      </c>
      <c r="K3384" s="44">
        <f>IFERROR(_xll.qlIndexFixing(Index3M,H3384,TRUE,_xll.ohTrigger(RecalcTrigger,Trigger3M)),NA())</f>
        <v>9.54843005511119E-3</v>
      </c>
      <c r="L3384" s="44">
        <f>IFERROR(_xll.qlIndexFixing(Index6M,$H3384,TRUE,_xll.ohTrigger(RecalcTrigger,Trigger6M)),NA())</f>
        <v>9.1624897386174738E-3</v>
      </c>
      <c r="M3384" s="145">
        <f>IFERROR(_xll.qlIndexFixing(Index1Y,$H3384,TRUE,_xll.ohTrigger(RecalcTrigger,Trigger1Y)),NA())</f>
        <v>9.7093035567756038E-3</v>
      </c>
      <c r="N3384" s="144">
        <f>IFERROR(_xll.qlIndexFixing(ONIndex1M,I3384,TRUE,_xll.ohTrigger(RecalcTrigger,Trigger1M)),NA())</f>
        <v>9.2501536112443716E-3</v>
      </c>
      <c r="O3384" s="44">
        <f>IFERROR(_xll.qlIndexFixing(ONIndex3M,I3384,TRUE,_xll.ohTrigger(RecalcTrigger,Trigger3M)),NA())</f>
        <v>9.5316844934512091E-3</v>
      </c>
      <c r="P3384" s="44">
        <f>IFERROR(_xll.qlIndexFixing(ONIndex6M,I3384,TRUE,_xll.ohTrigger(RecalcTrigger,Trigger6M)),NA())</f>
        <v>9.1641673297093718E-3</v>
      </c>
      <c r="Q3384" s="145">
        <f>IFERROR(_xll.qlIndexFixing(ONIndex1Y,I3384,TRUE,_xll.ohTrigger(RecalcTrigger,Trigger1Y)),NA())</f>
        <v>9.6475177981591997E-3</v>
      </c>
    </row>
    <row r="3385" spans="2:17" x14ac:dyDescent="0.2">
      <c r="B3385" s="39" t="s">
        <v>42</v>
      </c>
      <c r="D3385" s="42">
        <f>_xll.qlCalendarAdvance(Calendar,$D3384,B3385,"f",FALSE)</f>
        <v>63578</v>
      </c>
      <c r="E3385" s="139">
        <f>_xll.qlInterestRateIndexValueDate(IndexON,D3385)</f>
        <v>63578</v>
      </c>
      <c r="F3385" s="155">
        <f>IFERROR(_xll.qlIndexFixing(IndexON,D3385,TRUE,_xll.ohTrigger(RecalcTrigger,TriggerON)),NA())</f>
        <v>9.5346705511722973E-3</v>
      </c>
      <c r="H3385" s="42">
        <f>_xll.qlCalendarAdvance(Calendar,$H3384,B3385,"f",FALSE)</f>
        <v>63578</v>
      </c>
      <c r="I3385" s="139">
        <f>_xll.qlInterestRateIndexValueDate(Index1M,$H3385)</f>
        <v>63580</v>
      </c>
      <c r="J3385" s="144">
        <f>IFERROR(_xll.qlIndexFixing(Index1M,$H3385,TRUE,_xll.ohTrigger(RecalcTrigger,Trigger1M)),NA())</f>
        <v>9.2560612265703331E-3</v>
      </c>
      <c r="K3385" s="44">
        <f>IFERROR(_xll.qlIndexFixing(Index3M,H3385,TRUE,_xll.ohTrigger(RecalcTrigger,Trigger3M)),NA())</f>
        <v>9.549353811139305E-3</v>
      </c>
      <c r="L3385" s="44">
        <f>IFERROR(_xll.qlIndexFixing(Index6M,$H3385,TRUE,_xll.ohTrigger(RecalcTrigger,Trigger6M)),NA())</f>
        <v>9.1606469038491532E-3</v>
      </c>
      <c r="M3385" s="145">
        <f>IFERROR(_xll.qlIndexFixing(Index1Y,$H3385,TRUE,_xll.ohTrigger(RecalcTrigger,Trigger1Y)),NA())</f>
        <v>9.7097425300936794E-3</v>
      </c>
      <c r="N3385" s="144">
        <f>IFERROR(_xll.qlIndexFixing(ONIndex1M,I3385,TRUE,_xll.ohTrigger(RecalcTrigger,Trigger1M)),NA())</f>
        <v>9.2510763608011359E-3</v>
      </c>
      <c r="O3385" s="44">
        <f>IFERROR(_xll.qlIndexFixing(ONIndex3M,I3385,TRUE,_xll.ohTrigger(RecalcTrigger,Trigger3M)),NA())</f>
        <v>9.5326791506877839E-3</v>
      </c>
      <c r="P3385" s="44">
        <f>IFERROR(_xll.qlIndexFixing(ONIndex6M,I3385,TRUE,_xll.ohTrigger(RecalcTrigger,Trigger6M)),NA())</f>
        <v>9.162318354736243E-3</v>
      </c>
      <c r="Q3385" s="145">
        <f>IFERROR(_xll.qlIndexFixing(ONIndex1Y,I3385,TRUE,_xll.ohTrigger(RecalcTrigger,Trigger1Y)),NA())</f>
        <v>9.6482957891108612E-3</v>
      </c>
    </row>
    <row r="3386" spans="2:17" x14ac:dyDescent="0.2">
      <c r="B3386" s="39" t="s">
        <v>42</v>
      </c>
      <c r="D3386" s="42">
        <f>_xll.qlCalendarAdvance(Calendar,$D3385,B3386,"f",FALSE)</f>
        <v>63585</v>
      </c>
      <c r="E3386" s="139">
        <f>_xll.qlInterestRateIndexValueDate(IndexON,D3386)</f>
        <v>63585</v>
      </c>
      <c r="F3386" s="155">
        <f>IFERROR(_xll.qlIndexFixing(IndexON,D3386,TRUE,_xll.ohTrigger(RecalcTrigger,TriggerON)),NA())</f>
        <v>9.5357267181661598E-3</v>
      </c>
      <c r="H3386" s="42">
        <f>_xll.qlCalendarAdvance(Calendar,$H3385,B3386,"f",FALSE)</f>
        <v>63585</v>
      </c>
      <c r="I3386" s="139">
        <f>_xll.qlInterestRateIndexValueDate(Index1M,$H3386)</f>
        <v>63587</v>
      </c>
      <c r="J3386" s="144">
        <f>IFERROR(_xll.qlIndexFixing(Index1M,$H3386,TRUE,_xll.ohTrigger(RecalcTrigger,Trigger1M)),NA())</f>
        <v>9.2564090223477627E-3</v>
      </c>
      <c r="K3386" s="44">
        <f>IFERROR(_xll.qlIndexFixing(Index3M,H3386,TRUE,_xll.ohTrigger(RecalcTrigger,Trigger3M)),NA())</f>
        <v>9.5500755725638539E-3</v>
      </c>
      <c r="L3386" s="44">
        <f>IFERROR(_xll.qlIndexFixing(Index6M,$H3386,TRUE,_xll.ohTrigger(RecalcTrigger,Trigger6M)),NA())</f>
        <v>9.1588052680801856E-3</v>
      </c>
      <c r="M3386" s="145">
        <f>IFERROR(_xll.qlIndexFixing(Index1Y,$H3386,TRUE,_xll.ohTrigger(RecalcTrigger,Trigger1Y)),NA())</f>
        <v>9.7101677614777355E-3</v>
      </c>
      <c r="N3386" s="144">
        <f>IFERROR(_xll.qlIndexFixing(ONIndex1M,I3386,TRUE,_xll.ohTrigger(RecalcTrigger,Trigger1M)),NA())</f>
        <v>9.2519874591179274E-3</v>
      </c>
      <c r="O3386" s="44">
        <f>IFERROR(_xll.qlIndexFixing(ONIndex3M,I3386,TRUE,_xll.ohTrigger(RecalcTrigger,Trigger3M)),NA())</f>
        <v>9.5336612486907057E-3</v>
      </c>
      <c r="P3386" s="44">
        <f>IFERROR(_xll.qlIndexFixing(ONIndex6M,I3386,TRUE,_xll.ohTrigger(RecalcTrigger,Trigger6M)),NA())</f>
        <v>9.1604705487480231E-3</v>
      </c>
      <c r="Q3386" s="145">
        <f>IFERROR(_xll.qlIndexFixing(ONIndex1Y,I3386,TRUE,_xll.ohTrigger(RecalcTrigger,Trigger1Y)),NA())</f>
        <v>9.6490607016441743E-3</v>
      </c>
    </row>
    <row r="3387" spans="2:17" x14ac:dyDescent="0.2">
      <c r="B3387" s="39" t="s">
        <v>42</v>
      </c>
      <c r="D3387" s="42">
        <f>_xll.qlCalendarAdvance(Calendar,$D3386,B3387,"f",FALSE)</f>
        <v>63592</v>
      </c>
      <c r="E3387" s="139">
        <f>_xll.qlInterestRateIndexValueDate(IndexON,D3387)</f>
        <v>63592</v>
      </c>
      <c r="F3387" s="155">
        <f>IFERROR(_xll.qlIndexFixing(IndexON,D3387,TRUE,_xll.ohTrigger(RecalcTrigger,TriggerON)),NA())</f>
        <v>9.5367709764460074E-3</v>
      </c>
      <c r="H3387" s="42">
        <f>_xll.qlCalendarAdvance(Calendar,$H3386,B3387,"f",FALSE)</f>
        <v>63592</v>
      </c>
      <c r="I3387" s="139">
        <f>_xll.qlInterestRateIndexValueDate(Index1M,$H3387)</f>
        <v>63594</v>
      </c>
      <c r="J3387" s="144">
        <f>IFERROR(_xll.qlIndexFixing(Index1M,$H3387,TRUE,_xll.ohTrigger(RecalcTrigger,Trigger1M)),NA())</f>
        <v>9.2572931856589012E-3</v>
      </c>
      <c r="K3387" s="44">
        <f>IFERROR(_xll.qlIndexFixing(Index3M,H3387,TRUE,_xll.ohTrigger(RecalcTrigger,Trigger3M)),NA())</f>
        <v>9.5509747892793245E-3</v>
      </c>
      <c r="L3387" s="44">
        <f>IFERROR(_xll.qlIndexFixing(Index6M,$H3387,TRUE,_xll.ohTrigger(RecalcTrigger,Trigger6M)),NA())</f>
        <v>9.1569648331650006E-3</v>
      </c>
      <c r="M3387" s="145">
        <f>IFERROR(_xll.qlIndexFixing(Index1Y,$H3387,TRUE,_xll.ohTrigger(RecalcTrigger,Trigger1Y)),NA())</f>
        <v>9.7105792300034716E-3</v>
      </c>
      <c r="N3387" s="144">
        <f>IFERROR(_xll.qlIndexFixing(ONIndex1M,I3387,TRUE,_xll.ohTrigger(RecalcTrigger,Trigger1M)),NA())</f>
        <v>9.252886888049261E-3</v>
      </c>
      <c r="O3387" s="44">
        <f>IFERROR(_xll.qlIndexFixing(ONIndex3M,I3387,TRUE,_xll.ohTrigger(RecalcTrigger,Trigger3M)),NA())</f>
        <v>9.5346307674759601E-3</v>
      </c>
      <c r="P3387" s="44">
        <f>IFERROR(_xll.qlIndexFixing(ONIndex6M,I3387,TRUE,_xll.ohTrigger(RecalcTrigger,Trigger6M)),NA())</f>
        <v>9.1586239139029857E-3</v>
      </c>
      <c r="Q3387" s="145">
        <f>IFERROR(_xll.qlIndexFixing(ONIndex1Y,I3387,TRUE,_xll.ohTrigger(RecalcTrigger,Trigger1Y)),NA())</f>
        <v>9.6498125151356362E-3</v>
      </c>
    </row>
    <row r="3388" spans="2:17" x14ac:dyDescent="0.2">
      <c r="B3388" s="39" t="s">
        <v>42</v>
      </c>
      <c r="D3388" s="42">
        <f>_xll.qlCalendarAdvance(Calendar,$D3387,B3388,"f",FALSE)</f>
        <v>63599</v>
      </c>
      <c r="E3388" s="139">
        <f>_xll.qlInterestRateIndexValueDate(IndexON,D3388)</f>
        <v>63599</v>
      </c>
      <c r="F3388" s="155">
        <f>IFERROR(_xll.qlIndexFixing(IndexON,D3388,TRUE,_xll.ohTrigger(RecalcTrigger,TriggerON)),NA())</f>
        <v>9.5378033070669943E-3</v>
      </c>
      <c r="H3388" s="42">
        <f>_xll.qlCalendarAdvance(Calendar,$H3387,B3388,"f",FALSE)</f>
        <v>63599</v>
      </c>
      <c r="I3388" s="139">
        <f>_xll.qlInterestRateIndexValueDate(Index1M,$H3388)</f>
        <v>63601</v>
      </c>
      <c r="J3388" s="144">
        <f>IFERROR(_xll.qlIndexFixing(Index1M,$H3388,TRUE,_xll.ohTrigger(RecalcTrigger,Trigger1M)),NA())</f>
        <v>9.2581656279230474E-3</v>
      </c>
      <c r="K3388" s="44">
        <f>IFERROR(_xll.qlIndexFixing(Index3M,H3388,TRUE,_xll.ohTrigger(RecalcTrigger,Trigger3M)),NA())</f>
        <v>9.5518612638333129E-3</v>
      </c>
      <c r="L3388" s="44">
        <f>IFERROR(_xll.qlIndexFixing(Index6M,$H3388,TRUE,_xll.ohTrigger(RecalcTrigger,Trigger6M)),NA())</f>
        <v>9.1551256009606737E-3</v>
      </c>
      <c r="M3388" s="145">
        <f>IFERROR(_xll.qlIndexFixing(Index1Y,$H3388,TRUE,_xll.ohTrigger(RecalcTrigger,Trigger1Y)),NA())</f>
        <v>9.7109769147476818E-3</v>
      </c>
      <c r="N3388" s="144">
        <f>IFERROR(_xll.qlIndexFixing(ONIndex1M,I3388,TRUE,_xll.ohTrigger(RecalcTrigger,Trigger1M)),NA())</f>
        <v>9.2537746289700351E-3</v>
      </c>
      <c r="O3388" s="44">
        <f>IFERROR(_xll.qlIndexFixing(ONIndex3M,I3388,TRUE,_xll.ohTrigger(RecalcTrigger,Trigger3M)),NA())</f>
        <v>9.5355876869795964E-3</v>
      </c>
      <c r="P3388" s="44">
        <f>IFERROR(_xll.qlIndexFixing(ONIndex6M,I3388,TRUE,_xll.ohTrigger(RecalcTrigger,Trigger6M)),NA())</f>
        <v>9.1567784517998518E-3</v>
      </c>
      <c r="Q3388" s="145">
        <f>IFERROR(_xll.qlIndexFixing(ONIndex1Y,I3388,TRUE,_xll.ohTrigger(RecalcTrigger,Trigger1Y)),NA())</f>
        <v>9.650551208881808E-3</v>
      </c>
    </row>
    <row r="3389" spans="2:17" x14ac:dyDescent="0.2">
      <c r="B3389" s="39" t="s">
        <v>42</v>
      </c>
      <c r="D3389" s="42">
        <f>_xll.qlCalendarAdvance(Calendar,$D3388,B3389,"f",FALSE)</f>
        <v>63606</v>
      </c>
      <c r="E3389" s="139">
        <f>_xll.qlInterestRateIndexValueDate(IndexON,D3389)</f>
        <v>63606</v>
      </c>
      <c r="F3389" s="155">
        <f>IFERROR(_xll.qlIndexFixing(IndexON,D3389,TRUE,_xll.ohTrigger(RecalcTrigger,TriggerON)),NA())</f>
        <v>9.5388236910043389E-3</v>
      </c>
      <c r="H3389" s="42">
        <f>_xll.qlCalendarAdvance(Calendar,$H3388,B3389,"f",FALSE)</f>
        <v>63606</v>
      </c>
      <c r="I3389" s="139">
        <f>_xll.qlInterestRateIndexValueDate(Index1M,$H3389)</f>
        <v>63608</v>
      </c>
      <c r="J3389" s="144">
        <f>IFERROR(_xll.qlIndexFixing(Index1M,$H3389,TRUE,_xll.ohTrigger(RecalcTrigger,Trigger1M)),NA())</f>
        <v>9.2590263306806843E-3</v>
      </c>
      <c r="K3389" s="44">
        <f>IFERROR(_xll.qlIndexFixing(Index3M,H3389,TRUE,_xll.ohTrigger(RecalcTrigger,Trigger3M)),NA())</f>
        <v>9.5527349762876083E-3</v>
      </c>
      <c r="L3389" s="44">
        <f>IFERROR(_xll.qlIndexFixing(Index6M,$H3389,TRUE,_xll.ohTrigger(RecalcTrigger,Trigger6M)),NA())</f>
        <v>9.1532875733220751E-3</v>
      </c>
      <c r="M3389" s="145">
        <f>IFERROR(_xll.qlIndexFixing(Index1Y,$H3389,TRUE,_xll.ohTrigger(RecalcTrigger,Trigger1Y)),NA())</f>
        <v>9.7113607947875904E-3</v>
      </c>
      <c r="N3389" s="144">
        <f>IFERROR(_xll.qlIndexFixing(ONIndex1M,I3389,TRUE,_xll.ohTrigger(RecalcTrigger,Trigger1M)),NA())</f>
        <v>9.2546506634949566E-3</v>
      </c>
      <c r="O3389" s="44">
        <f>IFERROR(_xll.qlIndexFixing(ONIndex3M,I3389,TRUE,_xll.ohTrigger(RecalcTrigger,Trigger3M)),NA())</f>
        <v>9.5365319877771526E-3</v>
      </c>
      <c r="P3389" s="44">
        <f>IFERROR(_xll.qlIndexFixing(ONIndex6M,I3389,TRUE,_xll.ohTrigger(RecalcTrigger,Trigger6M)),NA())</f>
        <v>9.1549341642771509E-3</v>
      </c>
      <c r="Q3389" s="145">
        <f>IFERROR(_xll.qlIndexFixing(ONIndex1Y,I3389,TRUE,_xll.ohTrigger(RecalcTrigger,Trigger1Y)),NA())</f>
        <v>9.6512767620193785E-3</v>
      </c>
    </row>
    <row r="3390" spans="2:17" x14ac:dyDescent="0.2">
      <c r="B3390" s="39" t="s">
        <v>42</v>
      </c>
      <c r="D3390" s="42">
        <f>_xll.qlCalendarAdvance(Calendar,$D3389,B3390,"f",FALSE)</f>
        <v>63613</v>
      </c>
      <c r="E3390" s="139">
        <f>_xll.qlInterestRateIndexValueDate(IndexON,D3390)</f>
        <v>63613</v>
      </c>
      <c r="F3390" s="155">
        <f>IFERROR(_xll.qlIndexFixing(IndexON,D3390,TRUE,_xll.ohTrigger(RecalcTrigger,TriggerON)),NA())</f>
        <v>9.5398321096329397E-3</v>
      </c>
      <c r="H3390" s="42">
        <f>_xll.qlCalendarAdvance(Calendar,$H3389,B3390,"f",FALSE)</f>
        <v>63613</v>
      </c>
      <c r="I3390" s="139">
        <f>_xll.qlInterestRateIndexValueDate(Index1M,$H3390)</f>
        <v>63615</v>
      </c>
      <c r="J3390" s="144">
        <f>IFERROR(_xll.qlIndexFixing(Index1M,$H3390,TRUE,_xll.ohTrigger(RecalcTrigger,Trigger1M)),NA())</f>
        <v>9.2604110968871802E-3</v>
      </c>
      <c r="K3390" s="44">
        <f>IFERROR(_xll.qlIndexFixing(Index3M,H3390,TRUE,_xll.ohTrigger(RecalcTrigger,Trigger3M)),NA())</f>
        <v>9.5545237103204401E-3</v>
      </c>
      <c r="L3390" s="44">
        <f>IFERROR(_xll.qlIndexFixing(Index6M,$H3390,TRUE,_xll.ohTrigger(RecalcTrigger,Trigger6M)),NA())</f>
        <v>9.151392193827889E-3</v>
      </c>
      <c r="M3390" s="145">
        <f>IFERROR(_xll.qlIndexFixing(Index1Y,$H3390,TRUE,_xll.ohTrigger(RecalcTrigger,Trigger1Y)),NA())</f>
        <v>9.7117308492004253E-3</v>
      </c>
      <c r="N3390" s="144">
        <f>IFERROR(_xll.qlIndexFixing(ONIndex1M,I3390,TRUE,_xll.ohTrigger(RecalcTrigger,Trigger1M)),NA())</f>
        <v>9.25551497307886E-3</v>
      </c>
      <c r="O3390" s="44">
        <f>IFERROR(_xll.qlIndexFixing(ONIndex3M,I3390,TRUE,_xll.ohTrigger(RecalcTrigger,Trigger3M)),NA())</f>
        <v>9.5374636495648701E-3</v>
      </c>
      <c r="P3390" s="44">
        <f>IFERROR(_xll.qlIndexFixing(ONIndex6M,I3390,TRUE,_xll.ohTrigger(RecalcTrigger,Trigger6M)),NA())</f>
        <v>9.1530910534931564E-3</v>
      </c>
      <c r="Q3390" s="145">
        <f>IFERROR(_xll.qlIndexFixing(ONIndex1Y,I3390,TRUE,_xll.ohTrigger(RecalcTrigger,Trigger1Y)),NA())</f>
        <v>9.6519891539248448E-3</v>
      </c>
    </row>
    <row r="3391" spans="2:17" x14ac:dyDescent="0.2">
      <c r="B3391" s="39" t="s">
        <v>42</v>
      </c>
      <c r="D3391" s="42">
        <f>_xll.qlCalendarAdvance(Calendar,$D3390,B3391,"f",FALSE)</f>
        <v>63620</v>
      </c>
      <c r="E3391" s="139">
        <f>_xll.qlInterestRateIndexValueDate(IndexON,D3391)</f>
        <v>63620</v>
      </c>
      <c r="F3391" s="155">
        <f>IFERROR(_xll.qlIndexFixing(IndexON,D3391,TRUE,_xll.ohTrigger(RecalcTrigger,TriggerON)),NA())</f>
        <v>9.5408285439280149E-3</v>
      </c>
      <c r="H3391" s="42">
        <f>_xll.qlCalendarAdvance(Calendar,$H3390,B3391,"f",FALSE)</f>
        <v>63620</v>
      </c>
      <c r="I3391" s="139">
        <f>_xll.qlInterestRateIndexValueDate(Index1M,$H3391)</f>
        <v>63622</v>
      </c>
      <c r="J3391" s="144">
        <f>IFERROR(_xll.qlIndexFixing(Index1M,$H3391,TRUE,_xll.ohTrigger(RecalcTrigger,Trigger1M)),NA())</f>
        <v>9.2612458009427318E-3</v>
      </c>
      <c r="K3391" s="44">
        <f>IFERROR(_xll.qlIndexFixing(Index3M,H3391,TRUE,_xll.ohTrigger(RecalcTrigger,Trigger3M)),NA())</f>
        <v>9.55536735812057E-3</v>
      </c>
      <c r="L3391" s="44">
        <f>IFERROR(_xll.qlIndexFixing(Index6M,$H3391,TRUE,_xll.ohTrigger(RecalcTrigger,Trigger6M)),NA())</f>
        <v>9.1495567425968864E-3</v>
      </c>
      <c r="M3391" s="145">
        <f>IFERROR(_xll.qlIndexFixing(Index1Y,$H3391,TRUE,_xll.ohTrigger(RecalcTrigger,Trigger1Y)),NA())</f>
        <v>9.7120870570649373E-3</v>
      </c>
      <c r="N3391" s="144">
        <f>IFERROR(_xll.qlIndexFixing(ONIndex1M,I3391,TRUE,_xll.ohTrigger(RecalcTrigger,Trigger1M)),NA())</f>
        <v>9.2563675395762601E-3</v>
      </c>
      <c r="O3391" s="44">
        <f>IFERROR(_xll.qlIndexFixing(ONIndex3M,I3391,TRUE,_xll.ohTrigger(RecalcTrigger,Trigger3M)),NA())</f>
        <v>9.5383826528383509E-3</v>
      </c>
      <c r="P3391" s="44">
        <f>IFERROR(_xll.qlIndexFixing(ONIndex6M,I3391,TRUE,_xll.ohTrigger(RecalcTrigger,Trigger6M)),NA())</f>
        <v>9.1512491209666535E-3</v>
      </c>
      <c r="Q3391" s="145">
        <f>IFERROR(_xll.qlIndexFixing(ONIndex1Y,I3391,TRUE,_xll.ohTrigger(RecalcTrigger,Trigger1Y)),NA())</f>
        <v>9.6526883640546401E-3</v>
      </c>
    </row>
    <row r="3392" spans="2:17" x14ac:dyDescent="0.2">
      <c r="B3392" s="39" t="s">
        <v>42</v>
      </c>
      <c r="D3392" s="42">
        <f>_xll.qlCalendarAdvance(Calendar,$D3391,B3392,"f",FALSE)</f>
        <v>63627</v>
      </c>
      <c r="E3392" s="139">
        <f>_xll.qlInterestRateIndexValueDate(IndexON,D3392)</f>
        <v>63627</v>
      </c>
      <c r="F3392" s="155">
        <f>IFERROR(_xll.qlIndexFixing(IndexON,D3392,TRUE,_xll.ohTrigger(RecalcTrigger,TriggerON)),NA())</f>
        <v>9.5418129752644631E-3</v>
      </c>
      <c r="H3392" s="42">
        <f>_xll.qlCalendarAdvance(Calendar,$H3391,B3392,"f",FALSE)</f>
        <v>63627</v>
      </c>
      <c r="I3392" s="139">
        <f>_xll.qlInterestRateIndexValueDate(Index1M,$H3392)</f>
        <v>63629</v>
      </c>
      <c r="J3392" s="144">
        <f>IFERROR(_xll.qlIndexFixing(Index1M,$H3392,TRUE,_xll.ohTrigger(RecalcTrigger,Trigger1M)),NA())</f>
        <v>9.2622455168836493E-3</v>
      </c>
      <c r="K3392" s="44">
        <f>IFERROR(_xll.qlIndexFixing(Index3M,H3392,TRUE,_xll.ohTrigger(RecalcTrigger,Trigger3M)),NA())</f>
        <v>9.5561981752080374E-3</v>
      </c>
      <c r="L3392" s="44">
        <f>IFERROR(_xll.qlIndexFixing(Index6M,$H3392,TRUE,_xll.ohTrigger(RecalcTrigger,Trigger6M)),NA())</f>
        <v>9.1477225021893253E-3</v>
      </c>
      <c r="M3392" s="145">
        <f>IFERROR(_xll.qlIndexFixing(Index1Y,$H3392,TRUE,_xll.ohTrigger(RecalcTrigger,Trigger1Y)),NA())</f>
        <v>9.7124293974594437E-3</v>
      </c>
      <c r="N3392" s="144">
        <f>IFERROR(_xll.qlIndexFixing(ONIndex1M,I3392,TRUE,_xll.ohTrigger(RecalcTrigger,Trigger1M)),NA())</f>
        <v>9.2572083442821196E-3</v>
      </c>
      <c r="O3392" s="44">
        <f>IFERROR(_xll.qlIndexFixing(ONIndex3M,I3392,TRUE,_xll.ohTrigger(RecalcTrigger,Trigger3M)),NA())</f>
        <v>9.5392889772938361E-3</v>
      </c>
      <c r="P3392" s="44">
        <f>IFERROR(_xll.qlIndexFixing(ONIndex6M,I3392,TRUE,_xll.ohTrigger(RecalcTrigger,Trigger6M)),NA())</f>
        <v>9.1494083686161076E-3</v>
      </c>
      <c r="Q3392" s="145">
        <f>IFERROR(_xll.qlIndexFixing(ONIndex1Y,I3392,TRUE,_xll.ohTrigger(RecalcTrigger,Trigger1Y)),NA())</f>
        <v>9.6533743713855813E-3</v>
      </c>
    </row>
    <row r="3393" spans="2:17" x14ac:dyDescent="0.2">
      <c r="B3393" s="39" t="s">
        <v>42</v>
      </c>
      <c r="D3393" s="42">
        <f>_xll.qlCalendarAdvance(Calendar,$D3392,B3393,"f",FALSE)</f>
        <v>63634</v>
      </c>
      <c r="E3393" s="139">
        <f>_xll.qlInterestRateIndexValueDate(IndexON,D3393)</f>
        <v>63634</v>
      </c>
      <c r="F3393" s="155">
        <f>IFERROR(_xll.qlIndexFixing(IndexON,D3393,TRUE,_xll.ohTrigger(RecalcTrigger,TriggerON)),NA())</f>
        <v>9.5427853845375665E-3</v>
      </c>
      <c r="H3393" s="42">
        <f>_xll.qlCalendarAdvance(Calendar,$H3392,B3393,"f",FALSE)</f>
        <v>63634</v>
      </c>
      <c r="I3393" s="139">
        <f>_xll.qlInterestRateIndexValueDate(Index1M,$H3393)</f>
        <v>63636</v>
      </c>
      <c r="J3393" s="144">
        <f>IFERROR(_xll.qlIndexFixing(Index1M,$H3393,TRUE,_xll.ohTrigger(RecalcTrigger,Trigger1M)),NA())</f>
        <v>9.2628797913644097E-3</v>
      </c>
      <c r="K3393" s="44">
        <f>IFERROR(_xll.qlIndexFixing(Index3M,H3393,TRUE,_xll.ohTrigger(RecalcTrigger,Trigger3M)),NA())</f>
        <v>9.5570161416472996E-3</v>
      </c>
      <c r="L3393" s="44">
        <f>IFERROR(_xll.qlIndexFixing(Index6M,$H3393,TRUE,_xll.ohTrigger(RecalcTrigger,Trigger6M)),NA())</f>
        <v>9.1458894744614501E-3</v>
      </c>
      <c r="M3393" s="145">
        <f>IFERROR(_xll.qlIndexFixing(Index1Y,$H3393,TRUE,_xll.ohTrigger(RecalcTrigger,Trigger1Y)),NA())</f>
        <v>9.7127578494635679E-3</v>
      </c>
      <c r="N3393" s="144">
        <f>IFERROR(_xll.qlIndexFixing(ONIndex1M,I3393,TRUE,_xll.ohTrigger(RecalcTrigger,Trigger1M)),NA())</f>
        <v>9.258037368811145E-3</v>
      </c>
      <c r="O3393" s="44">
        <f>IFERROR(_xll.qlIndexFixing(ONIndex3M,I3393,TRUE,_xll.ohTrigger(RecalcTrigger,Trigger3M)),NA())</f>
        <v>9.5401826033469916E-3</v>
      </c>
      <c r="P3393" s="44">
        <f>IFERROR(_xll.qlIndexFixing(ONIndex6M,I3393,TRUE,_xll.ohTrigger(RecalcTrigger,Trigger6M)),NA())</f>
        <v>9.1475687984399201E-3</v>
      </c>
      <c r="Q3393" s="145">
        <f>IFERROR(_xll.qlIndexFixing(ONIndex1Y,I3393,TRUE,_xll.ohTrigger(RecalcTrigger,Trigger1Y)),NA())</f>
        <v>9.6540471553741014E-3</v>
      </c>
    </row>
    <row r="3394" spans="2:17" x14ac:dyDescent="0.2">
      <c r="B3394" s="39" t="s">
        <v>42</v>
      </c>
      <c r="D3394" s="42">
        <f>_xll.qlCalendarAdvance(Calendar,$D3393,B3394,"f",FALSE)</f>
        <v>63641</v>
      </c>
      <c r="E3394" s="139">
        <f>_xll.qlInterestRateIndexValueDate(IndexON,D3394)</f>
        <v>63641</v>
      </c>
      <c r="F3394" s="155">
        <f>IFERROR(_xll.qlIndexFixing(IndexON,D3394,TRUE,_xll.ohTrigger(RecalcTrigger,TriggerON)),NA())</f>
        <v>9.5437457532021597E-3</v>
      </c>
      <c r="H3394" s="42">
        <f>_xll.qlCalendarAdvance(Calendar,$H3393,B3394,"f",FALSE)</f>
        <v>63641</v>
      </c>
      <c r="I3394" s="139">
        <f>_xll.qlInterestRateIndexValueDate(Index1M,$H3394)</f>
        <v>63643</v>
      </c>
      <c r="J3394" s="144">
        <f>IFERROR(_xll.qlIndexFixing(Index1M,$H3394,TRUE,_xll.ohTrigger(RecalcTrigger,Trigger1M)),NA())</f>
        <v>9.263679040818127E-3</v>
      </c>
      <c r="K3394" s="44">
        <f>IFERROR(_xll.qlIndexFixing(Index3M,H3394,TRUE,_xll.ohTrigger(RecalcTrigger,Trigger3M)),NA())</f>
        <v>9.5572755894284839E-3</v>
      </c>
      <c r="L3394" s="44">
        <f>IFERROR(_xll.qlIndexFixing(Index6M,$H3394,TRUE,_xll.ohTrigger(RecalcTrigger,Trigger6M)),NA())</f>
        <v>9.1441010861920205E-3</v>
      </c>
      <c r="M3394" s="145">
        <f>IFERROR(_xll.qlIndexFixing(Index1Y,$H3394,TRUE,_xll.ohTrigger(RecalcTrigger,Trigger1Y)),NA())</f>
        <v>9.7126403367971265E-3</v>
      </c>
      <c r="N3394" s="144">
        <f>IFERROR(_xll.qlIndexFixing(ONIndex1M,I3394,TRUE,_xll.ohTrigger(RecalcTrigger,Trigger1M)),NA())</f>
        <v>9.2588545946981071E-3</v>
      </c>
      <c r="O3394" s="44">
        <f>IFERROR(_xll.qlIndexFixing(ONIndex3M,I3394,TRUE,_xll.ohTrigger(RecalcTrigger,Trigger3M)),NA())</f>
        <v>9.5410635111736752E-3</v>
      </c>
      <c r="P3394" s="44">
        <f>IFERROR(_xll.qlIndexFixing(ONIndex6M,I3394,TRUE,_xll.ohTrigger(RecalcTrigger,Trigger6M)),NA())</f>
        <v>9.1457304120368121E-3</v>
      </c>
      <c r="Q3394" s="145">
        <f>IFERROR(_xll.qlIndexFixing(ONIndex1Y,I3394,TRUE,_xll.ohTrigger(RecalcTrigger,Trigger1Y)),NA())</f>
        <v>9.6547066953966976E-3</v>
      </c>
    </row>
    <row r="3395" spans="2:17" x14ac:dyDescent="0.2">
      <c r="B3395" s="39" t="s">
        <v>42</v>
      </c>
      <c r="D3395" s="42">
        <f>_xll.qlCalendarAdvance(Calendar,$D3394,B3395,"f",FALSE)</f>
        <v>63648</v>
      </c>
      <c r="E3395" s="139">
        <f>_xll.qlInterestRateIndexValueDate(IndexON,D3395)</f>
        <v>63648</v>
      </c>
      <c r="F3395" s="155">
        <f>IFERROR(_xll.qlIndexFixing(IndexON,D3395,TRUE,_xll.ohTrigger(RecalcTrigger,TriggerON)),NA())</f>
        <v>9.5446940620735887E-3</v>
      </c>
      <c r="H3395" s="42">
        <f>_xll.qlCalendarAdvance(Calendar,$H3394,B3395,"f",FALSE)</f>
        <v>63648</v>
      </c>
      <c r="I3395" s="139">
        <f>_xll.qlInterestRateIndexValueDate(Index1M,$H3395)</f>
        <v>63650</v>
      </c>
      <c r="J3395" s="144">
        <f>IFERROR(_xll.qlIndexFixing(Index1M,$H3395,TRUE,_xll.ohTrigger(RecalcTrigger,Trigger1M)),NA())</f>
        <v>9.2644664351510878E-3</v>
      </c>
      <c r="K3395" s="44">
        <f>IFERROR(_xll.qlIndexFixing(Index3M,H3395,TRUE,_xll.ohTrigger(RecalcTrigger,Trigger3M)),NA())</f>
        <v>9.5580705048560321E-3</v>
      </c>
      <c r="L3395" s="44">
        <f>IFERROR(_xll.qlIndexFixing(Index6M,$H3395,TRUE,_xll.ohTrigger(RecalcTrigger,Trigger6M)),NA())</f>
        <v>9.1422270644658504E-3</v>
      </c>
      <c r="M3395" s="145">
        <f>IFERROR(_xll.qlIndexFixing(Index1Y,$H3395,TRUE,_xll.ohTrigger(RecalcTrigger,Trigger1Y)),NA())</f>
        <v>9.7135158351107972E-3</v>
      </c>
      <c r="N3395" s="144">
        <f>IFERROR(_xll.qlIndexFixing(ONIndex1M,I3395,TRUE,_xll.ohTrigger(RecalcTrigger,Trigger1M)),NA())</f>
        <v>9.2596600036376486E-3</v>
      </c>
      <c r="O3395" s="44">
        <f>IFERROR(_xll.qlIndexFixing(ONIndex3M,I3395,TRUE,_xll.ohTrigger(RecalcTrigger,Trigger3M)),NA())</f>
        <v>9.5419316805500642E-3</v>
      </c>
      <c r="P3395" s="44">
        <f>IFERROR(_xll.qlIndexFixing(ONIndex6M,I3395,TRUE,_xll.ohTrigger(RecalcTrigger,Trigger6M)),NA())</f>
        <v>9.1438932114051852E-3</v>
      </c>
      <c r="Q3395" s="145">
        <f>IFERROR(_xll.qlIndexFixing(ONIndex1Y,I3395,TRUE,_xll.ohTrigger(RecalcTrigger,Trigger1Y)),NA())</f>
        <v>9.6553529707499308E-3</v>
      </c>
    </row>
    <row r="3396" spans="2:17" x14ac:dyDescent="0.2">
      <c r="B3396" s="39" t="s">
        <v>42</v>
      </c>
      <c r="D3396" s="42">
        <f>_xll.qlCalendarAdvance(Calendar,$D3395,B3396,"f",FALSE)</f>
        <v>63655</v>
      </c>
      <c r="E3396" s="139">
        <f>_xll.qlInterestRateIndexValueDate(IndexON,D3396)</f>
        <v>63655</v>
      </c>
      <c r="F3396" s="155">
        <f>IFERROR(_xll.qlIndexFixing(IndexON,D3396,TRUE,_xll.ohTrigger(RecalcTrigger,TriggerON)),NA())</f>
        <v>9.5456302926066883E-3</v>
      </c>
      <c r="H3396" s="42">
        <f>_xll.qlCalendarAdvance(Calendar,$H3395,B3396,"f",FALSE)</f>
        <v>63655</v>
      </c>
      <c r="I3396" s="139">
        <f>_xll.qlInterestRateIndexValueDate(Index1M,$H3396)</f>
        <v>63661</v>
      </c>
      <c r="J3396" s="144">
        <f>IFERROR(_xll.qlIndexFixing(Index1M,$H3396,TRUE,_xll.ohTrigger(RecalcTrigger,Trigger1M)),NA())</f>
        <v>9.2655066693305699E-3</v>
      </c>
      <c r="K3396" s="44">
        <f>IFERROR(_xll.qlIndexFixing(Index3M,H3396,TRUE,_xll.ohTrigger(RecalcTrigger,Trigger3M)),NA())</f>
        <v>9.5592935762918094E-3</v>
      </c>
      <c r="L3396" s="44">
        <f>IFERROR(_xll.qlIndexFixing(Index6M,$H3396,TRUE,_xll.ohTrigger(RecalcTrigger,Trigger6M)),NA())</f>
        <v>9.1393816084171554E-3</v>
      </c>
      <c r="M3396" s="145">
        <f>IFERROR(_xll.qlIndexFixing(Index1Y,$H3396,TRUE,_xll.ohTrigger(RecalcTrigger,Trigger1Y)),NA())</f>
        <v>9.7135344104225738E-3</v>
      </c>
      <c r="N3396" s="144">
        <f>IFERROR(_xll.qlIndexFixing(ONIndex1M,I3396,TRUE,_xll.ohTrigger(RecalcTrigger,Trigger1M)),NA())</f>
        <v>9.2606781358561818E-3</v>
      </c>
      <c r="O3396" s="44">
        <f>IFERROR(_xll.qlIndexFixing(ONIndex3M,I3396,TRUE,_xll.ohTrigger(RecalcTrigger,Trigger3M)),NA())</f>
        <v>9.5430291489861929E-3</v>
      </c>
      <c r="P3396" s="44">
        <f>IFERROR(_xll.qlIndexFixing(ONIndex6M,I3396,TRUE,_xll.ohTrigger(RecalcTrigger,Trigger6M)),NA())</f>
        <v>9.1415328416655228E-3</v>
      </c>
      <c r="Q3396" s="145">
        <f>IFERROR(_xll.qlIndexFixing(ONIndex1Y,I3396,TRUE,_xll.ohTrigger(RecalcTrigger,Trigger1Y)),NA())</f>
        <v>9.656164371776299E-3</v>
      </c>
    </row>
    <row r="3397" spans="2:17" x14ac:dyDescent="0.2">
      <c r="B3397" s="39" t="s">
        <v>42</v>
      </c>
      <c r="D3397" s="42">
        <f>_xll.qlCalendarAdvance(Calendar,$D3396,B3397,"f",FALSE)</f>
        <v>63662</v>
      </c>
      <c r="E3397" s="139">
        <f>_xll.qlInterestRateIndexValueDate(IndexON,D3397)</f>
        <v>63662</v>
      </c>
      <c r="F3397" s="155">
        <f>IFERROR(_xll.qlIndexFixing(IndexON,D3397,TRUE,_xll.ohTrigger(RecalcTrigger,TriggerON)),NA())</f>
        <v>9.5465544256967405E-3</v>
      </c>
      <c r="H3397" s="42">
        <f>_xll.qlCalendarAdvance(Calendar,$H3396,B3397,"f",FALSE)</f>
        <v>63662</v>
      </c>
      <c r="I3397" s="139">
        <f>_xll.qlInterestRateIndexValueDate(Index1M,$H3397)</f>
        <v>63664</v>
      </c>
      <c r="J3397" s="144">
        <f>IFERROR(_xll.qlIndexFixing(Index1M,$H3397,TRUE,_xll.ohTrigger(RecalcTrigger,Trigger1M)),NA())</f>
        <v>9.2660055846196087E-3</v>
      </c>
      <c r="K3397" s="44">
        <f>IFERROR(_xll.qlIndexFixing(Index3M,H3397,TRUE,_xll.ohTrigger(RecalcTrigger,Trigger3M)),NA())</f>
        <v>9.5596216002716561E-3</v>
      </c>
      <c r="L3397" s="44">
        <f>IFERROR(_xll.qlIndexFixing(Index6M,$H3397,TRUE,_xll.ohTrigger(RecalcTrigger,Trigger6M)),NA())</f>
        <v>9.1385695274570217E-3</v>
      </c>
      <c r="M3397" s="145">
        <f>IFERROR(_xll.qlIndexFixing(Index1Y,$H3397,TRUE,_xll.ohTrigger(RecalcTrigger,Trigger1Y)),NA())</f>
        <v>9.7139323551806642E-3</v>
      </c>
      <c r="N3397" s="144">
        <f>IFERROR(_xll.qlIndexFixing(ONIndex1M,I3397,TRUE,_xll.ohTrigger(RecalcTrigger,Trigger1M)),NA())</f>
        <v>9.2612352964938083E-3</v>
      </c>
      <c r="O3397" s="44">
        <f>IFERROR(_xll.qlIndexFixing(ONIndex3M,I3397,TRUE,_xll.ohTrigger(RecalcTrigger,Trigger3M)),NA())</f>
        <v>9.5436297252149416E-3</v>
      </c>
      <c r="P3397" s="44">
        <f>IFERROR(_xll.qlIndexFixing(ONIndex6M,I3397,TRUE,_xll.ohTrigger(RecalcTrigger,Trigger6M)),NA())</f>
        <v>9.1402223749703637E-3</v>
      </c>
      <c r="Q3397" s="145">
        <f>IFERROR(_xll.qlIndexFixing(ONIndex1Y,I3397,TRUE,_xll.ohTrigger(RecalcTrigger,Trigger1Y)),NA())</f>
        <v>9.6566056443148085E-3</v>
      </c>
    </row>
    <row r="3398" spans="2:17" x14ac:dyDescent="0.2">
      <c r="B3398" s="39" t="s">
        <v>42</v>
      </c>
      <c r="D3398" s="42">
        <f>_xll.qlCalendarAdvance(Calendar,$D3397,B3398,"f",FALSE)</f>
        <v>63669</v>
      </c>
      <c r="E3398" s="139">
        <f>_xll.qlInterestRateIndexValueDate(IndexON,D3398)</f>
        <v>63669</v>
      </c>
      <c r="F3398" s="155">
        <f>IFERROR(_xll.qlIndexFixing(IndexON,D3398,TRUE,_xll.ohTrigger(RecalcTrigger,TriggerON)),NA())</f>
        <v>9.54746644279858E-3</v>
      </c>
      <c r="H3398" s="42">
        <f>_xll.qlCalendarAdvance(Calendar,$H3397,B3398,"f",FALSE)</f>
        <v>63669</v>
      </c>
      <c r="I3398" s="139">
        <f>_xll.qlInterestRateIndexValueDate(Index1M,$H3398)</f>
        <v>63671</v>
      </c>
      <c r="J3398" s="144">
        <f>IFERROR(_xll.qlIndexFixing(Index1M,$H3398,TRUE,_xll.ohTrigger(RecalcTrigger,Trigger1M)),NA())</f>
        <v>9.2667573028376044E-3</v>
      </c>
      <c r="K3398" s="44">
        <f>IFERROR(_xll.qlIndexFixing(Index3M,H3398,TRUE,_xll.ohTrigger(RecalcTrigger,Trigger3M)),NA())</f>
        <v>9.5603777403892084E-3</v>
      </c>
      <c r="L3398" s="44">
        <f>IFERROR(_xll.qlIndexFixing(Index6M,$H3398,TRUE,_xll.ohTrigger(RecalcTrigger,Trigger6M)),NA())</f>
        <v>9.1367425909617463E-3</v>
      </c>
      <c r="M3398" s="145">
        <f>IFERROR(_xll.qlIndexFixing(Index1Y,$H3398,TRUE,_xll.ohTrigger(RecalcTrigger,Trigger1Y)),NA())</f>
        <v>9.7141910514415893E-3</v>
      </c>
      <c r="N3398" s="144">
        <f>IFERROR(_xll.qlIndexFixing(ONIndex1M,I3398,TRUE,_xll.ohTrigger(RecalcTrigger,Trigger1M)),NA())</f>
        <v>9.2621141515625283E-3</v>
      </c>
      <c r="O3398" s="44">
        <f>IFERROR(_xll.qlIndexFixing(ONIndex3M,I3398,TRUE,_xll.ohTrigger(RecalcTrigger,Trigger3M)),NA())</f>
        <v>9.5445770627833326E-3</v>
      </c>
      <c r="P3398" s="44">
        <f>IFERROR(_xll.qlIndexFixing(ONIndex6M,I3398,TRUE,_xll.ohTrigger(RecalcTrigger,Trigger6M)),NA())</f>
        <v>9.1381268927026582E-3</v>
      </c>
      <c r="Q3398" s="145">
        <f>IFERROR(_xll.qlIndexFixing(ONIndex1Y,I3398,TRUE,_xll.ohTrigger(RecalcTrigger,Trigger1Y)),NA())</f>
        <v>9.6572975344599854E-3</v>
      </c>
    </row>
    <row r="3399" spans="2:17" x14ac:dyDescent="0.2">
      <c r="B3399" s="39" t="s">
        <v>42</v>
      </c>
      <c r="D3399" s="42">
        <f>_xll.qlCalendarAdvance(Calendar,$D3398,B3399,"f",FALSE)</f>
        <v>63676</v>
      </c>
      <c r="E3399" s="139">
        <f>_xll.qlInterestRateIndexValueDate(IndexON,D3399)</f>
        <v>63676</v>
      </c>
      <c r="F3399" s="155">
        <f>IFERROR(_xll.qlIndexFixing(IndexON,D3399,TRUE,_xll.ohTrigger(RecalcTrigger,TriggerON)),NA())</f>
        <v>9.548366324807489E-3</v>
      </c>
      <c r="H3399" s="42">
        <f>_xll.qlCalendarAdvance(Calendar,$H3398,B3399,"f",FALSE)</f>
        <v>63676</v>
      </c>
      <c r="I3399" s="139">
        <f>_xll.qlInterestRateIndexValueDate(Index1M,$H3399)</f>
        <v>63678</v>
      </c>
      <c r="J3399" s="144">
        <f>IFERROR(_xll.qlIndexFixing(Index1M,$H3399,TRUE,_xll.ohTrigger(RecalcTrigger,Trigger1M)),NA())</f>
        <v>9.2674970921048701E-3</v>
      </c>
      <c r="K3399" s="44">
        <f>IFERROR(_xll.qlIndexFixing(Index3M,H3399,TRUE,_xll.ohTrigger(RecalcTrigger,Trigger3M)),NA())</f>
        <v>9.561652960141569E-3</v>
      </c>
      <c r="L3399" s="44">
        <f>IFERROR(_xll.qlIndexFixing(Index6M,$H3399,TRUE,_xll.ohTrigger(RecalcTrigger,Trigger6M)),NA())</f>
        <v>9.1349168782806026E-3</v>
      </c>
      <c r="M3399" s="145">
        <f>IFERROR(_xll.qlIndexFixing(Index1Y,$H3399,TRUE,_xll.ohTrigger(RecalcTrigger,Trigger1Y)),NA())</f>
        <v>9.7144357337994522E-3</v>
      </c>
      <c r="N3399" s="144">
        <f>IFERROR(_xll.qlIndexFixing(ONIndex1M,I3399,TRUE,_xll.ohTrigger(RecalcTrigger,Trigger1M)),NA())</f>
        <v>9.2627630998975974E-3</v>
      </c>
      <c r="O3399" s="44">
        <f>IFERROR(_xll.qlIndexFixing(ONIndex3M,I3399,TRUE,_xll.ohTrigger(RecalcTrigger,Trigger3M)),NA())</f>
        <v>9.5452765785086768E-3</v>
      </c>
      <c r="P3399" s="44">
        <f>IFERROR(_xll.qlIndexFixing(ONIndex6M,I3399,TRUE,_xll.ohTrigger(RecalcTrigger,Trigger6M)),NA())</f>
        <v>9.1365563039236264E-3</v>
      </c>
      <c r="Q3399" s="145">
        <f>IFERROR(_xll.qlIndexFixing(ONIndex1Y,I3399,TRUE,_xll.ohTrigger(RecalcTrigger,Trigger1Y)),NA())</f>
        <v>9.6578050105211588E-3</v>
      </c>
    </row>
    <row r="3400" spans="2:17" x14ac:dyDescent="0.2">
      <c r="B3400" s="39" t="s">
        <v>42</v>
      </c>
      <c r="D3400" s="42">
        <f>_xll.qlCalendarAdvance(Calendar,$D3399,B3400,"f",FALSE)</f>
        <v>63683</v>
      </c>
      <c r="E3400" s="139">
        <f>_xll.qlInterestRateIndexValueDate(IndexON,D3400)</f>
        <v>63683</v>
      </c>
      <c r="F3400" s="155">
        <f>IFERROR(_xll.qlIndexFixing(IndexON,D3400,TRUE,_xll.ohTrigger(RecalcTrigger,TriggerON)),NA())</f>
        <v>9.5492540532582382E-3</v>
      </c>
      <c r="H3400" s="42">
        <f>_xll.qlCalendarAdvance(Calendar,$H3399,B3400,"f",FALSE)</f>
        <v>63683</v>
      </c>
      <c r="I3400" s="139">
        <f>_xll.qlInterestRateIndexValueDate(Index1M,$H3400)</f>
        <v>63685</v>
      </c>
      <c r="J3400" s="144">
        <f>IFERROR(_xll.qlIndexFixing(Index1M,$H3400,TRUE,_xll.ohTrigger(RecalcTrigger,Trigger1M)),NA())</f>
        <v>9.2682249339561748E-3</v>
      </c>
      <c r="K3400" s="44">
        <f>IFERROR(_xll.qlIndexFixing(Index3M,H3400,TRUE,_xll.ohTrigger(RecalcTrigger,Trigger3M)),NA())</f>
        <v>9.5623804137878257E-3</v>
      </c>
      <c r="L3400" s="44">
        <f>IFERROR(_xll.qlIndexFixing(Index6M,$H3400,TRUE,_xll.ohTrigger(RecalcTrigger,Trigger6M)),NA())</f>
        <v>9.1330923912698349E-3</v>
      </c>
      <c r="M3400" s="145">
        <f>IFERROR(_xll.qlIndexFixing(Index1Y,$H3400,TRUE,_xll.ohTrigger(RecalcTrigger,Trigger1Y)),NA())</f>
        <v>9.7146663813380135E-3</v>
      </c>
      <c r="N3400" s="144">
        <f>IFERROR(_xll.qlIndexFixing(ONIndex1M,I3400,TRUE,_xll.ohTrigger(RecalcTrigger,Trigger1M)),NA())</f>
        <v>9.2635091469617237E-3</v>
      </c>
      <c r="O3400" s="44">
        <f>IFERROR(_xll.qlIndexFixing(ONIndex3M,I3400,TRUE,_xll.ohTrigger(RecalcTrigger,Trigger3M)),NA())</f>
        <v>9.5460807584313301E-3</v>
      </c>
      <c r="P3400" s="44">
        <f>IFERROR(_xll.qlIndexFixing(ONIndex6M,I3400,TRUE,_xll.ohTrigger(RecalcTrigger,Trigger6M)),NA())</f>
        <v>9.1347250598072804E-3</v>
      </c>
      <c r="Q3400" s="145">
        <f>IFERROR(_xll.qlIndexFixing(ONIndex1Y,I3400,TRUE,_xll.ohTrigger(RecalcTrigger,Trigger1Y)),NA())</f>
        <v>9.6583846515763128E-3</v>
      </c>
    </row>
    <row r="3401" spans="2:17" x14ac:dyDescent="0.2">
      <c r="B3401" s="39" t="s">
        <v>42</v>
      </c>
      <c r="D3401" s="42">
        <f>_xll.qlCalendarAdvance(Calendar,$D3400,B3401,"f",FALSE)</f>
        <v>63690</v>
      </c>
      <c r="E3401" s="139">
        <f>_xll.qlInterestRateIndexValueDate(IndexON,D3401)</f>
        <v>63690</v>
      </c>
      <c r="F3401" s="155">
        <f>IFERROR(_xll.qlIndexFixing(IndexON,D3401,TRUE,_xll.ohTrigger(RecalcTrigger,TriggerON)),NA())</f>
        <v>9.5501296087263654E-3</v>
      </c>
      <c r="H3401" s="42">
        <f>_xll.qlCalendarAdvance(Calendar,$H3400,B3401,"f",FALSE)</f>
        <v>63690</v>
      </c>
      <c r="I3401" s="139">
        <f>_xll.qlInterestRateIndexValueDate(Index1M,$H3401)</f>
        <v>63692</v>
      </c>
      <c r="J3401" s="144">
        <f>IFERROR(_xll.qlIndexFixing(Index1M,$H3401,TRUE,_xll.ohTrigger(RecalcTrigger,Trigger1M)),NA())</f>
        <v>9.2689408099262908E-3</v>
      </c>
      <c r="K3401" s="44">
        <f>IFERROR(_xll.qlIndexFixing(Index3M,H3401,TRUE,_xll.ohTrigger(RecalcTrigger,Trigger3M)),NA())</f>
        <v>9.5630948572887828E-3</v>
      </c>
      <c r="L3401" s="44">
        <f>IFERROR(_xll.qlIndexFixing(Index6M,$H3401,TRUE,_xll.ohTrigger(RecalcTrigger,Trigger6M)),NA())</f>
        <v>9.1312691317843916E-3</v>
      </c>
      <c r="M3401" s="145">
        <f>IFERROR(_xll.qlIndexFixing(Index1Y,$H3401,TRUE,_xll.ohTrigger(RecalcTrigger,Trigger1Y)),NA())</f>
        <v>9.7148829731408173E-3</v>
      </c>
      <c r="N3401" s="144">
        <f>IFERROR(_xll.qlIndexFixing(ONIndex1M,I3401,TRUE,_xll.ohTrigger(RecalcTrigger,Trigger1M)),NA())</f>
        <v>9.2642432662870533E-3</v>
      </c>
      <c r="O3401" s="44">
        <f>IFERROR(_xll.qlIndexFixing(ONIndex3M,I3401,TRUE,_xll.ohTrigger(RecalcTrigger,Trigger3M)),NA())</f>
        <v>9.5468720809588348E-3</v>
      </c>
      <c r="P3401" s="44">
        <f>IFERROR(_xll.qlIndexFixing(ONIndex6M,I3401,TRUE,_xll.ohTrigger(RecalcTrigger,Trigger6M)),NA())</f>
        <v>9.1328950127333997E-3</v>
      </c>
      <c r="Q3401" s="145">
        <f>IFERROR(_xll.qlIndexFixing(ONIndex1Y,I3401,TRUE,_xll.ohTrigger(RecalcTrigger,Trigger1Y)),NA())</f>
        <v>9.65895090374147E-3</v>
      </c>
    </row>
    <row r="3402" spans="2:17" x14ac:dyDescent="0.2">
      <c r="B3402" s="39" t="s">
        <v>42</v>
      </c>
      <c r="D3402" s="42">
        <f>_xll.qlCalendarAdvance(Calendar,$D3401,B3402,"f",FALSE)</f>
        <v>63697</v>
      </c>
      <c r="E3402" s="139">
        <f>_xll.qlInterestRateIndexValueDate(IndexON,D3402)</f>
        <v>63697</v>
      </c>
      <c r="F3402" s="155">
        <f>IFERROR(_xll.qlIndexFixing(IndexON,D3402,TRUE,_xll.ohTrigger(RecalcTrigger,TriggerON)),NA())</f>
        <v>9.5509929726667053E-3</v>
      </c>
      <c r="H3402" s="42">
        <f>_xll.qlCalendarAdvance(Calendar,$H3401,B3402,"f",FALSE)</f>
        <v>63697</v>
      </c>
      <c r="I3402" s="139">
        <f>_xll.qlInterestRateIndexValueDate(Index1M,$H3402)</f>
        <v>63699</v>
      </c>
      <c r="J3402" s="144">
        <f>IFERROR(_xll.qlIndexFixing(Index1M,$H3402,TRUE,_xll.ohTrigger(RecalcTrigger,Trigger1M)),NA())</f>
        <v>9.2696447015680385E-3</v>
      </c>
      <c r="K3402" s="44">
        <f>IFERROR(_xll.qlIndexFixing(Index3M,H3402,TRUE,_xll.ohTrigger(RecalcTrigger,Trigger3M)),NA())</f>
        <v>9.5637962707063422E-3</v>
      </c>
      <c r="L3402" s="44">
        <f>IFERROR(_xll.qlIndexFixing(Index6M,$H3402,TRUE,_xll.ohTrigger(RecalcTrigger,Trigger6M)),NA())</f>
        <v>9.1294471016800851E-3</v>
      </c>
      <c r="M3402" s="145">
        <f>IFERROR(_xll.qlIndexFixing(Index1Y,$H3402,TRUE,_xll.ohTrigger(RecalcTrigger,Trigger1Y)),NA())</f>
        <v>9.7150854882922782E-3</v>
      </c>
      <c r="N3402" s="144">
        <f>IFERROR(_xll.qlIndexFixing(ONIndex1M,I3402,TRUE,_xll.ohTrigger(RecalcTrigger,Trigger1M)),NA())</f>
        <v>9.264965439488293E-3</v>
      </c>
      <c r="O3402" s="44">
        <f>IFERROR(_xll.qlIndexFixing(ONIndex3M,I3402,TRUE,_xll.ohTrigger(RecalcTrigger,Trigger3M)),NA())</f>
        <v>9.5476505261871125E-3</v>
      </c>
      <c r="P3402" s="44">
        <f>IFERROR(_xll.qlIndexFixing(ONIndex6M,I3402,TRUE,_xll.ohTrigger(RecalcTrigger,Trigger6M)),NA())</f>
        <v>9.1310661644605773E-3</v>
      </c>
      <c r="Q3402" s="145">
        <f>IFERROR(_xll.qlIndexFixing(ONIndex1Y,I3402,TRUE,_xll.ohTrigger(RecalcTrigger,Trigger1Y)),NA())</f>
        <v>9.6595037463131916E-3</v>
      </c>
    </row>
    <row r="3403" spans="2:17" x14ac:dyDescent="0.2">
      <c r="B3403" s="39" t="s">
        <v>42</v>
      </c>
      <c r="D3403" s="42">
        <f>_xll.qlCalendarAdvance(Calendar,$D3402,B3403,"f",FALSE)</f>
        <v>63704</v>
      </c>
      <c r="E3403" s="139">
        <f>_xll.qlInterestRateIndexValueDate(IndexON,D3403)</f>
        <v>63704</v>
      </c>
      <c r="F3403" s="155">
        <f>IFERROR(_xll.qlIndexFixing(IndexON,D3403,TRUE,_xll.ohTrigger(RecalcTrigger,TriggerON)),NA())</f>
        <v>9.5518441263742204E-3</v>
      </c>
      <c r="H3403" s="42">
        <f>_xll.qlCalendarAdvance(Calendar,$H3402,B3403,"f",FALSE)</f>
        <v>63704</v>
      </c>
      <c r="I3403" s="139">
        <f>_xll.qlInterestRateIndexValueDate(Index1M,$H3403)</f>
        <v>63706</v>
      </c>
      <c r="J3403" s="144">
        <f>IFERROR(_xll.qlIndexFixing(Index1M,$H3403,TRUE,_xll.ohTrigger(RecalcTrigger,Trigger1M)),NA())</f>
        <v>9.2703365904187665E-3</v>
      </c>
      <c r="K3403" s="44">
        <f>IFERROR(_xll.qlIndexFixing(Index3M,H3403,TRUE,_xll.ohTrigger(RecalcTrigger,Trigger3M)),NA())</f>
        <v>9.5644846341049645E-3</v>
      </c>
      <c r="L3403" s="44">
        <f>IFERROR(_xll.qlIndexFixing(Index6M,$H3403,TRUE,_xll.ohTrigger(RecalcTrigger,Trigger6M)),NA())</f>
        <v>9.1276263028144573E-3</v>
      </c>
      <c r="M3403" s="145">
        <f>IFERROR(_xll.qlIndexFixing(Index1Y,$H3403,TRUE,_xll.ohTrigger(RecalcTrigger,Trigger1Y)),NA())</f>
        <v>9.7152739058774633E-3</v>
      </c>
      <c r="N3403" s="144">
        <f>IFERROR(_xll.qlIndexFixing(ONIndex1M,I3403,TRUE,_xll.ohTrigger(RecalcTrigger,Trigger1M)),NA())</f>
        <v>9.2656756480202773E-3</v>
      </c>
      <c r="O3403" s="44">
        <f>IFERROR(_xll.qlIndexFixing(ONIndex3M,I3403,TRUE,_xll.ohTrigger(RecalcTrigger,Trigger3M)),NA())</f>
        <v>9.5484160741321489E-3</v>
      </c>
      <c r="P3403" s="44">
        <f>IFERROR(_xll.qlIndexFixing(ONIndex6M,I3403,TRUE,_xll.ohTrigger(RecalcTrigger,Trigger6M)),NA())</f>
        <v>9.1292385166674705E-3</v>
      </c>
      <c r="Q3403" s="145">
        <f>IFERROR(_xll.qlIndexFixing(ONIndex1Y,I3403,TRUE,_xll.ohTrigger(RecalcTrigger,Trigger1Y)),NA())</f>
        <v>9.6600431584281665E-3</v>
      </c>
    </row>
    <row r="3404" spans="2:17" x14ac:dyDescent="0.2">
      <c r="B3404" s="39" t="s">
        <v>42</v>
      </c>
      <c r="D3404" s="42">
        <f>_xll.qlCalendarAdvance(Calendar,$D3403,B3404,"f",FALSE)</f>
        <v>63711</v>
      </c>
      <c r="E3404" s="139">
        <f>_xll.qlInterestRateIndexValueDate(IndexON,D3404)</f>
        <v>63711</v>
      </c>
      <c r="F3404" s="155">
        <f>IFERROR(_xll.qlIndexFixing(IndexON,D3404,TRUE,_xll.ohTrigger(RecalcTrigger,TriggerON)),NA())</f>
        <v>9.5526830507441929E-3</v>
      </c>
      <c r="H3404" s="42">
        <f>_xll.qlCalendarAdvance(Calendar,$H3403,B3404,"f",FALSE)</f>
        <v>63711</v>
      </c>
      <c r="I3404" s="139">
        <f>_xll.qlInterestRateIndexValueDate(Index1M,$H3404)</f>
        <v>63713</v>
      </c>
      <c r="J3404" s="144">
        <f>IFERROR(_xll.qlIndexFixing(Index1M,$H3404,TRUE,_xll.ohTrigger(RecalcTrigger,Trigger1M)),NA())</f>
        <v>9.2710164580184044E-3</v>
      </c>
      <c r="K3404" s="44">
        <f>IFERROR(_xll.qlIndexFixing(Index3M,H3404,TRUE,_xll.ohTrigger(RecalcTrigger,Trigger3M)),NA())</f>
        <v>9.5651599275474071E-3</v>
      </c>
      <c r="L3404" s="44">
        <f>IFERROR(_xll.qlIndexFixing(Index6M,$H3404,TRUE,_xll.ohTrigger(RecalcTrigger,Trigger6M)),NA())</f>
        <v>9.125806737040297E-3</v>
      </c>
      <c r="M3404" s="145">
        <f>IFERROR(_xll.qlIndexFixing(Index1Y,$H3404,TRUE,_xll.ohTrigger(RecalcTrigger,Trigger1Y)),NA())</f>
        <v>9.7154482049818768E-3</v>
      </c>
      <c r="N3404" s="144">
        <f>IFERROR(_xll.qlIndexFixing(ONIndex1M,I3404,TRUE,_xll.ohTrigger(RecalcTrigger,Trigger1M)),NA())</f>
        <v>9.2663738735776491E-3</v>
      </c>
      <c r="O3404" s="44">
        <f>IFERROR(_xll.qlIndexFixing(ONIndex3M,I3404,TRUE,_xll.ohTrigger(RecalcTrigger,Trigger3M)),NA())</f>
        <v>9.5491687048099294E-3</v>
      </c>
      <c r="P3404" s="44">
        <f>IFERROR(_xll.qlIndexFixing(ONIndex6M,I3404,TRUE,_xll.ohTrigger(RecalcTrigger,Trigger6M)),NA())</f>
        <v>9.1274120712725448E-3</v>
      </c>
      <c r="Q3404" s="145">
        <f>IFERROR(_xll.qlIndexFixing(ONIndex1Y,I3404,TRUE,_xll.ohTrigger(RecalcTrigger,Trigger1Y)),NA())</f>
        <v>9.6605691195428278E-3</v>
      </c>
    </row>
    <row r="3405" spans="2:17" x14ac:dyDescent="0.2">
      <c r="B3405" s="39" t="s">
        <v>42</v>
      </c>
      <c r="D3405" s="42">
        <f>_xll.qlCalendarAdvance(Calendar,$D3404,B3405,"f",FALSE)</f>
        <v>63718</v>
      </c>
      <c r="E3405" s="139">
        <f>_xll.qlInterestRateIndexValueDate(IndexON,D3405)</f>
        <v>63718</v>
      </c>
      <c r="F3405" s="155">
        <f>IFERROR(_xll.qlIndexFixing(IndexON,D3405,TRUE,_xll.ohTrigger(RecalcTrigger,TriggerON)),NA())</f>
        <v>9.5535097272314573E-3</v>
      </c>
      <c r="H3405" s="42">
        <f>_xll.qlCalendarAdvance(Calendar,$H3404,B3405,"f",FALSE)</f>
        <v>63718</v>
      </c>
      <c r="I3405" s="139">
        <f>_xll.qlInterestRateIndexValueDate(Index1M,$H3405)</f>
        <v>63720</v>
      </c>
      <c r="J3405" s="144">
        <f>IFERROR(_xll.qlIndexFixing(Index1M,$H3405,TRUE,_xll.ohTrigger(RecalcTrigger,Trigger1M)),NA())</f>
        <v>9.2716842859094564E-3</v>
      </c>
      <c r="K3405" s="44">
        <f>IFERROR(_xll.qlIndexFixing(Index3M,H3405,TRUE,_xll.ohTrigger(RecalcTrigger,Trigger3M)),NA())</f>
        <v>9.5658221310981235E-3</v>
      </c>
      <c r="L3405" s="44">
        <f>IFERROR(_xll.qlIndexFixing(Index6M,$H3405,TRUE,_xll.ohTrigger(RecalcTrigger,Trigger6M)),NA())</f>
        <v>9.1239884062147125E-3</v>
      </c>
      <c r="M3405" s="145">
        <f>IFERROR(_xll.qlIndexFixing(Index1Y,$H3405,TRUE,_xll.ohTrigger(RecalcTrigger,Trigger1Y)),NA())</f>
        <v>9.7156083646918953E-3</v>
      </c>
      <c r="N3405" s="144">
        <f>IFERROR(_xll.qlIndexFixing(ONIndex1M,I3405,TRUE,_xll.ohTrigger(RecalcTrigger,Trigger1M)),NA())</f>
        <v>9.267060097775115E-3</v>
      </c>
      <c r="O3405" s="44">
        <f>IFERROR(_xll.qlIndexFixing(ONIndex3M,I3405,TRUE,_xll.ohTrigger(RecalcTrigger,Trigger3M)),NA())</f>
        <v>9.54990839863612E-3</v>
      </c>
      <c r="P3405" s="44">
        <f>IFERROR(_xll.qlIndexFixing(ONIndex6M,I3405,TRUE,_xll.ohTrigger(RecalcTrigger,Trigger6M)),NA())</f>
        <v>9.1255868301143295E-3</v>
      </c>
      <c r="Q3405" s="145">
        <f>IFERROR(_xll.qlIndexFixing(ONIndex1Y,I3405,TRUE,_xll.ohTrigger(RecalcTrigger,Trigger1Y)),NA())</f>
        <v>9.6610816088738005E-3</v>
      </c>
    </row>
    <row r="3406" spans="2:17" x14ac:dyDescent="0.2">
      <c r="B3406" s="39" t="s">
        <v>42</v>
      </c>
      <c r="D3406" s="42">
        <f>_xll.qlCalendarAdvance(Calendar,$D3405,B3406,"f",FALSE)</f>
        <v>63725</v>
      </c>
      <c r="E3406" s="139">
        <f>_xll.qlInterestRateIndexValueDate(IndexON,D3406)</f>
        <v>63725</v>
      </c>
      <c r="F3406" s="155">
        <f>IFERROR(_xll.qlIndexFixing(IndexON,D3406,TRUE,_xll.ohTrigger(RecalcTrigger,TriggerON)),NA())</f>
        <v>9.5543241366513598E-3</v>
      </c>
      <c r="H3406" s="42">
        <f>_xll.qlCalendarAdvance(Calendar,$H3405,B3406,"f",FALSE)</f>
        <v>63725</v>
      </c>
      <c r="I3406" s="139">
        <f>_xll.qlInterestRateIndexValueDate(Index1M,$H3406)</f>
        <v>63727</v>
      </c>
      <c r="J3406" s="144">
        <f>IFERROR(_xll.qlIndexFixing(Index1M,$H3406,TRUE,_xll.ohTrigger(RecalcTrigger,Trigger1M)),NA())</f>
        <v>9.2723400556292725E-3</v>
      </c>
      <c r="K3406" s="44">
        <f>IFERROR(_xll.qlIndexFixing(Index3M,H3406,TRUE,_xll.ohTrigger(RecalcTrigger,Trigger3M)),NA())</f>
        <v>9.5664712248198745E-3</v>
      </c>
      <c r="L3406" s="44">
        <f>IFERROR(_xll.qlIndexFixing(Index6M,$H3406,TRUE,_xll.ohTrigger(RecalcTrigger,Trigger6M)),NA())</f>
        <v>9.1221713121939479E-3</v>
      </c>
      <c r="M3406" s="145">
        <f>IFERROR(_xll.qlIndexFixing(Index1Y,$H3406,TRUE,_xll.ohTrigger(RecalcTrigger,Trigger1Y)),NA())</f>
        <v>9.7157543640938905E-3</v>
      </c>
      <c r="N3406" s="144">
        <f>IFERROR(_xll.qlIndexFixing(ONIndex1M,I3406,TRUE,_xll.ohTrigger(RecalcTrigger,Trigger1M)),NA())</f>
        <v>9.2677343019875735E-3</v>
      </c>
      <c r="O3406" s="44">
        <f>IFERROR(_xll.qlIndexFixing(ONIndex3M,I3406,TRUE,_xll.ohTrigger(RecalcTrigger,Trigger3M)),NA())</f>
        <v>9.5506351353069618E-3</v>
      </c>
      <c r="P3406" s="44">
        <f>IFERROR(_xll.qlIndexFixing(ONIndex6M,I3406,TRUE,_xll.ohTrigger(RecalcTrigger,Trigger6M)),NA())</f>
        <v>9.123762795271162E-3</v>
      </c>
      <c r="Q3406" s="145">
        <f>IFERROR(_xll.qlIndexFixing(ONIndex1Y,I3406,TRUE,_xll.ohTrigger(RecalcTrigger,Trigger1Y)),NA())</f>
        <v>9.6615806057975817E-3</v>
      </c>
    </row>
    <row r="3407" spans="2:17" x14ac:dyDescent="0.2">
      <c r="B3407" s="39" t="s">
        <v>42</v>
      </c>
      <c r="D3407" s="42">
        <f>_xll.qlCalendarAdvance(Calendar,$D3406,B3407,"f",FALSE)</f>
        <v>63732</v>
      </c>
      <c r="E3407" s="139">
        <f>_xll.qlInterestRateIndexValueDate(IndexON,D3407)</f>
        <v>63732</v>
      </c>
      <c r="F3407" s="155">
        <f>IFERROR(_xll.qlIndexFixing(IndexON,D3407,TRUE,_xll.ohTrigger(RecalcTrigger,TriggerON)),NA())</f>
        <v>9.5551262602988629E-3</v>
      </c>
      <c r="H3407" s="42">
        <f>_xll.qlCalendarAdvance(Calendar,$H3406,B3407,"f",FALSE)</f>
        <v>63732</v>
      </c>
      <c r="I3407" s="139">
        <f>_xll.qlInterestRateIndexValueDate(Index1M,$H3407)</f>
        <v>63734</v>
      </c>
      <c r="J3407" s="144">
        <f>IFERROR(_xll.qlIndexFixing(Index1M,$H3407,TRUE,_xll.ohTrigger(RecalcTrigger,Trigger1M)),NA())</f>
        <v>9.2731480146757139E-3</v>
      </c>
      <c r="K3407" s="44">
        <f>IFERROR(_xll.qlIndexFixing(Index3M,H3407,TRUE,_xll.ohTrigger(RecalcTrigger,Trigger3M)),NA())</f>
        <v>9.5665971854554197E-3</v>
      </c>
      <c r="L3407" s="44">
        <f>IFERROR(_xll.qlIndexFixing(Index6M,$H3407,TRUE,_xll.ohTrigger(RecalcTrigger,Trigger6M)),NA())</f>
        <v>9.1203554568342494E-3</v>
      </c>
      <c r="M3407" s="145">
        <f>IFERROR(_xll.qlIndexFixing(Index1Y,$H3407,TRUE,_xll.ohTrigger(RecalcTrigger,Trigger1Y)),NA())</f>
        <v>9.7154935820984722E-3</v>
      </c>
      <c r="N3407" s="144">
        <f>IFERROR(_xll.qlIndexFixing(ONIndex1M,I3407,TRUE,_xll.ohTrigger(RecalcTrigger,Trigger1M)),NA())</f>
        <v>9.2683964677497954E-3</v>
      </c>
      <c r="O3407" s="44">
        <f>IFERROR(_xll.qlIndexFixing(ONIndex3M,I3407,TRUE,_xll.ohTrigger(RecalcTrigger,Trigger3M)),NA())</f>
        <v>9.551348895318057E-3</v>
      </c>
      <c r="P3407" s="44">
        <f>IFERROR(_xll.qlIndexFixing(ONIndex6M,I3407,TRUE,_xll.ohTrigger(RecalcTrigger,Trigger6M)),NA())</f>
        <v>9.1219399681818913E-3</v>
      </c>
      <c r="Q3407" s="145">
        <f>IFERROR(_xll.qlIndexFixing(ONIndex1Y,I3407,TRUE,_xll.ohTrigger(RecalcTrigger,Trigger1Y)),NA())</f>
        <v>9.6620660895307964E-3</v>
      </c>
    </row>
    <row r="3408" spans="2:17" x14ac:dyDescent="0.2">
      <c r="B3408" s="39" t="s">
        <v>42</v>
      </c>
      <c r="D3408" s="42">
        <f>_xll.qlCalendarAdvance(Calendar,$D3407,B3408,"f",FALSE)</f>
        <v>63739</v>
      </c>
      <c r="E3408" s="139">
        <f>_xll.qlInterestRateIndexValueDate(IndexON,D3408)</f>
        <v>63739</v>
      </c>
      <c r="F3408" s="155">
        <f>IFERROR(_xll.qlIndexFixing(IndexON,D3408,TRUE,_xll.ohTrigger(RecalcTrigger,TriggerON)),NA())</f>
        <v>9.5559160794689291E-3</v>
      </c>
      <c r="H3408" s="42">
        <f>_xll.qlCalendarAdvance(Calendar,$H3407,B3408,"f",FALSE)</f>
        <v>63739</v>
      </c>
      <c r="I3408" s="139">
        <f>_xll.qlInterestRateIndexValueDate(Index1M,$H3408)</f>
        <v>63741</v>
      </c>
      <c r="J3408" s="144">
        <f>IFERROR(_xll.qlIndexFixing(Index1M,$H3408,TRUE,_xll.ohTrigger(RecalcTrigger,Trigger1M)),NA())</f>
        <v>9.2736153467329607E-3</v>
      </c>
      <c r="K3408" s="44">
        <f>IFERROR(_xll.qlIndexFixing(Index3M,H3408,TRUE,_xll.ohTrigger(RecalcTrigger,Trigger3M)),NA())</f>
        <v>9.5677300030360055E-3</v>
      </c>
      <c r="L3408" s="44">
        <f>IFERROR(_xll.qlIndexFixing(Index6M,$H3408,TRUE,_xll.ohTrigger(RecalcTrigger,Trigger6M)),NA())</f>
        <v>9.1185408419905637E-3</v>
      </c>
      <c r="M3408" s="145">
        <f>IFERROR(_xll.qlIndexFixing(Index1Y,$H3408,TRUE,_xll.ohTrigger(RecalcTrigger,Trigger1Y)),NA())</f>
        <v>9.7160037983251984E-3</v>
      </c>
      <c r="N3408" s="144">
        <f>IFERROR(_xll.qlIndexFixing(ONIndex1M,I3408,TRUE,_xll.ohTrigger(RecalcTrigger,Trigger1M)),NA())</f>
        <v>9.2690465766764873E-3</v>
      </c>
      <c r="O3408" s="44">
        <f>IFERROR(_xll.qlIndexFixing(ONIndex3M,I3408,TRUE,_xll.ohTrigger(RecalcTrigger,Trigger3M)),NA())</f>
        <v>9.5520496584455827E-3</v>
      </c>
      <c r="P3408" s="44">
        <f>IFERROR(_xll.qlIndexFixing(ONIndex6M,I3408,TRUE,_xll.ohTrigger(RecalcTrigger,Trigger6M)),NA())</f>
        <v>9.1201183510847272E-3</v>
      </c>
      <c r="Q3408" s="145">
        <f>IFERROR(_xll.qlIndexFixing(ONIndex1Y,I3408,TRUE,_xll.ohTrigger(RecalcTrigger,Trigger1Y)),NA())</f>
        <v>9.6625380394499416E-3</v>
      </c>
    </row>
    <row r="3409" spans="2:17" x14ac:dyDescent="0.2">
      <c r="B3409" s="39" t="s">
        <v>42</v>
      </c>
      <c r="D3409" s="42">
        <f>_xll.qlCalendarAdvance(Calendar,$D3408,B3409,"f",FALSE)</f>
        <v>63746</v>
      </c>
      <c r="E3409" s="139">
        <f>_xll.qlInterestRateIndexValueDate(IndexON,D3409)</f>
        <v>63746</v>
      </c>
      <c r="F3409" s="155">
        <f>IFERROR(_xll.qlIndexFixing(IndexON,D3409,TRUE,_xll.ohTrigger(RecalcTrigger,TriggerON)),NA())</f>
        <v>9.5566935751367765E-3</v>
      </c>
      <c r="H3409" s="42">
        <f>_xll.qlCalendarAdvance(Calendar,$H3408,B3409,"f",FALSE)</f>
        <v>63746</v>
      </c>
      <c r="I3409" s="139">
        <f>_xll.qlInterestRateIndexValueDate(Index1M,$H3409)</f>
        <v>63748</v>
      </c>
      <c r="J3409" s="144">
        <f>IFERROR(_xll.qlIndexFixing(Index1M,$H3409,TRUE,_xll.ohTrigger(RecalcTrigger,Trigger1M)),NA())</f>
        <v>9.2742348311992649E-3</v>
      </c>
      <c r="K3409" s="44">
        <f>IFERROR(_xll.qlIndexFixing(Index3M,H3409,TRUE,_xll.ohTrigger(RecalcTrigger,Trigger3M)),NA())</f>
        <v>9.5683396476584481E-3</v>
      </c>
      <c r="L3409" s="44">
        <f>IFERROR(_xll.qlIndexFixing(Index6M,$H3409,TRUE,_xll.ohTrigger(RecalcTrigger,Trigger6M)),NA())</f>
        <v>9.1167274695178428E-3</v>
      </c>
      <c r="M3409" s="145">
        <f>IFERROR(_xll.qlIndexFixing(Index1Y,$H3409,TRUE,_xll.ohTrigger(RecalcTrigger,Trigger1Y)),NA())</f>
        <v>9.7161071913305277E-3</v>
      </c>
      <c r="N3409" s="144">
        <f>IFERROR(_xll.qlIndexFixing(ONIndex1M,I3409,TRUE,_xll.ohTrigger(RecalcTrigger,Trigger1M)),NA())</f>
        <v>9.2696846105422281E-3</v>
      </c>
      <c r="O3409" s="44">
        <f>IFERROR(_xll.qlIndexFixing(ONIndex3M,I3409,TRUE,_xll.ohTrigger(RecalcTrigger,Trigger3M)),NA())</f>
        <v>9.552737405185141E-3</v>
      </c>
      <c r="P3409" s="44">
        <f>IFERROR(_xll.qlIndexFixing(ONIndex6M,I3409,TRUE,_xll.ohTrigger(RecalcTrigger,Trigger6M)),NA())</f>
        <v>9.1182979455783908E-3</v>
      </c>
      <c r="Q3409" s="145">
        <f>IFERROR(_xll.qlIndexFixing(ONIndex1Y,I3409,TRUE,_xll.ohTrigger(RecalcTrigger,Trigger1Y)),NA())</f>
        <v>9.6629964347716424E-3</v>
      </c>
    </row>
    <row r="3410" spans="2:17" x14ac:dyDescent="0.2">
      <c r="B3410" s="39" t="s">
        <v>42</v>
      </c>
      <c r="D3410" s="42">
        <f>_xll.qlCalendarAdvance(Calendar,$D3409,B3410,"f",FALSE)</f>
        <v>63753</v>
      </c>
      <c r="E3410" s="139">
        <f>_xll.qlInterestRateIndexValueDate(IndexON,D3410)</f>
        <v>63753</v>
      </c>
      <c r="F3410" s="155">
        <f>IFERROR(_xll.qlIndexFixing(IndexON,D3410,TRUE,_xll.ohTrigger(RecalcTrigger,TriggerON)),NA())</f>
        <v>9.5574587285174317E-3</v>
      </c>
      <c r="H3410" s="42">
        <f>_xll.qlCalendarAdvance(Calendar,$H3409,B3410,"f",FALSE)</f>
        <v>63753</v>
      </c>
      <c r="I3410" s="139">
        <f>_xll.qlInterestRateIndexValueDate(Index1M,$H3410)</f>
        <v>63755</v>
      </c>
      <c r="J3410" s="144">
        <f>IFERROR(_xll.qlIndexFixing(Index1M,$H3410,TRUE,_xll.ohTrigger(RecalcTrigger,Trigger1M)),NA())</f>
        <v>9.2748421836592026E-3</v>
      </c>
      <c r="K3410" s="44">
        <f>IFERROR(_xll.qlIndexFixing(Index3M,H3410,TRUE,_xll.ohTrigger(RecalcTrigger,Trigger3M)),NA())</f>
        <v>9.5689361027089057E-3</v>
      </c>
      <c r="L3410" s="44">
        <f>IFERROR(_xll.qlIndexFixing(Index6M,$H3410,TRUE,_xll.ohTrigger(RecalcTrigger,Trigger6M)),NA())</f>
        <v>9.1149153412727613E-3</v>
      </c>
      <c r="M3410" s="145">
        <f>IFERROR(_xll.qlIndexFixing(Index1Y,$H3410,TRUE,_xll.ohTrigger(RecalcTrigger,Trigger1Y)),NA())</f>
        <v>9.7161963403811762E-3</v>
      </c>
      <c r="N3410" s="144">
        <f>IFERROR(_xll.qlIndexFixing(ONIndex1M,I3410,TRUE,_xll.ohTrigger(RecalcTrigger,Trigger1M)),NA())</f>
        <v>9.2703105506419803E-3</v>
      </c>
      <c r="O3410" s="44">
        <f>IFERROR(_xll.qlIndexFixing(ONIndex3M,I3410,TRUE,_xll.ohTrigger(RecalcTrigger,Trigger3M)),NA())</f>
        <v>9.5534121155527174E-3</v>
      </c>
      <c r="P3410" s="44">
        <f>IFERROR(_xll.qlIndexFixing(ONIndex6M,I3410,TRUE,_xll.ohTrigger(RecalcTrigger,Trigger6M)),NA())</f>
        <v>9.1164787536612835E-3</v>
      </c>
      <c r="Q3410" s="145">
        <f>IFERROR(_xll.qlIndexFixing(ONIndex1Y,I3410,TRUE,_xll.ohTrigger(RecalcTrigger,Trigger1Y)),NA())</f>
        <v>9.6634412548723958E-3</v>
      </c>
    </row>
    <row r="3411" spans="2:17" x14ac:dyDescent="0.2">
      <c r="B3411" s="39" t="s">
        <v>42</v>
      </c>
      <c r="D3411" s="42">
        <f>_xll.qlCalendarAdvance(Calendar,$D3410,B3411,"f",FALSE)</f>
        <v>63760</v>
      </c>
      <c r="E3411" s="139">
        <f>_xll.qlInterestRateIndexValueDate(IndexON,D3411)</f>
        <v>63760</v>
      </c>
      <c r="F3411" s="155">
        <f>IFERROR(_xll.qlIndexFixing(IndexON,D3411,TRUE,_xll.ohTrigger(RecalcTrigger,TriggerON)),NA())</f>
        <v>9.5582115209058571E-3</v>
      </c>
      <c r="H3411" s="42">
        <f>_xll.qlCalendarAdvance(Calendar,$H3410,B3411,"f",FALSE)</f>
        <v>63760</v>
      </c>
      <c r="I3411" s="139">
        <f>_xll.qlInterestRateIndexValueDate(Index1M,$H3411)</f>
        <v>63762</v>
      </c>
      <c r="J3411" s="144">
        <f>IFERROR(_xll.qlIndexFixing(Index1M,$H3411,TRUE,_xll.ohTrigger(RecalcTrigger,Trigger1M)),NA())</f>
        <v>9.2754373856552795E-3</v>
      </c>
      <c r="K3411" s="44">
        <f>IFERROR(_xll.qlIndexFixing(Index3M,H3411,TRUE,_xll.ohTrigger(RecalcTrigger,Trigger3M)),NA())</f>
        <v>9.5695193482543822E-3</v>
      </c>
      <c r="L3411" s="44">
        <f>IFERROR(_xll.qlIndexFixing(Index6M,$H3411,TRUE,_xll.ohTrigger(RecalcTrigger,Trigger6M)),NA())</f>
        <v>9.1131044591111331E-3</v>
      </c>
      <c r="M3411" s="145">
        <f>IFERROR(_xll.qlIndexFixing(Index1Y,$H3411,TRUE,_xll.ohTrigger(RecalcTrigger,Trigger1Y)),NA())</f>
        <v>9.716271224567221E-3</v>
      </c>
      <c r="N3411" s="144">
        <f>IFERROR(_xll.qlIndexFixing(ONIndex1M,I3411,TRUE,_xll.ohTrigger(RecalcTrigger,Trigger1M)),NA())</f>
        <v>9.2709243785904505E-3</v>
      </c>
      <c r="O3411" s="44">
        <f>IFERROR(_xll.qlIndexFixing(ONIndex3M,I3411,TRUE,_xll.ohTrigger(RecalcTrigger,Trigger3M)),NA())</f>
        <v>9.5540737694843614E-3</v>
      </c>
      <c r="P3411" s="44">
        <f>IFERROR(_xll.qlIndexFixing(ONIndex6M,I3411,TRUE,_xll.ohTrigger(RecalcTrigger,Trigger6M)),NA())</f>
        <v>9.1146607770120625E-3</v>
      </c>
      <c r="Q3411" s="145">
        <f>IFERROR(_xll.qlIndexFixing(ONIndex1Y,I3411,TRUE,_xll.ohTrigger(RecalcTrigger,Trigger1Y)),NA())</f>
        <v>9.6638724788888908E-3</v>
      </c>
    </row>
    <row r="3412" spans="2:17" x14ac:dyDescent="0.2">
      <c r="B3412" s="39" t="s">
        <v>42</v>
      </c>
      <c r="D3412" s="42">
        <f>_xll.qlCalendarAdvance(Calendar,$D3411,B3412,"f",FALSE)</f>
        <v>63767</v>
      </c>
      <c r="E3412" s="139">
        <f>_xll.qlInterestRateIndexValueDate(IndexON,D3412)</f>
        <v>63767</v>
      </c>
      <c r="F3412" s="155">
        <f>IFERROR(_xll.qlIndexFixing(IndexON,D3412,TRUE,_xll.ohTrigger(RecalcTrigger,TriggerON)),NA())</f>
        <v>9.5589519331173989E-3</v>
      </c>
      <c r="H3412" s="42">
        <f>_xll.qlCalendarAdvance(Calendar,$H3411,B3412,"f",FALSE)</f>
        <v>63767</v>
      </c>
      <c r="I3412" s="139">
        <f>_xll.qlInterestRateIndexValueDate(Index1M,$H3412)</f>
        <v>63769</v>
      </c>
      <c r="J3412" s="144">
        <f>IFERROR(_xll.qlIndexFixing(Index1M,$H3412,TRUE,_xll.ohTrigger(RecalcTrigger,Trigger1M)),NA())</f>
        <v>9.2760204187351588E-3</v>
      </c>
      <c r="K3412" s="44">
        <f>IFERROR(_xll.qlIndexFixing(Index3M,H3412,TRUE,_xll.ohTrigger(RecalcTrigger,Trigger3M)),NA())</f>
        <v>9.5700893643550864E-3</v>
      </c>
      <c r="L3412" s="44">
        <f>IFERROR(_xll.qlIndexFixing(Index6M,$H3412,TRUE,_xll.ohTrigger(RecalcTrigger,Trigger6M)),NA())</f>
        <v>9.1112948248883371E-3</v>
      </c>
      <c r="M3412" s="145">
        <f>IFERROR(_xll.qlIndexFixing(Index1Y,$H3412,TRUE,_xll.ohTrigger(RecalcTrigger,Trigger1Y)),NA())</f>
        <v>9.7163318229785238E-3</v>
      </c>
      <c r="N3412" s="144">
        <f>IFERROR(_xll.qlIndexFixing(ONIndex1M,I3412,TRUE,_xll.ohTrigger(RecalcTrigger,Trigger1M)),NA())</f>
        <v>9.2715260759224094E-3</v>
      </c>
      <c r="O3412" s="44">
        <f>IFERROR(_xll.qlIndexFixing(ONIndex3M,I3412,TRUE,_xll.ohTrigger(RecalcTrigger,Trigger3M)),NA())</f>
        <v>9.5547223472358667E-3</v>
      </c>
      <c r="P3412" s="44">
        <f>IFERROR(_xll.qlIndexFixing(ONIndex6M,I3412,TRUE,_xll.ohTrigger(RecalcTrigger,Trigger6M)),NA())</f>
        <v>9.1128440176291292E-3</v>
      </c>
      <c r="Q3412" s="145">
        <f>IFERROR(_xll.qlIndexFixing(ONIndex1Y,I3412,TRUE,_xll.ohTrigger(RecalcTrigger,Trigger1Y)),NA())</f>
        <v>9.6642900863574965E-3</v>
      </c>
    </row>
    <row r="3413" spans="2:17" x14ac:dyDescent="0.2">
      <c r="B3413" s="39" t="s">
        <v>42</v>
      </c>
      <c r="D3413" s="42">
        <f>_xll.qlCalendarAdvance(Calendar,$D3412,B3413,"f",FALSE)</f>
        <v>63774</v>
      </c>
      <c r="E3413" s="139">
        <f>_xll.qlInterestRateIndexValueDate(IndexON,D3413)</f>
        <v>63774</v>
      </c>
      <c r="F3413" s="155">
        <f>IFERROR(_xll.qlIndexFixing(IndexON,D3413,TRUE,_xll.ohTrigger(RecalcTrigger,TriggerON)),NA())</f>
        <v>9.5596799466868276E-3</v>
      </c>
      <c r="H3413" s="42">
        <f>_xll.qlCalendarAdvance(Calendar,$H3412,B3413,"f",FALSE)</f>
        <v>63774</v>
      </c>
      <c r="I3413" s="139">
        <f>_xll.qlInterestRateIndexValueDate(Index1M,$H3413)</f>
        <v>63776</v>
      </c>
      <c r="J3413" s="144">
        <f>IFERROR(_xll.qlIndexFixing(Index1M,$H3413,TRUE,_xll.ohTrigger(RecalcTrigger,Trigger1M)),NA())</f>
        <v>9.2765912644336111E-3</v>
      </c>
      <c r="K3413" s="44">
        <f>IFERROR(_xll.qlIndexFixing(Index3M,H3413,TRUE,_xll.ohTrigger(RecalcTrigger,Trigger3M)),NA())</f>
        <v>9.5706461310780238E-3</v>
      </c>
      <c r="L3413" s="44">
        <f>IFERROR(_xll.qlIndexFixing(Index6M,$H3413,TRUE,_xll.ohTrigger(RecalcTrigger,Trigger6M)),NA())</f>
        <v>9.1094864404614832E-3</v>
      </c>
      <c r="M3413" s="145">
        <f>IFERROR(_xll.qlIndexFixing(Index1Y,$H3413,TRUE,_xll.ohTrigger(RecalcTrigger,Trigger1Y)),NA())</f>
        <v>9.7163781147062509E-3</v>
      </c>
      <c r="N3413" s="144">
        <f>IFERROR(_xll.qlIndexFixing(ONIndex1M,I3413,TRUE,_xll.ohTrigger(RecalcTrigger,Trigger1M)),NA())</f>
        <v>9.2721156243324998E-3</v>
      </c>
      <c r="O3413" s="44">
        <f>IFERROR(_xll.qlIndexFixing(ONIndex3M,I3413,TRUE,_xll.ohTrigger(RecalcTrigger,Trigger3M)),NA())</f>
        <v>9.5553578288232188E-3</v>
      </c>
      <c r="P3413" s="44">
        <f>IFERROR(_xll.qlIndexFixing(ONIndex6M,I3413,TRUE,_xll.ohTrigger(RecalcTrigger,Trigger6M)),NA())</f>
        <v>9.1110284774309491E-3</v>
      </c>
      <c r="Q3413" s="145">
        <f>IFERROR(_xll.qlIndexFixing(ONIndex1Y,I3413,TRUE,_xll.ohTrigger(RecalcTrigger,Trigger1Y)),NA())</f>
        <v>9.664694056414902E-3</v>
      </c>
    </row>
    <row r="3414" spans="2:17" x14ac:dyDescent="0.2">
      <c r="B3414" s="39" t="s">
        <v>42</v>
      </c>
      <c r="D3414" s="42">
        <f>_xll.qlCalendarAdvance(Calendar,$D3413,B3414,"f",FALSE)</f>
        <v>63781</v>
      </c>
      <c r="E3414" s="139">
        <f>_xll.qlInterestRateIndexValueDate(IndexON,D3414)</f>
        <v>63781</v>
      </c>
      <c r="F3414" s="155">
        <f>IFERROR(_xll.qlIndexFixing(IndexON,D3414,TRUE,_xll.ohTrigger(RecalcTrigger,TriggerON)),NA())</f>
        <v>9.5603955423495535E-3</v>
      </c>
      <c r="H3414" s="42">
        <f>_xll.qlCalendarAdvance(Calendar,$H3413,B3414,"f",FALSE)</f>
        <v>63781</v>
      </c>
      <c r="I3414" s="139">
        <f>_xll.qlInterestRateIndexValueDate(Index1M,$H3414)</f>
        <v>63783</v>
      </c>
      <c r="J3414" s="144">
        <f>IFERROR(_xll.qlIndexFixing(Index1M,$H3414,TRUE,_xll.ohTrigger(RecalcTrigger,Trigger1M)),NA())</f>
        <v>9.277149904293144E-3</v>
      </c>
      <c r="K3414" s="44">
        <f>IFERROR(_xll.qlIndexFixing(Index3M,H3414,TRUE,_xll.ohTrigger(RecalcTrigger,Trigger3M)),NA())</f>
        <v>9.5711896284910569E-3</v>
      </c>
      <c r="L3414" s="44">
        <f>IFERROR(_xll.qlIndexFixing(Index6M,$H3414,TRUE,_xll.ohTrigger(RecalcTrigger,Trigger6M)),NA())</f>
        <v>9.1076793076837921E-3</v>
      </c>
      <c r="M3414" s="145">
        <f>IFERROR(_xll.qlIndexFixing(Index1Y,$H3414,TRUE,_xll.ohTrigger(RecalcTrigger,Trigger1Y)),NA())</f>
        <v>9.7164100788420023E-3</v>
      </c>
      <c r="N3414" s="144">
        <f>IFERROR(_xll.qlIndexFixing(ONIndex1M,I3414,TRUE,_xll.ohTrigger(RecalcTrigger,Trigger1M)),NA())</f>
        <v>9.2726930053554923E-3</v>
      </c>
      <c r="O3414" s="44">
        <f>IFERROR(_xll.qlIndexFixing(ONIndex3M,I3414,TRUE,_xll.ohTrigger(RecalcTrigger,Trigger3M)),NA())</f>
        <v>9.5559801945821476E-3</v>
      </c>
      <c r="P3414" s="44">
        <f>IFERROR(_xll.qlIndexFixing(ONIndex6M,I3414,TRUE,_xll.ohTrigger(RecalcTrigger,Trigger6M)),NA())</f>
        <v>9.1092141581761155E-3</v>
      </c>
      <c r="Q3414" s="145">
        <f>IFERROR(_xll.qlIndexFixing(ONIndex1Y,I3414,TRUE,_xll.ohTrigger(RecalcTrigger,Trigger1Y)),NA())</f>
        <v>9.6650843684376042E-3</v>
      </c>
    </row>
    <row r="3415" spans="2:17" x14ac:dyDescent="0.2">
      <c r="B3415" s="39" t="s">
        <v>42</v>
      </c>
      <c r="D3415" s="42">
        <f>_xll.qlCalendarAdvance(Calendar,$D3414,B3415,"f",FALSE)</f>
        <v>63788</v>
      </c>
      <c r="E3415" s="139">
        <f>_xll.qlInterestRateIndexValueDate(IndexON,D3415)</f>
        <v>63788</v>
      </c>
      <c r="F3415" s="155">
        <f>IFERROR(_xll.qlIndexFixing(IndexON,D3415,TRUE,_xll.ohTrigger(RecalcTrigger,TriggerON)),NA())</f>
        <v>9.561098701640347E-3</v>
      </c>
      <c r="H3415" s="42">
        <f>_xll.qlCalendarAdvance(Calendar,$H3414,B3415,"f",FALSE)</f>
        <v>63788</v>
      </c>
      <c r="I3415" s="139">
        <f>_xll.qlInterestRateIndexValueDate(Index1M,$H3415)</f>
        <v>63790</v>
      </c>
      <c r="J3415" s="144">
        <f>IFERROR(_xll.qlIndexFixing(Index1M,$H3415,TRUE,_xll.ohTrigger(RecalcTrigger,Trigger1M)),NA())</f>
        <v>9.2776963198536854E-3</v>
      </c>
      <c r="K3415" s="44">
        <f>IFERROR(_xll.qlIndexFixing(Index3M,H3415,TRUE,_xll.ohTrigger(RecalcTrigger,Trigger3M)),NA())</f>
        <v>9.5717198366552392E-3</v>
      </c>
      <c r="L3415" s="44">
        <f>IFERROR(_xll.qlIndexFixing(Index6M,$H3415,TRUE,_xll.ohTrigger(RecalcTrigger,Trigger6M)),NA())</f>
        <v>9.1058734284128057E-3</v>
      </c>
      <c r="M3415" s="145">
        <f>IFERROR(_xll.qlIndexFixing(Index1Y,$H3415,TRUE,_xll.ohTrigger(RecalcTrigger,Trigger1Y)),NA())</f>
        <v>9.7164276944780373E-3</v>
      </c>
      <c r="N3415" s="144">
        <f>IFERROR(_xll.qlIndexFixing(ONIndex1M,I3415,TRUE,_xll.ohTrigger(RecalcTrigger,Trigger1M)),NA())</f>
        <v>9.2732582002863495E-3</v>
      </c>
      <c r="O3415" s="44">
        <f>IFERROR(_xll.qlIndexFixing(ONIndex3M,I3415,TRUE,_xll.ohTrigger(RecalcTrigger,Trigger3M)),NA())</f>
        <v>9.5565894245286387E-3</v>
      </c>
      <c r="P3415" s="44">
        <f>IFERROR(_xll.qlIndexFixing(ONIndex6M,I3415,TRUE,_xll.ohTrigger(RecalcTrigger,Trigger6M)),NA())</f>
        <v>9.1074010615432854E-3</v>
      </c>
      <c r="Q3415" s="145">
        <f>IFERROR(_xll.qlIndexFixing(ONIndex1Y,I3415,TRUE,_xll.ohTrigger(RecalcTrigger,Trigger1Y)),NA())</f>
        <v>9.6654610016422282E-3</v>
      </c>
    </row>
    <row r="3416" spans="2:17" x14ac:dyDescent="0.2">
      <c r="B3416" s="39" t="s">
        <v>42</v>
      </c>
      <c r="D3416" s="42">
        <f>_xll.qlCalendarAdvance(Calendar,$D3415,B3416,"f",FALSE)</f>
        <v>63795</v>
      </c>
      <c r="E3416" s="139">
        <f>_xll.qlInterestRateIndexValueDate(IndexON,D3416)</f>
        <v>63795</v>
      </c>
      <c r="F3416" s="155">
        <f>IFERROR(_xll.qlIndexFixing(IndexON,D3416,TRUE,_xll.ohTrigger(RecalcTrigger,TriggerON)),NA())</f>
        <v>9.5617894057742348E-3</v>
      </c>
      <c r="H3416" s="42">
        <f>_xll.qlCalendarAdvance(Calendar,$H3415,B3416,"f",FALSE)</f>
        <v>63795</v>
      </c>
      <c r="I3416" s="139">
        <f>_xll.qlInterestRateIndexValueDate(Index1M,$H3416)</f>
        <v>63797</v>
      </c>
      <c r="J3416" s="144">
        <f>IFERROR(_xll.qlIndexFixing(Index1M,$H3416,TRUE,_xll.ohTrigger(RecalcTrigger,Trigger1M)),NA())</f>
        <v>9.2777603269835109E-3</v>
      </c>
      <c r="K3416" s="44">
        <f>IFERROR(_xll.qlIndexFixing(Index3M,H3416,TRUE,_xll.ohTrigger(RecalcTrigger,Trigger3M)),NA())</f>
        <v>9.5717519354238303E-3</v>
      </c>
      <c r="L3416" s="44">
        <f>IFERROR(_xll.qlIndexFixing(Index6M,$H3416,TRUE,_xll.ohTrigger(RecalcTrigger,Trigger6M)),NA())</f>
        <v>9.1041229337343026E-3</v>
      </c>
      <c r="M3416" s="145">
        <f>IFERROR(_xll.qlIndexFixing(Index1Y,$H3416,TRUE,_xll.ohTrigger(RecalcTrigger,Trigger1Y)),NA())</f>
        <v>9.7160662122569279E-3</v>
      </c>
      <c r="N3416" s="144">
        <f>IFERROR(_xll.qlIndexFixing(ONIndex1M,I3416,TRUE,_xll.ohTrigger(RecalcTrigger,Trigger1M)),NA())</f>
        <v>9.2738111910595222E-3</v>
      </c>
      <c r="O3416" s="44">
        <f>IFERROR(_xll.qlIndexFixing(ONIndex3M,I3416,TRUE,_xll.ohTrigger(RecalcTrigger,Trigger3M)),NA())</f>
        <v>9.5571854985987414E-3</v>
      </c>
      <c r="P3416" s="44">
        <f>IFERROR(_xll.qlIndexFixing(ONIndex6M,I3416,TRUE,_xll.ohTrigger(RecalcTrigger,Trigger6M)),NA())</f>
        <v>9.1055891896907326E-3</v>
      </c>
      <c r="Q3416" s="145">
        <f>IFERROR(_xll.qlIndexFixing(ONIndex1Y,I3416,TRUE,_xll.ohTrigger(RecalcTrigger,Trigger1Y)),NA())</f>
        <v>9.6658239354052711E-3</v>
      </c>
    </row>
    <row r="3417" spans="2:17" x14ac:dyDescent="0.2">
      <c r="B3417" s="39" t="s">
        <v>42</v>
      </c>
      <c r="D3417" s="42">
        <f>_xll.qlCalendarAdvance(Calendar,$D3416,B3417,"f",FALSE)</f>
        <v>63802</v>
      </c>
      <c r="E3417" s="139">
        <f>_xll.qlInterestRateIndexValueDate(IndexON,D3417)</f>
        <v>63802</v>
      </c>
      <c r="F3417" s="155">
        <f>IFERROR(_xll.qlIndexFixing(IndexON,D3417,TRUE,_xll.ohTrigger(RecalcTrigger,TriggerON)),NA())</f>
        <v>9.5624676356464988E-3</v>
      </c>
      <c r="H3417" s="42">
        <f>_xll.qlCalendarAdvance(Calendar,$H3416,B3417,"f",FALSE)</f>
        <v>63802</v>
      </c>
      <c r="I3417" s="139">
        <f>_xll.qlInterestRateIndexValueDate(Index1M,$H3417)</f>
        <v>63804</v>
      </c>
      <c r="J3417" s="144">
        <f>IFERROR(_xll.qlIndexFixing(Index1M,$H3417,TRUE,_xll.ohTrigger(RecalcTrigger,Trigger1M)),NA())</f>
        <v>9.2787524042581282E-3</v>
      </c>
      <c r="K3417" s="44">
        <f>IFERROR(_xll.qlIndexFixing(Index3M,H3417,TRUE,_xll.ohTrigger(RecalcTrigger,Trigger3M)),NA())</f>
        <v>9.5722583322656526E-3</v>
      </c>
      <c r="L3417" s="44">
        <f>IFERROR(_xll.qlIndexFixing(Index6M,$H3417,TRUE,_xll.ohTrigger(RecalcTrigger,Trigger6M)),NA())</f>
        <v>9.1023193873515668E-3</v>
      </c>
      <c r="M3417" s="145">
        <f>IFERROR(_xll.qlIndexFixing(Index1Y,$H3417,TRUE,_xll.ohTrigger(RecalcTrigger,Trigger1Y)),NA())</f>
        <v>9.7164197966232418E-3</v>
      </c>
      <c r="N3417" s="144">
        <f>IFERROR(_xll.qlIndexFixing(ONIndex1M,I3417,TRUE,_xll.ohTrigger(RecalcTrigger,Trigger1M)),NA())</f>
        <v>9.274351958969973E-3</v>
      </c>
      <c r="O3417" s="44">
        <f>IFERROR(_xll.qlIndexFixing(ONIndex3M,I3417,TRUE,_xll.ohTrigger(RecalcTrigger,Trigger3M)),NA())</f>
        <v>9.5577683971281857E-3</v>
      </c>
      <c r="P3417" s="44">
        <f>IFERROR(_xll.qlIndexFixing(ONIndex6M,I3417,TRUE,_xll.ohTrigger(RecalcTrigger,Trigger6M)),NA())</f>
        <v>9.1037785442171781E-3</v>
      </c>
      <c r="Q3417" s="145">
        <f>IFERROR(_xll.qlIndexFixing(ONIndex1Y,I3417,TRUE,_xll.ohTrigger(RecalcTrigger,Trigger1Y)),NA())</f>
        <v>9.6661731489433578E-3</v>
      </c>
    </row>
    <row r="3418" spans="2:17" x14ac:dyDescent="0.2">
      <c r="B3418" s="39" t="s">
        <v>42</v>
      </c>
      <c r="D3418" s="42">
        <f>_xll.qlCalendarAdvance(Calendar,$D3417,B3418,"f",FALSE)</f>
        <v>63809</v>
      </c>
      <c r="E3418" s="139">
        <f>_xll.qlInterestRateIndexValueDate(IndexON,D3418)</f>
        <v>63809</v>
      </c>
      <c r="F3418" s="155">
        <f>IFERROR(_xll.qlIndexFixing(IndexON,D3418,TRUE,_xll.ohTrigger(RecalcTrigger,TriggerON)),NA())</f>
        <v>9.5631333724721657E-3</v>
      </c>
      <c r="H3418" s="42">
        <f>_xll.qlCalendarAdvance(Calendar,$H3417,B3418,"f",FALSE)</f>
        <v>63809</v>
      </c>
      <c r="I3418" s="139">
        <f>_xll.qlInterestRateIndexValueDate(Index1M,$H3418)</f>
        <v>63811</v>
      </c>
      <c r="J3418" s="144">
        <f>IFERROR(_xll.qlIndexFixing(Index1M,$H3418,TRUE,_xll.ohTrigger(RecalcTrigger,Trigger1M)),NA())</f>
        <v>9.2792620361818873E-3</v>
      </c>
      <c r="K3418" s="44">
        <f>IFERROR(_xll.qlIndexFixing(Index3M,H3418,TRUE,_xll.ohTrigger(RecalcTrigger,Trigger3M)),NA())</f>
        <v>9.5727513853892561E-3</v>
      </c>
      <c r="L3418" s="44">
        <f>IFERROR(_xll.qlIndexFixing(Index6M,$H3418,TRUE,_xll.ohTrigger(RecalcTrigger,Trigger6M)),NA())</f>
        <v>9.100517099349191E-3</v>
      </c>
      <c r="M3418" s="145">
        <f>IFERROR(_xll.qlIndexFixing(Index1Y,$H3418,TRUE,_xll.ohTrigger(RecalcTrigger,Trigger1Y)),NA())</f>
        <v>9.716394241319537E-3</v>
      </c>
      <c r="N3418" s="144">
        <f>IFERROR(_xll.qlIndexFixing(ONIndex1M,I3418,TRUE,_xll.ohTrigger(RecalcTrigger,Trigger1M)),NA())</f>
        <v>9.2748804856324085E-3</v>
      </c>
      <c r="O3418" s="44">
        <f>IFERROR(_xll.qlIndexFixing(ONIndex3M,I3418,TRUE,_xll.ohTrigger(RecalcTrigger,Trigger3M)),NA())</f>
        <v>9.5583381002128931E-3</v>
      </c>
      <c r="P3418" s="44">
        <f>IFERROR(_xll.qlIndexFixing(ONIndex6M,I3418,TRUE,_xll.ohTrigger(RecalcTrigger,Trigger6M)),NA())</f>
        <v>9.1019691272009595E-3</v>
      </c>
      <c r="Q3418" s="145">
        <f>IFERROR(_xll.qlIndexFixing(ONIndex1Y,I3418,TRUE,_xll.ohTrigger(RecalcTrigger,Trigger1Y)),NA())</f>
        <v>9.6665086216329854E-3</v>
      </c>
    </row>
    <row r="3419" spans="2:17" x14ac:dyDescent="0.2">
      <c r="B3419" s="39" t="s">
        <v>42</v>
      </c>
      <c r="D3419" s="42">
        <f>_xll.qlCalendarAdvance(Calendar,$D3418,B3419,"f",FALSE)</f>
        <v>63816</v>
      </c>
      <c r="E3419" s="139">
        <f>_xll.qlInterestRateIndexValueDate(IndexON,D3419)</f>
        <v>63816</v>
      </c>
      <c r="F3419" s="155">
        <f>IFERROR(_xll.qlIndexFixing(IndexON,D3419,TRUE,_xll.ohTrigger(RecalcTrigger,TriggerON)),NA())</f>
        <v>9.5637865973063896E-3</v>
      </c>
      <c r="H3419" s="42">
        <f>_xll.qlCalendarAdvance(Calendar,$H3418,B3419,"f",FALSE)</f>
        <v>63816</v>
      </c>
      <c r="I3419" s="139">
        <f>_xll.qlInterestRateIndexValueDate(Index1M,$H3419)</f>
        <v>63818</v>
      </c>
      <c r="J3419" s="144">
        <f>IFERROR(_xll.qlIndexFixing(Index1M,$H3419,TRUE,_xll.ohTrigger(RecalcTrigger,Trigger1M)),NA())</f>
        <v>9.2797593699741002E-3</v>
      </c>
      <c r="K3419" s="44">
        <f>IFERROR(_xll.qlIndexFixing(Index3M,H3419,TRUE,_xll.ohTrigger(RecalcTrigger,Trigger3M)),NA())</f>
        <v>9.5732310748598178E-3</v>
      </c>
      <c r="L3419" s="44">
        <f>IFERROR(_xll.qlIndexFixing(Index6M,$H3419,TRUE,_xll.ohTrigger(RecalcTrigger,Trigger6M)),NA())</f>
        <v>9.0987160715824897E-3</v>
      </c>
      <c r="M3419" s="145">
        <f>IFERROR(_xll.qlIndexFixing(Index1Y,$H3419,TRUE,_xll.ohTrigger(RecalcTrigger,Trigger1Y)),NA())</f>
        <v>9.7163542538916733E-3</v>
      </c>
      <c r="N3419" s="144">
        <f>IFERROR(_xll.qlIndexFixing(ONIndex1M,I3419,TRUE,_xll.ohTrigger(RecalcTrigger,Trigger1M)),NA())</f>
        <v>9.2753967526615355E-3</v>
      </c>
      <c r="O3419" s="44">
        <f>IFERROR(_xll.qlIndexFixing(ONIndex3M,I3419,TRUE,_xll.ohTrigger(RecalcTrigger,Trigger3M)),NA())</f>
        <v>9.5588945879487852E-3</v>
      </c>
      <c r="P3419" s="44">
        <f>IFERROR(_xll.qlIndexFixing(ONIndex6M,I3419,TRUE,_xll.ohTrigger(RecalcTrigger,Trigger6M)),NA())</f>
        <v>9.1001609401608619E-3</v>
      </c>
      <c r="Q3419" s="145">
        <f>IFERROR(_xll.qlIndexFixing(ONIndex1Y,I3419,TRUE,_xll.ohTrigger(RecalcTrigger,Trigger1Y)),NA())</f>
        <v>9.666830332770715E-3</v>
      </c>
    </row>
    <row r="3420" spans="2:17" x14ac:dyDescent="0.2">
      <c r="B3420" s="39" t="s">
        <v>42</v>
      </c>
      <c r="D3420" s="42">
        <f>_xll.qlCalendarAdvance(Calendar,$D3419,B3420,"f",FALSE)</f>
        <v>63823</v>
      </c>
      <c r="E3420" s="139">
        <f>_xll.qlInterestRateIndexValueDate(IndexON,D3420)</f>
        <v>63823</v>
      </c>
      <c r="F3420" s="155">
        <f>IFERROR(_xll.qlIndexFixing(IndexON,D3420,TRUE,_xll.ohTrigger(RecalcTrigger,TriggerON)),NA())</f>
        <v>9.5644272914441331E-3</v>
      </c>
      <c r="H3420" s="42">
        <f>_xll.qlCalendarAdvance(Calendar,$H3419,B3420,"f",FALSE)</f>
        <v>63823</v>
      </c>
      <c r="I3420" s="139">
        <f>_xll.qlInterestRateIndexValueDate(Index1M,$H3420)</f>
        <v>63825</v>
      </c>
      <c r="J3420" s="144">
        <f>IFERROR(_xll.qlIndexFixing(Index1M,$H3420,TRUE,_xll.ohTrigger(RecalcTrigger,Trigger1M)),NA())</f>
        <v>9.2805505001945163E-3</v>
      </c>
      <c r="K3420" s="44">
        <f>IFERROR(_xll.qlIndexFixing(Index3M,H3420,TRUE,_xll.ohTrigger(RecalcTrigger,Trigger3M)),NA())</f>
        <v>9.5741708410453236E-3</v>
      </c>
      <c r="L3420" s="44">
        <f>IFERROR(_xll.qlIndexFixing(Index6M,$H3420,TRUE,_xll.ohTrigger(RecalcTrigger,Trigger6M)),NA())</f>
        <v>9.0969029481062606E-3</v>
      </c>
      <c r="M3420" s="145">
        <f>IFERROR(_xll.qlIndexFixing(Index1Y,$H3420,TRUE,_xll.ohTrigger(RecalcTrigger,Trigger1Y)),NA())</f>
        <v>9.7162998134342985E-3</v>
      </c>
      <c r="N3420" s="144">
        <f>IFERROR(_xll.qlIndexFixing(ONIndex1M,I3420,TRUE,_xll.ohTrigger(RecalcTrigger,Trigger1M)),NA())</f>
        <v>9.2759007415921246E-3</v>
      </c>
      <c r="O3420" s="44">
        <f>IFERROR(_xll.qlIndexFixing(ONIndex3M,I3420,TRUE,_xll.ohTrigger(RecalcTrigger,Trigger3M)),NA())</f>
        <v>9.5594378402719116E-3</v>
      </c>
      <c r="P3420" s="44">
        <f>IFERROR(_xll.qlIndexFixing(ONIndex6M,I3420,TRUE,_xll.ohTrigger(RecalcTrigger,Trigger6M)),NA())</f>
        <v>9.0983539851752226E-3</v>
      </c>
      <c r="Q3420" s="145">
        <f>IFERROR(_xll.qlIndexFixing(ONIndex1Y,I3420,TRUE,_xll.ohTrigger(RecalcTrigger,Trigger1Y)),NA())</f>
        <v>9.6671382615731716E-3</v>
      </c>
    </row>
    <row r="3421" spans="2:17" x14ac:dyDescent="0.2">
      <c r="B3421" s="39" t="s">
        <v>42</v>
      </c>
      <c r="D3421" s="42">
        <f>_xll.qlCalendarAdvance(Calendar,$D3420,B3421,"f",FALSE)</f>
        <v>63830</v>
      </c>
      <c r="E3421" s="139">
        <f>_xll.qlInterestRateIndexValueDate(IndexON,D3421)</f>
        <v>63830</v>
      </c>
      <c r="F3421" s="155">
        <f>IFERROR(_xll.qlIndexFixing(IndexON,D3421,TRUE,_xll.ohTrigger(RecalcTrigger,TriggerON)),NA())</f>
        <v>9.5650554359405504E-3</v>
      </c>
      <c r="H3421" s="42">
        <f>_xll.qlCalendarAdvance(Calendar,$H3420,B3421,"f",FALSE)</f>
        <v>63830</v>
      </c>
      <c r="I3421" s="139">
        <f>_xll.qlInterestRateIndexValueDate(Index1M,$H3421)</f>
        <v>63832</v>
      </c>
      <c r="J3421" s="144">
        <f>IFERROR(_xll.qlIndexFixing(Index1M,$H3421,TRUE,_xll.ohTrigger(RecalcTrigger,Trigger1M)),NA())</f>
        <v>9.2807170693339162E-3</v>
      </c>
      <c r="K3421" s="44">
        <f>IFERROR(_xll.qlIndexFixing(Index3M,H3421,TRUE,_xll.ohTrigger(RecalcTrigger,Trigger3M)),NA())</f>
        <v>9.574620895096371E-3</v>
      </c>
      <c r="L3421" s="44">
        <f>IFERROR(_xll.qlIndexFixing(Index6M,$H3421,TRUE,_xll.ohTrigger(RecalcTrigger,Trigger6M)),NA())</f>
        <v>9.0950512848026795E-3</v>
      </c>
      <c r="M3421" s="145">
        <f>IFERROR(_xll.qlIndexFixing(Index1Y,$H3421,TRUE,_xll.ohTrigger(RecalcTrigger,Trigger1Y)),NA())</f>
        <v>9.7162308990438109E-3</v>
      </c>
      <c r="N3421" s="144">
        <f>IFERROR(_xll.qlIndexFixing(ONIndex1M,I3421,TRUE,_xll.ohTrigger(RecalcTrigger,Trigger1M)),NA())</f>
        <v>9.2763924339589465E-3</v>
      </c>
      <c r="O3421" s="44">
        <f>IFERROR(_xll.qlIndexFixing(ONIndex3M,I3421,TRUE,_xll.ohTrigger(RecalcTrigger,Trigger3M)),NA())</f>
        <v>9.559967837597938E-3</v>
      </c>
      <c r="P3421" s="44">
        <f>IFERROR(_xll.qlIndexFixing(ONIndex6M,I3421,TRUE,_xll.ohTrigger(RecalcTrigger,Trigger6M)),NA())</f>
        <v>9.0965482643223794E-3</v>
      </c>
      <c r="Q3421" s="145">
        <f>IFERROR(_xll.qlIndexFixing(ONIndex1Y,I3421,TRUE,_xll.ohTrigger(RecalcTrigger,Trigger1Y)),NA())</f>
        <v>9.6674323874967882E-3</v>
      </c>
    </row>
    <row r="3422" spans="2:17" x14ac:dyDescent="0.2">
      <c r="B3422" s="39" t="s">
        <v>42</v>
      </c>
      <c r="D3422" s="42">
        <f>_xll.qlCalendarAdvance(Calendar,$D3421,B3422,"f",FALSE)</f>
        <v>63837</v>
      </c>
      <c r="E3422" s="139">
        <f>_xll.qlInterestRateIndexValueDate(IndexON,D3422)</f>
        <v>63837</v>
      </c>
      <c r="F3422" s="155">
        <f>IFERROR(_xll.qlIndexFixing(IndexON,D3422,TRUE,_xll.ohTrigger(RecalcTrigger,TriggerON)),NA())</f>
        <v>9.5656710122504762E-3</v>
      </c>
      <c r="H3422" s="42">
        <f>_xll.qlCalendarAdvance(Calendar,$H3421,B3422,"f",FALSE)</f>
        <v>63837</v>
      </c>
      <c r="I3422" s="139">
        <f>_xll.qlInterestRateIndexValueDate(Index1M,$H3422)</f>
        <v>63839</v>
      </c>
      <c r="J3422" s="144">
        <f>IFERROR(_xll.qlIndexFixing(Index1M,$H3422,TRUE,_xll.ohTrigger(RecalcTrigger,Trigger1M)),NA())</f>
        <v>9.2811773979865307E-3</v>
      </c>
      <c r="K3422" s="44">
        <f>IFERROR(_xll.qlIndexFixing(Index3M,H3422,TRUE,_xll.ohTrigger(RecalcTrigger,Trigger3M)),NA())</f>
        <v>9.5750575203582752E-3</v>
      </c>
      <c r="L3422" s="44">
        <f>IFERROR(_xll.qlIndexFixing(Index6M,$H3422,TRUE,_xll.ohTrigger(RecalcTrigger,Trigger6M)),NA())</f>
        <v>9.0933073018064376E-3</v>
      </c>
      <c r="M3422" s="145">
        <f>IFERROR(_xll.qlIndexFixing(Index1Y,$H3422,TRUE,_xll.ohTrigger(RecalcTrigger,Trigger1Y)),NA())</f>
        <v>9.7161474898168187E-3</v>
      </c>
      <c r="N3422" s="144">
        <f>IFERROR(_xll.qlIndexFixing(ONIndex1M,I3422,TRUE,_xll.ohTrigger(RecalcTrigger,Trigger1M)),NA())</f>
        <v>9.2768718113767079E-3</v>
      </c>
      <c r="O3422" s="44">
        <f>IFERROR(_xll.qlIndexFixing(ONIndex3M,I3422,TRUE,_xll.ohTrigger(RecalcTrigger,Trigger3M)),NA())</f>
        <v>9.5604845599428501E-3</v>
      </c>
      <c r="P3422" s="44">
        <f>IFERROR(_xll.qlIndexFixing(ONIndex6M,I3422,TRUE,_xll.ohTrigger(RecalcTrigger,Trigger6M)),NA())</f>
        <v>9.0947437790411811E-3</v>
      </c>
      <c r="Q3422" s="145">
        <f>IFERROR(_xll.qlIndexFixing(ONIndex1Y,I3422,TRUE,_xll.ohTrigger(RecalcTrigger,Trigger1Y)),NA())</f>
        <v>9.6677126895983179E-3</v>
      </c>
    </row>
    <row r="3423" spans="2:17" x14ac:dyDescent="0.2">
      <c r="B3423" s="39" t="s">
        <v>42</v>
      </c>
      <c r="D3423" s="42">
        <f>_xll.qlCalendarAdvance(Calendar,$D3422,B3423,"f",FALSE)</f>
        <v>63844</v>
      </c>
      <c r="E3423" s="139">
        <f>_xll.qlInterestRateIndexValueDate(IndexON,D3423)</f>
        <v>63844</v>
      </c>
      <c r="F3423" s="155">
        <f>IFERROR(_xll.qlIndexFixing(IndexON,D3423,TRUE,_xll.ohTrigger(RecalcTrigger,TriggerON)),NA())</f>
        <v>9.5662740011093206E-3</v>
      </c>
      <c r="H3423" s="42">
        <f>_xll.qlCalendarAdvance(Calendar,$H3422,B3423,"f",FALSE)</f>
        <v>63844</v>
      </c>
      <c r="I3423" s="139">
        <f>_xll.qlInterestRateIndexValueDate(Index1M,$H3423)</f>
        <v>63846</v>
      </c>
      <c r="J3423" s="144">
        <f>IFERROR(_xll.qlIndexFixing(Index1M,$H3423,TRUE,_xll.ohTrigger(RecalcTrigger,Trigger1M)),NA())</f>
        <v>9.2816253546724702E-3</v>
      </c>
      <c r="K3423" s="44">
        <f>IFERROR(_xll.qlIndexFixing(Index3M,H3423,TRUE,_xll.ohTrigger(RecalcTrigger,Trigger3M)),NA())</f>
        <v>9.5754806968980418E-3</v>
      </c>
      <c r="L3423" s="44">
        <f>IFERROR(_xll.qlIndexFixing(Index6M,$H3423,TRUE,_xll.ohTrigger(RecalcTrigger,Trigger6M)),NA())</f>
        <v>9.0915113794764659E-3</v>
      </c>
      <c r="M3423" s="145">
        <f>IFERROR(_xll.qlIndexFixing(Index1Y,$H3423,TRUE,_xll.ohTrigger(RecalcTrigger,Trigger1Y)),NA())</f>
        <v>9.7160495648508077E-3</v>
      </c>
      <c r="N3423" s="144">
        <f>IFERROR(_xll.qlIndexFixing(ONIndex1M,I3423,TRUE,_xll.ohTrigger(RecalcTrigger,Trigger1M)),NA())</f>
        <v>9.2773388551403713E-3</v>
      </c>
      <c r="O3423" s="44">
        <f>IFERROR(_xll.qlIndexFixing(ONIndex3M,I3423,TRUE,_xll.ohTrigger(RecalcTrigger,Trigger3M)),NA())</f>
        <v>9.5609879874825054E-3</v>
      </c>
      <c r="P3423" s="44">
        <f>IFERROR(_xll.qlIndexFixing(ONIndex6M,I3423,TRUE,_xll.ohTrigger(RecalcTrigger,Trigger6M)),NA())</f>
        <v>9.0929405313300293E-3</v>
      </c>
      <c r="Q3423" s="145">
        <f>IFERROR(_xll.qlIndexFixing(ONIndex1Y,I3423,TRUE,_xll.ohTrigger(RecalcTrigger,Trigger1Y)),NA())</f>
        <v>9.6679791474141297E-3</v>
      </c>
    </row>
    <row r="3424" spans="2:17" x14ac:dyDescent="0.2">
      <c r="B3424" s="39" t="s">
        <v>42</v>
      </c>
      <c r="D3424" s="42">
        <f>_xll.qlCalendarAdvance(Calendar,$D3423,B3424,"f",FALSE)</f>
        <v>63851</v>
      </c>
      <c r="E3424" s="139">
        <f>_xll.qlInterestRateIndexValueDate(IndexON,D3424)</f>
        <v>63851</v>
      </c>
      <c r="F3424" s="155">
        <f>IFERROR(_xll.qlIndexFixing(IndexON,D3424,TRUE,_xll.ohTrigger(RecalcTrigger,TriggerON)),NA())</f>
        <v>9.5668643839719181E-3</v>
      </c>
      <c r="H3424" s="42">
        <f>_xll.qlCalendarAdvance(Calendar,$H3423,B3424,"f",FALSE)</f>
        <v>63851</v>
      </c>
      <c r="I3424" s="139">
        <f>_xll.qlInterestRateIndexValueDate(Index1M,$H3424)</f>
        <v>63853</v>
      </c>
      <c r="J3424" s="144">
        <f>IFERROR(_xll.qlIndexFixing(Index1M,$H3424,TRUE,_xll.ohTrigger(RecalcTrigger,Trigger1M)),NA())</f>
        <v>9.2820609209393959E-3</v>
      </c>
      <c r="K3424" s="44">
        <f>IFERROR(_xll.qlIndexFixing(Index3M,H3424,TRUE,_xll.ohTrigger(RecalcTrigger,Trigger3M)),NA())</f>
        <v>9.5758904047784314E-3</v>
      </c>
      <c r="L3424" s="44">
        <f>IFERROR(_xll.qlIndexFixing(Index6M,$H3424,TRUE,_xll.ohTrigger(RecalcTrigger,Trigger6M)),NA())</f>
        <v>9.0897167268328295E-3</v>
      </c>
      <c r="M3424" s="145">
        <f>IFERROR(_xll.qlIndexFixing(Index1Y,$H3424,TRUE,_xll.ohTrigger(RecalcTrigger,Trigger1Y)),NA())</f>
        <v>9.7159371032430435E-3</v>
      </c>
      <c r="N3424" s="144">
        <f>IFERROR(_xll.qlIndexFixing(ONIndex1M,I3424,TRUE,_xll.ohTrigger(RecalcTrigger,Trigger1M)),NA())</f>
        <v>9.2777935471843875E-3</v>
      </c>
      <c r="O3424" s="44">
        <f>IFERROR(_xll.qlIndexFixing(ONIndex3M,I3424,TRUE,_xll.ohTrigger(RecalcTrigger,Trigger3M)),NA())</f>
        <v>9.5614781000730176E-3</v>
      </c>
      <c r="P3424" s="44">
        <f>IFERROR(_xll.qlIndexFixing(ONIndex6M,I3424,TRUE,_xll.ohTrigger(RecalcTrigger,Trigger6M)),NA())</f>
        <v>9.0911385231073893E-3</v>
      </c>
      <c r="Q3424" s="145">
        <f>IFERROR(_xll.qlIndexFixing(ONIndex1Y,I3424,TRUE,_xll.ohTrigger(RecalcTrigger,Trigger1Y)),NA())</f>
        <v>9.6682317400809126E-3</v>
      </c>
    </row>
    <row r="3425" spans="2:17" x14ac:dyDescent="0.2">
      <c r="B3425" s="39" t="s">
        <v>42</v>
      </c>
      <c r="D3425" s="42">
        <f>_xll.qlCalendarAdvance(Calendar,$D3424,B3425,"f",FALSE)</f>
        <v>63858</v>
      </c>
      <c r="E3425" s="139">
        <f>_xll.qlInterestRateIndexValueDate(IndexON,D3425)</f>
        <v>63858</v>
      </c>
      <c r="F3425" s="155">
        <f>IFERROR(_xll.qlIndexFixing(IndexON,D3425,TRUE,_xll.ohTrigger(RecalcTrigger,TriggerON)),NA())</f>
        <v>9.567442141893423E-3</v>
      </c>
      <c r="H3425" s="42">
        <f>_xll.qlCalendarAdvance(Calendar,$H3424,B3425,"f",FALSE)</f>
        <v>63858</v>
      </c>
      <c r="I3425" s="139">
        <f>_xll.qlInterestRateIndexValueDate(Index1M,$H3425)</f>
        <v>63860</v>
      </c>
      <c r="J3425" s="144">
        <f>IFERROR(_xll.qlIndexFixing(Index1M,$H3425,TRUE,_xll.ohTrigger(RecalcTrigger,Trigger1M)),NA())</f>
        <v>9.2824840783246564E-3</v>
      </c>
      <c r="K3425" s="44">
        <f>IFERROR(_xll.qlIndexFixing(Index3M,H3425,TRUE,_xll.ohTrigger(RecalcTrigger,Trigger3M)),NA())</f>
        <v>9.5762866240706995E-3</v>
      </c>
      <c r="L3425" s="44">
        <f>IFERROR(_xll.qlIndexFixing(Index6M,$H3425,TRUE,_xll.ohTrigger(RecalcTrigger,Trigger6M)),NA())</f>
        <v>9.0879364738487168E-3</v>
      </c>
      <c r="M3425" s="145">
        <f>IFERROR(_xll.qlIndexFixing(Index1Y,$H3425,TRUE,_xll.ohTrigger(RecalcTrigger,Trigger1Y)),NA())</f>
        <v>9.7158100840927502E-3</v>
      </c>
      <c r="N3425" s="144">
        <f>IFERROR(_xll.qlIndexFixing(ONIndex1M,I3425,TRUE,_xll.ohTrigger(RecalcTrigger,Trigger1M)),NA())</f>
        <v>9.2782358689635913E-3</v>
      </c>
      <c r="O3425" s="44">
        <f>IFERROR(_xll.qlIndexFixing(ONIndex3M,I3425,TRUE,_xll.ohTrigger(RecalcTrigger,Trigger3M)),NA())</f>
        <v>9.5619548781300523E-3</v>
      </c>
      <c r="P3425" s="44">
        <f>IFERROR(_xll.qlIndexFixing(ONIndex6M,I3425,TRUE,_xll.ohTrigger(RecalcTrigger,Trigger6M)),NA())</f>
        <v>9.0893377561318545E-3</v>
      </c>
      <c r="Q3425" s="145">
        <f>IFERROR(_xll.qlIndexFixing(ONIndex1Y,I3425,TRUE,_xll.ohTrigger(RecalcTrigger,Trigger1Y)),NA())</f>
        <v>9.6684704469751637E-3</v>
      </c>
    </row>
    <row r="3426" spans="2:17" x14ac:dyDescent="0.2">
      <c r="B3426" s="39" t="s">
        <v>42</v>
      </c>
      <c r="D3426" s="42">
        <f>_xll.qlCalendarAdvance(Calendar,$D3425,B3426,"f",FALSE)</f>
        <v>63865</v>
      </c>
      <c r="E3426" s="139">
        <f>_xll.qlInterestRateIndexValueDate(IndexON,D3426)</f>
        <v>63865</v>
      </c>
      <c r="F3426" s="155">
        <f>IFERROR(_xll.qlIndexFixing(IndexON,D3426,TRUE,_xll.ohTrigger(RecalcTrigger,TriggerON)),NA())</f>
        <v>9.5680072559289897E-3</v>
      </c>
      <c r="H3426" s="42">
        <f>_xll.qlCalendarAdvance(Calendar,$H3425,B3426,"f",FALSE)</f>
        <v>63865</v>
      </c>
      <c r="I3426" s="139">
        <f>_xll.qlInterestRateIndexValueDate(Index1M,$H3426)</f>
        <v>63867</v>
      </c>
      <c r="J3426" s="144">
        <f>IFERROR(_xll.qlIndexFixing(Index1M,$H3426,TRUE,_xll.ohTrigger(RecalcTrigger,Trigger1M)),NA())</f>
        <v>9.2828948083733386E-3</v>
      </c>
      <c r="K3426" s="44">
        <f>IFERROR(_xll.qlIndexFixing(Index3M,H3426,TRUE,_xll.ohTrigger(RecalcTrigger,Trigger3M)),NA())</f>
        <v>9.5766693348384568E-3</v>
      </c>
      <c r="L3426" s="44">
        <f>IFERROR(_xll.qlIndexFixing(Index6M,$H3426,TRUE,_xll.ohTrigger(RecalcTrigger,Trigger6M)),NA())</f>
        <v>9.0861443196901624E-3</v>
      </c>
      <c r="M3426" s="145">
        <f>IFERROR(_xll.qlIndexFixing(Index1Y,$H3426,TRUE,_xll.ohTrigger(RecalcTrigger,Trigger1Y)),NA())</f>
        <v>9.7156684864987183E-3</v>
      </c>
      <c r="N3426" s="144">
        <f>IFERROR(_xll.qlIndexFixing(ONIndex1M,I3426,TRUE,_xll.ohTrigger(RecalcTrigger,Trigger1M)),NA())</f>
        <v>9.2786658018528811E-3</v>
      </c>
      <c r="O3426" s="44">
        <f>IFERROR(_xll.qlIndexFixing(ONIndex3M,I3426,TRUE,_xll.ohTrigger(RecalcTrigger,Trigger3M)),NA())</f>
        <v>9.5624183015896591E-3</v>
      </c>
      <c r="P3426" s="44">
        <f>IFERROR(_xll.qlIndexFixing(ONIndex6M,I3426,TRUE,_xll.ohTrigger(RecalcTrigger,Trigger6M)),NA())</f>
        <v>9.0875382323218901E-3</v>
      </c>
      <c r="Q3426" s="145">
        <f>IFERROR(_xll.qlIndexFixing(ONIndex1Y,I3426,TRUE,_xll.ohTrigger(RecalcTrigger,Trigger1Y)),NA())</f>
        <v>9.668695247393444E-3</v>
      </c>
    </row>
    <row r="3427" spans="2:17" x14ac:dyDescent="0.2">
      <c r="B3427" s="39" t="s">
        <v>42</v>
      </c>
      <c r="D3427" s="42">
        <f>_xll.qlCalendarAdvance(Calendar,$D3426,B3427,"f",FALSE)</f>
        <v>63872</v>
      </c>
      <c r="E3427" s="139">
        <f>_xll.qlInterestRateIndexValueDate(IndexON,D3427)</f>
        <v>63872</v>
      </c>
      <c r="F3427" s="155">
        <f>IFERROR(_xll.qlIndexFixing(IndexON,D3427,TRUE,_xll.ohTrigger(RecalcTrigger,TriggerON)),NA())</f>
        <v>9.5685597073735806E-3</v>
      </c>
      <c r="H3427" s="42">
        <f>_xll.qlCalendarAdvance(Calendar,$H3426,B3427,"f",FALSE)</f>
        <v>63872</v>
      </c>
      <c r="I3427" s="139">
        <f>_xll.qlInterestRateIndexValueDate(Index1M,$H3427)</f>
        <v>63874</v>
      </c>
      <c r="J3427" s="144">
        <f>IFERROR(_xll.qlIndexFixing(Index1M,$H3427,TRUE,_xll.ohTrigger(RecalcTrigger,Trigger1M)),NA())</f>
        <v>9.2832930926227894E-3</v>
      </c>
      <c r="K3427" s="44">
        <f>IFERROR(_xll.qlIndexFixing(Index3M,H3427,TRUE,_xll.ohTrigger(RecalcTrigger,Trigger3M)),NA())</f>
        <v>9.5770385171470105E-3</v>
      </c>
      <c r="L3427" s="44">
        <f>IFERROR(_xll.qlIndexFixing(Index6M,$H3427,TRUE,_xll.ohTrigger(RecalcTrigger,Trigger6M)),NA())</f>
        <v>9.0843534406110961E-3</v>
      </c>
      <c r="M3427" s="145">
        <f>IFERROR(_xll.qlIndexFixing(Index1Y,$H3427,TRUE,_xll.ohTrigger(RecalcTrigger,Trigger1Y)),NA())</f>
        <v>9.7155122895610461E-3</v>
      </c>
      <c r="N3427" s="144">
        <f>IFERROR(_xll.qlIndexFixing(ONIndex1M,I3427,TRUE,_xll.ohTrigger(RecalcTrigger,Trigger1M)),NA())</f>
        <v>9.2790833276268359E-3</v>
      </c>
      <c r="O3427" s="44">
        <f>IFERROR(_xll.qlIndexFixing(ONIndex3M,I3427,TRUE,_xll.ohTrigger(RecalcTrigger,Trigger3M)),NA())</f>
        <v>9.5628683506276957E-3</v>
      </c>
      <c r="P3427" s="44">
        <f>IFERROR(_xll.qlIndexFixing(ONIndex6M,I3427,TRUE,_xll.ohTrigger(RecalcTrigger,Trigger6M)),NA())</f>
        <v>9.0857399535959615E-3</v>
      </c>
      <c r="Q3427" s="145">
        <f>IFERROR(_xll.qlIndexFixing(ONIndex1Y,I3427,TRUE,_xll.ohTrigger(RecalcTrigger,Trigger1Y)),NA())</f>
        <v>9.6689061205523785E-3</v>
      </c>
    </row>
    <row r="3428" spans="2:17" x14ac:dyDescent="0.2">
      <c r="B3428" s="39" t="s">
        <v>42</v>
      </c>
      <c r="D3428" s="42">
        <f>_xll.qlCalendarAdvance(Calendar,$D3427,B3428,"f",FALSE)</f>
        <v>63879</v>
      </c>
      <c r="E3428" s="139">
        <f>_xll.qlInterestRateIndexValueDate(IndexON,D3428)</f>
        <v>63879</v>
      </c>
      <c r="F3428" s="155">
        <f>IFERROR(_xll.qlIndexFixing(IndexON,D3428,TRUE,_xll.ohTrigger(RecalcTrigger,TriggerON)),NA())</f>
        <v>9.5690994774422222E-3</v>
      </c>
      <c r="H3428" s="42">
        <f>_xll.qlCalendarAdvance(Calendar,$H3427,B3428,"f",FALSE)</f>
        <v>63879</v>
      </c>
      <c r="I3428" s="139">
        <f>_xll.qlInterestRateIndexValueDate(Index1M,$H3428)</f>
        <v>63881</v>
      </c>
      <c r="J3428" s="144">
        <f>IFERROR(_xll.qlIndexFixing(Index1M,$H3428,TRUE,_xll.ohTrigger(RecalcTrigger,Trigger1M)),NA())</f>
        <v>9.2836789126206753E-3</v>
      </c>
      <c r="K3428" s="44">
        <f>IFERROR(_xll.qlIndexFixing(Index3M,H3428,TRUE,_xll.ohTrigger(RecalcTrigger,Trigger3M)),NA())</f>
        <v>9.5773941510676214E-3</v>
      </c>
      <c r="L3428" s="44">
        <f>IFERROR(_xll.qlIndexFixing(Index6M,$H3428,TRUE,_xll.ohTrigger(RecalcTrigger,Trigger6M)),NA())</f>
        <v>9.0825638384681544E-3</v>
      </c>
      <c r="M3428" s="145">
        <f>IFERROR(_xll.qlIndexFixing(Index1Y,$H3428,TRUE,_xll.ohTrigger(RecalcTrigger,Trigger1Y)),NA())</f>
        <v>9.7153414723804826E-3</v>
      </c>
      <c r="N3428" s="144">
        <f>IFERROR(_xll.qlIndexFixing(ONIndex1M,I3428,TRUE,_xll.ohTrigger(RecalcTrigger,Trigger1M)),NA())</f>
        <v>9.2794884278202261E-3</v>
      </c>
      <c r="O3428" s="44">
        <f>IFERROR(_xll.qlIndexFixing(ONIndex3M,I3428,TRUE,_xll.ohTrigger(RecalcTrigger,Trigger3M)),NA())</f>
        <v>9.5633050054200197E-3</v>
      </c>
      <c r="P3428" s="44">
        <f>IFERROR(_xll.qlIndexFixing(ONIndex6M,I3428,TRUE,_xll.ohTrigger(RecalcTrigger,Trigger6M)),NA())</f>
        <v>9.0839429216327261E-3</v>
      </c>
      <c r="Q3428" s="145">
        <f>IFERROR(_xll.qlIndexFixing(ONIndex1Y,I3428,TRUE,_xll.ohTrigger(RecalcTrigger,Trigger1Y)),NA())</f>
        <v>9.6691030459084004E-3</v>
      </c>
    </row>
    <row r="3429" spans="2:17" x14ac:dyDescent="0.2">
      <c r="B3429" s="39" t="s">
        <v>42</v>
      </c>
      <c r="D3429" s="42">
        <f>_xll.qlCalendarAdvance(Calendar,$D3428,B3429,"f",FALSE)</f>
        <v>63886</v>
      </c>
      <c r="E3429" s="139">
        <f>_xll.qlInterestRateIndexValueDate(IndexON,D3429)</f>
        <v>63886</v>
      </c>
      <c r="F3429" s="155">
        <f>IFERROR(_xll.qlIndexFixing(IndexON,D3429,TRUE,_xll.ohTrigger(RecalcTrigger,TriggerON)),NA())</f>
        <v>9.5696265471900688E-3</v>
      </c>
      <c r="H3429" s="42">
        <f>_xll.qlCalendarAdvance(Calendar,$H3428,B3429,"f",FALSE)</f>
        <v>63886</v>
      </c>
      <c r="I3429" s="139">
        <f>_xll.qlInterestRateIndexValueDate(Index1M,$H3429)</f>
        <v>63888</v>
      </c>
      <c r="J3429" s="144">
        <f>IFERROR(_xll.qlIndexFixing(Index1M,$H3429,TRUE,_xll.ohTrigger(RecalcTrigger,Trigger1M)),NA())</f>
        <v>9.2840522499043447E-3</v>
      </c>
      <c r="K3429" s="44">
        <f>IFERROR(_xll.qlIndexFixing(Index3M,H3429,TRUE,_xll.ohTrigger(RecalcTrigger,Trigger3M)),NA())</f>
        <v>9.5771391937251593E-3</v>
      </c>
      <c r="L3429" s="44">
        <f>IFERROR(_xll.qlIndexFixing(Index6M,$H3429,TRUE,_xll.ohTrigger(RecalcTrigger,Trigger6M)),NA())</f>
        <v>9.0807625738721972E-3</v>
      </c>
      <c r="M3429" s="145">
        <f>IFERROR(_xll.qlIndexFixing(Index1Y,$H3429,TRUE,_xll.ohTrigger(RecalcTrigger,Trigger1Y)),NA())</f>
        <v>9.7148323513707169E-3</v>
      </c>
      <c r="N3429" s="144">
        <f>IFERROR(_xll.qlIndexFixing(ONIndex1M,I3429,TRUE,_xll.ohTrigger(RecalcTrigger,Trigger1M)),NA())</f>
        <v>9.2798810837280143E-3</v>
      </c>
      <c r="O3429" s="44">
        <f>IFERROR(_xll.qlIndexFixing(ONIndex3M,I3429,TRUE,_xll.ohTrigger(RecalcTrigger,Trigger3M)),NA())</f>
        <v>9.5637282459826167E-3</v>
      </c>
      <c r="P3429" s="44">
        <f>IFERROR(_xll.qlIndexFixing(ONIndex6M,I3429,TRUE,_xll.ohTrigger(RecalcTrigger,Trigger6M)),NA())</f>
        <v>9.082147138190777E-3</v>
      </c>
      <c r="Q3429" s="145">
        <f>IFERROR(_xll.qlIndexFixing(ONIndex1Y,I3429,TRUE,_xll.ohTrigger(RecalcTrigger,Trigger1Y)),NA())</f>
        <v>9.6692860025981986E-3</v>
      </c>
    </row>
    <row r="3430" spans="2:17" x14ac:dyDescent="0.2">
      <c r="B3430" s="39" t="s">
        <v>42</v>
      </c>
      <c r="D3430" s="42">
        <f>_xll.qlCalendarAdvance(Calendar,$D3429,B3430,"f",FALSE)</f>
        <v>63893</v>
      </c>
      <c r="E3430" s="139">
        <f>_xll.qlInterestRateIndexValueDate(IndexON,D3430)</f>
        <v>63893</v>
      </c>
      <c r="F3430" s="155">
        <f>IFERROR(_xll.qlIndexFixing(IndexON,D3430,TRUE,_xll.ohTrigger(RecalcTrigger,TriggerON)),NA())</f>
        <v>9.5701408975923385E-3</v>
      </c>
      <c r="H3430" s="42">
        <f>_xll.qlCalendarAdvance(Calendar,$H3429,B3430,"f",FALSE)</f>
        <v>63893</v>
      </c>
      <c r="I3430" s="139">
        <f>_xll.qlInterestRateIndexValueDate(Index1M,$H3430)</f>
        <v>63895</v>
      </c>
      <c r="J3430" s="144">
        <f>IFERROR(_xll.qlIndexFixing(Index1M,$H3430,TRUE,_xll.ohTrigger(RecalcTrigger,Trigger1M)),NA())</f>
        <v>9.2844130860214591E-3</v>
      </c>
      <c r="K3430" s="44">
        <f>IFERROR(_xll.qlIndexFixing(Index3M,H3430,TRUE,_xll.ohTrigger(RecalcTrigger,Trigger3M)),NA())</f>
        <v>9.5774715326051307E-3</v>
      </c>
      <c r="L3430" s="44">
        <f>IFERROR(_xll.qlIndexFixing(Index6M,$H3430,TRUE,_xll.ohTrigger(RecalcTrigger,Trigger6M)),NA())</f>
        <v>9.078975578319784E-3</v>
      </c>
      <c r="M3430" s="145">
        <f>IFERROR(_xll.qlIndexFixing(Index1Y,$H3430,TRUE,_xll.ohTrigger(RecalcTrigger,Trigger1Y)),NA())</f>
        <v>9.7149558936952072E-3</v>
      </c>
      <c r="N3430" s="144">
        <f>IFERROR(_xll.qlIndexFixing(ONIndex1M,I3430,TRUE,_xll.ohTrigger(RecalcTrigger,Trigger1M)),NA())</f>
        <v>9.2802612772047155E-3</v>
      </c>
      <c r="O3430" s="44">
        <f>IFERROR(_xll.qlIndexFixing(ONIndex3M,I3430,TRUE,_xll.ohTrigger(RecalcTrigger,Trigger3M)),NA())</f>
        <v>9.5641380526512165E-3</v>
      </c>
      <c r="P3430" s="44">
        <f>IFERROR(_xll.qlIndexFixing(ONIndex6M,I3430,TRUE,_xll.ohTrigger(RecalcTrigger,Trigger6M)),NA())</f>
        <v>9.0803526054283878E-3</v>
      </c>
      <c r="Q3430" s="145">
        <f>IFERROR(_xll.qlIndexFixing(ONIndex1Y,I3430,TRUE,_xll.ohTrigger(RecalcTrigger,Trigger1Y)),NA())</f>
        <v>9.6694549699982701E-3</v>
      </c>
    </row>
    <row r="3431" spans="2:17" x14ac:dyDescent="0.2">
      <c r="B3431" s="39" t="s">
        <v>42</v>
      </c>
      <c r="D3431" s="42">
        <f>_xll.qlCalendarAdvance(Calendar,$D3430,B3431,"f",FALSE)</f>
        <v>63900</v>
      </c>
      <c r="E3431" s="139">
        <f>_xll.qlInterestRateIndexValueDate(IndexON,D3431)</f>
        <v>63900</v>
      </c>
      <c r="F3431" s="155">
        <f>IFERROR(_xll.qlIndexFixing(IndexON,D3431,TRUE,_xll.ohTrigger(RecalcTrigger,TriggerON)),NA())</f>
        <v>9.5706425100239301E-3</v>
      </c>
      <c r="H3431" s="42">
        <f>_xll.qlCalendarAdvance(Calendar,$H3430,B3431,"f",FALSE)</f>
        <v>63900</v>
      </c>
      <c r="I3431" s="139">
        <f>_xll.qlInterestRateIndexValueDate(Index1M,$H3431)</f>
        <v>63902</v>
      </c>
      <c r="J3431" s="144">
        <f>IFERROR(_xll.qlIndexFixing(Index1M,$H3431,TRUE,_xll.ohTrigger(RecalcTrigger,Trigger1M)),NA())</f>
        <v>9.284761402504213E-3</v>
      </c>
      <c r="K3431" s="44">
        <f>IFERROR(_xll.qlIndexFixing(Index3M,H3431,TRUE,_xll.ohTrigger(RecalcTrigger,Trigger3M)),NA())</f>
        <v>9.57779027043415E-3</v>
      </c>
      <c r="L3431" s="44">
        <f>IFERROR(_xll.qlIndexFixing(Index6M,$H3431,TRUE,_xll.ohTrigger(RecalcTrigger,Trigger6M)),NA())</f>
        <v>9.0771898654433154E-3</v>
      </c>
      <c r="M3431" s="145">
        <f>IFERROR(_xll.qlIndexFixing(Index1Y,$H3431,TRUE,_xll.ohTrigger(RecalcTrigger,Trigger1Y)),NA())</f>
        <v>9.714741090395048E-3</v>
      </c>
      <c r="N3431" s="144">
        <f>IFERROR(_xll.qlIndexFixing(ONIndex1M,I3431,TRUE,_xll.ohTrigger(RecalcTrigger,Trigger1M)),NA())</f>
        <v>9.2806289897051641E-3</v>
      </c>
      <c r="O3431" s="44">
        <f>IFERROR(_xll.qlIndexFixing(ONIndex3M,I3431,TRUE,_xll.ohTrigger(RecalcTrigger,Trigger3M)),NA())</f>
        <v>9.5645344053618686E-3</v>
      </c>
      <c r="P3431" s="44">
        <f>IFERROR(_xll.qlIndexFixing(ONIndex6M,I3431,TRUE,_xll.ohTrigger(RecalcTrigger,Trigger6M)),NA())</f>
        <v>9.0785593251840879E-3</v>
      </c>
      <c r="Q3431" s="145">
        <f>IFERROR(_xll.qlIndexFixing(ONIndex1Y,I3431,TRUE,_xll.ohTrigger(RecalcTrigger,Trigger1Y)),NA())</f>
        <v>9.6696099274851122E-3</v>
      </c>
    </row>
    <row r="3432" spans="2:17" x14ac:dyDescent="0.2">
      <c r="B3432" s="39" t="s">
        <v>42</v>
      </c>
      <c r="D3432" s="42">
        <f>_xll.qlCalendarAdvance(Calendar,$D3431,B3432,"f",FALSE)</f>
        <v>63907</v>
      </c>
      <c r="E3432" s="139">
        <f>_xll.qlInterestRateIndexValueDate(IndexON,D3432)</f>
        <v>63907</v>
      </c>
      <c r="F3432" s="155">
        <f>IFERROR(_xll.qlIndexFixing(IndexON,D3432,TRUE,_xll.ohTrigger(RecalcTrigger,TriggerON)),NA())</f>
        <v>9.5711313657798058E-3</v>
      </c>
      <c r="H3432" s="42">
        <f>_xll.qlCalendarAdvance(Calendar,$H3431,B3432,"f",FALSE)</f>
        <v>63907</v>
      </c>
      <c r="I3432" s="139">
        <f>_xll.qlInterestRateIndexValueDate(Index1M,$H3432)</f>
        <v>63909</v>
      </c>
      <c r="J3432" s="144">
        <f>IFERROR(_xll.qlIndexFixing(Index1M,$H3432,TRUE,_xll.ohTrigger(RecalcTrigger,Trigger1M)),NA())</f>
        <v>9.2850971809054252E-3</v>
      </c>
      <c r="K3432" s="44">
        <f>IFERROR(_xll.qlIndexFixing(Index3M,H3432,TRUE,_xll.ohTrigger(RecalcTrigger,Trigger3M)),NA())</f>
        <v>9.5780953872841579E-3</v>
      </c>
      <c r="L3432" s="44">
        <f>IFERROR(_xll.qlIndexFixing(Index6M,$H3432,TRUE,_xll.ohTrigger(RecalcTrigger,Trigger6M)),NA())</f>
        <v>9.0754054371002067E-3</v>
      </c>
      <c r="M3432" s="145">
        <f>IFERROR(_xll.qlIndexFixing(Index1Y,$H3432,TRUE,_xll.ohTrigger(RecalcTrigger,Trigger1Y)),NA())</f>
        <v>9.7145115832606606E-3</v>
      </c>
      <c r="N3432" s="144">
        <f>IFERROR(_xll.qlIndexFixing(ONIndex1M,I3432,TRUE,_xll.ohTrigger(RecalcTrigger,Trigger1M)),NA())</f>
        <v>9.2810833938195003E-3</v>
      </c>
      <c r="O3432" s="44">
        <f>IFERROR(_xll.qlIndexFixing(ONIndex3M,I3432,TRUE,_xll.ohTrigger(RecalcTrigger,Trigger3M)),NA())</f>
        <v>9.5650242006062314E-3</v>
      </c>
      <c r="P3432" s="44">
        <f>IFERROR(_xll.qlIndexFixing(ONIndex6M,I3432,TRUE,_xll.ohTrigger(RecalcTrigger,Trigger6M)),NA())</f>
        <v>9.0762555221957086E-3</v>
      </c>
      <c r="Q3432" s="145">
        <f>IFERROR(_xll.qlIndexFixing(ONIndex1Y,I3432,TRUE,_xll.ohTrigger(RecalcTrigger,Trigger1Y)),NA())</f>
        <v>9.6697885390106819E-3</v>
      </c>
    </row>
    <row r="3433" spans="2:17" x14ac:dyDescent="0.2">
      <c r="B3433" s="39" t="s">
        <v>42</v>
      </c>
      <c r="D3433" s="42">
        <f>_xll.qlCalendarAdvance(Calendar,$D3432,B3433,"f",FALSE)</f>
        <v>63915</v>
      </c>
      <c r="E3433" s="139">
        <f>_xll.qlInterestRateIndexValueDate(IndexON,D3433)</f>
        <v>63915</v>
      </c>
      <c r="F3433" s="155">
        <f>IFERROR(_xll.qlIndexFixing(IndexON,D3433,TRUE,_xll.ohTrigger(RecalcTrigger,TriggerON)),NA())</f>
        <v>9.5716744129870079E-3</v>
      </c>
      <c r="H3433" s="42">
        <f>_xll.qlCalendarAdvance(Calendar,$H3432,B3433,"f",FALSE)</f>
        <v>63915</v>
      </c>
      <c r="I3433" s="139">
        <f>_xll.qlInterestRateIndexValueDate(Index1M,$H3433)</f>
        <v>63919</v>
      </c>
      <c r="J3433" s="144">
        <f>IFERROR(_xll.qlIndexFixing(Index1M,$H3433,TRUE,_xll.ohTrigger(RecalcTrigger,Trigger1M)),NA())</f>
        <v>9.2855550780011498E-3</v>
      </c>
      <c r="K3433" s="44">
        <f>IFERROR(_xll.qlIndexFixing(Index3M,H3433,TRUE,_xll.ohTrigger(RecalcTrigger,Trigger3M)),NA())</f>
        <v>9.5782171255314793E-3</v>
      </c>
      <c r="L3433" s="44">
        <f>IFERROR(_xll.qlIndexFixing(Index6M,$H3433,TRUE,_xll.ohTrigger(RecalcTrigger,Trigger6M)),NA())</f>
        <v>9.0728966921757807E-3</v>
      </c>
      <c r="M3433" s="145">
        <f>IFERROR(_xll.qlIndexFixing(Index1Y,$H3433,TRUE,_xll.ohTrigger(RecalcTrigger,Trigger1Y)),NA())</f>
        <v>9.7139519658166699E-3</v>
      </c>
      <c r="N3433" s="144">
        <f>IFERROR(_xll.qlIndexFixing(ONIndex1M,I3433,TRUE,_xll.ohTrigger(RecalcTrigger,Trigger1M)),NA())</f>
        <v>9.2814225091153446E-3</v>
      </c>
      <c r="O3433" s="44">
        <f>IFERROR(_xll.qlIndexFixing(ONIndex3M,I3433,TRUE,_xll.ohTrigger(RecalcTrigger,Trigger3M)),NA())</f>
        <v>9.5653897266956278E-3</v>
      </c>
      <c r="P3433" s="44">
        <f>IFERROR(_xll.qlIndexFixing(ONIndex6M,I3433,TRUE,_xll.ohTrigger(RecalcTrigger,Trigger6M)),NA())</f>
        <v>9.0744651112562025E-3</v>
      </c>
      <c r="Q3433" s="145">
        <f>IFERROR(_xll.qlIndexFixing(ONIndex1Y,I3433,TRUE,_xll.ohTrigger(RecalcTrigger,Trigger1Y)),NA())</f>
        <v>9.6699113957754435E-3</v>
      </c>
    </row>
    <row r="3434" spans="2:17" x14ac:dyDescent="0.2">
      <c r="B3434" s="39" t="s">
        <v>42</v>
      </c>
      <c r="D3434" s="42">
        <f>_xll.qlCalendarAdvance(Calendar,$D3433,B3434,"f",FALSE)</f>
        <v>63922</v>
      </c>
      <c r="E3434" s="139">
        <f>_xll.qlInterestRateIndexValueDate(IndexON,D3434)</f>
        <v>63922</v>
      </c>
      <c r="F3434" s="155">
        <f>IFERROR(_xll.qlIndexFixing(IndexON,D3434,TRUE,_xll.ohTrigger(RecalcTrigger,TriggerON)),NA())</f>
        <v>9.5721358691402969E-3</v>
      </c>
      <c r="H3434" s="42">
        <f>_xll.qlCalendarAdvance(Calendar,$H3433,B3434,"f",FALSE)</f>
        <v>63922</v>
      </c>
      <c r="I3434" s="139">
        <f>_xll.qlInterestRateIndexValueDate(Index1M,$H3434)</f>
        <v>63926</v>
      </c>
      <c r="J3434" s="144">
        <f>IFERROR(_xll.qlIndexFixing(Index1M,$H3434,TRUE,_xll.ohTrigger(RecalcTrigger,Trigger1M)),NA())</f>
        <v>9.2858603299126388E-3</v>
      </c>
      <c r="K3434" s="44">
        <f>IFERROR(_xll.qlIndexFixing(Index3M,H3434,TRUE,_xll.ohTrigger(RecalcTrigger,Trigger3M)),NA())</f>
        <v>9.5790677232232089E-3</v>
      </c>
      <c r="L3434" s="44">
        <f>IFERROR(_xll.qlIndexFixing(Index6M,$H3434,TRUE,_xll.ohTrigger(RecalcTrigger,Trigger6M)),NA())</f>
        <v>9.0710771846571597E-3</v>
      </c>
      <c r="M3434" s="145">
        <f>IFERROR(_xll.qlIndexFixing(Index1Y,$H3434,TRUE,_xll.ohTrigger(RecalcTrigger,Trigger1Y)),NA())</f>
        <v>9.7136888116056991E-3</v>
      </c>
      <c r="N3434" s="144">
        <f>IFERROR(_xll.qlIndexFixing(ONIndex1M,I3434,TRUE,_xll.ohTrigger(RecalcTrigger,Trigger1M)),NA())</f>
        <v>9.2817031979475217E-3</v>
      </c>
      <c r="O3434" s="44">
        <f>IFERROR(_xll.qlIndexFixing(ONIndex3M,I3434,TRUE,_xll.ohTrigger(RecalcTrigger,Trigger3M)),NA())</f>
        <v>9.565692275481652E-3</v>
      </c>
      <c r="P3434" s="44">
        <f>IFERROR(_xll.qlIndexFixing(ONIndex6M,I3434,TRUE,_xll.ohTrigger(RecalcTrigger,Trigger6M)),NA())</f>
        <v>9.0729314749982137E-3</v>
      </c>
      <c r="Q3434" s="145">
        <f>IFERROR(_xll.qlIndexFixing(ONIndex1Y,I3434,TRUE,_xll.ohTrigger(RecalcTrigger,Trigger1Y)),NA())</f>
        <v>9.6700054974618865E-3</v>
      </c>
    </row>
    <row r="3435" spans="2:17" x14ac:dyDescent="0.2">
      <c r="B3435" s="39" t="s">
        <v>42</v>
      </c>
      <c r="D3435" s="42">
        <f>_xll.qlCalendarAdvance(Calendar,$D3434,B3435,"f",FALSE)</f>
        <v>63929</v>
      </c>
      <c r="E3435" s="139">
        <f>_xll.qlInterestRateIndexValueDate(IndexON,D3435)</f>
        <v>63929</v>
      </c>
      <c r="F3435" s="155">
        <f>IFERROR(_xll.qlIndexFixing(IndexON,D3435,TRUE,_xll.ohTrigger(RecalcTrigger,TriggerON)),NA())</f>
        <v>9.5725845091454431E-3</v>
      </c>
      <c r="H3435" s="42">
        <f>_xll.qlCalendarAdvance(Calendar,$H3434,B3435,"f",FALSE)</f>
        <v>63929</v>
      </c>
      <c r="I3435" s="139">
        <f>_xll.qlInterestRateIndexValueDate(Index1M,$H3435)</f>
        <v>63933</v>
      </c>
      <c r="J3435" s="144">
        <f>IFERROR(_xll.qlIndexFixing(Index1M,$H3435,TRUE,_xll.ohTrigger(RecalcTrigger,Trigger1M)),NA())</f>
        <v>9.2861529804615945E-3</v>
      </c>
      <c r="K3435" s="44">
        <f>IFERROR(_xll.qlIndexFixing(Index3M,H3435,TRUE,_xll.ohTrigger(RecalcTrigger,Trigger3M)),NA())</f>
        <v>9.5791809746133653E-3</v>
      </c>
      <c r="L3435" s="44">
        <f>IFERROR(_xll.qlIndexFixing(Index6M,$H3435,TRUE,_xll.ohTrigger(RecalcTrigger,Trigger6M)),NA())</f>
        <v>9.0692971745108472E-3</v>
      </c>
      <c r="M3435" s="145">
        <f>IFERROR(_xll.qlIndexFixing(Index1Y,$H3435,TRUE,_xll.ohTrigger(RecalcTrigger,Trigger1Y)),NA())</f>
        <v>9.7134108856970023E-3</v>
      </c>
      <c r="N3435" s="144">
        <f>IFERROR(_xll.qlIndexFixing(ONIndex1M,I3435,TRUE,_xll.ohTrigger(RecalcTrigger,Trigger1M)),NA())</f>
        <v>9.2820190070863617E-3</v>
      </c>
      <c r="O3435" s="44">
        <f>IFERROR(_xll.qlIndexFixing(ONIndex3M,I3435,TRUE,_xll.ohTrigger(RecalcTrigger,Trigger3M)),NA())</f>
        <v>9.566032678547387E-3</v>
      </c>
      <c r="P3435" s="44">
        <f>IFERROR(_xll.qlIndexFixing(ONIndex6M,I3435,TRUE,_xll.ohTrigger(RecalcTrigger,Trigger6M)),NA())</f>
        <v>9.0711434028278859E-3</v>
      </c>
      <c r="Q3435" s="145">
        <f>IFERROR(_xll.qlIndexFixing(ONIndex1Y,I3435,TRUE,_xll.ohTrigger(RecalcTrigger,Trigger1Y)),NA())</f>
        <v>9.6701021929135322E-3</v>
      </c>
    </row>
    <row r="3436" spans="2:17" x14ac:dyDescent="0.2">
      <c r="B3436" s="39" t="s">
        <v>42</v>
      </c>
      <c r="D3436" s="42">
        <f>_xll.qlCalendarAdvance(Calendar,$D3435,B3436,"f",FALSE)</f>
        <v>63936</v>
      </c>
      <c r="E3436" s="139">
        <f>_xll.qlInterestRateIndexValueDate(IndexON,D3436)</f>
        <v>63936</v>
      </c>
      <c r="F3436" s="155">
        <f>IFERROR(_xll.qlIndexFixing(IndexON,D3436,TRUE,_xll.ohTrigger(RecalcTrigger,TriggerON)),NA())</f>
        <v>9.573020314137537E-3</v>
      </c>
      <c r="H3436" s="42">
        <f>_xll.qlCalendarAdvance(Calendar,$H3435,B3436,"f",FALSE)</f>
        <v>63936</v>
      </c>
      <c r="I3436" s="139">
        <f>_xll.qlInterestRateIndexValueDate(Index1M,$H3436)</f>
        <v>63940</v>
      </c>
      <c r="J3436" s="144">
        <f>IFERROR(_xll.qlIndexFixing(Index1M,$H3436,TRUE,_xll.ohTrigger(RecalcTrigger,Trigger1M)),NA())</f>
        <v>9.286433011180208E-3</v>
      </c>
      <c r="K3436" s="44">
        <f>IFERROR(_xll.qlIndexFixing(Index3M,H3436,TRUE,_xll.ohTrigger(RecalcTrigger,Trigger3M)),NA())</f>
        <v>9.5794245538185236E-3</v>
      </c>
      <c r="L3436" s="44">
        <f>IFERROR(_xll.qlIndexFixing(Index6M,$H3436,TRUE,_xll.ohTrigger(RecalcTrigger,Trigger6M)),NA())</f>
        <v>9.0675184571119821E-3</v>
      </c>
      <c r="M3436" s="145">
        <f>IFERROR(_xll.qlIndexFixing(Index1Y,$H3436,TRUE,_xll.ohTrigger(RecalcTrigger,Trigger1Y)),NA())</f>
        <v>9.713118167197261E-3</v>
      </c>
      <c r="N3436" s="144">
        <f>IFERROR(_xll.qlIndexFixing(ONIndex1M,I3436,TRUE,_xll.ohTrigger(RecalcTrigger,Trigger1M)),NA())</f>
        <v>9.2823222403648487E-3</v>
      </c>
      <c r="O3436" s="44">
        <f>IFERROR(_xll.qlIndexFixing(ONIndex3M,I3436,TRUE,_xll.ohTrigger(RecalcTrigger,Trigger3M)),NA())</f>
        <v>9.5663595255768286E-3</v>
      </c>
      <c r="P3436" s="44">
        <f>IFERROR(_xll.qlIndexFixing(ONIndex6M,I3436,TRUE,_xll.ohTrigger(RecalcTrigger,Trigger6M)),NA())</f>
        <v>9.0693565926081021E-3</v>
      </c>
      <c r="Q3436" s="145">
        <f>IFERROR(_xll.qlIndexFixing(ONIndex1Y,I3436,TRUE,_xll.ohTrigger(RecalcTrigger,Trigger1Y)),NA())</f>
        <v>9.6701847718172473E-3</v>
      </c>
    </row>
    <row r="3437" spans="2:17" x14ac:dyDescent="0.2">
      <c r="B3437" s="39" t="s">
        <v>42</v>
      </c>
      <c r="D3437" s="42">
        <f>_xll.qlCalendarAdvance(Calendar,$D3436,B3437,"f",FALSE)</f>
        <v>63943</v>
      </c>
      <c r="E3437" s="139">
        <f>_xll.qlInterestRateIndexValueDate(IndexON,D3437)</f>
        <v>63943</v>
      </c>
      <c r="F3437" s="155">
        <f>IFERROR(_xll.qlIndexFixing(IndexON,D3437,TRUE,_xll.ohTrigger(RecalcTrigger,TriggerON)),NA())</f>
        <v>9.573443265491477E-3</v>
      </c>
      <c r="H3437" s="42">
        <f>_xll.qlCalendarAdvance(Calendar,$H3436,B3437,"f",FALSE)</f>
        <v>63943</v>
      </c>
      <c r="I3437" s="139">
        <f>_xll.qlInterestRateIndexValueDate(Index1M,$H3437)</f>
        <v>63947</v>
      </c>
      <c r="J3437" s="144">
        <f>IFERROR(_xll.qlIndexFixing(Index1M,$H3437,TRUE,_xll.ohTrigger(RecalcTrigger,Trigger1M)),NA())</f>
        <v>9.2867004036109868E-3</v>
      </c>
      <c r="K3437" s="44">
        <f>IFERROR(_xll.qlIndexFixing(Index3M,H3437,TRUE,_xll.ohTrigger(RecalcTrigger,Trigger3M)),NA())</f>
        <v>9.5796544020644546E-3</v>
      </c>
      <c r="L3437" s="44">
        <f>IFERROR(_xll.qlIndexFixing(Index6M,$H3437,TRUE,_xll.ohTrigger(RecalcTrigger,Trigger6M)),NA())</f>
        <v>9.0657410343192978E-3</v>
      </c>
      <c r="M3437" s="145">
        <f>IFERROR(_xll.qlIndexFixing(Index1Y,$H3437,TRUE,_xll.ohTrigger(RecalcTrigger,Trigger1Y)),NA())</f>
        <v>9.7128106352151345E-3</v>
      </c>
      <c r="N3437" s="144">
        <f>IFERROR(_xll.qlIndexFixing(ONIndex1M,I3437,TRUE,_xll.ohTrigger(RecalcTrigger,Trigger1M)),NA())</f>
        <v>9.2826128793976892E-3</v>
      </c>
      <c r="O3437" s="44">
        <f>IFERROR(_xll.qlIndexFixing(ONIndex3M,I3437,TRUE,_xll.ohTrigger(RecalcTrigger,Trigger3M)),NA())</f>
        <v>9.5666727965859621E-3</v>
      </c>
      <c r="P3437" s="44">
        <f>IFERROR(_xll.qlIndexFixing(ONIndex6M,I3437,TRUE,_xll.ohTrigger(RecalcTrigger,Trigger6M)),NA())</f>
        <v>9.0675710460974557E-3</v>
      </c>
      <c r="Q3437" s="145">
        <f>IFERROR(_xll.qlIndexFixing(ONIndex1Y,I3437,TRUE,_xll.ohTrigger(RecalcTrigger,Trigger1Y)),NA())</f>
        <v>9.670253213629465E-3</v>
      </c>
    </row>
    <row r="3438" spans="2:17" x14ac:dyDescent="0.2">
      <c r="B3438" s="39" t="s">
        <v>42</v>
      </c>
      <c r="D3438" s="42">
        <f>_xll.qlCalendarAdvance(Calendar,$D3437,B3438,"f",FALSE)</f>
        <v>63950</v>
      </c>
      <c r="E3438" s="139">
        <f>_xll.qlInterestRateIndexValueDate(IndexON,D3438)</f>
        <v>63950</v>
      </c>
      <c r="F3438" s="155">
        <f>IFERROR(_xll.qlIndexFixing(IndexON,D3438,TRUE,_xll.ohTrigger(RecalcTrigger,TriggerON)),NA())</f>
        <v>9.5738533441824814E-3</v>
      </c>
      <c r="H3438" s="42">
        <f>_xll.qlCalendarAdvance(Calendar,$H3437,B3438,"f",FALSE)</f>
        <v>63950</v>
      </c>
      <c r="I3438" s="139">
        <f>_xll.qlInterestRateIndexValueDate(Index1M,$H3438)</f>
        <v>63954</v>
      </c>
      <c r="J3438" s="144">
        <f>IFERROR(_xll.qlIndexFixing(Index1M,$H3438,TRUE,_xll.ohTrigger(RecalcTrigger,Trigger1M)),NA())</f>
        <v>9.2865442709328637E-3</v>
      </c>
      <c r="K3438" s="44">
        <f>IFERROR(_xll.qlIndexFixing(Index3M,H3438,TRUE,_xll.ohTrigger(RecalcTrigger,Trigger3M)),NA())</f>
        <v>9.5798704994163354E-3</v>
      </c>
      <c r="L3438" s="44">
        <f>IFERROR(_xll.qlIndexFixing(Index6M,$H3438,TRUE,_xll.ohTrigger(RecalcTrigger,Trigger6M)),NA())</f>
        <v>9.0639649079866953E-3</v>
      </c>
      <c r="M3438" s="145">
        <f>IFERROR(_xll.qlIndexFixing(Index1Y,$H3438,TRUE,_xll.ohTrigger(RecalcTrigger,Trigger1Y)),NA())</f>
        <v>9.7124882688584026E-3</v>
      </c>
      <c r="N3438" s="144">
        <f>IFERROR(_xll.qlIndexFixing(ONIndex1M,I3438,TRUE,_xll.ohTrigger(RecalcTrigger,Trigger1M)),NA())</f>
        <v>9.282890905639718E-3</v>
      </c>
      <c r="O3438" s="44">
        <f>IFERROR(_xll.qlIndexFixing(ONIndex3M,I3438,TRUE,_xll.ohTrigger(RecalcTrigger,Trigger3M)),NA())</f>
        <v>9.5669724715907734E-3</v>
      </c>
      <c r="P3438" s="44">
        <f>IFERROR(_xll.qlIndexFixing(ONIndex6M,I3438,TRUE,_xll.ohTrigger(RecalcTrigger,Trigger6M)),NA())</f>
        <v>9.065786765214412E-3</v>
      </c>
      <c r="Q3438" s="145">
        <f>IFERROR(_xll.qlIndexFixing(ONIndex1Y,I3438,TRUE,_xll.ohTrigger(RecalcTrigger,Trigger1Y)),NA())</f>
        <v>9.6703074975668102E-3</v>
      </c>
    </row>
    <row r="3439" spans="2:17" x14ac:dyDescent="0.2">
      <c r="B3439" s="39" t="s">
        <v>42</v>
      </c>
      <c r="D3439" s="42">
        <f>_xll.qlCalendarAdvance(Calendar,$D3438,B3439,"f",FALSE)</f>
        <v>63957</v>
      </c>
      <c r="E3439" s="139">
        <f>_xll.qlInterestRateIndexValueDate(IndexON,D3439)</f>
        <v>63957</v>
      </c>
      <c r="F3439" s="155">
        <f>IFERROR(_xll.qlIndexFixing(IndexON,D3439,TRUE,_xll.ohTrigger(RecalcTrigger,TriggerON)),NA())</f>
        <v>9.5742505314255766E-3</v>
      </c>
      <c r="H3439" s="42">
        <f>_xll.qlCalendarAdvance(Calendar,$H3438,B3439,"f",FALSE)</f>
        <v>63957</v>
      </c>
      <c r="I3439" s="139">
        <f>_xll.qlInterestRateIndexValueDate(Index1M,$H3439)</f>
        <v>63961</v>
      </c>
      <c r="J3439" s="144">
        <f>IFERROR(_xll.qlIndexFixing(Index1M,$H3439,TRUE,_xll.ohTrigger(RecalcTrigger,Trigger1M)),NA())</f>
        <v>9.286789032934957E-3</v>
      </c>
      <c r="K3439" s="44">
        <f>IFERROR(_xll.qlIndexFixing(Index3M,H3439,TRUE,_xll.ohTrigger(RecalcTrigger,Trigger3M)),NA())</f>
        <v>9.5800728259481278E-3</v>
      </c>
      <c r="L3439" s="44">
        <f>IFERROR(_xll.qlIndexFixing(Index6M,$H3439,TRUE,_xll.ohTrigger(RecalcTrigger,Trigger6M)),NA())</f>
        <v>9.0621900799698341E-3</v>
      </c>
      <c r="M3439" s="145">
        <f>IFERROR(_xll.qlIndexFixing(Index1Y,$H3439,TRUE,_xll.ohTrigger(RecalcTrigger,Trigger1Y)),NA())</f>
        <v>9.7121510472368174E-3</v>
      </c>
      <c r="N3439" s="144">
        <f>IFERROR(_xll.qlIndexFixing(ONIndex1M,I3439,TRUE,_xll.ohTrigger(RecalcTrigger,Trigger1M)),NA())</f>
        <v>9.2831563007855777E-3</v>
      </c>
      <c r="O3439" s="44">
        <f>IFERROR(_xll.qlIndexFixing(ONIndex3M,I3439,TRUE,_xll.ohTrigger(RecalcTrigger,Trigger3M)),NA())</f>
        <v>9.5672585306871838E-3</v>
      </c>
      <c r="P3439" s="44">
        <f>IFERROR(_xll.qlIndexFixing(ONIndex6M,I3439,TRUE,_xll.ohTrigger(RecalcTrigger,Trigger6M)),NA())</f>
        <v>9.0640037517175642E-3</v>
      </c>
      <c r="Q3439" s="145">
        <f>IFERROR(_xll.qlIndexFixing(ONIndex1Y,I3439,TRUE,_xll.ohTrigger(RecalcTrigger,Trigger1Y)),NA())</f>
        <v>9.6703476029258439E-3</v>
      </c>
    </row>
    <row r="3440" spans="2:17" x14ac:dyDescent="0.2">
      <c r="B3440" s="39" t="s">
        <v>42</v>
      </c>
      <c r="D3440" s="42">
        <f>_xll.qlCalendarAdvance(Calendar,$D3439,B3440,"f",FALSE)</f>
        <v>63964</v>
      </c>
      <c r="E3440" s="139">
        <f>_xll.qlInterestRateIndexValueDate(IndexON,D3440)</f>
        <v>63964</v>
      </c>
      <c r="F3440" s="155">
        <f>IFERROR(_xll.qlIndexFixing(IndexON,D3440,TRUE,_xll.ohTrigger(RecalcTrigger,TriggerON)),NA())</f>
        <v>9.574634808355853E-3</v>
      </c>
      <c r="H3440" s="42">
        <f>_xll.qlCalendarAdvance(Calendar,$H3439,B3440,"f",FALSE)</f>
        <v>63964</v>
      </c>
      <c r="I3440" s="139">
        <f>_xll.qlInterestRateIndexValueDate(Index1M,$H3440)</f>
        <v>63968</v>
      </c>
      <c r="J3440" s="144">
        <f>IFERROR(_xll.qlIndexFixing(Index1M,$H3440,TRUE,_xll.ohTrigger(RecalcTrigger,Trigger1M)),NA())</f>
        <v>9.2870211062069854E-3</v>
      </c>
      <c r="K3440" s="44">
        <f>IFERROR(_xll.qlIndexFixing(Index3M,H3440,TRUE,_xll.ohTrigger(RecalcTrigger,Trigger3M)),NA())</f>
        <v>9.5802613617293995E-3</v>
      </c>
      <c r="L3440" s="44">
        <f>IFERROR(_xll.qlIndexFixing(Index6M,$H3440,TRUE,_xll.ohTrigger(RecalcTrigger,Trigger6M)),NA())</f>
        <v>9.06041655212525E-3</v>
      </c>
      <c r="M3440" s="145">
        <f>IFERROR(_xll.qlIndexFixing(Index1Y,$H3440,TRUE,_xll.ohTrigger(RecalcTrigger,Trigger1Y)),NA())</f>
        <v>9.7117989494599089E-3</v>
      </c>
      <c r="N3440" s="144">
        <f>IFERROR(_xll.qlIndexFixing(ONIndex1M,I3440,TRUE,_xll.ohTrigger(RecalcTrigger,Trigger1M)),NA())</f>
        <v>9.2834090462901031E-3</v>
      </c>
      <c r="O3440" s="44">
        <f>IFERROR(_xll.qlIndexFixing(ONIndex3M,I3440,TRUE,_xll.ohTrigger(RecalcTrigger,Trigger3M)),NA())</f>
        <v>9.5675309542908593E-3</v>
      </c>
      <c r="P3440" s="44">
        <f>IFERROR(_xll.qlIndexFixing(ONIndex6M,I3440,TRUE,_xll.ohTrigger(RecalcTrigger,Trigger6M)),NA())</f>
        <v>9.06222200768525E-3</v>
      </c>
      <c r="Q3440" s="145">
        <f>IFERROR(_xll.qlIndexFixing(ONIndex1Y,I3440,TRUE,_xll.ohTrigger(RecalcTrigger,Trigger1Y)),NA())</f>
        <v>9.6703735090830634E-3</v>
      </c>
    </row>
    <row r="3441" spans="2:17" x14ac:dyDescent="0.2">
      <c r="B3441" s="39" t="s">
        <v>42</v>
      </c>
      <c r="D3441" s="42">
        <f>_xll.qlCalendarAdvance(Calendar,$D3440,B3441,"f",FALSE)</f>
        <v>63971</v>
      </c>
      <c r="E3441" s="139">
        <f>_xll.qlInterestRateIndexValueDate(IndexON,D3441)</f>
        <v>63971</v>
      </c>
      <c r="F3441" s="155">
        <f>IFERROR(_xll.qlIndexFixing(IndexON,D3441,TRUE,_xll.ohTrigger(RecalcTrigger,TriggerON)),NA())</f>
        <v>9.575006156108401E-3</v>
      </c>
      <c r="H3441" s="42">
        <f>_xll.qlCalendarAdvance(Calendar,$H3440,B3441,"f",FALSE)</f>
        <v>63971</v>
      </c>
      <c r="I3441" s="139">
        <f>_xll.qlInterestRateIndexValueDate(Index1M,$H3441)</f>
        <v>63975</v>
      </c>
      <c r="J3441" s="144">
        <f>IFERROR(_xll.qlIndexFixing(Index1M,$H3441,TRUE,_xll.ohTrigger(RecalcTrigger,Trigger1M)),NA())</f>
        <v>9.2872404723065571E-3</v>
      </c>
      <c r="K3441" s="44">
        <f>IFERROR(_xll.qlIndexFixing(Index3M,H3441,TRUE,_xll.ohTrigger(RecalcTrigger,Trigger3M)),NA())</f>
        <v>9.5804360868297217E-3</v>
      </c>
      <c r="L3441" s="44">
        <f>IFERROR(_xll.qlIndexFixing(Index6M,$H3441,TRUE,_xll.ohTrigger(RecalcTrigger,Trigger6M)),NA())</f>
        <v>9.0586443263068455E-3</v>
      </c>
      <c r="M3441" s="145">
        <f>IFERROR(_xll.qlIndexFixing(Index1Y,$H3441,TRUE,_xll.ohTrigger(RecalcTrigger,Trigger1Y)),NA())</f>
        <v>9.7114319546383089E-3</v>
      </c>
      <c r="N3441" s="144">
        <f>IFERROR(_xll.qlIndexFixing(ONIndex1M,I3441,TRUE,_xll.ohTrigger(RecalcTrigger,Trigger1M)),NA())</f>
        <v>9.2836491238479368E-3</v>
      </c>
      <c r="O3441" s="44">
        <f>IFERROR(_xll.qlIndexFixing(ONIndex3M,I3441,TRUE,_xll.ohTrigger(RecalcTrigger,Trigger3M)),NA())</f>
        <v>9.5677897224177855E-3</v>
      </c>
      <c r="P3441" s="44">
        <f>IFERROR(_xll.qlIndexFixing(ONIndex6M,I3441,TRUE,_xll.ohTrigger(RecalcTrigger,Trigger6M)),NA())</f>
        <v>9.0604415347161904E-3</v>
      </c>
      <c r="Q3441" s="145">
        <f>IFERROR(_xll.qlIndexFixing(ONIndex1Y,I3441,TRUE,_xll.ohTrigger(RecalcTrigger,Trigger1Y)),NA())</f>
        <v>9.6703851950952213E-3</v>
      </c>
    </row>
    <row r="3442" spans="2:17" x14ac:dyDescent="0.2">
      <c r="B3442" s="39" t="s">
        <v>42</v>
      </c>
      <c r="D3442" s="42">
        <f>_xll.qlCalendarAdvance(Calendar,$D3441,B3442,"f",FALSE)</f>
        <v>63978</v>
      </c>
      <c r="E3442" s="139">
        <f>_xll.qlInterestRateIndexValueDate(IndexON,D3442)</f>
        <v>63978</v>
      </c>
      <c r="F3442" s="155">
        <f>IFERROR(_xll.qlIndexFixing(IndexON,D3442,TRUE,_xll.ohTrigger(RecalcTrigger,TriggerON)),NA())</f>
        <v>9.575364555898247E-3</v>
      </c>
      <c r="H3442" s="42">
        <f>_xll.qlCalendarAdvance(Calendar,$H3441,B3442,"f",FALSE)</f>
        <v>63978</v>
      </c>
      <c r="I3442" s="139">
        <f>_xll.qlInterestRateIndexValueDate(Index1M,$H3442)</f>
        <v>63982</v>
      </c>
      <c r="J3442" s="144">
        <f>IFERROR(_xll.qlIndexFixing(Index1M,$H3442,TRUE,_xll.ohTrigger(RecalcTrigger,Trigger1M)),NA())</f>
        <v>9.2878471454711647E-3</v>
      </c>
      <c r="K3442" s="44">
        <f>IFERROR(_xll.qlIndexFixing(Index3M,H3442,TRUE,_xll.ohTrigger(RecalcTrigger,Trigger3M)),NA())</f>
        <v>9.580733170172254E-3</v>
      </c>
      <c r="L3442" s="44">
        <f>IFERROR(_xll.qlIndexFixing(Index6M,$H3442,TRUE,_xll.ohTrigger(RecalcTrigger,Trigger6M)),NA())</f>
        <v>9.056848830853087E-3</v>
      </c>
      <c r="M3442" s="145">
        <f>IFERROR(_xll.qlIndexFixing(Index1Y,$H3442,TRUE,_xll.ohTrigger(RecalcTrigger,Trigger1Y)),NA())</f>
        <v>9.7111434549070133E-3</v>
      </c>
      <c r="N3442" s="144">
        <f>IFERROR(_xll.qlIndexFixing(ONIndex1M,I3442,TRUE,_xll.ohTrigger(RecalcTrigger,Trigger1M)),NA())</f>
        <v>9.2838765148339775E-3</v>
      </c>
      <c r="O3442" s="44">
        <f>IFERROR(_xll.qlIndexFixing(ONIndex3M,I3442,TRUE,_xll.ohTrigger(RecalcTrigger,Trigger3M)),NA())</f>
        <v>9.5680348147642036E-3</v>
      </c>
      <c r="P3442" s="44">
        <f>IFERROR(_xll.qlIndexFixing(ONIndex6M,I3442,TRUE,_xll.ohTrigger(RecalcTrigger,Trigger6M)),NA())</f>
        <v>9.0586623347288509E-3</v>
      </c>
      <c r="Q3442" s="145">
        <f>IFERROR(_xll.qlIndexFixing(ONIndex1Y,I3442,TRUE,_xll.ohTrigger(RecalcTrigger,Trigger1Y)),NA())</f>
        <v>9.670382640418751E-3</v>
      </c>
    </row>
    <row r="3443" spans="2:17" x14ac:dyDescent="0.2">
      <c r="B3443" s="39" t="s">
        <v>42</v>
      </c>
      <c r="D3443" s="42">
        <f>_xll.qlCalendarAdvance(Calendar,$D3442,B3443,"f",FALSE)</f>
        <v>63985</v>
      </c>
      <c r="E3443" s="139">
        <f>_xll.qlInterestRateIndexValueDate(IndexON,D3443)</f>
        <v>63985</v>
      </c>
      <c r="F3443" s="155">
        <f>IFERROR(_xll.qlIndexFixing(IndexON,D3443,TRUE,_xll.ohTrigger(RecalcTrigger,TriggerON)),NA())</f>
        <v>9.5757099889404174E-3</v>
      </c>
      <c r="H3443" s="42">
        <f>_xll.qlCalendarAdvance(Calendar,$H3442,B3443,"f",FALSE)</f>
        <v>63985</v>
      </c>
      <c r="I3443" s="139">
        <f>_xll.qlInterestRateIndexValueDate(Index1M,$H3443)</f>
        <v>63989</v>
      </c>
      <c r="J3443" s="144">
        <f>IFERROR(_xll.qlIndexFixing(Index1M,$H3443,TRUE,_xll.ohTrigger(RecalcTrigger,Trigger1M)),NA())</f>
        <v>9.2880383205778787E-3</v>
      </c>
      <c r="K3443" s="44">
        <f>IFERROR(_xll.qlIndexFixing(Index3M,H3443,TRUE,_xll.ohTrigger(RecalcTrigger,Trigger3M)),NA())</f>
        <v>9.5808792248162859E-3</v>
      </c>
      <c r="L3443" s="44">
        <f>IFERROR(_xll.qlIndexFixing(Index6M,$H3443,TRUE,_xll.ohTrigger(RecalcTrigger,Trigger6M)),NA())</f>
        <v>9.0550793136785594E-3</v>
      </c>
      <c r="M3443" s="145">
        <f>IFERROR(_xll.qlIndexFixing(Index1Y,$H3443,TRUE,_xll.ohTrigger(RecalcTrigger,Trigger1Y)),NA())</f>
        <v>9.7107455118005687E-3</v>
      </c>
      <c r="N3443" s="144">
        <f>IFERROR(_xll.qlIndexFixing(ONIndex1M,I3443,TRUE,_xll.ohTrigger(RecalcTrigger,Trigger1M)),NA())</f>
        <v>9.2840912010228038E-3</v>
      </c>
      <c r="O3443" s="44">
        <f>IFERROR(_xll.qlIndexFixing(ONIndex3M,I3443,TRUE,_xll.ohTrigger(RecalcTrigger,Trigger3M)),NA())</f>
        <v>9.5682662119855877E-3</v>
      </c>
      <c r="P3443" s="44">
        <f>IFERROR(_xll.qlIndexFixing(ONIndex6M,I3443,TRUE,_xll.ohTrigger(RecalcTrigger,Trigger6M)),NA())</f>
        <v>9.0568844096416967E-3</v>
      </c>
      <c r="Q3443" s="145">
        <f>IFERROR(_xll.qlIndexFixing(ONIndex1Y,I3443,TRUE,_xll.ohTrigger(RecalcTrigger,Trigger1Y)),NA())</f>
        <v>9.6703658245100854E-3</v>
      </c>
    </row>
    <row r="3444" spans="2:17" x14ac:dyDescent="0.2">
      <c r="B3444" s="39" t="s">
        <v>42</v>
      </c>
      <c r="D3444" s="42">
        <f>_xll.qlCalendarAdvance(Calendar,$D3443,B3444,"f",FALSE)</f>
        <v>63992</v>
      </c>
      <c r="E3444" s="139">
        <f>_xll.qlInterestRateIndexValueDate(IndexON,D3444)</f>
        <v>63992</v>
      </c>
      <c r="F3444" s="155">
        <f>IFERROR(_xll.qlIndexFixing(IndexON,D3444,TRUE,_xll.ohTrigger(RecalcTrigger,TriggerON)),NA())</f>
        <v>9.5760424361301943E-3</v>
      </c>
      <c r="H3444" s="42">
        <f>_xll.qlCalendarAdvance(Calendar,$H3443,B3444,"f",FALSE)</f>
        <v>63992</v>
      </c>
      <c r="I3444" s="139">
        <f>_xll.qlInterestRateIndexValueDate(Index1M,$H3444)</f>
        <v>63996</v>
      </c>
      <c r="J3444" s="144">
        <f>IFERROR(_xll.qlIndexFixing(Index1M,$H3444,TRUE,_xll.ohTrigger(RecalcTrigger,Trigger1M)),NA())</f>
        <v>9.2882167281994575E-3</v>
      </c>
      <c r="K3444" s="44">
        <f>IFERROR(_xll.qlIndexFixing(Index3M,H3444,TRUE,_xll.ohTrigger(RecalcTrigger,Trigger3M)),NA())</f>
        <v>9.581011407197847E-3</v>
      </c>
      <c r="L3444" s="44">
        <f>IFERROR(_xll.qlIndexFixing(Index6M,$H3444,TRUE,_xll.ohTrigger(RecalcTrigger,Trigger6M)),NA())</f>
        <v>9.0533111044473515E-3</v>
      </c>
      <c r="M3444" s="145">
        <f>IFERROR(_xll.qlIndexFixing(Index1Y,$H3444,TRUE,_xll.ohTrigger(RecalcTrigger,Trigger1Y)),NA())</f>
        <v>9.710332607092767E-3</v>
      </c>
      <c r="N3444" s="144">
        <f>IFERROR(_xll.qlIndexFixing(ONIndex1M,I3444,TRUE,_xll.ohTrigger(RecalcTrigger,Trigger1M)),NA())</f>
        <v>9.2842931637093784E-3</v>
      </c>
      <c r="O3444" s="44">
        <f>IFERROR(_xll.qlIndexFixing(ONIndex3M,I3444,TRUE,_xll.ohTrigger(RecalcTrigger,Trigger3M)),NA())</f>
        <v>9.5684838940979233E-3</v>
      </c>
      <c r="P3444" s="44">
        <f>IFERROR(_xll.qlIndexFixing(ONIndex6M,I3444,TRUE,_xll.ohTrigger(RecalcTrigger,Trigger6M)),NA())</f>
        <v>9.0551077611333852E-3</v>
      </c>
      <c r="Q3444" s="145">
        <f>IFERROR(_xll.qlIndexFixing(ONIndex1Y,I3444,TRUE,_xll.ohTrigger(RecalcTrigger,Trigger1Y)),NA())</f>
        <v>9.6703347265059136E-3</v>
      </c>
    </row>
    <row r="3445" spans="2:17" x14ac:dyDescent="0.2">
      <c r="B3445" s="39" t="s">
        <v>42</v>
      </c>
      <c r="D3445" s="42">
        <f>_xll.qlCalendarAdvance(Calendar,$D3444,B3445,"f",FALSE)</f>
        <v>63999</v>
      </c>
      <c r="E3445" s="139">
        <f>_xll.qlInterestRateIndexValueDate(IndexON,D3445)</f>
        <v>63999</v>
      </c>
      <c r="F3445" s="155">
        <f>IFERROR(_xll.qlIndexFixing(IndexON,D3445,TRUE,_xll.ohTrigger(RecalcTrigger,TriggerON)),NA())</f>
        <v>9.5763618789224125E-3</v>
      </c>
      <c r="H3445" s="42">
        <f>_xll.qlCalendarAdvance(Calendar,$H3444,B3445,"f",FALSE)</f>
        <v>63999</v>
      </c>
      <c r="I3445" s="139">
        <f>_xll.qlInterestRateIndexValueDate(Index1M,$H3445)</f>
        <v>64003</v>
      </c>
      <c r="J3445" s="144">
        <f>IFERROR(_xll.qlIndexFixing(Index1M,$H3445,TRUE,_xll.ohTrigger(RecalcTrigger,Trigger1M)),NA())</f>
        <v>9.2883823498732532E-3</v>
      </c>
      <c r="K3445" s="44">
        <f>IFERROR(_xll.qlIndexFixing(Index3M,H3445,TRUE,_xll.ohTrigger(RecalcTrigger,Trigger3M)),NA())</f>
        <v>9.5811296973885348E-3</v>
      </c>
      <c r="L3445" s="44">
        <f>IFERROR(_xll.qlIndexFixing(Index6M,$H3445,TRUE,_xll.ohTrigger(RecalcTrigger,Trigger6M)),NA())</f>
        <v>9.0515442050118928E-3</v>
      </c>
      <c r="M3445" s="145">
        <f>IFERROR(_xll.qlIndexFixing(Index1Y,$H3445,TRUE,_xll.ohTrigger(RecalcTrigger,Trigger1Y)),NA())</f>
        <v>9.7099047198967083E-3</v>
      </c>
      <c r="N3445" s="144">
        <f>IFERROR(_xll.qlIndexFixing(ONIndex1M,I3445,TRUE,_xll.ohTrigger(RecalcTrigger,Trigger1M)),NA())</f>
        <v>9.28448238466828E-3</v>
      </c>
      <c r="O3445" s="44">
        <f>IFERROR(_xll.qlIndexFixing(ONIndex3M,I3445,TRUE,_xll.ohTrigger(RecalcTrigger,Trigger3M)),NA())</f>
        <v>9.5686878407175158E-3</v>
      </c>
      <c r="P3445" s="44">
        <f>IFERROR(_xll.qlIndexFixing(ONIndex6M,I3445,TRUE,_xll.ohTrigger(RecalcTrigger,Trigger6M)),NA())</f>
        <v>9.0533323913621899E-3</v>
      </c>
      <c r="Q3445" s="145">
        <f>IFERROR(_xll.qlIndexFixing(ONIndex1Y,I3445,TRUE,_xll.ohTrigger(RecalcTrigger,Trigger1Y)),NA())</f>
        <v>9.6702893255429245E-3</v>
      </c>
    </row>
    <row r="3446" spans="2:17" x14ac:dyDescent="0.2">
      <c r="B3446" s="39" t="s">
        <v>42</v>
      </c>
      <c r="D3446" s="42">
        <f>_xll.qlCalendarAdvance(Calendar,$D3445,B3446,"f",FALSE)</f>
        <v>64006</v>
      </c>
      <c r="E3446" s="139">
        <f>_xll.qlInterestRateIndexValueDate(IndexON,D3446)</f>
        <v>64006</v>
      </c>
      <c r="F3446" s="155">
        <f>IFERROR(_xll.qlIndexFixing(IndexON,D3446,TRUE,_xll.ohTrigger(RecalcTrigger,TriggerON)),NA())</f>
        <v>9.5766682982922902E-3</v>
      </c>
      <c r="H3446" s="42">
        <f>_xll.qlCalendarAdvance(Calendar,$H3445,B3446,"f",FALSE)</f>
        <v>64006</v>
      </c>
      <c r="I3446" s="139">
        <f>_xll.qlInterestRateIndexValueDate(Index1M,$H3446)</f>
        <v>64010</v>
      </c>
      <c r="J3446" s="144">
        <f>IFERROR(_xll.qlIndexFixing(Index1M,$H3446,TRUE,_xll.ohTrigger(RecalcTrigger,Trigger1M)),NA())</f>
        <v>9.2885351671391902E-3</v>
      </c>
      <c r="K3446" s="44">
        <f>IFERROR(_xll.qlIndexFixing(Index3M,H3446,TRUE,_xll.ohTrigger(RecalcTrigger,Trigger3M)),NA())</f>
        <v>9.5811018545836155E-3</v>
      </c>
      <c r="L3446" s="44">
        <f>IFERROR(_xll.qlIndexFixing(Index6M,$H3446,TRUE,_xll.ohTrigger(RecalcTrigger,Trigger6M)),NA())</f>
        <v>9.0497907025926094E-3</v>
      </c>
      <c r="M3446" s="145">
        <f>IFERROR(_xll.qlIndexFixing(Index1Y,$H3446,TRUE,_xll.ohTrigger(RecalcTrigger,Trigger1Y)),NA())</f>
        <v>9.7094618293254963E-3</v>
      </c>
      <c r="N3446" s="144">
        <f>IFERROR(_xll.qlIndexFixing(ONIndex1M,I3446,TRUE,_xll.ohTrigger(RecalcTrigger,Trigger1M)),NA())</f>
        <v>9.2846588452744072E-3</v>
      </c>
      <c r="O3446" s="44">
        <f>IFERROR(_xll.qlIndexFixing(ONIndex3M,I3446,TRUE,_xll.ohTrigger(RecalcTrigger,Trigger3M)),NA())</f>
        <v>9.5688780328195833E-3</v>
      </c>
      <c r="P3446" s="44">
        <f>IFERROR(_xll.qlIndexFixing(ONIndex6M,I3446,TRUE,_xll.ohTrigger(RecalcTrigger,Trigger6M)),NA())</f>
        <v>9.051558301926832E-3</v>
      </c>
      <c r="Q3446" s="145">
        <f>IFERROR(_xll.qlIndexFixing(ONIndex1Y,I3446,TRUE,_xll.ohTrigger(RecalcTrigger,Trigger1Y)),NA())</f>
        <v>9.6702296012374234E-3</v>
      </c>
    </row>
    <row r="3447" spans="2:17" x14ac:dyDescent="0.2">
      <c r="B3447" s="39" t="s">
        <v>42</v>
      </c>
      <c r="D3447" s="42">
        <f>_xll.qlCalendarAdvance(Calendar,$D3446,B3447,"f",FALSE)</f>
        <v>64013</v>
      </c>
      <c r="E3447" s="139">
        <f>_xll.qlInterestRateIndexValueDate(IndexON,D3447)</f>
        <v>64013</v>
      </c>
      <c r="F3447" s="155">
        <f>IFERROR(_xll.qlIndexFixing(IndexON,D3447,TRUE,_xll.ohTrigger(RecalcTrigger,TriggerON)),NA())</f>
        <v>9.5775524004437784E-3</v>
      </c>
      <c r="H3447" s="42">
        <f>_xll.qlCalendarAdvance(Calendar,$H3446,B3447,"f",FALSE)</f>
        <v>64013</v>
      </c>
      <c r="I3447" s="139">
        <f>_xll.qlInterestRateIndexValueDate(Index1M,$H3447)</f>
        <v>64019</v>
      </c>
      <c r="J3447" s="144">
        <f>IFERROR(_xll.qlIndexFixing(Index1M,$H3447,TRUE,_xll.ohTrigger(RecalcTrigger,Trigger1M)),NA())</f>
        <v>9.2885843561960613E-3</v>
      </c>
      <c r="K3447" s="44">
        <f>IFERROR(_xll.qlIndexFixing(Index3M,H3447,TRUE,_xll.ohTrigger(RecalcTrigger,Trigger3M)),NA())</f>
        <v>9.5812168621000927E-3</v>
      </c>
      <c r="L3447" s="44">
        <f>IFERROR(_xll.qlIndexFixing(Index6M,$H3447,TRUE,_xll.ohTrigger(RecalcTrigger,Trigger6M)),NA())</f>
        <v>9.0475225268754171E-3</v>
      </c>
      <c r="M3447" s="145">
        <f>IFERROR(_xll.qlIndexFixing(Index1Y,$H3447,TRUE,_xll.ohTrigger(RecalcTrigger,Trigger1Y)),NA())</f>
        <v>9.708870319204612E-3</v>
      </c>
      <c r="N3447" s="144">
        <f>IFERROR(_xll.qlIndexFixing(ONIndex1M,I3447,TRUE,_xll.ohTrigger(RecalcTrigger,Trigger1M)),NA())</f>
        <v>9.2851281450734291E-3</v>
      </c>
      <c r="O3447" s="44">
        <f>IFERROR(_xll.qlIndexFixing(ONIndex3M,I3447,TRUE,_xll.ohTrigger(RecalcTrigger,Trigger3M)),NA())</f>
        <v>9.5693800997143086E-3</v>
      </c>
      <c r="P3447" s="44">
        <f>IFERROR(_xll.qlIndexFixing(ONIndex6M,I3447,TRUE,_xll.ohTrigger(RecalcTrigger,Trigger6M)),NA())</f>
        <v>9.0492535819119979E-3</v>
      </c>
      <c r="Q3447" s="145">
        <f>IFERROR(_xll.qlIndexFixing(ONIndex1Y,I3447,TRUE,_xll.ohTrigger(RecalcTrigger,Trigger1Y)),NA())</f>
        <v>9.6703790507834952E-3</v>
      </c>
    </row>
    <row r="3448" spans="2:17" x14ac:dyDescent="0.2">
      <c r="B3448" s="39" t="s">
        <v>42</v>
      </c>
      <c r="D3448" s="42">
        <f>_xll.qlCalendarAdvance(Calendar,$D3447,B3448,"f",FALSE)</f>
        <v>64020</v>
      </c>
      <c r="E3448" s="139">
        <f>_xll.qlInterestRateIndexValueDate(IndexON,D3448)</f>
        <v>64020</v>
      </c>
      <c r="F3448" s="155">
        <f>IFERROR(_xll.qlIndexFixing(IndexON,D3448,TRUE,_xll.ohTrigger(RecalcTrigger,TriggerON)),NA())</f>
        <v>9.5772419916251295E-3</v>
      </c>
      <c r="H3448" s="42">
        <f>_xll.qlCalendarAdvance(Calendar,$H3447,B3448,"f",FALSE)</f>
        <v>64020</v>
      </c>
      <c r="I3448" s="139">
        <f>_xll.qlInterestRateIndexValueDate(Index1M,$H3448)</f>
        <v>64024</v>
      </c>
      <c r="J3448" s="144">
        <f>IFERROR(_xll.qlIndexFixing(Index1M,$H3448,TRUE,_xll.ohTrigger(RecalcTrigger,Trigger1M)),NA())</f>
        <v>9.2886745227875878E-3</v>
      </c>
      <c r="K3448" s="44">
        <f>IFERROR(_xll.qlIndexFixing(Index3M,H3448,TRUE,_xll.ohTrigger(RecalcTrigger,Trigger3M)),NA())</f>
        <v>9.5812707893908576E-3</v>
      </c>
      <c r="L3448" s="44">
        <f>IFERROR(_xll.qlIndexFixing(Index6M,$H3448,TRUE,_xll.ohTrigger(RecalcTrigger,Trigger6M)),NA())</f>
        <v>9.0462633688018716E-3</v>
      </c>
      <c r="M3448" s="145">
        <f>IFERROR(_xll.qlIndexFixing(Index1Y,$H3448,TRUE,_xll.ohTrigger(RecalcTrigger,Trigger1Y)),NA())</f>
        <v>9.7085309545178779E-3</v>
      </c>
      <c r="N3448" s="144">
        <f>IFERROR(_xll.qlIndexFixing(ONIndex1M,I3448,TRUE,_xll.ohTrigger(RecalcTrigger,Trigger1M)),NA())</f>
        <v>9.2849734121269734E-3</v>
      </c>
      <c r="O3448" s="44">
        <f>IFERROR(_xll.qlIndexFixing(ONIndex3M,I3448,TRUE,_xll.ohTrigger(RecalcTrigger,Trigger3M)),NA())</f>
        <v>9.5692170720962366E-3</v>
      </c>
      <c r="P3448" s="44">
        <f>IFERROR(_xll.qlIndexFixing(ONIndex6M,I3448,TRUE,_xll.ohTrigger(RecalcTrigger,Trigger6M)),NA())</f>
        <v>9.0480139718174257E-3</v>
      </c>
      <c r="Q3448" s="145">
        <f>IFERROR(_xll.qlIndexFixing(ONIndex1Y,I3448,TRUE,_xll.ohTrigger(RecalcTrigger,Trigger1Y)),NA())</f>
        <v>9.6700670993854487E-3</v>
      </c>
    </row>
    <row r="3449" spans="2:17" x14ac:dyDescent="0.2">
      <c r="B3449" s="39" t="s">
        <v>42</v>
      </c>
      <c r="D3449" s="42">
        <f>_xll.qlCalendarAdvance(Calendar,$D3448,B3449,"f",FALSE)</f>
        <v>64027</v>
      </c>
      <c r="E3449" s="139">
        <f>_xll.qlInterestRateIndexValueDate(IndexON,D3449)</f>
        <v>64027</v>
      </c>
      <c r="F3449" s="155">
        <f>IFERROR(_xll.qlIndexFixing(IndexON,D3449,TRUE,_xll.ohTrigger(RecalcTrigger,TriggerON)),NA())</f>
        <v>9.5775092278582719E-3</v>
      </c>
      <c r="H3449" s="42">
        <f>_xll.qlCalendarAdvance(Calendar,$H3448,B3449,"f",FALSE)</f>
        <v>64027</v>
      </c>
      <c r="I3449" s="139">
        <f>_xll.qlInterestRateIndexValueDate(Index1M,$H3449)</f>
        <v>64031</v>
      </c>
      <c r="J3449" s="144">
        <f>IFERROR(_xll.qlIndexFixing(Index1M,$H3449,TRUE,_xll.ohTrigger(RecalcTrigger,Trigger1M)),NA())</f>
        <v>9.2887897332580849E-3</v>
      </c>
      <c r="K3449" s="44">
        <f>IFERROR(_xll.qlIndexFixing(Index3M,H3449,TRUE,_xll.ohTrigger(RecalcTrigger,Trigger3M)),NA())</f>
        <v>9.5813343115884689E-3</v>
      </c>
      <c r="L3449" s="44">
        <f>IFERROR(_xll.qlIndexFixing(Index6M,$H3449,TRUE,_xll.ohTrigger(RecalcTrigger,Trigger6M)),NA())</f>
        <v>9.0445016765466277E-3</v>
      </c>
      <c r="M3449" s="145">
        <f>IFERROR(_xll.qlIndexFixing(Index1Y,$H3449,TRUE,_xll.ohTrigger(RecalcTrigger,Trigger1Y)),NA())</f>
        <v>9.708042928511823E-3</v>
      </c>
      <c r="N3449" s="144">
        <f>IFERROR(_xll.qlIndexFixing(ONIndex1M,I3449,TRUE,_xll.ohTrigger(RecalcTrigger,Trigger1M)),NA())</f>
        <v>9.2851114813630176E-3</v>
      </c>
      <c r="O3449" s="44">
        <f>IFERROR(_xll.qlIndexFixing(ONIndex3M,I3449,TRUE,_xll.ohTrigger(RecalcTrigger,Trigger3M)),NA())</f>
        <v>9.569365879862346E-3</v>
      </c>
      <c r="P3449" s="44">
        <f>IFERROR(_xll.qlIndexFixing(ONIndex6M,I3449,TRUE,_xll.ohTrigger(RecalcTrigger,Trigger6M)),NA())</f>
        <v>9.0462437345806279E-3</v>
      </c>
      <c r="Q3449" s="145">
        <f>IFERROR(_xll.qlIndexFixing(ONIndex1Y,I3449,TRUE,_xll.ohTrigger(RecalcTrigger,Trigger1Y)),NA())</f>
        <v>9.6699642803521613E-3</v>
      </c>
    </row>
    <row r="3450" spans="2:17" x14ac:dyDescent="0.2">
      <c r="B3450" s="39" t="s">
        <v>42</v>
      </c>
      <c r="D3450" s="42">
        <f>_xll.qlCalendarAdvance(Calendar,$D3449,B3450,"f",FALSE)</f>
        <v>64034</v>
      </c>
      <c r="E3450" s="139">
        <f>_xll.qlInterestRateIndexValueDate(IndexON,D3450)</f>
        <v>64034</v>
      </c>
      <c r="F3450" s="155">
        <f>IFERROR(_xll.qlIndexFixing(IndexON,D3450,TRUE,_xll.ohTrigger(RecalcTrigger,TriggerON)),NA())</f>
        <v>9.5777633652893712E-3</v>
      </c>
      <c r="H3450" s="42">
        <f>_xll.qlCalendarAdvance(Calendar,$H3449,B3450,"f",FALSE)</f>
        <v>64034</v>
      </c>
      <c r="I3450" s="139">
        <f>_xll.qlInterestRateIndexValueDate(Index1M,$H3450)</f>
        <v>64038</v>
      </c>
      <c r="J3450" s="144">
        <f>IFERROR(_xll.qlIndexFixing(Index1M,$H3450,TRUE,_xll.ohTrigger(RecalcTrigger,Trigger1M)),NA())</f>
        <v>9.288892067146115E-3</v>
      </c>
      <c r="K3450" s="44">
        <f>IFERROR(_xll.qlIndexFixing(Index3M,H3450,TRUE,_xll.ohTrigger(RecalcTrigger,Trigger3M)),NA())</f>
        <v>9.5813838437409145E-3</v>
      </c>
      <c r="L3450" s="44">
        <f>IFERROR(_xll.qlIndexFixing(Index6M,$H3450,TRUE,_xll.ohTrigger(RecalcTrigger,Trigger6M)),NA())</f>
        <v>9.042741303192655E-3</v>
      </c>
      <c r="M3450" s="145">
        <f>IFERROR(_xll.qlIndexFixing(Index1Y,$H3450,TRUE,_xll.ohTrigger(RecalcTrigger,Trigger1Y)),NA())</f>
        <v>9.7075398155928479E-3</v>
      </c>
      <c r="N3450" s="144">
        <f>IFERROR(_xll.qlIndexFixing(ONIndex1M,I3450,TRUE,_xll.ohTrigger(RecalcTrigger,Trigger1M)),NA())</f>
        <v>9.2852535586729346E-3</v>
      </c>
      <c r="O3450" s="44">
        <f>IFERROR(_xll.qlIndexFixing(ONIndex3M,I3450,TRUE,_xll.ohTrigger(RecalcTrigger,Trigger3M)),NA())</f>
        <v>9.5695190044153833E-3</v>
      </c>
      <c r="P3450" s="44">
        <f>IFERROR(_xll.qlIndexFixing(ONIndex6M,I3450,TRUE,_xll.ohTrigger(RecalcTrigger,Trigger6M)),NA())</f>
        <v>9.0442221835740355E-3</v>
      </c>
      <c r="Q3450" s="145">
        <f>IFERROR(_xll.qlIndexFixing(ONIndex1Y,I3450,TRUE,_xll.ohTrigger(RecalcTrigger,Trigger1Y)),NA())</f>
        <v>9.6698291313401796E-3</v>
      </c>
    </row>
    <row r="3451" spans="2:17" x14ac:dyDescent="0.2">
      <c r="B3451" s="39" t="s">
        <v>42</v>
      </c>
      <c r="D3451" s="42">
        <f>_xll.qlCalendarAdvance(Calendar,$D3450,B3451,"f",FALSE)</f>
        <v>64041</v>
      </c>
      <c r="E3451" s="139">
        <f>_xll.qlInterestRateIndexValueDate(IndexON,D3451)</f>
        <v>64041</v>
      </c>
      <c r="F3451" s="155">
        <f>IFERROR(_xll.qlIndexFixing(IndexON,D3451,TRUE,_xll.ohTrigger(RecalcTrigger,TriggerON)),NA())</f>
        <v>9.57800438521339E-3</v>
      </c>
      <c r="H3451" s="42">
        <f>_xll.qlCalendarAdvance(Calendar,$H3450,B3451,"f",FALSE)</f>
        <v>64041</v>
      </c>
      <c r="I3451" s="139">
        <f>_xll.qlInterestRateIndexValueDate(Index1M,$H3451)</f>
        <v>64045</v>
      </c>
      <c r="J3451" s="144">
        <f>IFERROR(_xll.qlIndexFixing(Index1M,$H3451,TRUE,_xll.ohTrigger(RecalcTrigger,Trigger1M)),NA())</f>
        <v>9.2891065414419001E-3</v>
      </c>
      <c r="K3451" s="44">
        <f>IFERROR(_xll.qlIndexFixing(Index3M,H3451,TRUE,_xll.ohTrigger(RecalcTrigger,Trigger3M)),NA())</f>
        <v>9.5815465864648383E-3</v>
      </c>
      <c r="L3451" s="44">
        <f>IFERROR(_xll.qlIndexFixing(Index6M,$H3451,TRUE,_xll.ohTrigger(RecalcTrigger,Trigger6M)),NA())</f>
        <v>9.0409704180571815E-3</v>
      </c>
      <c r="M3451" s="145">
        <f>IFERROR(_xll.qlIndexFixing(Index1Y,$H3451,TRUE,_xll.ohTrigger(RecalcTrigger,Trigger1Y)),NA())</f>
        <v>9.7070215948784188E-3</v>
      </c>
      <c r="N3451" s="144">
        <f>IFERROR(_xll.qlIndexFixing(ONIndex1M,I3451,TRUE,_xll.ohTrigger(RecalcTrigger,Trigger1M)),NA())</f>
        <v>9.2853490993682897E-3</v>
      </c>
      <c r="O3451" s="44">
        <f>IFERROR(_xll.qlIndexFixing(ONIndex3M,I3451,TRUE,_xll.ohTrigger(RecalcTrigger,Trigger3M)),NA())</f>
        <v>9.56962197188993E-3</v>
      </c>
      <c r="P3451" s="44">
        <f>IFERROR(_xll.qlIndexFixing(ONIndex6M,I3451,TRUE,_xll.ohTrigger(RecalcTrigger,Trigger6M)),NA())</f>
        <v>9.0427071258947223E-3</v>
      </c>
      <c r="Q3451" s="145">
        <f>IFERROR(_xll.qlIndexFixing(ONIndex1Y,I3451,TRUE,_xll.ohTrigger(RecalcTrigger,Trigger1Y)),NA())</f>
        <v>9.6697154027136634E-3</v>
      </c>
    </row>
    <row r="3452" spans="2:17" x14ac:dyDescent="0.2">
      <c r="B3452" s="39" t="s">
        <v>42</v>
      </c>
      <c r="D3452" s="42">
        <f>_xll.qlCalendarAdvance(Calendar,$D3451,B3452,"f",FALSE)</f>
        <v>64048</v>
      </c>
      <c r="E3452" s="139">
        <f>_xll.qlInterestRateIndexValueDate(IndexON,D3452)</f>
        <v>64048</v>
      </c>
      <c r="F3452" s="155">
        <f>IFERROR(_xll.qlIndexFixing(IndexON,D3452,TRUE,_xll.ohTrigger(RecalcTrigger,TriggerON)),NA())</f>
        <v>9.5782322687654187E-3</v>
      </c>
      <c r="H3452" s="42">
        <f>_xll.qlCalendarAdvance(Calendar,$H3451,B3452,"f",FALSE)</f>
        <v>64048</v>
      </c>
      <c r="I3452" s="139">
        <f>_xll.qlInterestRateIndexValueDate(Index1M,$H3452)</f>
        <v>64052</v>
      </c>
      <c r="J3452" s="144">
        <f>IFERROR(_xll.qlIndexFixing(Index1M,$H3452,TRUE,_xll.ohTrigger(RecalcTrigger,Trigger1M)),NA())</f>
        <v>9.289182144689434E-3</v>
      </c>
      <c r="K3452" s="44">
        <f>IFERROR(_xll.qlIndexFixing(Index3M,H3452,TRUE,_xll.ohTrigger(RecalcTrigger,Trigger3M)),NA())</f>
        <v>9.5815670732944617E-3</v>
      </c>
      <c r="L3452" s="44">
        <f>IFERROR(_xll.qlIndexFixing(Index6M,$H3452,TRUE,_xll.ohTrigger(RecalcTrigger,Trigger6M)),NA())</f>
        <v>9.0392127391586662E-3</v>
      </c>
      <c r="M3452" s="145">
        <f>IFERROR(_xll.qlIndexFixing(Index1Y,$H3452,TRUE,_xll.ohTrigger(RecalcTrigger,Trigger1Y)),NA())</f>
        <v>9.7064882454866632E-3</v>
      </c>
      <c r="N3452" s="144">
        <f>IFERROR(_xll.qlIndexFixing(ONIndex1M,I3452,TRUE,_xll.ohTrigger(RecalcTrigger,Trigger1M)),NA())</f>
        <v>9.2854486112070589E-3</v>
      </c>
      <c r="O3452" s="44">
        <f>IFERROR(_xll.qlIndexFixing(ONIndex3M,I3452,TRUE,_xll.ohTrigger(RecalcTrigger,Trigger3M)),NA())</f>
        <v>9.569729216423184E-3</v>
      </c>
      <c r="P3452" s="44">
        <f>IFERROR(_xll.qlIndexFixing(ONIndex6M,I3452,TRUE,_xll.ohTrigger(RecalcTrigger,Trigger6M)),NA())</f>
        <v>9.0409407577229928E-3</v>
      </c>
      <c r="Q3452" s="145">
        <f>IFERROR(_xll.qlIndexFixing(ONIndex1Y,I3452,TRUE,_xll.ohTrigger(RecalcTrigger,Trigger1Y)),NA())</f>
        <v>9.6695693026216389E-3</v>
      </c>
    </row>
    <row r="3453" spans="2:17" x14ac:dyDescent="0.2">
      <c r="B3453" s="39" t="s">
        <v>42</v>
      </c>
      <c r="D3453" s="42">
        <f>_xll.qlCalendarAdvance(Calendar,$D3452,B3453,"f",FALSE)</f>
        <v>64055</v>
      </c>
      <c r="E3453" s="139">
        <f>_xll.qlInterestRateIndexValueDate(IndexON,D3453)</f>
        <v>64055</v>
      </c>
      <c r="F3453" s="155">
        <f>IFERROR(_xll.qlIndexFixing(IndexON,D3453,TRUE,_xll.ohTrigger(RecalcTrigger,TriggerON)),NA())</f>
        <v>9.5784469970006114E-3</v>
      </c>
      <c r="H3453" s="42">
        <f>_xll.qlCalendarAdvance(Calendar,$H3452,B3453,"f",FALSE)</f>
        <v>64055</v>
      </c>
      <c r="I3453" s="139">
        <f>_xll.qlInterestRateIndexValueDate(Index1M,$H3453)</f>
        <v>64059</v>
      </c>
      <c r="J3453" s="144">
        <f>IFERROR(_xll.qlIndexFixing(Index1M,$H3453,TRUE,_xll.ohTrigger(RecalcTrigger,Trigger1M)),NA())</f>
        <v>9.2892448143343919E-3</v>
      </c>
      <c r="K3453" s="44">
        <f>IFERROR(_xll.qlIndexFixing(Index3M,H3453,TRUE,_xll.ohTrigger(RecalcTrigger,Trigger3M)),NA())</f>
        <v>9.5815735084998736E-3</v>
      </c>
      <c r="L3453" s="44">
        <f>IFERROR(_xll.qlIndexFixing(Index6M,$H3453,TRUE,_xll.ohTrigger(RecalcTrigger,Trigger6M)),NA())</f>
        <v>9.0374563849009836E-3</v>
      </c>
      <c r="M3453" s="145">
        <f>IFERROR(_xll.qlIndexFixing(Index1Y,$H3453,TRUE,_xll.ohTrigger(RecalcTrigger,Trigger1Y)),NA())</f>
        <v>9.7059397465359236E-3</v>
      </c>
      <c r="N3453" s="144">
        <f>IFERROR(_xll.qlIndexFixing(ONIndex1M,I3453,TRUE,_xll.ohTrigger(RecalcTrigger,Trigger1M)),NA())</f>
        <v>9.2855352337561925E-3</v>
      </c>
      <c r="O3453" s="44">
        <f>IFERROR(_xll.qlIndexFixing(ONIndex3M,I3453,TRUE,_xll.ohTrigger(RecalcTrigger,Trigger3M)),NA())</f>
        <v>9.5698225669504922E-3</v>
      </c>
      <c r="P3453" s="44">
        <f>IFERROR(_xll.qlIndexFixing(ONIndex6M,I3453,TRUE,_xll.ohTrigger(RecalcTrigger,Trigger6M)),NA())</f>
        <v>9.0391756830765502E-3</v>
      </c>
      <c r="Q3453" s="145">
        <f>IFERROR(_xll.qlIndexFixing(ONIndex1Y,I3453,TRUE,_xll.ohTrigger(RecalcTrigger,Trigger1Y)),NA())</f>
        <v>9.6694087342630297E-3</v>
      </c>
    </row>
    <row r="3454" spans="2:17" x14ac:dyDescent="0.2">
      <c r="B3454" s="39" t="s">
        <v>42</v>
      </c>
      <c r="D3454" s="42">
        <f>_xll.qlCalendarAdvance(Calendar,$D3453,B3454,"f",FALSE)</f>
        <v>64062</v>
      </c>
      <c r="E3454" s="139">
        <f>_xll.qlInterestRateIndexValueDate(IndexON,D3454)</f>
        <v>64062</v>
      </c>
      <c r="F3454" s="155">
        <f>IFERROR(_xll.qlIndexFixing(IndexON,D3454,TRUE,_xll.ohTrigger(RecalcTrigger,TriggerON)),NA())</f>
        <v>9.5786485509741226E-3</v>
      </c>
      <c r="H3454" s="42">
        <f>_xll.qlCalendarAdvance(Calendar,$H3453,B3454,"f",FALSE)</f>
        <v>64062</v>
      </c>
      <c r="I3454" s="139">
        <f>_xll.qlInterestRateIndexValueDate(Index1M,$H3454)</f>
        <v>64066</v>
      </c>
      <c r="J3454" s="144">
        <f>IFERROR(_xll.qlIndexFixing(Index1M,$H3454,TRUE,_xll.ohTrigger(RecalcTrigger,Trigger1M)),NA())</f>
        <v>9.2892945319192795E-3</v>
      </c>
      <c r="K3454" s="44">
        <f>IFERROR(_xll.qlIndexFixing(Index3M,H3454,TRUE,_xll.ohTrigger(RecalcTrigger,Trigger3M)),NA())</f>
        <v>9.5815658721535354E-3</v>
      </c>
      <c r="L3454" s="44">
        <f>IFERROR(_xll.qlIndexFixing(Index6M,$H3454,TRUE,_xll.ohTrigger(RecalcTrigger,Trigger6M)),NA())</f>
        <v>9.035701357141341E-3</v>
      </c>
      <c r="M3454" s="145">
        <f>IFERROR(_xll.qlIndexFixing(Index1Y,$H3454,TRUE,_xll.ohTrigger(RecalcTrigger,Trigger1Y)),NA())</f>
        <v>9.7053760771458539E-3</v>
      </c>
      <c r="N3454" s="144">
        <f>IFERROR(_xll.qlIndexFixing(ONIndex1M,I3454,TRUE,_xll.ohTrigger(RecalcTrigger,Trigger1M)),NA())</f>
        <v>9.2856089484705251E-3</v>
      </c>
      <c r="O3454" s="44">
        <f>IFERROR(_xll.qlIndexFixing(ONIndex3M,I3454,TRUE,_xll.ohTrigger(RecalcTrigger,Trigger3M)),NA())</f>
        <v>9.5699020034878401E-3</v>
      </c>
      <c r="P3454" s="44">
        <f>IFERROR(_xll.qlIndexFixing(ONIndex6M,I3454,TRUE,_xll.ohTrigger(RecalcTrigger,Trigger6M)),NA())</f>
        <v>9.0374119036340517E-3</v>
      </c>
      <c r="Q3454" s="145">
        <f>IFERROR(_xll.qlIndexFixing(ONIndex1Y,I3454,TRUE,_xll.ohTrigger(RecalcTrigger,Trigger1Y)),NA())</f>
        <v>9.6692336767745246E-3</v>
      </c>
    </row>
    <row r="3455" spans="2:17" x14ac:dyDescent="0.2">
      <c r="B3455" s="39" t="s">
        <v>42</v>
      </c>
      <c r="D3455" s="42">
        <f>_xll.qlCalendarAdvance(Calendar,$D3454,B3455,"f",FALSE)</f>
        <v>64069</v>
      </c>
      <c r="E3455" s="139">
        <f>_xll.qlInterestRateIndexValueDate(IndexON,D3455)</f>
        <v>64069</v>
      </c>
      <c r="F3455" s="155">
        <f>IFERROR(_xll.qlIndexFixing(IndexON,D3455,TRUE,_xll.ohTrigger(RecalcTrigger,TriggerON)),NA())</f>
        <v>9.5788369121407868E-3</v>
      </c>
      <c r="H3455" s="42">
        <f>_xll.qlCalendarAdvance(Calendar,$H3454,B3455,"f",FALSE)</f>
        <v>64069</v>
      </c>
      <c r="I3455" s="139">
        <f>_xll.qlInterestRateIndexValueDate(Index1M,$H3455)</f>
        <v>64073</v>
      </c>
      <c r="J3455" s="144">
        <f>IFERROR(_xll.qlIndexFixing(Index1M,$H3455,TRUE,_xll.ohTrigger(RecalcTrigger,Trigger1M)),NA())</f>
        <v>9.289209941877985E-3</v>
      </c>
      <c r="K3455" s="44">
        <f>IFERROR(_xll.qlIndexFixing(Index3M,H3455,TRUE,_xll.ohTrigger(RecalcTrigger,Trigger3M)),NA())</f>
        <v>9.5815441443253043E-3</v>
      </c>
      <c r="L3455" s="44">
        <f>IFERROR(_xll.qlIndexFixing(Index6M,$H3455,TRUE,_xll.ohTrigger(RecalcTrigger,Trigger6M)),NA())</f>
        <v>9.0339592848761637E-3</v>
      </c>
      <c r="M3455" s="145">
        <f>IFERROR(_xll.qlIndexFixing(Index1Y,$H3455,TRUE,_xll.ohTrigger(RecalcTrigger,Trigger1Y)),NA())</f>
        <v>9.7047972164371974E-3</v>
      </c>
      <c r="N3455" s="144">
        <f>IFERROR(_xll.qlIndexFixing(ONIndex1M,I3455,TRUE,_xll.ohTrigger(RecalcTrigger,Trigger1M)),NA())</f>
        <v>9.2856697370446994E-3</v>
      </c>
      <c r="O3455" s="44">
        <f>IFERROR(_xll.qlIndexFixing(ONIndex3M,I3455,TRUE,_xll.ohTrigger(RecalcTrigger,Trigger3M)),NA())</f>
        <v>9.5699675060512135E-3</v>
      </c>
      <c r="P3455" s="44">
        <f>IFERROR(_xll.qlIndexFixing(ONIndex6M,I3455,TRUE,_xll.ohTrigger(RecalcTrigger,Trigger6M)),NA())</f>
        <v>9.0356494211540905E-3</v>
      </c>
      <c r="Q3455" s="145">
        <f>IFERROR(_xll.qlIndexFixing(ONIndex1Y,I3455,TRUE,_xll.ohTrigger(RecalcTrigger,Trigger1Y)),NA())</f>
        <v>9.6690441094526847E-3</v>
      </c>
    </row>
    <row r="3456" spans="2:17" x14ac:dyDescent="0.2">
      <c r="B3456" s="39" t="s">
        <v>42</v>
      </c>
      <c r="D3456" s="42">
        <f>_xll.qlCalendarAdvance(Calendar,$D3455,B3456,"f",FALSE)</f>
        <v>64076</v>
      </c>
      <c r="E3456" s="139">
        <f>_xll.qlInterestRateIndexValueDate(IndexON,D3456)</f>
        <v>64076</v>
      </c>
      <c r="F3456" s="155">
        <f>IFERROR(_xll.qlIndexFixing(IndexON,D3456,TRUE,_xll.ohTrigger(RecalcTrigger,TriggerON)),NA())</f>
        <v>9.5790120613958862E-3</v>
      </c>
      <c r="H3456" s="42">
        <f>_xll.qlCalendarAdvance(Calendar,$H3455,B3456,"f",FALSE)</f>
        <v>64076</v>
      </c>
      <c r="I3456" s="139">
        <f>_xll.qlInterestRateIndexValueDate(Index1M,$H3456)</f>
        <v>64080</v>
      </c>
      <c r="J3456" s="144">
        <f>IFERROR(_xll.qlIndexFixing(Index1M,$H3456,TRUE,_xll.ohTrigger(RecalcTrigger,Trigger1M)),NA())</f>
        <v>9.2892346286879146E-3</v>
      </c>
      <c r="K3456" s="44">
        <f>IFERROR(_xll.qlIndexFixing(Index3M,H3456,TRUE,_xll.ohTrigger(RecalcTrigger,Trigger3M)),NA())</f>
        <v>9.5815083050885073E-3</v>
      </c>
      <c r="L3456" s="44">
        <f>IFERROR(_xll.qlIndexFixing(Index6M,$H3456,TRUE,_xll.ohTrigger(RecalcTrigger,Trigger6M)),NA())</f>
        <v>9.0322068638927569E-3</v>
      </c>
      <c r="M3456" s="145">
        <f>IFERROR(_xll.qlIndexFixing(Index1Y,$H3456,TRUE,_xll.ohTrigger(RecalcTrigger,Trigger1Y)),NA())</f>
        <v>9.7042031435302639E-3</v>
      </c>
      <c r="N3456" s="144">
        <f>IFERROR(_xll.qlIndexFixing(ONIndex1M,I3456,TRUE,_xll.ohTrigger(RecalcTrigger,Trigger1M)),NA())</f>
        <v>9.285717580773678E-3</v>
      </c>
      <c r="O3456" s="44">
        <f>IFERROR(_xll.qlIndexFixing(ONIndex3M,I3456,TRUE,_xll.ohTrigger(RecalcTrigger,Trigger3M)),NA())</f>
        <v>9.5700190547365338E-3</v>
      </c>
      <c r="P3456" s="44">
        <f>IFERROR(_xll.qlIndexFixing(ONIndex6M,I3456,TRUE,_xll.ohTrigger(RecalcTrigger,Trigger6M)),NA())</f>
        <v>9.0338882377150043E-3</v>
      </c>
      <c r="Q3456" s="145">
        <f>IFERROR(_xll.qlIndexFixing(ONIndex1Y,I3456,TRUE,_xll.ohTrigger(RecalcTrigger,Trigger1Y)),NA())</f>
        <v>9.668840011674007E-3</v>
      </c>
    </row>
    <row r="3457" spans="2:17" x14ac:dyDescent="0.2">
      <c r="B3457" s="39" t="s">
        <v>42</v>
      </c>
      <c r="D3457" s="42">
        <f>_xll.qlCalendarAdvance(Calendar,$D3456,B3457,"f",FALSE)</f>
        <v>64083</v>
      </c>
      <c r="E3457" s="139">
        <f>_xll.qlInterestRateIndexValueDate(IndexON,D3457)</f>
        <v>64083</v>
      </c>
      <c r="F3457" s="155">
        <f>IFERROR(_xll.qlIndexFixing(IndexON,D3457,TRUE,_xll.ohTrigger(RecalcTrigger,TriggerON)),NA())</f>
        <v>9.5791739800343834E-3</v>
      </c>
      <c r="H3457" s="42">
        <f>_xll.qlCalendarAdvance(Calendar,$H3456,B3457,"f",FALSE)</f>
        <v>64083</v>
      </c>
      <c r="I3457" s="139">
        <f>_xll.qlInterestRateIndexValueDate(Index1M,$H3457)</f>
        <v>64087</v>
      </c>
      <c r="J3457" s="144">
        <f>IFERROR(_xll.qlIndexFixing(Index1M,$H3457,TRUE,_xll.ohTrigger(RecalcTrigger,Trigger1M)),NA())</f>
        <v>9.2892463097147271E-3</v>
      </c>
      <c r="K3457" s="44">
        <f>IFERROR(_xll.qlIndexFixing(Index3M,H3457,TRUE,_xll.ohTrigger(RecalcTrigger,Trigger3M)),NA())</f>
        <v>9.5814583345147416E-3</v>
      </c>
      <c r="L3457" s="44">
        <f>IFERROR(_xll.qlIndexFixing(Index6M,$H3457,TRUE,_xll.ohTrigger(RecalcTrigger,Trigger6M)),NA())</f>
        <v>9.0304557747987024E-3</v>
      </c>
      <c r="M3457" s="145">
        <f>IFERROR(_xll.qlIndexFixing(Index1Y,$H3457,TRUE,_xll.ohTrigger(RecalcTrigger,Trigger1Y)),NA())</f>
        <v>9.7035938375468912E-3</v>
      </c>
      <c r="N3457" s="144">
        <f>IFERROR(_xll.qlIndexFixing(ONIndex1M,I3457,TRUE,_xll.ohTrigger(RecalcTrigger,Trigger1M)),NA())</f>
        <v>9.2857524615119758E-3</v>
      </c>
      <c r="O3457" s="44">
        <f>IFERROR(_xll.qlIndexFixing(ONIndex3M,I3457,TRUE,_xll.ohTrigger(RecalcTrigger,Trigger3M)),NA())</f>
        <v>9.5700566299594669E-3</v>
      </c>
      <c r="P3457" s="44">
        <f>IFERROR(_xll.qlIndexFixing(ONIndex6M,I3457,TRUE,_xll.ohTrigger(RecalcTrigger,Trigger6M)),NA())</f>
        <v>9.032128354915514E-3</v>
      </c>
      <c r="Q3457" s="145">
        <f>IFERROR(_xll.qlIndexFixing(ONIndex1Y,I3457,TRUE,_xll.ohTrigger(RecalcTrigger,Trigger1Y)),NA())</f>
        <v>9.6686213626551165E-3</v>
      </c>
    </row>
    <row r="3458" spans="2:17" x14ac:dyDescent="0.2">
      <c r="B3458" s="39" t="s">
        <v>42</v>
      </c>
      <c r="D3458" s="42">
        <f>_xll.qlCalendarAdvance(Calendar,$D3457,B3458,"f",FALSE)</f>
        <v>64090</v>
      </c>
      <c r="E3458" s="139">
        <f>_xll.qlInterestRateIndexValueDate(IndexON,D3458)</f>
        <v>64090</v>
      </c>
      <c r="F3458" s="155">
        <f>IFERROR(_xll.qlIndexFixing(IndexON,D3458,TRUE,_xll.ohTrigger(RecalcTrigger,TriggerON)),NA())</f>
        <v>9.5793226491913686E-3</v>
      </c>
      <c r="H3458" s="42">
        <f>_xll.qlCalendarAdvance(Calendar,$H3457,B3458,"f",FALSE)</f>
        <v>64090</v>
      </c>
      <c r="I3458" s="139">
        <f>_xll.qlInterestRateIndexValueDate(Index1M,$H3458)</f>
        <v>64094</v>
      </c>
      <c r="J3458" s="144">
        <f>IFERROR(_xll.qlIndexFixing(Index1M,$H3458,TRUE,_xll.ohTrigger(RecalcTrigger,Trigger1M)),NA())</f>
        <v>9.2892449665118448E-3</v>
      </c>
      <c r="K3458" s="44">
        <f>IFERROR(_xll.qlIndexFixing(Index3M,H3458,TRUE,_xll.ohTrigger(RecalcTrigger,Trigger3M)),NA())</f>
        <v>9.5813942126764685E-3</v>
      </c>
      <c r="L3458" s="44">
        <f>IFERROR(_xll.qlIndexFixing(Index6M,$H3458,TRUE,_xll.ohTrigger(RecalcTrigger,Trigger6M)),NA())</f>
        <v>9.0287060194495661E-3</v>
      </c>
      <c r="M3458" s="145">
        <f>IFERROR(_xll.qlIndexFixing(Index1Y,$H3458,TRUE,_xll.ohTrigger(RecalcTrigger,Trigger1Y)),NA())</f>
        <v>9.7029692776100084E-3</v>
      </c>
      <c r="N3458" s="144">
        <f>IFERROR(_xll.qlIndexFixing(ONIndex1M,I3458,TRUE,_xll.ohTrigger(RecalcTrigger,Trigger1M)),NA())</f>
        <v>9.2857743605545551E-3</v>
      </c>
      <c r="O3458" s="44">
        <f>IFERROR(_xll.qlIndexFixing(ONIndex3M,I3458,TRUE,_xll.ohTrigger(RecalcTrigger,Trigger3M)),NA())</f>
        <v>9.5700802114961903E-3</v>
      </c>
      <c r="P3458" s="44">
        <f>IFERROR(_xll.qlIndexFixing(ONIndex6M,I3458,TRUE,_xll.ohTrigger(RecalcTrigger,Trigger6M)),NA())</f>
        <v>9.0303697748339573E-3</v>
      </c>
      <c r="Q3458" s="145">
        <f>IFERROR(_xll.qlIndexFixing(ONIndex1Y,I3458,TRUE,_xll.ohTrigger(RecalcTrigger,Trigger1Y)),NA())</f>
        <v>9.6683881417725104E-3</v>
      </c>
    </row>
    <row r="3459" spans="2:17" x14ac:dyDescent="0.2">
      <c r="B3459" s="39" t="s">
        <v>42</v>
      </c>
      <c r="D3459" s="42">
        <f>_xll.qlCalendarAdvance(Calendar,$D3458,B3459,"f",FALSE)</f>
        <v>64097</v>
      </c>
      <c r="E3459" s="139">
        <f>_xll.qlInterestRateIndexValueDate(IndexON,D3459)</f>
        <v>64097</v>
      </c>
      <c r="F3459" s="155">
        <f>IFERROR(_xll.qlIndexFixing(IndexON,D3459,TRUE,_xll.ohTrigger(RecalcTrigger,TriggerON)),NA())</f>
        <v>9.5794580500019322E-3</v>
      </c>
      <c r="H3459" s="42">
        <f>_xll.qlCalendarAdvance(Calendar,$H3458,B3459,"f",FALSE)</f>
        <v>64097</v>
      </c>
      <c r="I3459" s="139">
        <f>_xll.qlInterestRateIndexValueDate(Index1M,$H3459)</f>
        <v>64101</v>
      </c>
      <c r="J3459" s="144">
        <f>IFERROR(_xll.qlIndexFixing(Index1M,$H3459,TRUE,_xll.ohTrigger(RecalcTrigger,Trigger1M)),NA())</f>
        <v>9.2893481929381336E-3</v>
      </c>
      <c r="K3459" s="44">
        <f>IFERROR(_xll.qlIndexFixing(Index3M,H3459,TRUE,_xll.ohTrigger(RecalcTrigger,Trigger3M)),NA())</f>
        <v>9.5813159196461491E-3</v>
      </c>
      <c r="L3459" s="44">
        <f>IFERROR(_xll.qlIndexFixing(Index6M,$H3459,TRUE,_xll.ohTrigger(RecalcTrigger,Trigger6M)),NA())</f>
        <v>9.0269347666278657E-3</v>
      </c>
      <c r="M3459" s="145">
        <f>IFERROR(_xll.qlIndexFixing(Index1Y,$H3459,TRUE,_xll.ohTrigger(RecalcTrigger,Trigger1Y)),NA())</f>
        <v>9.7023294428425447E-3</v>
      </c>
      <c r="N3459" s="144">
        <f>IFERROR(_xll.qlIndexFixing(ONIndex1M,I3459,TRUE,_xll.ohTrigger(RecalcTrigger,Trigger1M)),NA())</f>
        <v>9.2857832597559309E-3</v>
      </c>
      <c r="O3459" s="44">
        <f>IFERROR(_xll.qlIndexFixing(ONIndex3M,I3459,TRUE,_xll.ohTrigger(RecalcTrigger,Trigger3M)),NA())</f>
        <v>9.5700897796824336E-3</v>
      </c>
      <c r="P3459" s="44">
        <f>IFERROR(_xll.qlIndexFixing(ONIndex6M,I3459,TRUE,_xll.ohTrigger(RecalcTrigger,Trigger6M)),NA())</f>
        <v>9.0286124991489913E-3</v>
      </c>
      <c r="Q3459" s="145">
        <f>IFERROR(_xll.qlIndexFixing(ONIndex1Y,I3459,TRUE,_xll.ohTrigger(RecalcTrigger,Trigger1Y)),NA())</f>
        <v>9.6681403281628775E-3</v>
      </c>
    </row>
    <row r="3460" spans="2:17" x14ac:dyDescent="0.2">
      <c r="B3460" s="39" t="s">
        <v>42</v>
      </c>
      <c r="D3460" s="42">
        <f>_xll.qlCalendarAdvance(Calendar,$D3459,B3460,"f",FALSE)</f>
        <v>64104</v>
      </c>
      <c r="E3460" s="139">
        <f>_xll.qlInterestRateIndexValueDate(IndexON,D3460)</f>
        <v>64104</v>
      </c>
      <c r="F3460" s="155">
        <f>IFERROR(_xll.qlIndexFixing(IndexON,D3460,TRUE,_xll.ohTrigger(RecalcTrigger,TriggerON)),NA())</f>
        <v>9.5795801636811007E-3</v>
      </c>
      <c r="H3460" s="42">
        <f>_xll.qlCalendarAdvance(Calendar,$H3459,B3460,"f",FALSE)</f>
        <v>64104</v>
      </c>
      <c r="I3460" s="139">
        <f>_xll.qlInterestRateIndexValueDate(Index1M,$H3460)</f>
        <v>64108</v>
      </c>
      <c r="J3460" s="144">
        <f>IFERROR(_xll.qlIndexFixing(Index1M,$H3460,TRUE,_xll.ohTrigger(RecalcTrigger,Trigger1M)),NA())</f>
        <v>9.2893198105629734E-3</v>
      </c>
      <c r="K3460" s="44">
        <f>IFERROR(_xll.qlIndexFixing(Index3M,H3460,TRUE,_xll.ohTrigger(RecalcTrigger,Trigger3M)),NA())</f>
        <v>9.5812234354962448E-3</v>
      </c>
      <c r="L3460" s="44">
        <f>IFERROR(_xll.qlIndexFixing(Index6M,$H3460,TRUE,_xll.ohTrigger(RecalcTrigger,Trigger6M)),NA())</f>
        <v>9.0251991509344813E-3</v>
      </c>
      <c r="M3460" s="145">
        <f>IFERROR(_xll.qlIndexFixing(Index1Y,$H3460,TRUE,_xll.ohTrigger(RecalcTrigger,Trigger1Y)),NA())</f>
        <v>9.7016743123683035E-3</v>
      </c>
      <c r="N3460" s="144">
        <f>IFERROR(_xll.qlIndexFixing(ONIndex1M,I3460,TRUE,_xll.ohTrigger(RecalcTrigger,Trigger1M)),NA())</f>
        <v>9.2857791404910017E-3</v>
      </c>
      <c r="O3460" s="44">
        <f>IFERROR(_xll.qlIndexFixing(ONIndex3M,I3460,TRUE,_xll.ohTrigger(RecalcTrigger,Trigger3M)),NA())</f>
        <v>9.5700853146141185E-3</v>
      </c>
      <c r="P3460" s="44">
        <f>IFERROR(_xll.qlIndexFixing(ONIndex6M,I3460,TRUE,_xll.ohTrigger(RecalcTrigger,Trigger6M)),NA())</f>
        <v>9.0268565297790815E-3</v>
      </c>
      <c r="Q3460" s="145">
        <f>IFERROR(_xll.qlIndexFixing(ONIndex1Y,I3460,TRUE,_xll.ohTrigger(RecalcTrigger,Trigger1Y)),NA())</f>
        <v>9.667877901282651E-3</v>
      </c>
    </row>
    <row r="3461" spans="2:17" x14ac:dyDescent="0.2">
      <c r="B3461" s="39" t="s">
        <v>42</v>
      </c>
      <c r="D3461" s="42">
        <f>_xll.qlCalendarAdvance(Calendar,$D3460,B3461,"f",FALSE)</f>
        <v>64111</v>
      </c>
      <c r="E3461" s="139">
        <f>_xll.qlInterestRateIndexValueDate(IndexON,D3461)</f>
        <v>64111</v>
      </c>
      <c r="F3461" s="155">
        <f>IFERROR(_xll.qlIndexFixing(IndexON,D3461,TRUE,_xll.ohTrigger(RecalcTrigger,TriggerON)),NA())</f>
        <v>9.5796889712840283E-3</v>
      </c>
      <c r="H3461" s="42">
        <f>_xll.qlCalendarAdvance(Calendar,$H3460,B3461,"f",FALSE)</f>
        <v>64111</v>
      </c>
      <c r="I3461" s="139">
        <f>_xll.qlInterestRateIndexValueDate(Index1M,$H3461)</f>
        <v>64115</v>
      </c>
      <c r="J3461" s="144">
        <f>IFERROR(_xll.qlIndexFixing(Index1M,$H3461,TRUE,_xll.ohTrigger(RecalcTrigger,Trigger1M)),NA())</f>
        <v>9.2892783469330255E-3</v>
      </c>
      <c r="K3461" s="44">
        <f>IFERROR(_xll.qlIndexFixing(Index3M,H3461,TRUE,_xll.ohTrigger(RecalcTrigger,Trigger3M)),NA())</f>
        <v>9.581116740298351E-3</v>
      </c>
      <c r="L3461" s="44">
        <f>IFERROR(_xll.qlIndexFixing(Index6M,$H3461,TRUE,_xll.ohTrigger(RecalcTrigger,Trigger6M)),NA())</f>
        <v>9.0234534606095772E-3</v>
      </c>
      <c r="M3461" s="145">
        <f>IFERROR(_xll.qlIndexFixing(Index1Y,$H3461,TRUE,_xll.ohTrigger(RecalcTrigger,Trigger1Y)),NA())</f>
        <v>9.7010038653123978E-3</v>
      </c>
      <c r="N3461" s="144">
        <f>IFERROR(_xll.qlIndexFixing(ONIndex1M,I3461,TRUE,_xll.ohTrigger(RecalcTrigger,Trigger1M)),NA())</f>
        <v>9.2857619842146022E-3</v>
      </c>
      <c r="O3461" s="44">
        <f>IFERROR(_xll.qlIndexFixing(ONIndex3M,I3461,TRUE,_xll.ohTrigger(RecalcTrigger,Trigger3M)),NA())</f>
        <v>9.5700667963871666E-3</v>
      </c>
      <c r="P3461" s="44">
        <f>IFERROR(_xll.qlIndexFixing(ONIndex6M,I3461,TRUE,_xll.ohTrigger(RecalcTrigger,Trigger6M)),NA())</f>
        <v>9.0251018687226292E-3</v>
      </c>
      <c r="Q3461" s="145">
        <f>IFERROR(_xll.qlIndexFixing(ONIndex1Y,I3461,TRUE,_xll.ohTrigger(RecalcTrigger,Trigger1Y)),NA())</f>
        <v>9.667600840428392E-3</v>
      </c>
    </row>
    <row r="3462" spans="2:17" x14ac:dyDescent="0.2">
      <c r="B3462" s="39" t="s">
        <v>42</v>
      </c>
      <c r="D3462" s="42">
        <f>_xll.qlCalendarAdvance(Calendar,$D3461,B3462,"f",FALSE)</f>
        <v>64118</v>
      </c>
      <c r="E3462" s="139">
        <f>_xll.qlInterestRateIndexValueDate(IndexON,D3462)</f>
        <v>64118</v>
      </c>
      <c r="F3462" s="155">
        <f>IFERROR(_xll.qlIndexFixing(IndexON,D3462,TRUE,_xll.ohTrigger(RecalcTrigger,TriggerON)),NA())</f>
        <v>9.5797844539458055E-3</v>
      </c>
      <c r="H3462" s="42">
        <f>_xll.qlCalendarAdvance(Calendar,$H3461,B3462,"f",FALSE)</f>
        <v>64118</v>
      </c>
      <c r="I3462" s="139">
        <f>_xll.qlInterestRateIndexValueDate(Index1M,$H3462)</f>
        <v>64122</v>
      </c>
      <c r="J3462" s="144">
        <f>IFERROR(_xll.qlIndexFixing(Index1M,$H3462,TRUE,_xll.ohTrigger(RecalcTrigger,Trigger1M)),NA())</f>
        <v>9.2892237835856366E-3</v>
      </c>
      <c r="K3462" s="44">
        <f>IFERROR(_xll.qlIndexFixing(Index3M,H3462,TRUE,_xll.ohTrigger(RecalcTrigger,Trigger3M)),NA())</f>
        <v>9.5809958141257964E-3</v>
      </c>
      <c r="L3462" s="44">
        <f>IFERROR(_xll.qlIndexFixing(Index6M,$H3462,TRUE,_xll.ohTrigger(RecalcTrigger,Trigger6M)),NA())</f>
        <v>9.0217091116256264E-3</v>
      </c>
      <c r="M3462" s="145">
        <f>IFERROR(_xll.qlIndexFixing(Index1Y,$H3462,TRUE,_xll.ohTrigger(RecalcTrigger,Trigger1Y)),NA())</f>
        <v>9.7003180808001611E-3</v>
      </c>
      <c r="N3462" s="144">
        <f>IFERROR(_xll.qlIndexFixing(ONIndex1M,I3462,TRUE,_xll.ohTrigger(RecalcTrigger,Trigger1M)),NA())</f>
        <v>9.2857317727013111E-3</v>
      </c>
      <c r="O3462" s="44">
        <f>IFERROR(_xll.qlIndexFixing(ONIndex3M,I3462,TRUE,_xll.ohTrigger(RecalcTrigger,Trigger3M)),NA())</f>
        <v>9.5700342050175635E-3</v>
      </c>
      <c r="P3462" s="44">
        <f>IFERROR(_xll.qlIndexFixing(ONIndex6M,I3462,TRUE,_xll.ohTrigger(RecalcTrigger,Trigger6M)),NA())</f>
        <v>9.0233485175783557E-3</v>
      </c>
      <c r="Q3462" s="145">
        <f>IFERROR(_xll.qlIndexFixing(ONIndex1Y,I3462,TRUE,_xll.ohTrigger(RecalcTrigger,Trigger1Y)),NA())</f>
        <v>9.6673091248167253E-3</v>
      </c>
    </row>
    <row r="3463" spans="2:17" x14ac:dyDescent="0.2">
      <c r="B3463" s="39" t="s">
        <v>42</v>
      </c>
      <c r="D3463" s="42">
        <f>_xll.qlCalendarAdvance(Calendar,$D3462,B3463,"f",FALSE)</f>
        <v>64125</v>
      </c>
      <c r="E3463" s="139">
        <f>_xll.qlInterestRateIndexValueDate(IndexON,D3463)</f>
        <v>64125</v>
      </c>
      <c r="F3463" s="155">
        <f>IFERROR(_xll.qlIndexFixing(IndexON,D3463,TRUE,_xll.ohTrigger(RecalcTrigger,TriggerON)),NA())</f>
        <v>9.5798665930413307E-3</v>
      </c>
      <c r="H3463" s="42">
        <f>_xll.qlCalendarAdvance(Calendar,$H3462,B3463,"f",FALSE)</f>
        <v>64125</v>
      </c>
      <c r="I3463" s="139">
        <f>_xll.qlInterestRateIndexValueDate(Index1M,$H3463)</f>
        <v>64129</v>
      </c>
      <c r="J3463" s="144">
        <f>IFERROR(_xll.qlIndexFixing(Index1M,$H3463,TRUE,_xll.ohTrigger(RecalcTrigger,Trigger1M)),NA())</f>
        <v>9.2891561020633142E-3</v>
      </c>
      <c r="K3463" s="44">
        <f>IFERROR(_xll.qlIndexFixing(Index3M,H3463,TRUE,_xll.ohTrigger(RecalcTrigger,Trigger3M)),NA())</f>
        <v>9.5808606370527839E-3</v>
      </c>
      <c r="L3463" s="44">
        <f>IFERROR(_xll.qlIndexFixing(Index6M,$H3463,TRUE,_xll.ohTrigger(RecalcTrigger,Trigger6M)),NA())</f>
        <v>9.0199661058394005E-3</v>
      </c>
      <c r="M3463" s="145">
        <f>IFERROR(_xll.qlIndexFixing(Index1Y,$H3463,TRUE,_xll.ohTrigger(RecalcTrigger,Trigger1Y)),NA())</f>
        <v>9.6996169379582331E-3</v>
      </c>
      <c r="N3463" s="144">
        <f>IFERROR(_xll.qlIndexFixing(ONIndex1M,I3463,TRUE,_xll.ohTrigger(RecalcTrigger,Trigger1M)),NA())</f>
        <v>9.2856884874059631E-3</v>
      </c>
      <c r="O3463" s="44">
        <f>IFERROR(_xll.qlIndexFixing(ONIndex3M,I3463,TRUE,_xll.ohTrigger(RecalcTrigger,Trigger3M)),NA())</f>
        <v>9.5699875206811669E-3</v>
      </c>
      <c r="P3463" s="44">
        <f>IFERROR(_xll.qlIndexFixing(ONIndex6M,I3463,TRUE,_xll.ohTrigger(RecalcTrigger,Trigger6M)),NA())</f>
        <v>9.0215964782647262E-3</v>
      </c>
      <c r="Q3463" s="145">
        <f>IFERROR(_xll.qlIndexFixing(ONIndex1Y,I3463,TRUE,_xll.ohTrigger(RecalcTrigger,Trigger1Y)),NA())</f>
        <v>9.6670027338241482E-3</v>
      </c>
    </row>
    <row r="3464" spans="2:17" x14ac:dyDescent="0.2">
      <c r="B3464" s="39" t="s">
        <v>42</v>
      </c>
      <c r="D3464" s="42">
        <f>_xll.qlCalendarAdvance(Calendar,$D3463,B3464,"f",FALSE)</f>
        <v>64132</v>
      </c>
      <c r="E3464" s="139">
        <f>_xll.qlInterestRateIndexValueDate(IndexON,D3464)</f>
        <v>64132</v>
      </c>
      <c r="F3464" s="155">
        <f>IFERROR(_xll.qlIndexFixing(IndexON,D3464,TRUE,_xll.ohTrigger(RecalcTrigger,TriggerON)),NA())</f>
        <v>9.5799353694658862E-3</v>
      </c>
      <c r="H3464" s="42">
        <f>_xll.qlCalendarAdvance(Calendar,$H3463,B3464,"f",FALSE)</f>
        <v>64132</v>
      </c>
      <c r="I3464" s="139">
        <f>_xll.qlInterestRateIndexValueDate(Index1M,$H3464)</f>
        <v>64136</v>
      </c>
      <c r="J3464" s="144">
        <f>IFERROR(_xll.qlIndexFixing(Index1M,$H3464,TRUE,_xll.ohTrigger(RecalcTrigger,Trigger1M)),NA())</f>
        <v>9.289075283916301E-3</v>
      </c>
      <c r="K3464" s="44">
        <f>IFERROR(_xll.qlIndexFixing(Index3M,H3464,TRUE,_xll.ohTrigger(RecalcTrigger,Trigger3M)),NA())</f>
        <v>9.5807111891500346E-3</v>
      </c>
      <c r="L3464" s="44">
        <f>IFERROR(_xll.qlIndexFixing(Index6M,$H3464,TRUE,_xll.ohTrigger(RecalcTrigger,Trigger6M)),NA())</f>
        <v>9.0182244451050709E-3</v>
      </c>
      <c r="M3464" s="145">
        <f>IFERROR(_xll.qlIndexFixing(Index1Y,$H3464,TRUE,_xll.ohTrigger(RecalcTrigger,Trigger1Y)),NA())</f>
        <v>9.6989004159130383E-3</v>
      </c>
      <c r="N3464" s="144">
        <f>IFERROR(_xll.qlIndexFixing(ONIndex1M,I3464,TRUE,_xll.ohTrigger(RecalcTrigger,Trigger1M)),NA())</f>
        <v>9.2856321097833927E-3</v>
      </c>
      <c r="O3464" s="44">
        <f>IFERROR(_xll.qlIndexFixing(ONIndex3M,I3464,TRUE,_xll.ohTrigger(RecalcTrigger,Trigger3M)),NA())</f>
        <v>9.5699267234738983E-3</v>
      </c>
      <c r="P3464" s="44">
        <f>IFERROR(_xll.qlIndexFixing(ONIndex6M,I3464,TRUE,_xll.ohTrigger(RecalcTrigger,Trigger6M)),NA())</f>
        <v>9.0198457527801423E-3</v>
      </c>
      <c r="Q3464" s="145">
        <f>IFERROR(_xll.qlIndexFixing(ONIndex1Y,I3464,TRUE,_xll.ohTrigger(RecalcTrigger,Trigger1Y)),NA())</f>
        <v>9.6666816465873495E-3</v>
      </c>
    </row>
    <row r="3465" spans="2:17" x14ac:dyDescent="0.2">
      <c r="B3465" s="39" t="s">
        <v>42</v>
      </c>
      <c r="D3465" s="42">
        <f>_xll.qlCalendarAdvance(Calendar,$D3464,B3465,"f",FALSE)</f>
        <v>64139</v>
      </c>
      <c r="E3465" s="139">
        <f>_xll.qlInterestRateIndexValueDate(IndexON,D3465)</f>
        <v>64139</v>
      </c>
      <c r="F3465" s="155">
        <f>IFERROR(_xll.qlIndexFixing(IndexON,D3465,TRUE,_xll.ohTrigger(RecalcTrigger,TriggerON)),NA())</f>
        <v>9.5799907644344984E-3</v>
      </c>
      <c r="H3465" s="42">
        <f>_xll.qlCalendarAdvance(Calendar,$H3464,B3465,"f",FALSE)</f>
        <v>64139</v>
      </c>
      <c r="I3465" s="139">
        <f>_xll.qlInterestRateIndexValueDate(Index1M,$H3465)</f>
        <v>64143</v>
      </c>
      <c r="J3465" s="144">
        <f>IFERROR(_xll.qlIndexFixing(Index1M,$H3465,TRUE,_xll.ohTrigger(RecalcTrigger,Trigger1M)),NA())</f>
        <v>9.2889813106845232E-3</v>
      </c>
      <c r="K3465" s="44">
        <f>IFERROR(_xll.qlIndexFixing(Index3M,H3465,TRUE,_xll.ohTrigger(RecalcTrigger,Trigger3M)),NA())</f>
        <v>9.5805474504943571E-3</v>
      </c>
      <c r="L3465" s="44">
        <f>IFERROR(_xll.qlIndexFixing(Index6M,$H3465,TRUE,_xll.ohTrigger(RecalcTrigger,Trigger6M)),NA())</f>
        <v>9.0164841312785453E-3</v>
      </c>
      <c r="M3465" s="145">
        <f>IFERROR(_xll.qlIndexFixing(Index1Y,$H3465,TRUE,_xll.ohTrigger(RecalcTrigger,Trigger1Y)),NA())</f>
        <v>9.6981684937929684E-3</v>
      </c>
      <c r="N3465" s="144">
        <f>IFERROR(_xll.qlIndexFixing(ONIndex1M,I3465,TRUE,_xll.ohTrigger(RecalcTrigger,Trigger1M)),NA())</f>
        <v>9.2855626216081788E-3</v>
      </c>
      <c r="O3465" s="44">
        <f>IFERROR(_xll.qlIndexFixing(ONIndex3M,I3465,TRUE,_xll.ohTrigger(RecalcTrigger,Trigger3M)),NA())</f>
        <v>9.5698517938913596E-3</v>
      </c>
      <c r="P3465" s="44">
        <f>IFERROR(_xll.qlIndexFixing(ONIndex6M,I3465,TRUE,_xll.ohTrigger(RecalcTrigger,Trigger6M)),NA())</f>
        <v>9.0180963428831973E-3</v>
      </c>
      <c r="Q3465" s="145">
        <f>IFERROR(_xll.qlIndexFixing(ONIndex1Y,I3465,TRUE,_xll.ohTrigger(RecalcTrigger,Trigger1Y)),NA())</f>
        <v>9.6663458427226345E-3</v>
      </c>
    </row>
    <row r="3466" spans="2:17" x14ac:dyDescent="0.2">
      <c r="B3466" s="39" t="s">
        <v>42</v>
      </c>
      <c r="D3466" s="42">
        <f>_xll.qlCalendarAdvance(Calendar,$D3465,B3466,"f",FALSE)</f>
        <v>64146</v>
      </c>
      <c r="E3466" s="139">
        <f>_xll.qlInterestRateIndexValueDate(IndexON,D3466)</f>
        <v>64146</v>
      </c>
      <c r="F3466" s="155">
        <f>IFERROR(_xll.qlIndexFixing(IndexON,D3466,TRUE,_xll.ohTrigger(RecalcTrigger,TriggerON)),NA())</f>
        <v>9.5800327593220658E-3</v>
      </c>
      <c r="H3466" s="42">
        <f>_xll.qlCalendarAdvance(Calendar,$H3465,B3466,"f",FALSE)</f>
        <v>64146</v>
      </c>
      <c r="I3466" s="139">
        <f>_xll.qlInterestRateIndexValueDate(Index1M,$H3466)</f>
        <v>64150</v>
      </c>
      <c r="J3466" s="144">
        <f>IFERROR(_xll.qlIndexFixing(Index1M,$H3466,TRUE,_xll.ohTrigger(RecalcTrigger,Trigger1M)),NA())</f>
        <v>9.2888741639079106E-3</v>
      </c>
      <c r="K3466" s="44">
        <f>IFERROR(_xll.qlIndexFixing(Index3M,H3466,TRUE,_xll.ohTrigger(RecalcTrigger,Trigger3M)),NA())</f>
        <v>9.5803694011547379E-3</v>
      </c>
      <c r="L3466" s="44">
        <f>IFERROR(_xll.qlIndexFixing(Index6M,$H3466,TRUE,_xll.ohTrigger(RecalcTrigger,Trigger6M)),NA())</f>
        <v>9.0147451662148589E-3</v>
      </c>
      <c r="M3466" s="145">
        <f>IFERROR(_xll.qlIndexFixing(Index1Y,$H3466,TRUE,_xll.ohTrigger(RecalcTrigger,Trigger1Y)),NA())</f>
        <v>9.6974211507266303E-3</v>
      </c>
      <c r="N3466" s="144">
        <f>IFERROR(_xll.qlIndexFixing(ONIndex1M,I3466,TRUE,_xll.ohTrigger(RecalcTrigger,Trigger1M)),NA())</f>
        <v>9.285480004335156E-3</v>
      </c>
      <c r="O3466" s="44">
        <f>IFERROR(_xll.qlIndexFixing(ONIndex3M,I3466,TRUE,_xll.ohTrigger(RecalcTrigger,Trigger3M)),NA())</f>
        <v>9.5697627114699202E-3</v>
      </c>
      <c r="P3466" s="44">
        <f>IFERROR(_xll.qlIndexFixing(ONIndex6M,I3466,TRUE,_xll.ohTrigger(RecalcTrigger,Trigger6M)),NA())</f>
        <v>9.0163482502525483E-3</v>
      </c>
      <c r="Q3466" s="145">
        <f>IFERROR(_xll.qlIndexFixing(ONIndex1Y,I3466,TRUE,_xll.ohTrigger(RecalcTrigger,Trigger1Y)),NA())</f>
        <v>9.665995301126884E-3</v>
      </c>
    </row>
    <row r="3467" spans="2:17" x14ac:dyDescent="0.2">
      <c r="B3467" s="39" t="s">
        <v>42</v>
      </c>
      <c r="D3467" s="42">
        <f>_xll.qlCalendarAdvance(Calendar,$D3466,B3467,"f",FALSE)</f>
        <v>64153</v>
      </c>
      <c r="E3467" s="139">
        <f>_xll.qlInterestRateIndexValueDate(IndexON,D3467)</f>
        <v>64153</v>
      </c>
      <c r="F3467" s="155">
        <f>IFERROR(_xll.qlIndexFixing(IndexON,D3467,TRUE,_xll.ohTrigger(RecalcTrigger,TriggerON)),NA())</f>
        <v>9.5800613350238706E-3</v>
      </c>
      <c r="H3467" s="42">
        <f>_xll.qlCalendarAdvance(Calendar,$H3466,B3467,"f",FALSE)</f>
        <v>64153</v>
      </c>
      <c r="I3467" s="139">
        <f>_xll.qlInterestRateIndexValueDate(Index1M,$H3467)</f>
        <v>64157</v>
      </c>
      <c r="J3467" s="144">
        <f>IFERROR(_xll.qlIndexFixing(Index1M,$H3467,TRUE,_xll.ohTrigger(RecalcTrigger,Trigger1M)),NA())</f>
        <v>9.2887538251341262E-3</v>
      </c>
      <c r="K3467" s="44">
        <f>IFERROR(_xll.qlIndexFixing(Index3M,H3467,TRUE,_xll.ohTrigger(RecalcTrigger,Trigger3M)),NA())</f>
        <v>9.580177021207982E-3</v>
      </c>
      <c r="L3467" s="44">
        <f>IFERROR(_xll.qlIndexFixing(Index6M,$H3467,TRUE,_xll.ohTrigger(RecalcTrigger,Trigger6M)),NA())</f>
        <v>9.0130075517707887E-3</v>
      </c>
      <c r="M3467" s="145">
        <f>IFERROR(_xll.qlIndexFixing(Index1Y,$H3467,TRUE,_xll.ohTrigger(RecalcTrigger,Trigger1Y)),NA())</f>
        <v>9.6966583658428477E-3</v>
      </c>
      <c r="N3467" s="144">
        <f>IFERROR(_xll.qlIndexFixing(ONIndex1M,I3467,TRUE,_xll.ohTrigger(RecalcTrigger,Trigger1M)),NA())</f>
        <v>9.2853842394990949E-3</v>
      </c>
      <c r="O3467" s="44">
        <f>IFERROR(_xll.qlIndexFixing(ONIndex3M,I3467,TRUE,_xll.ohTrigger(RecalcTrigger,Trigger3M)),NA())</f>
        <v>9.5696594566252458E-3</v>
      </c>
      <c r="P3467" s="44">
        <f>IFERROR(_xll.qlIndexFixing(ONIndex6M,I3467,TRUE,_xll.ohTrigger(RecalcTrigger,Trigger6M)),NA())</f>
        <v>9.0146014770464689E-3</v>
      </c>
      <c r="Q3467" s="145">
        <f>IFERROR(_xll.qlIndexFixing(ONIndex1Y,I3467,TRUE,_xll.ohTrigger(RecalcTrigger,Trigger1Y)),NA())</f>
        <v>9.6656300014164032E-3</v>
      </c>
    </row>
    <row r="3468" spans="2:17" x14ac:dyDescent="0.2">
      <c r="B3468" s="39" t="s">
        <v>42</v>
      </c>
      <c r="D3468" s="42">
        <f>_xll.qlCalendarAdvance(Calendar,$D3467,B3468,"f",FALSE)</f>
        <v>64160</v>
      </c>
      <c r="E3468" s="139">
        <f>_xll.qlInterestRateIndexValueDate(IndexON,D3468)</f>
        <v>64160</v>
      </c>
      <c r="F3468" s="155">
        <f>IFERROR(_xll.qlIndexFixing(IndexON,D3468,TRUE,_xll.ohTrigger(RecalcTrigger,TriggerON)),NA())</f>
        <v>9.5800764727549392E-3</v>
      </c>
      <c r="H3468" s="42">
        <f>_xll.qlCalendarAdvance(Calendar,$H3467,B3468,"f",FALSE)</f>
        <v>64160</v>
      </c>
      <c r="I3468" s="139">
        <f>_xll.qlInterestRateIndexValueDate(Index1M,$H3468)</f>
        <v>64164</v>
      </c>
      <c r="J3468" s="144">
        <f>IFERROR(_xll.qlIndexFixing(Index1M,$H3468,TRUE,_xll.ohTrigger(RecalcTrigger,Trigger1M)),NA())</f>
        <v>9.28851114125262E-3</v>
      </c>
      <c r="K3468" s="44">
        <f>IFERROR(_xll.qlIndexFixing(Index3M,H3468,TRUE,_xll.ohTrigger(RecalcTrigger,Trigger3M)),NA())</f>
        <v>9.5798604076515487E-3</v>
      </c>
      <c r="L3468" s="44">
        <f>IFERROR(_xll.qlIndexFixing(Index6M,$H3468,TRUE,_xll.ohTrigger(RecalcTrigger,Trigger6M)),NA())</f>
        <v>9.0112931754621397E-3</v>
      </c>
      <c r="M3468" s="145">
        <f>IFERROR(_xll.qlIndexFixing(Index1Y,$H3468,TRUE,_xll.ohTrigger(RecalcTrigger,Trigger1Y)),NA())</f>
        <v>9.6958801182724166E-3</v>
      </c>
      <c r="N3468" s="144">
        <f>IFERROR(_xll.qlIndexFixing(ONIndex1M,I3468,TRUE,_xll.ohTrigger(RecalcTrigger,Trigger1M)),NA())</f>
        <v>9.2852753086347661E-3</v>
      </c>
      <c r="O3468" s="44">
        <f>IFERROR(_xll.qlIndexFixing(ONIndex3M,I3468,TRUE,_xll.ohTrigger(RecalcTrigger,Trigger3M)),NA())</f>
        <v>9.569542009533194E-3</v>
      </c>
      <c r="P3468" s="44">
        <f>IFERROR(_xll.qlIndexFixing(ONIndex6M,I3468,TRUE,_xll.ohTrigger(RecalcTrigger,Trigger6M)),NA())</f>
        <v>9.0128560250235523E-3</v>
      </c>
      <c r="Q3468" s="145">
        <f>IFERROR(_xll.qlIndexFixing(ONIndex1Y,I3468,TRUE,_xll.ohTrigger(RecalcTrigger,Trigger1Y)),NA())</f>
        <v>9.665249922807817E-3</v>
      </c>
    </row>
    <row r="3469" spans="2:17" x14ac:dyDescent="0.2">
      <c r="B3469" s="39" t="s">
        <v>42</v>
      </c>
      <c r="D3469" s="42">
        <f>_xll.qlCalendarAdvance(Calendar,$D3468,B3469,"f",FALSE)</f>
        <v>64167</v>
      </c>
      <c r="E3469" s="139">
        <f>_xll.qlInterestRateIndexValueDate(IndexON,D3469)</f>
        <v>64167</v>
      </c>
      <c r="F3469" s="155">
        <f>IFERROR(_xll.qlIndexFixing(IndexON,D3469,TRUE,_xll.ohTrigger(RecalcTrigger,TriggerON)),NA())</f>
        <v>9.5800781536503621E-3</v>
      </c>
      <c r="H3469" s="42">
        <f>_xll.qlCalendarAdvance(Calendar,$H3468,B3469,"f",FALSE)</f>
        <v>64167</v>
      </c>
      <c r="I3469" s="139">
        <f>_xll.qlInterestRateIndexValueDate(Index1M,$H3469)</f>
        <v>64171</v>
      </c>
      <c r="J3469" s="144">
        <f>IFERROR(_xll.qlIndexFixing(Index1M,$H3469,TRUE,_xll.ohTrigger(RecalcTrigger,Trigger1M)),NA())</f>
        <v>9.2883653133668531E-3</v>
      </c>
      <c r="K3469" s="44">
        <f>IFERROR(_xll.qlIndexFixing(Index3M,H3469,TRUE,_xll.ohTrigger(RecalcTrigger,Trigger3M)),NA())</f>
        <v>9.5796403427832414E-3</v>
      </c>
      <c r="L3469" s="44">
        <f>IFERROR(_xll.qlIndexFixing(Index6M,$H3469,TRUE,_xll.ohTrigger(RecalcTrigger,Trigger6M)),NA())</f>
        <v>9.0095581597319317E-3</v>
      </c>
      <c r="M3469" s="145">
        <f>IFERROR(_xll.qlIndexFixing(Index1Y,$H3469,TRUE,_xll.ohTrigger(RecalcTrigger,Trigger1Y)),NA())</f>
        <v>9.695086387146128E-3</v>
      </c>
      <c r="N3469" s="144">
        <f>IFERROR(_xll.qlIndexFixing(ONIndex1M,I3469,TRUE,_xll.ohTrigger(RecalcTrigger,Trigger1M)),NA())</f>
        <v>9.2851531934368126E-3</v>
      </c>
      <c r="O3469" s="44">
        <f>IFERROR(_xll.qlIndexFixing(ONIndex3M,I3469,TRUE,_xll.ohTrigger(RecalcTrigger,Trigger3M)),NA())</f>
        <v>9.5694103501298144E-3</v>
      </c>
      <c r="P3469" s="44">
        <f>IFERROR(_xll.qlIndexFixing(ONIndex6M,I3469,TRUE,_xll.ohTrigger(RecalcTrigger,Trigger6M)),NA())</f>
        <v>9.0111118957825198E-3</v>
      </c>
      <c r="Q3469" s="145">
        <f>IFERROR(_xll.qlIndexFixing(ONIndex1Y,I3469,TRUE,_xll.ohTrigger(RecalcTrigger,Trigger1Y)),NA())</f>
        <v>9.6648550445177506E-3</v>
      </c>
    </row>
    <row r="3470" spans="2:17" x14ac:dyDescent="0.2">
      <c r="B3470" s="39" t="s">
        <v>42</v>
      </c>
      <c r="D3470" s="42">
        <f>_xll.qlCalendarAdvance(Calendar,$D3469,B3470,"f",FALSE)</f>
        <v>64174</v>
      </c>
      <c r="E3470" s="139">
        <f>_xll.qlInterestRateIndexValueDate(IndexON,D3470)</f>
        <v>64174</v>
      </c>
      <c r="F3470" s="155">
        <f>IFERROR(_xll.qlIndexFixing(IndexON,D3470,TRUE,_xll.ohTrigger(RecalcTrigger,TriggerON)),NA())</f>
        <v>9.5800663590051016E-3</v>
      </c>
      <c r="H3470" s="42">
        <f>_xll.qlCalendarAdvance(Calendar,$H3469,B3470,"f",FALSE)</f>
        <v>64174</v>
      </c>
      <c r="I3470" s="139">
        <f>_xll.qlInterestRateIndexValueDate(Index1M,$H3470)</f>
        <v>64178</v>
      </c>
      <c r="J3470" s="144">
        <f>IFERROR(_xll.qlIndexFixing(Index1M,$H3470,TRUE,_xll.ohTrigger(RecalcTrigger,Trigger1M)),NA())</f>
        <v>9.2882062397778853E-3</v>
      </c>
      <c r="K3470" s="44">
        <f>IFERROR(_xll.qlIndexFixing(Index3M,H3470,TRUE,_xll.ohTrigger(RecalcTrigger,Trigger3M)),NA())</f>
        <v>9.5794058893331809E-3</v>
      </c>
      <c r="L3470" s="44">
        <f>IFERROR(_xll.qlIndexFixing(Index6M,$H3470,TRUE,_xll.ohTrigger(RecalcTrigger,Trigger6M)),NA())</f>
        <v>9.007824499838047E-3</v>
      </c>
      <c r="M3470" s="145">
        <f>IFERROR(_xll.qlIndexFixing(Index1Y,$H3470,TRUE,_xll.ohTrigger(RecalcTrigger,Trigger1Y)),NA())</f>
        <v>9.6942771515956452E-3</v>
      </c>
      <c r="N3470" s="144">
        <f>IFERROR(_xll.qlIndexFixing(ONIndex1M,I3470,TRUE,_xll.ohTrigger(RecalcTrigger,Trigger1M)),NA())</f>
        <v>9.2850178752801327E-3</v>
      </c>
      <c r="O3470" s="44">
        <f>IFERROR(_xll.qlIndexFixing(ONIndex3M,I3470,TRUE,_xll.ohTrigger(RecalcTrigger,Trigger3M)),NA())</f>
        <v>9.5692644585909648E-3</v>
      </c>
      <c r="P3470" s="44">
        <f>IFERROR(_xll.qlIndexFixing(ONIndex6M,I3470,TRUE,_xll.ohTrigger(RecalcTrigger,Trigger6M)),NA())</f>
        <v>9.0093690914017088E-3</v>
      </c>
      <c r="Q3470" s="145">
        <f>IFERROR(_xll.qlIndexFixing(ONIndex1Y,I3470,TRUE,_xll.ohTrigger(RecalcTrigger,Trigger1Y)),NA())</f>
        <v>9.6644453458427648E-3</v>
      </c>
    </row>
    <row r="3471" spans="2:17" x14ac:dyDescent="0.2">
      <c r="B3471" s="39" t="s">
        <v>42</v>
      </c>
      <c r="D3471" s="42">
        <f>_xll.qlCalendarAdvance(Calendar,$D3470,B3471,"f",FALSE)</f>
        <v>64181</v>
      </c>
      <c r="E3471" s="139">
        <f>_xll.qlInterestRateIndexValueDate(IndexON,D3471)</f>
        <v>64181</v>
      </c>
      <c r="F3471" s="155">
        <f>IFERROR(_xll.qlIndexFixing(IndexON,D3471,TRUE,_xll.ohTrigger(RecalcTrigger,TriggerON)),NA())</f>
        <v>9.5800410698743121E-3</v>
      </c>
      <c r="H3471" s="42">
        <f>_xll.qlCalendarAdvance(Calendar,$H3470,B3471,"f",FALSE)</f>
        <v>64181</v>
      </c>
      <c r="I3471" s="139">
        <f>_xll.qlInterestRateIndexValueDate(Index1M,$H3471)</f>
        <v>64185</v>
      </c>
      <c r="J3471" s="144">
        <f>IFERROR(_xll.qlIndexFixing(Index1M,$H3471,TRUE,_xll.ohTrigger(RecalcTrigger,Trigger1M)),NA())</f>
        <v>9.2880339020204872E-3</v>
      </c>
      <c r="K3471" s="44">
        <f>IFERROR(_xll.qlIndexFixing(Index3M,H3471,TRUE,_xll.ohTrigger(RecalcTrigger,Trigger3M)),NA())</f>
        <v>9.5791570273770846E-3</v>
      </c>
      <c r="L3471" s="44">
        <f>IFERROR(_xll.qlIndexFixing(Index6M,$H3471,TRUE,_xll.ohTrigger(RecalcTrigger,Trigger6M)),NA())</f>
        <v>9.0060921976357032E-3</v>
      </c>
      <c r="M3471" s="145">
        <f>IFERROR(_xll.qlIndexFixing(Index1Y,$H3471,TRUE,_xll.ohTrigger(RecalcTrigger,Trigger1Y)),NA())</f>
        <v>9.6934523907535094E-3</v>
      </c>
      <c r="N3471" s="144">
        <f>IFERROR(_xll.qlIndexFixing(ONIndex1M,I3471,TRUE,_xll.ohTrigger(RecalcTrigger,Trigger1M)),NA())</f>
        <v>9.2848693357794332E-3</v>
      </c>
      <c r="O3471" s="44">
        <f>IFERROR(_xll.qlIndexFixing(ONIndex3M,I3471,TRUE,_xll.ohTrigger(RecalcTrigger,Trigger3M)),NA())</f>
        <v>9.5691043151724386E-3</v>
      </c>
      <c r="P3471" s="44">
        <f>IFERROR(_xll.qlIndexFixing(ONIndex6M,I3471,TRUE,_xll.ohTrigger(RecalcTrigger,Trigger6M)),NA())</f>
        <v>9.0076276137995848E-3</v>
      </c>
      <c r="Q3471" s="145">
        <f>IFERROR(_xll.qlIndexFixing(ONIndex1Y,I3471,TRUE,_xll.ohTrigger(RecalcTrigger,Trigger1Y)),NA())</f>
        <v>9.6640208062392929E-3</v>
      </c>
    </row>
    <row r="3472" spans="2:17" x14ac:dyDescent="0.2">
      <c r="B3472" s="39" t="s">
        <v>42</v>
      </c>
      <c r="D3472" s="42">
        <f>_xll.qlCalendarAdvance(Calendar,$D3471,B3472,"f",FALSE)</f>
        <v>64188</v>
      </c>
      <c r="E3472" s="139">
        <f>_xll.qlInterestRateIndexValueDate(IndexON,D3472)</f>
        <v>64188</v>
      </c>
      <c r="F3472" s="155">
        <f>IFERROR(_xll.qlIndexFixing(IndexON,D3472,TRUE,_xll.ohTrigger(RecalcTrigger,TriggerON)),NA())</f>
        <v>9.580002267393084E-3</v>
      </c>
      <c r="H3472" s="42">
        <f>_xll.qlCalendarAdvance(Calendar,$H3471,B3472,"f",FALSE)</f>
        <v>64188</v>
      </c>
      <c r="I3472" s="139">
        <f>_xll.qlInterestRateIndexValueDate(Index1M,$H3472)</f>
        <v>64192</v>
      </c>
      <c r="J3472" s="144">
        <f>IFERROR(_xll.qlIndexFixing(Index1M,$H3472,TRUE,_xll.ohTrigger(RecalcTrigger,Trigger1M)),NA())</f>
        <v>9.2879536053391831E-3</v>
      </c>
      <c r="K3472" s="44">
        <f>IFERROR(_xll.qlIndexFixing(Index3M,H3472,TRUE,_xll.ohTrigger(RecalcTrigger,Trigger3M)),NA())</f>
        <v>9.5789994649415726E-3</v>
      </c>
      <c r="L3472" s="44">
        <f>IFERROR(_xll.qlIndexFixing(Index6M,$H3472,TRUE,_xll.ohTrigger(RecalcTrigger,Trigger6M)),NA())</f>
        <v>9.0043505268428137E-3</v>
      </c>
      <c r="M3472" s="145">
        <f>IFERROR(_xll.qlIndexFixing(Index1Y,$H3472,TRUE,_xll.ohTrigger(RecalcTrigger,Trigger1Y)),NA())</f>
        <v>9.6926120837531344E-3</v>
      </c>
      <c r="N3472" s="144">
        <f>IFERROR(_xll.qlIndexFixing(ONIndex1M,I3472,TRUE,_xll.ohTrigger(RecalcTrigger,Trigger1M)),NA())</f>
        <v>9.2847075565494208E-3</v>
      </c>
      <c r="O3472" s="44">
        <f>IFERROR(_xll.qlIndexFixing(ONIndex3M,I3472,TRUE,_xll.ohTrigger(RecalcTrigger,Trigger3M)),NA())</f>
        <v>9.5689298999701577E-3</v>
      </c>
      <c r="P3472" s="44">
        <f>IFERROR(_xll.qlIndexFixing(ONIndex6M,I3472,TRUE,_xll.ohTrigger(RecalcTrigger,Trigger6M)),NA())</f>
        <v>9.0058874646548048E-3</v>
      </c>
      <c r="Q3472" s="145">
        <f>IFERROR(_xll.qlIndexFixing(ONIndex1Y,I3472,TRUE,_xll.ohTrigger(RecalcTrigger,Trigger1Y)),NA())</f>
        <v>9.6635814049239599E-3</v>
      </c>
    </row>
    <row r="3473" spans="2:17" x14ac:dyDescent="0.2">
      <c r="B3473" s="39" t="s">
        <v>42</v>
      </c>
      <c r="D3473" s="42">
        <f>_xll.qlCalendarAdvance(Calendar,$D3472,B3473,"f",FALSE)</f>
        <v>64195</v>
      </c>
      <c r="E3473" s="139">
        <f>_xll.qlInterestRateIndexValueDate(IndexON,D3473)</f>
        <v>64195</v>
      </c>
      <c r="F3473" s="155">
        <f>IFERROR(_xll.qlIndexFixing(IndexON,D3473,TRUE,_xll.ohTrigger(RecalcTrigger,TriggerON)),NA())</f>
        <v>9.5799499328563797E-3</v>
      </c>
      <c r="H3473" s="42">
        <f>_xll.qlCalendarAdvance(Calendar,$H3472,B3473,"f",FALSE)</f>
        <v>64195</v>
      </c>
      <c r="I3473" s="139">
        <f>_xll.qlInterestRateIndexValueDate(Index1M,$H3473)</f>
        <v>64199</v>
      </c>
      <c r="J3473" s="144">
        <f>IFERROR(_xll.qlIndexFixing(Index1M,$H3473,TRUE,_xll.ohTrigger(RecalcTrigger,Trigger1M)),NA())</f>
        <v>9.2877537269982074E-3</v>
      </c>
      <c r="K3473" s="44">
        <f>IFERROR(_xll.qlIndexFixing(Index3M,H3473,TRUE,_xll.ohTrigger(RecalcTrigger,Trigger3M)),NA())</f>
        <v>9.5787206829015103E-3</v>
      </c>
      <c r="L3473" s="44">
        <f>IFERROR(_xll.qlIndexFixing(Index6M,$H3473,TRUE,_xll.ohTrigger(RecalcTrigger,Trigger6M)),NA())</f>
        <v>9.0026210003234363E-3</v>
      </c>
      <c r="M3473" s="145">
        <f>IFERROR(_xll.qlIndexFixing(Index1Y,$H3473,TRUE,_xll.ohTrigger(RecalcTrigger,Trigger1Y)),NA())</f>
        <v>9.6917562097288031E-3</v>
      </c>
      <c r="N3473" s="144">
        <f>IFERROR(_xll.qlIndexFixing(ONIndex1M,I3473,TRUE,_xll.ohTrigger(RecalcTrigger,Trigger1M)),NA())</f>
        <v>9.2845325192847383E-3</v>
      </c>
      <c r="O3473" s="44">
        <f>IFERROR(_xll.qlIndexFixing(ONIndex3M,I3473,TRUE,_xll.ohTrigger(RecalcTrigger,Trigger3M)),NA())</f>
        <v>9.5687411929201716E-3</v>
      </c>
      <c r="P3473" s="44">
        <f>IFERROR(_xll.qlIndexFixing(ONIndex6M,I3473,TRUE,_xll.ohTrigger(RecalcTrigger,Trigger6M)),NA())</f>
        <v>9.0041486458858344E-3</v>
      </c>
      <c r="Q3473" s="145">
        <f>IFERROR(_xll.qlIndexFixing(ONIndex1Y,I3473,TRUE,_xll.ohTrigger(RecalcTrigger,Trigger1Y)),NA())</f>
        <v>9.6631271210334546E-3</v>
      </c>
    </row>
    <row r="3474" spans="2:17" x14ac:dyDescent="0.2">
      <c r="B3474" s="39" t="s">
        <v>42</v>
      </c>
      <c r="D3474" s="42">
        <f>_xll.qlCalendarAdvance(Calendar,$D3473,B3474,"f",FALSE)</f>
        <v>64202</v>
      </c>
      <c r="E3474" s="139">
        <f>_xll.qlInterestRateIndexValueDate(IndexON,D3474)</f>
        <v>64202</v>
      </c>
      <c r="F3474" s="155">
        <f>IFERROR(_xll.qlIndexFixing(IndexON,D3474,TRUE,_xll.ohTrigger(RecalcTrigger,TriggerON)),NA())</f>
        <v>9.5798840472394176E-3</v>
      </c>
      <c r="H3474" s="42">
        <f>_xll.qlCalendarAdvance(Calendar,$H3473,B3474,"f",FALSE)</f>
        <v>64202</v>
      </c>
      <c r="I3474" s="139">
        <f>_xll.qlInterestRateIndexValueDate(Index1M,$H3474)</f>
        <v>64206</v>
      </c>
      <c r="J3474" s="144">
        <f>IFERROR(_xll.qlIndexFixing(Index1M,$H3474,TRUE,_xll.ohTrigger(RecalcTrigger,Trigger1M)),NA())</f>
        <v>9.2875405274679204E-3</v>
      </c>
      <c r="K3474" s="44">
        <f>IFERROR(_xll.qlIndexFixing(Index3M,H3474,TRUE,_xll.ohTrigger(RecalcTrigger,Trigger3M)),NA())</f>
        <v>9.5784274307745814E-3</v>
      </c>
      <c r="L3474" s="44">
        <f>IFERROR(_xll.qlIndexFixing(Index6M,$H3474,TRUE,_xll.ohTrigger(RecalcTrigger,Trigger6M)),NA())</f>
        <v>9.0008928372362663E-3</v>
      </c>
      <c r="M3474" s="145">
        <f>IFERROR(_xll.qlIndexFixing(Index1Y,$H3474,TRUE,_xll.ohTrigger(RecalcTrigger,Trigger1Y)),NA())</f>
        <v>9.6908847478154609E-3</v>
      </c>
      <c r="N3474" s="144">
        <f>IFERROR(_xll.qlIndexFixing(ONIndex1M,I3474,TRUE,_xll.ohTrigger(RecalcTrigger,Trigger1M)),NA())</f>
        <v>9.2843442051204761E-3</v>
      </c>
      <c r="O3474" s="44">
        <f>IFERROR(_xll.qlIndexFixing(ONIndex3M,I3474,TRUE,_xll.ohTrigger(RecalcTrigger,Trigger3M)),NA())</f>
        <v>9.5685381742782738E-3</v>
      </c>
      <c r="P3474" s="44">
        <f>IFERROR(_xll.qlIndexFixing(ONIndex6M,I3474,TRUE,_xll.ohTrigger(RecalcTrigger,Trigger6M)),NA())</f>
        <v>9.002411159491075E-3</v>
      </c>
      <c r="Q3474" s="145">
        <f>IFERROR(_xll.qlIndexFixing(ONIndex1Y,I3474,TRUE,_xll.ohTrigger(RecalcTrigger,Trigger1Y)),NA())</f>
        <v>9.6626579340242102E-3</v>
      </c>
    </row>
    <row r="3475" spans="2:17" x14ac:dyDescent="0.2">
      <c r="B3475" s="39" t="s">
        <v>42</v>
      </c>
      <c r="D3475" s="42">
        <f>_xll.qlCalendarAdvance(Calendar,$D3474,B3475,"f",FALSE)</f>
        <v>64209</v>
      </c>
      <c r="E3475" s="139">
        <f>_xll.qlInterestRateIndexValueDate(IndexON,D3475)</f>
        <v>64209</v>
      </c>
      <c r="F3475" s="155">
        <f>IFERROR(_xll.qlIndexFixing(IndexON,D3475,TRUE,_xll.ohTrigger(RecalcTrigger,TriggerON)),NA())</f>
        <v>9.5798045918371599E-3</v>
      </c>
      <c r="H3475" s="42">
        <f>_xll.qlCalendarAdvance(Calendar,$H3474,B3475,"f",FALSE)</f>
        <v>64209</v>
      </c>
      <c r="I3475" s="139">
        <f>_xll.qlInterestRateIndexValueDate(Index1M,$H3475)</f>
        <v>64213</v>
      </c>
      <c r="J3475" s="144">
        <f>IFERROR(_xll.qlIndexFixing(Index1M,$H3475,TRUE,_xll.ohTrigger(RecalcTrigger,Trigger1M)),NA())</f>
        <v>9.2873139882882465E-3</v>
      </c>
      <c r="K3475" s="44">
        <f>IFERROR(_xll.qlIndexFixing(Index3M,H3475,TRUE,_xll.ohTrigger(RecalcTrigger,Trigger3M)),NA())</f>
        <v>9.578119688631509E-3</v>
      </c>
      <c r="L3475" s="44">
        <f>IFERROR(_xll.qlIndexFixing(Index6M,$H3475,TRUE,_xll.ohTrigger(RecalcTrigger,Trigger6M)),NA())</f>
        <v>8.9991660394364344E-3</v>
      </c>
      <c r="M3475" s="145">
        <f>IFERROR(_xll.qlIndexFixing(Index1Y,$H3475,TRUE,_xll.ohTrigger(RecalcTrigger,Trigger1Y)),NA())</f>
        <v>9.6899976771484854E-3</v>
      </c>
      <c r="N3475" s="144">
        <f>IFERROR(_xll.qlIndexFixing(ONIndex1M,I3475,TRUE,_xll.ohTrigger(RecalcTrigger,Trigger1M)),NA())</f>
        <v>9.2841425960710211E-3</v>
      </c>
      <c r="O3475" s="44">
        <f>IFERROR(_xll.qlIndexFixing(ONIndex3M,I3475,TRUE,_xll.ohTrigger(RecalcTrigger,Trigger3M)),NA())</f>
        <v>9.5683208241403861E-3</v>
      </c>
      <c r="P3475" s="44">
        <f>IFERROR(_xll.qlIndexFixing(ONIndex6M,I3475,TRUE,_xll.ohTrigger(RecalcTrigger,Trigger6M)),NA())</f>
        <v>9.0006750070692476E-3</v>
      </c>
      <c r="Q3475" s="145">
        <f>IFERROR(_xll.qlIndexFixing(ONIndex1Y,I3475,TRUE,_xll.ohTrigger(RecalcTrigger,Trigger1Y)),NA())</f>
        <v>9.66217382335266E-3</v>
      </c>
    </row>
    <row r="3476" spans="2:17" x14ac:dyDescent="0.2">
      <c r="B3476" s="39" t="s">
        <v>42</v>
      </c>
      <c r="D3476" s="42">
        <f>_xll.qlCalendarAdvance(Calendar,$D3475,B3476,"f",FALSE)</f>
        <v>64216</v>
      </c>
      <c r="E3476" s="139">
        <f>_xll.qlInterestRateIndexValueDate(IndexON,D3476)</f>
        <v>64216</v>
      </c>
      <c r="F3476" s="155">
        <f>IFERROR(_xll.qlIndexFixing(IndexON,D3476,TRUE,_xll.ohTrigger(RecalcTrigger,TriggerON)),NA())</f>
        <v>9.5797115476248251E-3</v>
      </c>
      <c r="H3476" s="42">
        <f>_xll.qlCalendarAdvance(Calendar,$H3475,B3476,"f",FALSE)</f>
        <v>64216</v>
      </c>
      <c r="I3476" s="139">
        <f>_xll.qlInterestRateIndexValueDate(Index1M,$H3476)</f>
        <v>64220</v>
      </c>
      <c r="J3476" s="144">
        <f>IFERROR(_xll.qlIndexFixing(Index1M,$H3476,TRUE,_xll.ohTrigger(RecalcTrigger,Trigger1M)),NA())</f>
        <v>9.2870740910016951E-3</v>
      </c>
      <c r="K3476" s="44">
        <f>IFERROR(_xll.qlIndexFixing(Index3M,H3476,TRUE,_xll.ohTrigger(RecalcTrigger,Trigger3M)),NA())</f>
        <v>9.5777974365525743E-3</v>
      </c>
      <c r="L3476" s="44">
        <f>IFERROR(_xll.qlIndexFixing(Index6M,$H3476,TRUE,_xll.ohTrigger(RecalcTrigger,Trigger6M)),NA())</f>
        <v>8.9974406087799403E-3</v>
      </c>
      <c r="M3476" s="145">
        <f>IFERROR(_xll.qlIndexFixing(Index1Y,$H3476,TRUE,_xll.ohTrigger(RecalcTrigger,Trigger1Y)),NA())</f>
        <v>9.6890949768645637E-3</v>
      </c>
      <c r="N3476" s="144">
        <f>IFERROR(_xll.qlIndexFixing(ONIndex1M,I3476,TRUE,_xll.ohTrigger(RecalcTrigger,Trigger1M)),NA())</f>
        <v>9.2839276734313358E-3</v>
      </c>
      <c r="O3476" s="44">
        <f>IFERROR(_xll.qlIndexFixing(ONIndex3M,I3476,TRUE,_xll.ohTrigger(RecalcTrigger,Trigger3M)),NA())</f>
        <v>9.5680891226024301E-3</v>
      </c>
      <c r="P3476" s="44">
        <f>IFERROR(_xll.qlIndexFixing(ONIndex6M,I3476,TRUE,_xll.ohTrigger(RecalcTrigger,Trigger6M)),NA())</f>
        <v>8.9989401903789457E-3</v>
      </c>
      <c r="Q3476" s="145">
        <f>IFERROR(_xll.qlIndexFixing(ONIndex1Y,I3476,TRUE,_xll.ohTrigger(RecalcTrigger,Trigger1Y)),NA())</f>
        <v>9.6616747679156845E-3</v>
      </c>
    </row>
    <row r="3477" spans="2:17" x14ac:dyDescent="0.2">
      <c r="B3477" s="39" t="s">
        <v>42</v>
      </c>
      <c r="D3477" s="42">
        <f>_xll.qlCalendarAdvance(Calendar,$D3476,B3477,"f",FALSE)</f>
        <v>64223</v>
      </c>
      <c r="E3477" s="139">
        <f>_xll.qlInterestRateIndexValueDate(IndexON,D3477)</f>
        <v>64223</v>
      </c>
      <c r="F3477" s="155">
        <f>IFERROR(_xll.qlIndexFixing(IndexON,D3477,TRUE,_xll.ohTrigger(RecalcTrigger,TriggerON)),NA())</f>
        <v>9.5796048958973756E-3</v>
      </c>
      <c r="H3477" s="42">
        <f>_xll.qlCalendarAdvance(Calendar,$H3476,B3477,"f",FALSE)</f>
        <v>64223</v>
      </c>
      <c r="I3477" s="139">
        <f>_xll.qlInterestRateIndexValueDate(Index1M,$H3477)</f>
        <v>64227</v>
      </c>
      <c r="J3477" s="144">
        <f>IFERROR(_xll.qlIndexFixing(Index1M,$H3477,TRUE,_xll.ohTrigger(RecalcTrigger,Trigger1M)),NA())</f>
        <v>9.2867202945683403E-3</v>
      </c>
      <c r="K3477" s="44">
        <f>IFERROR(_xll.qlIndexFixing(Index3M,H3477,TRUE,_xll.ohTrigger(RecalcTrigger,Trigger3M)),NA())</f>
        <v>9.5774606546093714E-3</v>
      </c>
      <c r="L3477" s="44">
        <f>IFERROR(_xll.qlIndexFixing(Index6M,$H3477,TRUE,_xll.ohTrigger(RecalcTrigger,Trigger6M)),NA())</f>
        <v>8.9957269998358572E-3</v>
      </c>
      <c r="M3477" s="145">
        <f>IFERROR(_xll.qlIndexFixing(Index1Y,$H3477,TRUE,_xll.ohTrigger(RecalcTrigger,Trigger1Y)),NA())</f>
        <v>9.6881766261014777E-3</v>
      </c>
      <c r="N3477" s="144">
        <f>IFERROR(_xll.qlIndexFixing(ONIndex1M,I3477,TRUE,_xll.ohTrigger(RecalcTrigger,Trigger1M)),NA())</f>
        <v>9.283699418736191E-3</v>
      </c>
      <c r="O3477" s="44">
        <f>IFERROR(_xll.qlIndexFixing(ONIndex3M,I3477,TRUE,_xll.ohTrigger(RecalcTrigger,Trigger3M)),NA())</f>
        <v>9.5678430498402633E-3</v>
      </c>
      <c r="P3477" s="44">
        <f>IFERROR(_xll.qlIndexFixing(ONIndex6M,I3477,TRUE,_xll.ohTrigger(RecalcTrigger,Trigger6M)),NA())</f>
        <v>8.9972067116583787E-3</v>
      </c>
      <c r="Q3477" s="145">
        <f>IFERROR(_xll.qlIndexFixing(ONIndex1Y,I3477,TRUE,_xll.ohTrigger(RecalcTrigger,Trigger1Y)),NA())</f>
        <v>9.6611607473295891E-3</v>
      </c>
    </row>
    <row r="3478" spans="2:17" x14ac:dyDescent="0.2">
      <c r="B3478" s="39" t="s">
        <v>42</v>
      </c>
      <c r="D3478" s="42">
        <f>_xll.qlCalendarAdvance(Calendar,$D3477,B3478,"f",FALSE)</f>
        <v>64230</v>
      </c>
      <c r="E3478" s="139">
        <f>_xll.qlInterestRateIndexValueDate(IndexON,D3478)</f>
        <v>64230</v>
      </c>
      <c r="F3478" s="155">
        <f>IFERROR(_xll.qlIndexFixing(IndexON,D3478,TRUE,_xll.ohTrigger(RecalcTrigger,TriggerON)),NA())</f>
        <v>9.5794846178698378E-3</v>
      </c>
      <c r="H3478" s="42">
        <f>_xll.qlCalendarAdvance(Calendar,$H3477,B3478,"f",FALSE)</f>
        <v>64230</v>
      </c>
      <c r="I3478" s="139">
        <f>_xll.qlInterestRateIndexValueDate(Index1M,$H3478)</f>
        <v>64234</v>
      </c>
      <c r="J3478" s="144">
        <f>IFERROR(_xll.qlIndexFixing(Index1M,$H3478,TRUE,_xll.ohTrigger(RecalcTrigger,Trigger1M)),NA())</f>
        <v>9.28645459091193E-3</v>
      </c>
      <c r="K3478" s="44">
        <f>IFERROR(_xll.qlIndexFixing(Index3M,H3478,TRUE,_xll.ohTrigger(RecalcTrigger,Trigger3M)),NA())</f>
        <v>9.5771093228778376E-3</v>
      </c>
      <c r="L3478" s="44">
        <f>IFERROR(_xll.qlIndexFixing(Index6M,$H3478,TRUE,_xll.ohTrigger(RecalcTrigger,Trigger6M)),NA())</f>
        <v>8.9940042534222015E-3</v>
      </c>
      <c r="M3478" s="145">
        <f>IFERROR(_xll.qlIndexFixing(Index1Y,$H3478,TRUE,_xll.ohTrigger(RecalcTrigger,Trigger1Y)),NA())</f>
        <v>9.6872426039967922E-3</v>
      </c>
      <c r="N3478" s="144">
        <f>IFERROR(_xll.qlIndexFixing(ONIndex1M,I3478,TRUE,_xll.ohTrigger(RecalcTrigger,Trigger1M)),NA())</f>
        <v>9.2834578136802293E-3</v>
      </c>
      <c r="O3478" s="44">
        <f>IFERROR(_xll.qlIndexFixing(ONIndex3M,I3478,TRUE,_xll.ohTrigger(RecalcTrigger,Trigger3M)),NA())</f>
        <v>9.5675825858698715E-3</v>
      </c>
      <c r="P3478" s="44">
        <f>IFERROR(_xll.qlIndexFixing(ONIndex6M,I3478,TRUE,_xll.ohTrigger(RecalcTrigger,Trigger6M)),NA())</f>
        <v>8.995474572586204E-3</v>
      </c>
      <c r="Q3478" s="145">
        <f>IFERROR(_xll.qlIndexFixing(ONIndex1Y,I3478,TRUE,_xll.ohTrigger(RecalcTrigger,Trigger1Y)),NA())</f>
        <v>9.6606317408109987E-3</v>
      </c>
    </row>
    <row r="3479" spans="2:17" x14ac:dyDescent="0.2">
      <c r="B3479" s="39" t="s">
        <v>42</v>
      </c>
      <c r="D3479" s="42">
        <f>_xll.qlCalendarAdvance(Calendar,$D3478,B3479,"f",FALSE)</f>
        <v>64237</v>
      </c>
      <c r="E3479" s="139">
        <f>_xll.qlInterestRateIndexValueDate(IndexON,D3479)</f>
        <v>64237</v>
      </c>
      <c r="F3479" s="155">
        <f>IFERROR(_xll.qlIndexFixing(IndexON,D3479,TRUE,_xll.ohTrigger(RecalcTrigger,TriggerON)),NA())</f>
        <v>9.5793506945973661E-3</v>
      </c>
      <c r="H3479" s="42">
        <f>_xll.qlCalendarAdvance(Calendar,$H3478,B3479,"f",FALSE)</f>
        <v>64237</v>
      </c>
      <c r="I3479" s="139">
        <f>_xll.qlInterestRateIndexValueDate(Index1M,$H3479)</f>
        <v>64241</v>
      </c>
      <c r="J3479" s="144">
        <f>IFERROR(_xll.qlIndexFixing(Index1M,$H3479,TRUE,_xll.ohTrigger(RecalcTrigger,Trigger1M)),NA())</f>
        <v>9.286175475455849E-3</v>
      </c>
      <c r="K3479" s="44">
        <f>IFERROR(_xll.qlIndexFixing(Index3M,H3479,TRUE,_xll.ohTrigger(RecalcTrigger,Trigger3M)),NA())</f>
        <v>9.576743421436518E-3</v>
      </c>
      <c r="L3479" s="44">
        <f>IFERROR(_xll.qlIndexFixing(Index6M,$H3479,TRUE,_xll.ohTrigger(RecalcTrigger,Trigger6M)),NA())</f>
        <v>8.9922828795440373E-3</v>
      </c>
      <c r="M3479" s="145">
        <f>IFERROR(_xll.qlIndexFixing(Index1Y,$H3479,TRUE,_xll.ohTrigger(RecalcTrigger,Trigger1Y)),NA())</f>
        <v>9.686292889690468E-3</v>
      </c>
      <c r="N3479" s="144">
        <f>IFERROR(_xll.qlIndexFixing(ONIndex1M,I3479,TRUE,_xll.ohTrigger(RecalcTrigger,Trigger1M)),NA())</f>
        <v>9.2832028398781574E-3</v>
      </c>
      <c r="O3479" s="44">
        <f>IFERROR(_xll.qlIndexFixing(ONIndex3M,I3479,TRUE,_xll.ohTrigger(RecalcTrigger,Trigger3M)),NA())</f>
        <v>9.5673077110269844E-3</v>
      </c>
      <c r="P3479" s="44">
        <f>IFERROR(_xll.qlIndexFixing(ONIndex6M,I3479,TRUE,_xll.ohTrigger(RecalcTrigger,Trigger6M)),NA())</f>
        <v>8.9937437750009508E-3</v>
      </c>
      <c r="Q3479" s="145">
        <f>IFERROR(_xll.qlIndexFixing(ONIndex1Y,I3479,TRUE,_xll.ohTrigger(RecalcTrigger,Trigger1Y)),NA())</f>
        <v>9.6600877275765384E-3</v>
      </c>
    </row>
    <row r="3480" spans="2:17" x14ac:dyDescent="0.2">
      <c r="B3480" s="39" t="s">
        <v>42</v>
      </c>
      <c r="D3480" s="42">
        <f>_xll.qlCalendarAdvance(Calendar,$D3479,B3480,"f",FALSE)</f>
        <v>64244</v>
      </c>
      <c r="E3480" s="139">
        <f>_xll.qlInterestRateIndexValueDate(IndexON,D3480)</f>
        <v>64244</v>
      </c>
      <c r="F3480" s="155">
        <f>IFERROR(_xll.qlIndexFixing(IndexON,D3480,TRUE,_xll.ohTrigger(RecalcTrigger,TriggerON)),NA())</f>
        <v>9.5792031072150507E-3</v>
      </c>
      <c r="H3480" s="42">
        <f>_xll.qlCalendarAdvance(Calendar,$H3479,B3480,"f",FALSE)</f>
        <v>64244</v>
      </c>
      <c r="I3480" s="139">
        <f>_xll.qlInterestRateIndexValueDate(Index1M,$H3480)</f>
        <v>64248</v>
      </c>
      <c r="J3480" s="144">
        <f>IFERROR(_xll.qlIndexFixing(Index1M,$H3480,TRUE,_xll.ohTrigger(RecalcTrigger,Trigger1M)),NA())</f>
        <v>9.2860780829717715E-3</v>
      </c>
      <c r="K3480" s="44">
        <f>IFERROR(_xll.qlIndexFixing(Index3M,H3480,TRUE,_xll.ohTrigger(RecalcTrigger,Trigger3M)),NA())</f>
        <v>9.5763629303561356E-3</v>
      </c>
      <c r="L3480" s="44">
        <f>IFERROR(_xll.qlIndexFixing(Index6M,$H3480,TRUE,_xll.ohTrigger(RecalcTrigger,Trigger6M)),NA())</f>
        <v>8.9905628800552671E-3</v>
      </c>
      <c r="M3480" s="145">
        <f>IFERROR(_xll.qlIndexFixing(Index1Y,$H3480,TRUE,_xll.ohTrigger(RecalcTrigger,Trigger1Y)),NA())</f>
        <v>9.6853274623213814E-3</v>
      </c>
      <c r="N3480" s="144">
        <f>IFERROR(_xll.qlIndexFixing(ONIndex1M,I3480,TRUE,_xll.ohTrigger(RecalcTrigger,Trigger1M)),NA())</f>
        <v>9.2829344786249379E-3</v>
      </c>
      <c r="O3480" s="44">
        <f>IFERROR(_xll.qlIndexFixing(ONIndex3M,I3480,TRUE,_xll.ohTrigger(RecalcTrigger,Trigger3M)),NA())</f>
        <v>9.5670184051677154E-3</v>
      </c>
      <c r="P3480" s="44">
        <f>IFERROR(_xll.qlIndexFixing(ONIndex6M,I3480,TRUE,_xll.ohTrigger(RecalcTrigger,Trigger6M)),NA())</f>
        <v>8.9920143207411485E-3</v>
      </c>
      <c r="Q3480" s="145">
        <f>IFERROR(_xll.qlIndexFixing(ONIndex1Y,I3480,TRUE,_xll.ohTrigger(RecalcTrigger,Trigger1Y)),NA())</f>
        <v>9.6595286870826413E-3</v>
      </c>
    </row>
    <row r="3481" spans="2:17" x14ac:dyDescent="0.2">
      <c r="B3481" s="39" t="s">
        <v>42</v>
      </c>
      <c r="D3481" s="42">
        <f>_xll.qlCalendarAdvance(Calendar,$D3480,B3481,"f",FALSE)</f>
        <v>64251</v>
      </c>
      <c r="E3481" s="139">
        <f>_xll.qlInterestRateIndexValueDate(IndexON,D3481)</f>
        <v>64251</v>
      </c>
      <c r="F3481" s="155">
        <f>IFERROR(_xll.qlIndexFixing(IndexON,D3481,TRUE,_xll.ohTrigger(RecalcTrigger,TriggerON)),NA())</f>
        <v>9.5790418370178543E-3</v>
      </c>
      <c r="H3481" s="42">
        <f>_xll.qlCalendarAdvance(Calendar,$H3480,B3481,"f",FALSE)</f>
        <v>64251</v>
      </c>
      <c r="I3481" s="139">
        <f>_xll.qlInterestRateIndexValueDate(Index1M,$H3481)</f>
        <v>64255</v>
      </c>
      <c r="J3481" s="144">
        <f>IFERROR(_xll.qlIndexFixing(Index1M,$H3481,TRUE,_xll.ohTrigger(RecalcTrigger,Trigger1M)),NA())</f>
        <v>9.2856735870720936E-3</v>
      </c>
      <c r="K3481" s="44">
        <f>IFERROR(_xll.qlIndexFixing(Index3M,H3481,TRUE,_xll.ohTrigger(RecalcTrigger,Trigger3M)),NA())</f>
        <v>9.5758715565542104E-3</v>
      </c>
      <c r="L3481" s="44">
        <f>IFERROR(_xll.qlIndexFixing(Index6M,$H3481,TRUE,_xll.ohTrigger(RecalcTrigger,Trigger6M)),NA())</f>
        <v>8.9888340275853292E-3</v>
      </c>
      <c r="M3481" s="145">
        <f>IFERROR(_xll.qlIndexFixing(Index1Y,$H3481,TRUE,_xll.ohTrigger(RecalcTrigger,Trigger1Y)),NA())</f>
        <v>9.6843463010305893E-3</v>
      </c>
      <c r="N3481" s="144">
        <f>IFERROR(_xll.qlIndexFixing(ONIndex1M,I3481,TRUE,_xll.ohTrigger(RecalcTrigger,Trigger1M)),NA())</f>
        <v>9.2826527116152135E-3</v>
      </c>
      <c r="O3481" s="44">
        <f>IFERROR(_xll.qlIndexFixing(ONIndex3M,I3481,TRUE,_xll.ohTrigger(RecalcTrigger,Trigger3M)),NA())</f>
        <v>9.5667146485478582E-3</v>
      </c>
      <c r="P3481" s="44">
        <f>IFERROR(_xll.qlIndexFixing(ONIndex6M,I3481,TRUE,_xll.ohTrigger(RecalcTrigger,Trigger6M)),NA())</f>
        <v>8.9902862117252624E-3</v>
      </c>
      <c r="Q3481" s="145">
        <f>IFERROR(_xll.qlIndexFixing(ONIndex1Y,I3481,TRUE,_xll.ohTrigger(RecalcTrigger,Trigger1Y)),NA())</f>
        <v>9.6589545984659964E-3</v>
      </c>
    </row>
    <row r="3482" spans="2:17" x14ac:dyDescent="0.2">
      <c r="B3482" s="39" t="s">
        <v>42</v>
      </c>
      <c r="D3482" s="42">
        <f>_xll.qlCalendarAdvance(Calendar,$D3481,B3482,"f",FALSE)</f>
        <v>64258</v>
      </c>
      <c r="E3482" s="139">
        <f>_xll.qlInterestRateIndexValueDate(IndexON,D3482)</f>
        <v>64258</v>
      </c>
      <c r="F3482" s="155">
        <f>IFERROR(_xll.qlIndexFixing(IndexON,D3482,TRUE,_xll.ohTrigger(RecalcTrigger,TriggerON)),NA())</f>
        <v>9.5788668649809949E-3</v>
      </c>
      <c r="H3482" s="42">
        <f>_xll.qlCalendarAdvance(Calendar,$H3481,B3482,"f",FALSE)</f>
        <v>64258</v>
      </c>
      <c r="I3482" s="139">
        <f>_xll.qlInterestRateIndexValueDate(Index1M,$H3482)</f>
        <v>64262</v>
      </c>
      <c r="J3482" s="144">
        <f>IFERROR(_xll.qlIndexFixing(Index1M,$H3482,TRUE,_xll.ohTrigger(RecalcTrigger,Trigger1M)),NA())</f>
        <v>9.2853531535936323E-3</v>
      </c>
      <c r="K3482" s="44">
        <f>IFERROR(_xll.qlIndexFixing(Index3M,H3482,TRUE,_xll.ohTrigger(RecalcTrigger,Trigger3M)),NA())</f>
        <v>9.5754628860115296E-3</v>
      </c>
      <c r="L3482" s="44">
        <f>IFERROR(_xll.qlIndexFixing(Index6M,$H3482,TRUE,_xll.ohTrigger(RecalcTrigger,Trigger6M)),NA())</f>
        <v>8.9871168387500502E-3</v>
      </c>
      <c r="M3482" s="145">
        <f>IFERROR(_xll.qlIndexFixing(Index1Y,$H3482,TRUE,_xll.ohTrigger(RecalcTrigger,Trigger1Y)),NA())</f>
        <v>9.683349384959801E-3</v>
      </c>
      <c r="N3482" s="144">
        <f>IFERROR(_xll.qlIndexFixing(ONIndex1M,I3482,TRUE,_xll.ohTrigger(RecalcTrigger,Trigger1M)),NA())</f>
        <v>9.2823575206235631E-3</v>
      </c>
      <c r="O3482" s="44">
        <f>IFERROR(_xll.qlIndexFixing(ONIndex3M,I3482,TRUE,_xll.ohTrigger(RecalcTrigger,Trigger3M)),NA())</f>
        <v>9.5663964211833985E-3</v>
      </c>
      <c r="P3482" s="44">
        <f>IFERROR(_xll.qlIndexFixing(ONIndex6M,I3482,TRUE,_xll.ohTrigger(RecalcTrigger,Trigger6M)),NA())</f>
        <v>8.9885594495520138E-3</v>
      </c>
      <c r="Q3482" s="145">
        <f>IFERROR(_xll.qlIndexFixing(ONIndex1Y,I3482,TRUE,_xll.ohTrigger(RecalcTrigger,Trigger1Y)),NA())</f>
        <v>9.6583654411031006E-3</v>
      </c>
    </row>
    <row r="3483" spans="2:17" x14ac:dyDescent="0.2">
      <c r="B3483" s="39" t="s">
        <v>42</v>
      </c>
      <c r="D3483" s="42">
        <f>_xll.qlCalendarAdvance(Calendar,$D3482,B3483,"f",FALSE)</f>
        <v>64265</v>
      </c>
      <c r="E3483" s="139">
        <f>_xll.qlInterestRateIndexValueDate(IndexON,D3483)</f>
        <v>64265</v>
      </c>
      <c r="F3483" s="155">
        <f>IFERROR(_xll.qlIndexFixing(IndexON,D3483,TRUE,_xll.ohTrigger(RecalcTrigger,TriggerON)),NA())</f>
        <v>9.5786781722395631E-3</v>
      </c>
      <c r="H3483" s="42">
        <f>_xll.qlCalendarAdvance(Calendar,$H3482,B3483,"f",FALSE)</f>
        <v>64265</v>
      </c>
      <c r="I3483" s="139">
        <f>_xll.qlInterestRateIndexValueDate(Index1M,$H3483)</f>
        <v>64269</v>
      </c>
      <c r="J3483" s="144">
        <f>IFERROR(_xll.qlIndexFixing(Index1M,$H3483,TRUE,_xll.ohTrigger(RecalcTrigger,Trigger1M)),NA())</f>
        <v>9.2850192328187298E-3</v>
      </c>
      <c r="K3483" s="44">
        <f>IFERROR(_xll.qlIndexFixing(Index3M,H3483,TRUE,_xll.ohTrigger(RecalcTrigger,Trigger3M)),NA())</f>
        <v>9.575039567874942E-3</v>
      </c>
      <c r="L3483" s="44">
        <f>IFERROR(_xll.qlIndexFixing(Index6M,$H3483,TRUE,_xll.ohTrigger(RecalcTrigger,Trigger6M)),NA())</f>
        <v>8.9854010300475014E-3</v>
      </c>
      <c r="M3483" s="145">
        <f>IFERROR(_xll.qlIndexFixing(Index1Y,$H3483,TRUE,_xll.ohTrigger(RecalcTrigger,Trigger1Y)),NA())</f>
        <v>9.6823366932507308E-3</v>
      </c>
      <c r="N3483" s="144">
        <f>IFERROR(_xll.qlIndexFixing(ONIndex1M,I3483,TRUE,_xll.ohTrigger(RecalcTrigger,Trigger1M)),NA())</f>
        <v>9.2820488868650131E-3</v>
      </c>
      <c r="O3483" s="44">
        <f>IFERROR(_xll.qlIndexFixing(ONIndex3M,I3483,TRUE,_xll.ohTrigger(RecalcTrigger,Trigger3M)),NA())</f>
        <v>9.566063703490002E-3</v>
      </c>
      <c r="P3483" s="44">
        <f>IFERROR(_xll.qlIndexFixing(ONIndex6M,I3483,TRUE,_xll.ohTrigger(RecalcTrigger,Trigger6M)),NA())</f>
        <v>8.9868340364596122E-3</v>
      </c>
      <c r="Q3483" s="145">
        <f>IFERROR(_xll.qlIndexFixing(ONIndex1Y,I3483,TRUE,_xll.ohTrigger(RecalcTrigger,Trigger1Y)),NA())</f>
        <v>9.6577611943704511E-3</v>
      </c>
    </row>
    <row r="3484" spans="2:17" x14ac:dyDescent="0.2">
      <c r="B3484" s="39" t="s">
        <v>42</v>
      </c>
      <c r="D3484" s="42">
        <f>_xll.qlCalendarAdvance(Calendar,$D3483,B3484,"f",FALSE)</f>
        <v>64272</v>
      </c>
      <c r="E3484" s="139">
        <f>_xll.qlInterestRateIndexValueDate(IndexON,D3484)</f>
        <v>64272</v>
      </c>
      <c r="F3484" s="155">
        <f>IFERROR(_xll.qlIndexFixing(IndexON,D3484,TRUE,_xll.ohTrigger(RecalcTrigger,TriggerON)),NA())</f>
        <v>9.5784757402483933E-3</v>
      </c>
      <c r="H3484" s="42">
        <f>_xll.qlCalendarAdvance(Calendar,$H3483,B3484,"f",FALSE)</f>
        <v>64272</v>
      </c>
      <c r="I3484" s="139">
        <f>_xll.qlInterestRateIndexValueDate(Index1M,$H3484)</f>
        <v>64276</v>
      </c>
      <c r="J3484" s="144">
        <f>IFERROR(_xll.qlIndexFixing(Index1M,$H3484,TRUE,_xll.ohTrigger(RecalcTrigger,Trigger1M)),NA())</f>
        <v>9.2846718062976289E-3</v>
      </c>
      <c r="K3484" s="44">
        <f>IFERROR(_xll.qlIndexFixing(Index3M,H3484,TRUE,_xll.ohTrigger(RecalcTrigger,Trigger3M)),NA())</f>
        <v>9.5746015822184075E-3</v>
      </c>
      <c r="L3484" s="44">
        <f>IFERROR(_xll.qlIndexFixing(Index6M,$H3484,TRUE,_xll.ohTrigger(RecalcTrigger,Trigger6M)),NA())</f>
        <v>8.9836866033306245E-3</v>
      </c>
      <c r="M3484" s="145" t="e">
        <f>IFERROR(_xll.qlIndexFixing(Index1Y,$H3484,TRUE,_xll.ohTrigger(RecalcTrigger,Trigger1Y)),NA())</f>
        <v>#N/A</v>
      </c>
      <c r="N3484" s="144">
        <f>IFERROR(_xll.qlIndexFixing(ONIndex1M,I3484,TRUE,_xll.ohTrigger(RecalcTrigger,Trigger1M)),NA())</f>
        <v>9.2818238358471916E-3</v>
      </c>
      <c r="O3484" s="44">
        <f>IFERROR(_xll.qlIndexFixing(ONIndex3M,I3484,TRUE,_xll.ohTrigger(RecalcTrigger,Trigger3M)),NA())</f>
        <v>9.5658172863100077E-3</v>
      </c>
      <c r="P3484" s="44">
        <f>IFERROR(_xll.qlIndexFixing(ONIndex6M,I3484,TRUE,_xll.ohTrigger(RecalcTrigger,Trigger6M)),NA())</f>
        <v>8.984595734355949E-3</v>
      </c>
      <c r="Q3484" s="145">
        <f>IFERROR(_xll.qlIndexFixing(ONIndex1Y,I3484,TRUE,_xll.ohTrigger(RecalcTrigger,Trigger1Y)),NA())</f>
        <v>9.6571307093995529E-3</v>
      </c>
    </row>
    <row r="3485" spans="2:17" x14ac:dyDescent="0.2">
      <c r="B3485" s="39" t="s">
        <v>42</v>
      </c>
      <c r="D3485" s="42">
        <f>_xll.qlCalendarAdvance(Calendar,$D3484,B3485,"f",FALSE)</f>
        <v>64280</v>
      </c>
      <c r="E3485" s="139">
        <f>_xll.qlInterestRateIndexValueDate(IndexON,D3485)</f>
        <v>64280</v>
      </c>
      <c r="F3485" s="155">
        <f>IFERROR(_xll.qlIndexFixing(IndexON,D3485,TRUE,_xll.ohTrigger(RecalcTrigger,TriggerON)),NA())</f>
        <v>9.5784499984397087E-3</v>
      </c>
      <c r="H3485" s="42">
        <f>_xll.qlCalendarAdvance(Calendar,$H3484,B3485,"f",FALSE)</f>
        <v>64280</v>
      </c>
      <c r="I3485" s="139">
        <f>_xll.qlInterestRateIndexValueDate(Index1M,$H3485)</f>
        <v>64284</v>
      </c>
      <c r="J3485" s="144">
        <f>IFERROR(_xll.qlIndexFixing(Index1M,$H3485,TRUE,_xll.ohTrigger(RecalcTrigger,Trigger1M)),NA())</f>
        <v>9.2842581860834213E-3</v>
      </c>
      <c r="K3485" s="44">
        <f>IFERROR(_xll.qlIndexFixing(Index3M,H3485,TRUE,_xll.ohTrigger(RecalcTrigger,Trigger3M)),NA())</f>
        <v>9.5740830413966974E-3</v>
      </c>
      <c r="L3485" s="44">
        <f>IFERROR(_xll.qlIndexFixing(Index6M,$H3485,TRUE,_xll.ohTrigger(RecalcTrigger,Trigger6M)),NA())</f>
        <v>8.9817389479265545E-3</v>
      </c>
      <c r="M3485" s="145" t="e">
        <f>IFERROR(_xll.qlIndexFixing(Index1Y,$H3485,TRUE,_xll.ohTrigger(RecalcTrigger,Trigger1Y)),NA())</f>
        <v>#N/A</v>
      </c>
      <c r="N3485" s="144">
        <f>IFERROR(_xll.qlIndexFixing(ONIndex1M,I3485,TRUE,_xll.ohTrigger(RecalcTrigger,Trigger1M)),NA())</f>
        <v>9.2814824612652558E-3</v>
      </c>
      <c r="O3485" s="44">
        <f>IFERROR(_xll.qlIndexFixing(ONIndex3M,I3485,TRUE,_xll.ohTrigger(RecalcTrigger,Trigger3M)),NA())</f>
        <v>9.5654492747421216E-3</v>
      </c>
      <c r="P3485" s="44">
        <f>IFERROR(_xll.qlIndexFixing(ONIndex6M,I3485,TRUE,_xll.ohTrigger(RecalcTrigger,Trigger6M)),NA())</f>
        <v>8.9828735188124398E-3</v>
      </c>
      <c r="Q3485" s="145">
        <f>IFERROR(_xll.qlIndexFixing(ONIndex1Y,I3485,TRUE,_xll.ohTrigger(RecalcTrigger,Trigger1Y)),NA())</f>
        <v>9.6564896960504853E-3</v>
      </c>
    </row>
    <row r="3486" spans="2:17" x14ac:dyDescent="0.2">
      <c r="B3486" s="39" t="s">
        <v>42</v>
      </c>
      <c r="D3486" s="42">
        <f>_xll.qlCalendarAdvance(Calendar,$D3485,B3486,"f",FALSE)</f>
        <v>64287</v>
      </c>
      <c r="E3486" s="139">
        <f>_xll.qlInterestRateIndexValueDate(IndexON,D3486)</f>
        <v>64287</v>
      </c>
      <c r="F3486" s="155">
        <f>IFERROR(_xll.qlIndexFixing(IndexON,D3486,TRUE,_xll.ohTrigger(RecalcTrigger,TriggerON)),NA())</f>
        <v>9.5782160785962134E-3</v>
      </c>
      <c r="H3486" s="42">
        <f>_xll.qlCalendarAdvance(Calendar,$H3485,B3486,"f",FALSE)</f>
        <v>64287</v>
      </c>
      <c r="I3486" s="139">
        <f>_xll.qlInterestRateIndexValueDate(Index1M,$H3486)</f>
        <v>64291</v>
      </c>
      <c r="J3486" s="144">
        <f>IFERROR(_xll.qlIndexFixing(Index1M,$H3486,TRUE,_xll.ohTrigger(RecalcTrigger,Trigger1M)),NA())</f>
        <v>9.2838817565197729E-3</v>
      </c>
      <c r="K3486" s="44">
        <f>IFERROR(_xll.qlIndexFixing(Index3M,H3486,TRUE,_xll.ohTrigger(RecalcTrigger,Trigger3M)),NA())</f>
        <v>9.5736135582524685E-3</v>
      </c>
      <c r="L3486" s="44">
        <f>IFERROR(_xll.qlIndexFixing(Index6M,$H3486,TRUE,_xll.ohTrigger(RecalcTrigger,Trigger6M)),NA())</f>
        <v>8.980027431821011E-3</v>
      </c>
      <c r="M3486" s="145" t="e">
        <f>IFERROR(_xll.qlIndexFixing(Index1Y,$H3486,TRUE,_xll.ohTrigger(RecalcTrigger,Trigger1Y)),NA())</f>
        <v>#N/A</v>
      </c>
      <c r="N3486" s="144">
        <f>IFERROR(_xll.qlIndexFixing(ONIndex1M,I3486,TRUE,_xll.ohTrigger(RecalcTrigger,Trigger1M)),NA())</f>
        <v>9.2809911750268981E-3</v>
      </c>
      <c r="O3486" s="44">
        <f>IFERROR(_xll.qlIndexFixing(ONIndex3M,I3486,TRUE,_xll.ohTrigger(RecalcTrigger,Trigger3M)),NA())</f>
        <v>9.5649234607098066E-3</v>
      </c>
      <c r="P3486" s="44">
        <f>IFERROR(_xll.qlIndexFixing(ONIndex6M,I3486,TRUE,_xll.ohTrigger(RecalcTrigger,Trigger6M)),NA())</f>
        <v>8.9814201113913583E-3</v>
      </c>
      <c r="Q3486" s="145">
        <f>IFERROR(_xll.qlIndexFixing(ONIndex1Y,I3486,TRUE,_xll.ohTrigger(RecalcTrigger,Trigger1Y)),NA())</f>
        <v>9.6557636663874291E-3</v>
      </c>
    </row>
    <row r="3487" spans="2:17" x14ac:dyDescent="0.2">
      <c r="B3487" s="39" t="s">
        <v>42</v>
      </c>
      <c r="D3487" s="42">
        <f>_xll.qlCalendarAdvance(Calendar,$D3486,B3487,"f",FALSE)</f>
        <v>64294</v>
      </c>
      <c r="E3487" s="139">
        <f>_xll.qlInterestRateIndexValueDate(IndexON,D3487)</f>
        <v>64294</v>
      </c>
      <c r="F3487" s="155">
        <f>IFERROR(_xll.qlIndexFixing(IndexON,D3487,TRUE,_xll.ohTrigger(RecalcTrigger,TriggerON)),NA())</f>
        <v>9.5779683566199481E-3</v>
      </c>
      <c r="H3487" s="42">
        <f>_xll.qlCalendarAdvance(Calendar,$H3486,B3487,"f",FALSE)</f>
        <v>64294</v>
      </c>
      <c r="I3487" s="139">
        <f>_xll.qlInterestRateIndexValueDate(Index1M,$H3487)</f>
        <v>64298</v>
      </c>
      <c r="J3487" s="144">
        <f>IFERROR(_xll.qlIndexFixing(Index1M,$H3487,TRUE,_xll.ohTrigger(RecalcTrigger,Trigger1M)),NA())</f>
        <v>9.2834917632047109E-3</v>
      </c>
      <c r="K3487" s="44">
        <f>IFERROR(_xll.qlIndexFixing(Index3M,H3487,TRUE,_xll.ohTrigger(RecalcTrigger,Trigger3M)),NA())</f>
        <v>9.5731293449763995E-3</v>
      </c>
      <c r="L3487" s="44">
        <f>IFERROR(_xll.qlIndexFixing(Index6M,$H3487,TRUE,_xll.ohTrigger(RecalcTrigger,Trigger6M)),NA())</f>
        <v>8.9783173033597518E-3</v>
      </c>
      <c r="M3487" s="145" t="e">
        <f>IFERROR(_xll.qlIndexFixing(Index1Y,$H3487,TRUE,_xll.ohTrigger(RecalcTrigger,Trigger1Y)),NA())</f>
        <v>#N/A</v>
      </c>
      <c r="N3487" s="144">
        <f>IFERROR(_xll.qlIndexFixing(ONIndex1M,I3487,TRUE,_xll.ohTrigger(RecalcTrigger,Trigger1M)),NA())</f>
        <v>9.28062665389362E-3</v>
      </c>
      <c r="O3487" s="44">
        <f>IFERROR(_xll.qlIndexFixing(ONIndex3M,I3487,TRUE,_xll.ohTrigger(RecalcTrigger,Trigger3M)),NA())</f>
        <v>9.5645304988867252E-3</v>
      </c>
      <c r="P3487" s="44">
        <f>IFERROR(_xll.qlIndexFixing(ONIndex6M,I3487,TRUE,_xll.ohTrigger(RecalcTrigger,Trigger6M)),NA())</f>
        <v>8.9797003061331537E-3</v>
      </c>
      <c r="Q3487" s="145">
        <f>IFERROR(_xll.qlIndexFixing(ONIndex1Y,I3487,TRUE,_xll.ohTrigger(RecalcTrigger,Trigger1Y)),NA())</f>
        <v>9.6550966855968312E-3</v>
      </c>
    </row>
    <row r="3488" spans="2:17" x14ac:dyDescent="0.2">
      <c r="B3488" s="39" t="s">
        <v>42</v>
      </c>
      <c r="D3488" s="42">
        <f>_xll.qlCalendarAdvance(Calendar,$D3487,B3488,"f",FALSE)</f>
        <v>64301</v>
      </c>
      <c r="E3488" s="139">
        <f>_xll.qlInterestRateIndexValueDate(IndexON,D3488)</f>
        <v>64301</v>
      </c>
      <c r="F3488" s="155">
        <f>IFERROR(_xll.qlIndexFixing(IndexON,D3488,TRUE,_xll.ohTrigger(RecalcTrigger,TriggerON)),NA())</f>
        <v>9.5777068137259391E-3</v>
      </c>
      <c r="H3488" s="42">
        <f>_xll.qlCalendarAdvance(Calendar,$H3487,B3488,"f",FALSE)</f>
        <v>64301</v>
      </c>
      <c r="I3488" s="139">
        <f>_xll.qlInterestRateIndexValueDate(Index1M,$H3488)</f>
        <v>64305</v>
      </c>
      <c r="J3488" s="144">
        <f>IFERROR(_xll.qlIndexFixing(Index1M,$H3488,TRUE,_xll.ohTrigger(RecalcTrigger,Trigger1M)),NA())</f>
        <v>9.2830881876807443E-3</v>
      </c>
      <c r="K3488" s="44">
        <f>IFERROR(_xll.qlIndexFixing(Index3M,H3488,TRUE,_xll.ohTrigger(RecalcTrigger,Trigger3M)),NA())</f>
        <v>9.5726303816450892E-3</v>
      </c>
      <c r="L3488" s="44">
        <f>IFERROR(_xll.qlIndexFixing(Index6M,$H3488,TRUE,_xll.ohTrigger(RecalcTrigger,Trigger6M)),NA())</f>
        <v>8.9766085643958014E-3</v>
      </c>
      <c r="M3488" s="145" t="e">
        <f>IFERROR(_xll.qlIndexFixing(Index1Y,$H3488,TRUE,_xll.ohTrigger(RecalcTrigger,Trigger1Y)),NA())</f>
        <v>#N/A</v>
      </c>
      <c r="N3488" s="144">
        <f>IFERROR(_xll.qlIndexFixing(ONIndex1M,I3488,TRUE,_xll.ohTrigger(RecalcTrigger,Trigger1M)),NA())</f>
        <v>9.2802485953491498E-3</v>
      </c>
      <c r="O3488" s="44">
        <f>IFERROR(_xll.qlIndexFixing(ONIndex3M,I3488,TRUE,_xll.ohTrigger(RecalcTrigger,Trigger3M)),NA())</f>
        <v>9.5641229443366171E-3</v>
      </c>
      <c r="P3488" s="44">
        <f>IFERROR(_xll.qlIndexFixing(ONIndex6M,I3488,TRUE,_xll.ohTrigger(RecalcTrigger,Trigger6M)),NA())</f>
        <v>8.9779818594681871E-3</v>
      </c>
      <c r="Q3488" s="145">
        <f>IFERROR(_xll.qlIndexFixing(ONIndex1Y,I3488,TRUE,_xll.ohTrigger(RecalcTrigger,Trigger1Y)),NA())</f>
        <v>9.6544145089616507E-3</v>
      </c>
    </row>
    <row r="3489" spans="2:17" x14ac:dyDescent="0.2">
      <c r="B3489" s="39" t="s">
        <v>42</v>
      </c>
      <c r="D3489" s="42">
        <f>_xll.qlCalendarAdvance(Calendar,$D3488,B3489,"f",FALSE)</f>
        <v>64308</v>
      </c>
      <c r="E3489" s="139">
        <f>_xll.qlInterestRateIndexValueDate(IndexON,D3489)</f>
        <v>64308</v>
      </c>
      <c r="F3489" s="155">
        <f>IFERROR(_xll.qlIndexFixing(IndexON,D3489,TRUE,_xll.ohTrigger(RecalcTrigger,TriggerON)),NA())</f>
        <v>9.5774314310226316E-3</v>
      </c>
      <c r="H3489" s="42">
        <f>_xll.qlCalendarAdvance(Calendar,$H3488,B3489,"f",FALSE)</f>
        <v>64308</v>
      </c>
      <c r="I3489" s="139">
        <f>_xll.qlInterestRateIndexValueDate(Index1M,$H3489)</f>
        <v>64312</v>
      </c>
      <c r="J3489" s="144">
        <f>IFERROR(_xll.qlIndexFixing(Index1M,$H3489,TRUE,_xll.ohTrigger(RecalcTrigger,Trigger1M)),NA())</f>
        <v>9.2826710114903774E-3</v>
      </c>
      <c r="K3489" s="44">
        <f>IFERROR(_xll.qlIndexFixing(Index3M,H3489,TRUE,_xll.ohTrigger(RecalcTrigger,Trigger3M)),NA())</f>
        <v>9.5721166483333734E-3</v>
      </c>
      <c r="L3489" s="44">
        <f>IFERROR(_xll.qlIndexFixing(Index6M,$H3489,TRUE,_xll.ohTrigger(RecalcTrigger,Trigger6M)),NA())</f>
        <v>8.9749012167848197E-3</v>
      </c>
      <c r="M3489" s="145" t="e">
        <f>IFERROR(_xll.qlIndexFixing(Index1Y,$H3489,TRUE,_xll.ohTrigger(RecalcTrigger,Trigger1Y)),NA())</f>
        <v>#N/A</v>
      </c>
      <c r="N3489" s="144">
        <f>IFERROR(_xll.qlIndexFixing(ONIndex1M,I3489,TRUE,_xll.ohTrigger(RecalcTrigger,Trigger1M)),NA())</f>
        <v>9.2798569809282583E-3</v>
      </c>
      <c r="O3489" s="44">
        <f>IFERROR(_xll.qlIndexFixing(ONIndex3M,I3489,TRUE,_xll.ohTrigger(RecalcTrigger,Trigger3M)),NA())</f>
        <v>9.5637007769955318E-3</v>
      </c>
      <c r="P3489" s="44">
        <f>IFERROR(_xll.qlIndexFixing(ONIndex6M,I3489,TRUE,_xll.ohTrigger(RecalcTrigger,Trigger6M)),NA())</f>
        <v>8.9762647727553713E-3</v>
      </c>
      <c r="Q3489" s="145">
        <f>IFERROR(_xll.qlIndexFixing(ONIndex1Y,I3489,TRUE,_xll.ohTrigger(RecalcTrigger,Trigger1Y)),NA())</f>
        <v>9.6537171155386403E-3</v>
      </c>
    </row>
    <row r="3490" spans="2:17" x14ac:dyDescent="0.2">
      <c r="B3490" s="39" t="s">
        <v>42</v>
      </c>
      <c r="D3490" s="42">
        <f>_xll.qlCalendarAdvance(Calendar,$D3489,B3490,"f",FALSE)</f>
        <v>64315</v>
      </c>
      <c r="E3490" s="139">
        <f>_xll.qlInterestRateIndexValueDate(IndexON,D3490)</f>
        <v>64315</v>
      </c>
      <c r="F3490" s="155">
        <f>IFERROR(_xll.qlIndexFixing(IndexON,D3490,TRUE,_xll.ohTrigger(RecalcTrigger,TriggerON)),NA())</f>
        <v>9.5771421897516973E-3</v>
      </c>
      <c r="H3490" s="42">
        <f>_xll.qlCalendarAdvance(Calendar,$H3489,B3490,"f",FALSE)</f>
        <v>64315</v>
      </c>
      <c r="I3490" s="139">
        <f>_xll.qlInterestRateIndexValueDate(Index1M,$H3490)</f>
        <v>64319</v>
      </c>
      <c r="J3490" s="144">
        <f>IFERROR(_xll.qlIndexFixing(Index1M,$H3490,TRUE,_xll.ohTrigger(RecalcTrigger,Trigger1M)),NA())</f>
        <v>9.2820647154944549E-3</v>
      </c>
      <c r="K3490" s="44">
        <f>IFERROR(_xll.qlIndexFixing(Index3M,H3490,TRUE,_xll.ohTrigger(RecalcTrigger,Trigger3M)),NA())</f>
        <v>9.5715015059560926E-3</v>
      </c>
      <c r="L3490" s="44">
        <f>IFERROR(_xll.qlIndexFixing(Index6M,$H3490,TRUE,_xll.ohTrigger(RecalcTrigger,Trigger6M)),NA())</f>
        <v>8.9731952623820221E-3</v>
      </c>
      <c r="M3490" s="145" t="e">
        <f>IFERROR(_xll.qlIndexFixing(Index1Y,$H3490,TRUE,_xll.ohTrigger(RecalcTrigger,Trigger1Y)),NA())</f>
        <v>#N/A</v>
      </c>
      <c r="N3490" s="144">
        <f>IFERROR(_xll.qlIndexFixing(ONIndex1M,I3490,TRUE,_xll.ohTrigger(RecalcTrigger,Trigger1M)),NA())</f>
        <v>9.2794517920058439E-3</v>
      </c>
      <c r="O3490" s="44">
        <f>IFERROR(_xll.qlIndexFixing(ONIndex3M,I3490,TRUE,_xll.ohTrigger(RecalcTrigger,Trigger3M)),NA())</f>
        <v>9.5632639773590711E-3</v>
      </c>
      <c r="P3490" s="44">
        <f>IFERROR(_xll.qlIndexFixing(ONIndex6M,I3490,TRUE,_xll.ohTrigger(RecalcTrigger,Trigger6M)),NA())</f>
        <v>8.9745490483927881E-3</v>
      </c>
      <c r="Q3490" s="145">
        <f>IFERROR(_xll.qlIndexFixing(ONIndex1Y,I3490,TRUE,_xll.ohTrigger(RecalcTrigger,Trigger1Y)),NA())</f>
        <v>9.6530044848641694E-3</v>
      </c>
    </row>
    <row r="3491" spans="2:17" x14ac:dyDescent="0.2">
      <c r="B3491" s="39" t="s">
        <v>42</v>
      </c>
      <c r="D3491" s="42">
        <f>_xll.qlCalendarAdvance(Calendar,$D3490,B3491,"f",FALSE)</f>
        <v>64322</v>
      </c>
      <c r="E3491" s="139">
        <f>_xll.qlInterestRateIndexValueDate(IndexON,D3491)</f>
        <v>64322</v>
      </c>
      <c r="F3491" s="155">
        <f>IFERROR(_xll.qlIndexFixing(IndexON,D3491,TRUE,_xll.ohTrigger(RecalcTrigger,TriggerON)),NA())</f>
        <v>9.5768390709416451E-3</v>
      </c>
      <c r="H3491" s="42">
        <f>_xll.qlCalendarAdvance(Calendar,$H3490,B3491,"f",FALSE)</f>
        <v>64322</v>
      </c>
      <c r="I3491" s="139">
        <f>_xll.qlInterestRateIndexValueDate(Index1M,$H3491)</f>
        <v>64326</v>
      </c>
      <c r="J3491" s="144">
        <f>IFERROR(_xll.qlIndexFixing(Index1M,$H3491,TRUE,_xll.ohTrigger(RecalcTrigger,Trigger1M)),NA())</f>
        <v>9.2816222566579881E-3</v>
      </c>
      <c r="K3491" s="44">
        <f>IFERROR(_xll.qlIndexFixing(Index3M,H3491,TRUE,_xll.ohTrigger(RecalcTrigger,Trigger3M)),NA())</f>
        <v>9.5709592488963935E-3</v>
      </c>
      <c r="L3491" s="44">
        <f>IFERROR(_xll.qlIndexFixing(Index6M,$H3491,TRUE,_xll.ohTrigger(RecalcTrigger,Trigger6M)),NA())</f>
        <v>8.9714907030430703E-3</v>
      </c>
      <c r="M3491" s="145" t="e">
        <f>IFERROR(_xll.qlIndexFixing(Index1Y,$H3491,TRUE,_xll.ohTrigger(RecalcTrigger,Trigger1Y)),NA())</f>
        <v>#N/A</v>
      </c>
      <c r="N3491" s="144">
        <f>IFERROR(_xll.qlIndexFixing(ONIndex1M,I3491,TRUE,_xll.ohTrigger(RecalcTrigger,Trigger1M)),NA())</f>
        <v>9.2790330103564855E-3</v>
      </c>
      <c r="O3491" s="44">
        <f>IFERROR(_xll.qlIndexFixing(ONIndex3M,I3491,TRUE,_xll.ohTrigger(RecalcTrigger,Trigger3M)),NA())</f>
        <v>9.5628125250435403E-3</v>
      </c>
      <c r="P3491" s="44">
        <f>IFERROR(_xll.qlIndexFixing(ONIndex6M,I3491,TRUE,_xll.ohTrigger(RecalcTrigger,Trigger6M)),NA())</f>
        <v>8.9728346878192866E-3</v>
      </c>
      <c r="Q3491" s="145">
        <f>IFERROR(_xll.qlIndexFixing(ONIndex1Y,I3491,TRUE,_xll.ohTrigger(RecalcTrigger,Trigger1Y)),NA())</f>
        <v>9.6522765960749268E-3</v>
      </c>
    </row>
    <row r="3492" spans="2:17" x14ac:dyDescent="0.2">
      <c r="B3492" s="39" t="s">
        <v>42</v>
      </c>
      <c r="D3492" s="42">
        <f>_xll.qlCalendarAdvance(Calendar,$D3491,B3492,"f",FALSE)</f>
        <v>64329</v>
      </c>
      <c r="E3492" s="139">
        <f>_xll.qlInterestRateIndexValueDate(IndexON,D3492)</f>
        <v>64329</v>
      </c>
      <c r="F3492" s="155">
        <f>IFERROR(_xll.qlIndexFixing(IndexON,D3492,TRUE,_xll.ohTrigger(RecalcTrigger,TriggerON)),NA())</f>
        <v>9.5765220557808561E-3</v>
      </c>
      <c r="H3492" s="42">
        <f>_xll.qlCalendarAdvance(Calendar,$H3491,B3492,"f",FALSE)</f>
        <v>64329</v>
      </c>
      <c r="I3492" s="139">
        <f>_xll.qlInterestRateIndexValueDate(Index1M,$H3492)</f>
        <v>64333</v>
      </c>
      <c r="J3492" s="144">
        <f>IFERROR(_xll.qlIndexFixing(Index1M,$H3492,TRUE,_xll.ohTrigger(RecalcTrigger,Trigger1M)),NA())</f>
        <v>9.2811661451259967E-3</v>
      </c>
      <c r="K3492" s="44">
        <f>IFERROR(_xll.qlIndexFixing(Index3M,H3492,TRUE,_xll.ohTrigger(RecalcTrigger,Trigger3M)),NA())</f>
        <v>9.5704021639066994E-3</v>
      </c>
      <c r="L3492" s="44">
        <f>IFERROR(_xll.qlIndexFixing(Index6M,$H3492,TRUE,_xll.ohTrigger(RecalcTrigger,Trigger6M)),NA())</f>
        <v>8.9697875406236204E-3</v>
      </c>
      <c r="M3492" s="145" t="e">
        <f>IFERROR(_xll.qlIndexFixing(Index1Y,$H3492,TRUE,_xll.ohTrigger(RecalcTrigger,Trigger1Y)),NA())</f>
        <v>#N/A</v>
      </c>
      <c r="N3492" s="144">
        <f>IFERROR(_xll.qlIndexFixing(ONIndex1M,I3492,TRUE,_xll.ohTrigger(RecalcTrigger,Trigger1M)),NA())</f>
        <v>9.2786006175149538E-3</v>
      </c>
      <c r="O3492" s="44">
        <f>IFERROR(_xll.qlIndexFixing(ONIndex3M,I3492,TRUE,_xll.ohTrigger(RecalcTrigger,Trigger3M)),NA())</f>
        <v>9.5623464005445413E-3</v>
      </c>
      <c r="P3492" s="44">
        <f>IFERROR(_xll.qlIndexFixing(ONIndex6M,I3492,TRUE,_xll.ohTrigger(RecalcTrigger,Trigger6M)),NA())</f>
        <v>8.9711216931132043E-3</v>
      </c>
      <c r="Q3492" s="145">
        <f>IFERROR(_xll.qlIndexFixing(ONIndex1Y,I3492,TRUE,_xll.ohTrigger(RecalcTrigger,Trigger1Y)),NA())</f>
        <v>9.6515334287072818E-3</v>
      </c>
    </row>
    <row r="3493" spans="2:17" x14ac:dyDescent="0.2">
      <c r="B3493" s="39" t="s">
        <v>42</v>
      </c>
      <c r="D3493" s="42">
        <f>_xll.qlCalendarAdvance(Calendar,$D3492,B3493,"f",FALSE)</f>
        <v>64336</v>
      </c>
      <c r="E3493" s="139">
        <f>_xll.qlInterestRateIndexValueDate(IndexON,D3493)</f>
        <v>64336</v>
      </c>
      <c r="F3493" s="155">
        <f>IFERROR(_xll.qlIndexFixing(IndexON,D3493,TRUE,_xll.ohTrigger(RecalcTrigger,TriggerON)),NA())</f>
        <v>9.5761911255376475E-3</v>
      </c>
      <c r="H3493" s="42">
        <f>_xll.qlCalendarAdvance(Calendar,$H3492,B3493,"f",FALSE)</f>
        <v>64336</v>
      </c>
      <c r="I3493" s="139">
        <f>_xll.qlInterestRateIndexValueDate(Index1M,$H3493)</f>
        <v>64340</v>
      </c>
      <c r="J3493" s="144">
        <f>IFERROR(_xll.qlIndexFixing(Index1M,$H3493,TRUE,_xll.ohTrigger(RecalcTrigger,Trigger1M)),NA())</f>
        <v>9.2806963624580581E-3</v>
      </c>
      <c r="K3493" s="44">
        <f>IFERROR(_xll.qlIndexFixing(Index3M,H3493,TRUE,_xll.ohTrigger(RecalcTrigger,Trigger3M)),NA())</f>
        <v>9.5698302310687211E-3</v>
      </c>
      <c r="L3493" s="44">
        <f>IFERROR(_xll.qlIndexFixing(Index6M,$H3493,TRUE,_xll.ohTrigger(RecalcTrigger,Trigger6M)),NA())</f>
        <v>8.9680857769784544E-3</v>
      </c>
      <c r="M3493" s="145" t="e">
        <f>IFERROR(_xll.qlIndexFixing(Index1Y,$H3493,TRUE,_xll.ohTrigger(RecalcTrigger,Trigger1Y)),NA())</f>
        <v>#N/A</v>
      </c>
      <c r="N3493" s="144">
        <f>IFERROR(_xll.qlIndexFixing(ONIndex1M,I3493,TRUE,_xll.ohTrigger(RecalcTrigger,Trigger1M)),NA())</f>
        <v>9.2781545950959554E-3</v>
      </c>
      <c r="O3493" s="44">
        <f>IFERROR(_xll.qlIndexFixing(ONIndex3M,I3493,TRUE,_xll.ohTrigger(RecalcTrigger,Trigger3M)),NA())</f>
        <v>9.5618655839579958E-3</v>
      </c>
      <c r="P3493" s="44">
        <f>IFERROR(_xll.qlIndexFixing(ONIndex6M,I3493,TRUE,_xll.ohTrigger(RecalcTrigger,Trigger6M)),NA())</f>
        <v>8.9694100661130705E-3</v>
      </c>
      <c r="Q3493" s="145">
        <f>IFERROR(_xll.qlIndexFixing(ONIndex1Y,I3493,TRUE,_xll.ohTrigger(RecalcTrigger,Trigger1Y)),NA())</f>
        <v>9.6507749618179872E-3</v>
      </c>
    </row>
    <row r="3494" spans="2:17" x14ac:dyDescent="0.2">
      <c r="B3494" s="39" t="s">
        <v>42</v>
      </c>
      <c r="D3494" s="42">
        <f>_xll.qlCalendarAdvance(Calendar,$D3493,B3494,"f",FALSE)</f>
        <v>64343</v>
      </c>
      <c r="E3494" s="139">
        <f>_xll.qlInterestRateIndexValueDate(IndexON,D3494)</f>
        <v>64343</v>
      </c>
      <c r="F3494" s="155">
        <f>IFERROR(_xll.qlIndexFixing(IndexON,D3494,TRUE,_xll.ohTrigger(RecalcTrigger,TriggerON)),NA())</f>
        <v>9.5758462612138828E-3</v>
      </c>
      <c r="H3494" s="42">
        <f>_xll.qlCalendarAdvance(Calendar,$H3493,B3494,"f",FALSE)</f>
        <v>64343</v>
      </c>
      <c r="I3494" s="139">
        <f>_xll.qlInterestRateIndexValueDate(Index1M,$H3494)</f>
        <v>64347</v>
      </c>
      <c r="J3494" s="144">
        <f>IFERROR(_xll.qlIndexFixing(Index1M,$H3494,TRUE,_xll.ohTrigger(RecalcTrigger,Trigger1M)),NA())</f>
        <v>9.2803804746566243E-3</v>
      </c>
      <c r="K3494" s="44">
        <f>IFERROR(_xll.qlIndexFixing(Index3M,H3494,TRUE,_xll.ohTrigger(RecalcTrigger,Trigger3M)),NA())</f>
        <v>9.569407937363307E-3</v>
      </c>
      <c r="L3494" s="44">
        <f>IFERROR(_xll.qlIndexFixing(Index6M,$H3494,TRUE,_xll.ohTrigger(RecalcTrigger,Trigger6M)),NA())</f>
        <v>8.9663664690452175E-3</v>
      </c>
      <c r="M3494" s="145" t="e">
        <f>IFERROR(_xll.qlIndexFixing(Index1Y,$H3494,TRUE,_xll.ohTrigger(RecalcTrigger,Trigger1Y)),NA())</f>
        <v>#N/A</v>
      </c>
      <c r="N3494" s="144">
        <f>IFERROR(_xll.qlIndexFixing(ONIndex1M,I3494,TRUE,_xll.ohTrigger(RecalcTrigger,Trigger1M)),NA())</f>
        <v>9.2776949243944529E-3</v>
      </c>
      <c r="O3494" s="44">
        <f>IFERROR(_xll.qlIndexFixing(ONIndex3M,I3494,TRUE,_xll.ohTrigger(RecalcTrigger,Trigger3M)),NA())</f>
        <v>9.5613700550600811E-3</v>
      </c>
      <c r="P3494" s="44">
        <f>IFERROR(_xll.qlIndexFixing(ONIndex6M,I3494,TRUE,_xll.ohTrigger(RecalcTrigger,Trigger6M)),NA())</f>
        <v>8.9676998085774784E-3</v>
      </c>
      <c r="Q3494" s="145">
        <f>IFERROR(_xll.qlIndexFixing(ONIndex1Y,I3494,TRUE,_xll.ohTrigger(RecalcTrigger,Trigger1Y)),NA())</f>
        <v>9.6500011747835401E-3</v>
      </c>
    </row>
    <row r="3495" spans="2:17" x14ac:dyDescent="0.2">
      <c r="B3495" s="39" t="s">
        <v>42</v>
      </c>
      <c r="D3495" s="42">
        <f>_xll.qlCalendarAdvance(Calendar,$D3494,B3495,"f",FALSE)</f>
        <v>64350</v>
      </c>
      <c r="E3495" s="139">
        <f>_xll.qlInterestRateIndexValueDate(IndexON,D3495)</f>
        <v>64350</v>
      </c>
      <c r="F3495" s="155">
        <f>IFERROR(_xll.qlIndexFixing(IndexON,D3495,TRUE,_xll.ohTrigger(RecalcTrigger,TriggerON)),NA())</f>
        <v>9.5754874440778792E-3</v>
      </c>
      <c r="H3495" s="42">
        <f>_xll.qlCalendarAdvance(Calendar,$H3494,B3495,"f",FALSE)</f>
        <v>64350</v>
      </c>
      <c r="I3495" s="139">
        <f>_xll.qlInterestRateIndexValueDate(Index1M,$H3495)</f>
        <v>64354</v>
      </c>
      <c r="J3495" s="144">
        <f>IFERROR(_xll.qlIndexFixing(Index1M,$H3495,TRUE,_xll.ohTrigger(RecalcTrigger,Trigger1M)),NA())</f>
        <v>9.2798813069223801E-3</v>
      </c>
      <c r="K3495" s="44">
        <f>IFERROR(_xll.qlIndexFixing(Index3M,H3495,TRUE,_xll.ohTrigger(RecalcTrigger,Trigger3M)),NA())</f>
        <v>9.5688040823955385E-3</v>
      </c>
      <c r="L3495" s="44">
        <f>IFERROR(_xll.qlIndexFixing(Index6M,$H3495,TRUE,_xll.ohTrigger(RecalcTrigger,Trigger6M)),NA())</f>
        <v>8.96466762575613E-3</v>
      </c>
      <c r="M3495" s="145" t="e">
        <f>IFERROR(_xll.qlIndexFixing(Index1Y,$H3495,TRUE,_xll.ohTrigger(RecalcTrigger,Trigger1Y)),NA())</f>
        <v>#N/A</v>
      </c>
      <c r="N3495" s="144">
        <f>IFERROR(_xll.qlIndexFixing(ONIndex1M,I3495,TRUE,_xll.ohTrigger(RecalcTrigger,Trigger1M)),NA())</f>
        <v>9.2772215870251529E-3</v>
      </c>
      <c r="O3495" s="44">
        <f>IFERROR(_xll.qlIndexFixing(ONIndex3M,I3495,TRUE,_xll.ohTrigger(RecalcTrigger,Trigger3M)),NA())</f>
        <v>9.5608597944263352E-3</v>
      </c>
      <c r="P3495" s="44">
        <f>IFERROR(_xll.qlIndexFixing(ONIndex6M,I3495,TRUE,_xll.ohTrigger(RecalcTrigger,Trigger6M)),NA())</f>
        <v>8.9659909223449574E-3</v>
      </c>
      <c r="Q3495" s="145">
        <f>IFERROR(_xll.qlIndexFixing(ONIndex1Y,I3495,TRUE,_xll.ohTrigger(RecalcTrigger,Trigger1Y)),NA())</f>
        <v>9.6492120469804377E-3</v>
      </c>
    </row>
    <row r="3496" spans="2:17" x14ac:dyDescent="0.2">
      <c r="B3496" s="39" t="s">
        <v>42</v>
      </c>
      <c r="D3496" s="42">
        <f>_xll.qlCalendarAdvance(Calendar,$D3495,B3496,"f",FALSE)</f>
        <v>64357</v>
      </c>
      <c r="E3496" s="139">
        <f>_xll.qlInterestRateIndexValueDate(IndexON,D3496)</f>
        <v>64357</v>
      </c>
      <c r="F3496" s="155">
        <f>IFERROR(_xll.qlIndexFixing(IndexON,D3496,TRUE,_xll.ohTrigger(RecalcTrigger,TriggerON)),NA())</f>
        <v>9.5751146552114363E-3</v>
      </c>
      <c r="H3496" s="42">
        <f>_xll.qlCalendarAdvance(Calendar,$H3495,B3496,"f",FALSE)</f>
        <v>64357</v>
      </c>
      <c r="I3496" s="139">
        <f>_xll.qlInterestRateIndexValueDate(Index1M,$H3496)</f>
        <v>64361</v>
      </c>
      <c r="J3496" s="144">
        <f>IFERROR(_xll.qlIndexFixing(Index1M,$H3496,TRUE,_xll.ohTrigger(RecalcTrigger,Trigger1M)),NA())</f>
        <v>9.2796944990557306E-3</v>
      </c>
      <c r="K3496" s="44">
        <f>IFERROR(_xll.qlIndexFixing(Index3M,H3496,TRUE,_xll.ohTrigger(RecalcTrigger,Trigger3M)),NA())</f>
        <v>9.5681853161816207E-3</v>
      </c>
      <c r="L3496" s="44">
        <f>IFERROR(_xll.qlIndexFixing(Index6M,$H3496,TRUE,_xll.ohTrigger(RecalcTrigger,Trigger6M)),NA())</f>
        <v>8.9629701871586226E-3</v>
      </c>
      <c r="M3496" s="145" t="e">
        <f>IFERROR(_xll.qlIndexFixing(Index1Y,$H3496,TRUE,_xll.ohTrigger(RecalcTrigger,Trigger1Y)),NA())</f>
        <v>#N/A</v>
      </c>
      <c r="N3496" s="144">
        <f>IFERROR(_xll.qlIndexFixing(ONIndex1M,I3496,TRUE,_xll.ohTrigger(RecalcTrigger,Trigger1M)),NA())</f>
        <v>9.2767345648425703E-3</v>
      </c>
      <c r="O3496" s="44">
        <f>IFERROR(_xll.qlIndexFixing(ONIndex3M,I3496,TRUE,_xll.ohTrigger(RecalcTrigger,Trigger3M)),NA())</f>
        <v>9.5603347819128714E-3</v>
      </c>
      <c r="P3496" s="44">
        <f>IFERROR(_xll.qlIndexFixing(ONIndex6M,I3496,TRUE,_xll.ohTrigger(RecalcTrigger,Trigger6M)),NA())</f>
        <v>8.9642834093339729E-3</v>
      </c>
      <c r="Q3496" s="145">
        <f>IFERROR(_xll.qlIndexFixing(ONIndex1Y,I3496,TRUE,_xll.ohTrigger(RecalcTrigger,Trigger1Y)),NA())</f>
        <v>9.6484075576253048E-3</v>
      </c>
    </row>
    <row r="3497" spans="2:17" x14ac:dyDescent="0.2">
      <c r="B3497" s="39" t="s">
        <v>42</v>
      </c>
      <c r="D3497" s="42">
        <f>_xll.qlCalendarAdvance(Calendar,$D3496,B3497,"f",FALSE)</f>
        <v>64364</v>
      </c>
      <c r="E3497" s="139">
        <f>_xll.qlInterestRateIndexValueDate(IndexON,D3497)</f>
        <v>64364</v>
      </c>
      <c r="F3497" s="155">
        <f>IFERROR(_xll.qlIndexFixing(IndexON,D3497,TRUE,_xll.ohTrigger(RecalcTrigger,TriggerON)),NA())</f>
        <v>9.5747278758029353E-3</v>
      </c>
      <c r="H3497" s="42">
        <f>_xll.qlCalendarAdvance(Calendar,$H3496,B3497,"f",FALSE)</f>
        <v>64364</v>
      </c>
      <c r="I3497" s="139">
        <f>_xll.qlInterestRateIndexValueDate(Index1M,$H3497)</f>
        <v>64368</v>
      </c>
      <c r="J3497" s="144">
        <f>IFERROR(_xll.qlIndexFixing(Index1M,$H3497,TRUE,_xll.ohTrigger(RecalcTrigger,Trigger1M)),NA())</f>
        <v>9.2788417634491419E-3</v>
      </c>
      <c r="K3497" s="44">
        <f>IFERROR(_xll.qlIndexFixing(Index3M,H3497,TRUE,_xll.ohTrigger(RecalcTrigger,Trigger3M)),NA())</f>
        <v>9.567551618800095E-3</v>
      </c>
      <c r="L3497" s="44">
        <f>IFERROR(_xll.qlIndexFixing(Index6M,$H3497,TRUE,_xll.ohTrigger(RecalcTrigger,Trigger6M)),NA())</f>
        <v>8.9612741551081676E-3</v>
      </c>
      <c r="M3497" s="145" t="e">
        <f>IFERROR(_xll.qlIndexFixing(Index1Y,$H3497,TRUE,_xll.ohTrigger(RecalcTrigger,Trigger1Y)),NA())</f>
        <v>#N/A</v>
      </c>
      <c r="N3497" s="144">
        <f>IFERROR(_xll.qlIndexFixing(ONIndex1M,I3497,TRUE,_xll.ohTrigger(RecalcTrigger,Trigger1M)),NA())</f>
        <v>9.2762338391416677E-3</v>
      </c>
      <c r="O3497" s="44">
        <f>IFERROR(_xll.qlIndexFixing(ONIndex3M,I3497,TRUE,_xll.ohTrigger(RecalcTrigger,Trigger3M)),NA())</f>
        <v>9.5597949977754837E-3</v>
      </c>
      <c r="P3497" s="44">
        <f>IFERROR(_xll.qlIndexFixing(ONIndex6M,I3497,TRUE,_xll.ohTrigger(RecalcTrigger,Trigger6M)),NA())</f>
        <v>8.9625772713031182E-3</v>
      </c>
      <c r="Q3497" s="145">
        <f>IFERROR(_xll.qlIndexFixing(ONIndex1Y,I3497,TRUE,_xll.ohTrigger(RecalcTrigger,Trigger1Y)),NA())</f>
        <v>9.6475876859347665E-3</v>
      </c>
    </row>
    <row r="3498" spans="2:17" x14ac:dyDescent="0.2">
      <c r="B3498" s="39" t="s">
        <v>42</v>
      </c>
      <c r="D3498" s="42">
        <f>_xll.qlCalendarAdvance(Calendar,$D3497,B3498,"f",FALSE)</f>
        <v>64371</v>
      </c>
      <c r="E3498" s="139">
        <f>_xll.qlInterestRateIndexValueDate(IndexON,D3498)</f>
        <v>64371</v>
      </c>
      <c r="F3498" s="155">
        <f>IFERROR(_xll.qlIndexFixing(IndexON,D3498,TRUE,_xll.ohTrigger(RecalcTrigger,TriggerON)),NA())</f>
        <v>9.5743270870141117E-3</v>
      </c>
      <c r="H3498" s="42">
        <f>_xll.qlCalendarAdvance(Calendar,$H3497,B3498,"f",FALSE)</f>
        <v>64371</v>
      </c>
      <c r="I3498" s="139">
        <f>_xll.qlInterestRateIndexValueDate(Index1M,$H3498)</f>
        <v>64375</v>
      </c>
      <c r="J3498" s="144">
        <f>IFERROR(_xll.qlIndexFixing(Index1M,$H3498,TRUE,_xll.ohTrigger(RecalcTrigger,Trigger1M)),NA())</f>
        <v>9.2782215903612908E-3</v>
      </c>
      <c r="K3498" s="44">
        <f>IFERROR(_xll.qlIndexFixing(Index3M,H3498,TRUE,_xll.ohTrigger(RecalcTrigger,Trigger3M)),NA())</f>
        <v>9.5668251124382004E-3</v>
      </c>
      <c r="L3498" s="44">
        <f>IFERROR(_xll.qlIndexFixing(Index6M,$H3498,TRUE,_xll.ohTrigger(RecalcTrigger,Trigger6M)),NA())</f>
        <v>8.9595887656175755E-3</v>
      </c>
      <c r="M3498" s="145" t="e">
        <f>IFERROR(_xll.qlIndexFixing(Index1Y,$H3498,TRUE,_xll.ohTrigger(RecalcTrigger,Trigger1Y)),NA())</f>
        <v>#N/A</v>
      </c>
      <c r="N3498" s="144">
        <f>IFERROR(_xll.qlIndexFixing(ONIndex1M,I3498,TRUE,_xll.ohTrigger(RecalcTrigger,Trigger1M)),NA())</f>
        <v>9.2757193915371516E-3</v>
      </c>
      <c r="O3498" s="44">
        <f>IFERROR(_xll.qlIndexFixing(ONIndex3M,I3498,TRUE,_xll.ohTrigger(RecalcTrigger,Trigger3M)),NA())</f>
        <v>9.5592404218702853E-3</v>
      </c>
      <c r="P3498" s="44">
        <f>IFERROR(_xll.qlIndexFixing(ONIndex6M,I3498,TRUE,_xll.ohTrigger(RecalcTrigger,Trigger6M)),NA())</f>
        <v>8.9608725104106668E-3</v>
      </c>
      <c r="Q3498" s="145">
        <f>IFERROR(_xll.qlIndexFixing(ONIndex1Y,I3498,TRUE,_xll.ohTrigger(RecalcTrigger,Trigger1Y)),NA())</f>
        <v>9.6467524113652559E-3</v>
      </c>
    </row>
    <row r="3499" spans="2:17" x14ac:dyDescent="0.2">
      <c r="B3499" s="39" t="s">
        <v>42</v>
      </c>
      <c r="D3499" s="42">
        <f>_xll.qlCalendarAdvance(Calendar,$D3498,B3499,"f",FALSE)</f>
        <v>64378</v>
      </c>
      <c r="E3499" s="139">
        <f>_xll.qlInterestRateIndexValueDate(IndexON,D3499)</f>
        <v>64378</v>
      </c>
      <c r="F3499" s="155">
        <f>IFERROR(_xll.qlIndexFixing(IndexON,D3499,TRUE,_xll.ohTrigger(RecalcTrigger,TriggerON)),NA())</f>
        <v>9.5739122699800561E-3</v>
      </c>
      <c r="H3499" s="42">
        <f>_xll.qlCalendarAdvance(Calendar,$H3498,B3499,"f",FALSE)</f>
        <v>64378</v>
      </c>
      <c r="I3499" s="139">
        <f>_xll.qlInterestRateIndexValueDate(Index1M,$H3499)</f>
        <v>64382</v>
      </c>
      <c r="J3499" s="144">
        <f>IFERROR(_xll.qlIndexFixing(Index1M,$H3499,TRUE,_xll.ohTrigger(RecalcTrigger,Trigger1M)),NA())</f>
        <v>9.2776683929773895E-3</v>
      </c>
      <c r="K3499" s="44">
        <f>IFERROR(_xll.qlIndexFixing(Index3M,H3499,TRUE,_xll.ohTrigger(RecalcTrigger,Trigger3M)),NA())</f>
        <v>9.5661625836643803E-3</v>
      </c>
      <c r="L3499" s="44">
        <f>IFERROR(_xll.qlIndexFixing(Index6M,$H3499,TRUE,_xll.ohTrigger(RecalcTrigger,Trigger6M)),NA())</f>
        <v>8.9578954928951036E-3</v>
      </c>
      <c r="M3499" s="145" t="e">
        <f>IFERROR(_xll.qlIndexFixing(Index1Y,$H3499,TRUE,_xll.ohTrigger(RecalcTrigger,Trigger1Y)),NA())</f>
        <v>#N/A</v>
      </c>
      <c r="N3499" s="144">
        <f>IFERROR(_xll.qlIndexFixing(ONIndex1M,I3499,TRUE,_xll.ohTrigger(RecalcTrigger,Trigger1M)),NA())</f>
        <v>9.2751912034838568E-3</v>
      </c>
      <c r="O3499" s="44">
        <f>IFERROR(_xll.qlIndexFixing(ONIndex3M,I3499,TRUE,_xll.ohTrigger(RecalcTrigger,Trigger3M)),NA())</f>
        <v>9.5586710346928783E-3</v>
      </c>
      <c r="P3499" s="44">
        <f>IFERROR(_xll.qlIndexFixing(ONIndex6M,I3499,TRUE,_xll.ohTrigger(RecalcTrigger,Trigger6M)),NA())</f>
        <v>8.9591691280954677E-3</v>
      </c>
      <c r="Q3499" s="145">
        <f>IFERROR(_xll.qlIndexFixing(ONIndex1Y,I3499,TRUE,_xll.ohTrigger(RecalcTrigger,Trigger1Y)),NA())</f>
        <v>9.6459017131333979E-3</v>
      </c>
    </row>
    <row r="3500" spans="2:17" x14ac:dyDescent="0.2">
      <c r="B3500" s="39" t="s">
        <v>42</v>
      </c>
      <c r="D3500" s="42">
        <f>_xll.qlCalendarAdvance(Calendar,$D3499,B3500,"f",FALSE)</f>
        <v>64385</v>
      </c>
      <c r="E3500" s="139">
        <f>_xll.qlInterestRateIndexValueDate(IndexON,D3500)</f>
        <v>64385</v>
      </c>
      <c r="F3500" s="155">
        <f>IFERROR(_xll.qlIndexFixing(IndexON,D3500,TRUE,_xll.ohTrigger(RecalcTrigger,TriggerON)),NA())</f>
        <v>9.573483405862504E-3</v>
      </c>
      <c r="H3500" s="42">
        <f>_xll.qlCalendarAdvance(Calendar,$H3499,B3500,"f",FALSE)</f>
        <v>64385</v>
      </c>
      <c r="I3500" s="139">
        <f>_xll.qlInterestRateIndexValueDate(Index1M,$H3500)</f>
        <v>64389</v>
      </c>
      <c r="J3500" s="144">
        <f>IFERROR(_xll.qlIndexFixing(Index1M,$H3500,TRUE,_xll.ohTrigger(RecalcTrigger,Trigger1M)),NA())</f>
        <v>9.2771013935966096E-3</v>
      </c>
      <c r="K3500" s="44">
        <f>IFERROR(_xll.qlIndexFixing(Index3M,H3500,TRUE,_xll.ohTrigger(RecalcTrigger,Trigger3M)),NA())</f>
        <v>9.5654850657755554E-3</v>
      </c>
      <c r="L3500" s="44">
        <f>IFERROR(_xll.qlIndexFixing(Index6M,$H3500,TRUE,_xll.ohTrigger(RecalcTrigger,Trigger6M)),NA())</f>
        <v>8.9562036321094267E-3</v>
      </c>
      <c r="M3500" s="145" t="e">
        <f>IFERROR(_xll.qlIndexFixing(Index1Y,$H3500,TRUE,_xll.ohTrigger(RecalcTrigger,Trigger1Y)),NA())</f>
        <v>#N/A</v>
      </c>
      <c r="N3500" s="144">
        <f>IFERROR(_xll.qlIndexFixing(ONIndex1M,I3500,TRUE,_xll.ohTrigger(RecalcTrigger,Trigger1M)),NA())</f>
        <v>9.274969483945128E-3</v>
      </c>
      <c r="O3500" s="44">
        <f>IFERROR(_xll.qlIndexFixing(ONIndex3M,I3500,TRUE,_xll.ohTrigger(RecalcTrigger,Trigger3M)),NA())</f>
        <v>9.5584244007955732E-3</v>
      </c>
      <c r="P3500" s="44">
        <f>IFERROR(_xll.qlIndexFixing(ONIndex6M,I3500,TRUE,_xll.ohTrigger(RecalcTrigger,Trigger6M)),NA())</f>
        <v>8.95742684176426E-3</v>
      </c>
      <c r="Q3500" s="145">
        <f>IFERROR(_xll.qlIndexFixing(ONIndex1Y,I3500,TRUE,_xll.ohTrigger(RecalcTrigger,Trigger1Y)),NA())</f>
        <v>9.645301748015811E-3</v>
      </c>
    </row>
    <row r="3501" spans="2:17" x14ac:dyDescent="0.2">
      <c r="B3501" s="39" t="s">
        <v>42</v>
      </c>
      <c r="D3501" s="42">
        <f>_xll.qlCalendarAdvance(Calendar,$D3500,B3501,"f",FALSE)</f>
        <v>64396</v>
      </c>
      <c r="E3501" s="139">
        <f>_xll.qlInterestRateIndexValueDate(IndexON,D3501)</f>
        <v>64396</v>
      </c>
      <c r="F3501" s="155">
        <f>IFERROR(_xll.qlIndexFixing(IndexON,D3501,TRUE,_xll.ohTrigger(RecalcTrigger,TriggerON)),NA())</f>
        <v>9.5725918914002506E-3</v>
      </c>
      <c r="H3501" s="42">
        <f>_xll.qlCalendarAdvance(Calendar,$H3500,B3501,"f",FALSE)</f>
        <v>64396</v>
      </c>
      <c r="I3501" s="139">
        <f>_xll.qlInterestRateIndexValueDate(Index1M,$H3501)</f>
        <v>64398</v>
      </c>
      <c r="J3501" s="144">
        <f>IFERROR(_xll.qlIndexFixing(Index1M,$H3501,TRUE,_xll.ohTrigger(RecalcTrigger,Trigger1M)),NA())</f>
        <v>9.2765049234591612E-3</v>
      </c>
      <c r="K3501" s="44">
        <f>IFERROR(_xll.qlIndexFixing(Index3M,H3501,TRUE,_xll.ohTrigger(RecalcTrigger,Trigger3M)),NA())</f>
        <v>9.5645919144767017E-3</v>
      </c>
      <c r="L3501" s="44">
        <f>IFERROR(_xll.qlIndexFixing(Index6M,$H3501,TRUE,_xll.ohTrigger(RecalcTrigger,Trigger6M)),NA())</f>
        <v>8.9540304601968407E-3</v>
      </c>
      <c r="M3501" s="145" t="e">
        <f>IFERROR(_xll.qlIndexFixing(Index1Y,$H3501,TRUE,_xll.ohTrigger(RecalcTrigger,Trigger1Y)),NA())</f>
        <v>#N/A</v>
      </c>
      <c r="N3501" s="144">
        <f>IFERROR(_xll.qlIndexFixing(ONIndex1M,I3501,TRUE,_xll.ohTrigger(RecalcTrigger,Trigger1M)),NA())</f>
        <v>9.2737697835421073E-3</v>
      </c>
      <c r="O3501" s="44">
        <f>IFERROR(_xll.qlIndexFixing(ONIndex3M,I3501,TRUE,_xll.ohTrigger(RecalcTrigger,Trigger3M)),NA())</f>
        <v>9.5571387450377188E-3</v>
      </c>
      <c r="P3501" s="44">
        <f>IFERROR(_xll.qlIndexFixing(ONIndex6M,I3501,TRUE,_xll.ohTrigger(RecalcTrigger,Trigger6M)),NA())</f>
        <v>8.9547953461988072E-3</v>
      </c>
      <c r="Q3501" s="145">
        <f>IFERROR(_xll.qlIndexFixing(ONIndex1Y,I3501,TRUE,_xll.ohTrigger(RecalcTrigger,Trigger1Y)),NA())</f>
        <v>9.6436432358082413E-3</v>
      </c>
    </row>
    <row r="3502" spans="2:17" x14ac:dyDescent="0.2">
      <c r="B3502" s="39" t="s">
        <v>42</v>
      </c>
      <c r="D3502" s="42">
        <f>_xll.qlCalendarAdvance(Calendar,$D3501,B3502,"f",FALSE)</f>
        <v>64403</v>
      </c>
      <c r="E3502" s="139">
        <f>_xll.qlInterestRateIndexValueDate(IndexON,D3502)</f>
        <v>64403</v>
      </c>
      <c r="F3502" s="155">
        <f>IFERROR(_xll.qlIndexFixing(IndexON,D3502,TRUE,_xll.ohTrigger(RecalcTrigger,TriggerON)),NA())</f>
        <v>9.5721288593075826E-3</v>
      </c>
      <c r="H3502" s="42">
        <f>_xll.qlCalendarAdvance(Calendar,$H3501,B3502,"f",FALSE)</f>
        <v>64403</v>
      </c>
      <c r="I3502" s="139">
        <f>_xll.qlInterestRateIndexValueDate(Index1M,$H3502)</f>
        <v>64405</v>
      </c>
      <c r="J3502" s="144">
        <f>IFERROR(_xll.qlIndexFixing(Index1M,$H3502,TRUE,_xll.ohTrigger(RecalcTrigger,Trigger1M)),NA())</f>
        <v>9.2756779125624141E-3</v>
      </c>
      <c r="K3502" s="44">
        <f>IFERROR(_xll.qlIndexFixing(Index3M,H3502,TRUE,_xll.ohTrigger(RecalcTrigger,Trigger3M)),NA())</f>
        <v>9.5639532315962353E-3</v>
      </c>
      <c r="L3502" s="44">
        <f>IFERROR(_xll.qlIndexFixing(Index6M,$H3502,TRUE,_xll.ohTrigger(RecalcTrigger,Trigger6M)),NA())</f>
        <v>8.9523418336629381E-3</v>
      </c>
      <c r="M3502" s="145" t="e">
        <f>IFERROR(_xll.qlIndexFixing(Index1Y,$H3502,TRUE,_xll.ohTrigger(RecalcTrigger,Trigger1Y)),NA())</f>
        <v>#N/A</v>
      </c>
      <c r="N3502" s="144">
        <f>IFERROR(_xll.qlIndexFixing(ONIndex1M,I3502,TRUE,_xll.ohTrigger(RecalcTrigger,Trigger1M)),NA())</f>
        <v>9.2731087569486448E-3</v>
      </c>
      <c r="O3502" s="44">
        <f>IFERROR(_xll.qlIndexFixing(ONIndex3M,I3502,TRUE,_xll.ohTrigger(RecalcTrigger,Trigger3M)),NA())</f>
        <v>9.5564261604064171E-3</v>
      </c>
      <c r="P3502" s="44">
        <f>IFERROR(_xll.qlIndexFixing(ONIndex6M,I3502,TRUE,_xll.ohTrigger(RecalcTrigger,Trigger6M)),NA())</f>
        <v>8.9528543816097539E-3</v>
      </c>
      <c r="Q3502" s="145">
        <f>IFERROR(_xll.qlIndexFixing(ONIndex1Y,I3502,TRUE,_xll.ohTrigger(RecalcTrigger,Trigger1Y)),NA())</f>
        <v>9.6426065961541241E-3</v>
      </c>
    </row>
    <row r="3503" spans="2:17" x14ac:dyDescent="0.2">
      <c r="B3503" s="39" t="s">
        <v>42</v>
      </c>
      <c r="D3503" s="42">
        <f>_xll.qlCalendarAdvance(Calendar,$D3502,B3503,"f",FALSE)</f>
        <v>64410</v>
      </c>
      <c r="E3503" s="139">
        <f>_xll.qlInterestRateIndexValueDate(IndexON,D3503)</f>
        <v>64410</v>
      </c>
      <c r="F3503" s="155">
        <f>IFERROR(_xll.qlIndexFixing(IndexON,D3503,TRUE,_xll.ohTrigger(RecalcTrigger,TriggerON)),NA())</f>
        <v>9.571651716102636E-3</v>
      </c>
      <c r="H3503" s="42">
        <f>_xll.qlCalendarAdvance(Calendar,$H3502,B3503,"f",FALSE)</f>
        <v>64410</v>
      </c>
      <c r="I3503" s="139">
        <f>_xll.qlInterestRateIndexValueDate(Index1M,$H3503)</f>
        <v>64412</v>
      </c>
      <c r="J3503" s="144">
        <f>IFERROR(_xll.qlIndexFixing(Index1M,$H3503,TRUE,_xll.ohTrigger(RecalcTrigger,Trigger1M)),NA())</f>
        <v>9.2752898010139972E-3</v>
      </c>
      <c r="K3503" s="44">
        <f>IFERROR(_xll.qlIndexFixing(Index3M,H3503,TRUE,_xll.ohTrigger(RecalcTrigger,Trigger3M)),NA())</f>
        <v>9.5632252250168678E-3</v>
      </c>
      <c r="L3503" s="44">
        <f>IFERROR(_xll.qlIndexFixing(Index6M,$H3503,TRUE,_xll.ohTrigger(RecalcTrigger,Trigger6M)),NA())</f>
        <v>8.9506278863514845E-3</v>
      </c>
      <c r="M3503" s="145" t="e">
        <f>IFERROR(_xll.qlIndexFixing(Index1Y,$H3503,TRUE,_xll.ohTrigger(RecalcTrigger,Trigger1Y)),NA())</f>
        <v>#N/A</v>
      </c>
      <c r="N3503" s="144">
        <f>IFERROR(_xll.qlIndexFixing(ONIndex1M,I3503,TRUE,_xll.ohTrigger(RecalcTrigger,Trigger1M)),NA())</f>
        <v>9.2726011366028871E-3</v>
      </c>
      <c r="O3503" s="44">
        <f>IFERROR(_xll.qlIndexFixing(ONIndex3M,I3503,TRUE,_xll.ohTrigger(RecalcTrigger,Trigger3M)),NA())</f>
        <v>9.5558789474914363E-3</v>
      </c>
      <c r="P3503" s="44">
        <f>IFERROR(_xll.qlIndexFixing(ONIndex6M,I3503,TRUE,_xll.ohTrigger(RecalcTrigger,Trigger6M)),NA())</f>
        <v>8.9513998473567113E-3</v>
      </c>
      <c r="Q3503" s="145">
        <f>IFERROR(_xll.qlIndexFixing(ONIndex1Y,I3503,TRUE,_xll.ohTrigger(RecalcTrigger,Trigger1Y)),NA())</f>
        <v>9.6418158142341781E-3</v>
      </c>
    </row>
    <row r="3504" spans="2:17" x14ac:dyDescent="0.2">
      <c r="B3504" s="39" t="s">
        <v>42</v>
      </c>
      <c r="D3504" s="42">
        <f>_xll.qlCalendarAdvance(Calendar,$D3503,B3504,"f",FALSE)</f>
        <v>64417</v>
      </c>
      <c r="E3504" s="139">
        <f>_xll.qlInterestRateIndexValueDate(IndexON,D3504)</f>
        <v>64417</v>
      </c>
      <c r="F3504" s="155">
        <f>IFERROR(_xll.qlIndexFixing(IndexON,D3504,TRUE,_xll.ohTrigger(RecalcTrigger,TriggerON)),NA())</f>
        <v>9.5711604430803732E-3</v>
      </c>
      <c r="H3504" s="42">
        <f>_xll.qlCalendarAdvance(Calendar,$H3503,B3504,"f",FALSE)</f>
        <v>64417</v>
      </c>
      <c r="I3504" s="139">
        <f>_xll.qlInterestRateIndexValueDate(Index1M,$H3504)</f>
        <v>64419</v>
      </c>
      <c r="J3504" s="144">
        <f>IFERROR(_xll.qlIndexFixing(Index1M,$H3504,TRUE,_xll.ohTrigger(RecalcTrigger,Trigger1M)),NA())</f>
        <v>9.2746614223673807E-3</v>
      </c>
      <c r="K3504" s="44">
        <f>IFERROR(_xll.qlIndexFixing(Index3M,H3504,TRUE,_xll.ohTrigger(RecalcTrigger,Trigger3M)),NA())</f>
        <v>9.5624821421355522E-3</v>
      </c>
      <c r="L3504" s="44">
        <f>IFERROR(_xll.qlIndexFixing(Index6M,$H3504,TRUE,_xll.ohTrigger(RecalcTrigger,Trigger6M)),NA())</f>
        <v>8.9489422785708171E-3</v>
      </c>
      <c r="M3504" s="145" t="e">
        <f>IFERROR(_xll.qlIndexFixing(Index1Y,$H3504,TRUE,_xll.ohTrigger(RecalcTrigger,Trigger1Y)),NA())</f>
        <v>#N/A</v>
      </c>
      <c r="N3504" s="144">
        <f>IFERROR(_xll.qlIndexFixing(ONIndex1M,I3504,TRUE,_xll.ohTrigger(RecalcTrigger,Trigger1M)),NA())</f>
        <v>9.2719960577358762E-3</v>
      </c>
      <c r="O3504" s="44">
        <f>IFERROR(_xll.qlIndexFixing(ONIndex3M,I3504,TRUE,_xll.ohTrigger(RecalcTrigger,Trigger3M)),NA())</f>
        <v>9.5552266752552129E-3</v>
      </c>
      <c r="P3504" s="44">
        <f>IFERROR(_xll.qlIndexFixing(ONIndex6M,I3504,TRUE,_xll.ohTrigger(RecalcTrigger,Trigger6M)),NA())</f>
        <v>8.9497041806296806E-3</v>
      </c>
      <c r="Q3504" s="145">
        <f>IFERROR(_xll.qlIndexFixing(ONIndex1Y,I3504,TRUE,_xll.ohTrigger(RecalcTrigger,Trigger1Y)),NA())</f>
        <v>9.640878805363684E-3</v>
      </c>
    </row>
    <row r="3505" spans="2:17" x14ac:dyDescent="0.2">
      <c r="B3505" s="39" t="s">
        <v>42</v>
      </c>
      <c r="D3505" s="42">
        <f>_xll.qlCalendarAdvance(Calendar,$D3504,B3505,"f",FALSE)</f>
        <v>64424</v>
      </c>
      <c r="E3505" s="139">
        <f>_xll.qlInterestRateIndexValueDate(IndexON,D3505)</f>
        <v>64424</v>
      </c>
      <c r="F3505" s="155">
        <f>IFERROR(_xll.qlIndexFixing(IndexON,D3505,TRUE,_xll.ohTrigger(RecalcTrigger,TriggerON)),NA())</f>
        <v>9.5706550216956288E-3</v>
      </c>
      <c r="H3505" s="42">
        <f>_xll.qlCalendarAdvance(Calendar,$H3504,B3505,"f",FALSE)</f>
        <v>64424</v>
      </c>
      <c r="I3505" s="139">
        <f>_xll.qlInterestRateIndexValueDate(Index1M,$H3505)</f>
        <v>64426</v>
      </c>
      <c r="J3505" s="144">
        <f>IFERROR(_xll.qlIndexFixing(Index1M,$H3505,TRUE,_xll.ohTrigger(RecalcTrigger,Trigger1M)),NA())</f>
        <v>9.2740191408269279E-3</v>
      </c>
      <c r="K3505" s="44">
        <f>IFERROR(_xll.qlIndexFixing(Index3M,H3505,TRUE,_xll.ohTrigger(RecalcTrigger,Trigger3M)),NA())</f>
        <v>9.5617239630299677E-3</v>
      </c>
      <c r="L3505" s="44">
        <f>IFERROR(_xll.qlIndexFixing(Index6M,$H3505,TRUE,_xll.ohTrigger(RecalcTrigger,Trigger6M)),NA())</f>
        <v>8.9472580930610533E-3</v>
      </c>
      <c r="M3505" s="145" t="e">
        <f>IFERROR(_xll.qlIndexFixing(Index1Y,$H3505,TRUE,_xll.ohTrigger(RecalcTrigger,Trigger1Y)),NA())</f>
        <v>#N/A</v>
      </c>
      <c r="N3505" s="144">
        <f>IFERROR(_xll.qlIndexFixing(ONIndex1M,I3505,TRUE,_xll.ohTrigger(RecalcTrigger,Trigger1M)),NA())</f>
        <v>9.271377117316959E-3</v>
      </c>
      <c r="O3505" s="44">
        <f>IFERROR(_xll.qlIndexFixing(ONIndex3M,I3505,TRUE,_xll.ohTrigger(RecalcTrigger,Trigger3M)),NA())</f>
        <v>9.5545594610513263E-3</v>
      </c>
      <c r="P3505" s="44">
        <f>IFERROR(_xll.qlIndexFixing(ONIndex6M,I3505,TRUE,_xll.ohTrigger(RecalcTrigger,Trigger6M)),NA())</f>
        <v>8.9480099047900552E-3</v>
      </c>
      <c r="Q3505" s="145">
        <f>IFERROR(_xll.qlIndexFixing(ONIndex1Y,I3505,TRUE,_xll.ohTrigger(RecalcTrigger,Trigger1Y)),NA())</f>
        <v>9.6399262366997363E-3</v>
      </c>
    </row>
    <row r="3506" spans="2:17" x14ac:dyDescent="0.2">
      <c r="B3506" s="39" t="s">
        <v>42</v>
      </c>
      <c r="D3506" s="42">
        <f>_xll.qlCalendarAdvance(Calendar,$D3505,B3506,"f",FALSE)</f>
        <v>64431</v>
      </c>
      <c r="E3506" s="139">
        <f>_xll.qlInterestRateIndexValueDate(IndexON,D3506)</f>
        <v>64431</v>
      </c>
      <c r="F3506" s="155">
        <f>IFERROR(_xll.qlIndexFixing(IndexON,D3506,TRUE,_xll.ohTrigger(RecalcTrigger,TriggerON)),NA())</f>
        <v>9.5701354326038768E-3</v>
      </c>
      <c r="H3506" s="42">
        <f>_xll.qlCalendarAdvance(Calendar,$H3505,B3506,"f",FALSE)</f>
        <v>64431</v>
      </c>
      <c r="I3506" s="139">
        <f>_xll.qlInterestRateIndexValueDate(Index1M,$H3506)</f>
        <v>64433</v>
      </c>
      <c r="J3506" s="144">
        <f>IFERROR(_xll.qlIndexFixing(Index1M,$H3506,TRUE,_xll.ohTrigger(RecalcTrigger,Trigger1M)),NA())</f>
        <v>9.2733629379448956E-3</v>
      </c>
      <c r="K3506" s="44">
        <f>IFERROR(_xll.qlIndexFixing(Index3M,H3506,TRUE,_xll.ohTrigger(RecalcTrigger,Trigger3M)),NA())</f>
        <v>9.5609506677856084E-3</v>
      </c>
      <c r="L3506" s="44">
        <f>IFERROR(_xll.qlIndexFixing(Index6M,$H3506,TRUE,_xll.ohTrigger(RecalcTrigger,Trigger6M)),NA())</f>
        <v>8.9455753316779133E-3</v>
      </c>
      <c r="M3506" s="145" t="e">
        <f>IFERROR(_xll.qlIndexFixing(Index1Y,$H3506,TRUE,_xll.ohTrigger(RecalcTrigger,Trigger1Y)),NA())</f>
        <v>#N/A</v>
      </c>
      <c r="N3506" s="144">
        <f>IFERROR(_xll.qlIndexFixing(ONIndex1M,I3506,TRUE,_xll.ohTrigger(RecalcTrigger,Trigger1M)),NA())</f>
        <v>9.2707442968009701E-3</v>
      </c>
      <c r="O3506" s="44">
        <f>IFERROR(_xll.qlIndexFixing(ONIndex3M,I3506,TRUE,_xll.ohTrigger(RecalcTrigger,Trigger3M)),NA())</f>
        <v>9.553877284895762E-3</v>
      </c>
      <c r="P3506" s="44">
        <f>IFERROR(_xll.qlIndexFixing(ONIndex6M,I3506,TRUE,_xll.ohTrigger(RecalcTrigger,Trigger6M)),NA())</f>
        <v>8.9463170216763643E-3</v>
      </c>
      <c r="Q3506" s="145">
        <f>IFERROR(_xll.qlIndexFixing(ONIndex1Y,I3506,TRUE,_xll.ohTrigger(RecalcTrigger,Trigger1Y)),NA())</f>
        <v>9.638958087778704E-3</v>
      </c>
    </row>
    <row r="3507" spans="2:17" x14ac:dyDescent="0.2">
      <c r="B3507" s="39" t="s">
        <v>42</v>
      </c>
      <c r="D3507" s="42">
        <f>_xll.qlCalendarAdvance(Calendar,$D3506,B3507,"f",FALSE)</f>
        <v>64438</v>
      </c>
      <c r="E3507" s="139">
        <f>_xll.qlInterestRateIndexValueDate(IndexON,D3507)</f>
        <v>64438</v>
      </c>
      <c r="F3507" s="155">
        <f>IFERROR(_xll.qlIndexFixing(IndexON,D3507,TRUE,_xll.ohTrigger(RecalcTrigger,TriggerON)),NA())</f>
        <v>9.5696016573398879E-3</v>
      </c>
      <c r="H3507" s="42">
        <f>_xll.qlCalendarAdvance(Calendar,$H3506,B3507,"f",FALSE)</f>
        <v>64438</v>
      </c>
      <c r="I3507" s="139">
        <f>_xll.qlInterestRateIndexValueDate(Index1M,$H3507)</f>
        <v>64440</v>
      </c>
      <c r="J3507" s="144">
        <f>IFERROR(_xll.qlIndexFixing(Index1M,$H3507,TRUE,_xll.ohTrigger(RecalcTrigger,Trigger1M)),NA())</f>
        <v>9.2726927952610505E-3</v>
      </c>
      <c r="K3507" s="44">
        <f>IFERROR(_xll.qlIndexFixing(Index3M,H3507,TRUE,_xll.ohTrigger(RecalcTrigger,Trigger3M)),NA())</f>
        <v>9.5601622364801485E-3</v>
      </c>
      <c r="L3507" s="44">
        <f>IFERROR(_xll.qlIndexFixing(Index6M,$H3507,TRUE,_xll.ohTrigger(RecalcTrigger,Trigger6M)),NA())</f>
        <v>8.9439200086009057E-3</v>
      </c>
      <c r="M3507" s="145" t="e">
        <f>IFERROR(_xll.qlIndexFixing(Index1Y,$H3507,TRUE,_xll.ohTrigger(RecalcTrigger,Trigger1Y)),NA())</f>
        <v>#N/A</v>
      </c>
      <c r="N3507" s="144">
        <f>IFERROR(_xll.qlIndexFixing(ONIndex1M,I3507,TRUE,_xll.ohTrigger(RecalcTrigger,Trigger1M)),NA())</f>
        <v>9.2700975781223605E-3</v>
      </c>
      <c r="O3507" s="44">
        <f>IFERROR(_xll.qlIndexFixing(ONIndex3M,I3507,TRUE,_xll.ohTrigger(RecalcTrigger,Trigger3M)),NA())</f>
        <v>9.5531801268045058E-3</v>
      </c>
      <c r="P3507" s="44">
        <f>IFERROR(_xll.qlIndexFixing(ONIndex6M,I3507,TRUE,_xll.ohTrigger(RecalcTrigger,Trigger6M)),NA())</f>
        <v>8.9446255332070734E-3</v>
      </c>
      <c r="Q3507" s="145">
        <f>IFERROR(_xll.qlIndexFixing(ONIndex1Y,I3507,TRUE,_xll.ohTrigger(RecalcTrigger,Trigger1Y)),NA())</f>
        <v>9.6379743376573401E-3</v>
      </c>
    </row>
    <row r="3508" spans="2:17" x14ac:dyDescent="0.2">
      <c r="B3508" s="39" t="s">
        <v>42</v>
      </c>
      <c r="D3508" s="42">
        <f>_xll.qlCalendarAdvance(Calendar,$D3507,B3508,"f",FALSE)</f>
        <v>64445</v>
      </c>
      <c r="E3508" s="139">
        <f>_xll.qlInterestRateIndexValueDate(IndexON,D3508)</f>
        <v>64445</v>
      </c>
      <c r="F3508" s="155">
        <f>IFERROR(_xll.qlIndexFixing(IndexON,D3508,TRUE,_xll.ohTrigger(RecalcTrigger,TriggerON)),NA())</f>
        <v>9.5690536767989443E-3</v>
      </c>
      <c r="H3508" s="42">
        <f>_xll.qlCalendarAdvance(Calendar,$H3507,B3508,"f",FALSE)</f>
        <v>64445</v>
      </c>
      <c r="I3508" s="139">
        <f>_xll.qlInterestRateIndexValueDate(Index1M,$H3508)</f>
        <v>64447</v>
      </c>
      <c r="J3508" s="144">
        <f>IFERROR(_xll.qlIndexFixing(Index1M,$H3508,TRUE,_xll.ohTrigger(RecalcTrigger,Trigger1M)),NA())</f>
        <v>9.2720086943176572E-3</v>
      </c>
      <c r="K3508" s="44">
        <f>IFERROR(_xll.qlIndexFixing(Index3M,H3508,TRUE,_xll.ohTrigger(RecalcTrigger,Trigger3M)),NA())</f>
        <v>9.5593586491930001E-3</v>
      </c>
      <c r="L3508" s="44">
        <f>IFERROR(_xll.qlIndexFixing(Index6M,$H3508,TRUE,_xll.ohTrigger(RecalcTrigger,Trigger6M)),NA())</f>
        <v>8.9422399180970266E-3</v>
      </c>
      <c r="M3508" s="145" t="e">
        <f>IFERROR(_xll.qlIndexFixing(Index1Y,$H3508,TRUE,_xll.ohTrigger(RecalcTrigger,Trigger1Y)),NA())</f>
        <v>#N/A</v>
      </c>
      <c r="N3508" s="144">
        <f>IFERROR(_xll.qlIndexFixing(ONIndex1M,I3508,TRUE,_xll.ohTrigger(RecalcTrigger,Trigger1M)),NA())</f>
        <v>9.2694369423362843E-3</v>
      </c>
      <c r="O3508" s="44">
        <f>IFERROR(_xll.qlIndexFixing(ONIndex3M,I3508,TRUE,_xll.ohTrigger(RecalcTrigger,Trigger3M)),NA())</f>
        <v>9.552467966793543E-3</v>
      </c>
      <c r="P3508" s="44">
        <f>IFERROR(_xll.qlIndexFixing(ONIndex6M,I3508,TRUE,_xll.ohTrigger(RecalcTrigger,Trigger6M)),NA())</f>
        <v>8.9429354413006479E-3</v>
      </c>
      <c r="Q3508" s="145">
        <f>IFERROR(_xll.qlIndexFixing(ONIndex1Y,I3508,TRUE,_xll.ohTrigger(RecalcTrigger,Trigger1Y)),NA())</f>
        <v>9.6369749658720139E-3</v>
      </c>
    </row>
    <row r="3509" spans="2:17" x14ac:dyDescent="0.2">
      <c r="B3509" s="39" t="s">
        <v>42</v>
      </c>
      <c r="D3509" s="42">
        <f>_xll.qlCalendarAdvance(Calendar,$D3508,B3509,"f",FALSE)</f>
        <v>64452</v>
      </c>
      <c r="E3509" s="139">
        <f>_xll.qlInterestRateIndexValueDate(IndexON,D3509)</f>
        <v>64452</v>
      </c>
      <c r="F3509" s="155">
        <f>IFERROR(_xll.qlIndexFixing(IndexON,D3509,TRUE,_xll.ohTrigger(RecalcTrigger,TriggerON)),NA())</f>
        <v>9.5684914722760084E-3</v>
      </c>
      <c r="H3509" s="42">
        <f>_xll.qlCalendarAdvance(Calendar,$H3508,B3509,"f",FALSE)</f>
        <v>64452</v>
      </c>
      <c r="I3509" s="139">
        <f>_xll.qlInterestRateIndexValueDate(Index1M,$H3509)</f>
        <v>64454</v>
      </c>
      <c r="J3509" s="144">
        <f>IFERROR(_xll.qlIndexFixing(Index1M,$H3509,TRUE,_xll.ohTrigger(RecalcTrigger,Trigger1M)),NA())</f>
        <v>9.2713106166694703E-3</v>
      </c>
      <c r="K3509" s="44">
        <f>IFERROR(_xll.qlIndexFixing(Index3M,H3509,TRUE,_xll.ohTrigger(RecalcTrigger,Trigger3M)),NA())</f>
        <v>9.5585398860061864E-3</v>
      </c>
      <c r="L3509" s="44">
        <f>IFERROR(_xll.qlIndexFixing(Index6M,$H3509,TRUE,_xll.ohTrigger(RecalcTrigger,Trigger6M)),NA())</f>
        <v>8.9405612567585689E-3</v>
      </c>
      <c r="M3509" s="145" t="e">
        <f>IFERROR(_xll.qlIndexFixing(Index1Y,$H3509,TRUE,_xll.ohTrigger(RecalcTrigger,Trigger1Y)),NA())</f>
        <v>#N/A</v>
      </c>
      <c r="N3509" s="144">
        <f>IFERROR(_xll.qlIndexFixing(ONIndex1M,I3509,TRUE,_xll.ohTrigger(RecalcTrigger,Trigger1M)),NA())</f>
        <v>9.2687623714571288E-3</v>
      </c>
      <c r="O3509" s="44">
        <f>IFERROR(_xll.qlIndexFixing(ONIndex3M,I3509,TRUE,_xll.ohTrigger(RecalcTrigger,Trigger3M)),NA())</f>
        <v>9.5517407853584757E-3</v>
      </c>
      <c r="P3509" s="44">
        <f>IFERROR(_xll.qlIndexFixing(ONIndex6M,I3509,TRUE,_xll.ohTrigger(RecalcTrigger,Trigger6M)),NA())</f>
        <v>8.9412467476357449E-3</v>
      </c>
      <c r="Q3509" s="145">
        <f>IFERROR(_xll.qlIndexFixing(ONIndex1Y,I3509,TRUE,_xll.ohTrigger(RecalcTrigger,Trigger1Y)),NA())</f>
        <v>9.6359599515594141E-3</v>
      </c>
    </row>
    <row r="3510" spans="2:17" x14ac:dyDescent="0.2">
      <c r="B3510" s="39" t="s">
        <v>42</v>
      </c>
      <c r="D3510" s="42">
        <f>_xll.qlCalendarAdvance(Calendar,$D3509,B3510,"f",FALSE)</f>
        <v>64459</v>
      </c>
      <c r="E3510" s="139">
        <f>_xll.qlInterestRateIndexValueDate(IndexON,D3510)</f>
        <v>64459</v>
      </c>
      <c r="F3510" s="155">
        <f>IFERROR(_xll.qlIndexFixing(IndexON,D3510,TRUE,_xll.ohTrigger(RecalcTrigger,TriggerON)),NA())</f>
        <v>9.5679150249861067E-3</v>
      </c>
      <c r="H3510" s="42">
        <f>_xll.qlCalendarAdvance(Calendar,$H3509,B3510,"f",FALSE)</f>
        <v>64459</v>
      </c>
      <c r="I3510" s="139">
        <f>_xll.qlInterestRateIndexValueDate(Index1M,$H3510)</f>
        <v>64461</v>
      </c>
      <c r="J3510" s="144">
        <f>IFERROR(_xll.qlIndexFixing(Index1M,$H3510,TRUE,_xll.ohTrigger(RecalcTrigger,Trigger1M)),NA())</f>
        <v>9.2705985438562566E-3</v>
      </c>
      <c r="K3510" s="44">
        <f>IFERROR(_xll.qlIndexFixing(Index3M,H3510,TRUE,_xll.ohTrigger(RecalcTrigger,Trigger3M)),NA())</f>
        <v>9.5577059270034615E-3</v>
      </c>
      <c r="L3510" s="44" t="e">
        <f>IFERROR(_xll.qlIndexFixing(Index6M,$H3510,TRUE,_xll.ohTrigger(RecalcTrigger,Trigger6M)),NA())</f>
        <v>#N/A</v>
      </c>
      <c r="M3510" s="145" t="e">
        <f>IFERROR(_xll.qlIndexFixing(Index1Y,$H3510,TRUE,_xll.ohTrigger(RecalcTrigger,Trigger1Y)),NA())</f>
        <v>#N/A</v>
      </c>
      <c r="N3510" s="144">
        <f>IFERROR(_xll.qlIndexFixing(ONIndex1M,I3510,TRUE,_xll.ohTrigger(RecalcTrigger,Trigger1M)),NA())</f>
        <v>9.2680738466999202E-3</v>
      </c>
      <c r="O3510" s="44">
        <f>IFERROR(_xll.qlIndexFixing(ONIndex3M,I3510,TRUE,_xll.ohTrigger(RecalcTrigger,Trigger3M)),NA())</f>
        <v>9.5509985623554172E-3</v>
      </c>
      <c r="P3510" s="44">
        <f>IFERROR(_xll.qlIndexFixing(ONIndex6M,I3510,TRUE,_xll.ohTrigger(RecalcTrigger,Trigger6M)),NA())</f>
        <v>8.9395594541308299E-3</v>
      </c>
      <c r="Q3510" s="145">
        <f>IFERROR(_xll.qlIndexFixing(ONIndex1Y,I3510,TRUE,_xll.ohTrigger(RecalcTrigger,Trigger1Y)),NA())</f>
        <v>9.6349292740161019E-3</v>
      </c>
    </row>
    <row r="3511" spans="2:17" x14ac:dyDescent="0.2">
      <c r="B3511" s="39" t="s">
        <v>42</v>
      </c>
      <c r="D3511" s="42">
        <f>_xll.qlCalendarAdvance(Calendar,$D3510,B3511,"f",FALSE)</f>
        <v>64466</v>
      </c>
      <c r="E3511" s="139">
        <f>_xll.qlInterestRateIndexValueDate(IndexON,D3511)</f>
        <v>64466</v>
      </c>
      <c r="F3511" s="155">
        <f>IFERROR(_xll.qlIndexFixing(IndexON,D3511,TRUE,_xll.ohTrigger(RecalcTrigger,TriggerON)),NA())</f>
        <v>9.5673243158245214E-3</v>
      </c>
      <c r="H3511" s="42">
        <f>_xll.qlCalendarAdvance(Calendar,$H3510,B3511,"f",FALSE)</f>
        <v>64466</v>
      </c>
      <c r="I3511" s="139">
        <f>_xll.qlInterestRateIndexValueDate(Index1M,$H3511)</f>
        <v>64468</v>
      </c>
      <c r="J3511" s="144">
        <f>IFERROR(_xll.qlIndexFixing(Index1M,$H3511,TRUE,_xll.ohTrigger(RecalcTrigger,Trigger1M)),NA())</f>
        <v>9.2698724574252767E-3</v>
      </c>
      <c r="K3511" s="44">
        <f>IFERROR(_xll.qlIndexFixing(Index3M,H3511,TRUE,_xll.ohTrigger(RecalcTrigger,Trigger3M)),NA())</f>
        <v>9.5568567522625013E-3</v>
      </c>
      <c r="L3511" s="44" t="e">
        <f>IFERROR(_xll.qlIndexFixing(Index6M,$H3511,TRUE,_xll.ohTrigger(RecalcTrigger,Trigger6M)),NA())</f>
        <v>#N/A</v>
      </c>
      <c r="M3511" s="145" t="e">
        <f>IFERROR(_xll.qlIndexFixing(Index1Y,$H3511,TRUE,_xll.ohTrigger(RecalcTrigger,Trigger1Y)),NA())</f>
        <v>#N/A</v>
      </c>
      <c r="N3511" s="144">
        <f>IFERROR(_xll.qlIndexFixing(ONIndex1M,I3511,TRUE,_xll.ohTrigger(RecalcTrigger,Trigger1M)),NA())</f>
        <v>9.2673713498392374E-3</v>
      </c>
      <c r="O3511" s="44">
        <f>IFERROR(_xll.qlIndexFixing(ONIndex3M,I3511,TRUE,_xll.ohTrigger(RecalcTrigger,Trigger3M)),NA())</f>
        <v>9.5502412780401613E-3</v>
      </c>
      <c r="P3511" s="44">
        <f>IFERROR(_xll.qlIndexFixing(ONIndex6M,I3511,TRUE,_xll.ohTrigger(RecalcTrigger,Trigger6M)),NA())</f>
        <v>8.9378735626244321E-3</v>
      </c>
      <c r="Q3511" s="145">
        <f>IFERROR(_xll.qlIndexFixing(ONIndex1Y,I3511,TRUE,_xll.ohTrigger(RecalcTrigger,Trigger1Y)),NA())</f>
        <v>9.6338829126185743E-3</v>
      </c>
    </row>
    <row r="3512" spans="2:17" x14ac:dyDescent="0.2">
      <c r="B3512" s="39" t="s">
        <v>42</v>
      </c>
      <c r="D3512" s="42">
        <f>_xll.qlCalendarAdvance(Calendar,$D3511,B3512,"f",FALSE)</f>
        <v>64473</v>
      </c>
      <c r="E3512" s="139">
        <f>_xll.qlInterestRateIndexValueDate(IndexON,D3512)</f>
        <v>64473</v>
      </c>
      <c r="F3512" s="155">
        <f>IFERROR(_xll.qlIndexFixing(IndexON,D3512,TRUE,_xll.ohTrigger(RecalcTrigger,TriggerON)),NA())</f>
        <v>9.566719326246087E-3</v>
      </c>
      <c r="H3512" s="42">
        <f>_xll.qlCalendarAdvance(Calendar,$H3511,B3512,"f",FALSE)</f>
        <v>64473</v>
      </c>
      <c r="I3512" s="139">
        <f>_xll.qlInterestRateIndexValueDate(Index1M,$H3512)</f>
        <v>64475</v>
      </c>
      <c r="J3512" s="144">
        <f>IFERROR(_xll.qlIndexFixing(Index1M,$H3512,TRUE,_xll.ohTrigger(RecalcTrigger,Trigger1M)),NA())</f>
        <v>9.2691323389162972E-3</v>
      </c>
      <c r="K3512" s="44">
        <f>IFERROR(_xll.qlIndexFixing(Index3M,H3512,TRUE,_xll.ohTrigger(RecalcTrigger,Trigger3M)),NA())</f>
        <v>9.5559923418679343E-3</v>
      </c>
      <c r="L3512" s="44" t="e">
        <f>IFERROR(_xll.qlIndexFixing(Index6M,$H3512,TRUE,_xll.ohTrigger(RecalcTrigger,Trigger6M)),NA())</f>
        <v>#N/A</v>
      </c>
      <c r="M3512" s="145" t="e">
        <f>IFERROR(_xll.qlIndexFixing(Index1Y,$H3512,TRUE,_xll.ohTrigger(RecalcTrigger,Trigger1Y)),NA())</f>
        <v>#N/A</v>
      </c>
      <c r="N3512" s="144">
        <f>IFERROR(_xll.qlIndexFixing(ONIndex1M,I3512,TRUE,_xll.ohTrigger(RecalcTrigger,Trigger1M)),NA())</f>
        <v>9.2666548622499789E-3</v>
      </c>
      <c r="O3512" s="44">
        <f>IFERROR(_xll.qlIndexFixing(ONIndex3M,I3512,TRUE,_xll.ohTrigger(RecalcTrigger,Trigger3M)),NA())</f>
        <v>9.5494689122688214E-3</v>
      </c>
      <c r="P3512" s="44">
        <f>IFERROR(_xll.qlIndexFixing(ONIndex6M,I3512,TRUE,_xll.ohTrigger(RecalcTrigger,Trigger6M)),NA())</f>
        <v>8.9361890751149531E-3</v>
      </c>
      <c r="Q3512" s="145">
        <f>IFERROR(_xll.qlIndexFixing(ONIndex1Y,I3512,TRUE,_xll.ohTrigger(RecalcTrigger,Trigger1Y)),NA())</f>
        <v>9.6328208465834564E-3</v>
      </c>
    </row>
    <row r="3513" spans="2:17" x14ac:dyDescent="0.2">
      <c r="B3513" s="39" t="s">
        <v>42</v>
      </c>
      <c r="D3513" s="42">
        <f>_xll.qlCalendarAdvance(Calendar,$D3512,B3513,"f",FALSE)</f>
        <v>64480</v>
      </c>
      <c r="E3513" s="139">
        <f>_xll.qlInterestRateIndexValueDate(IndexON,D3513)</f>
        <v>64480</v>
      </c>
      <c r="F3513" s="155">
        <f>IFERROR(_xll.qlIndexFixing(IndexON,D3513,TRUE,_xll.ohTrigger(RecalcTrigger,TriggerON)),NA())</f>
        <v>9.5661000373059579E-3</v>
      </c>
      <c r="H3513" s="42">
        <f>_xll.qlCalendarAdvance(Calendar,$H3512,B3513,"f",FALSE)</f>
        <v>64480</v>
      </c>
      <c r="I3513" s="139">
        <f>_xll.qlInterestRateIndexValueDate(Index1M,$H3513)</f>
        <v>64482</v>
      </c>
      <c r="J3513" s="144">
        <f>IFERROR(_xll.qlIndexFixing(Index1M,$H3513,TRUE,_xll.ohTrigger(RecalcTrigger,Trigger1M)),NA())</f>
        <v>9.2683781698790768E-3</v>
      </c>
      <c r="K3513" s="44">
        <f>IFERROR(_xll.qlIndexFixing(Index3M,H3513,TRUE,_xll.ohTrigger(RecalcTrigger,Trigger3M)),NA())</f>
        <v>9.5551126759017783E-3</v>
      </c>
      <c r="L3513" s="44" t="e">
        <f>IFERROR(_xll.qlIndexFixing(Index6M,$H3513,TRUE,_xll.ohTrigger(RecalcTrigger,Trigger6M)),NA())</f>
        <v>#N/A</v>
      </c>
      <c r="M3513" s="145" t="e">
        <f>IFERROR(_xll.qlIndexFixing(Index1Y,$H3513,TRUE,_xll.ohTrigger(RecalcTrigger,Trigger1Y)),NA())</f>
        <v>#N/A</v>
      </c>
      <c r="N3513" s="144">
        <f>IFERROR(_xll.qlIndexFixing(ONIndex1M,I3513,TRUE,_xll.ohTrigger(RecalcTrigger,Trigger1M)),NA())</f>
        <v>9.2659243656267876E-3</v>
      </c>
      <c r="O3513" s="44">
        <f>IFERROR(_xll.qlIndexFixing(ONIndex3M,I3513,TRUE,_xll.ohTrigger(RecalcTrigger,Trigger3M)),NA())</f>
        <v>9.5486814455369995E-3</v>
      </c>
      <c r="P3513" s="44">
        <f>IFERROR(_xll.qlIndexFixing(ONIndex6M,I3513,TRUE,_xll.ohTrigger(RecalcTrigger,Trigger6M)),NA())</f>
        <v>8.93450599328105E-3</v>
      </c>
      <c r="Q3513" s="145">
        <f>IFERROR(_xll.qlIndexFixing(ONIndex1Y,I3513,TRUE,_xll.ohTrigger(RecalcTrigger,Trigger1Y)),NA())</f>
        <v>9.6317430552073091E-3</v>
      </c>
    </row>
    <row r="3514" spans="2:17" x14ac:dyDescent="0.2">
      <c r="B3514" s="39" t="s">
        <v>42</v>
      </c>
      <c r="D3514" s="42">
        <f>_xll.qlCalendarAdvance(Calendar,$D3513,B3514,"f",FALSE)</f>
        <v>64487</v>
      </c>
      <c r="E3514" s="139">
        <f>_xll.qlInterestRateIndexValueDate(IndexON,D3514)</f>
        <v>64487</v>
      </c>
      <c r="F3514" s="155">
        <f>IFERROR(_xll.qlIndexFixing(IndexON,D3514,TRUE,_xll.ohTrigger(RecalcTrigger,TriggerON)),NA())</f>
        <v>9.5654664301392245E-3</v>
      </c>
      <c r="H3514" s="42">
        <f>_xll.qlCalendarAdvance(Calendar,$H3513,B3514,"f",FALSE)</f>
        <v>64487</v>
      </c>
      <c r="I3514" s="139">
        <f>_xll.qlInterestRateIndexValueDate(Index1M,$H3514)</f>
        <v>64489</v>
      </c>
      <c r="J3514" s="144">
        <f>IFERROR(_xll.qlIndexFixing(Index1M,$H3514,TRUE,_xll.ohTrigger(RecalcTrigger,Trigger1M)),NA())</f>
        <v>9.2676099318633742E-3</v>
      </c>
      <c r="K3514" s="44">
        <f>IFERROR(_xll.qlIndexFixing(Index3M,H3514,TRUE,_xll.ohTrigger(RecalcTrigger,Trigger3M)),NA())</f>
        <v>9.5542177344434473E-3</v>
      </c>
      <c r="L3514" s="44" t="e">
        <f>IFERROR(_xll.qlIndexFixing(Index6M,$H3514,TRUE,_xll.ohTrigger(RecalcTrigger,Trigger6M)),NA())</f>
        <v>#N/A</v>
      </c>
      <c r="M3514" s="145" t="e">
        <f>IFERROR(_xll.qlIndexFixing(Index1Y,$H3514,TRUE,_xll.ohTrigger(RecalcTrigger,Trigger1Y)),NA())</f>
        <v>#N/A</v>
      </c>
      <c r="N3514" s="144">
        <f>IFERROR(_xll.qlIndexFixing(ONIndex1M,I3514,TRUE,_xll.ohTrigger(RecalcTrigger,Trigger1M)),NA())</f>
        <v>9.265179841504434E-3</v>
      </c>
      <c r="O3514" s="44">
        <f>IFERROR(_xll.qlIndexFixing(ONIndex3M,I3514,TRUE,_xll.ohTrigger(RecalcTrigger,Trigger3M)),NA())</f>
        <v>9.547878857860681E-3</v>
      </c>
      <c r="P3514" s="44">
        <f>IFERROR(_xll.qlIndexFixing(ONIndex6M,I3514,TRUE,_xll.ohTrigger(RecalcTrigger,Trigger6M)),NA())</f>
        <v>8.9328243189612522E-3</v>
      </c>
      <c r="Q3514" s="145">
        <f>IFERROR(_xll.qlIndexFixing(ONIndex1Y,I3514,TRUE,_xll.ohTrigger(RecalcTrigger,Trigger1Y)),NA())</f>
        <v>9.6306495178666296E-3</v>
      </c>
    </row>
    <row r="3515" spans="2:17" x14ac:dyDescent="0.2">
      <c r="B3515" s="39" t="s">
        <v>42</v>
      </c>
      <c r="D3515" s="42">
        <f>_xll.qlCalendarAdvance(Calendar,$D3514,B3515,"f",FALSE)</f>
        <v>64494</v>
      </c>
      <c r="E3515" s="139">
        <f>_xll.qlInterestRateIndexValueDate(IndexON,D3515)</f>
        <v>64494</v>
      </c>
      <c r="F3515" s="155">
        <f>IFERROR(_xll.qlIndexFixing(IndexON,D3515,TRUE,_xll.ohTrigger(RecalcTrigger,TriggerON)),NA())</f>
        <v>9.5648184857211049E-3</v>
      </c>
      <c r="H3515" s="42">
        <f>_xll.qlCalendarAdvance(Calendar,$H3514,B3515,"f",FALSE)</f>
        <v>64494</v>
      </c>
      <c r="I3515" s="139">
        <f>_xll.qlInterestRateIndexValueDate(Index1M,$H3515)</f>
        <v>64496</v>
      </c>
      <c r="J3515" s="144">
        <f>IFERROR(_xll.qlIndexFixing(Index1M,$H3515,TRUE,_xll.ohTrigger(RecalcTrigger,Trigger1M)),NA())</f>
        <v>9.2668276064064581E-3</v>
      </c>
      <c r="K3515" s="44">
        <f>IFERROR(_xll.qlIndexFixing(Index3M,H3515,TRUE,_xll.ohTrigger(RecalcTrigger,Trigger3M)),NA())</f>
        <v>9.5533074975766973E-3</v>
      </c>
      <c r="L3515" s="44" t="e">
        <f>IFERROR(_xll.qlIndexFixing(Index6M,$H3515,TRUE,_xll.ohTrigger(RecalcTrigger,Trigger6M)),NA())</f>
        <v>#N/A</v>
      </c>
      <c r="M3515" s="145" t="e">
        <f>IFERROR(_xll.qlIndexFixing(Index1Y,$H3515,TRUE,_xll.ohTrigger(RecalcTrigger,Trigger1Y)),NA())</f>
        <v>#N/A</v>
      </c>
      <c r="N3515" s="144">
        <f>IFERROR(_xll.qlIndexFixing(ONIndex1M,I3515,TRUE,_xll.ohTrigger(RecalcTrigger,Trigger1M)),NA())</f>
        <v>9.2644212714176888E-3</v>
      </c>
      <c r="O3515" s="44">
        <f>IFERROR(_xll.qlIndexFixing(ONIndex3M,I3515,TRUE,_xll.ohTrigger(RecalcTrigger,Trigger3M)),NA())</f>
        <v>9.5470611290959795E-3</v>
      </c>
      <c r="P3515" s="44">
        <f>IFERROR(_xll.qlIndexFixing(ONIndex6M,I3515,TRUE,_xll.ohTrigger(RecalcTrigger,Trigger6M)),NA())</f>
        <v>8.931144054074025E-3</v>
      </c>
      <c r="Q3515" s="145">
        <f>IFERROR(_xll.qlIndexFixing(ONIndex1Y,I3515,TRUE,_xll.ohTrigger(RecalcTrigger,Trigger1Y)),NA())</f>
        <v>9.6295402139379149E-3</v>
      </c>
    </row>
    <row r="3516" spans="2:17" x14ac:dyDescent="0.2">
      <c r="B3516" s="39" t="s">
        <v>42</v>
      </c>
      <c r="D3516" s="42">
        <f>_xll.qlCalendarAdvance(Calendar,$D3515,B3516,"f",FALSE)</f>
        <v>64501</v>
      </c>
      <c r="E3516" s="139">
        <f>_xll.qlInterestRateIndexValueDate(IndexON,D3516)</f>
        <v>64501</v>
      </c>
      <c r="F3516" s="155">
        <f>IFERROR(_xll.qlIndexFixing(IndexON,D3516,TRUE,_xll.ohTrigger(RecalcTrigger,TriggerON)),NA())</f>
        <v>9.5641561855064339E-3</v>
      </c>
      <c r="H3516" s="42">
        <f>_xll.qlCalendarAdvance(Calendar,$H3515,B3516,"f",FALSE)</f>
        <v>64501</v>
      </c>
      <c r="I3516" s="139">
        <f>_xll.qlInterestRateIndexValueDate(Index1M,$H3516)</f>
        <v>64503</v>
      </c>
      <c r="J3516" s="144">
        <f>IFERROR(_xll.qlIndexFixing(Index1M,$H3516,TRUE,_xll.ohTrigger(RecalcTrigger,Trigger1M)),NA())</f>
        <v>9.266031175060585E-3</v>
      </c>
      <c r="K3516" s="44">
        <f>IFERROR(_xll.qlIndexFixing(Index3M,H3516,TRUE,_xll.ohTrigger(RecalcTrigger,Trigger3M)),NA())</f>
        <v>9.552381945384417E-3</v>
      </c>
      <c r="L3516" s="44" t="e">
        <f>IFERROR(_xll.qlIndexFixing(Index6M,$H3516,TRUE,_xll.ohTrigger(RecalcTrigger,Trigger6M)),NA())</f>
        <v>#N/A</v>
      </c>
      <c r="M3516" s="145" t="e">
        <f>IFERROR(_xll.qlIndexFixing(Index1Y,$H3516,TRUE,_xll.ohTrigger(RecalcTrigger,Trigger1Y)),NA())</f>
        <v>#N/A</v>
      </c>
      <c r="N3516" s="144">
        <f>IFERROR(_xll.qlIndexFixing(ONIndex1M,I3516,TRUE,_xll.ohTrigger(RecalcTrigger,Trigger1M)),NA())</f>
        <v>9.2636486369812587E-3</v>
      </c>
      <c r="O3516" s="44">
        <f>IFERROR(_xll.qlIndexFixing(ONIndex3M,I3516,TRUE,_xll.ohTrigger(RecalcTrigger,Trigger3M)),NA())</f>
        <v>9.5462282397384968E-3</v>
      </c>
      <c r="P3516" s="44">
        <f>IFERROR(_xll.qlIndexFixing(ONIndex6M,I3516,TRUE,_xll.ohTrigger(RecalcTrigger,Trigger6M)),NA())</f>
        <v>8.9294652004578978E-3</v>
      </c>
      <c r="Q3516" s="145">
        <f>IFERROR(_xll.qlIndexFixing(ONIndex1Y,I3516,TRUE,_xll.ohTrigger(RecalcTrigger,Trigger1Y)),NA())</f>
        <v>9.6284151226377901E-3</v>
      </c>
    </row>
    <row r="3517" spans="2:17" x14ac:dyDescent="0.2">
      <c r="B3517" s="39" t="s">
        <v>42</v>
      </c>
      <c r="D3517" s="42">
        <f>_xll.qlCalendarAdvance(Calendar,$D3516,B3517,"f",FALSE)</f>
        <v>64508</v>
      </c>
      <c r="E3517" s="139">
        <f>_xll.qlInterestRateIndexValueDate(IndexON,D3517)</f>
        <v>64508</v>
      </c>
      <c r="F3517" s="155">
        <f>IFERROR(_xll.qlIndexFixing(IndexON,D3517,TRUE,_xll.ohTrigger(RecalcTrigger,TriggerON)),NA())</f>
        <v>9.5634795106303017E-3</v>
      </c>
      <c r="H3517" s="42">
        <f>_xll.qlCalendarAdvance(Calendar,$H3516,B3517,"f",FALSE)</f>
        <v>64508</v>
      </c>
      <c r="I3517" s="139">
        <f>_xll.qlInterestRateIndexValueDate(Index1M,$H3517)</f>
        <v>64510</v>
      </c>
      <c r="J3517" s="144">
        <f>IFERROR(_xll.qlIndexFixing(Index1M,$H3517,TRUE,_xll.ohTrigger(RecalcTrigger,Trigger1M)),NA())</f>
        <v>9.2652206193680198E-3</v>
      </c>
      <c r="K3517" s="44">
        <f>IFERROR(_xll.qlIndexFixing(Index3M,H3517,TRUE,_xll.ohTrigger(RecalcTrigger,Trigger3M)),NA())</f>
        <v>9.5514410579494967E-3</v>
      </c>
      <c r="L3517" s="44" t="e">
        <f>IFERROR(_xll.qlIndexFixing(Index6M,$H3517,TRUE,_xll.ohTrigger(RecalcTrigger,Trigger6M)),NA())</f>
        <v>#N/A</v>
      </c>
      <c r="M3517" s="145" t="e">
        <f>IFERROR(_xll.qlIndexFixing(Index1Y,$H3517,TRUE,_xll.ohTrigger(RecalcTrigger,Trigger1Y)),NA())</f>
        <v>#N/A</v>
      </c>
      <c r="N3517" s="144">
        <f>IFERROR(_xll.qlIndexFixing(ONIndex1M,I3517,TRUE,_xll.ohTrigger(RecalcTrigger,Trigger1M)),NA())</f>
        <v>9.2628619197299145E-3</v>
      </c>
      <c r="O3517" s="44">
        <f>IFERROR(_xll.qlIndexFixing(ONIndex3M,I3517,TRUE,_xll.ohTrigger(RecalcTrigger,Trigger3M)),NA())</f>
        <v>9.5453801694045382E-3</v>
      </c>
      <c r="P3517" s="44">
        <f>IFERROR(_xll.qlIndexFixing(ONIndex6M,I3517,TRUE,_xll.ohTrigger(RecalcTrigger,Trigger6M)),NA())</f>
        <v>8.9277877599513999E-3</v>
      </c>
      <c r="Q3517" s="145">
        <f>IFERROR(_xll.qlIndexFixing(ONIndex1Y,I3517,TRUE,_xll.ohTrigger(RecalcTrigger,Trigger1Y)),NA())</f>
        <v>9.627274223102944E-3</v>
      </c>
    </row>
    <row r="3518" spans="2:17" x14ac:dyDescent="0.2">
      <c r="B3518" s="39" t="s">
        <v>42</v>
      </c>
      <c r="D3518" s="42">
        <f>_xll.qlCalendarAdvance(Calendar,$D3517,B3518,"f",FALSE)</f>
        <v>64515</v>
      </c>
      <c r="E3518" s="139">
        <f>_xll.qlInterestRateIndexValueDate(IndexON,D3518)</f>
        <v>64515</v>
      </c>
      <c r="F3518" s="155">
        <f>IFERROR(_xll.qlIndexFixing(IndexON,D3518,TRUE,_xll.ohTrigger(RecalcTrigger,TriggerON)),NA())</f>
        <v>9.5627884419080544E-3</v>
      </c>
      <c r="H3518" s="42">
        <f>_xll.qlCalendarAdvance(Calendar,$H3517,B3518,"f",FALSE)</f>
        <v>64515</v>
      </c>
      <c r="I3518" s="139">
        <f>_xll.qlInterestRateIndexValueDate(Index1M,$H3518)</f>
        <v>64517</v>
      </c>
      <c r="J3518" s="144">
        <f>IFERROR(_xll.qlIndexFixing(Index1M,$H3518,TRUE,_xll.ohTrigger(RecalcTrigger,Trigger1M)),NA())</f>
        <v>9.2643959208785209E-3</v>
      </c>
      <c r="K3518" s="44">
        <f>IFERROR(_xll.qlIndexFixing(Index3M,H3518,TRUE,_xll.ohTrigger(RecalcTrigger,Trigger3M)),NA())</f>
        <v>9.5504848153513486E-3</v>
      </c>
      <c r="L3518" s="44" t="e">
        <f>IFERROR(_xll.qlIndexFixing(Index6M,$H3518,TRUE,_xll.ohTrigger(RecalcTrigger,Trigger6M)),NA())</f>
        <v>#N/A</v>
      </c>
      <c r="M3518" s="145" t="e">
        <f>IFERROR(_xll.qlIndexFixing(Index1Y,$H3518,TRUE,_xll.ohTrigger(RecalcTrigger,Trigger1Y)),NA())</f>
        <v>#N/A</v>
      </c>
      <c r="N3518" s="144">
        <f>IFERROR(_xll.qlIndexFixing(ONIndex1M,I3518,TRUE,_xll.ohTrigger(RecalcTrigger,Trigger1M)),NA())</f>
        <v>9.2620611010385545E-3</v>
      </c>
      <c r="O3518" s="44">
        <f>IFERROR(_xll.qlIndexFixing(ONIndex3M,I3518,TRUE,_xll.ohTrigger(RecalcTrigger,Trigger3M)),NA())</f>
        <v>9.5445168986696416E-3</v>
      </c>
      <c r="P3518" s="44">
        <f>IFERROR(_xll.qlIndexFixing(ONIndex6M,I3518,TRUE,_xll.ohTrigger(RecalcTrigger,Trigger6M)),NA())</f>
        <v>8.9261117344729968E-3</v>
      </c>
      <c r="Q3518" s="145">
        <f>IFERROR(_xll.qlIndexFixing(ONIndex1Y,I3518,TRUE,_xll.ohTrigger(RecalcTrigger,Trigger1Y)),NA())</f>
        <v>9.6261174947098738E-3</v>
      </c>
    </row>
    <row r="3519" spans="2:17" x14ac:dyDescent="0.2">
      <c r="B3519" s="39" t="s">
        <v>42</v>
      </c>
      <c r="D3519" s="42">
        <f>_xll.qlCalendarAdvance(Calendar,$D3518,B3519,"f",FALSE)</f>
        <v>64522</v>
      </c>
      <c r="E3519" s="139">
        <f>_xll.qlInterestRateIndexValueDate(IndexON,D3519)</f>
        <v>64522</v>
      </c>
      <c r="F3519" s="155">
        <f>IFERROR(_xll.qlIndexFixing(IndexON,D3519,TRUE,_xll.ohTrigger(RecalcTrigger,TriggerON)),NA())</f>
        <v>9.5620829608744629E-3</v>
      </c>
      <c r="H3519" s="42">
        <f>_xll.qlCalendarAdvance(Calendar,$H3518,B3519,"f",FALSE)</f>
        <v>64522</v>
      </c>
      <c r="I3519" s="139">
        <f>_xll.qlInterestRateIndexValueDate(Index1M,$H3519)</f>
        <v>64524</v>
      </c>
      <c r="J3519" s="144">
        <f>IFERROR(_xll.qlIndexFixing(Index1M,$H3519,TRUE,_xll.ohTrigger(RecalcTrigger,Trigger1M)),NA())</f>
        <v>9.2635570611318552E-3</v>
      </c>
      <c r="K3519" s="44">
        <f>IFERROR(_xll.qlIndexFixing(Index3M,H3519,TRUE,_xll.ohTrigger(RecalcTrigger,Trigger3M)),NA())</f>
        <v>9.5495131976772053E-3</v>
      </c>
      <c r="L3519" s="44" t="e">
        <f>IFERROR(_xll.qlIndexFixing(Index6M,$H3519,TRUE,_xll.ohTrigger(RecalcTrigger,Trigger6M)),NA())</f>
        <v>#N/A</v>
      </c>
      <c r="M3519" s="145" t="e">
        <f>IFERROR(_xll.qlIndexFixing(Index1Y,$H3519,TRUE,_xll.ohTrigger(RecalcTrigger,Trigger1Y)),NA())</f>
        <v>#N/A</v>
      </c>
      <c r="N3519" s="144">
        <f>IFERROR(_xll.qlIndexFixing(ONIndex1M,I3519,TRUE,_xll.ohTrigger(RecalcTrigger,Trigger1M)),NA())</f>
        <v>9.2612461627616938E-3</v>
      </c>
      <c r="O3519" s="44">
        <f>IFERROR(_xll.qlIndexFixing(ONIndex3M,I3519,TRUE,_xll.ohTrigger(RecalcTrigger,Trigger3M)),NA())</f>
        <v>9.5436384076297287E-3</v>
      </c>
      <c r="P3519" s="44">
        <f>IFERROR(_xll.qlIndexFixing(ONIndex6M,I3519,TRUE,_xll.ohTrigger(RecalcTrigger,Trigger6M)),NA())</f>
        <v>8.9244371258612176E-3</v>
      </c>
      <c r="Q3519" s="145">
        <f>IFERROR(_xll.qlIndexFixing(ONIndex1Y,I3519,TRUE,_xll.ohTrigger(RecalcTrigger,Trigger1Y)),NA())</f>
        <v>9.6249449169150125E-3</v>
      </c>
    </row>
    <row r="3520" spans="2:17" x14ac:dyDescent="0.2">
      <c r="B3520" s="39" t="s">
        <v>42</v>
      </c>
      <c r="D3520" s="42">
        <f>_xll.qlCalendarAdvance(Calendar,$D3519,B3520,"f",FALSE)</f>
        <v>64529</v>
      </c>
      <c r="E3520" s="139">
        <f>_xll.qlInterestRateIndexValueDate(IndexON,D3520)</f>
        <v>64529</v>
      </c>
      <c r="F3520" s="155">
        <f>IFERROR(_xll.qlIndexFixing(IndexON,D3520,TRUE,_xll.ohTrigger(RecalcTrigger,TriggerON)),NA())</f>
        <v>9.5613630485846812E-3</v>
      </c>
      <c r="H3520" s="42">
        <f>_xll.qlCalendarAdvance(Calendar,$H3519,B3520,"f",FALSE)</f>
        <v>64529</v>
      </c>
      <c r="I3520" s="139">
        <f>_xll.qlInterestRateIndexValueDate(Index1M,$H3520)</f>
        <v>64531</v>
      </c>
      <c r="J3520" s="144">
        <f>IFERROR(_xll.qlIndexFixing(Index1M,$H3520,TRUE,_xll.ohTrigger(RecalcTrigger,Trigger1M)),NA())</f>
        <v>9.2627040216802792E-3</v>
      </c>
      <c r="K3520" s="44">
        <f>IFERROR(_xll.qlIndexFixing(Index3M,H3520,TRUE,_xll.ohTrigger(RecalcTrigger,Trigger3M)),NA())</f>
        <v>9.5484730664586112E-3</v>
      </c>
      <c r="L3520" s="44" t="e">
        <f>IFERROR(_xll.qlIndexFixing(Index6M,$H3520,TRUE,_xll.ohTrigger(RecalcTrigger,Trigger6M)),NA())</f>
        <v>#N/A</v>
      </c>
      <c r="M3520" s="145" t="e">
        <f>IFERROR(_xll.qlIndexFixing(Index1Y,$H3520,TRUE,_xll.ohTrigger(RecalcTrigger,Trigger1Y)),NA())</f>
        <v>#N/A</v>
      </c>
      <c r="N3520" s="144">
        <f>IFERROR(_xll.qlIndexFixing(ONIndex1M,I3520,TRUE,_xll.ohTrigger(RecalcTrigger,Trigger1M)),NA())</f>
        <v>9.2604170862742308E-3</v>
      </c>
      <c r="O3520" s="44">
        <f>IFERROR(_xll.qlIndexFixing(ONIndex3M,I3520,TRUE,_xll.ohTrigger(RecalcTrigger,Trigger3M)),NA())</f>
        <v>9.542744676300785E-3</v>
      </c>
      <c r="P3520" s="44">
        <f>IFERROR(_xll.qlIndexFixing(ONIndex6M,I3520,TRUE,_xll.ohTrigger(RecalcTrigger,Trigger6M)),NA())</f>
        <v>8.9227639358746558E-3</v>
      </c>
      <c r="Q3520" s="145">
        <f>IFERROR(_xll.qlIndexFixing(ONIndex1Y,I3520,TRUE,_xll.ohTrigger(RecalcTrigger,Trigger1Y)),NA())</f>
        <v>9.6237564688550492E-3</v>
      </c>
    </row>
    <row r="3521" spans="2:17" x14ac:dyDescent="0.2">
      <c r="B3521" s="39" t="s">
        <v>42</v>
      </c>
      <c r="D3521" s="42">
        <f>_xll.qlCalendarAdvance(Calendar,$D3520,B3521,"f",FALSE)</f>
        <v>64536</v>
      </c>
      <c r="E3521" s="139">
        <f>_xll.qlInterestRateIndexValueDate(IndexON,D3521)</f>
        <v>64536</v>
      </c>
      <c r="F3521" s="155">
        <f>IFERROR(_xll.qlIndexFixing(IndexON,D3521,TRUE,_xll.ohTrigger(RecalcTrigger,TriggerON)),NA())</f>
        <v>9.5606286860938638E-3</v>
      </c>
      <c r="H3521" s="42">
        <f>_xll.qlCalendarAdvance(Calendar,$H3520,B3521,"f",FALSE)</f>
        <v>64536</v>
      </c>
      <c r="I3521" s="139">
        <f>_xll.qlInterestRateIndexValueDate(Index1M,$H3521)</f>
        <v>64538</v>
      </c>
      <c r="J3521" s="144">
        <f>IFERROR(_xll.qlIndexFixing(Index1M,$H3521,TRUE,_xll.ohTrigger(RecalcTrigger,Trigger1M)),NA())</f>
        <v>9.2618367840635596E-3</v>
      </c>
      <c r="K3521" s="44">
        <f>IFERROR(_xll.qlIndexFixing(Index3M,H3521,TRUE,_xll.ohTrigger(RecalcTrigger,Trigger3M)),NA())</f>
        <v>9.5474717702302633E-3</v>
      </c>
      <c r="L3521" s="44" t="e">
        <f>IFERROR(_xll.qlIndexFixing(Index6M,$H3521,TRUE,_xll.ohTrigger(RecalcTrigger,Trigger6M)),NA())</f>
        <v>#N/A</v>
      </c>
      <c r="M3521" s="145" t="e">
        <f>IFERROR(_xll.qlIndexFixing(Index1Y,$H3521,TRUE,_xll.ohTrigger(RecalcTrigger,Trigger1Y)),NA())</f>
        <v>#N/A</v>
      </c>
      <c r="N3521" s="144">
        <f>IFERROR(_xll.qlIndexFixing(ONIndex1M,I3521,TRUE,_xll.ohTrigger(RecalcTrigger,Trigger1M)),NA())</f>
        <v>9.2595738531109362E-3</v>
      </c>
      <c r="O3521" s="44">
        <f>IFERROR(_xll.qlIndexFixing(ONIndex3M,I3521,TRUE,_xll.ohTrigger(RecalcTrigger,Trigger3M)),NA())</f>
        <v>9.5418356846188601E-3</v>
      </c>
      <c r="P3521" s="44">
        <f>IFERROR(_xll.qlIndexFixing(ONIndex6M,I3521,TRUE,_xll.ohTrigger(RecalcTrigger,Trigger6M)),NA())</f>
        <v>8.9210921664317766E-3</v>
      </c>
      <c r="Q3521" s="145">
        <f>IFERROR(_xll.qlIndexFixing(ONIndex1Y,I3521,TRUE,_xll.ohTrigger(RecalcTrigger,Trigger1Y)),NA())</f>
        <v>9.6225521299064809E-3</v>
      </c>
    </row>
    <row r="3522" spans="2:17" x14ac:dyDescent="0.2">
      <c r="B3522" s="39" t="s">
        <v>42</v>
      </c>
      <c r="D3522" s="42">
        <f>_xll.qlCalendarAdvance(Calendar,$D3521,B3522,"f",FALSE)</f>
        <v>64543</v>
      </c>
      <c r="E3522" s="139">
        <f>_xll.qlInterestRateIndexValueDate(IndexON,D3522)</f>
        <v>64543</v>
      </c>
      <c r="F3522" s="155">
        <f>IFERROR(_xll.qlIndexFixing(IndexON,D3522,TRUE,_xll.ohTrigger(RecalcTrigger,TriggerON)),NA())</f>
        <v>9.5598798546969732E-3</v>
      </c>
      <c r="H3522" s="42">
        <f>_xll.qlCalendarAdvance(Calendar,$H3521,B3522,"f",FALSE)</f>
        <v>64543</v>
      </c>
      <c r="I3522" s="139">
        <f>_xll.qlInterestRateIndexValueDate(Index1M,$H3522)</f>
        <v>64545</v>
      </c>
      <c r="J3522" s="144">
        <f>IFERROR(_xll.qlIndexFixing(Index1M,$H3522,TRUE,_xll.ohTrigger(RecalcTrigger,Trigger1M)),NA())</f>
        <v>9.2609553298314551E-3</v>
      </c>
      <c r="K3522" s="44">
        <f>IFERROR(_xll.qlIndexFixing(Index3M,H3522,TRUE,_xll.ohTrigger(RecalcTrigger,Trigger3M)),NA())</f>
        <v>9.5464550410019819E-3</v>
      </c>
      <c r="L3522" s="44" t="e">
        <f>IFERROR(_xll.qlIndexFixing(Index6M,$H3522,TRUE,_xll.ohTrigger(RecalcTrigger,Trigger6M)),NA())</f>
        <v>#N/A</v>
      </c>
      <c r="M3522" s="145" t="e">
        <f>IFERROR(_xll.qlIndexFixing(Index1Y,$H3522,TRUE,_xll.ohTrigger(RecalcTrigger,Trigger1Y)),NA())</f>
        <v>#N/A</v>
      </c>
      <c r="N3522" s="144">
        <f>IFERROR(_xll.qlIndexFixing(ONIndex1M,I3522,TRUE,_xll.ohTrigger(RecalcTrigger,Trigger1M)),NA())</f>
        <v>9.2587164450463888E-3</v>
      </c>
      <c r="O3522" s="44">
        <f>IFERROR(_xll.qlIndexFixing(ONIndex3M,I3522,TRUE,_xll.ohTrigger(RecalcTrigger,Trigger3M)),NA())</f>
        <v>9.5409114129996198E-3</v>
      </c>
      <c r="P3522" s="44">
        <f>IFERROR(_xll.qlIndexFixing(ONIndex6M,I3522,TRUE,_xll.ohTrigger(RecalcTrigger,Trigger6M)),NA())</f>
        <v>8.9194218193711095E-3</v>
      </c>
      <c r="Q3522" s="145">
        <f>IFERROR(_xll.qlIndexFixing(ONIndex1Y,I3522,TRUE,_xll.ohTrigger(RecalcTrigger,Trigger1Y)),NA())</f>
        <v>9.6213318793658686E-3</v>
      </c>
    </row>
    <row r="3523" spans="2:17" x14ac:dyDescent="0.2">
      <c r="B3523" s="39" t="s">
        <v>42</v>
      </c>
      <c r="D3523" s="42">
        <f>_xll.qlCalendarAdvance(Calendar,$D3522,B3523,"f",FALSE)</f>
        <v>64550</v>
      </c>
      <c r="E3523" s="139">
        <f>_xll.qlInterestRateIndexValueDate(IndexON,D3523)</f>
        <v>64550</v>
      </c>
      <c r="F3523" s="155">
        <f>IFERROR(_xll.qlIndexFixing(IndexON,D3523,TRUE,_xll.ohTrigger(RecalcTrigger,TriggerON)),NA())</f>
        <v>9.5591165353692276E-3</v>
      </c>
      <c r="H3523" s="42">
        <f>_xll.qlCalendarAdvance(Calendar,$H3522,B3523,"f",FALSE)</f>
        <v>64550</v>
      </c>
      <c r="I3523" s="139">
        <f>_xll.qlInterestRateIndexValueDate(Index1M,$H3523)</f>
        <v>64552</v>
      </c>
      <c r="J3523" s="144">
        <f>IFERROR(_xll.qlIndexFixing(Index1M,$H3523,TRUE,_xll.ohTrigger(RecalcTrigger,Trigger1M)),NA())</f>
        <v>9.2600596405312263E-3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5" t="e">
        <f>IFERROR(_xll.qlIndexFixing(Index1Y,$H3523,TRUE,_xll.ohTrigger(RecalcTrigger,Trigger1Y)),NA())</f>
        <v>#N/A</v>
      </c>
      <c r="N3523" s="144">
        <f>IFERROR(_xll.qlIndexFixing(ONIndex1M,I3523,TRUE,_xll.ohTrigger(RecalcTrigger,Trigger1M)),NA())</f>
        <v>9.2578448434554872E-3</v>
      </c>
      <c r="O3523" s="44">
        <f>IFERROR(_xll.qlIndexFixing(ONIndex3M,I3523,TRUE,_xll.ohTrigger(RecalcTrigger,Trigger3M)),NA())</f>
        <v>9.5399718413791135E-3</v>
      </c>
      <c r="P3523" s="44">
        <f>IFERROR(_xll.qlIndexFixing(ONIndex6M,I3523,TRUE,_xll.ohTrigger(RecalcTrigger,Trigger6M)),NA())</f>
        <v>8.9177528965311836E-3</v>
      </c>
      <c r="Q3523" s="145">
        <f>IFERROR(_xll.qlIndexFixing(ONIndex1Y,I3523,TRUE,_xll.ohTrigger(RecalcTrigger,Trigger1Y)),NA())</f>
        <v>9.6200956964498374E-3</v>
      </c>
    </row>
    <row r="3524" spans="2:17" x14ac:dyDescent="0.2">
      <c r="B3524" s="39" t="s">
        <v>42</v>
      </c>
      <c r="D3524" s="42">
        <f>_xll.qlCalendarAdvance(Calendar,$D3523,B3524,"f",FALSE)</f>
        <v>64557</v>
      </c>
      <c r="E3524" s="139">
        <f>_xll.qlInterestRateIndexValueDate(IndexON,D3524)</f>
        <v>64557</v>
      </c>
      <c r="F3524" s="155">
        <f>IFERROR(_xll.qlIndexFixing(IndexON,D3524,TRUE,_xll.ohTrigger(RecalcTrigger,TriggerON)),NA())</f>
        <v>9.5583387094055894E-3</v>
      </c>
      <c r="H3524" s="42">
        <f>_xll.qlCalendarAdvance(Calendar,$H3523,B3524,"f",FALSE)</f>
        <v>64557</v>
      </c>
      <c r="I3524" s="139">
        <f>_xll.qlInterestRateIndexValueDate(Index1M,$H3524)</f>
        <v>64559</v>
      </c>
      <c r="J3524" s="144">
        <f>IFERROR(_xll.qlIndexFixing(Index1M,$H3524,TRUE,_xll.ohTrigger(RecalcTrigger,Trigger1M)),NA())</f>
        <v>9.259149697710134E-3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5" t="e">
        <f>IFERROR(_xll.qlIndexFixing(Index1Y,$H3524,TRUE,_xll.ohTrigger(RecalcTrigger,Trigger1Y)),NA())</f>
        <v>#N/A</v>
      </c>
      <c r="N3524" s="144">
        <f>IFERROR(_xll.qlIndexFixing(ONIndex1M,I3524,TRUE,_xll.ohTrigger(RecalcTrigger,Trigger1M)),NA())</f>
        <v>9.256959029793066E-3</v>
      </c>
      <c r="O3524" s="44">
        <f>IFERROR(_xll.qlIndexFixing(ONIndex3M,I3524,TRUE,_xll.ohTrigger(RecalcTrigger,Trigger3M)),NA())</f>
        <v>9.5390169498532629E-3</v>
      </c>
      <c r="P3524" s="44">
        <f>IFERROR(_xll.qlIndexFixing(ONIndex6M,I3524,TRUE,_xll.ohTrigger(RecalcTrigger,Trigger6M)),NA())</f>
        <v>8.9160853995906564E-3</v>
      </c>
      <c r="Q3524" s="145">
        <f>IFERROR(_xll.qlIndexFixing(ONIndex1Y,I3524,TRUE,_xll.ohTrigger(RecalcTrigger,Trigger1Y)),NA())</f>
        <v>9.6188435605348843E-3</v>
      </c>
    </row>
    <row r="3525" spans="2:17" x14ac:dyDescent="0.2">
      <c r="B3525" s="39" t="s">
        <v>42</v>
      </c>
      <c r="D3525" s="42">
        <f>_xll.qlCalendarAdvance(Calendar,$D3524,B3525,"f",FALSE)</f>
        <v>64564</v>
      </c>
      <c r="E3525" s="139">
        <f>_xll.qlInterestRateIndexValueDate(IndexON,D3525)</f>
        <v>64564</v>
      </c>
      <c r="F3525" s="155">
        <f>IFERROR(_xll.qlIndexFixing(IndexON,D3525,TRUE,_xll.ohTrigger(RecalcTrigger,TriggerON)),NA())</f>
        <v>9.557546357941149E-3</v>
      </c>
      <c r="H3525" s="42">
        <f>_xll.qlCalendarAdvance(Calendar,$H3524,B3525,"f",FALSE)</f>
        <v>64564</v>
      </c>
      <c r="I3525" s="139">
        <f>_xll.qlInterestRateIndexValueDate(Index1M,$H3525)</f>
        <v>64566</v>
      </c>
      <c r="J3525" s="144">
        <f>IFERROR(_xll.qlIndexFixing(Index1M,$H3525,TRUE,_xll.ohTrigger(RecalcTrigger,Trigger1M)),NA())</f>
        <v>9.2582254829054467E-3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5" t="e">
        <f>IFERROR(_xll.qlIndexFixing(Index1Y,$H3525,TRUE,_xll.ohTrigger(RecalcTrigger,Trigger1Y)),NA())</f>
        <v>#N/A</v>
      </c>
      <c r="N3525" s="144">
        <f>IFERROR(_xll.qlIndexFixing(ONIndex1M,I3525,TRUE,_xll.ohTrigger(RecalcTrigger,Trigger1M)),NA())</f>
        <v>9.2560589857537678E-3</v>
      </c>
      <c r="O3525" s="44">
        <f>IFERROR(_xll.qlIndexFixing(ONIndex3M,I3525,TRUE,_xll.ohTrigger(RecalcTrigger,Trigger3M)),NA())</f>
        <v>9.5380467188377338E-3</v>
      </c>
      <c r="P3525" s="44">
        <f>IFERROR(_xll.qlIndexFixing(ONIndex6M,I3525,TRUE,_xll.ohTrigger(RecalcTrigger,Trigger6M)),NA())</f>
        <v>8.9144193307078012E-3</v>
      </c>
      <c r="Q3525" s="145">
        <f>IFERROR(_xll.qlIndexFixing(ONIndex1Y,I3525,TRUE,_xll.ohTrigger(RecalcTrigger,Trigger1Y)),NA())</f>
        <v>9.6175754509175704E-3</v>
      </c>
    </row>
    <row r="3526" spans="2:17" x14ac:dyDescent="0.2">
      <c r="B3526" s="39" t="s">
        <v>42</v>
      </c>
      <c r="D3526" s="42">
        <f>_xll.qlCalendarAdvance(Calendar,$D3525,B3526,"f",FALSE)</f>
        <v>64571</v>
      </c>
      <c r="E3526" s="139">
        <f>_xll.qlInterestRateIndexValueDate(IndexON,D3526)</f>
        <v>64571</v>
      </c>
      <c r="F3526" s="155">
        <f>IFERROR(_xll.qlIndexFixing(IndexON,D3526,TRUE,_xll.ohTrigger(RecalcTrigger,TriggerON)),NA())</f>
        <v>9.5567394620310608E-3</v>
      </c>
      <c r="H3526" s="42">
        <f>_xll.qlCalendarAdvance(Calendar,$H3525,B3526,"f",FALSE)</f>
        <v>64571</v>
      </c>
      <c r="I3526" s="139">
        <f>_xll.qlInterestRateIndexValueDate(Index1M,$H3526)</f>
        <v>64573</v>
      </c>
      <c r="J3526" s="144">
        <f>IFERROR(_xll.qlIndexFixing(Index1M,$H3526,TRUE,_xll.ohTrigger(RecalcTrigger,Trigger1M)),NA())</f>
        <v>9.2572869776719191E-3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5" t="e">
        <f>IFERROR(_xll.qlIndexFixing(Index1Y,$H3526,TRUE,_xll.ohTrigger(RecalcTrigger,Trigger1Y)),NA())</f>
        <v>#N/A</v>
      </c>
      <c r="N3526" s="144">
        <f>IFERROR(_xll.qlIndexFixing(ONIndex1M,I3526,TRUE,_xll.ohTrigger(RecalcTrigger,Trigger1M)),NA())</f>
        <v>9.2551446929522996E-3</v>
      </c>
      <c r="O3526" s="44">
        <f>IFERROR(_xll.qlIndexFixing(ONIndex3M,I3526,TRUE,_xll.ohTrigger(RecalcTrigger,Trigger3M)),NA())</f>
        <v>9.5370611281087037E-3</v>
      </c>
      <c r="P3526" s="44">
        <f>IFERROR(_xll.qlIndexFixing(ONIndex6M,I3526,TRUE,_xll.ohTrigger(RecalcTrigger,Trigger6M)),NA())</f>
        <v>8.9127546918010836E-3</v>
      </c>
      <c r="Q3526" s="145">
        <f>IFERROR(_xll.qlIndexFixing(ONIndex1Y,I3526,TRUE,_xll.ohTrigger(RecalcTrigger,Trigger1Y)),NA())</f>
        <v>9.6162913468944566E-3</v>
      </c>
    </row>
    <row r="3527" spans="2:17" x14ac:dyDescent="0.2">
      <c r="B3527" s="39" t="s">
        <v>42</v>
      </c>
      <c r="D3527" s="42">
        <f>_xll.qlCalendarAdvance(Calendar,$D3526,B3527,"f",FALSE)</f>
        <v>64578</v>
      </c>
      <c r="E3527" s="139">
        <f>_xll.qlInterestRateIndexValueDate(IndexON,D3527)</f>
        <v>64578</v>
      </c>
      <c r="F3527" s="155">
        <f>IFERROR(_xll.qlIndexFixing(IndexON,D3527,TRUE,_xll.ohTrigger(RecalcTrigger,TriggerON)),NA())</f>
        <v>9.5559180029702873E-3</v>
      </c>
      <c r="H3527" s="42">
        <f>_xll.qlCalendarAdvance(Calendar,$H3526,B3527,"f",FALSE)</f>
        <v>64578</v>
      </c>
      <c r="I3527" s="139">
        <f>_xll.qlInterestRateIndexValueDate(Index1M,$H3527)</f>
        <v>64580</v>
      </c>
      <c r="J3527" s="144">
        <f>IFERROR(_xll.qlIndexFixing(Index1M,$H3527,TRUE,_xll.ohTrigger(RecalcTrigger,Trigger1M)),NA())</f>
        <v>9.2563341635568119E-3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5" t="e">
        <f>IFERROR(_xll.qlIndexFixing(Index1Y,$H3527,TRUE,_xll.ohTrigger(RecalcTrigger,Trigger1Y)),NA())</f>
        <v>#N/A</v>
      </c>
      <c r="N3527" s="144">
        <f>IFERROR(_xll.qlIndexFixing(ONIndex1M,I3527,TRUE,_xll.ohTrigger(RecalcTrigger,Trigger1M)),NA())</f>
        <v>9.2542161328434958E-3</v>
      </c>
      <c r="O3527" s="44">
        <f>IFERROR(_xll.qlIndexFixing(ONIndex3M,I3527,TRUE,_xll.ohTrigger(RecalcTrigger,Trigger3M)),NA())</f>
        <v>9.5360601578420301E-3</v>
      </c>
      <c r="P3527" s="44">
        <f>IFERROR(_xll.qlIndexFixing(ONIndex6M,I3527,TRUE,_xll.ohTrigger(RecalcTrigger,Trigger6M)),NA())</f>
        <v>8.9110914843093525E-3</v>
      </c>
      <c r="Q3527" s="145">
        <f>IFERROR(_xll.qlIndexFixing(ONIndex1Y,I3527,TRUE,_xll.ohTrigger(RecalcTrigger,Trigger1Y)),NA())</f>
        <v>9.6149912278420402E-3</v>
      </c>
    </row>
    <row r="3528" spans="2:17" x14ac:dyDescent="0.2">
      <c r="B3528" s="39" t="s">
        <v>42</v>
      </c>
      <c r="D3528" s="42">
        <f>_xll.qlCalendarAdvance(Calendar,$D3527,B3528,"f",FALSE)</f>
        <v>64585</v>
      </c>
      <c r="E3528" s="139">
        <f>_xll.qlInterestRateIndexValueDate(IndexON,D3528)</f>
        <v>64585</v>
      </c>
      <c r="F3528" s="155">
        <f>IFERROR(_xll.qlIndexFixing(IndexON,D3528,TRUE,_xll.ohTrigger(RecalcTrigger,TriggerON)),NA())</f>
        <v>9.5550819618939187E-3</v>
      </c>
      <c r="H3528" s="42">
        <f>_xll.qlCalendarAdvance(Calendar,$H3527,B3528,"f",FALSE)</f>
        <v>64585</v>
      </c>
      <c r="I3528" s="139">
        <f>_xll.qlInterestRateIndexValueDate(Index1M,$H3528)</f>
        <v>64587</v>
      </c>
      <c r="J3528" s="144">
        <f>IFERROR(_xll.qlIndexFixing(Index1M,$H3528,TRUE,_xll.ohTrigger(RecalcTrigger,Trigger1M)),NA())</f>
        <v>9.2553670221023898E-3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5" t="e">
        <f>IFERROR(_xll.qlIndexFixing(Index1Y,$H3528,TRUE,_xll.ohTrigger(RecalcTrigger,Trigger1Y)),NA())</f>
        <v>#N/A</v>
      </c>
      <c r="N3528" s="144">
        <f>IFERROR(_xll.qlIndexFixing(ONIndex1M,I3528,TRUE,_xll.ohTrigger(RecalcTrigger,Trigger1M)),NA())</f>
        <v>9.2532732871219991E-3</v>
      </c>
      <c r="O3528" s="44">
        <f>IFERROR(_xll.qlIndexFixing(ONIndex3M,I3528,TRUE,_xll.ohTrigger(RecalcTrigger,Trigger3M)),NA())</f>
        <v>9.5350437883734429E-3</v>
      </c>
      <c r="P3528" s="44">
        <f>IFERROR(_xll.qlIndexFixing(ONIndex6M,I3528,TRUE,_xll.ohTrigger(RecalcTrigger,Trigger6M)),NA())</f>
        <v>8.9094297103109454E-3</v>
      </c>
      <c r="Q3528" s="145">
        <f>IFERROR(_xll.qlIndexFixing(ONIndex1Y,I3528,TRUE,_xll.ohTrigger(RecalcTrigger,Trigger1Y)),NA())</f>
        <v>9.6136750728170739E-3</v>
      </c>
    </row>
    <row r="3529" spans="2:17" x14ac:dyDescent="0.2">
      <c r="B3529" s="39" t="s">
        <v>42</v>
      </c>
      <c r="D3529" s="42">
        <f>_xll.qlCalendarAdvance(Calendar,$D3528,B3529,"f",FALSE)</f>
        <v>64592</v>
      </c>
      <c r="E3529" s="139">
        <f>_xll.qlInterestRateIndexValueDate(IndexON,D3529)</f>
        <v>64592</v>
      </c>
      <c r="F3529" s="155">
        <f>IFERROR(_xll.qlIndexFixing(IndexON,D3529,TRUE,_xll.ohTrigger(RecalcTrigger,TriggerON)),NA())</f>
        <v>9.5542313199370454E-3</v>
      </c>
      <c r="H3529" s="42">
        <f>_xll.qlCalendarAdvance(Calendar,$H3528,B3529,"f",FALSE)</f>
        <v>64592</v>
      </c>
      <c r="I3529" s="139">
        <f>_xll.qlInterestRateIndexValueDate(Index1M,$H3529)</f>
        <v>64594</v>
      </c>
      <c r="J3529" s="144">
        <f>IFERROR(_xll.qlIndexFixing(Index1M,$H3529,TRUE,_xll.ohTrigger(RecalcTrigger,Trigger1M)),NA())</f>
        <v>9.2543855348534154E-3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5" t="e">
        <f>IFERROR(_xll.qlIndexFixing(Index1Y,$H3529,TRUE,_xll.ohTrigger(RecalcTrigger,Trigger1Y)),NA())</f>
        <v>#N/A</v>
      </c>
      <c r="N3529" s="144">
        <f>IFERROR(_xll.qlIndexFixing(ONIndex1M,I3529,TRUE,_xll.ohTrigger(RecalcTrigger,Trigger1M)),NA())</f>
        <v>9.2523161372426443E-3</v>
      </c>
      <c r="O3529" s="44">
        <f>IFERROR(_xll.qlIndexFixing(ONIndex3M,I3529,TRUE,_xll.ohTrigger(RecalcTrigger,Trigger3M)),NA())</f>
        <v>9.5340119997189277E-3</v>
      </c>
      <c r="P3529" s="44">
        <f>IFERROR(_xll.qlIndexFixing(ONIndex6M,I3529,TRUE,_xll.ohTrigger(RecalcTrigger,Trigger6M)),NA())</f>
        <v>8.9077693717243278E-3</v>
      </c>
      <c r="Q3529" s="145">
        <f>IFERROR(_xll.qlIndexFixing(ONIndex1Y,I3529,TRUE,_xll.ohTrigger(RecalcTrigger,Trigger1Y)),NA())</f>
        <v>9.6123428612759909E-3</v>
      </c>
    </row>
    <row r="3530" spans="2:17" x14ac:dyDescent="0.2">
      <c r="B3530" s="39" t="s">
        <v>42</v>
      </c>
      <c r="D3530" s="42">
        <f>_xll.qlCalendarAdvance(Calendar,$D3529,B3530,"f",FALSE)</f>
        <v>64599</v>
      </c>
      <c r="E3530" s="139">
        <f>_xll.qlInterestRateIndexValueDate(IndexON,D3530)</f>
        <v>64599</v>
      </c>
      <c r="F3530" s="155">
        <f>IFERROR(_xll.qlIndexFixing(IndexON,D3530,TRUE,_xll.ohTrigger(RecalcTrigger,TriggerON)),NA())</f>
        <v>9.5533660580748858E-3</v>
      </c>
      <c r="H3530" s="42">
        <f>_xll.qlCalendarAdvance(Calendar,$H3529,B3530,"f",FALSE)</f>
        <v>64599</v>
      </c>
      <c r="I3530" s="139">
        <f>_xll.qlInterestRateIndexValueDate(Index1M,$H3530)</f>
        <v>64601</v>
      </c>
      <c r="J3530" s="144">
        <f>IFERROR(_xll.qlIndexFixing(Index1M,$H3530,TRUE,_xll.ohTrigger(RecalcTrigger,Trigger1M)),NA())</f>
        <v>9.2533896833571494E-3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5" t="e">
        <f>IFERROR(_xll.qlIndexFixing(Index1Y,$H3530,TRUE,_xll.ohTrigger(RecalcTrigger,Trigger1Y)),NA())</f>
        <v>#N/A</v>
      </c>
      <c r="N3530" s="144">
        <f>IFERROR(_xll.qlIndexFixing(ONIndex1M,I3530,TRUE,_xll.ohTrigger(RecalcTrigger,Trigger1M)),NA())</f>
        <v>9.2513446646602659E-3</v>
      </c>
      <c r="O3530" s="44">
        <f>IFERROR(_xll.qlIndexFixing(ONIndex3M,I3530,TRUE,_xll.ohTrigger(RecalcTrigger,Trigger3M)),NA())</f>
        <v>9.5329647719744059E-3</v>
      </c>
      <c r="P3530" s="44">
        <f>IFERROR(_xll.qlIndexFixing(ONIndex6M,I3530,TRUE,_xll.ohTrigger(RecalcTrigger,Trigger6M)),NA())</f>
        <v>8.9061104703080929E-3</v>
      </c>
      <c r="Q3530" s="145">
        <f>IFERROR(_xll.qlIndexFixing(ONIndex1Y,I3530,TRUE,_xll.ohTrigger(RecalcTrigger,Trigger1Y)),NA())</f>
        <v>9.6109945725952883E-3</v>
      </c>
    </row>
    <row r="3531" spans="2:17" x14ac:dyDescent="0.2">
      <c r="B3531" s="39" t="s">
        <v>42</v>
      </c>
      <c r="D3531" s="42">
        <f>_xll.qlCalendarAdvance(Calendar,$D3530,B3531,"f",FALSE)</f>
        <v>64606</v>
      </c>
      <c r="E3531" s="139">
        <f>_xll.qlInterestRateIndexValueDate(IndexON,D3531)</f>
        <v>64606</v>
      </c>
      <c r="F3531" s="155">
        <f>IFERROR(_xll.qlIndexFixing(IndexON,D3531,TRUE,_xll.ohTrigger(RecalcTrigger,TriggerON)),NA())</f>
        <v>9.5524861579221465E-3</v>
      </c>
      <c r="H3531" s="42">
        <f>_xll.qlCalendarAdvance(Calendar,$H3530,B3531,"f",FALSE)</f>
        <v>64606</v>
      </c>
      <c r="I3531" s="139">
        <f>_xll.qlInterestRateIndexValueDate(Index1M,$H3531)</f>
        <v>64608</v>
      </c>
      <c r="J3531" s="144">
        <f>IFERROR(_xll.qlIndexFixing(Index1M,$H3531,TRUE,_xll.ohTrigger(RecalcTrigger,Trigger1M)),NA())</f>
        <v>9.2523794491683464E-3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5" t="e">
        <f>IFERROR(_xll.qlIndexFixing(Index1Y,$H3531,TRUE,_xll.ohTrigger(RecalcTrigger,Trigger1Y)),NA())</f>
        <v>#N/A</v>
      </c>
      <c r="N3531" s="144">
        <f>IFERROR(_xll.qlIndexFixing(ONIndex1M,I3531,TRUE,_xll.ohTrigger(RecalcTrigger,Trigger1M)),NA())</f>
        <v>9.2503588511494428E-3</v>
      </c>
      <c r="O3531" s="44">
        <f>IFERROR(_xll.qlIndexFixing(ONIndex3M,I3531,TRUE,_xll.ohTrigger(RecalcTrigger,Trigger3M)),NA())</f>
        <v>9.5319020850759273E-3</v>
      </c>
      <c r="P3531" s="44">
        <f>IFERROR(_xll.qlIndexFixing(ONIndex6M,I3531,TRUE,_xll.ohTrigger(RecalcTrigger,Trigger6M)),NA())</f>
        <v>8.904453007980706E-3</v>
      </c>
      <c r="Q3531" s="145">
        <f>IFERROR(_xll.qlIndexFixing(ONIndex1Y,I3531,TRUE,_xll.ohTrigger(RecalcTrigger,Trigger1Y)),NA())</f>
        <v>9.6096301859116551E-3</v>
      </c>
    </row>
    <row r="3532" spans="2:17" x14ac:dyDescent="0.2">
      <c r="B3532" s="39" t="s">
        <v>42</v>
      </c>
      <c r="D3532" s="42">
        <f>_xll.qlCalendarAdvance(Calendar,$D3531,B3532,"f",FALSE)</f>
        <v>64613</v>
      </c>
      <c r="E3532" s="139">
        <f>_xll.qlInterestRateIndexValueDate(IndexON,D3532)</f>
        <v>64613</v>
      </c>
      <c r="F3532" s="155">
        <f>IFERROR(_xll.qlIndexFixing(IndexON,D3532,TRUE,_xll.ohTrigger(RecalcTrigger,TriggerON)),NA())</f>
        <v>9.5515916002142376E-3</v>
      </c>
      <c r="H3532" s="42">
        <f>_xll.qlCalendarAdvance(Calendar,$H3531,B3532,"f",FALSE)</f>
        <v>64613</v>
      </c>
      <c r="I3532" s="139">
        <f>_xll.qlInterestRateIndexValueDate(Index1M,$H3532)</f>
        <v>64615</v>
      </c>
      <c r="J3532" s="144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5" t="e">
        <f>IFERROR(_xll.qlIndexFixing(Index1Y,$H3532,TRUE,_xll.ohTrigger(RecalcTrigger,Trigger1Y)),NA())</f>
        <v>#N/A</v>
      </c>
      <c r="N3532" s="144">
        <f>IFERROR(_xll.qlIndexFixing(ONIndex1M,I3532,TRUE,_xll.ohTrigger(RecalcTrigger,Trigger1M)),NA())</f>
        <v>9.2493586780051373E-3</v>
      </c>
      <c r="O3532" s="44">
        <f>IFERROR(_xll.qlIndexFixing(ONIndex3M,I3532,TRUE,_xll.ohTrigger(RecalcTrigger,Trigger3M)),NA())</f>
        <v>9.5308239192792854E-3</v>
      </c>
      <c r="P3532" s="44">
        <f>IFERROR(_xll.qlIndexFixing(ONIndex6M,I3532,TRUE,_xll.ohTrigger(RecalcTrigger,Trigger6M)),NA())</f>
        <v>8.9027969863408885E-3</v>
      </c>
      <c r="Q3532" s="145">
        <f>IFERROR(_xll.qlIndexFixing(ONIndex1Y,I3532,TRUE,_xll.ohTrigger(RecalcTrigger,Trigger1Y)),NA())</f>
        <v>9.6082496806015882E-3</v>
      </c>
    </row>
    <row r="3533" spans="2:17" x14ac:dyDescent="0.2">
      <c r="B3533" s="39" t="s">
        <v>42</v>
      </c>
      <c r="D3533" s="42">
        <f>_xll.qlCalendarAdvance(Calendar,$D3532,B3533,"f",FALSE)</f>
        <v>64620</v>
      </c>
      <c r="E3533" s="139">
        <f>_xll.qlInterestRateIndexValueDate(IndexON,D3533)</f>
        <v>64620</v>
      </c>
      <c r="F3533" s="155">
        <f>IFERROR(_xll.qlIndexFixing(IndexON,D3533,TRUE,_xll.ohTrigger(RecalcTrigger,TriggerON)),NA())</f>
        <v>9.5506823662461215E-3</v>
      </c>
      <c r="H3533" s="42">
        <f>_xll.qlCalendarAdvance(Calendar,$H3532,B3533,"f",FALSE)</f>
        <v>64620</v>
      </c>
      <c r="I3533" s="139">
        <f>_xll.qlInterestRateIndexValueDate(Index1M,$H3533)</f>
        <v>64622</v>
      </c>
      <c r="J3533" s="144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5" t="e">
        <f>IFERROR(_xll.qlIndexFixing(Index1Y,$H3533,TRUE,_xll.ohTrigger(RecalcTrigger,Trigger1Y)),NA())</f>
        <v>#N/A</v>
      </c>
      <c r="N3533" s="144">
        <f>IFERROR(_xll.qlIndexFixing(ONIndex1M,I3533,TRUE,_xll.ohTrigger(RecalcTrigger,Trigger1M)),NA())</f>
        <v>9.2483441270818645E-3</v>
      </c>
      <c r="O3533" s="44">
        <f>IFERROR(_xll.qlIndexFixing(ONIndex3M,I3533,TRUE,_xll.ohTrigger(RecalcTrigger,Trigger3M)),NA())</f>
        <v>9.529730254840274E-3</v>
      </c>
      <c r="P3533" s="44">
        <f>IFERROR(_xll.qlIndexFixing(ONIndex6M,I3533,TRUE,_xll.ohTrigger(RecalcTrigger,Trigger6M)),NA())</f>
        <v>8.9011424075469137E-3</v>
      </c>
      <c r="Q3533" s="145">
        <f>IFERROR(_xll.qlIndexFixing(ONIndex1Y,I3533,TRUE,_xll.ohTrigger(RecalcTrigger,Trigger1Y)),NA())</f>
        <v>9.6068530360415849E-3</v>
      </c>
    </row>
    <row r="3534" spans="2:17" x14ac:dyDescent="0.2">
      <c r="B3534" s="39" t="s">
        <v>42</v>
      </c>
      <c r="D3534" s="42">
        <f>_xll.qlCalendarAdvance(Calendar,$D3533,B3534,"f",FALSE)</f>
        <v>64627</v>
      </c>
      <c r="E3534" s="139">
        <f>_xll.qlInterestRateIndexValueDate(IndexON,D3534)</f>
        <v>64627</v>
      </c>
      <c r="F3534" s="155">
        <f>IFERROR(_xll.qlIndexFixing(IndexON,D3534,TRUE,_xll.ohTrigger(RecalcTrigger,TriggerON)),NA())</f>
        <v>9.5497584370729527E-3</v>
      </c>
      <c r="H3534" s="42">
        <f>_xll.qlCalendarAdvance(Calendar,$H3533,B3534,"f",FALSE)</f>
        <v>64627</v>
      </c>
      <c r="I3534" s="139">
        <f>_xll.qlInterestRateIndexValueDate(Index1M,$H3534)</f>
        <v>64629</v>
      </c>
      <c r="J3534" s="144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5" t="e">
        <f>IFERROR(_xll.qlIndexFixing(Index1Y,$H3534,TRUE,_xll.ohTrigger(RecalcTrigger,Trigger1Y)),NA())</f>
        <v>#N/A</v>
      </c>
      <c r="N3534" s="144">
        <f>IFERROR(_xll.qlIndexFixing(ONIndex1M,I3534,TRUE,_xll.ohTrigger(RecalcTrigger,Trigger1M)),NA())</f>
        <v>9.2473151798344588E-3</v>
      </c>
      <c r="O3534" s="44">
        <f>IFERROR(_xll.qlIndexFixing(ONIndex3M,I3534,TRUE,_xll.ohTrigger(RecalcTrigger,Trigger3M)),NA())</f>
        <v>9.5286210717748787E-3</v>
      </c>
      <c r="P3534" s="44">
        <f>IFERROR(_xll.qlIndexFixing(ONIndex6M,I3534,TRUE,_xll.ohTrigger(RecalcTrigger,Trigger6M)),NA())</f>
        <v>8.8994892733573749E-3</v>
      </c>
      <c r="Q3534" s="145">
        <f>IFERROR(_xll.qlIndexFixing(ONIndex1Y,I3534,TRUE,_xll.ohTrigger(RecalcTrigger,Trigger1Y)),NA())</f>
        <v>9.605440231368334E-3</v>
      </c>
    </row>
    <row r="3535" spans="2:17" x14ac:dyDescent="0.2">
      <c r="B3535" s="39" t="s">
        <v>42</v>
      </c>
      <c r="D3535" s="42">
        <f>_xll.qlCalendarAdvance(Calendar,$D3534,B3535,"f",FALSE)</f>
        <v>64634</v>
      </c>
      <c r="E3535" s="139">
        <f>_xll.qlInterestRateIndexValueDate(IndexON,D3535)</f>
        <v>64634</v>
      </c>
      <c r="F3535" s="155">
        <f>IFERROR(_xll.qlIndexFixing(IndexON,D3535,TRUE,_xll.ohTrigger(RecalcTrigger,TriggerON)),NA())</f>
        <v>9.5488197939896935E-3</v>
      </c>
      <c r="H3535" s="42">
        <f>_xll.qlCalendarAdvance(Calendar,$H3534,B3535,"f",FALSE)</f>
        <v>64634</v>
      </c>
      <c r="I3535" s="139">
        <f>_xll.qlInterestRateIndexValueDate(Index1M,$H3535)</f>
        <v>64636</v>
      </c>
      <c r="J3535" s="144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5" t="e">
        <f>IFERROR(_xll.qlIndexFixing(Index1Y,$H3535,TRUE,_xll.ohTrigger(RecalcTrigger,Trigger1Y)),NA())</f>
        <v>#N/A</v>
      </c>
      <c r="N3535" s="144">
        <f>IFERROR(_xll.qlIndexFixing(ONIndex1M,I3535,TRUE,_xll.ohTrigger(RecalcTrigger,Trigger1M)),NA())</f>
        <v>9.2462718176378189E-3</v>
      </c>
      <c r="O3535" s="44">
        <f>IFERROR(_xll.qlIndexFixing(ONIndex3M,I3535,TRUE,_xll.ohTrigger(RecalcTrigger,Trigger3M)),NA())</f>
        <v>9.5274963501790211E-3</v>
      </c>
      <c r="P3535" s="44">
        <f>IFERROR(_xll.qlIndexFixing(ONIndex6M,I3535,TRUE,_xll.ohTrigger(RecalcTrigger,Trigger6M)),NA())</f>
        <v>8.8978375856108016E-3</v>
      </c>
      <c r="Q3535" s="145">
        <f>IFERROR(_xll.qlIndexFixing(ONIndex1Y,I3535,TRUE,_xll.ohTrigger(RecalcTrigger,Trigger1Y)),NA())</f>
        <v>9.6040112459583327E-3</v>
      </c>
    </row>
    <row r="3536" spans="2:17" x14ac:dyDescent="0.2">
      <c r="B3536" s="39" t="s">
        <v>42</v>
      </c>
      <c r="D3536" s="42">
        <f>_xll.qlCalendarAdvance(Calendar,$D3535,B3536,"f",FALSE)</f>
        <v>64641</v>
      </c>
      <c r="E3536" s="139">
        <f>_xll.qlInterestRateIndexValueDate(IndexON,D3536)</f>
        <v>64641</v>
      </c>
      <c r="F3536" s="155" t="e">
        <f>IFERROR(_xll.qlIndexFixing(IndexON,D3536,TRUE,_xll.ohTrigger(RecalcTrigger,TriggerON)),NA())</f>
        <v>#N/A</v>
      </c>
      <c r="H3536" s="42">
        <f>_xll.qlCalendarAdvance(Calendar,$H3535,B3536,"f",FALSE)</f>
        <v>64641</v>
      </c>
      <c r="I3536" s="139">
        <f>_xll.qlInterestRateIndexValueDate(Index1M,$H3536)</f>
        <v>64643</v>
      </c>
      <c r="J3536" s="144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5" t="e">
        <f>IFERROR(_xll.qlIndexFixing(Index1Y,$H3536,TRUE,_xll.ohTrigger(RecalcTrigger,Trigger1Y)),NA())</f>
        <v>#N/A</v>
      </c>
      <c r="N3536" s="144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5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64648</v>
      </c>
      <c r="E3537" s="140">
        <f>_xll.qlInterestRateIndexValueDate(IndexON,D3537)</f>
        <v>64648</v>
      </c>
      <c r="F3537" s="156" t="e">
        <f>IFERROR(_xll.qlIndexFixing(IndexON,D3537,TRUE,_xll.ohTrigger(RecalcTrigger,TriggerON)),NA())</f>
        <v>#N/A</v>
      </c>
      <c r="H3537" s="43">
        <f>_xll.qlCalendarAdvance(Calendar,$H3536,B3537,"f",FALSE)</f>
        <v>64648</v>
      </c>
      <c r="I3537" s="140">
        <f>_xll.qlInterestRateIndexValueDate(Index1M,$H3537)</f>
        <v>64650</v>
      </c>
      <c r="J3537" s="146" t="e">
        <f>IFERROR(_xll.qlIndexFixing(Index1M,$H3537,TRUE,_xll.ohTrigger(RecalcTrigger,Trigger1M)),NA())</f>
        <v>#N/A</v>
      </c>
      <c r="K3537" s="147" t="e">
        <f>IFERROR(_xll.qlIndexFixing(Index3M,H3537,TRUE,_xll.ohTrigger(RecalcTrigger,Trigger3M)),NA())</f>
        <v>#N/A</v>
      </c>
      <c r="L3537" s="147" t="e">
        <f>IFERROR(_xll.qlIndexFixing(Index6M,$H3537,TRUE,_xll.ohTrigger(RecalcTrigger,Trigger6M)),NA())</f>
        <v>#N/A</v>
      </c>
      <c r="M3537" s="148" t="e">
        <f>IFERROR(_xll.qlIndexFixing(Index1Y,$H3537,TRUE,_xll.ohTrigger(RecalcTrigger,Trigger1Y)),NA())</f>
        <v>#N/A</v>
      </c>
      <c r="N3537" s="146" t="e">
        <f>IFERROR(_xll.qlIndexFixing(ONIndex1M,I3537,TRUE,_xll.ohTrigger(RecalcTrigger,Trigger1M)),NA())</f>
        <v>#N/A</v>
      </c>
      <c r="O3537" s="147" t="e">
        <f>IFERROR(_xll.qlIndexFixing(ONIndex3M,I3537,TRUE,_xll.ohTrigger(RecalcTrigger,Trigger3M)),NA())</f>
        <v>#N/A</v>
      </c>
      <c r="P3537" s="147" t="e">
        <f>IFERROR(_xll.qlIndexFixing(ONIndex6M,I3537,TRUE,_xll.ohTrigger(RecalcTrigger,Trigger6M)),NA())</f>
        <v>#N/A</v>
      </c>
      <c r="Q3537" s="148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BERTOCCHI NICHOLAS</cp:lastModifiedBy>
  <dcterms:created xsi:type="dcterms:W3CDTF">2014-01-14T16:38:43Z</dcterms:created>
  <dcterms:modified xsi:type="dcterms:W3CDTF">2016-12-20T16:19:33Z</dcterms:modified>
</cp:coreProperties>
</file>